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ruiiyoung/Desktop/"/>
    </mc:Choice>
  </mc:AlternateContent>
  <xr:revisionPtr revIDLastSave="0" documentId="13_ncr:1_{3E0CBAD0-4895-9A4B-9517-BA40FD08364C}" xr6:coauthVersionLast="45" xr6:coauthVersionMax="45" xr10:uidLastSave="{00000000-0000-0000-0000-000000000000}"/>
  <bookViews>
    <workbookView xWindow="0" yWindow="460" windowWidth="28800" windowHeight="17540" activeTab="7" xr2:uid="{00000000-000D-0000-FFFF-FFFF00000000}"/>
  </bookViews>
  <sheets>
    <sheet name="Overview" sheetId="1" r:id="rId1"/>
    <sheet name="=" sheetId="4" r:id="rId2"/>
    <sheet name="Westdiep" sheetId="13" r:id="rId3"/>
    <sheet name="Edulis" sheetId="10" r:id="rId4"/>
    <sheet name="FariyBank" sheetId="11" r:id="rId5"/>
    <sheet name="NobelWind" sheetId="12" r:id="rId6"/>
    <sheet name="TEMPFOOD-AVER" sheetId="14" r:id="rId7"/>
    <sheet name="day-seeicloud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1" i="9" l="1"/>
  <c r="L31" i="9"/>
  <c r="K31" i="9"/>
  <c r="J31" i="9"/>
  <c r="I31" i="9"/>
  <c r="H31" i="9"/>
  <c r="G31" i="9"/>
  <c r="F31" i="9"/>
  <c r="E31" i="9"/>
  <c r="D31" i="9"/>
  <c r="C31" i="9"/>
  <c r="B31" i="9"/>
  <c r="L30" i="9"/>
  <c r="K30" i="9"/>
  <c r="J30" i="9"/>
  <c r="I30" i="9"/>
  <c r="H30" i="9"/>
  <c r="G30" i="9"/>
  <c r="F30" i="9"/>
  <c r="E30" i="9"/>
  <c r="M30" i="9" s="1"/>
  <c r="D30" i="9"/>
  <c r="C30" i="9"/>
  <c r="B30" i="9"/>
  <c r="L29" i="9"/>
  <c r="K29" i="9"/>
  <c r="J29" i="9"/>
  <c r="I29" i="9"/>
  <c r="H29" i="9"/>
  <c r="G29" i="9"/>
  <c r="F29" i="9"/>
  <c r="E29" i="9"/>
  <c r="M29" i="9" s="1"/>
  <c r="D29" i="9"/>
  <c r="C29" i="9"/>
  <c r="B29" i="9"/>
  <c r="M27" i="9"/>
  <c r="M20" i="9"/>
  <c r="M13" i="9"/>
  <c r="M6" i="9"/>
  <c r="M26" i="9"/>
  <c r="M19" i="9"/>
  <c r="M12" i="9"/>
  <c r="M5" i="9"/>
  <c r="M25" i="9"/>
  <c r="M18" i="9"/>
  <c r="M11" i="9"/>
  <c r="M4" i="9"/>
  <c r="M24" i="9"/>
  <c r="M17" i="9"/>
  <c r="M10" i="9"/>
  <c r="M3" i="9"/>
  <c r="M23" i="9"/>
  <c r="M16" i="9"/>
  <c r="M9" i="9"/>
  <c r="M2" i="9"/>
  <c r="X3" i="4" l="1"/>
  <c r="E3003" i="4" l="1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H16" i="14"/>
  <c r="H17" i="14"/>
  <c r="H18" i="14"/>
  <c r="H15" i="14"/>
  <c r="F3" i="14" l="1"/>
  <c r="M3" i="14" s="1"/>
  <c r="C11" i="14"/>
  <c r="C10" i="14"/>
  <c r="C9" i="14"/>
  <c r="B11" i="14"/>
  <c r="B10" i="14"/>
  <c r="B9" i="14"/>
  <c r="B8" i="14"/>
  <c r="L11" i="14"/>
  <c r="L10" i="14"/>
  <c r="K11" i="14"/>
  <c r="K10" i="14"/>
  <c r="J11" i="14"/>
  <c r="J10" i="14"/>
  <c r="I11" i="14"/>
  <c r="I10" i="14"/>
  <c r="H11" i="14"/>
  <c r="H10" i="14"/>
  <c r="G11" i="14"/>
  <c r="G10" i="14"/>
  <c r="F11" i="14"/>
  <c r="F10" i="14"/>
  <c r="E11" i="14"/>
  <c r="E10" i="14"/>
  <c r="D11" i="14"/>
  <c r="D10" i="14"/>
  <c r="L9" i="14"/>
  <c r="K9" i="14"/>
  <c r="J9" i="14"/>
  <c r="I9" i="14"/>
  <c r="H9" i="14"/>
  <c r="G9" i="14"/>
  <c r="F9" i="14"/>
  <c r="E9" i="14"/>
  <c r="D8" i="14"/>
  <c r="L8" i="14"/>
  <c r="K8" i="14"/>
  <c r="J8" i="14"/>
  <c r="H8" i="14"/>
  <c r="G8" i="14"/>
  <c r="F8" i="14"/>
  <c r="E8" i="14"/>
  <c r="D9" i="14"/>
  <c r="C8" i="14"/>
  <c r="M4" i="14"/>
  <c r="M5" i="14"/>
  <c r="M6" i="14"/>
  <c r="L6" i="14"/>
  <c r="L5" i="14"/>
  <c r="K6" i="14"/>
  <c r="K5" i="14"/>
  <c r="J6" i="14"/>
  <c r="J5" i="14"/>
  <c r="I6" i="14"/>
  <c r="I5" i="14"/>
  <c r="H6" i="14"/>
  <c r="H5" i="14"/>
  <c r="G6" i="14"/>
  <c r="G5" i="14"/>
  <c r="F6" i="14"/>
  <c r="F5" i="14"/>
  <c r="E6" i="14"/>
  <c r="E5" i="14"/>
  <c r="D6" i="14"/>
  <c r="D5" i="14"/>
  <c r="C6" i="14"/>
  <c r="C5" i="14"/>
  <c r="B6" i="14"/>
  <c r="L4" i="14"/>
  <c r="J4" i="14"/>
  <c r="I4" i="14"/>
  <c r="H4" i="14"/>
  <c r="G4" i="14"/>
  <c r="F4" i="14"/>
  <c r="E4" i="14"/>
  <c r="D4" i="14"/>
  <c r="C4" i="14"/>
  <c r="B5" i="14"/>
  <c r="L3" i="14"/>
  <c r="K4" i="14"/>
  <c r="K3" i="14"/>
  <c r="J3" i="14"/>
  <c r="I3" i="14"/>
  <c r="H3" i="14"/>
  <c r="G3" i="14"/>
  <c r="E3" i="14"/>
  <c r="D3" i="14"/>
  <c r="C3" i="14"/>
  <c r="M8" i="14" l="1"/>
  <c r="M11" i="14"/>
  <c r="M10" i="14"/>
  <c r="M9" i="14"/>
  <c r="B4" i="14"/>
  <c r="I8" i="14"/>
  <c r="B3" i="14"/>
  <c r="F33" i="1" l="1"/>
  <c r="E3" i="4"/>
  <c r="K21" i="1"/>
  <c r="K10" i="1"/>
  <c r="H3" i="4"/>
  <c r="K14" i="1" l="1"/>
  <c r="J14" i="1"/>
  <c r="J10" i="1"/>
  <c r="F35" i="1" l="1"/>
  <c r="J6" i="1"/>
  <c r="K6" i="1" l="1"/>
  <c r="D3" i="4" l="1"/>
  <c r="G3" i="4"/>
  <c r="L14" i="1"/>
  <c r="I14" i="1"/>
  <c r="L10" i="1"/>
  <c r="W3" i="4" l="1"/>
  <c r="K3" i="4"/>
  <c r="J3" i="4"/>
  <c r="L3" i="4" l="1"/>
  <c r="I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" i="4"/>
  <c r="M3" i="4" s="1"/>
  <c r="O3" i="4" l="1"/>
  <c r="O2996" i="4"/>
  <c r="O2980" i="4"/>
  <c r="O2964" i="4"/>
  <c r="O2948" i="4"/>
  <c r="O2932" i="4"/>
  <c r="O2916" i="4"/>
  <c r="O2900" i="4"/>
  <c r="O2884" i="4"/>
  <c r="O2868" i="4"/>
  <c r="O2852" i="4"/>
  <c r="O2836" i="4"/>
  <c r="O2820" i="4"/>
  <c r="O2804" i="4"/>
  <c r="O2788" i="4"/>
  <c r="O2772" i="4"/>
  <c r="O2756" i="4"/>
  <c r="O2740" i="4"/>
  <c r="O2724" i="4"/>
  <c r="O2708" i="4"/>
  <c r="O2692" i="4"/>
  <c r="O2680" i="4"/>
  <c r="O2660" i="4"/>
  <c r="O2644" i="4"/>
  <c r="O2628" i="4"/>
  <c r="O2608" i="4"/>
  <c r="O2592" i="4"/>
  <c r="O2576" i="4"/>
  <c r="O2560" i="4"/>
  <c r="O2544" i="4"/>
  <c r="O2520" i="4"/>
  <c r="O2504" i="4"/>
  <c r="O2492" i="4"/>
  <c r="O2476" i="4"/>
  <c r="O2460" i="4"/>
  <c r="O2444" i="4"/>
  <c r="O2424" i="4"/>
  <c r="O2408" i="4"/>
  <c r="O2392" i="4"/>
  <c r="O2376" i="4"/>
  <c r="O2360" i="4"/>
  <c r="O2344" i="4"/>
  <c r="O2328" i="4"/>
  <c r="O2312" i="4"/>
  <c r="O2296" i="4"/>
  <c r="O2280" i="4"/>
  <c r="O2268" i="4"/>
  <c r="O2244" i="4"/>
  <c r="O2228" i="4"/>
  <c r="O2212" i="4"/>
  <c r="O2196" i="4"/>
  <c r="O2180" i="4"/>
  <c r="O2168" i="4"/>
  <c r="O2148" i="4"/>
  <c r="O2048" i="4"/>
  <c r="O3001" i="4"/>
  <c r="O2997" i="4"/>
  <c r="O2993" i="4"/>
  <c r="O2989" i="4"/>
  <c r="O2985" i="4"/>
  <c r="O2981" i="4"/>
  <c r="O2977" i="4"/>
  <c r="O2973" i="4"/>
  <c r="O2969" i="4"/>
  <c r="O2965" i="4"/>
  <c r="O2961" i="4"/>
  <c r="O2957" i="4"/>
  <c r="O2953" i="4"/>
  <c r="O2949" i="4"/>
  <c r="O2945" i="4"/>
  <c r="O2941" i="4"/>
  <c r="O2937" i="4"/>
  <c r="O2933" i="4"/>
  <c r="O2929" i="4"/>
  <c r="O2925" i="4"/>
  <c r="O2921" i="4"/>
  <c r="O2917" i="4"/>
  <c r="O2913" i="4"/>
  <c r="O2909" i="4"/>
  <c r="O2905" i="4"/>
  <c r="O2901" i="4"/>
  <c r="O2897" i="4"/>
  <c r="O2893" i="4"/>
  <c r="O2889" i="4"/>
  <c r="O2885" i="4"/>
  <c r="O2881" i="4"/>
  <c r="O2877" i="4"/>
  <c r="O2873" i="4"/>
  <c r="O2869" i="4"/>
  <c r="O2865" i="4"/>
  <c r="O2861" i="4"/>
  <c r="O2857" i="4"/>
  <c r="O2853" i="4"/>
  <c r="O2849" i="4"/>
  <c r="O2845" i="4"/>
  <c r="O2841" i="4"/>
  <c r="O2837" i="4"/>
  <c r="O2833" i="4"/>
  <c r="O2829" i="4"/>
  <c r="O2825" i="4"/>
  <c r="O2821" i="4"/>
  <c r="O2817" i="4"/>
  <c r="O2813" i="4"/>
  <c r="O2809" i="4"/>
  <c r="O2805" i="4"/>
  <c r="O2801" i="4"/>
  <c r="O2797" i="4"/>
  <c r="O2793" i="4"/>
  <c r="O2789" i="4"/>
  <c r="O2785" i="4"/>
  <c r="O2781" i="4"/>
  <c r="O2777" i="4"/>
  <c r="O2773" i="4"/>
  <c r="O2769" i="4"/>
  <c r="O2765" i="4"/>
  <c r="O2761" i="4"/>
  <c r="O2757" i="4"/>
  <c r="O2753" i="4"/>
  <c r="O2749" i="4"/>
  <c r="O2745" i="4"/>
  <c r="O2741" i="4"/>
  <c r="O2737" i="4"/>
  <c r="O2733" i="4"/>
  <c r="O2729" i="4"/>
  <c r="O2725" i="4"/>
  <c r="O2721" i="4"/>
  <c r="O2717" i="4"/>
  <c r="O2713" i="4"/>
  <c r="O2709" i="4"/>
  <c r="O2705" i="4"/>
  <c r="O2701" i="4"/>
  <c r="O2697" i="4"/>
  <c r="O2693" i="4"/>
  <c r="O2689" i="4"/>
  <c r="O2685" i="4"/>
  <c r="O2681" i="4"/>
  <c r="O2677" i="4"/>
  <c r="O2673" i="4"/>
  <c r="O2669" i="4"/>
  <c r="O2665" i="4"/>
  <c r="O2661" i="4"/>
  <c r="O2657" i="4"/>
  <c r="O2653" i="4"/>
  <c r="O2649" i="4"/>
  <c r="O2645" i="4"/>
  <c r="O2641" i="4"/>
  <c r="O2637" i="4"/>
  <c r="O2633" i="4"/>
  <c r="O2629" i="4"/>
  <c r="O2625" i="4"/>
  <c r="O2621" i="4"/>
  <c r="O2617" i="4"/>
  <c r="O2613" i="4"/>
  <c r="O2609" i="4"/>
  <c r="O2605" i="4"/>
  <c r="O2601" i="4"/>
  <c r="O2597" i="4"/>
  <c r="O2593" i="4"/>
  <c r="O2589" i="4"/>
  <c r="O2585" i="4"/>
  <c r="O2581" i="4"/>
  <c r="O2577" i="4"/>
  <c r="O2573" i="4"/>
  <c r="O2569" i="4"/>
  <c r="O2565" i="4"/>
  <c r="O2561" i="4"/>
  <c r="O2557" i="4"/>
  <c r="O2553" i="4"/>
  <c r="O2549" i="4"/>
  <c r="O2545" i="4"/>
  <c r="O2541" i="4"/>
  <c r="O2537" i="4"/>
  <c r="O2533" i="4"/>
  <c r="O2529" i="4"/>
  <c r="O2525" i="4"/>
  <c r="O2521" i="4"/>
  <c r="O2517" i="4"/>
  <c r="O2513" i="4"/>
  <c r="O2509" i="4"/>
  <c r="O2505" i="4"/>
  <c r="O2501" i="4"/>
  <c r="O2497" i="4"/>
  <c r="O2493" i="4"/>
  <c r="O2489" i="4"/>
  <c r="O2485" i="4"/>
  <c r="O2481" i="4"/>
  <c r="O2477" i="4"/>
  <c r="O2473" i="4"/>
  <c r="O2469" i="4"/>
  <c r="O2465" i="4"/>
  <c r="O2461" i="4"/>
  <c r="O2457" i="4"/>
  <c r="O2453" i="4"/>
  <c r="O2449" i="4"/>
  <c r="O2445" i="4"/>
  <c r="O2441" i="4"/>
  <c r="O2437" i="4"/>
  <c r="O2433" i="4"/>
  <c r="O2429" i="4"/>
  <c r="O2425" i="4"/>
  <c r="O2421" i="4"/>
  <c r="O2417" i="4"/>
  <c r="O2413" i="4"/>
  <c r="O2409" i="4"/>
  <c r="O2405" i="4"/>
  <c r="O2401" i="4"/>
  <c r="O2397" i="4"/>
  <c r="O2393" i="4"/>
  <c r="O2389" i="4"/>
  <c r="O2385" i="4"/>
  <c r="O2381" i="4"/>
  <c r="O2377" i="4"/>
  <c r="O2373" i="4"/>
  <c r="O2369" i="4"/>
  <c r="O2365" i="4"/>
  <c r="O2361" i="4"/>
  <c r="O2357" i="4"/>
  <c r="O2353" i="4"/>
  <c r="O2349" i="4"/>
  <c r="O2345" i="4"/>
  <c r="O2341" i="4"/>
  <c r="O2337" i="4"/>
  <c r="O2333" i="4"/>
  <c r="O2329" i="4"/>
  <c r="O2325" i="4"/>
  <c r="O2321" i="4"/>
  <c r="O2317" i="4"/>
  <c r="O2313" i="4"/>
  <c r="O2309" i="4"/>
  <c r="O2305" i="4"/>
  <c r="O2301" i="4"/>
  <c r="O2297" i="4"/>
  <c r="O2293" i="4"/>
  <c r="O2289" i="4"/>
  <c r="O2285" i="4"/>
  <c r="O2281" i="4"/>
  <c r="O2277" i="4"/>
  <c r="O2273" i="4"/>
  <c r="O2269" i="4"/>
  <c r="O2265" i="4"/>
  <c r="O2261" i="4"/>
  <c r="O2257" i="4"/>
  <c r="O2253" i="4"/>
  <c r="O2249" i="4"/>
  <c r="O2245" i="4"/>
  <c r="O2241" i="4"/>
  <c r="O2237" i="4"/>
  <c r="O2233" i="4"/>
  <c r="O2229" i="4"/>
  <c r="O2225" i="4"/>
  <c r="O2221" i="4"/>
  <c r="O2217" i="4"/>
  <c r="O2213" i="4"/>
  <c r="O2209" i="4"/>
  <c r="O2205" i="4"/>
  <c r="O2201" i="4"/>
  <c r="O2197" i="4"/>
  <c r="O2193" i="4"/>
  <c r="O2189" i="4"/>
  <c r="O2185" i="4"/>
  <c r="O2181" i="4"/>
  <c r="O2177" i="4"/>
  <c r="O2173" i="4"/>
  <c r="O2169" i="4"/>
  <c r="O2165" i="4"/>
  <c r="O2161" i="4"/>
  <c r="O2157" i="4"/>
  <c r="O2153" i="4"/>
  <c r="O2149" i="4"/>
  <c r="O2145" i="4"/>
  <c r="O2141" i="4"/>
  <c r="O2137" i="4"/>
  <c r="O2133" i="4"/>
  <c r="O2129" i="4"/>
  <c r="O2125" i="4"/>
  <c r="O2121" i="4"/>
  <c r="O2117" i="4"/>
  <c r="O2113" i="4"/>
  <c r="O2109" i="4"/>
  <c r="O2105" i="4"/>
  <c r="O2101" i="4"/>
  <c r="O2097" i="4"/>
  <c r="O2093" i="4"/>
  <c r="O2089" i="4"/>
  <c r="O2085" i="4"/>
  <c r="O2081" i="4"/>
  <c r="O2077" i="4"/>
  <c r="O2073" i="4"/>
  <c r="O2069" i="4"/>
  <c r="O2065" i="4"/>
  <c r="O2061" i="4"/>
  <c r="O2057" i="4"/>
  <c r="O2053" i="4"/>
  <c r="O2049" i="4"/>
  <c r="O2045" i="4"/>
  <c r="O2041" i="4"/>
  <c r="O2037" i="4"/>
  <c r="O2033" i="4"/>
  <c r="O2029" i="4"/>
  <c r="O2025" i="4"/>
  <c r="O2021" i="4"/>
  <c r="O2017" i="4"/>
  <c r="O2013" i="4"/>
  <c r="O2009" i="4"/>
  <c r="O2005" i="4"/>
  <c r="O2001" i="4"/>
  <c r="O1997" i="4"/>
  <c r="O1993" i="4"/>
  <c r="O1989" i="4"/>
  <c r="O1985" i="4"/>
  <c r="O1981" i="4"/>
  <c r="O1977" i="4"/>
  <c r="O1973" i="4"/>
  <c r="O1969" i="4"/>
  <c r="O1965" i="4"/>
  <c r="O1961" i="4"/>
  <c r="O1957" i="4"/>
  <c r="O1953" i="4"/>
  <c r="O1949" i="4"/>
  <c r="O1945" i="4"/>
  <c r="O1941" i="4"/>
  <c r="O1937" i="4"/>
  <c r="O1933" i="4"/>
  <c r="O1929" i="4"/>
  <c r="O1925" i="4"/>
  <c r="O1921" i="4"/>
  <c r="O1917" i="4"/>
  <c r="O1913" i="4"/>
  <c r="O1909" i="4"/>
  <c r="O1905" i="4"/>
  <c r="O1901" i="4"/>
  <c r="O1897" i="4"/>
  <c r="O1893" i="4"/>
  <c r="O1889" i="4"/>
  <c r="O1885" i="4"/>
  <c r="O1881" i="4"/>
  <c r="O1877" i="4"/>
  <c r="O1873" i="4"/>
  <c r="O1869" i="4"/>
  <c r="O1865" i="4"/>
  <c r="O1861" i="4"/>
  <c r="O1857" i="4"/>
  <c r="O1853" i="4"/>
  <c r="O1849" i="4"/>
  <c r="O1845" i="4"/>
  <c r="O1841" i="4"/>
  <c r="O1837" i="4"/>
  <c r="O1833" i="4"/>
  <c r="O1829" i="4"/>
  <c r="O1825" i="4"/>
  <c r="O1821" i="4"/>
  <c r="O1817" i="4"/>
  <c r="O1813" i="4"/>
  <c r="O1809" i="4"/>
  <c r="O1805" i="4"/>
  <c r="O1801" i="4"/>
  <c r="O1797" i="4"/>
  <c r="O1793" i="4"/>
  <c r="O1789" i="4"/>
  <c r="O1785" i="4"/>
  <c r="O1781" i="4"/>
  <c r="O1777" i="4"/>
  <c r="O1773" i="4"/>
  <c r="O1769" i="4"/>
  <c r="O1765" i="4"/>
  <c r="O1761" i="4"/>
  <c r="O1757" i="4"/>
  <c r="O1753" i="4"/>
  <c r="O1749" i="4"/>
  <c r="O1745" i="4"/>
  <c r="O1741" i="4"/>
  <c r="O1737" i="4"/>
  <c r="O1733" i="4"/>
  <c r="O1729" i="4"/>
  <c r="O1725" i="4"/>
  <c r="O1721" i="4"/>
  <c r="O1717" i="4"/>
  <c r="O1713" i="4"/>
  <c r="O1709" i="4"/>
  <c r="O1705" i="4"/>
  <c r="O1701" i="4"/>
  <c r="O1697" i="4"/>
  <c r="O1693" i="4"/>
  <c r="O1689" i="4"/>
  <c r="O1685" i="4"/>
  <c r="O1681" i="4"/>
  <c r="O1677" i="4"/>
  <c r="O1673" i="4"/>
  <c r="O1669" i="4"/>
  <c r="O1665" i="4"/>
  <c r="O1661" i="4"/>
  <c r="O1657" i="4"/>
  <c r="O1653" i="4"/>
  <c r="O1649" i="4"/>
  <c r="O1645" i="4"/>
  <c r="O1641" i="4"/>
  <c r="O1637" i="4"/>
  <c r="O1633" i="4"/>
  <c r="O1629" i="4"/>
  <c r="O1625" i="4"/>
  <c r="O1621" i="4"/>
  <c r="O1617" i="4"/>
  <c r="O1613" i="4"/>
  <c r="O1609" i="4"/>
  <c r="O1605" i="4"/>
  <c r="O1601" i="4"/>
  <c r="O1597" i="4"/>
  <c r="O1593" i="4"/>
  <c r="O1589" i="4"/>
  <c r="O1585" i="4"/>
  <c r="O1581" i="4"/>
  <c r="O1577" i="4"/>
  <c r="O1573" i="4"/>
  <c r="O1569" i="4"/>
  <c r="O1565" i="4"/>
  <c r="O1561" i="4"/>
  <c r="O1557" i="4"/>
  <c r="O1553" i="4"/>
  <c r="O1549" i="4"/>
  <c r="O1545" i="4"/>
  <c r="O1541" i="4"/>
  <c r="O1537" i="4"/>
  <c r="O1533" i="4"/>
  <c r="O1529" i="4"/>
  <c r="O1525" i="4"/>
  <c r="O1521" i="4"/>
  <c r="O1517" i="4"/>
  <c r="O1513" i="4"/>
  <c r="O1509" i="4"/>
  <c r="O1505" i="4"/>
  <c r="O1501" i="4"/>
  <c r="O1497" i="4"/>
  <c r="O1493" i="4"/>
  <c r="O1489" i="4"/>
  <c r="O1485" i="4"/>
  <c r="O1481" i="4"/>
  <c r="O1477" i="4"/>
  <c r="O1473" i="4"/>
  <c r="O1469" i="4"/>
  <c r="O1465" i="4"/>
  <c r="O1461" i="4"/>
  <c r="O1457" i="4"/>
  <c r="O1453" i="4"/>
  <c r="O1449" i="4"/>
  <c r="O1445" i="4"/>
  <c r="O1441" i="4"/>
  <c r="O1437" i="4"/>
  <c r="O1433" i="4"/>
  <c r="O1429" i="4"/>
  <c r="O1425" i="4"/>
  <c r="O1421" i="4"/>
  <c r="O1417" i="4"/>
  <c r="O1413" i="4"/>
  <c r="O1409" i="4"/>
  <c r="O1405" i="4"/>
  <c r="O1401" i="4"/>
  <c r="O1397" i="4"/>
  <c r="O1393" i="4"/>
  <c r="O1389" i="4"/>
  <c r="O1385" i="4"/>
  <c r="O1381" i="4"/>
  <c r="O1377" i="4"/>
  <c r="O1373" i="4"/>
  <c r="O1369" i="4"/>
  <c r="O1365" i="4"/>
  <c r="O1361" i="4"/>
  <c r="O1357" i="4"/>
  <c r="O1353" i="4"/>
  <c r="O1349" i="4"/>
  <c r="O1345" i="4"/>
  <c r="O1341" i="4"/>
  <c r="O1337" i="4"/>
  <c r="O1333" i="4"/>
  <c r="O1329" i="4"/>
  <c r="O1325" i="4"/>
  <c r="O1321" i="4"/>
  <c r="O1317" i="4"/>
  <c r="O1313" i="4"/>
  <c r="O1309" i="4"/>
  <c r="O1305" i="4"/>
  <c r="O1301" i="4"/>
  <c r="O1297" i="4"/>
  <c r="O1293" i="4"/>
  <c r="O1289" i="4"/>
  <c r="O1285" i="4"/>
  <c r="O1281" i="4"/>
  <c r="O1277" i="4"/>
  <c r="O1273" i="4"/>
  <c r="O1269" i="4"/>
  <c r="O1265" i="4"/>
  <c r="O1261" i="4"/>
  <c r="O1257" i="4"/>
  <c r="O1253" i="4"/>
  <c r="O1249" i="4"/>
  <c r="O1245" i="4"/>
  <c r="O1241" i="4"/>
  <c r="O1237" i="4"/>
  <c r="O1233" i="4"/>
  <c r="O1229" i="4"/>
  <c r="O1225" i="4"/>
  <c r="O1221" i="4"/>
  <c r="O1217" i="4"/>
  <c r="O1213" i="4"/>
  <c r="O1209" i="4"/>
  <c r="O1205" i="4"/>
  <c r="O1201" i="4"/>
  <c r="O1197" i="4"/>
  <c r="O1193" i="4"/>
  <c r="O1189" i="4"/>
  <c r="O1185" i="4"/>
  <c r="O1181" i="4"/>
  <c r="O1177" i="4"/>
  <c r="O1173" i="4"/>
  <c r="O1169" i="4"/>
  <c r="O1165" i="4"/>
  <c r="O1161" i="4"/>
  <c r="O1157" i="4"/>
  <c r="O1153" i="4"/>
  <c r="O1149" i="4"/>
  <c r="O1145" i="4"/>
  <c r="O1141" i="4"/>
  <c r="O1137" i="4"/>
  <c r="O1133" i="4"/>
  <c r="O1129" i="4"/>
  <c r="O1125" i="4"/>
  <c r="O1121" i="4"/>
  <c r="O1117" i="4"/>
  <c r="O1113" i="4"/>
  <c r="O1109" i="4"/>
  <c r="O1105" i="4"/>
  <c r="O1101" i="4"/>
  <c r="O1097" i="4"/>
  <c r="O1093" i="4"/>
  <c r="O1089" i="4"/>
  <c r="O1085" i="4"/>
  <c r="O1081" i="4"/>
  <c r="O1077" i="4"/>
  <c r="O1073" i="4"/>
  <c r="O1069" i="4"/>
  <c r="O1065" i="4"/>
  <c r="O1061" i="4"/>
  <c r="O1057" i="4"/>
  <c r="O1053" i="4"/>
  <c r="O1049" i="4"/>
  <c r="O1045" i="4"/>
  <c r="O1041" i="4"/>
  <c r="O1037" i="4"/>
  <c r="O1033" i="4"/>
  <c r="O1029" i="4"/>
  <c r="O1025" i="4"/>
  <c r="O1021" i="4"/>
  <c r="O1017" i="4"/>
  <c r="O1013" i="4"/>
  <c r="O1009" i="4"/>
  <c r="O1005" i="4"/>
  <c r="O1001" i="4"/>
  <c r="O997" i="4"/>
  <c r="O993" i="4"/>
  <c r="O989" i="4"/>
  <c r="O985" i="4"/>
  <c r="O981" i="4"/>
  <c r="O977" i="4"/>
  <c r="O973" i="4"/>
  <c r="O969" i="4"/>
  <c r="O965" i="4"/>
  <c r="O961" i="4"/>
  <c r="O957" i="4"/>
  <c r="O953" i="4"/>
  <c r="O949" i="4"/>
  <c r="O945" i="4"/>
  <c r="O941" i="4"/>
  <c r="O937" i="4"/>
  <c r="O933" i="4"/>
  <c r="O929" i="4"/>
  <c r="O925" i="4"/>
  <c r="O921" i="4"/>
  <c r="O917" i="4"/>
  <c r="O913" i="4"/>
  <c r="O909" i="4"/>
  <c r="O905" i="4"/>
  <c r="O901" i="4"/>
  <c r="O897" i="4"/>
  <c r="O893" i="4"/>
  <c r="O889" i="4"/>
  <c r="O885" i="4"/>
  <c r="O881" i="4"/>
  <c r="O877" i="4"/>
  <c r="O873" i="4"/>
  <c r="O869" i="4"/>
  <c r="O865" i="4"/>
  <c r="O861" i="4"/>
  <c r="O857" i="4"/>
  <c r="O853" i="4"/>
  <c r="O849" i="4"/>
  <c r="O845" i="4"/>
  <c r="O841" i="4"/>
  <c r="O837" i="4"/>
  <c r="O833" i="4"/>
  <c r="O829" i="4"/>
  <c r="O825" i="4"/>
  <c r="O821" i="4"/>
  <c r="O817" i="4"/>
  <c r="O813" i="4"/>
  <c r="O809" i="4"/>
  <c r="O805" i="4"/>
  <c r="O801" i="4"/>
  <c r="O797" i="4"/>
  <c r="O793" i="4"/>
  <c r="O789" i="4"/>
  <c r="O785" i="4"/>
  <c r="O781" i="4"/>
  <c r="O777" i="4"/>
  <c r="O773" i="4"/>
  <c r="O769" i="4"/>
  <c r="O765" i="4"/>
  <c r="O761" i="4"/>
  <c r="O757" i="4"/>
  <c r="O753" i="4"/>
  <c r="O749" i="4"/>
  <c r="O745" i="4"/>
  <c r="O741" i="4"/>
  <c r="O737" i="4"/>
  <c r="O733" i="4"/>
  <c r="O729" i="4"/>
  <c r="O725" i="4"/>
  <c r="O721" i="4"/>
  <c r="O717" i="4"/>
  <c r="O713" i="4"/>
  <c r="O709" i="4"/>
  <c r="O705" i="4"/>
  <c r="O701" i="4"/>
  <c r="O697" i="4"/>
  <c r="O693" i="4"/>
  <c r="O689" i="4"/>
  <c r="O685" i="4"/>
  <c r="O681" i="4"/>
  <c r="O677" i="4"/>
  <c r="O673" i="4"/>
  <c r="O669" i="4"/>
  <c r="O665" i="4"/>
  <c r="O661" i="4"/>
  <c r="O657" i="4"/>
  <c r="O653" i="4"/>
  <c r="O649" i="4"/>
  <c r="O645" i="4"/>
  <c r="O641" i="4"/>
  <c r="O637" i="4"/>
  <c r="O633" i="4"/>
  <c r="O629" i="4"/>
  <c r="O625" i="4"/>
  <c r="O621" i="4"/>
  <c r="O617" i="4"/>
  <c r="O613" i="4"/>
  <c r="O609" i="4"/>
  <c r="O605" i="4"/>
  <c r="O601" i="4"/>
  <c r="O597" i="4"/>
  <c r="O593" i="4"/>
  <c r="O589" i="4"/>
  <c r="O585" i="4"/>
  <c r="O581" i="4"/>
  <c r="O577" i="4"/>
  <c r="O573" i="4"/>
  <c r="O569" i="4"/>
  <c r="O565" i="4"/>
  <c r="O561" i="4"/>
  <c r="O557" i="4"/>
  <c r="O553" i="4"/>
  <c r="O549" i="4"/>
  <c r="O545" i="4"/>
  <c r="O541" i="4"/>
  <c r="O537" i="4"/>
  <c r="O533" i="4"/>
  <c r="O529" i="4"/>
  <c r="O525" i="4"/>
  <c r="O521" i="4"/>
  <c r="O517" i="4"/>
  <c r="O513" i="4"/>
  <c r="O509" i="4"/>
  <c r="O505" i="4"/>
  <c r="O501" i="4"/>
  <c r="O497" i="4"/>
  <c r="O493" i="4"/>
  <c r="O489" i="4"/>
  <c r="O485" i="4"/>
  <c r="O481" i="4"/>
  <c r="O477" i="4"/>
  <c r="O473" i="4"/>
  <c r="O469" i="4"/>
  <c r="O465" i="4"/>
  <c r="O461" i="4"/>
  <c r="O457" i="4"/>
  <c r="O453" i="4"/>
  <c r="O449" i="4"/>
  <c r="O445" i="4"/>
  <c r="O441" i="4"/>
  <c r="O437" i="4"/>
  <c r="O433" i="4"/>
  <c r="O429" i="4"/>
  <c r="O425" i="4"/>
  <c r="O421" i="4"/>
  <c r="O417" i="4"/>
  <c r="O413" i="4"/>
  <c r="O409" i="4"/>
  <c r="O405" i="4"/>
  <c r="O401" i="4"/>
  <c r="O397" i="4"/>
  <c r="O393" i="4"/>
  <c r="O389" i="4"/>
  <c r="O385" i="4"/>
  <c r="O381" i="4"/>
  <c r="O377" i="4"/>
  <c r="O373" i="4"/>
  <c r="O369" i="4"/>
  <c r="O365" i="4"/>
  <c r="O361" i="4"/>
  <c r="O357" i="4"/>
  <c r="O353" i="4"/>
  <c r="O349" i="4"/>
  <c r="O345" i="4"/>
  <c r="O341" i="4"/>
  <c r="O337" i="4"/>
  <c r="O333" i="4"/>
  <c r="O329" i="4"/>
  <c r="O325" i="4"/>
  <c r="O321" i="4"/>
  <c r="O317" i="4"/>
  <c r="O313" i="4"/>
  <c r="O309" i="4"/>
  <c r="O305" i="4"/>
  <c r="O301" i="4"/>
  <c r="O297" i="4"/>
  <c r="O293" i="4"/>
  <c r="O289" i="4"/>
  <c r="O285" i="4"/>
  <c r="O281" i="4"/>
  <c r="O277" i="4"/>
  <c r="O273" i="4"/>
  <c r="O269" i="4"/>
  <c r="O265" i="4"/>
  <c r="O261" i="4"/>
  <c r="O257" i="4"/>
  <c r="O253" i="4"/>
  <c r="O249" i="4"/>
  <c r="O245" i="4"/>
  <c r="O241" i="4"/>
  <c r="O237" i="4"/>
  <c r="O233" i="4"/>
  <c r="O229" i="4"/>
  <c r="O225" i="4"/>
  <c r="O221" i="4"/>
  <c r="O217" i="4"/>
  <c r="O213" i="4"/>
  <c r="O209" i="4"/>
  <c r="O205" i="4"/>
  <c r="O201" i="4"/>
  <c r="O197" i="4"/>
  <c r="O193" i="4"/>
  <c r="O189" i="4"/>
  <c r="O185" i="4"/>
  <c r="O181" i="4"/>
  <c r="O177" i="4"/>
  <c r="O173" i="4"/>
  <c r="O169" i="4"/>
  <c r="O165" i="4"/>
  <c r="O161" i="4"/>
  <c r="O157" i="4"/>
  <c r="O153" i="4"/>
  <c r="O149" i="4"/>
  <c r="O145" i="4"/>
  <c r="O141" i="4"/>
  <c r="O137" i="4"/>
  <c r="O133" i="4"/>
  <c r="O129" i="4"/>
  <c r="O125" i="4"/>
  <c r="O121" i="4"/>
  <c r="O117" i="4"/>
  <c r="O113" i="4"/>
  <c r="O109" i="4"/>
  <c r="O105" i="4"/>
  <c r="O101" i="4"/>
  <c r="O97" i="4"/>
  <c r="O93" i="4"/>
  <c r="O89" i="4"/>
  <c r="O85" i="4"/>
  <c r="O81" i="4"/>
  <c r="O77" i="4"/>
  <c r="O73" i="4"/>
  <c r="O69" i="4"/>
  <c r="O65" i="4"/>
  <c r="O61" i="4"/>
  <c r="O57" i="4"/>
  <c r="O53" i="4"/>
  <c r="O49" i="4"/>
  <c r="O45" i="4"/>
  <c r="O41" i="4"/>
  <c r="O37" i="4"/>
  <c r="O33" i="4"/>
  <c r="O29" i="4"/>
  <c r="O25" i="4"/>
  <c r="O21" i="4"/>
  <c r="O17" i="4"/>
  <c r="O13" i="4"/>
  <c r="O9" i="4"/>
  <c r="O5" i="4"/>
  <c r="O2992" i="4"/>
  <c r="O2976" i="4"/>
  <c r="O2960" i="4"/>
  <c r="O2944" i="4"/>
  <c r="O2928" i="4"/>
  <c r="O2912" i="4"/>
  <c r="O2896" i="4"/>
  <c r="O2880" i="4"/>
  <c r="O2864" i="4"/>
  <c r="O2848" i="4"/>
  <c r="O2828" i="4"/>
  <c r="O2816" i="4"/>
  <c r="O2800" i="4"/>
  <c r="O2784" i="4"/>
  <c r="O2764" i="4"/>
  <c r="O2748" i="4"/>
  <c r="O2732" i="4"/>
  <c r="O2716" i="4"/>
  <c r="O2700" i="4"/>
  <c r="O2684" i="4"/>
  <c r="O2668" i="4"/>
  <c r="O2652" i="4"/>
  <c r="O2636" i="4"/>
  <c r="O2620" i="4"/>
  <c r="O2604" i="4"/>
  <c r="O2588" i="4"/>
  <c r="O2572" i="4"/>
  <c r="O2556" i="4"/>
  <c r="O2540" i="4"/>
  <c r="O2532" i="4"/>
  <c r="O2516" i="4"/>
  <c r="O2500" i="4"/>
  <c r="O2484" i="4"/>
  <c r="O2468" i="4"/>
  <c r="O2452" i="4"/>
  <c r="O2436" i="4"/>
  <c r="O2420" i="4"/>
  <c r="O2404" i="4"/>
  <c r="O2384" i="4"/>
  <c r="O2372" i="4"/>
  <c r="O2352" i="4"/>
  <c r="O2332" i="4"/>
  <c r="O2320" i="4"/>
  <c r="O2304" i="4"/>
  <c r="O2284" i="4"/>
  <c r="O2272" i="4"/>
  <c r="O2256" i="4"/>
  <c r="O2236" i="4"/>
  <c r="O2220" i="4"/>
  <c r="O2204" i="4"/>
  <c r="O2188" i="4"/>
  <c r="O2172" i="4"/>
  <c r="O2156" i="4"/>
  <c r="O2140" i="4"/>
  <c r="O2132" i="4"/>
  <c r="O2124" i="4"/>
  <c r="O2116" i="4"/>
  <c r="O2108" i="4"/>
  <c r="O2100" i="4"/>
  <c r="O2092" i="4"/>
  <c r="O2084" i="4"/>
  <c r="O2076" i="4"/>
  <c r="O2068" i="4"/>
  <c r="O2060" i="4"/>
  <c r="O2052" i="4"/>
  <c r="O2036" i="4"/>
  <c r="O2032" i="4"/>
  <c r="O2028" i="4"/>
  <c r="O2024" i="4"/>
  <c r="O2020" i="4"/>
  <c r="O2016" i="4"/>
  <c r="O2012" i="4"/>
  <c r="O2008" i="4"/>
  <c r="O2004" i="4"/>
  <c r="O2000" i="4"/>
  <c r="O1996" i="4"/>
  <c r="O1992" i="4"/>
  <c r="O1988" i="4"/>
  <c r="O1984" i="4"/>
  <c r="O1980" i="4"/>
  <c r="O1976" i="4"/>
  <c r="O1972" i="4"/>
  <c r="O1968" i="4"/>
  <c r="O1964" i="4"/>
  <c r="O1956" i="4"/>
  <c r="O1952" i="4"/>
  <c r="O1948" i="4"/>
  <c r="O1944" i="4"/>
  <c r="O1940" i="4"/>
  <c r="O1936" i="4"/>
  <c r="O1932" i="4"/>
  <c r="O1928" i="4"/>
  <c r="O1924" i="4"/>
  <c r="O1920" i="4"/>
  <c r="O1916" i="4"/>
  <c r="O1912" i="4"/>
  <c r="O1908" i="4"/>
  <c r="O1904" i="4"/>
  <c r="O1900" i="4"/>
  <c r="O1896" i="4"/>
  <c r="O1892" i="4"/>
  <c r="O1888" i="4"/>
  <c r="O1884" i="4"/>
  <c r="O1880" i="4"/>
  <c r="O1876" i="4"/>
  <c r="O1872" i="4"/>
  <c r="O1868" i="4"/>
  <c r="O1864" i="4"/>
  <c r="O1860" i="4"/>
  <c r="O1856" i="4"/>
  <c r="O1852" i="4"/>
  <c r="O1848" i="4"/>
  <c r="O1844" i="4"/>
  <c r="O1840" i="4"/>
  <c r="O1836" i="4"/>
  <c r="O1832" i="4"/>
  <c r="O1828" i="4"/>
  <c r="O1824" i="4"/>
  <c r="O1820" i="4"/>
  <c r="O1816" i="4"/>
  <c r="O1812" i="4"/>
  <c r="O1808" i="4"/>
  <c r="O1804" i="4"/>
  <c r="O1800" i="4"/>
  <c r="O1796" i="4"/>
  <c r="O1792" i="4"/>
  <c r="O1788" i="4"/>
  <c r="O1784" i="4"/>
  <c r="O1780" i="4"/>
  <c r="O1776" i="4"/>
  <c r="O1772" i="4"/>
  <c r="O1768" i="4"/>
  <c r="O1764" i="4"/>
  <c r="O1760" i="4"/>
  <c r="O1756" i="4"/>
  <c r="O1752" i="4"/>
  <c r="O1748" i="4"/>
  <c r="O1744" i="4"/>
  <c r="O1740" i="4"/>
  <c r="O1736" i="4"/>
  <c r="O1732" i="4"/>
  <c r="O1728" i="4"/>
  <c r="O1724" i="4"/>
  <c r="O1720" i="4"/>
  <c r="O1716" i="4"/>
  <c r="O1712" i="4"/>
  <c r="O1708" i="4"/>
  <c r="O1704" i="4"/>
  <c r="O1700" i="4"/>
  <c r="O1696" i="4"/>
  <c r="O1692" i="4"/>
  <c r="O1688" i="4"/>
  <c r="O1684" i="4"/>
  <c r="O1680" i="4"/>
  <c r="O1676" i="4"/>
  <c r="O1672" i="4"/>
  <c r="O1668" i="4"/>
  <c r="O1664" i="4"/>
  <c r="O1660" i="4"/>
  <c r="O1656" i="4"/>
  <c r="O1652" i="4"/>
  <c r="O1648" i="4"/>
  <c r="O1644" i="4"/>
  <c r="O1640" i="4"/>
  <c r="O1636" i="4"/>
  <c r="O1632" i="4"/>
  <c r="O1628" i="4"/>
  <c r="O1624" i="4"/>
  <c r="O1620" i="4"/>
  <c r="O1616" i="4"/>
  <c r="O1612" i="4"/>
  <c r="O1608" i="4"/>
  <c r="O1604" i="4"/>
  <c r="O1600" i="4"/>
  <c r="O1596" i="4"/>
  <c r="O1592" i="4"/>
  <c r="O1588" i="4"/>
  <c r="O1584" i="4"/>
  <c r="O1580" i="4"/>
  <c r="O1576" i="4"/>
  <c r="O1572" i="4"/>
  <c r="O1568" i="4"/>
  <c r="O1564" i="4"/>
  <c r="O1560" i="4"/>
  <c r="O1556" i="4"/>
  <c r="O1552" i="4"/>
  <c r="O1548" i="4"/>
  <c r="O1544" i="4"/>
  <c r="O1540" i="4"/>
  <c r="O1536" i="4"/>
  <c r="O1532" i="4"/>
  <c r="O1528" i="4"/>
  <c r="O1524" i="4"/>
  <c r="O1520" i="4"/>
  <c r="O1516" i="4"/>
  <c r="O1512" i="4"/>
  <c r="O1508" i="4"/>
  <c r="O1504" i="4"/>
  <c r="O1500" i="4"/>
  <c r="O1496" i="4"/>
  <c r="O1492" i="4"/>
  <c r="O1488" i="4"/>
  <c r="O1484" i="4"/>
  <c r="O1480" i="4"/>
  <c r="O1476" i="4"/>
  <c r="O1472" i="4"/>
  <c r="O1468" i="4"/>
  <c r="O1464" i="4"/>
  <c r="O1460" i="4"/>
  <c r="O1456" i="4"/>
  <c r="O1452" i="4"/>
  <c r="O1448" i="4"/>
  <c r="O1444" i="4"/>
  <c r="O1440" i="4"/>
  <c r="O1436" i="4"/>
  <c r="O1432" i="4"/>
  <c r="O1428" i="4"/>
  <c r="O1424" i="4"/>
  <c r="O1420" i="4"/>
  <c r="O1416" i="4"/>
  <c r="O1412" i="4"/>
  <c r="O1408" i="4"/>
  <c r="O1404" i="4"/>
  <c r="O1400" i="4"/>
  <c r="O1396" i="4"/>
  <c r="O1392" i="4"/>
  <c r="O1388" i="4"/>
  <c r="O1384" i="4"/>
  <c r="O1380" i="4"/>
  <c r="O1376" i="4"/>
  <c r="O1372" i="4"/>
  <c r="O1368" i="4"/>
  <c r="O1364" i="4"/>
  <c r="O1360" i="4"/>
  <c r="O1356" i="4"/>
  <c r="O1352" i="4"/>
  <c r="O1348" i="4"/>
  <c r="O1344" i="4"/>
  <c r="O1340" i="4"/>
  <c r="O1336" i="4"/>
  <c r="O1332" i="4"/>
  <c r="O1328" i="4"/>
  <c r="O1324" i="4"/>
  <c r="O1320" i="4"/>
  <c r="O1316" i="4"/>
  <c r="O1312" i="4"/>
  <c r="O1308" i="4"/>
  <c r="O1304" i="4"/>
  <c r="O1300" i="4"/>
  <c r="O1296" i="4"/>
  <c r="O1292" i="4"/>
  <c r="O1288" i="4"/>
  <c r="O1284" i="4"/>
  <c r="O1280" i="4"/>
  <c r="O1276" i="4"/>
  <c r="O1272" i="4"/>
  <c r="O1268" i="4"/>
  <c r="O1264" i="4"/>
  <c r="O1260" i="4"/>
  <c r="O1256" i="4"/>
  <c r="O1252" i="4"/>
  <c r="O1248" i="4"/>
  <c r="O1244" i="4"/>
  <c r="O1240" i="4"/>
  <c r="O1236" i="4"/>
  <c r="O1232" i="4"/>
  <c r="O1228" i="4"/>
  <c r="O1224" i="4"/>
  <c r="O1220" i="4"/>
  <c r="O1216" i="4"/>
  <c r="O1212" i="4"/>
  <c r="O1208" i="4"/>
  <c r="O1204" i="4"/>
  <c r="O1200" i="4"/>
  <c r="O1196" i="4"/>
  <c r="O1192" i="4"/>
  <c r="O1188" i="4"/>
  <c r="O1184" i="4"/>
  <c r="O1180" i="4"/>
  <c r="O1176" i="4"/>
  <c r="O1172" i="4"/>
  <c r="O1168" i="4"/>
  <c r="O1164" i="4"/>
  <c r="O1160" i="4"/>
  <c r="O1156" i="4"/>
  <c r="O1152" i="4"/>
  <c r="O1148" i="4"/>
  <c r="O1144" i="4"/>
  <c r="O1140" i="4"/>
  <c r="O1136" i="4"/>
  <c r="O1132" i="4"/>
  <c r="O1128" i="4"/>
  <c r="O1124" i="4"/>
  <c r="O1120" i="4"/>
  <c r="O1116" i="4"/>
  <c r="O1112" i="4"/>
  <c r="O1108" i="4"/>
  <c r="O1104" i="4"/>
  <c r="O1100" i="4"/>
  <c r="O1096" i="4"/>
  <c r="O1092" i="4"/>
  <c r="O1088" i="4"/>
  <c r="O1084" i="4"/>
  <c r="O1080" i="4"/>
  <c r="O1076" i="4"/>
  <c r="O1072" i="4"/>
  <c r="O1068" i="4"/>
  <c r="O1064" i="4"/>
  <c r="O1060" i="4"/>
  <c r="O1056" i="4"/>
  <c r="O1052" i="4"/>
  <c r="O1048" i="4"/>
  <c r="O1044" i="4"/>
  <c r="O1040" i="4"/>
  <c r="O1036" i="4"/>
  <c r="O1032" i="4"/>
  <c r="O1028" i="4"/>
  <c r="O1024" i="4"/>
  <c r="O1020" i="4"/>
  <c r="O1016" i="4"/>
  <c r="O1012" i="4"/>
  <c r="O1008" i="4"/>
  <c r="O1004" i="4"/>
  <c r="O1000" i="4"/>
  <c r="O996" i="4"/>
  <c r="O992" i="4"/>
  <c r="O988" i="4"/>
  <c r="O984" i="4"/>
  <c r="O980" i="4"/>
  <c r="O976" i="4"/>
  <c r="O972" i="4"/>
  <c r="O968" i="4"/>
  <c r="O964" i="4"/>
  <c r="O960" i="4"/>
  <c r="O956" i="4"/>
  <c r="O952" i="4"/>
  <c r="O948" i="4"/>
  <c r="O944" i="4"/>
  <c r="O940" i="4"/>
  <c r="O936" i="4"/>
  <c r="O932" i="4"/>
  <c r="O928" i="4"/>
  <c r="O924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6" i="4"/>
  <c r="O852" i="4"/>
  <c r="O848" i="4"/>
  <c r="O844" i="4"/>
  <c r="O840" i="4"/>
  <c r="O836" i="4"/>
  <c r="O832" i="4"/>
  <c r="O828" i="4"/>
  <c r="O824" i="4"/>
  <c r="O820" i="4"/>
  <c r="O816" i="4"/>
  <c r="O812" i="4"/>
  <c r="O808" i="4"/>
  <c r="O804" i="4"/>
  <c r="O800" i="4"/>
  <c r="O796" i="4"/>
  <c r="O792" i="4"/>
  <c r="O788" i="4"/>
  <c r="O784" i="4"/>
  <c r="O780" i="4"/>
  <c r="O776" i="4"/>
  <c r="O772" i="4"/>
  <c r="O768" i="4"/>
  <c r="O764" i="4"/>
  <c r="O760" i="4"/>
  <c r="O756" i="4"/>
  <c r="O752" i="4"/>
  <c r="O748" i="4"/>
  <c r="O744" i="4"/>
  <c r="O740" i="4"/>
  <c r="O736" i="4"/>
  <c r="O732" i="4"/>
  <c r="O728" i="4"/>
  <c r="O724" i="4"/>
  <c r="O720" i="4"/>
  <c r="O716" i="4"/>
  <c r="O712" i="4"/>
  <c r="O708" i="4"/>
  <c r="O704" i="4"/>
  <c r="O700" i="4"/>
  <c r="O696" i="4"/>
  <c r="O692" i="4"/>
  <c r="O688" i="4"/>
  <c r="O684" i="4"/>
  <c r="O680" i="4"/>
  <c r="O676" i="4"/>
  <c r="O672" i="4"/>
  <c r="O668" i="4"/>
  <c r="O664" i="4"/>
  <c r="O660" i="4"/>
  <c r="O656" i="4"/>
  <c r="O652" i="4"/>
  <c r="O648" i="4"/>
  <c r="O644" i="4"/>
  <c r="O640" i="4"/>
  <c r="O636" i="4"/>
  <c r="O632" i="4"/>
  <c r="O628" i="4"/>
  <c r="O624" i="4"/>
  <c r="O620" i="4"/>
  <c r="O616" i="4"/>
  <c r="O612" i="4"/>
  <c r="O608" i="4"/>
  <c r="O604" i="4"/>
  <c r="O600" i="4"/>
  <c r="O596" i="4"/>
  <c r="O592" i="4"/>
  <c r="O588" i="4"/>
  <c r="O584" i="4"/>
  <c r="O580" i="4"/>
  <c r="O576" i="4"/>
  <c r="O572" i="4"/>
  <c r="O568" i="4"/>
  <c r="O564" i="4"/>
  <c r="O560" i="4"/>
  <c r="O556" i="4"/>
  <c r="O552" i="4"/>
  <c r="O548" i="4"/>
  <c r="O544" i="4"/>
  <c r="O540" i="4"/>
  <c r="O536" i="4"/>
  <c r="O532" i="4"/>
  <c r="O528" i="4"/>
  <c r="O524" i="4"/>
  <c r="O520" i="4"/>
  <c r="O516" i="4"/>
  <c r="O512" i="4"/>
  <c r="O508" i="4"/>
  <c r="O504" i="4"/>
  <c r="O500" i="4"/>
  <c r="O496" i="4"/>
  <c r="O492" i="4"/>
  <c r="O488" i="4"/>
  <c r="O484" i="4"/>
  <c r="O480" i="4"/>
  <c r="O476" i="4"/>
  <c r="O472" i="4"/>
  <c r="O468" i="4"/>
  <c r="O464" i="4"/>
  <c r="O460" i="4"/>
  <c r="O456" i="4"/>
  <c r="O452" i="4"/>
  <c r="O448" i="4"/>
  <c r="O444" i="4"/>
  <c r="O440" i="4"/>
  <c r="O436" i="4"/>
  <c r="O432" i="4"/>
  <c r="O428" i="4"/>
  <c r="O424" i="4"/>
  <c r="O420" i="4"/>
  <c r="O416" i="4"/>
  <c r="O412" i="4"/>
  <c r="O408" i="4"/>
  <c r="O404" i="4"/>
  <c r="O400" i="4"/>
  <c r="O396" i="4"/>
  <c r="O392" i="4"/>
  <c r="O388" i="4"/>
  <c r="O384" i="4"/>
  <c r="O380" i="4"/>
  <c r="O376" i="4"/>
  <c r="O372" i="4"/>
  <c r="O368" i="4"/>
  <c r="O364" i="4"/>
  <c r="O360" i="4"/>
  <c r="O356" i="4"/>
  <c r="O352" i="4"/>
  <c r="O348" i="4"/>
  <c r="O344" i="4"/>
  <c r="O340" i="4"/>
  <c r="O336" i="4"/>
  <c r="O332" i="4"/>
  <c r="O328" i="4"/>
  <c r="O324" i="4"/>
  <c r="O320" i="4"/>
  <c r="O316" i="4"/>
  <c r="O312" i="4"/>
  <c r="O308" i="4"/>
  <c r="O304" i="4"/>
  <c r="O300" i="4"/>
  <c r="O296" i="4"/>
  <c r="O292" i="4"/>
  <c r="O288" i="4"/>
  <c r="O284" i="4"/>
  <c r="O280" i="4"/>
  <c r="O276" i="4"/>
  <c r="O272" i="4"/>
  <c r="O268" i="4"/>
  <c r="O264" i="4"/>
  <c r="O260" i="4"/>
  <c r="O256" i="4"/>
  <c r="O252" i="4"/>
  <c r="O248" i="4"/>
  <c r="O244" i="4"/>
  <c r="O240" i="4"/>
  <c r="O236" i="4"/>
  <c r="O232" i="4"/>
  <c r="O228" i="4"/>
  <c r="O224" i="4"/>
  <c r="O220" i="4"/>
  <c r="O216" i="4"/>
  <c r="O212" i="4"/>
  <c r="O208" i="4"/>
  <c r="O204" i="4"/>
  <c r="O200" i="4"/>
  <c r="O196" i="4"/>
  <c r="O192" i="4"/>
  <c r="O188" i="4"/>
  <c r="O184" i="4"/>
  <c r="O180" i="4"/>
  <c r="O176" i="4"/>
  <c r="O172" i="4"/>
  <c r="O168" i="4"/>
  <c r="O164" i="4"/>
  <c r="O160" i="4"/>
  <c r="O156" i="4"/>
  <c r="O152" i="4"/>
  <c r="O148" i="4"/>
  <c r="O144" i="4"/>
  <c r="O140" i="4"/>
  <c r="O136" i="4"/>
  <c r="O132" i="4"/>
  <c r="O128" i="4"/>
  <c r="O124" i="4"/>
  <c r="O120" i="4"/>
  <c r="O116" i="4"/>
  <c r="O112" i="4"/>
  <c r="O108" i="4"/>
  <c r="O104" i="4"/>
  <c r="O100" i="4"/>
  <c r="O96" i="4"/>
  <c r="O92" i="4"/>
  <c r="O88" i="4"/>
  <c r="O84" i="4"/>
  <c r="O80" i="4"/>
  <c r="O76" i="4"/>
  <c r="O72" i="4"/>
  <c r="O68" i="4"/>
  <c r="O64" i="4"/>
  <c r="O60" i="4"/>
  <c r="O56" i="4"/>
  <c r="O52" i="4"/>
  <c r="O48" i="4"/>
  <c r="O44" i="4"/>
  <c r="O40" i="4"/>
  <c r="O36" i="4"/>
  <c r="O32" i="4"/>
  <c r="O28" i="4"/>
  <c r="O24" i="4"/>
  <c r="O20" i="4"/>
  <c r="O16" i="4"/>
  <c r="O12" i="4"/>
  <c r="O8" i="4"/>
  <c r="O4" i="4"/>
  <c r="O2988" i="4"/>
  <c r="O2972" i="4"/>
  <c r="O2956" i="4"/>
  <c r="O2940" i="4"/>
  <c r="O2924" i="4"/>
  <c r="O2908" i="4"/>
  <c r="O2892" i="4"/>
  <c r="O2876" i="4"/>
  <c r="O2860" i="4"/>
  <c r="O2844" i="4"/>
  <c r="O2832" i="4"/>
  <c r="O2812" i="4"/>
  <c r="O2796" i="4"/>
  <c r="O2780" i="4"/>
  <c r="O2768" i="4"/>
  <c r="O2752" i="4"/>
  <c r="O2736" i="4"/>
  <c r="O2720" i="4"/>
  <c r="O2704" i="4"/>
  <c r="O2688" i="4"/>
  <c r="O2672" i="4"/>
  <c r="O2656" i="4"/>
  <c r="O2640" i="4"/>
  <c r="O2624" i="4"/>
  <c r="O2616" i="4"/>
  <c r="O2600" i="4"/>
  <c r="O2584" i="4"/>
  <c r="O2568" i="4"/>
  <c r="O2552" i="4"/>
  <c r="O2536" i="4"/>
  <c r="O2528" i="4"/>
  <c r="O2512" i="4"/>
  <c r="O2496" i="4"/>
  <c r="O2480" i="4"/>
  <c r="O2464" i="4"/>
  <c r="O2448" i="4"/>
  <c r="O2432" i="4"/>
  <c r="O2416" i="4"/>
  <c r="O2400" i="4"/>
  <c r="O2388" i="4"/>
  <c r="O2368" i="4"/>
  <c r="O2356" i="4"/>
  <c r="O2340" i="4"/>
  <c r="O2316" i="4"/>
  <c r="O2300" i="4"/>
  <c r="O2288" i="4"/>
  <c r="O2264" i="4"/>
  <c r="O2252" i="4"/>
  <c r="O2240" i="4"/>
  <c r="O2224" i="4"/>
  <c r="O2208" i="4"/>
  <c r="O2192" i="4"/>
  <c r="O2176" i="4"/>
  <c r="O2160" i="4"/>
  <c r="O2144" i="4"/>
  <c r="O2136" i="4"/>
  <c r="O2128" i="4"/>
  <c r="O2120" i="4"/>
  <c r="O2112" i="4"/>
  <c r="O2104" i="4"/>
  <c r="O2096" i="4"/>
  <c r="O2088" i="4"/>
  <c r="O2080" i="4"/>
  <c r="O2072" i="4"/>
  <c r="O2064" i="4"/>
  <c r="O2056" i="4"/>
  <c r="O2040" i="4"/>
  <c r="O1960" i="4"/>
  <c r="O3003" i="4"/>
  <c r="O2999" i="4"/>
  <c r="O2995" i="4"/>
  <c r="O2991" i="4"/>
  <c r="O2987" i="4"/>
  <c r="O2983" i="4"/>
  <c r="O2979" i="4"/>
  <c r="O2975" i="4"/>
  <c r="O2971" i="4"/>
  <c r="O2967" i="4"/>
  <c r="O2963" i="4"/>
  <c r="O2959" i="4"/>
  <c r="O2955" i="4"/>
  <c r="O2951" i="4"/>
  <c r="O2947" i="4"/>
  <c r="O2943" i="4"/>
  <c r="O2939" i="4"/>
  <c r="O2935" i="4"/>
  <c r="O2931" i="4"/>
  <c r="O2927" i="4"/>
  <c r="O2923" i="4"/>
  <c r="O2919" i="4"/>
  <c r="O2915" i="4"/>
  <c r="O2911" i="4"/>
  <c r="O2907" i="4"/>
  <c r="O2903" i="4"/>
  <c r="O2899" i="4"/>
  <c r="O2895" i="4"/>
  <c r="O2891" i="4"/>
  <c r="O2887" i="4"/>
  <c r="O2883" i="4"/>
  <c r="O2879" i="4"/>
  <c r="O2875" i="4"/>
  <c r="O2871" i="4"/>
  <c r="O2867" i="4"/>
  <c r="O2863" i="4"/>
  <c r="O2859" i="4"/>
  <c r="O2855" i="4"/>
  <c r="O2851" i="4"/>
  <c r="O2847" i="4"/>
  <c r="O2843" i="4"/>
  <c r="O2839" i="4"/>
  <c r="O2835" i="4"/>
  <c r="O2831" i="4"/>
  <c r="O2827" i="4"/>
  <c r="O2823" i="4"/>
  <c r="O2819" i="4"/>
  <c r="O2815" i="4"/>
  <c r="O2811" i="4"/>
  <c r="O2807" i="4"/>
  <c r="O2803" i="4"/>
  <c r="O2799" i="4"/>
  <c r="O2795" i="4"/>
  <c r="O2791" i="4"/>
  <c r="O2787" i="4"/>
  <c r="O2783" i="4"/>
  <c r="O2779" i="4"/>
  <c r="O2775" i="4"/>
  <c r="O2771" i="4"/>
  <c r="O2767" i="4"/>
  <c r="O2763" i="4"/>
  <c r="O2759" i="4"/>
  <c r="O2755" i="4"/>
  <c r="O2751" i="4"/>
  <c r="O2747" i="4"/>
  <c r="O2743" i="4"/>
  <c r="O2739" i="4"/>
  <c r="O2735" i="4"/>
  <c r="O2731" i="4"/>
  <c r="O2727" i="4"/>
  <c r="O2723" i="4"/>
  <c r="O2719" i="4"/>
  <c r="O2715" i="4"/>
  <c r="O2711" i="4"/>
  <c r="O2707" i="4"/>
  <c r="O2703" i="4"/>
  <c r="O2699" i="4"/>
  <c r="O2695" i="4"/>
  <c r="O2691" i="4"/>
  <c r="O2687" i="4"/>
  <c r="O2683" i="4"/>
  <c r="O2679" i="4"/>
  <c r="O2675" i="4"/>
  <c r="O2671" i="4"/>
  <c r="O2667" i="4"/>
  <c r="O2663" i="4"/>
  <c r="O2659" i="4"/>
  <c r="O2655" i="4"/>
  <c r="O2651" i="4"/>
  <c r="O2647" i="4"/>
  <c r="O2643" i="4"/>
  <c r="O2639" i="4"/>
  <c r="O2635" i="4"/>
  <c r="O2631" i="4"/>
  <c r="O2627" i="4"/>
  <c r="O2623" i="4"/>
  <c r="O2619" i="4"/>
  <c r="O2615" i="4"/>
  <c r="O2611" i="4"/>
  <c r="O2607" i="4"/>
  <c r="O2603" i="4"/>
  <c r="O2599" i="4"/>
  <c r="O2595" i="4"/>
  <c r="O2591" i="4"/>
  <c r="O2587" i="4"/>
  <c r="O2583" i="4"/>
  <c r="O2579" i="4"/>
  <c r="O2575" i="4"/>
  <c r="O2571" i="4"/>
  <c r="O2567" i="4"/>
  <c r="O2563" i="4"/>
  <c r="O2559" i="4"/>
  <c r="O2555" i="4"/>
  <c r="O2551" i="4"/>
  <c r="O2547" i="4"/>
  <c r="O2543" i="4"/>
  <c r="O2539" i="4"/>
  <c r="O2535" i="4"/>
  <c r="O2531" i="4"/>
  <c r="O2527" i="4"/>
  <c r="O2523" i="4"/>
  <c r="O2519" i="4"/>
  <c r="O2515" i="4"/>
  <c r="O2511" i="4"/>
  <c r="O2507" i="4"/>
  <c r="O2503" i="4"/>
  <c r="O2499" i="4"/>
  <c r="O2495" i="4"/>
  <c r="O2491" i="4"/>
  <c r="O2487" i="4"/>
  <c r="O2483" i="4"/>
  <c r="O2479" i="4"/>
  <c r="O2475" i="4"/>
  <c r="O2471" i="4"/>
  <c r="O2467" i="4"/>
  <c r="O2463" i="4"/>
  <c r="O2459" i="4"/>
  <c r="O2455" i="4"/>
  <c r="O2451" i="4"/>
  <c r="O2447" i="4"/>
  <c r="O2443" i="4"/>
  <c r="O2439" i="4"/>
  <c r="O2435" i="4"/>
  <c r="O2431" i="4"/>
  <c r="O2427" i="4"/>
  <c r="O2423" i="4"/>
  <c r="O2419" i="4"/>
  <c r="O2415" i="4"/>
  <c r="O2411" i="4"/>
  <c r="O2407" i="4"/>
  <c r="O2403" i="4"/>
  <c r="O2399" i="4"/>
  <c r="O2395" i="4"/>
  <c r="O2391" i="4"/>
  <c r="O2387" i="4"/>
  <c r="O2383" i="4"/>
  <c r="O2379" i="4"/>
  <c r="O2375" i="4"/>
  <c r="O2371" i="4"/>
  <c r="O2367" i="4"/>
  <c r="O2363" i="4"/>
  <c r="O2359" i="4"/>
  <c r="O2355" i="4"/>
  <c r="O2351" i="4"/>
  <c r="O2347" i="4"/>
  <c r="O2343" i="4"/>
  <c r="O2339" i="4"/>
  <c r="O2335" i="4"/>
  <c r="O2331" i="4"/>
  <c r="O2327" i="4"/>
  <c r="O2323" i="4"/>
  <c r="O2319" i="4"/>
  <c r="O2315" i="4"/>
  <c r="O2311" i="4"/>
  <c r="O2307" i="4"/>
  <c r="O2303" i="4"/>
  <c r="O2299" i="4"/>
  <c r="O2295" i="4"/>
  <c r="O2291" i="4"/>
  <c r="O2287" i="4"/>
  <c r="O2283" i="4"/>
  <c r="O2279" i="4"/>
  <c r="O2275" i="4"/>
  <c r="O2271" i="4"/>
  <c r="O2267" i="4"/>
  <c r="O2263" i="4"/>
  <c r="O2259" i="4"/>
  <c r="O2255" i="4"/>
  <c r="O2251" i="4"/>
  <c r="O2247" i="4"/>
  <c r="O2243" i="4"/>
  <c r="O2239" i="4"/>
  <c r="O2235" i="4"/>
  <c r="O2231" i="4"/>
  <c r="O2227" i="4"/>
  <c r="O2223" i="4"/>
  <c r="O2219" i="4"/>
  <c r="O2215" i="4"/>
  <c r="O2211" i="4"/>
  <c r="O2207" i="4"/>
  <c r="O2203" i="4"/>
  <c r="O2199" i="4"/>
  <c r="O2195" i="4"/>
  <c r="O2191" i="4"/>
  <c r="O2187" i="4"/>
  <c r="O2183" i="4"/>
  <c r="O2179" i="4"/>
  <c r="O2175" i="4"/>
  <c r="O2171" i="4"/>
  <c r="O2167" i="4"/>
  <c r="O2163" i="4"/>
  <c r="O2159" i="4"/>
  <c r="O2155" i="4"/>
  <c r="O2151" i="4"/>
  <c r="O2147" i="4"/>
  <c r="O2143" i="4"/>
  <c r="O2139" i="4"/>
  <c r="O2135" i="4"/>
  <c r="O2131" i="4"/>
  <c r="O2127" i="4"/>
  <c r="O2123" i="4"/>
  <c r="O2119" i="4"/>
  <c r="O2115" i="4"/>
  <c r="O2111" i="4"/>
  <c r="O2107" i="4"/>
  <c r="O2103" i="4"/>
  <c r="O2099" i="4"/>
  <c r="O2095" i="4"/>
  <c r="O2091" i="4"/>
  <c r="O2087" i="4"/>
  <c r="O2083" i="4"/>
  <c r="O2079" i="4"/>
  <c r="O2075" i="4"/>
  <c r="O2071" i="4"/>
  <c r="O2067" i="4"/>
  <c r="O2063" i="4"/>
  <c r="O2059" i="4"/>
  <c r="O2055" i="4"/>
  <c r="O2051" i="4"/>
  <c r="O2047" i="4"/>
  <c r="O2043" i="4"/>
  <c r="O2039" i="4"/>
  <c r="O2035" i="4"/>
  <c r="O2031" i="4"/>
  <c r="O2027" i="4"/>
  <c r="O2023" i="4"/>
  <c r="O2019" i="4"/>
  <c r="O2015" i="4"/>
  <c r="O2011" i="4"/>
  <c r="O2007" i="4"/>
  <c r="O2003" i="4"/>
  <c r="O1999" i="4"/>
  <c r="O1995" i="4"/>
  <c r="O1991" i="4"/>
  <c r="O1987" i="4"/>
  <c r="O1983" i="4"/>
  <c r="O1979" i="4"/>
  <c r="O1975" i="4"/>
  <c r="O1971" i="4"/>
  <c r="O1967" i="4"/>
  <c r="O1963" i="4"/>
  <c r="O1959" i="4"/>
  <c r="O1955" i="4"/>
  <c r="O1951" i="4"/>
  <c r="O1947" i="4"/>
  <c r="O1943" i="4"/>
  <c r="O1939" i="4"/>
  <c r="O1935" i="4"/>
  <c r="O1931" i="4"/>
  <c r="O1927" i="4"/>
  <c r="O1923" i="4"/>
  <c r="O1919" i="4"/>
  <c r="O1915" i="4"/>
  <c r="O1911" i="4"/>
  <c r="O1907" i="4"/>
  <c r="O1903" i="4"/>
  <c r="O1899" i="4"/>
  <c r="O1895" i="4"/>
  <c r="O1891" i="4"/>
  <c r="O1887" i="4"/>
  <c r="O1883" i="4"/>
  <c r="O1879" i="4"/>
  <c r="O1875" i="4"/>
  <c r="O1871" i="4"/>
  <c r="O1867" i="4"/>
  <c r="O1863" i="4"/>
  <c r="O1859" i="4"/>
  <c r="O1855" i="4"/>
  <c r="O1851" i="4"/>
  <c r="O1847" i="4"/>
  <c r="O1843" i="4"/>
  <c r="O1839" i="4"/>
  <c r="O1835" i="4"/>
  <c r="O1831" i="4"/>
  <c r="O1827" i="4"/>
  <c r="O1823" i="4"/>
  <c r="O1819" i="4"/>
  <c r="O1815" i="4"/>
  <c r="O1811" i="4"/>
  <c r="O1807" i="4"/>
  <c r="O1803" i="4"/>
  <c r="O1799" i="4"/>
  <c r="O1795" i="4"/>
  <c r="O1791" i="4"/>
  <c r="O1787" i="4"/>
  <c r="O1783" i="4"/>
  <c r="O1779" i="4"/>
  <c r="O1775" i="4"/>
  <c r="O1771" i="4"/>
  <c r="O1767" i="4"/>
  <c r="O1763" i="4"/>
  <c r="O1759" i="4"/>
  <c r="O1755" i="4"/>
  <c r="O1751" i="4"/>
  <c r="O1747" i="4"/>
  <c r="O1743" i="4"/>
  <c r="O1739" i="4"/>
  <c r="O1735" i="4"/>
  <c r="O1731" i="4"/>
  <c r="O1727" i="4"/>
  <c r="O1723" i="4"/>
  <c r="O1719" i="4"/>
  <c r="O1715" i="4"/>
  <c r="O1711" i="4"/>
  <c r="O1707" i="4"/>
  <c r="O1703" i="4"/>
  <c r="O1699" i="4"/>
  <c r="O1695" i="4"/>
  <c r="O1691" i="4"/>
  <c r="O1687" i="4"/>
  <c r="O1683" i="4"/>
  <c r="O1679" i="4"/>
  <c r="O1675" i="4"/>
  <c r="O1671" i="4"/>
  <c r="O1667" i="4"/>
  <c r="O1663" i="4"/>
  <c r="O1659" i="4"/>
  <c r="O1655" i="4"/>
  <c r="O1651" i="4"/>
  <c r="O1647" i="4"/>
  <c r="O1643" i="4"/>
  <c r="O1639" i="4"/>
  <c r="O1635" i="4"/>
  <c r="O1631" i="4"/>
  <c r="O1627" i="4"/>
  <c r="O1623" i="4"/>
  <c r="O1619" i="4"/>
  <c r="O1615" i="4"/>
  <c r="O1611" i="4"/>
  <c r="O1607" i="4"/>
  <c r="O1603" i="4"/>
  <c r="O1599" i="4"/>
  <c r="O1595" i="4"/>
  <c r="O1591" i="4"/>
  <c r="O1587" i="4"/>
  <c r="O1583" i="4"/>
  <c r="O1579" i="4"/>
  <c r="O1575" i="4"/>
  <c r="O1571" i="4"/>
  <c r="O1567" i="4"/>
  <c r="O1563" i="4"/>
  <c r="O1559" i="4"/>
  <c r="O1555" i="4"/>
  <c r="O1551" i="4"/>
  <c r="O1547" i="4"/>
  <c r="O1543" i="4"/>
  <c r="O1539" i="4"/>
  <c r="O1535" i="4"/>
  <c r="O1531" i="4"/>
  <c r="O1527" i="4"/>
  <c r="O1523" i="4"/>
  <c r="O1519" i="4"/>
  <c r="O1515" i="4"/>
  <c r="O1511" i="4"/>
  <c r="O1507" i="4"/>
  <c r="O1503" i="4"/>
  <c r="O1499" i="4"/>
  <c r="O1495" i="4"/>
  <c r="O1491" i="4"/>
  <c r="O1487" i="4"/>
  <c r="O1483" i="4"/>
  <c r="O1479" i="4"/>
  <c r="O1475" i="4"/>
  <c r="O1471" i="4"/>
  <c r="O1467" i="4"/>
  <c r="O1463" i="4"/>
  <c r="O1459" i="4"/>
  <c r="O1455" i="4"/>
  <c r="O1451" i="4"/>
  <c r="O1447" i="4"/>
  <c r="O1443" i="4"/>
  <c r="O1439" i="4"/>
  <c r="O1435" i="4"/>
  <c r="O1431" i="4"/>
  <c r="O1427" i="4"/>
  <c r="O1423" i="4"/>
  <c r="O1419" i="4"/>
  <c r="O1415" i="4"/>
  <c r="O1411" i="4"/>
  <c r="O1407" i="4"/>
  <c r="O1403" i="4"/>
  <c r="O1399" i="4"/>
  <c r="O1395" i="4"/>
  <c r="O1391" i="4"/>
  <c r="O1387" i="4"/>
  <c r="O1383" i="4"/>
  <c r="O1379" i="4"/>
  <c r="O1375" i="4"/>
  <c r="O1371" i="4"/>
  <c r="O1367" i="4"/>
  <c r="O1363" i="4"/>
  <c r="O1359" i="4"/>
  <c r="O1355" i="4"/>
  <c r="O1351" i="4"/>
  <c r="O1347" i="4"/>
  <c r="O1343" i="4"/>
  <c r="O1339" i="4"/>
  <c r="O1335" i="4"/>
  <c r="O1331" i="4"/>
  <c r="O1327" i="4"/>
  <c r="O1323" i="4"/>
  <c r="O1319" i="4"/>
  <c r="O1315" i="4"/>
  <c r="O1311" i="4"/>
  <c r="O1307" i="4"/>
  <c r="O1303" i="4"/>
  <c r="O1299" i="4"/>
  <c r="O1295" i="4"/>
  <c r="O1291" i="4"/>
  <c r="O1287" i="4"/>
  <c r="O1283" i="4"/>
  <c r="O1279" i="4"/>
  <c r="O1275" i="4"/>
  <c r="O1271" i="4"/>
  <c r="O1267" i="4"/>
  <c r="O1263" i="4"/>
  <c r="O1259" i="4"/>
  <c r="O1255" i="4"/>
  <c r="O1251" i="4"/>
  <c r="O1247" i="4"/>
  <c r="O1243" i="4"/>
  <c r="O1239" i="4"/>
  <c r="O1235" i="4"/>
  <c r="O1231" i="4"/>
  <c r="O1227" i="4"/>
  <c r="O1223" i="4"/>
  <c r="O1219" i="4"/>
  <c r="O1215" i="4"/>
  <c r="O1211" i="4"/>
  <c r="O1207" i="4"/>
  <c r="O1203" i="4"/>
  <c r="O1199" i="4"/>
  <c r="O1195" i="4"/>
  <c r="O1191" i="4"/>
  <c r="O1187" i="4"/>
  <c r="O1183" i="4"/>
  <c r="O1179" i="4"/>
  <c r="O1175" i="4"/>
  <c r="O1171" i="4"/>
  <c r="O1167" i="4"/>
  <c r="O1163" i="4"/>
  <c r="O1159" i="4"/>
  <c r="O1155" i="4"/>
  <c r="O1151" i="4"/>
  <c r="O1147" i="4"/>
  <c r="O1143" i="4"/>
  <c r="O1139" i="4"/>
  <c r="O1135" i="4"/>
  <c r="O1131" i="4"/>
  <c r="O1127" i="4"/>
  <c r="O1123" i="4"/>
  <c r="O1119" i="4"/>
  <c r="O1115" i="4"/>
  <c r="O1111" i="4"/>
  <c r="O1107" i="4"/>
  <c r="O1103" i="4"/>
  <c r="O1099" i="4"/>
  <c r="O1095" i="4"/>
  <c r="O1091" i="4"/>
  <c r="O1087" i="4"/>
  <c r="O1083" i="4"/>
  <c r="O1079" i="4"/>
  <c r="O1075" i="4"/>
  <c r="O1071" i="4"/>
  <c r="O1067" i="4"/>
  <c r="O1063" i="4"/>
  <c r="O1059" i="4"/>
  <c r="O1055" i="4"/>
  <c r="O1051" i="4"/>
  <c r="O1047" i="4"/>
  <c r="O1043" i="4"/>
  <c r="O1039" i="4"/>
  <c r="O1035" i="4"/>
  <c r="O1031" i="4"/>
  <c r="O1027" i="4"/>
  <c r="O1023" i="4"/>
  <c r="O1019" i="4"/>
  <c r="O1015" i="4"/>
  <c r="O1011" i="4"/>
  <c r="O1007" i="4"/>
  <c r="O1003" i="4"/>
  <c r="O999" i="4"/>
  <c r="O995" i="4"/>
  <c r="O991" i="4"/>
  <c r="O987" i="4"/>
  <c r="O983" i="4"/>
  <c r="O979" i="4"/>
  <c r="O975" i="4"/>
  <c r="O971" i="4"/>
  <c r="O967" i="4"/>
  <c r="O963" i="4"/>
  <c r="O959" i="4"/>
  <c r="O955" i="4"/>
  <c r="O951" i="4"/>
  <c r="O947" i="4"/>
  <c r="O943" i="4"/>
  <c r="O939" i="4"/>
  <c r="O935" i="4"/>
  <c r="O931" i="4"/>
  <c r="O927" i="4"/>
  <c r="O923" i="4"/>
  <c r="O919" i="4"/>
  <c r="O915" i="4"/>
  <c r="O911" i="4"/>
  <c r="O907" i="4"/>
  <c r="O903" i="4"/>
  <c r="O899" i="4"/>
  <c r="O895" i="4"/>
  <c r="O891" i="4"/>
  <c r="O887" i="4"/>
  <c r="O883" i="4"/>
  <c r="O879" i="4"/>
  <c r="O875" i="4"/>
  <c r="O871" i="4"/>
  <c r="O867" i="4"/>
  <c r="O863" i="4"/>
  <c r="O859" i="4"/>
  <c r="O855" i="4"/>
  <c r="O851" i="4"/>
  <c r="O847" i="4"/>
  <c r="O843" i="4"/>
  <c r="O839" i="4"/>
  <c r="O835" i="4"/>
  <c r="O831" i="4"/>
  <c r="O827" i="4"/>
  <c r="O823" i="4"/>
  <c r="O819" i="4"/>
  <c r="O815" i="4"/>
  <c r="O811" i="4"/>
  <c r="O807" i="4"/>
  <c r="O803" i="4"/>
  <c r="O799" i="4"/>
  <c r="O795" i="4"/>
  <c r="O791" i="4"/>
  <c r="O787" i="4"/>
  <c r="O783" i="4"/>
  <c r="O779" i="4"/>
  <c r="O775" i="4"/>
  <c r="O771" i="4"/>
  <c r="O767" i="4"/>
  <c r="O763" i="4"/>
  <c r="O759" i="4"/>
  <c r="O755" i="4"/>
  <c r="O751" i="4"/>
  <c r="O747" i="4"/>
  <c r="O743" i="4"/>
  <c r="O739" i="4"/>
  <c r="O735" i="4"/>
  <c r="O731" i="4"/>
  <c r="O727" i="4"/>
  <c r="O723" i="4"/>
  <c r="O719" i="4"/>
  <c r="O715" i="4"/>
  <c r="O711" i="4"/>
  <c r="O707" i="4"/>
  <c r="O703" i="4"/>
  <c r="O699" i="4"/>
  <c r="O695" i="4"/>
  <c r="O691" i="4"/>
  <c r="O687" i="4"/>
  <c r="O683" i="4"/>
  <c r="O679" i="4"/>
  <c r="O675" i="4"/>
  <c r="O671" i="4"/>
  <c r="O667" i="4"/>
  <c r="O663" i="4"/>
  <c r="O659" i="4"/>
  <c r="O655" i="4"/>
  <c r="O651" i="4"/>
  <c r="O647" i="4"/>
  <c r="O643" i="4"/>
  <c r="O639" i="4"/>
  <c r="O635" i="4"/>
  <c r="O631" i="4"/>
  <c r="O627" i="4"/>
  <c r="O623" i="4"/>
  <c r="O619" i="4"/>
  <c r="O615" i="4"/>
  <c r="O611" i="4"/>
  <c r="O607" i="4"/>
  <c r="O603" i="4"/>
  <c r="O599" i="4"/>
  <c r="O595" i="4"/>
  <c r="O591" i="4"/>
  <c r="O587" i="4"/>
  <c r="O583" i="4"/>
  <c r="O579" i="4"/>
  <c r="O575" i="4"/>
  <c r="O571" i="4"/>
  <c r="O567" i="4"/>
  <c r="O563" i="4"/>
  <c r="O559" i="4"/>
  <c r="O555" i="4"/>
  <c r="O551" i="4"/>
  <c r="O547" i="4"/>
  <c r="O543" i="4"/>
  <c r="O539" i="4"/>
  <c r="O535" i="4"/>
  <c r="O531" i="4"/>
  <c r="O527" i="4"/>
  <c r="O523" i="4"/>
  <c r="O519" i="4"/>
  <c r="O515" i="4"/>
  <c r="O511" i="4"/>
  <c r="O507" i="4"/>
  <c r="O503" i="4"/>
  <c r="O499" i="4"/>
  <c r="O495" i="4"/>
  <c r="O491" i="4"/>
  <c r="O487" i="4"/>
  <c r="O483" i="4"/>
  <c r="O479" i="4"/>
  <c r="O475" i="4"/>
  <c r="O471" i="4"/>
  <c r="O467" i="4"/>
  <c r="O463" i="4"/>
  <c r="O459" i="4"/>
  <c r="O455" i="4"/>
  <c r="O451" i="4"/>
  <c r="O447" i="4"/>
  <c r="O443" i="4"/>
  <c r="O439" i="4"/>
  <c r="O435" i="4"/>
  <c r="O431" i="4"/>
  <c r="O427" i="4"/>
  <c r="O423" i="4"/>
  <c r="O419" i="4"/>
  <c r="O415" i="4"/>
  <c r="O411" i="4"/>
  <c r="O407" i="4"/>
  <c r="O403" i="4"/>
  <c r="O399" i="4"/>
  <c r="O395" i="4"/>
  <c r="O391" i="4"/>
  <c r="O387" i="4"/>
  <c r="O383" i="4"/>
  <c r="O379" i="4"/>
  <c r="O375" i="4"/>
  <c r="O371" i="4"/>
  <c r="O367" i="4"/>
  <c r="O363" i="4"/>
  <c r="O359" i="4"/>
  <c r="O355" i="4"/>
  <c r="O351" i="4"/>
  <c r="O347" i="4"/>
  <c r="O343" i="4"/>
  <c r="O339" i="4"/>
  <c r="O335" i="4"/>
  <c r="O331" i="4"/>
  <c r="O327" i="4"/>
  <c r="O323" i="4"/>
  <c r="O319" i="4"/>
  <c r="O315" i="4"/>
  <c r="O311" i="4"/>
  <c r="O307" i="4"/>
  <c r="O303" i="4"/>
  <c r="O299" i="4"/>
  <c r="O295" i="4"/>
  <c r="O291" i="4"/>
  <c r="O287" i="4"/>
  <c r="O283" i="4"/>
  <c r="O279" i="4"/>
  <c r="O275" i="4"/>
  <c r="O271" i="4"/>
  <c r="O267" i="4"/>
  <c r="O263" i="4"/>
  <c r="O259" i="4"/>
  <c r="O255" i="4"/>
  <c r="O251" i="4"/>
  <c r="O247" i="4"/>
  <c r="O243" i="4"/>
  <c r="O239" i="4"/>
  <c r="O235" i="4"/>
  <c r="O231" i="4"/>
  <c r="O227" i="4"/>
  <c r="O223" i="4"/>
  <c r="O219" i="4"/>
  <c r="O215" i="4"/>
  <c r="O211" i="4"/>
  <c r="O207" i="4"/>
  <c r="O203" i="4"/>
  <c r="O199" i="4"/>
  <c r="O195" i="4"/>
  <c r="O191" i="4"/>
  <c r="O187" i="4"/>
  <c r="O183" i="4"/>
  <c r="O179" i="4"/>
  <c r="O175" i="4"/>
  <c r="O171" i="4"/>
  <c r="O167" i="4"/>
  <c r="O163" i="4"/>
  <c r="O159" i="4"/>
  <c r="O155" i="4"/>
  <c r="O151" i="4"/>
  <c r="O147" i="4"/>
  <c r="O143" i="4"/>
  <c r="O139" i="4"/>
  <c r="O135" i="4"/>
  <c r="O131" i="4"/>
  <c r="O127" i="4"/>
  <c r="O123" i="4"/>
  <c r="O119" i="4"/>
  <c r="O115" i="4"/>
  <c r="O111" i="4"/>
  <c r="O107" i="4"/>
  <c r="O103" i="4"/>
  <c r="O99" i="4"/>
  <c r="O95" i="4"/>
  <c r="O91" i="4"/>
  <c r="O87" i="4"/>
  <c r="O83" i="4"/>
  <c r="O79" i="4"/>
  <c r="O75" i="4"/>
  <c r="O71" i="4"/>
  <c r="O67" i="4"/>
  <c r="O63" i="4"/>
  <c r="O59" i="4"/>
  <c r="O55" i="4"/>
  <c r="O51" i="4"/>
  <c r="O47" i="4"/>
  <c r="O43" i="4"/>
  <c r="O39" i="4"/>
  <c r="O35" i="4"/>
  <c r="O31" i="4"/>
  <c r="O27" i="4"/>
  <c r="O23" i="4"/>
  <c r="O19" i="4"/>
  <c r="O15" i="4"/>
  <c r="O11" i="4"/>
  <c r="O7" i="4"/>
  <c r="O3000" i="4"/>
  <c r="O2984" i="4"/>
  <c r="O2968" i="4"/>
  <c r="O2952" i="4"/>
  <c r="O2936" i="4"/>
  <c r="O2920" i="4"/>
  <c r="O2904" i="4"/>
  <c r="O2888" i="4"/>
  <c r="O2872" i="4"/>
  <c r="O2856" i="4"/>
  <c r="O2840" i="4"/>
  <c r="O2824" i="4"/>
  <c r="O2808" i="4"/>
  <c r="O2792" i="4"/>
  <c r="O2776" i="4"/>
  <c r="O2760" i="4"/>
  <c r="O2744" i="4"/>
  <c r="O2728" i="4"/>
  <c r="O2712" i="4"/>
  <c r="O2696" i="4"/>
  <c r="O2676" i="4"/>
  <c r="O2664" i="4"/>
  <c r="O2648" i="4"/>
  <c r="O2632" i="4"/>
  <c r="O2612" i="4"/>
  <c r="O2596" i="4"/>
  <c r="O2580" i="4"/>
  <c r="O2564" i="4"/>
  <c r="O2548" i="4"/>
  <c r="O2524" i="4"/>
  <c r="O2508" i="4"/>
  <c r="O2488" i="4"/>
  <c r="O2472" i="4"/>
  <c r="O2456" i="4"/>
  <c r="O2440" i="4"/>
  <c r="O2428" i="4"/>
  <c r="O2412" i="4"/>
  <c r="O2396" i="4"/>
  <c r="O2380" i="4"/>
  <c r="O2364" i="4"/>
  <c r="O2348" i="4"/>
  <c r="O2336" i="4"/>
  <c r="O2324" i="4"/>
  <c r="O2308" i="4"/>
  <c r="O2292" i="4"/>
  <c r="O2276" i="4"/>
  <c r="O2260" i="4"/>
  <c r="O2248" i="4"/>
  <c r="O2232" i="4"/>
  <c r="O2216" i="4"/>
  <c r="O2200" i="4"/>
  <c r="O2184" i="4"/>
  <c r="O2164" i="4"/>
  <c r="O2152" i="4"/>
  <c r="O2044" i="4"/>
  <c r="O3002" i="4"/>
  <c r="O2998" i="4"/>
  <c r="O2994" i="4"/>
  <c r="O2990" i="4"/>
  <c r="O2986" i="4"/>
  <c r="O2982" i="4"/>
  <c r="O2978" i="4"/>
  <c r="O2974" i="4"/>
  <c r="O2970" i="4"/>
  <c r="O2966" i="4"/>
  <c r="O2962" i="4"/>
  <c r="O2958" i="4"/>
  <c r="O2954" i="4"/>
  <c r="O2950" i="4"/>
  <c r="O2946" i="4"/>
  <c r="O2942" i="4"/>
  <c r="O2938" i="4"/>
  <c r="O2934" i="4"/>
  <c r="O2930" i="4"/>
  <c r="O2926" i="4"/>
  <c r="O2922" i="4"/>
  <c r="O2918" i="4"/>
  <c r="O2914" i="4"/>
  <c r="O2910" i="4"/>
  <c r="O2906" i="4"/>
  <c r="O2902" i="4"/>
  <c r="O2898" i="4"/>
  <c r="O2894" i="4"/>
  <c r="O2890" i="4"/>
  <c r="O2886" i="4"/>
  <c r="O2882" i="4"/>
  <c r="O2878" i="4"/>
  <c r="O2874" i="4"/>
  <c r="O2870" i="4"/>
  <c r="O2866" i="4"/>
  <c r="O2862" i="4"/>
  <c r="O2858" i="4"/>
  <c r="O2854" i="4"/>
  <c r="O2850" i="4"/>
  <c r="O2846" i="4"/>
  <c r="O2842" i="4"/>
  <c r="O2838" i="4"/>
  <c r="O2834" i="4"/>
  <c r="O2830" i="4"/>
  <c r="O2826" i="4"/>
  <c r="O2822" i="4"/>
  <c r="O2818" i="4"/>
  <c r="O2814" i="4"/>
  <c r="O2810" i="4"/>
  <c r="O2806" i="4"/>
  <c r="O2802" i="4"/>
  <c r="O2798" i="4"/>
  <c r="O2794" i="4"/>
  <c r="O2790" i="4"/>
  <c r="O2786" i="4"/>
  <c r="O2782" i="4"/>
  <c r="O2778" i="4"/>
  <c r="O2774" i="4"/>
  <c r="O2770" i="4"/>
  <c r="O2766" i="4"/>
  <c r="O2762" i="4"/>
  <c r="O2758" i="4"/>
  <c r="O2754" i="4"/>
  <c r="O2750" i="4"/>
  <c r="O2746" i="4"/>
  <c r="O2742" i="4"/>
  <c r="O2738" i="4"/>
  <c r="O2734" i="4"/>
  <c r="O2730" i="4"/>
  <c r="O2726" i="4"/>
  <c r="O2722" i="4"/>
  <c r="O2718" i="4"/>
  <c r="O2714" i="4"/>
  <c r="O2710" i="4"/>
  <c r="O2706" i="4"/>
  <c r="O2702" i="4"/>
  <c r="O2698" i="4"/>
  <c r="O2694" i="4"/>
  <c r="O2690" i="4"/>
  <c r="O2686" i="4"/>
  <c r="O2682" i="4"/>
  <c r="O2678" i="4"/>
  <c r="O2674" i="4"/>
  <c r="O2670" i="4"/>
  <c r="O2666" i="4"/>
  <c r="O2662" i="4"/>
  <c r="O2658" i="4"/>
  <c r="O2654" i="4"/>
  <c r="O2650" i="4"/>
  <c r="O2646" i="4"/>
  <c r="O2642" i="4"/>
  <c r="O2638" i="4"/>
  <c r="O2634" i="4"/>
  <c r="O2630" i="4"/>
  <c r="O2626" i="4"/>
  <c r="O2622" i="4"/>
  <c r="O2618" i="4"/>
  <c r="O2614" i="4"/>
  <c r="O2610" i="4"/>
  <c r="O2606" i="4"/>
  <c r="O2602" i="4"/>
  <c r="O2598" i="4"/>
  <c r="O2594" i="4"/>
  <c r="O2590" i="4"/>
  <c r="O2586" i="4"/>
  <c r="O2582" i="4"/>
  <c r="O2578" i="4"/>
  <c r="O2574" i="4"/>
  <c r="O2570" i="4"/>
  <c r="O2566" i="4"/>
  <c r="O2562" i="4"/>
  <c r="O2558" i="4"/>
  <c r="O2554" i="4"/>
  <c r="O2550" i="4"/>
  <c r="O2546" i="4"/>
  <c r="O2542" i="4"/>
  <c r="O2538" i="4"/>
  <c r="O2534" i="4"/>
  <c r="O2530" i="4"/>
  <c r="O2526" i="4"/>
  <c r="O2522" i="4"/>
  <c r="O2518" i="4"/>
  <c r="O2514" i="4"/>
  <c r="O2510" i="4"/>
  <c r="O2506" i="4"/>
  <c r="O2502" i="4"/>
  <c r="O2498" i="4"/>
  <c r="O2494" i="4"/>
  <c r="O2490" i="4"/>
  <c r="O2486" i="4"/>
  <c r="O2482" i="4"/>
  <c r="O2478" i="4"/>
  <c r="O2474" i="4"/>
  <c r="O2470" i="4"/>
  <c r="O2466" i="4"/>
  <c r="O2462" i="4"/>
  <c r="O2458" i="4"/>
  <c r="O2454" i="4"/>
  <c r="O2450" i="4"/>
  <c r="O2446" i="4"/>
  <c r="O2442" i="4"/>
  <c r="O2438" i="4"/>
  <c r="O2434" i="4"/>
  <c r="O2430" i="4"/>
  <c r="O2426" i="4"/>
  <c r="O2422" i="4"/>
  <c r="O2418" i="4"/>
  <c r="O2414" i="4"/>
  <c r="O2410" i="4"/>
  <c r="O2406" i="4"/>
  <c r="O2402" i="4"/>
  <c r="O2398" i="4"/>
  <c r="O2394" i="4"/>
  <c r="O2390" i="4"/>
  <c r="O2386" i="4"/>
  <c r="O2382" i="4"/>
  <c r="O2378" i="4"/>
  <c r="O2374" i="4"/>
  <c r="O2370" i="4"/>
  <c r="O2366" i="4"/>
  <c r="O2362" i="4"/>
  <c r="O2358" i="4"/>
  <c r="O2354" i="4"/>
  <c r="O2350" i="4"/>
  <c r="O2346" i="4"/>
  <c r="O2342" i="4"/>
  <c r="O2338" i="4"/>
  <c r="O2334" i="4"/>
  <c r="O2330" i="4"/>
  <c r="O2326" i="4"/>
  <c r="O2322" i="4"/>
  <c r="O2318" i="4"/>
  <c r="O2314" i="4"/>
  <c r="O2310" i="4"/>
  <c r="O2306" i="4"/>
  <c r="O2302" i="4"/>
  <c r="O2298" i="4"/>
  <c r="O2294" i="4"/>
  <c r="O2290" i="4"/>
  <c r="O2286" i="4"/>
  <c r="O2282" i="4"/>
  <c r="O2278" i="4"/>
  <c r="O2274" i="4"/>
  <c r="O2270" i="4"/>
  <c r="O2266" i="4"/>
  <c r="O2262" i="4"/>
  <c r="O2258" i="4"/>
  <c r="O2254" i="4"/>
  <c r="O2250" i="4"/>
  <c r="O2246" i="4"/>
  <c r="O2242" i="4"/>
  <c r="O2238" i="4"/>
  <c r="O2234" i="4"/>
  <c r="O2230" i="4"/>
  <c r="O2226" i="4"/>
  <c r="O2222" i="4"/>
  <c r="O2218" i="4"/>
  <c r="O2214" i="4"/>
  <c r="O2210" i="4"/>
  <c r="O2206" i="4"/>
  <c r="O2202" i="4"/>
  <c r="O2198" i="4"/>
  <c r="O2194" i="4"/>
  <c r="O2190" i="4"/>
  <c r="O2186" i="4"/>
  <c r="O2182" i="4"/>
  <c r="O2178" i="4"/>
  <c r="O2174" i="4"/>
  <c r="O2170" i="4"/>
  <c r="O2166" i="4"/>
  <c r="O2162" i="4"/>
  <c r="O2158" i="4"/>
  <c r="O2154" i="4"/>
  <c r="O2150" i="4"/>
  <c r="O2146" i="4"/>
  <c r="O2142" i="4"/>
  <c r="O2138" i="4"/>
  <c r="O2134" i="4"/>
  <c r="O2130" i="4"/>
  <c r="O2126" i="4"/>
  <c r="O2122" i="4"/>
  <c r="O2118" i="4"/>
  <c r="O2114" i="4"/>
  <c r="O2110" i="4"/>
  <c r="O2106" i="4"/>
  <c r="O2102" i="4"/>
  <c r="O2098" i="4"/>
  <c r="O2094" i="4"/>
  <c r="O2090" i="4"/>
  <c r="O2086" i="4"/>
  <c r="O2082" i="4"/>
  <c r="O2078" i="4"/>
  <c r="O2074" i="4"/>
  <c r="O2070" i="4"/>
  <c r="O2066" i="4"/>
  <c r="O2062" i="4"/>
  <c r="O2058" i="4"/>
  <c r="O2054" i="4"/>
  <c r="O2050" i="4"/>
  <c r="O2046" i="4"/>
  <c r="O2042" i="4"/>
  <c r="O2038" i="4"/>
  <c r="O2034" i="4"/>
  <c r="O2030" i="4"/>
  <c r="O2026" i="4"/>
  <c r="O2022" i="4"/>
  <c r="O2018" i="4"/>
  <c r="O2014" i="4"/>
  <c r="O2010" i="4"/>
  <c r="O2006" i="4"/>
  <c r="O2002" i="4"/>
  <c r="O1998" i="4"/>
  <c r="O1994" i="4"/>
  <c r="O1990" i="4"/>
  <c r="O1986" i="4"/>
  <c r="O1982" i="4"/>
  <c r="O1978" i="4"/>
  <c r="O1974" i="4"/>
  <c r="O1970" i="4"/>
  <c r="O1966" i="4"/>
  <c r="O1962" i="4"/>
  <c r="O1958" i="4"/>
  <c r="O1954" i="4"/>
  <c r="O1950" i="4"/>
  <c r="O1946" i="4"/>
  <c r="O1942" i="4"/>
  <c r="O1938" i="4"/>
  <c r="O1934" i="4"/>
  <c r="O1930" i="4"/>
  <c r="O1926" i="4"/>
  <c r="O1922" i="4"/>
  <c r="O1918" i="4"/>
  <c r="O1914" i="4"/>
  <c r="O1910" i="4"/>
  <c r="O1906" i="4"/>
  <c r="O1902" i="4"/>
  <c r="O1898" i="4"/>
  <c r="O1894" i="4"/>
  <c r="O1890" i="4"/>
  <c r="O1886" i="4"/>
  <c r="O1882" i="4"/>
  <c r="O1878" i="4"/>
  <c r="O1874" i="4"/>
  <c r="O1870" i="4"/>
  <c r="O1866" i="4"/>
  <c r="O1862" i="4"/>
  <c r="O1858" i="4"/>
  <c r="O1854" i="4"/>
  <c r="O1850" i="4"/>
  <c r="O1846" i="4"/>
  <c r="O1842" i="4"/>
  <c r="O1838" i="4"/>
  <c r="O1834" i="4"/>
  <c r="O1830" i="4"/>
  <c r="O1826" i="4"/>
  <c r="O1822" i="4"/>
  <c r="O1818" i="4"/>
  <c r="O1814" i="4"/>
  <c r="O1810" i="4"/>
  <c r="O1806" i="4"/>
  <c r="O1802" i="4"/>
  <c r="O1798" i="4"/>
  <c r="O1794" i="4"/>
  <c r="O1790" i="4"/>
  <c r="O1786" i="4"/>
  <c r="O1782" i="4"/>
  <c r="O1778" i="4"/>
  <c r="O1774" i="4"/>
  <c r="O1770" i="4"/>
  <c r="O1766" i="4"/>
  <c r="O1762" i="4"/>
  <c r="O1758" i="4"/>
  <c r="O1754" i="4"/>
  <c r="O1750" i="4"/>
  <c r="O1746" i="4"/>
  <c r="O1742" i="4"/>
  <c r="O1738" i="4"/>
  <c r="O1734" i="4"/>
  <c r="O1730" i="4"/>
  <c r="O1726" i="4"/>
  <c r="O1722" i="4"/>
  <c r="O1718" i="4"/>
  <c r="O1714" i="4"/>
  <c r="O1710" i="4"/>
  <c r="O1706" i="4"/>
  <c r="O1702" i="4"/>
  <c r="O1698" i="4"/>
  <c r="O1694" i="4"/>
  <c r="O1690" i="4"/>
  <c r="O1686" i="4"/>
  <c r="O1682" i="4"/>
  <c r="O1678" i="4"/>
  <c r="O1674" i="4"/>
  <c r="O1670" i="4"/>
  <c r="O1666" i="4"/>
  <c r="O1662" i="4"/>
  <c r="O1658" i="4"/>
  <c r="O1654" i="4"/>
  <c r="O1650" i="4"/>
  <c r="O1646" i="4"/>
  <c r="O1642" i="4"/>
  <c r="O1638" i="4"/>
  <c r="O1634" i="4"/>
  <c r="O1630" i="4"/>
  <c r="O1626" i="4"/>
  <c r="O1622" i="4"/>
  <c r="O1618" i="4"/>
  <c r="O1614" i="4"/>
  <c r="O1610" i="4"/>
  <c r="O1606" i="4"/>
  <c r="O1602" i="4"/>
  <c r="O1598" i="4"/>
  <c r="O1594" i="4"/>
  <c r="O1590" i="4"/>
  <c r="O1586" i="4"/>
  <c r="O1582" i="4"/>
  <c r="O1578" i="4"/>
  <c r="O1574" i="4"/>
  <c r="O1570" i="4"/>
  <c r="O1566" i="4"/>
  <c r="O1562" i="4"/>
  <c r="O1558" i="4"/>
  <c r="O1554" i="4"/>
  <c r="O1550" i="4"/>
  <c r="O1546" i="4"/>
  <c r="O1542" i="4"/>
  <c r="O1538" i="4"/>
  <c r="O1534" i="4"/>
  <c r="O1530" i="4"/>
  <c r="O1526" i="4"/>
  <c r="O1522" i="4"/>
  <c r="O1518" i="4"/>
  <c r="O1514" i="4"/>
  <c r="O1510" i="4"/>
  <c r="O1506" i="4"/>
  <c r="O1502" i="4"/>
  <c r="O1498" i="4"/>
  <c r="O1494" i="4"/>
  <c r="O1490" i="4"/>
  <c r="O1486" i="4"/>
  <c r="O1482" i="4"/>
  <c r="O1478" i="4"/>
  <c r="O1474" i="4"/>
  <c r="O1470" i="4"/>
  <c r="O1466" i="4"/>
  <c r="O1462" i="4"/>
  <c r="O1458" i="4"/>
  <c r="O1454" i="4"/>
  <c r="O1450" i="4"/>
  <c r="O1446" i="4"/>
  <c r="O1442" i="4"/>
  <c r="O1438" i="4"/>
  <c r="O1434" i="4"/>
  <c r="O1430" i="4"/>
  <c r="O1426" i="4"/>
  <c r="O1422" i="4"/>
  <c r="O1418" i="4"/>
  <c r="O1414" i="4"/>
  <c r="O1410" i="4"/>
  <c r="O1406" i="4"/>
  <c r="O1402" i="4"/>
  <c r="O1398" i="4"/>
  <c r="O1394" i="4"/>
  <c r="O1390" i="4"/>
  <c r="O1386" i="4"/>
  <c r="O1382" i="4"/>
  <c r="O1378" i="4"/>
  <c r="O1374" i="4"/>
  <c r="O1370" i="4"/>
  <c r="O1366" i="4"/>
  <c r="O1362" i="4"/>
  <c r="O1358" i="4"/>
  <c r="O1354" i="4"/>
  <c r="O1350" i="4"/>
  <c r="O1346" i="4"/>
  <c r="O1342" i="4"/>
  <c r="O1338" i="4"/>
  <c r="O1334" i="4"/>
  <c r="O1330" i="4"/>
  <c r="O1326" i="4"/>
  <c r="O1322" i="4"/>
  <c r="O1318" i="4"/>
  <c r="O1314" i="4"/>
  <c r="O1310" i="4"/>
  <c r="O1306" i="4"/>
  <c r="O1302" i="4"/>
  <c r="O1298" i="4"/>
  <c r="O1294" i="4"/>
  <c r="O1290" i="4"/>
  <c r="O1286" i="4"/>
  <c r="O1282" i="4"/>
  <c r="O1278" i="4"/>
  <c r="O1274" i="4"/>
  <c r="O1270" i="4"/>
  <c r="O1266" i="4"/>
  <c r="O1262" i="4"/>
  <c r="O1258" i="4"/>
  <c r="O1254" i="4"/>
  <c r="O1250" i="4"/>
  <c r="O1246" i="4"/>
  <c r="O1242" i="4"/>
  <c r="O1238" i="4"/>
  <c r="O1234" i="4"/>
  <c r="O1230" i="4"/>
  <c r="O1226" i="4"/>
  <c r="O1222" i="4"/>
  <c r="O1218" i="4"/>
  <c r="O1214" i="4"/>
  <c r="O1210" i="4"/>
  <c r="O1206" i="4"/>
  <c r="O1202" i="4"/>
  <c r="O1198" i="4"/>
  <c r="O1194" i="4"/>
  <c r="O1190" i="4"/>
  <c r="O1186" i="4"/>
  <c r="O1182" i="4"/>
  <c r="O1178" i="4"/>
  <c r="O1174" i="4"/>
  <c r="O1170" i="4"/>
  <c r="O1166" i="4"/>
  <c r="O1162" i="4"/>
  <c r="O1158" i="4"/>
  <c r="O1154" i="4"/>
  <c r="O1150" i="4"/>
  <c r="O1146" i="4"/>
  <c r="O1142" i="4"/>
  <c r="O1138" i="4"/>
  <c r="O1134" i="4"/>
  <c r="O1130" i="4"/>
  <c r="O1126" i="4"/>
  <c r="O1122" i="4"/>
  <c r="O1118" i="4"/>
  <c r="O1114" i="4"/>
  <c r="O1110" i="4"/>
  <c r="O1106" i="4"/>
  <c r="O1102" i="4"/>
  <c r="O1098" i="4"/>
  <c r="O1094" i="4"/>
  <c r="O1090" i="4"/>
  <c r="O1086" i="4"/>
  <c r="O1082" i="4"/>
  <c r="O1078" i="4"/>
  <c r="O1074" i="4"/>
  <c r="O1070" i="4"/>
  <c r="O1066" i="4"/>
  <c r="O1062" i="4"/>
  <c r="O1058" i="4"/>
  <c r="O1054" i="4"/>
  <c r="O1050" i="4"/>
  <c r="O1046" i="4"/>
  <c r="O1042" i="4"/>
  <c r="O1038" i="4"/>
  <c r="O1034" i="4"/>
  <c r="O1030" i="4"/>
  <c r="O1026" i="4"/>
  <c r="O1022" i="4"/>
  <c r="O1018" i="4"/>
  <c r="O1014" i="4"/>
  <c r="O1010" i="4"/>
  <c r="O1006" i="4"/>
  <c r="O1002" i="4"/>
  <c r="O998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46" i="4"/>
  <c r="O942" i="4"/>
  <c r="O938" i="4"/>
  <c r="O934" i="4"/>
  <c r="O930" i="4"/>
  <c r="O926" i="4"/>
  <c r="O922" i="4"/>
  <c r="O918" i="4"/>
  <c r="O914" i="4"/>
  <c r="O910" i="4"/>
  <c r="O906" i="4"/>
  <c r="O902" i="4"/>
  <c r="O898" i="4"/>
  <c r="O894" i="4"/>
  <c r="O890" i="4"/>
  <c r="O886" i="4"/>
  <c r="O882" i="4"/>
  <c r="O878" i="4"/>
  <c r="O874" i="4"/>
  <c r="O870" i="4"/>
  <c r="O866" i="4"/>
  <c r="O862" i="4"/>
  <c r="O858" i="4"/>
  <c r="O854" i="4"/>
  <c r="O850" i="4"/>
  <c r="O846" i="4"/>
  <c r="O842" i="4"/>
  <c r="O838" i="4"/>
  <c r="O834" i="4"/>
  <c r="O830" i="4"/>
  <c r="O826" i="4"/>
  <c r="O822" i="4"/>
  <c r="O818" i="4"/>
  <c r="O814" i="4"/>
  <c r="O810" i="4"/>
  <c r="O806" i="4"/>
  <c r="O802" i="4"/>
  <c r="O798" i="4"/>
  <c r="O794" i="4"/>
  <c r="O790" i="4"/>
  <c r="O786" i="4"/>
  <c r="O782" i="4"/>
  <c r="O778" i="4"/>
  <c r="O774" i="4"/>
  <c r="O770" i="4"/>
  <c r="O766" i="4"/>
  <c r="O762" i="4"/>
  <c r="O758" i="4"/>
  <c r="O754" i="4"/>
  <c r="O750" i="4"/>
  <c r="O746" i="4"/>
  <c r="O742" i="4"/>
  <c r="O738" i="4"/>
  <c r="O734" i="4"/>
  <c r="O730" i="4"/>
  <c r="O726" i="4"/>
  <c r="O722" i="4"/>
  <c r="O718" i="4"/>
  <c r="O714" i="4"/>
  <c r="O710" i="4"/>
  <c r="O706" i="4"/>
  <c r="O702" i="4"/>
  <c r="O698" i="4"/>
  <c r="O694" i="4"/>
  <c r="O690" i="4"/>
  <c r="O686" i="4"/>
  <c r="O682" i="4"/>
  <c r="O678" i="4"/>
  <c r="O674" i="4"/>
  <c r="O670" i="4"/>
  <c r="O666" i="4"/>
  <c r="O662" i="4"/>
  <c r="O658" i="4"/>
  <c r="O654" i="4"/>
  <c r="O650" i="4"/>
  <c r="O646" i="4"/>
  <c r="O642" i="4"/>
  <c r="O638" i="4"/>
  <c r="O634" i="4"/>
  <c r="O630" i="4"/>
  <c r="O626" i="4"/>
  <c r="O622" i="4"/>
  <c r="O618" i="4"/>
  <c r="O614" i="4"/>
  <c r="O610" i="4"/>
  <c r="O606" i="4"/>
  <c r="O602" i="4"/>
  <c r="O598" i="4"/>
  <c r="O594" i="4"/>
  <c r="O590" i="4"/>
  <c r="O586" i="4"/>
  <c r="O582" i="4"/>
  <c r="O578" i="4"/>
  <c r="O574" i="4"/>
  <c r="O570" i="4"/>
  <c r="O566" i="4"/>
  <c r="O562" i="4"/>
  <c r="O558" i="4"/>
  <c r="O554" i="4"/>
  <c r="O550" i="4"/>
  <c r="O546" i="4"/>
  <c r="O542" i="4"/>
  <c r="O538" i="4"/>
  <c r="O534" i="4"/>
  <c r="O530" i="4"/>
  <c r="O526" i="4"/>
  <c r="O522" i="4"/>
  <c r="O518" i="4"/>
  <c r="O514" i="4"/>
  <c r="O510" i="4"/>
  <c r="O506" i="4"/>
  <c r="O502" i="4"/>
  <c r="O498" i="4"/>
  <c r="O494" i="4"/>
  <c r="O490" i="4"/>
  <c r="O486" i="4"/>
  <c r="O482" i="4"/>
  <c r="O478" i="4"/>
  <c r="O474" i="4"/>
  <c r="O470" i="4"/>
  <c r="O466" i="4"/>
  <c r="O462" i="4"/>
  <c r="O458" i="4"/>
  <c r="O454" i="4"/>
  <c r="O450" i="4"/>
  <c r="O446" i="4"/>
  <c r="O442" i="4"/>
  <c r="O438" i="4"/>
  <c r="O434" i="4"/>
  <c r="O430" i="4"/>
  <c r="O426" i="4"/>
  <c r="O422" i="4"/>
  <c r="O418" i="4"/>
  <c r="O414" i="4"/>
  <c r="O410" i="4"/>
  <c r="O406" i="4"/>
  <c r="O402" i="4"/>
  <c r="O398" i="4"/>
  <c r="O394" i="4"/>
  <c r="O390" i="4"/>
  <c r="O386" i="4"/>
  <c r="O382" i="4"/>
  <c r="O378" i="4"/>
  <c r="O374" i="4"/>
  <c r="O370" i="4"/>
  <c r="O366" i="4"/>
  <c r="O362" i="4"/>
  <c r="O358" i="4"/>
  <c r="O354" i="4"/>
  <c r="O350" i="4"/>
  <c r="O346" i="4"/>
  <c r="O342" i="4"/>
  <c r="O338" i="4"/>
  <c r="O334" i="4"/>
  <c r="O330" i="4"/>
  <c r="O326" i="4"/>
  <c r="O322" i="4"/>
  <c r="O318" i="4"/>
  <c r="O314" i="4"/>
  <c r="O310" i="4"/>
  <c r="O306" i="4"/>
  <c r="O302" i="4"/>
  <c r="O298" i="4"/>
  <c r="O294" i="4"/>
  <c r="O290" i="4"/>
  <c r="O286" i="4"/>
  <c r="O282" i="4"/>
  <c r="O278" i="4"/>
  <c r="O274" i="4"/>
  <c r="O270" i="4"/>
  <c r="O266" i="4"/>
  <c r="O262" i="4"/>
  <c r="O258" i="4"/>
  <c r="O254" i="4"/>
  <c r="O250" i="4"/>
  <c r="O246" i="4"/>
  <c r="O242" i="4"/>
  <c r="O238" i="4"/>
  <c r="O234" i="4"/>
  <c r="O230" i="4"/>
  <c r="O226" i="4"/>
  <c r="O222" i="4"/>
  <c r="O218" i="4"/>
  <c r="O214" i="4"/>
  <c r="O210" i="4"/>
  <c r="O206" i="4"/>
  <c r="O202" i="4"/>
  <c r="O198" i="4"/>
  <c r="O194" i="4"/>
  <c r="O190" i="4"/>
  <c r="O186" i="4"/>
  <c r="O182" i="4"/>
  <c r="O178" i="4"/>
  <c r="O174" i="4"/>
  <c r="O170" i="4"/>
  <c r="O166" i="4"/>
  <c r="O162" i="4"/>
  <c r="O158" i="4"/>
  <c r="O154" i="4"/>
  <c r="O150" i="4"/>
  <c r="O146" i="4"/>
  <c r="O142" i="4"/>
  <c r="O138" i="4"/>
  <c r="O134" i="4"/>
  <c r="O130" i="4"/>
  <c r="O126" i="4"/>
  <c r="O122" i="4"/>
  <c r="O118" i="4"/>
  <c r="O114" i="4"/>
  <c r="O110" i="4"/>
  <c r="O106" i="4"/>
  <c r="O102" i="4"/>
  <c r="O98" i="4"/>
  <c r="O94" i="4"/>
  <c r="O90" i="4"/>
  <c r="O86" i="4"/>
  <c r="O82" i="4"/>
  <c r="O78" i="4"/>
  <c r="O74" i="4"/>
  <c r="O70" i="4"/>
  <c r="O66" i="4"/>
  <c r="O62" i="4"/>
  <c r="O58" i="4"/>
  <c r="O54" i="4"/>
  <c r="O50" i="4"/>
  <c r="O46" i="4"/>
  <c r="O42" i="4"/>
  <c r="O38" i="4"/>
  <c r="O34" i="4"/>
  <c r="O30" i="4"/>
  <c r="O26" i="4"/>
  <c r="O22" i="4"/>
  <c r="O18" i="4"/>
  <c r="O14" i="4"/>
  <c r="O10" i="4"/>
  <c r="O6" i="4"/>
  <c r="Y3" i="4" l="1"/>
  <c r="N3" i="4"/>
  <c r="R3" i="4" l="1"/>
  <c r="H4" i="4" s="1"/>
  <c r="P3" i="4"/>
  <c r="S3" i="4" s="1"/>
  <c r="Q3" i="4" l="1"/>
  <c r="U3" i="4" s="1"/>
  <c r="I4" i="4" s="1"/>
  <c r="G4" i="4"/>
  <c r="M4" i="4" l="1"/>
  <c r="W4" i="4"/>
  <c r="T3" i="4"/>
  <c r="D4" i="4" s="1"/>
  <c r="X4" i="4"/>
  <c r="Y4" i="4"/>
  <c r="J4" i="4" l="1"/>
  <c r="K4" i="4"/>
  <c r="L4" i="4" l="1"/>
  <c r="N4" i="4" s="1"/>
  <c r="P4" i="4" s="1"/>
  <c r="S4" i="4" s="1"/>
  <c r="G5" i="4" s="1"/>
  <c r="M5" i="4" s="1"/>
  <c r="R4" i="4" l="1"/>
  <c r="H5" i="4" s="1"/>
  <c r="X5" i="4" s="1"/>
  <c r="W5" i="4"/>
  <c r="Q4" i="4"/>
  <c r="T4" i="4" l="1"/>
  <c r="D5" i="4" s="1"/>
  <c r="K5" i="4" s="1"/>
  <c r="U4" i="4"/>
  <c r="I5" i="4" s="1"/>
  <c r="Y5" i="4" s="1"/>
  <c r="J5" i="4" l="1"/>
  <c r="L5" i="4" s="1"/>
  <c r="N5" i="4" s="1"/>
  <c r="P5" i="4" l="1"/>
  <c r="S5" i="4" s="1"/>
  <c r="G6" i="4" s="1"/>
  <c r="M6" i="4" s="1"/>
  <c r="R5" i="4"/>
  <c r="H6" i="4" s="1"/>
  <c r="Q5" i="4" l="1"/>
  <c r="T5" i="4" s="1"/>
  <c r="D6" i="4" s="1"/>
  <c r="W6" i="4"/>
  <c r="X6" i="4"/>
  <c r="U5" i="4" l="1"/>
  <c r="I6" i="4" s="1"/>
  <c r="Y6" i="4" s="1"/>
  <c r="K6" i="4"/>
  <c r="J6" i="4"/>
  <c r="L6" i="4" l="1"/>
  <c r="N6" i="4" s="1"/>
  <c r="R6" i="4" s="1"/>
  <c r="P6" i="4" l="1"/>
  <c r="S6" i="4" s="1"/>
  <c r="G7" i="4" s="1"/>
  <c r="M7" i="4" s="1"/>
  <c r="H7" i="4"/>
  <c r="W7" i="4" l="1"/>
  <c r="X7" i="4"/>
  <c r="Q6" i="4"/>
  <c r="T6" i="4" l="1"/>
  <c r="D7" i="4" s="1"/>
  <c r="K7" i="4" s="1"/>
  <c r="U6" i="4"/>
  <c r="I7" i="4" s="1"/>
  <c r="Y7" i="4" s="1"/>
  <c r="J7" i="4" l="1"/>
  <c r="L7" i="4" s="1"/>
  <c r="N7" i="4" s="1"/>
  <c r="R7" i="4" s="1"/>
  <c r="H8" i="4" s="1"/>
  <c r="P7" i="4" l="1"/>
  <c r="S7" i="4" s="1"/>
  <c r="G8" i="4" s="1"/>
  <c r="M8" i="4" s="1"/>
  <c r="Q7" i="4" l="1"/>
  <c r="X8" i="4"/>
  <c r="W8" i="4"/>
  <c r="T7" i="4" l="1"/>
  <c r="D8" i="4" s="1"/>
  <c r="J8" i="4" s="1"/>
  <c r="U7" i="4"/>
  <c r="I8" i="4" s="1"/>
  <c r="Y8" i="4" s="1"/>
  <c r="K8" i="4" l="1"/>
  <c r="L8" i="4" s="1"/>
  <c r="N8" i="4" s="1"/>
  <c r="R8" i="4" s="1"/>
  <c r="H9" i="4" s="1"/>
  <c r="P8" i="4" l="1"/>
  <c r="S8" i="4" s="1"/>
  <c r="G9" i="4" s="1"/>
  <c r="M9" i="4" s="1"/>
  <c r="W9" i="4" l="1"/>
  <c r="X9" i="4"/>
  <c r="Q8" i="4"/>
  <c r="T8" i="4" l="1"/>
  <c r="D9" i="4" s="1"/>
  <c r="K9" i="4" s="1"/>
  <c r="U8" i="4"/>
  <c r="I9" i="4" s="1"/>
  <c r="Y9" i="4" s="1"/>
  <c r="J9" i="4" l="1"/>
  <c r="L9" i="4" s="1"/>
  <c r="N9" i="4" s="1"/>
  <c r="R9" i="4" s="1"/>
  <c r="H10" i="4" s="1"/>
  <c r="P9" i="4" l="1"/>
  <c r="S9" i="4" s="1"/>
  <c r="G10" i="4" s="1"/>
  <c r="M10" i="4" s="1"/>
  <c r="X10" i="4" l="1"/>
  <c r="W10" i="4"/>
  <c r="Q9" i="4"/>
  <c r="T9" i="4" l="1"/>
  <c r="D10" i="4" s="1"/>
  <c r="K10" i="4" s="1"/>
  <c r="U9" i="4"/>
  <c r="I10" i="4" s="1"/>
  <c r="Y10" i="4" s="1"/>
  <c r="J10" i="4" l="1"/>
  <c r="L10" i="4" s="1"/>
  <c r="N10" i="4" s="1"/>
  <c r="R10" i="4" l="1"/>
  <c r="H11" i="4" s="1"/>
  <c r="P10" i="4"/>
  <c r="S10" i="4" s="1"/>
  <c r="G11" i="4" s="1"/>
  <c r="M11" i="4" s="1"/>
  <c r="Q10" i="4" l="1"/>
  <c r="W11" i="4"/>
  <c r="X11" i="4"/>
  <c r="T10" i="4" l="1"/>
  <c r="D11" i="4" s="1"/>
  <c r="K11" i="4" s="1"/>
  <c r="U10" i="4"/>
  <c r="I11" i="4" s="1"/>
  <c r="Y11" i="4" s="1"/>
  <c r="J11" i="4" l="1"/>
  <c r="L11" i="4" s="1"/>
  <c r="N11" i="4" s="1"/>
  <c r="R11" i="4" s="1"/>
  <c r="H12" i="4" s="1"/>
  <c r="P11" i="4" l="1"/>
  <c r="S11" i="4" s="1"/>
  <c r="G12" i="4" s="1"/>
  <c r="M12" i="4" s="1"/>
  <c r="Q11" i="4" l="1"/>
  <c r="W12" i="4"/>
  <c r="X12" i="4"/>
  <c r="T11" i="4" l="1"/>
  <c r="D12" i="4" s="1"/>
  <c r="K12" i="4" s="1"/>
  <c r="U11" i="4"/>
  <c r="I12" i="4" s="1"/>
  <c r="Y12" i="4" s="1"/>
  <c r="J12" i="4" l="1"/>
  <c r="L12" i="4" s="1"/>
  <c r="N12" i="4" s="1"/>
  <c r="R12" i="4" s="1"/>
  <c r="H13" i="4" s="1"/>
  <c r="P12" i="4" l="1"/>
  <c r="S12" i="4" s="1"/>
  <c r="G13" i="4" s="1"/>
  <c r="M13" i="4" s="1"/>
  <c r="W13" i="4" l="1"/>
  <c r="Q12" i="4"/>
  <c r="T12" i="4" s="1"/>
  <c r="D13" i="4" s="1"/>
  <c r="J13" i="4" s="1"/>
  <c r="X13" i="4"/>
  <c r="U12" i="4"/>
  <c r="I13" i="4" s="1"/>
  <c r="Y13" i="4" s="1"/>
  <c r="K13" i="4" l="1"/>
  <c r="L13" i="4" s="1"/>
  <c r="N13" i="4" s="1"/>
  <c r="P13" i="4" s="1"/>
  <c r="S13" i="4" s="1"/>
  <c r="G14" i="4" s="1"/>
  <c r="M14" i="4" s="1"/>
  <c r="R13" i="4" l="1"/>
  <c r="H14" i="4" s="1"/>
  <c r="X14" i="4" s="1"/>
  <c r="W14" i="4"/>
  <c r="Q13" i="4"/>
  <c r="T13" i="4" s="1"/>
  <c r="D14" i="4" s="1"/>
  <c r="K14" i="4" s="1"/>
  <c r="U13" i="4"/>
  <c r="I14" i="4" s="1"/>
  <c r="Y14" i="4" l="1"/>
  <c r="J14" i="4"/>
  <c r="L14" i="4" s="1"/>
  <c r="N14" i="4" s="1"/>
  <c r="R14" i="4" s="1"/>
  <c r="H15" i="4" s="1"/>
  <c r="P14" i="4" l="1"/>
  <c r="S14" i="4" s="1"/>
  <c r="G15" i="4" s="1"/>
  <c r="M15" i="4" s="1"/>
  <c r="X15" i="4" l="1"/>
  <c r="W15" i="4"/>
  <c r="Q14" i="4"/>
  <c r="T14" i="4" l="1"/>
  <c r="D15" i="4" s="1"/>
  <c r="K15" i="4" s="1"/>
  <c r="U14" i="4"/>
  <c r="I15" i="4" s="1"/>
  <c r="Y15" i="4" s="1"/>
  <c r="J15" i="4" l="1"/>
  <c r="L15" i="4" s="1"/>
  <c r="N15" i="4" s="1"/>
  <c r="P15" i="4" s="1"/>
  <c r="R15" i="4" l="1"/>
  <c r="H16" i="4" s="1"/>
  <c r="S15" i="4"/>
  <c r="G16" i="4" s="1"/>
  <c r="M16" i="4" s="1"/>
  <c r="Q15" i="4"/>
  <c r="T15" i="4" l="1"/>
  <c r="D16" i="4" s="1"/>
  <c r="J16" i="4" s="1"/>
  <c r="U15" i="4"/>
  <c r="I16" i="4" s="1"/>
  <c r="Y16" i="4" s="1"/>
  <c r="W16" i="4"/>
  <c r="X16" i="4"/>
  <c r="K16" i="4" l="1"/>
  <c r="L16" i="4" s="1"/>
  <c r="N16" i="4" s="1"/>
  <c r="R16" i="4" s="1"/>
  <c r="H17" i="4" s="1"/>
  <c r="P16" i="4" l="1"/>
  <c r="S16" i="4" s="1"/>
  <c r="G17" i="4" s="1"/>
  <c r="M17" i="4" s="1"/>
  <c r="W17" i="4" l="1"/>
  <c r="X17" i="4"/>
  <c r="Q16" i="4"/>
  <c r="T16" i="4" l="1"/>
  <c r="D17" i="4" s="1"/>
  <c r="J17" i="4" s="1"/>
  <c r="U16" i="4"/>
  <c r="I17" i="4" s="1"/>
  <c r="Y17" i="4" s="1"/>
  <c r="K17" i="4" l="1"/>
  <c r="L17" i="4" s="1"/>
  <c r="N17" i="4" s="1"/>
  <c r="R17" i="4" s="1"/>
  <c r="H18" i="4" s="1"/>
  <c r="P17" i="4" l="1"/>
  <c r="S17" i="4" s="1"/>
  <c r="G18" i="4" s="1"/>
  <c r="M18" i="4" s="1"/>
  <c r="Q17" i="4" l="1"/>
  <c r="T17" i="4" s="1"/>
  <c r="D18" i="4" s="1"/>
  <c r="K18" i="4" s="1"/>
  <c r="X18" i="4"/>
  <c r="W18" i="4"/>
  <c r="U17" i="4"/>
  <c r="I18" i="4" s="1"/>
  <c r="Y18" i="4" s="1"/>
  <c r="J18" i="4" l="1"/>
  <c r="L18" i="4" s="1"/>
  <c r="N18" i="4" s="1"/>
  <c r="R18" i="4" s="1"/>
  <c r="H19" i="4" s="1"/>
  <c r="P18" i="4" l="1"/>
  <c r="S18" i="4" s="1"/>
  <c r="G19" i="4" s="1"/>
  <c r="M19" i="4" s="1"/>
  <c r="W19" i="4" l="1"/>
  <c r="X19" i="4"/>
  <c r="Q18" i="4"/>
  <c r="T18" i="4" s="1"/>
  <c r="D19" i="4" s="1"/>
  <c r="J19" i="4" s="1"/>
  <c r="U18" i="4"/>
  <c r="I19" i="4" s="1"/>
  <c r="Y19" i="4" s="1"/>
  <c r="K19" i="4" l="1"/>
  <c r="L19" i="4" s="1"/>
  <c r="N19" i="4" s="1"/>
  <c r="R19" i="4" s="1"/>
  <c r="H20" i="4" s="1"/>
  <c r="P19" i="4" l="1"/>
  <c r="S19" i="4" s="1"/>
  <c r="G20" i="4" s="1"/>
  <c r="M20" i="4" s="1"/>
  <c r="Q19" i="4" l="1"/>
  <c r="T19" i="4" s="1"/>
  <c r="D20" i="4" s="1"/>
  <c r="J20" i="4" s="1"/>
  <c r="W20" i="4"/>
  <c r="X20" i="4"/>
  <c r="U19" i="4"/>
  <c r="I20" i="4" s="1"/>
  <c r="Y20" i="4" s="1"/>
  <c r="K20" i="4" l="1"/>
  <c r="L20" i="4" s="1"/>
  <c r="N20" i="4" s="1"/>
  <c r="R20" i="4" s="1"/>
  <c r="H21" i="4" s="1"/>
  <c r="P20" i="4" l="1"/>
  <c r="S20" i="4" s="1"/>
  <c r="G21" i="4" s="1"/>
  <c r="M21" i="4" s="1"/>
  <c r="Q20" i="4" l="1"/>
  <c r="T20" i="4" s="1"/>
  <c r="D21" i="4" s="1"/>
  <c r="J21" i="4" s="1"/>
  <c r="X21" i="4"/>
  <c r="W21" i="4"/>
  <c r="U20" i="4"/>
  <c r="I21" i="4" s="1"/>
  <c r="Y21" i="4" s="1"/>
  <c r="K21" i="4" l="1"/>
  <c r="L21" i="4" s="1"/>
  <c r="N21" i="4" s="1"/>
  <c r="R21" i="4" s="1"/>
  <c r="H22" i="4" s="1"/>
  <c r="P21" i="4" l="1"/>
  <c r="S21" i="4" s="1"/>
  <c r="G22" i="4" s="1"/>
  <c r="M22" i="4" s="1"/>
  <c r="W22" i="4" l="1"/>
  <c r="X22" i="4"/>
  <c r="Q21" i="4"/>
  <c r="T21" i="4" s="1"/>
  <c r="D22" i="4" s="1"/>
  <c r="J22" i="4" s="1"/>
  <c r="U21" i="4"/>
  <c r="I22" i="4" s="1"/>
  <c r="Y22" i="4" s="1"/>
  <c r="K22" i="4" l="1"/>
  <c r="L22" i="4" s="1"/>
  <c r="N22" i="4" s="1"/>
  <c r="R22" i="4" s="1"/>
  <c r="H23" i="4" s="1"/>
  <c r="P22" i="4" l="1"/>
  <c r="S22" i="4" s="1"/>
  <c r="G23" i="4" s="1"/>
  <c r="M23" i="4" s="1"/>
  <c r="Q22" i="4" l="1"/>
  <c r="U22" i="4" s="1"/>
  <c r="I23" i="4" s="1"/>
  <c r="Y23" i="4" s="1"/>
  <c r="X23" i="4"/>
  <c r="W23" i="4"/>
  <c r="T22" i="4" l="1"/>
  <c r="D23" i="4" s="1"/>
  <c r="K23" i="4" s="1"/>
  <c r="J23" i="4" l="1"/>
  <c r="L23" i="4" s="1"/>
  <c r="N23" i="4" s="1"/>
  <c r="R23" i="4" s="1"/>
  <c r="H24" i="4" s="1"/>
  <c r="P23" i="4" l="1"/>
  <c r="S23" i="4" s="1"/>
  <c r="G24" i="4" s="1"/>
  <c r="M24" i="4" s="1"/>
  <c r="W24" i="4" l="1"/>
  <c r="X24" i="4"/>
  <c r="Q23" i="4"/>
  <c r="T23" i="4" s="1"/>
  <c r="D24" i="4" s="1"/>
  <c r="J24" i="4" s="1"/>
  <c r="U23" i="4"/>
  <c r="I24" i="4" s="1"/>
  <c r="Y24" i="4" s="1"/>
  <c r="K24" i="4" l="1"/>
  <c r="L24" i="4" s="1"/>
  <c r="N24" i="4" s="1"/>
  <c r="P24" i="4" s="1"/>
  <c r="S24" i="4" s="1"/>
  <c r="G25" i="4" s="1"/>
  <c r="M25" i="4" s="1"/>
  <c r="Q24" i="4" l="1"/>
  <c r="W25" i="4"/>
  <c r="R24" i="4"/>
  <c r="H25" i="4" s="1"/>
  <c r="X25" i="4" s="1"/>
  <c r="T24" i="4" l="1"/>
  <c r="D25" i="4" s="1"/>
  <c r="K25" i="4" s="1"/>
  <c r="U24" i="4"/>
  <c r="I25" i="4" s="1"/>
  <c r="Y25" i="4" s="1"/>
  <c r="J25" i="4" l="1"/>
  <c r="L25" i="4" s="1"/>
  <c r="N25" i="4" s="1"/>
  <c r="R25" i="4" s="1"/>
  <c r="H26" i="4" s="1"/>
  <c r="P25" i="4" l="1"/>
  <c r="S25" i="4" s="1"/>
  <c r="G26" i="4" s="1"/>
  <c r="M26" i="4" s="1"/>
  <c r="W26" i="4" l="1"/>
  <c r="X26" i="4"/>
  <c r="Q25" i="4"/>
  <c r="T25" i="4" s="1"/>
  <c r="D26" i="4" s="1"/>
  <c r="J26" i="4" s="1"/>
  <c r="U25" i="4"/>
  <c r="I26" i="4" s="1"/>
  <c r="Y26" i="4" s="1"/>
  <c r="K26" i="4" l="1"/>
  <c r="L26" i="4" s="1"/>
  <c r="N26" i="4" s="1"/>
  <c r="P26" i="4" s="1"/>
  <c r="S26" i="4" s="1"/>
  <c r="G27" i="4" s="1"/>
  <c r="M27" i="4" s="1"/>
  <c r="R26" i="4" l="1"/>
  <c r="H27" i="4" s="1"/>
  <c r="X27" i="4" s="1"/>
  <c r="W27" i="4"/>
  <c r="Q26" i="4"/>
  <c r="T26" i="4" l="1"/>
  <c r="D27" i="4" s="1"/>
  <c r="K27" i="4" s="1"/>
  <c r="U26" i="4"/>
  <c r="I27" i="4" s="1"/>
  <c r="Y27" i="4" s="1"/>
  <c r="J27" i="4" l="1"/>
  <c r="L27" i="4" s="1"/>
  <c r="N27" i="4" s="1"/>
  <c r="R27" i="4" s="1"/>
  <c r="H28" i="4" s="1"/>
  <c r="P27" i="4" l="1"/>
  <c r="S27" i="4" s="1"/>
  <c r="G28" i="4" s="1"/>
  <c r="M28" i="4" s="1"/>
  <c r="W28" i="4" l="1"/>
  <c r="Q27" i="4"/>
  <c r="U27" i="4" s="1"/>
  <c r="I28" i="4" s="1"/>
  <c r="Y28" i="4" s="1"/>
  <c r="X28" i="4"/>
  <c r="T27" i="4" l="1"/>
  <c r="D28" i="4" s="1"/>
  <c r="K28" i="4" s="1"/>
  <c r="J28" i="4" l="1"/>
  <c r="L28" i="4" s="1"/>
  <c r="N28" i="4" s="1"/>
  <c r="P28" i="4" s="1"/>
  <c r="S28" i="4" s="1"/>
  <c r="G29" i="4" s="1"/>
  <c r="M29" i="4" s="1"/>
  <c r="U28" i="4"/>
  <c r="I29" i="4" s="1"/>
  <c r="Q28" i="4" l="1"/>
  <c r="T28" i="4" s="1"/>
  <c r="D29" i="4" s="1"/>
  <c r="J29" i="4" s="1"/>
  <c r="R28" i="4"/>
  <c r="H29" i="4" s="1"/>
  <c r="X29" i="4" s="1"/>
  <c r="W29" i="4"/>
  <c r="K29" i="4" l="1"/>
  <c r="L29" i="4" s="1"/>
  <c r="N29" i="4" s="1"/>
  <c r="R29" i="4" s="1"/>
  <c r="H30" i="4" s="1"/>
  <c r="Y29" i="4"/>
  <c r="P29" i="4" l="1"/>
  <c r="S29" i="4" s="1"/>
  <c r="G30" i="4" s="1"/>
  <c r="M30" i="4" s="1"/>
  <c r="W30" i="4" l="1"/>
  <c r="Q29" i="4"/>
  <c r="T29" i="4" s="1"/>
  <c r="D30" i="4" s="1"/>
  <c r="J30" i="4" s="1"/>
  <c r="X30" i="4"/>
  <c r="U29" i="4"/>
  <c r="I30" i="4" s="1"/>
  <c r="Y30" i="4" s="1"/>
  <c r="K30" i="4" l="1"/>
  <c r="L30" i="4" s="1"/>
  <c r="N30" i="4" s="1"/>
  <c r="R30" i="4" l="1"/>
  <c r="H31" i="4" s="1"/>
  <c r="P30" i="4"/>
  <c r="S30" i="4" s="1"/>
  <c r="G31" i="4" s="1"/>
  <c r="M31" i="4" s="1"/>
  <c r="Q30" i="4" l="1"/>
  <c r="X31" i="4"/>
  <c r="W31" i="4"/>
  <c r="T30" i="4" l="1"/>
  <c r="D31" i="4" s="1"/>
  <c r="J31" i="4" s="1"/>
  <c r="U30" i="4"/>
  <c r="I31" i="4" s="1"/>
  <c r="Y31" i="4" s="1"/>
  <c r="K31" i="4" l="1"/>
  <c r="L31" i="4" s="1"/>
  <c r="N31" i="4" s="1"/>
  <c r="P31" i="4" s="1"/>
  <c r="R31" i="4" l="1"/>
  <c r="H32" i="4" s="1"/>
  <c r="S31" i="4"/>
  <c r="G32" i="4" s="1"/>
  <c r="M32" i="4" s="1"/>
  <c r="Q31" i="4"/>
  <c r="T31" i="4" l="1"/>
  <c r="D32" i="4" s="1"/>
  <c r="K32" i="4" s="1"/>
  <c r="U31" i="4"/>
  <c r="I32" i="4" s="1"/>
  <c r="Y32" i="4" s="1"/>
  <c r="X32" i="4"/>
  <c r="W32" i="4"/>
  <c r="J32" i="4" l="1"/>
  <c r="L32" i="4" s="1"/>
  <c r="N32" i="4" s="1"/>
  <c r="R32" i="4" s="1"/>
  <c r="H33" i="4" s="1"/>
  <c r="P32" i="4" l="1"/>
  <c r="S32" i="4" s="1"/>
  <c r="G33" i="4" s="1"/>
  <c r="M33" i="4" s="1"/>
  <c r="X33" i="4" l="1"/>
  <c r="Q32" i="4"/>
  <c r="W33" i="4"/>
  <c r="T32" i="4" l="1"/>
  <c r="D33" i="4" s="1"/>
  <c r="K33" i="4" s="1"/>
  <c r="U32" i="4"/>
  <c r="I33" i="4" s="1"/>
  <c r="Y33" i="4" s="1"/>
  <c r="J33" i="4" l="1"/>
  <c r="L33" i="4" s="1"/>
  <c r="N33" i="4" s="1"/>
  <c r="R33" i="4" s="1"/>
  <c r="H34" i="4" s="1"/>
  <c r="P33" i="4" l="1"/>
  <c r="S33" i="4" s="1"/>
  <c r="G34" i="4" s="1"/>
  <c r="M34" i="4" s="1"/>
  <c r="W34" i="4" l="1"/>
  <c r="X34" i="4"/>
  <c r="Q33" i="4"/>
  <c r="T33" i="4" s="1"/>
  <c r="D34" i="4" s="1"/>
  <c r="J34" i="4" s="1"/>
  <c r="U33" i="4"/>
  <c r="I34" i="4" s="1"/>
  <c r="Y34" i="4" s="1"/>
  <c r="K34" i="4" l="1"/>
  <c r="L34" i="4" s="1"/>
  <c r="N34" i="4" s="1"/>
  <c r="P34" i="4" s="1"/>
  <c r="S34" i="4" s="1"/>
  <c r="G35" i="4" s="1"/>
  <c r="M35" i="4" s="1"/>
  <c r="Q34" i="4" l="1"/>
  <c r="T34" i="4" s="1"/>
  <c r="D35" i="4" s="1"/>
  <c r="K35" i="4" s="1"/>
  <c r="W35" i="4"/>
  <c r="R34" i="4"/>
  <c r="H35" i="4" s="1"/>
  <c r="X35" i="4" s="1"/>
  <c r="U34" i="4"/>
  <c r="I35" i="4" s="1"/>
  <c r="J35" i="4" l="1"/>
  <c r="L35" i="4" s="1"/>
  <c r="N35" i="4" s="1"/>
  <c r="R35" i="4" s="1"/>
  <c r="H36" i="4" s="1"/>
  <c r="Y35" i="4"/>
  <c r="P35" i="4" l="1"/>
  <c r="S35" i="4" s="1"/>
  <c r="G36" i="4" s="1"/>
  <c r="M36" i="4" s="1"/>
  <c r="Q35" i="4" l="1"/>
  <c r="X36" i="4"/>
  <c r="W36" i="4"/>
  <c r="T35" i="4" l="1"/>
  <c r="D36" i="4" s="1"/>
  <c r="J36" i="4" s="1"/>
  <c r="U35" i="4"/>
  <c r="I36" i="4" s="1"/>
  <c r="Y36" i="4" s="1"/>
  <c r="K36" i="4" l="1"/>
  <c r="L36" i="4" s="1"/>
  <c r="N36" i="4" s="1"/>
  <c r="P36" i="4" s="1"/>
  <c r="S36" i="4" s="1"/>
  <c r="G37" i="4" s="1"/>
  <c r="M37" i="4" s="1"/>
  <c r="R36" i="4" l="1"/>
  <c r="H37" i="4" s="1"/>
  <c r="X37" i="4" s="1"/>
  <c r="W37" i="4"/>
  <c r="Q36" i="4"/>
  <c r="T36" i="4" l="1"/>
  <c r="D37" i="4" s="1"/>
  <c r="K37" i="4" s="1"/>
  <c r="U36" i="4"/>
  <c r="I37" i="4" s="1"/>
  <c r="Y37" i="4" s="1"/>
  <c r="J37" i="4" l="1"/>
  <c r="L37" i="4" s="1"/>
  <c r="N37" i="4" s="1"/>
  <c r="P37" i="4" s="1"/>
  <c r="S37" i="4" s="1"/>
  <c r="G38" i="4" s="1"/>
  <c r="M38" i="4" s="1"/>
  <c r="Q37" i="4" l="1"/>
  <c r="W38" i="4"/>
  <c r="R37" i="4"/>
  <c r="H38" i="4" s="1"/>
  <c r="X38" i="4" s="1"/>
  <c r="T37" i="4" l="1"/>
  <c r="D38" i="4" s="1"/>
  <c r="U37" i="4"/>
  <c r="I38" i="4" s="1"/>
  <c r="Y38" i="4" s="1"/>
  <c r="K38" i="4" l="1"/>
  <c r="J38" i="4"/>
  <c r="L38" i="4" l="1"/>
  <c r="N38" i="4" s="1"/>
  <c r="R38" i="4" s="1"/>
  <c r="H39" i="4" s="1"/>
  <c r="P38" i="4" l="1"/>
  <c r="S38" i="4" s="1"/>
  <c r="G39" i="4" s="1"/>
  <c r="M39" i="4" s="1"/>
  <c r="W39" i="4" l="1"/>
  <c r="X39" i="4"/>
  <c r="Q38" i="4"/>
  <c r="T38" i="4" s="1"/>
  <c r="D39" i="4" s="1"/>
  <c r="U38" i="4"/>
  <c r="I39" i="4" s="1"/>
  <c r="Y39" i="4" s="1"/>
  <c r="J39" i="4" l="1"/>
  <c r="K39" i="4"/>
  <c r="L39" i="4" l="1"/>
  <c r="N39" i="4" s="1"/>
  <c r="R39" i="4" l="1"/>
  <c r="H40" i="4" s="1"/>
  <c r="P39" i="4"/>
  <c r="S39" i="4" s="1"/>
  <c r="G40" i="4" s="1"/>
  <c r="M40" i="4" s="1"/>
  <c r="Q39" i="4" l="1"/>
  <c r="U39" i="4" s="1"/>
  <c r="I40" i="4" s="1"/>
  <c r="Y40" i="4" s="1"/>
  <c r="X40" i="4"/>
  <c r="W40" i="4"/>
  <c r="T39" i="4" l="1"/>
  <c r="D40" i="4" s="1"/>
  <c r="K40" i="4" s="1"/>
  <c r="J40" i="4" l="1"/>
  <c r="L40" i="4" s="1"/>
  <c r="N40" i="4" s="1"/>
  <c r="R40" i="4" l="1"/>
  <c r="H41" i="4" s="1"/>
  <c r="P40" i="4"/>
  <c r="S40" i="4" s="1"/>
  <c r="G41" i="4" s="1"/>
  <c r="M41" i="4" s="1"/>
  <c r="Q40" i="4" l="1"/>
  <c r="W41" i="4"/>
  <c r="X41" i="4"/>
  <c r="T40" i="4" l="1"/>
  <c r="D41" i="4" s="1"/>
  <c r="U40" i="4"/>
  <c r="I41" i="4" s="1"/>
  <c r="Y41" i="4" s="1"/>
  <c r="J41" i="4" l="1"/>
  <c r="K41" i="4"/>
  <c r="L41" i="4" l="1"/>
  <c r="N41" i="4" s="1"/>
  <c r="R41" i="4" s="1"/>
  <c r="H42" i="4" s="1"/>
  <c r="P41" i="4" l="1"/>
  <c r="S41" i="4" s="1"/>
  <c r="G42" i="4" s="1"/>
  <c r="M42" i="4" s="1"/>
  <c r="X42" i="4" l="1"/>
  <c r="W42" i="4"/>
  <c r="Q41" i="4"/>
  <c r="T41" i="4" s="1"/>
  <c r="D42" i="4" s="1"/>
  <c r="K42" i="4" s="1"/>
  <c r="U41" i="4"/>
  <c r="I42" i="4" s="1"/>
  <c r="Y42" i="4" s="1"/>
  <c r="J42" i="4" l="1"/>
  <c r="L42" i="4" s="1"/>
  <c r="N42" i="4" s="1"/>
  <c r="R42" i="4" s="1"/>
  <c r="H43" i="4" s="1"/>
  <c r="P42" i="4" l="1"/>
  <c r="S42" i="4" s="1"/>
  <c r="G43" i="4" s="1"/>
  <c r="M43" i="4" s="1"/>
  <c r="X43" i="4" l="1"/>
  <c r="W43" i="4"/>
  <c r="Q42" i="4"/>
  <c r="T42" i="4" l="1"/>
  <c r="D43" i="4" s="1"/>
  <c r="U42" i="4"/>
  <c r="I43" i="4" s="1"/>
  <c r="Y43" i="4" s="1"/>
  <c r="J43" i="4" l="1"/>
  <c r="K43" i="4"/>
  <c r="L43" i="4" l="1"/>
  <c r="N43" i="4" s="1"/>
  <c r="R43" i="4" s="1"/>
  <c r="H44" i="4" s="1"/>
  <c r="P43" i="4" l="1"/>
  <c r="S43" i="4" s="1"/>
  <c r="G44" i="4" s="1"/>
  <c r="M44" i="4" s="1"/>
  <c r="W44" i="4" l="1"/>
  <c r="X44" i="4"/>
  <c r="Q43" i="4"/>
  <c r="T43" i="4" s="1"/>
  <c r="D44" i="4" s="1"/>
  <c r="U43" i="4"/>
  <c r="I44" i="4" s="1"/>
  <c r="Y44" i="4" s="1"/>
  <c r="J44" i="4" l="1"/>
  <c r="K44" i="4"/>
  <c r="L44" i="4" l="1"/>
  <c r="N44" i="4" s="1"/>
  <c r="U44" i="4"/>
  <c r="I45" i="4" s="1"/>
  <c r="R44" i="4" l="1"/>
  <c r="H45" i="4" s="1"/>
  <c r="P44" i="4"/>
  <c r="S44" i="4" s="1"/>
  <c r="G45" i="4" s="1"/>
  <c r="M45" i="4" s="1"/>
  <c r="Y45" i="4" l="1"/>
  <c r="Q44" i="4"/>
  <c r="T44" i="4" s="1"/>
  <c r="D45" i="4" s="1"/>
  <c r="J45" i="4" s="1"/>
  <c r="W45" i="4"/>
  <c r="X45" i="4"/>
  <c r="K45" i="4" l="1"/>
  <c r="L45" i="4" s="1"/>
  <c r="N45" i="4" s="1"/>
  <c r="R45" i="4" l="1"/>
  <c r="H46" i="4" s="1"/>
  <c r="P45" i="4"/>
  <c r="S45" i="4" s="1"/>
  <c r="G46" i="4" s="1"/>
  <c r="M46" i="4" s="1"/>
  <c r="W46" i="4" l="1"/>
  <c r="Q45" i="4"/>
  <c r="T45" i="4" s="1"/>
  <c r="D46" i="4" s="1"/>
  <c r="X46" i="4"/>
  <c r="U45" i="4"/>
  <c r="I46" i="4" s="1"/>
  <c r="Y46" i="4" s="1"/>
  <c r="K46" i="4" l="1"/>
  <c r="J46" i="4"/>
  <c r="L46" i="4" l="1"/>
  <c r="N46" i="4" s="1"/>
  <c r="R46" i="4" s="1"/>
  <c r="H47" i="4" s="1"/>
  <c r="U46" i="4"/>
  <c r="I47" i="4" s="1"/>
  <c r="P46" i="4" l="1"/>
  <c r="S46" i="4" s="1"/>
  <c r="G47" i="4" s="1"/>
  <c r="M47" i="4" s="1"/>
  <c r="Q46" i="4" l="1"/>
  <c r="T46" i="4" s="1"/>
  <c r="D47" i="4" s="1"/>
  <c r="K47" i="4" s="1"/>
  <c r="Y47" i="4"/>
  <c r="W47" i="4"/>
  <c r="X47" i="4"/>
  <c r="J47" i="4" l="1"/>
  <c r="L47" i="4" s="1"/>
  <c r="N47" i="4" s="1"/>
  <c r="R47" i="4" s="1"/>
  <c r="H48" i="4" s="1"/>
  <c r="P47" i="4" l="1"/>
  <c r="S47" i="4" s="1"/>
  <c r="G48" i="4" s="1"/>
  <c r="M48" i="4" s="1"/>
  <c r="Q47" i="4" l="1"/>
  <c r="U47" i="4" s="1"/>
  <c r="I48" i="4" s="1"/>
  <c r="Y48" i="4" s="1"/>
  <c r="X48" i="4"/>
  <c r="W48" i="4"/>
  <c r="T47" i="4" l="1"/>
  <c r="D48" i="4" s="1"/>
  <c r="K48" i="4" s="1"/>
  <c r="J48" i="4" l="1"/>
  <c r="L48" i="4" s="1"/>
  <c r="N48" i="4" s="1"/>
  <c r="P48" i="4" s="1"/>
  <c r="S48" i="4" s="1"/>
  <c r="G49" i="4" s="1"/>
  <c r="M49" i="4" s="1"/>
  <c r="Q48" i="4" l="1"/>
  <c r="T48" i="4" s="1"/>
  <c r="D49" i="4" s="1"/>
  <c r="K49" i="4" s="1"/>
  <c r="R48" i="4"/>
  <c r="H49" i="4" s="1"/>
  <c r="X49" i="4" s="1"/>
  <c r="U48" i="4"/>
  <c r="I49" i="4" s="1"/>
  <c r="W49" i="4"/>
  <c r="Y49" i="4" l="1"/>
  <c r="J49" i="4"/>
  <c r="L49" i="4" s="1"/>
  <c r="N49" i="4" s="1"/>
  <c r="R49" i="4" s="1"/>
  <c r="H50" i="4" s="1"/>
  <c r="P49" i="4" l="1"/>
  <c r="S49" i="4" s="1"/>
  <c r="G50" i="4" s="1"/>
  <c r="M50" i="4" s="1"/>
  <c r="U49" i="4"/>
  <c r="I50" i="4" s="1"/>
  <c r="Y50" i="4" l="1"/>
  <c r="W50" i="4"/>
  <c r="Q49" i="4"/>
  <c r="T49" i="4" s="1"/>
  <c r="D50" i="4" s="1"/>
  <c r="K50" i="4" s="1"/>
  <c r="X50" i="4"/>
  <c r="J50" i="4" l="1"/>
  <c r="L50" i="4" s="1"/>
  <c r="N50" i="4" s="1"/>
  <c r="P50" i="4" l="1"/>
  <c r="S50" i="4" s="1"/>
  <c r="G51" i="4" s="1"/>
  <c r="M51" i="4" s="1"/>
  <c r="R50" i="4"/>
  <c r="H51" i="4" s="1"/>
  <c r="Q50" i="4" l="1"/>
  <c r="T50" i="4" s="1"/>
  <c r="D51" i="4" s="1"/>
  <c r="J51" i="4" s="1"/>
  <c r="W51" i="4"/>
  <c r="X51" i="4"/>
  <c r="U50" i="4" l="1"/>
  <c r="I51" i="4" s="1"/>
  <c r="Y51" i="4" s="1"/>
  <c r="K51" i="4"/>
  <c r="L51" i="4" s="1"/>
  <c r="N51" i="4" s="1"/>
  <c r="P51" i="4" l="1"/>
  <c r="S51" i="4" s="1"/>
  <c r="G52" i="4" s="1"/>
  <c r="M52" i="4" s="1"/>
  <c r="R51" i="4"/>
  <c r="H52" i="4" s="1"/>
  <c r="W52" i="4" l="1"/>
  <c r="Q51" i="4"/>
  <c r="T51" i="4" s="1"/>
  <c r="D52" i="4" s="1"/>
  <c r="J52" i="4" s="1"/>
  <c r="X52" i="4"/>
  <c r="U51" i="4" l="1"/>
  <c r="I52" i="4" s="1"/>
  <c r="Y52" i="4" s="1"/>
  <c r="K52" i="4"/>
  <c r="L52" i="4" s="1"/>
  <c r="N52" i="4" s="1"/>
  <c r="P52" i="4" l="1"/>
  <c r="S52" i="4" s="1"/>
  <c r="G53" i="4" s="1"/>
  <c r="M53" i="4" s="1"/>
  <c r="R52" i="4"/>
  <c r="H53" i="4" s="1"/>
  <c r="W53" i="4" l="1"/>
  <c r="Q52" i="4"/>
  <c r="T52" i="4" s="1"/>
  <c r="D53" i="4" s="1"/>
  <c r="X53" i="4"/>
  <c r="U52" i="4" l="1"/>
  <c r="I53" i="4" s="1"/>
  <c r="Y53" i="4" s="1"/>
  <c r="K53" i="4"/>
  <c r="J53" i="4"/>
  <c r="L53" i="4" l="1"/>
  <c r="N53" i="4" s="1"/>
  <c r="P53" i="4" s="1"/>
  <c r="S53" i="4" s="1"/>
  <c r="G54" i="4" s="1"/>
  <c r="M54" i="4" s="1"/>
  <c r="R53" i="4" l="1"/>
  <c r="H54" i="4" s="1"/>
  <c r="X54" i="4" s="1"/>
  <c r="W54" i="4"/>
  <c r="Q53" i="4"/>
  <c r="T53" i="4" s="1"/>
  <c r="D54" i="4" s="1"/>
  <c r="U53" i="4" l="1"/>
  <c r="I54" i="4" s="1"/>
  <c r="Y54" i="4" s="1"/>
  <c r="K54" i="4"/>
  <c r="J54" i="4"/>
  <c r="L54" i="4" l="1"/>
  <c r="N54" i="4" s="1"/>
  <c r="R54" i="4" s="1"/>
  <c r="H55" i="4" s="1"/>
  <c r="P54" i="4" l="1"/>
  <c r="S54" i="4" s="1"/>
  <c r="G55" i="4" s="1"/>
  <c r="M55" i="4" s="1"/>
  <c r="Q54" i="4" l="1"/>
  <c r="T54" i="4" s="1"/>
  <c r="D55" i="4" s="1"/>
  <c r="X55" i="4"/>
  <c r="W55" i="4"/>
  <c r="U54" i="4" l="1"/>
  <c r="I55" i="4" s="1"/>
  <c r="Y55" i="4" s="1"/>
  <c r="K55" i="4"/>
  <c r="J55" i="4"/>
  <c r="L55" i="4" l="1"/>
  <c r="N55" i="4" s="1"/>
  <c r="P55" i="4" s="1"/>
  <c r="S55" i="4" s="1"/>
  <c r="G56" i="4" s="1"/>
  <c r="M56" i="4" s="1"/>
  <c r="R55" i="4" l="1"/>
  <c r="H56" i="4" s="1"/>
  <c r="X56" i="4" s="1"/>
  <c r="W56" i="4"/>
  <c r="Q55" i="4"/>
  <c r="T55" i="4" s="1"/>
  <c r="D56" i="4" s="1"/>
  <c r="J56" i="4" s="1"/>
  <c r="U55" i="4" l="1"/>
  <c r="I56" i="4" s="1"/>
  <c r="Y56" i="4" s="1"/>
  <c r="K56" i="4"/>
  <c r="L56" i="4" l="1"/>
  <c r="N56" i="4" s="1"/>
  <c r="P56" i="4" l="1"/>
  <c r="S56" i="4" s="1"/>
  <c r="G57" i="4" s="1"/>
  <c r="M57" i="4" s="1"/>
  <c r="R56" i="4"/>
  <c r="H57" i="4" s="1"/>
  <c r="W57" i="4" l="1"/>
  <c r="X57" i="4"/>
  <c r="Q56" i="4"/>
  <c r="T56" i="4" s="1"/>
  <c r="D57" i="4" s="1"/>
  <c r="J57" i="4" s="1"/>
  <c r="U56" i="4" l="1"/>
  <c r="I57" i="4" s="1"/>
  <c r="Y57" i="4" s="1"/>
  <c r="K57" i="4"/>
  <c r="L57" i="4" s="1"/>
  <c r="N57" i="4" s="1"/>
  <c r="P57" i="4" s="1"/>
  <c r="S57" i="4" s="1"/>
  <c r="G58" i="4" s="1"/>
  <c r="M58" i="4" s="1"/>
  <c r="R57" i="4" l="1"/>
  <c r="H58" i="4" s="1"/>
  <c r="W58" i="4"/>
  <c r="Q57" i="4"/>
  <c r="X58" i="4" l="1"/>
  <c r="T57" i="4"/>
  <c r="D58" i="4" s="1"/>
  <c r="U57" i="4"/>
  <c r="I58" i="4" s="1"/>
  <c r="Y58" i="4" s="1"/>
  <c r="K58" i="4" l="1"/>
  <c r="J58" i="4"/>
  <c r="L58" i="4" l="1"/>
  <c r="N58" i="4" s="1"/>
  <c r="R58" i="4" s="1"/>
  <c r="H59" i="4" s="1"/>
  <c r="P58" i="4" l="1"/>
  <c r="S58" i="4" s="1"/>
  <c r="G59" i="4" s="1"/>
  <c r="M59" i="4" s="1"/>
  <c r="Q58" i="4" l="1"/>
  <c r="X59" i="4"/>
  <c r="W59" i="4"/>
  <c r="T58" i="4" l="1"/>
  <c r="D59" i="4" s="1"/>
  <c r="J59" i="4" s="1"/>
  <c r="U58" i="4"/>
  <c r="I59" i="4" s="1"/>
  <c r="Y59" i="4" s="1"/>
  <c r="K59" i="4" l="1"/>
  <c r="L59" i="4" s="1"/>
  <c r="N59" i="4" s="1"/>
  <c r="R59" i="4" s="1"/>
  <c r="H60" i="4" s="1"/>
  <c r="P59" i="4" l="1"/>
  <c r="S59" i="4" s="1"/>
  <c r="G60" i="4" s="1"/>
  <c r="M60" i="4" s="1"/>
  <c r="X60" i="4" l="1"/>
  <c r="Q59" i="4"/>
  <c r="W60" i="4"/>
  <c r="T59" i="4" l="1"/>
  <c r="D60" i="4" s="1"/>
  <c r="U59" i="4"/>
  <c r="I60" i="4" s="1"/>
  <c r="Y60" i="4" s="1"/>
  <c r="K60" i="4" l="1"/>
  <c r="J60" i="4"/>
  <c r="L60" i="4" l="1"/>
  <c r="N60" i="4" s="1"/>
  <c r="P60" i="4" l="1"/>
  <c r="S60" i="4" s="1"/>
  <c r="G61" i="4" s="1"/>
  <c r="M61" i="4" s="1"/>
  <c r="R60" i="4"/>
  <c r="H61" i="4" s="1"/>
  <c r="Q60" i="4" l="1"/>
  <c r="X61" i="4"/>
  <c r="W61" i="4"/>
  <c r="T60" i="4" l="1"/>
  <c r="D61" i="4" s="1"/>
  <c r="U60" i="4"/>
  <c r="I61" i="4" s="1"/>
  <c r="Y61" i="4" s="1"/>
  <c r="K61" i="4" l="1"/>
  <c r="J61" i="4"/>
  <c r="L61" i="4" l="1"/>
  <c r="N61" i="4" s="1"/>
  <c r="P61" i="4" l="1"/>
  <c r="S61" i="4" s="1"/>
  <c r="G62" i="4" s="1"/>
  <c r="M62" i="4" s="1"/>
  <c r="R61" i="4"/>
  <c r="H62" i="4" s="1"/>
  <c r="Q61" i="4" l="1"/>
  <c r="T61" i="4" s="1"/>
  <c r="D62" i="4" s="1"/>
  <c r="K62" i="4" s="1"/>
  <c r="U61" i="4"/>
  <c r="I62" i="4" s="1"/>
  <c r="Y62" i="4" s="1"/>
  <c r="X62" i="4"/>
  <c r="W62" i="4"/>
  <c r="J62" i="4" l="1"/>
  <c r="L62" i="4" s="1"/>
  <c r="N62" i="4" s="1"/>
  <c r="R62" i="4" s="1"/>
  <c r="H63" i="4" s="1"/>
  <c r="P62" i="4" l="1"/>
  <c r="S62" i="4" s="1"/>
  <c r="G63" i="4" s="1"/>
  <c r="M63" i="4" s="1"/>
  <c r="U62" i="4"/>
  <c r="I63" i="4" s="1"/>
  <c r="X63" i="4" l="1"/>
  <c r="W63" i="4"/>
  <c r="Y63" i="4"/>
  <c r="Q62" i="4"/>
  <c r="T62" i="4" s="1"/>
  <c r="D63" i="4" s="1"/>
  <c r="K63" i="4" s="1"/>
  <c r="J63" i="4" l="1"/>
  <c r="L63" i="4" s="1"/>
  <c r="N63" i="4" s="1"/>
  <c r="P63" i="4" s="1"/>
  <c r="S63" i="4" s="1"/>
  <c r="G64" i="4" s="1"/>
  <c r="M64" i="4" s="1"/>
  <c r="U63" i="4"/>
  <c r="I64" i="4" s="1"/>
  <c r="W64" i="4" l="1"/>
  <c r="R63" i="4"/>
  <c r="H64" i="4" s="1"/>
  <c r="X64" i="4" s="1"/>
  <c r="Q63" i="4"/>
  <c r="T63" i="4" s="1"/>
  <c r="D64" i="4" s="1"/>
  <c r="K64" i="4" s="1"/>
  <c r="Y64" i="4" l="1"/>
  <c r="J64" i="4"/>
  <c r="L64" i="4" s="1"/>
  <c r="N64" i="4" s="1"/>
  <c r="P64" i="4" s="1"/>
  <c r="S64" i="4" s="1"/>
  <c r="G65" i="4" s="1"/>
  <c r="M65" i="4" s="1"/>
  <c r="U64" i="4"/>
  <c r="I65" i="4" s="1"/>
  <c r="Q64" i="4" l="1"/>
  <c r="T64" i="4" s="1"/>
  <c r="D65" i="4" s="1"/>
  <c r="J65" i="4" s="1"/>
  <c r="W65" i="4"/>
  <c r="R64" i="4"/>
  <c r="H65" i="4" s="1"/>
  <c r="X65" i="4" s="1"/>
  <c r="Y65" i="4" l="1"/>
  <c r="K65" i="4"/>
  <c r="L65" i="4" s="1"/>
  <c r="N65" i="4" s="1"/>
  <c r="P65" i="4" s="1"/>
  <c r="S65" i="4" s="1"/>
  <c r="G66" i="4" s="1"/>
  <c r="M66" i="4" s="1"/>
  <c r="R65" i="4" l="1"/>
  <c r="H66" i="4" s="1"/>
  <c r="X66" i="4" s="1"/>
  <c r="Q65" i="4"/>
  <c r="T65" i="4" s="1"/>
  <c r="D66" i="4" s="1"/>
  <c r="J66" i="4" s="1"/>
  <c r="W66" i="4"/>
  <c r="U65" i="4"/>
  <c r="I66" i="4" s="1"/>
  <c r="Y66" i="4" l="1"/>
  <c r="K66" i="4"/>
  <c r="L66" i="4" s="1"/>
  <c r="N66" i="4" s="1"/>
  <c r="R66" i="4" s="1"/>
  <c r="P66" i="4" l="1"/>
  <c r="S66" i="4" s="1"/>
  <c r="G67" i="4" s="1"/>
  <c r="M67" i="4" s="1"/>
  <c r="H67" i="4"/>
  <c r="W67" i="4" l="1"/>
  <c r="X67" i="4"/>
  <c r="Q66" i="4"/>
  <c r="T66" i="4" l="1"/>
  <c r="D67" i="4" s="1"/>
  <c r="U66" i="4"/>
  <c r="I67" i="4" s="1"/>
  <c r="Y67" i="4" s="1"/>
  <c r="K67" i="4" l="1"/>
  <c r="J67" i="4"/>
  <c r="L67" i="4" l="1"/>
  <c r="N67" i="4" s="1"/>
  <c r="P67" i="4" s="1"/>
  <c r="S67" i="4" s="1"/>
  <c r="G68" i="4" s="1"/>
  <c r="M68" i="4" s="1"/>
  <c r="W68" i="4" l="1"/>
  <c r="R67" i="4"/>
  <c r="H68" i="4" s="1"/>
  <c r="X68" i="4" s="1"/>
  <c r="Q67" i="4"/>
  <c r="T67" i="4" s="1"/>
  <c r="D68" i="4" s="1"/>
  <c r="J68" i="4" s="1"/>
  <c r="U67" i="4" l="1"/>
  <c r="I68" i="4" s="1"/>
  <c r="Y68" i="4" s="1"/>
  <c r="K68" i="4"/>
  <c r="L68" i="4" s="1"/>
  <c r="N68" i="4" s="1"/>
  <c r="R68" i="4" s="1"/>
  <c r="P68" i="4" l="1"/>
  <c r="S68" i="4" s="1"/>
  <c r="G69" i="4" s="1"/>
  <c r="M69" i="4" s="1"/>
  <c r="H69" i="4"/>
  <c r="W69" i="4" l="1"/>
  <c r="X69" i="4"/>
  <c r="Q68" i="4"/>
  <c r="T68" i="4" l="1"/>
  <c r="D69" i="4" s="1"/>
  <c r="J69" i="4" s="1"/>
  <c r="U68" i="4"/>
  <c r="I69" i="4" s="1"/>
  <c r="Y69" i="4" s="1"/>
  <c r="K69" i="4" l="1"/>
  <c r="L69" i="4" s="1"/>
  <c r="N69" i="4" s="1"/>
  <c r="R69" i="4" s="1"/>
  <c r="P69" i="4" l="1"/>
  <c r="S69" i="4" s="1"/>
  <c r="G70" i="4" s="1"/>
  <c r="M70" i="4" s="1"/>
  <c r="H70" i="4"/>
  <c r="W70" i="4" l="1"/>
  <c r="X70" i="4"/>
  <c r="Q69" i="4"/>
  <c r="U69" i="4" s="1"/>
  <c r="I70" i="4" s="1"/>
  <c r="Y70" i="4" s="1"/>
  <c r="T69" i="4" l="1"/>
  <c r="D70" i="4" s="1"/>
  <c r="K70" i="4" l="1"/>
  <c r="J70" i="4"/>
  <c r="L70" i="4" l="1"/>
  <c r="N70" i="4" s="1"/>
  <c r="P70" i="4" s="1"/>
  <c r="S70" i="4" s="1"/>
  <c r="G71" i="4" s="1"/>
  <c r="M71" i="4" s="1"/>
  <c r="W71" i="4" l="1"/>
  <c r="R70" i="4"/>
  <c r="H71" i="4" s="1"/>
  <c r="X71" i="4" s="1"/>
  <c r="Q70" i="4"/>
  <c r="T70" i="4" s="1"/>
  <c r="D71" i="4" s="1"/>
  <c r="U70" i="4" l="1"/>
  <c r="I71" i="4" s="1"/>
  <c r="Y71" i="4" s="1"/>
  <c r="K71" i="4"/>
  <c r="J71" i="4"/>
  <c r="L71" i="4" l="1"/>
  <c r="N71" i="4" s="1"/>
  <c r="P71" i="4" s="1"/>
  <c r="S71" i="4" s="1"/>
  <c r="G72" i="4" s="1"/>
  <c r="M72" i="4" s="1"/>
  <c r="R71" i="4" l="1"/>
  <c r="H72" i="4" s="1"/>
  <c r="X72" i="4" s="1"/>
  <c r="Q71" i="4"/>
  <c r="W72" i="4"/>
  <c r="T71" i="4" l="1"/>
  <c r="D72" i="4" s="1"/>
  <c r="K72" i="4" s="1"/>
  <c r="U71" i="4"/>
  <c r="I72" i="4" s="1"/>
  <c r="Y72" i="4" s="1"/>
  <c r="J72" i="4" l="1"/>
  <c r="L72" i="4" s="1"/>
  <c r="N72" i="4" s="1"/>
  <c r="P72" i="4" s="1"/>
  <c r="S72" i="4" s="1"/>
  <c r="G73" i="4" s="1"/>
  <c r="M73" i="4" s="1"/>
  <c r="Q72" i="4" l="1"/>
  <c r="T72" i="4" s="1"/>
  <c r="D73" i="4" s="1"/>
  <c r="J73" i="4" s="1"/>
  <c r="W73" i="4"/>
  <c r="R72" i="4"/>
  <c r="H73" i="4" s="1"/>
  <c r="X73" i="4" s="1"/>
  <c r="K73" i="4" l="1"/>
  <c r="L73" i="4" s="1"/>
  <c r="N73" i="4" s="1"/>
  <c r="R73" i="4" s="1"/>
  <c r="H74" i="4" s="1"/>
  <c r="U72" i="4"/>
  <c r="I73" i="4" s="1"/>
  <c r="Y73" i="4" s="1"/>
  <c r="P73" i="4" l="1"/>
  <c r="S73" i="4" s="1"/>
  <c r="G74" i="4" s="1"/>
  <c r="M74" i="4" s="1"/>
  <c r="U73" i="4"/>
  <c r="I74" i="4" s="1"/>
  <c r="W74" i="4" l="1"/>
  <c r="Y74" i="4"/>
  <c r="Q73" i="4"/>
  <c r="T73" i="4" s="1"/>
  <c r="D74" i="4" s="1"/>
  <c r="J74" i="4" s="1"/>
  <c r="X74" i="4"/>
  <c r="K74" i="4" l="1"/>
  <c r="L74" i="4" s="1"/>
  <c r="N74" i="4" s="1"/>
  <c r="R74" i="4" s="1"/>
  <c r="H75" i="4" s="1"/>
  <c r="P74" i="4" l="1"/>
  <c r="S74" i="4" s="1"/>
  <c r="G75" i="4" s="1"/>
  <c r="M75" i="4" s="1"/>
  <c r="Q74" i="4" l="1"/>
  <c r="T74" i="4" s="1"/>
  <c r="D75" i="4" s="1"/>
  <c r="J75" i="4" s="1"/>
  <c r="X75" i="4"/>
  <c r="W75" i="4"/>
  <c r="U74" i="4"/>
  <c r="I75" i="4" s="1"/>
  <c r="Y75" i="4" s="1"/>
  <c r="K75" i="4" l="1"/>
  <c r="L75" i="4" s="1"/>
  <c r="N75" i="4" s="1"/>
  <c r="P75" i="4" l="1"/>
  <c r="S75" i="4" s="1"/>
  <c r="G76" i="4" s="1"/>
  <c r="M76" i="4" s="1"/>
  <c r="R75" i="4"/>
  <c r="H76" i="4" s="1"/>
  <c r="W76" i="4" l="1"/>
  <c r="Q75" i="4"/>
  <c r="T75" i="4" s="1"/>
  <c r="D76" i="4" s="1"/>
  <c r="X76" i="4"/>
  <c r="U75" i="4"/>
  <c r="I76" i="4" s="1"/>
  <c r="Y76" i="4" s="1"/>
  <c r="K76" i="4" l="1"/>
  <c r="J76" i="4"/>
  <c r="L76" i="4" l="1"/>
  <c r="N76" i="4" s="1"/>
  <c r="R76" i="4" s="1"/>
  <c r="H77" i="4" s="1"/>
  <c r="P76" i="4" l="1"/>
  <c r="S76" i="4" s="1"/>
  <c r="G77" i="4" s="1"/>
  <c r="M77" i="4" s="1"/>
  <c r="Q76" i="4" l="1"/>
  <c r="T76" i="4" s="1"/>
  <c r="D77" i="4" s="1"/>
  <c r="X77" i="4"/>
  <c r="W77" i="4"/>
  <c r="U76" i="4" l="1"/>
  <c r="I77" i="4" s="1"/>
  <c r="Y77" i="4" s="1"/>
  <c r="K77" i="4"/>
  <c r="J77" i="4"/>
  <c r="L77" i="4" l="1"/>
  <c r="N77" i="4" s="1"/>
  <c r="P77" i="4" l="1"/>
  <c r="S77" i="4" s="1"/>
  <c r="G78" i="4" s="1"/>
  <c r="M78" i="4" s="1"/>
  <c r="R77" i="4"/>
  <c r="H78" i="4" s="1"/>
  <c r="W78" i="4" l="1"/>
  <c r="Q77" i="4"/>
  <c r="X78" i="4"/>
  <c r="T77" i="4" l="1"/>
  <c r="D78" i="4" s="1"/>
  <c r="J78" i="4" s="1"/>
  <c r="U77" i="4"/>
  <c r="I78" i="4" s="1"/>
  <c r="Y78" i="4" s="1"/>
  <c r="K78" i="4" l="1"/>
  <c r="L78" i="4" s="1"/>
  <c r="N78" i="4" s="1"/>
  <c r="R78" i="4" s="1"/>
  <c r="H79" i="4" s="1"/>
  <c r="P78" i="4" l="1"/>
  <c r="S78" i="4" s="1"/>
  <c r="G79" i="4" s="1"/>
  <c r="M79" i="4" s="1"/>
  <c r="X79" i="4" l="1"/>
  <c r="Q78" i="4"/>
  <c r="T78" i="4" s="1"/>
  <c r="D79" i="4" s="1"/>
  <c r="J79" i="4" s="1"/>
  <c r="W79" i="4"/>
  <c r="U78" i="4"/>
  <c r="I79" i="4" s="1"/>
  <c r="Y79" i="4" s="1"/>
  <c r="K79" i="4" l="1"/>
  <c r="L79" i="4" s="1"/>
  <c r="N79" i="4" s="1"/>
  <c r="R79" i="4" s="1"/>
  <c r="H80" i="4" s="1"/>
  <c r="P79" i="4" l="1"/>
  <c r="S79" i="4" s="1"/>
  <c r="G80" i="4" s="1"/>
  <c r="M80" i="4" s="1"/>
  <c r="W80" i="4" l="1"/>
  <c r="X80" i="4"/>
  <c r="Q79" i="4"/>
  <c r="T79" i="4" l="1"/>
  <c r="D80" i="4" s="1"/>
  <c r="J80" i="4" s="1"/>
  <c r="U79" i="4"/>
  <c r="I80" i="4" s="1"/>
  <c r="Y80" i="4" s="1"/>
  <c r="K80" i="4" l="1"/>
  <c r="L80" i="4" s="1"/>
  <c r="N80" i="4" s="1"/>
  <c r="R80" i="4" s="1"/>
  <c r="H81" i="4" s="1"/>
  <c r="P80" i="4" l="1"/>
  <c r="S80" i="4" s="1"/>
  <c r="G81" i="4" s="1"/>
  <c r="M81" i="4" s="1"/>
  <c r="Q80" i="4" l="1"/>
  <c r="T80" i="4" s="1"/>
  <c r="D81" i="4" s="1"/>
  <c r="K81" i="4" s="1"/>
  <c r="W81" i="4"/>
  <c r="X81" i="4"/>
  <c r="U80" i="4"/>
  <c r="I81" i="4" s="1"/>
  <c r="Y81" i="4" s="1"/>
  <c r="J81" i="4" l="1"/>
  <c r="L81" i="4" s="1"/>
  <c r="N81" i="4" s="1"/>
  <c r="P81" i="4" s="1"/>
  <c r="S81" i="4" s="1"/>
  <c r="G82" i="4" s="1"/>
  <c r="M82" i="4" s="1"/>
  <c r="W82" i="4" l="1"/>
  <c r="R81" i="4"/>
  <c r="H82" i="4" s="1"/>
  <c r="X82" i="4" s="1"/>
  <c r="Q81" i="4"/>
  <c r="U81" i="4" s="1"/>
  <c r="I82" i="4" s="1"/>
  <c r="Y82" i="4" l="1"/>
  <c r="T81" i="4"/>
  <c r="D82" i="4" s="1"/>
  <c r="J82" i="4" s="1"/>
  <c r="K82" i="4" l="1"/>
  <c r="L82" i="4" s="1"/>
  <c r="N82" i="4" s="1"/>
  <c r="R82" i="4" s="1"/>
  <c r="H83" i="4" s="1"/>
  <c r="P82" i="4" l="1"/>
  <c r="S82" i="4" s="1"/>
  <c r="G83" i="4" s="1"/>
  <c r="M83" i="4" s="1"/>
  <c r="W83" i="4" l="1"/>
  <c r="X83" i="4"/>
  <c r="Q82" i="4"/>
  <c r="U82" i="4" s="1"/>
  <c r="I83" i="4" s="1"/>
  <c r="Y83" i="4" s="1"/>
  <c r="T82" i="4" l="1"/>
  <c r="D83" i="4" s="1"/>
  <c r="J83" i="4" l="1"/>
  <c r="K83" i="4"/>
  <c r="L83" i="4" l="1"/>
  <c r="N83" i="4" s="1"/>
  <c r="R83" i="4" l="1"/>
  <c r="H84" i="4" s="1"/>
  <c r="P83" i="4"/>
  <c r="U83" i="4"/>
  <c r="I84" i="4" s="1"/>
  <c r="S83" i="4" l="1"/>
  <c r="G84" i="4" s="1"/>
  <c r="M84" i="4" s="1"/>
  <c r="Q83" i="4"/>
  <c r="T83" i="4" s="1"/>
  <c r="D84" i="4" s="1"/>
  <c r="J84" i="4" l="1"/>
  <c r="K84" i="4"/>
  <c r="W84" i="4"/>
  <c r="X84" i="4"/>
  <c r="Y84" i="4"/>
  <c r="L84" i="4" l="1"/>
  <c r="N84" i="4" s="1"/>
  <c r="R84" i="4" l="1"/>
  <c r="H85" i="4" s="1"/>
  <c r="P84" i="4"/>
  <c r="U84" i="4"/>
  <c r="I85" i="4" s="1"/>
  <c r="S84" i="4" l="1"/>
  <c r="G85" i="4" s="1"/>
  <c r="M85" i="4" s="1"/>
  <c r="Q84" i="4"/>
  <c r="T84" i="4" s="1"/>
  <c r="D85" i="4" s="1"/>
  <c r="J85" i="4" l="1"/>
  <c r="K85" i="4"/>
  <c r="X85" i="4"/>
  <c r="W85" i="4"/>
  <c r="Y85" i="4"/>
  <c r="L85" i="4" l="1"/>
  <c r="N85" i="4" s="1"/>
  <c r="R85" i="4" s="1"/>
  <c r="H86" i="4" s="1"/>
  <c r="P85" i="4" l="1"/>
  <c r="S85" i="4" s="1"/>
  <c r="G86" i="4" s="1"/>
  <c r="M86" i="4" s="1"/>
  <c r="Q85" i="4" l="1"/>
  <c r="U85" i="4" s="1"/>
  <c r="I86" i="4" s="1"/>
  <c r="Y86" i="4" s="1"/>
  <c r="X86" i="4"/>
  <c r="W86" i="4"/>
  <c r="T85" i="4" l="1"/>
  <c r="D86" i="4" s="1"/>
  <c r="K86" i="4" s="1"/>
  <c r="J86" i="4" l="1"/>
  <c r="L86" i="4" s="1"/>
  <c r="N86" i="4" s="1"/>
  <c r="R86" i="4" s="1"/>
  <c r="H87" i="4" s="1"/>
  <c r="P86" i="4" l="1"/>
  <c r="S86" i="4" s="1"/>
  <c r="G87" i="4" s="1"/>
  <c r="M87" i="4" s="1"/>
  <c r="Q86" i="4" l="1"/>
  <c r="U86" i="4" s="1"/>
  <c r="I87" i="4" s="1"/>
  <c r="Y87" i="4" s="1"/>
  <c r="W87" i="4"/>
  <c r="X87" i="4"/>
  <c r="T86" i="4" l="1"/>
  <c r="D87" i="4" s="1"/>
  <c r="K87" i="4" s="1"/>
  <c r="J87" i="4" l="1"/>
  <c r="L87" i="4" s="1"/>
  <c r="N87" i="4" s="1"/>
  <c r="P87" i="4" s="1"/>
  <c r="R87" i="4" l="1"/>
  <c r="H88" i="4" s="1"/>
  <c r="S87" i="4"/>
  <c r="G88" i="4" s="1"/>
  <c r="M88" i="4" s="1"/>
  <c r="Q87" i="4"/>
  <c r="U87" i="4" s="1"/>
  <c r="I88" i="4" s="1"/>
  <c r="T87" i="4" l="1"/>
  <c r="D88" i="4" s="1"/>
  <c r="J88" i="4" s="1"/>
  <c r="Y88" i="4"/>
  <c r="W88" i="4"/>
  <c r="X88" i="4"/>
  <c r="K88" i="4" l="1"/>
  <c r="L88" i="4" s="1"/>
  <c r="N88" i="4" s="1"/>
  <c r="P88" i="4" s="1"/>
  <c r="S88" i="4" s="1"/>
  <c r="G89" i="4" s="1"/>
  <c r="M89" i="4" s="1"/>
  <c r="R88" i="4" l="1"/>
  <c r="H89" i="4" s="1"/>
  <c r="X89" i="4" s="1"/>
  <c r="Q88" i="4"/>
  <c r="U88" i="4" s="1"/>
  <c r="I89" i="4" s="1"/>
  <c r="W89" i="4"/>
  <c r="Y89" i="4" l="1"/>
  <c r="T88" i="4"/>
  <c r="D89" i="4" s="1"/>
  <c r="K89" i="4" s="1"/>
  <c r="J89" i="4" l="1"/>
  <c r="L89" i="4" s="1"/>
  <c r="N89" i="4" s="1"/>
  <c r="P89" i="4" l="1"/>
  <c r="R89" i="4"/>
  <c r="H90" i="4" s="1"/>
  <c r="S89" i="4" l="1"/>
  <c r="G90" i="4" s="1"/>
  <c r="M90" i="4" s="1"/>
  <c r="Q89" i="4"/>
  <c r="U89" i="4" l="1"/>
  <c r="I90" i="4" s="1"/>
  <c r="Y90" i="4" s="1"/>
  <c r="T89" i="4"/>
  <c r="D90" i="4" s="1"/>
  <c r="W90" i="4"/>
  <c r="X90" i="4"/>
  <c r="K90" i="4" l="1"/>
  <c r="J90" i="4"/>
  <c r="L90" i="4" l="1"/>
  <c r="N90" i="4" s="1"/>
  <c r="P90" i="4" l="1"/>
  <c r="S90" i="4" s="1"/>
  <c r="G91" i="4" s="1"/>
  <c r="M91" i="4" s="1"/>
  <c r="R90" i="4"/>
  <c r="H91" i="4" s="1"/>
  <c r="Q90" i="4" l="1"/>
  <c r="W91" i="4"/>
  <c r="X91" i="4"/>
  <c r="T90" i="4" l="1"/>
  <c r="D91" i="4" s="1"/>
  <c r="K91" i="4" s="1"/>
  <c r="U90" i="4"/>
  <c r="I91" i="4" s="1"/>
  <c r="Y91" i="4" s="1"/>
  <c r="J91" i="4" l="1"/>
  <c r="L91" i="4" s="1"/>
  <c r="N91" i="4" s="1"/>
  <c r="P91" i="4" s="1"/>
  <c r="S91" i="4" s="1"/>
  <c r="G92" i="4" s="1"/>
  <c r="M92" i="4" s="1"/>
  <c r="W92" i="4" l="1"/>
  <c r="R91" i="4"/>
  <c r="H92" i="4" s="1"/>
  <c r="X92" i="4" s="1"/>
  <c r="Q91" i="4"/>
  <c r="T91" i="4" s="1"/>
  <c r="D92" i="4" s="1"/>
  <c r="J92" i="4" s="1"/>
  <c r="U91" i="4"/>
  <c r="I92" i="4" s="1"/>
  <c r="Y92" i="4" l="1"/>
  <c r="K92" i="4"/>
  <c r="L92" i="4" s="1"/>
  <c r="N92" i="4" s="1"/>
  <c r="R92" i="4" s="1"/>
  <c r="H93" i="4" s="1"/>
  <c r="P92" i="4" l="1"/>
  <c r="S92" i="4" s="1"/>
  <c r="G93" i="4" s="1"/>
  <c r="M93" i="4" s="1"/>
  <c r="X93" i="4" l="1"/>
  <c r="W93" i="4"/>
  <c r="Q92" i="4"/>
  <c r="U92" i="4" s="1"/>
  <c r="I93" i="4" s="1"/>
  <c r="Y93" i="4" s="1"/>
  <c r="T92" i="4" l="1"/>
  <c r="D93" i="4" s="1"/>
  <c r="K93" i="4" s="1"/>
  <c r="J93" i="4" l="1"/>
  <c r="L93" i="4" s="1"/>
  <c r="N93" i="4" s="1"/>
  <c r="P93" i="4" l="1"/>
  <c r="S93" i="4" s="1"/>
  <c r="G94" i="4" s="1"/>
  <c r="M94" i="4" s="1"/>
  <c r="R93" i="4"/>
  <c r="H94" i="4" s="1"/>
  <c r="W94" i="4" l="1"/>
  <c r="Q93" i="4"/>
  <c r="X94" i="4"/>
  <c r="T93" i="4" l="1"/>
  <c r="D94" i="4" s="1"/>
  <c r="J94" i="4" s="1"/>
  <c r="U93" i="4"/>
  <c r="I94" i="4" s="1"/>
  <c r="Y94" i="4" s="1"/>
  <c r="K94" i="4" l="1"/>
  <c r="L94" i="4" s="1"/>
  <c r="N94" i="4" s="1"/>
  <c r="P94" i="4" s="1"/>
  <c r="R94" i="4" l="1"/>
  <c r="H95" i="4" s="1"/>
  <c r="S94" i="4"/>
  <c r="G95" i="4" s="1"/>
  <c r="M95" i="4" s="1"/>
  <c r="Q94" i="4"/>
  <c r="X95" i="4" l="1"/>
  <c r="T94" i="4"/>
  <c r="D95" i="4" s="1"/>
  <c r="K95" i="4" s="1"/>
  <c r="U94" i="4"/>
  <c r="I95" i="4" s="1"/>
  <c r="Y95" i="4" s="1"/>
  <c r="W95" i="4"/>
  <c r="J95" i="4" l="1"/>
  <c r="L95" i="4" s="1"/>
  <c r="N95" i="4" s="1"/>
  <c r="P95" i="4" s="1"/>
  <c r="S95" i="4" s="1"/>
  <c r="G96" i="4" s="1"/>
  <c r="M96" i="4" s="1"/>
  <c r="Q95" i="4" l="1"/>
  <c r="T95" i="4" s="1"/>
  <c r="D96" i="4" s="1"/>
  <c r="J96" i="4" s="1"/>
  <c r="R95" i="4"/>
  <c r="H96" i="4" s="1"/>
  <c r="X96" i="4" s="1"/>
  <c r="W96" i="4"/>
  <c r="U95" i="4" l="1"/>
  <c r="I96" i="4" s="1"/>
  <c r="Y96" i="4" s="1"/>
  <c r="K96" i="4"/>
  <c r="L96" i="4" l="1"/>
  <c r="N96" i="4" s="1"/>
  <c r="P96" i="4" l="1"/>
  <c r="S96" i="4" s="1"/>
  <c r="G97" i="4" s="1"/>
  <c r="M97" i="4" s="1"/>
  <c r="R96" i="4"/>
  <c r="H97" i="4" s="1"/>
  <c r="X97" i="4" l="1"/>
  <c r="Q96" i="4"/>
  <c r="T96" i="4" s="1"/>
  <c r="D97" i="4" s="1"/>
  <c r="J97" i="4" s="1"/>
  <c r="W97" i="4"/>
  <c r="U96" i="4" l="1"/>
  <c r="I97" i="4" s="1"/>
  <c r="Y97" i="4" s="1"/>
  <c r="K97" i="4"/>
  <c r="L97" i="4" l="1"/>
  <c r="N97" i="4" s="1"/>
  <c r="R97" i="4" l="1"/>
  <c r="H98" i="4" s="1"/>
  <c r="P97" i="4"/>
  <c r="S97" i="4" s="1"/>
  <c r="G98" i="4" s="1"/>
  <c r="M98" i="4" s="1"/>
  <c r="W98" i="4" l="1"/>
  <c r="Q97" i="4"/>
  <c r="T97" i="4" s="1"/>
  <c r="D98" i="4" s="1"/>
  <c r="J98" i="4" s="1"/>
  <c r="X98" i="4"/>
  <c r="U97" i="4" l="1"/>
  <c r="I98" i="4" s="1"/>
  <c r="Y98" i="4" s="1"/>
  <c r="K98" i="4"/>
  <c r="L98" i="4" l="1"/>
  <c r="N98" i="4" s="1"/>
  <c r="P98" i="4" l="1"/>
  <c r="S98" i="4" s="1"/>
  <c r="G99" i="4" s="1"/>
  <c r="M99" i="4" s="1"/>
  <c r="R98" i="4"/>
  <c r="H99" i="4" s="1"/>
  <c r="Q98" i="4" l="1"/>
  <c r="T98" i="4" s="1"/>
  <c r="D99" i="4" s="1"/>
  <c r="J99" i="4" s="1"/>
  <c r="W99" i="4"/>
  <c r="X99" i="4"/>
  <c r="U98" i="4" l="1"/>
  <c r="I99" i="4" s="1"/>
  <c r="Y99" i="4" s="1"/>
  <c r="K99" i="4"/>
  <c r="L99" i="4" l="1"/>
  <c r="N99" i="4" s="1"/>
  <c r="P99" i="4" l="1"/>
  <c r="S99" i="4" s="1"/>
  <c r="G100" i="4" s="1"/>
  <c r="M100" i="4" s="1"/>
  <c r="R99" i="4"/>
  <c r="H100" i="4" s="1"/>
  <c r="Q99" i="4" l="1"/>
  <c r="T99" i="4" s="1"/>
  <c r="D100" i="4" s="1"/>
  <c r="J100" i="4" s="1"/>
  <c r="W100" i="4"/>
  <c r="X100" i="4"/>
  <c r="U99" i="4" l="1"/>
  <c r="I100" i="4" s="1"/>
  <c r="Y100" i="4" s="1"/>
  <c r="K100" i="4"/>
  <c r="L100" i="4" l="1"/>
  <c r="N100" i="4" s="1"/>
  <c r="P100" i="4" l="1"/>
  <c r="S100" i="4" s="1"/>
  <c r="G101" i="4" s="1"/>
  <c r="M101" i="4" s="1"/>
  <c r="R100" i="4"/>
  <c r="H101" i="4" s="1"/>
  <c r="X101" i="4" l="1"/>
  <c r="Q100" i="4"/>
  <c r="T100" i="4" s="1"/>
  <c r="D101" i="4" s="1"/>
  <c r="J101" i="4" s="1"/>
  <c r="W101" i="4"/>
  <c r="U100" i="4"/>
  <c r="I101" i="4" s="1"/>
  <c r="Y101" i="4" s="1"/>
  <c r="K101" i="4" l="1"/>
  <c r="L101" i="4" l="1"/>
  <c r="N101" i="4" s="1"/>
  <c r="R101" i="4" l="1"/>
  <c r="H102" i="4" s="1"/>
  <c r="P101" i="4"/>
  <c r="S101" i="4" s="1"/>
  <c r="G102" i="4" s="1"/>
  <c r="M102" i="4" s="1"/>
  <c r="W102" i="4" l="1"/>
  <c r="X102" i="4"/>
  <c r="Q101" i="4"/>
  <c r="U101" i="4" s="1"/>
  <c r="I102" i="4" s="1"/>
  <c r="Y102" i="4" s="1"/>
  <c r="T101" i="4" l="1"/>
  <c r="D102" i="4" s="1"/>
  <c r="K102" i="4" l="1"/>
  <c r="J102" i="4"/>
  <c r="L102" i="4" l="1"/>
  <c r="N102" i="4" s="1"/>
  <c r="P102" i="4" l="1"/>
  <c r="S102" i="4" s="1"/>
  <c r="G103" i="4" s="1"/>
  <c r="M103" i="4" s="1"/>
  <c r="R102" i="4"/>
  <c r="H103" i="4" s="1"/>
  <c r="X103" i="4" l="1"/>
  <c r="W103" i="4"/>
  <c r="Q102" i="4"/>
  <c r="T102" i="4" l="1"/>
  <c r="D103" i="4" s="1"/>
  <c r="J103" i="4" s="1"/>
  <c r="U102" i="4"/>
  <c r="I103" i="4" s="1"/>
  <c r="Y103" i="4" s="1"/>
  <c r="K103" i="4" l="1"/>
  <c r="L103" i="4" s="1"/>
  <c r="N103" i="4" s="1"/>
  <c r="R103" i="4" s="1"/>
  <c r="H104" i="4" s="1"/>
  <c r="P103" i="4" l="1"/>
  <c r="S103" i="4" s="1"/>
  <c r="G104" i="4" s="1"/>
  <c r="M104" i="4" s="1"/>
  <c r="Q103" i="4" l="1"/>
  <c r="T103" i="4" s="1"/>
  <c r="D104" i="4" s="1"/>
  <c r="J104" i="4" s="1"/>
  <c r="X104" i="4"/>
  <c r="W104" i="4"/>
  <c r="K104" i="4" l="1"/>
  <c r="L104" i="4" s="1"/>
  <c r="N104" i="4" s="1"/>
  <c r="U103" i="4"/>
  <c r="I104" i="4" s="1"/>
  <c r="Y104" i="4" s="1"/>
  <c r="P104" i="4" l="1"/>
  <c r="S104" i="4" s="1"/>
  <c r="G105" i="4" s="1"/>
  <c r="M105" i="4" s="1"/>
  <c r="R104" i="4"/>
  <c r="H105" i="4" s="1"/>
  <c r="Q104" i="4" l="1"/>
  <c r="T104" i="4" s="1"/>
  <c r="D105" i="4" s="1"/>
  <c r="J105" i="4" s="1"/>
  <c r="W105" i="4"/>
  <c r="X105" i="4"/>
  <c r="U104" i="4" l="1"/>
  <c r="I105" i="4" s="1"/>
  <c r="Y105" i="4" s="1"/>
  <c r="K105" i="4"/>
  <c r="L105" i="4" l="1"/>
  <c r="N105" i="4" s="1"/>
  <c r="R105" i="4" l="1"/>
  <c r="H106" i="4" s="1"/>
  <c r="P105" i="4"/>
  <c r="S105" i="4" s="1"/>
  <c r="G106" i="4" s="1"/>
  <c r="M106" i="4" s="1"/>
  <c r="W106" i="4" l="1"/>
  <c r="X106" i="4"/>
  <c r="Q105" i="4"/>
  <c r="T105" i="4" s="1"/>
  <c r="D106" i="4" s="1"/>
  <c r="J106" i="4" s="1"/>
  <c r="U105" i="4" l="1"/>
  <c r="I106" i="4" s="1"/>
  <c r="Y106" i="4" s="1"/>
  <c r="K106" i="4"/>
  <c r="L106" i="4" l="1"/>
  <c r="N106" i="4" s="1"/>
  <c r="P106" i="4" l="1"/>
  <c r="S106" i="4" s="1"/>
  <c r="G107" i="4" s="1"/>
  <c r="M107" i="4" s="1"/>
  <c r="R106" i="4"/>
  <c r="H107" i="4" s="1"/>
  <c r="Q106" i="4" l="1"/>
  <c r="T106" i="4" s="1"/>
  <c r="D107" i="4" s="1"/>
  <c r="J107" i="4" s="1"/>
  <c r="W107" i="4"/>
  <c r="X107" i="4"/>
  <c r="U106" i="4" l="1"/>
  <c r="I107" i="4" s="1"/>
  <c r="Y107" i="4" s="1"/>
  <c r="K107" i="4"/>
  <c r="L107" i="4" l="1"/>
  <c r="N107" i="4" s="1"/>
  <c r="R107" i="4" l="1"/>
  <c r="H108" i="4" s="1"/>
  <c r="P107" i="4"/>
  <c r="S107" i="4" s="1"/>
  <c r="G108" i="4" s="1"/>
  <c r="M108" i="4" s="1"/>
  <c r="W108" i="4" l="1"/>
  <c r="X108" i="4"/>
  <c r="Q107" i="4"/>
  <c r="U107" i="4" s="1"/>
  <c r="I108" i="4" s="1"/>
  <c r="Y108" i="4" s="1"/>
  <c r="T107" i="4" l="1"/>
  <c r="D108" i="4" s="1"/>
  <c r="K108" i="4" l="1"/>
  <c r="J108" i="4"/>
  <c r="L108" i="4" l="1"/>
  <c r="N108" i="4" s="1"/>
  <c r="P108" i="4" l="1"/>
  <c r="S108" i="4" s="1"/>
  <c r="G109" i="4" s="1"/>
  <c r="M109" i="4" s="1"/>
  <c r="R108" i="4"/>
  <c r="H109" i="4" s="1"/>
  <c r="W109" i="4" l="1"/>
  <c r="Q108" i="4"/>
  <c r="X109" i="4"/>
  <c r="T108" i="4" l="1"/>
  <c r="D109" i="4" s="1"/>
  <c r="J109" i="4" s="1"/>
  <c r="U108" i="4"/>
  <c r="I109" i="4" s="1"/>
  <c r="Y109" i="4" s="1"/>
  <c r="K109" i="4" l="1"/>
  <c r="L109" i="4" s="1"/>
  <c r="N109" i="4" s="1"/>
  <c r="P109" i="4" s="1"/>
  <c r="S109" i="4" s="1"/>
  <c r="G110" i="4" s="1"/>
  <c r="M110" i="4" s="1"/>
  <c r="R109" i="4" l="1"/>
  <c r="H110" i="4" s="1"/>
  <c r="X110" i="4" s="1"/>
  <c r="Q109" i="4"/>
  <c r="T109" i="4" s="1"/>
  <c r="D110" i="4" s="1"/>
  <c r="J110" i="4" s="1"/>
  <c r="W110" i="4"/>
  <c r="U109" i="4" l="1"/>
  <c r="I110" i="4" s="1"/>
  <c r="Y110" i="4" s="1"/>
  <c r="K110" i="4"/>
  <c r="L110" i="4" s="1"/>
  <c r="N110" i="4" s="1"/>
  <c r="P110" i="4" l="1"/>
  <c r="S110" i="4" s="1"/>
  <c r="G111" i="4" s="1"/>
  <c r="M111" i="4" s="1"/>
  <c r="R110" i="4"/>
  <c r="H111" i="4" s="1"/>
  <c r="Q110" i="4" l="1"/>
  <c r="T110" i="4" s="1"/>
  <c r="D111" i="4" s="1"/>
  <c r="J111" i="4" s="1"/>
  <c r="W111" i="4"/>
  <c r="X111" i="4"/>
  <c r="U110" i="4" l="1"/>
  <c r="I111" i="4" s="1"/>
  <c r="Y111" i="4" s="1"/>
  <c r="K111" i="4"/>
  <c r="L111" i="4" l="1"/>
  <c r="N111" i="4" s="1"/>
  <c r="P111" i="4" l="1"/>
  <c r="S111" i="4" s="1"/>
  <c r="G112" i="4" s="1"/>
  <c r="M112" i="4" s="1"/>
  <c r="R111" i="4"/>
  <c r="H112" i="4" s="1"/>
  <c r="W112" i="4" l="1"/>
  <c r="X112" i="4"/>
  <c r="Q111" i="4"/>
  <c r="T111" i="4" s="1"/>
  <c r="D112" i="4" s="1"/>
  <c r="J112" i="4" s="1"/>
  <c r="U111" i="4" l="1"/>
  <c r="I112" i="4" s="1"/>
  <c r="Y112" i="4" s="1"/>
  <c r="K112" i="4"/>
  <c r="L112" i="4" l="1"/>
  <c r="N112" i="4" s="1"/>
  <c r="R112" i="4" l="1"/>
  <c r="H113" i="4" s="1"/>
  <c r="P112" i="4"/>
  <c r="S112" i="4" s="1"/>
  <c r="G113" i="4" s="1"/>
  <c r="M113" i="4" s="1"/>
  <c r="W113" i="4" l="1"/>
  <c r="Q112" i="4"/>
  <c r="U112" i="4" s="1"/>
  <c r="I113" i="4" s="1"/>
  <c r="Y113" i="4" s="1"/>
  <c r="X113" i="4"/>
  <c r="T112" i="4" l="1"/>
  <c r="D113" i="4" s="1"/>
  <c r="J113" i="4" s="1"/>
  <c r="K113" i="4" l="1"/>
  <c r="L113" i="4" s="1"/>
  <c r="N113" i="4" s="1"/>
  <c r="R113" i="4" l="1"/>
  <c r="H114" i="4" s="1"/>
  <c r="P113" i="4"/>
  <c r="S113" i="4" s="1"/>
  <c r="G114" i="4" s="1"/>
  <c r="M114" i="4" s="1"/>
  <c r="W114" i="4" l="1"/>
  <c r="X114" i="4"/>
  <c r="Q113" i="4"/>
  <c r="T113" i="4" s="1"/>
  <c r="D114" i="4" s="1"/>
  <c r="U113" i="4" l="1"/>
  <c r="I114" i="4" s="1"/>
  <c r="Y114" i="4" s="1"/>
  <c r="K114" i="4"/>
  <c r="J114" i="4"/>
  <c r="L114" i="4" l="1"/>
  <c r="N114" i="4" s="1"/>
  <c r="P114" i="4" s="1"/>
  <c r="S114" i="4" s="1"/>
  <c r="G115" i="4" s="1"/>
  <c r="M115" i="4" s="1"/>
  <c r="R114" i="4" l="1"/>
  <c r="H115" i="4" s="1"/>
  <c r="X115" i="4" s="1"/>
  <c r="W115" i="4"/>
  <c r="Q114" i="4"/>
  <c r="U114" i="4" l="1"/>
  <c r="I115" i="4" s="1"/>
  <c r="Y115" i="4" s="1"/>
  <c r="T114" i="4"/>
  <c r="D115" i="4" s="1"/>
  <c r="J115" i="4" s="1"/>
  <c r="K115" i="4" l="1"/>
  <c r="L115" i="4" l="1"/>
  <c r="N115" i="4" s="1"/>
  <c r="R115" i="4" s="1"/>
  <c r="P115" i="4" l="1"/>
  <c r="S115" i="4" s="1"/>
  <c r="G116" i="4" s="1"/>
  <c r="M116" i="4" s="1"/>
  <c r="H116" i="4"/>
  <c r="W116" i="4" l="1"/>
  <c r="Q115" i="4"/>
  <c r="X116" i="4"/>
  <c r="T115" i="4" l="1"/>
  <c r="D116" i="4" s="1"/>
  <c r="U115" i="4"/>
  <c r="I116" i="4" s="1"/>
  <c r="Y116" i="4" s="1"/>
  <c r="K116" i="4" l="1"/>
  <c r="J116" i="4"/>
  <c r="L116" i="4" l="1"/>
  <c r="N116" i="4" s="1"/>
  <c r="P116" i="4" l="1"/>
  <c r="R116" i="4"/>
  <c r="H117" i="4" s="1"/>
  <c r="S116" i="4" l="1"/>
  <c r="G117" i="4" s="1"/>
  <c r="M117" i="4" s="1"/>
  <c r="Q116" i="4"/>
  <c r="U116" i="4" l="1"/>
  <c r="I117" i="4" s="1"/>
  <c r="Y117" i="4" s="1"/>
  <c r="T116" i="4"/>
  <c r="D117" i="4" s="1"/>
  <c r="W117" i="4"/>
  <c r="X117" i="4"/>
  <c r="J117" i="4" l="1"/>
  <c r="K117" i="4"/>
  <c r="L117" i="4" l="1"/>
  <c r="N117" i="4" s="1"/>
  <c r="R117" i="4" s="1"/>
  <c r="H118" i="4" s="1"/>
  <c r="P117" i="4" l="1"/>
  <c r="S117" i="4" s="1"/>
  <c r="G118" i="4" s="1"/>
  <c r="M118" i="4" s="1"/>
  <c r="X118" i="4" l="1"/>
  <c r="W118" i="4"/>
  <c r="Q117" i="4"/>
  <c r="T117" i="4" l="1"/>
  <c r="D118" i="4" s="1"/>
  <c r="J118" i="4" s="1"/>
  <c r="U117" i="4"/>
  <c r="I118" i="4" s="1"/>
  <c r="Y118" i="4" s="1"/>
  <c r="K118" i="4" l="1"/>
  <c r="L118" i="4" s="1"/>
  <c r="N118" i="4" s="1"/>
  <c r="R118" i="4" s="1"/>
  <c r="H119" i="4" s="1"/>
  <c r="P118" i="4" l="1"/>
  <c r="S118" i="4" s="1"/>
  <c r="G119" i="4" s="1"/>
  <c r="M119" i="4" s="1"/>
  <c r="Q118" i="4" l="1"/>
  <c r="W119" i="4"/>
  <c r="X119" i="4"/>
  <c r="U118" i="4" l="1"/>
  <c r="I119" i="4" s="1"/>
  <c r="Y119" i="4" s="1"/>
  <c r="T118" i="4"/>
  <c r="D119" i="4" s="1"/>
  <c r="J119" i="4" l="1"/>
  <c r="K119" i="4"/>
  <c r="L119" i="4" l="1"/>
  <c r="N119" i="4" s="1"/>
  <c r="R119" i="4" s="1"/>
  <c r="H120" i="4" s="1"/>
  <c r="P119" i="4" l="1"/>
  <c r="S119" i="4" s="1"/>
  <c r="G120" i="4" s="1"/>
  <c r="M120" i="4" s="1"/>
  <c r="X120" i="4" l="1"/>
  <c r="Q119" i="4"/>
  <c r="W120" i="4"/>
  <c r="T119" i="4" l="1"/>
  <c r="D120" i="4" s="1"/>
  <c r="J120" i="4" s="1"/>
  <c r="U119" i="4"/>
  <c r="I120" i="4" s="1"/>
  <c r="Y120" i="4" s="1"/>
  <c r="K120" i="4" l="1"/>
  <c r="L120" i="4" s="1"/>
  <c r="N120" i="4" s="1"/>
  <c r="R120" i="4" l="1"/>
  <c r="H121" i="4" s="1"/>
  <c r="P120" i="4"/>
  <c r="S120" i="4" s="1"/>
  <c r="G121" i="4" s="1"/>
  <c r="M121" i="4" s="1"/>
  <c r="X121" i="4" l="1"/>
  <c r="W121" i="4"/>
  <c r="Q120" i="4"/>
  <c r="T120" i="4" l="1"/>
  <c r="D121" i="4" s="1"/>
  <c r="J121" i="4" s="1"/>
  <c r="U120" i="4"/>
  <c r="I121" i="4" s="1"/>
  <c r="Y121" i="4" s="1"/>
  <c r="K121" i="4" l="1"/>
  <c r="L121" i="4" s="1"/>
  <c r="N121" i="4" s="1"/>
  <c r="P121" i="4" l="1"/>
  <c r="R121" i="4"/>
  <c r="H122" i="4" s="1"/>
  <c r="S121" i="4" l="1"/>
  <c r="G122" i="4" s="1"/>
  <c r="M122" i="4" s="1"/>
  <c r="Q121" i="4"/>
  <c r="T121" i="4" l="1"/>
  <c r="D122" i="4" s="1"/>
  <c r="K122" i="4" s="1"/>
  <c r="U121" i="4"/>
  <c r="I122" i="4" s="1"/>
  <c r="Y122" i="4" s="1"/>
  <c r="W122" i="4"/>
  <c r="X122" i="4"/>
  <c r="J122" i="4" l="1"/>
  <c r="L122" i="4" s="1"/>
  <c r="N122" i="4" s="1"/>
  <c r="R122" i="4" s="1"/>
  <c r="H123" i="4" s="1"/>
  <c r="P122" i="4" l="1"/>
  <c r="S122" i="4" s="1"/>
  <c r="G123" i="4" s="1"/>
  <c r="M123" i="4" s="1"/>
  <c r="X123" i="4" l="1"/>
  <c r="W123" i="4"/>
  <c r="Q122" i="4"/>
  <c r="T122" i="4" s="1"/>
  <c r="D123" i="4" s="1"/>
  <c r="J123" i="4" s="1"/>
  <c r="U122" i="4" l="1"/>
  <c r="I123" i="4" s="1"/>
  <c r="Y123" i="4" s="1"/>
  <c r="K123" i="4"/>
  <c r="L123" i="4" s="1"/>
  <c r="N123" i="4" s="1"/>
  <c r="P123" i="4" s="1"/>
  <c r="S123" i="4" s="1"/>
  <c r="G124" i="4" s="1"/>
  <c r="M124" i="4" s="1"/>
  <c r="R123" i="4" l="1"/>
  <c r="H124" i="4" s="1"/>
  <c r="X124" i="4" s="1"/>
  <c r="Q123" i="4"/>
  <c r="W124" i="4"/>
  <c r="T123" i="4" l="1"/>
  <c r="D124" i="4" s="1"/>
  <c r="J124" i="4" s="1"/>
  <c r="U123" i="4"/>
  <c r="I124" i="4" s="1"/>
  <c r="Y124" i="4" s="1"/>
  <c r="K124" i="4" l="1"/>
  <c r="L124" i="4" s="1"/>
  <c r="N124" i="4" s="1"/>
  <c r="P124" i="4" s="1"/>
  <c r="S124" i="4" s="1"/>
  <c r="G125" i="4" s="1"/>
  <c r="M125" i="4" s="1"/>
  <c r="R124" i="4" l="1"/>
  <c r="H125" i="4" s="1"/>
  <c r="X125" i="4" s="1"/>
  <c r="Q124" i="4"/>
  <c r="W125" i="4"/>
  <c r="T124" i="4" l="1"/>
  <c r="D125" i="4" s="1"/>
  <c r="J125" i="4" s="1"/>
  <c r="U124" i="4"/>
  <c r="I125" i="4" s="1"/>
  <c r="Y125" i="4" s="1"/>
  <c r="K125" i="4" l="1"/>
  <c r="L125" i="4" s="1"/>
  <c r="N125" i="4" s="1"/>
  <c r="R125" i="4" s="1"/>
  <c r="H126" i="4" s="1"/>
  <c r="P125" i="4" l="1"/>
  <c r="S125" i="4" s="1"/>
  <c r="G126" i="4" s="1"/>
  <c r="M126" i="4" s="1"/>
  <c r="W126" i="4" l="1"/>
  <c r="X126" i="4"/>
  <c r="Q125" i="4"/>
  <c r="T125" i="4" s="1"/>
  <c r="D126" i="4" s="1"/>
  <c r="J126" i="4" s="1"/>
  <c r="U125" i="4" l="1"/>
  <c r="I126" i="4" s="1"/>
  <c r="Y126" i="4" s="1"/>
  <c r="K126" i="4"/>
  <c r="L126" i="4" s="1"/>
  <c r="N126" i="4" s="1"/>
  <c r="P126" i="4" l="1"/>
  <c r="S126" i="4" s="1"/>
  <c r="G127" i="4" s="1"/>
  <c r="M127" i="4" s="1"/>
  <c r="R126" i="4"/>
  <c r="H127" i="4" s="1"/>
  <c r="X127" i="4" l="1"/>
  <c r="W127" i="4"/>
  <c r="Q126" i="4"/>
  <c r="T126" i="4" l="1"/>
  <c r="D127" i="4" s="1"/>
  <c r="J127" i="4" s="1"/>
  <c r="U126" i="4"/>
  <c r="I127" i="4" s="1"/>
  <c r="Y127" i="4" s="1"/>
  <c r="K127" i="4" l="1"/>
  <c r="L127" i="4" s="1"/>
  <c r="N127" i="4" s="1"/>
  <c r="R127" i="4" s="1"/>
  <c r="H128" i="4" s="1"/>
  <c r="P127" i="4" l="1"/>
  <c r="S127" i="4" s="1"/>
  <c r="G128" i="4" s="1"/>
  <c r="M128" i="4" s="1"/>
  <c r="Q127" i="4" l="1"/>
  <c r="X128" i="4"/>
  <c r="W128" i="4"/>
  <c r="T127" i="4" l="1"/>
  <c r="D128" i="4" s="1"/>
  <c r="U127" i="4"/>
  <c r="I128" i="4" s="1"/>
  <c r="Y128" i="4" s="1"/>
  <c r="J128" i="4" l="1"/>
  <c r="K128" i="4"/>
  <c r="L128" i="4" l="1"/>
  <c r="N128" i="4" s="1"/>
  <c r="R128" i="4" s="1"/>
  <c r="H129" i="4" s="1"/>
  <c r="P128" i="4" l="1"/>
  <c r="S128" i="4" s="1"/>
  <c r="G129" i="4" s="1"/>
  <c r="M129" i="4" s="1"/>
  <c r="Q128" i="4" l="1"/>
  <c r="T128" i="4" s="1"/>
  <c r="D129" i="4" s="1"/>
  <c r="W129" i="4"/>
  <c r="X129" i="4"/>
  <c r="U128" i="4" l="1"/>
  <c r="I129" i="4" s="1"/>
  <c r="Y129" i="4" s="1"/>
  <c r="J129" i="4"/>
  <c r="K129" i="4"/>
  <c r="L129" i="4" l="1"/>
  <c r="N129" i="4" s="1"/>
  <c r="P129" i="4" s="1"/>
  <c r="S129" i="4" s="1"/>
  <c r="G130" i="4" s="1"/>
  <c r="M130" i="4" s="1"/>
  <c r="R129" i="4" l="1"/>
  <c r="H130" i="4" s="1"/>
  <c r="X130" i="4" s="1"/>
  <c r="Q129" i="4"/>
  <c r="T129" i="4" s="1"/>
  <c r="D130" i="4" s="1"/>
  <c r="W130" i="4"/>
  <c r="U129" i="4" l="1"/>
  <c r="I130" i="4" s="1"/>
  <c r="Y130" i="4" s="1"/>
  <c r="K130" i="4"/>
  <c r="J130" i="4"/>
  <c r="L130" i="4" l="1"/>
  <c r="N130" i="4" s="1"/>
  <c r="R130" i="4" l="1"/>
  <c r="H131" i="4" s="1"/>
  <c r="P130" i="4"/>
  <c r="S130" i="4" s="1"/>
  <c r="G131" i="4" s="1"/>
  <c r="M131" i="4" s="1"/>
  <c r="Q130" i="4" l="1"/>
  <c r="T130" i="4" s="1"/>
  <c r="D131" i="4" s="1"/>
  <c r="X131" i="4"/>
  <c r="W131" i="4"/>
  <c r="U130" i="4" l="1"/>
  <c r="I131" i="4" s="1"/>
  <c r="Y131" i="4" s="1"/>
  <c r="J131" i="4"/>
  <c r="K131" i="4"/>
  <c r="L131" i="4" l="1"/>
  <c r="N131" i="4" s="1"/>
  <c r="R131" i="4" s="1"/>
  <c r="H132" i="4" s="1"/>
  <c r="P131" i="4" l="1"/>
  <c r="S131" i="4" s="1"/>
  <c r="G132" i="4" s="1"/>
  <c r="M132" i="4" s="1"/>
  <c r="W132" i="4" l="1"/>
  <c r="X132" i="4"/>
  <c r="Q131" i="4"/>
  <c r="T131" i="4" s="1"/>
  <c r="D132" i="4" s="1"/>
  <c r="K132" i="4" s="1"/>
  <c r="U131" i="4" l="1"/>
  <c r="I132" i="4" s="1"/>
  <c r="Y132" i="4" s="1"/>
  <c r="J132" i="4"/>
  <c r="L132" i="4" s="1"/>
  <c r="N132" i="4" s="1"/>
  <c r="P132" i="4" s="1"/>
  <c r="Q132" i="4" s="1"/>
  <c r="U132" i="4" s="1"/>
  <c r="I133" i="4" l="1"/>
  <c r="S132" i="4"/>
  <c r="G133" i="4" s="1"/>
  <c r="M133" i="4" s="1"/>
  <c r="R132" i="4"/>
  <c r="H133" i="4" s="1"/>
  <c r="T132" i="4"/>
  <c r="D133" i="4" s="1"/>
  <c r="K133" i="4" l="1"/>
  <c r="J133" i="4"/>
  <c r="Y133" i="4"/>
  <c r="X133" i="4"/>
  <c r="W133" i="4"/>
  <c r="L133" i="4" l="1"/>
  <c r="N133" i="4" s="1"/>
  <c r="R133" i="4" s="1"/>
  <c r="H134" i="4" s="1"/>
  <c r="P133" i="4" l="1"/>
  <c r="S133" i="4" s="1"/>
  <c r="G134" i="4" s="1"/>
  <c r="M134" i="4" s="1"/>
  <c r="X134" i="4" l="1"/>
  <c r="Q133" i="4"/>
  <c r="W134" i="4"/>
  <c r="T133" i="4" l="1"/>
  <c r="D134" i="4" s="1"/>
  <c r="J134" i="4" s="1"/>
  <c r="U133" i="4"/>
  <c r="I134" i="4" s="1"/>
  <c r="Y134" i="4" s="1"/>
  <c r="K134" i="4" l="1"/>
  <c r="L134" i="4" s="1"/>
  <c r="N134" i="4" s="1"/>
  <c r="R134" i="4" s="1"/>
  <c r="H135" i="4" s="1"/>
  <c r="P134" i="4" l="1"/>
  <c r="S134" i="4" s="1"/>
  <c r="G135" i="4" s="1"/>
  <c r="M135" i="4" s="1"/>
  <c r="W135" i="4" l="1"/>
  <c r="X135" i="4"/>
  <c r="Q134" i="4"/>
  <c r="T134" i="4" l="1"/>
  <c r="D135" i="4" s="1"/>
  <c r="U134" i="4"/>
  <c r="I135" i="4" s="1"/>
  <c r="Y135" i="4" s="1"/>
  <c r="K135" i="4" l="1"/>
  <c r="J135" i="4"/>
  <c r="L135" i="4" l="1"/>
  <c r="N135" i="4" s="1"/>
  <c r="R135" i="4" s="1"/>
  <c r="H136" i="4" s="1"/>
  <c r="P135" i="4" l="1"/>
  <c r="S135" i="4" s="1"/>
  <c r="G136" i="4" s="1"/>
  <c r="M136" i="4" s="1"/>
  <c r="W136" i="4" l="1"/>
  <c r="X136" i="4"/>
  <c r="Q135" i="4"/>
  <c r="U135" i="4" s="1"/>
  <c r="I136" i="4" s="1"/>
  <c r="Y136" i="4" s="1"/>
  <c r="T135" i="4" l="1"/>
  <c r="D136" i="4" s="1"/>
  <c r="J136" i="4" s="1"/>
  <c r="K136" i="4" l="1"/>
  <c r="L136" i="4" s="1"/>
  <c r="N136" i="4" s="1"/>
  <c r="P136" i="4" s="1"/>
  <c r="S136" i="4" s="1"/>
  <c r="G137" i="4" s="1"/>
  <c r="M137" i="4" s="1"/>
  <c r="R136" i="4" l="1"/>
  <c r="H137" i="4" s="1"/>
  <c r="X137" i="4" s="1"/>
  <c r="W137" i="4"/>
  <c r="Q136" i="4"/>
  <c r="U136" i="4" l="1"/>
  <c r="I137" i="4" s="1"/>
  <c r="Y137" i="4" s="1"/>
  <c r="T136" i="4"/>
  <c r="D137" i="4" s="1"/>
  <c r="K137" i="4" l="1"/>
  <c r="J137" i="4"/>
  <c r="L137" i="4" l="1"/>
  <c r="N137" i="4" s="1"/>
  <c r="P137" i="4" s="1"/>
  <c r="S137" i="4" s="1"/>
  <c r="G138" i="4" s="1"/>
  <c r="M138" i="4" s="1"/>
  <c r="R137" i="4" l="1"/>
  <c r="H138" i="4" s="1"/>
  <c r="X138" i="4" s="1"/>
  <c r="W138" i="4"/>
  <c r="Q137" i="4"/>
  <c r="U137" i="4" l="1"/>
  <c r="I138" i="4" s="1"/>
  <c r="Y138" i="4" s="1"/>
  <c r="T137" i="4"/>
  <c r="D138" i="4" s="1"/>
  <c r="J138" i="4" l="1"/>
  <c r="K138" i="4"/>
  <c r="L138" i="4" l="1"/>
  <c r="N138" i="4" s="1"/>
  <c r="R138" i="4" l="1"/>
  <c r="H139" i="4" s="1"/>
  <c r="P138" i="4"/>
  <c r="S138" i="4" s="1"/>
  <c r="G139" i="4" s="1"/>
  <c r="M139" i="4" s="1"/>
  <c r="Q138" i="4" l="1"/>
  <c r="X139" i="4"/>
  <c r="W139" i="4"/>
  <c r="T138" i="4" l="1"/>
  <c r="D139" i="4" s="1"/>
  <c r="J139" i="4" s="1"/>
  <c r="U138" i="4"/>
  <c r="I139" i="4" s="1"/>
  <c r="Y139" i="4" s="1"/>
  <c r="K139" i="4" l="1"/>
  <c r="L139" i="4" s="1"/>
  <c r="N139" i="4" s="1"/>
  <c r="R139" i="4" s="1"/>
  <c r="H140" i="4" s="1"/>
  <c r="P139" i="4" l="1"/>
  <c r="S139" i="4" s="1"/>
  <c r="G140" i="4" s="1"/>
  <c r="M140" i="4" s="1"/>
  <c r="Q139" i="4" l="1"/>
  <c r="U139" i="4" s="1"/>
  <c r="I140" i="4" s="1"/>
  <c r="Y140" i="4" s="1"/>
  <c r="X140" i="4"/>
  <c r="W140" i="4"/>
  <c r="T139" i="4" l="1"/>
  <c r="D140" i="4" s="1"/>
  <c r="K140" i="4" s="1"/>
  <c r="J140" i="4" l="1"/>
  <c r="L140" i="4" s="1"/>
  <c r="N140" i="4" s="1"/>
  <c r="P140" i="4" s="1"/>
  <c r="S140" i="4" s="1"/>
  <c r="G141" i="4" s="1"/>
  <c r="M141" i="4" s="1"/>
  <c r="W141" i="4" l="1"/>
  <c r="Q140" i="4"/>
  <c r="R140" i="4"/>
  <c r="H141" i="4" s="1"/>
  <c r="X141" i="4" s="1"/>
  <c r="T140" i="4" l="1"/>
  <c r="D141" i="4" s="1"/>
  <c r="K141" i="4" s="1"/>
  <c r="U140" i="4"/>
  <c r="I141" i="4" s="1"/>
  <c r="Y141" i="4" s="1"/>
  <c r="J141" i="4" l="1"/>
  <c r="L141" i="4" s="1"/>
  <c r="N141" i="4" s="1"/>
  <c r="P141" i="4" s="1"/>
  <c r="S141" i="4" s="1"/>
  <c r="G142" i="4" s="1"/>
  <c r="M142" i="4" s="1"/>
  <c r="W142" i="4" l="1"/>
  <c r="Q141" i="4"/>
  <c r="U141" i="4" s="1"/>
  <c r="I142" i="4" s="1"/>
  <c r="R141" i="4"/>
  <c r="H142" i="4" s="1"/>
  <c r="X142" i="4" s="1"/>
  <c r="T141" i="4" l="1"/>
  <c r="D142" i="4" s="1"/>
  <c r="K142" i="4" s="1"/>
  <c r="Y142" i="4"/>
  <c r="J142" i="4" l="1"/>
  <c r="L142" i="4" s="1"/>
  <c r="N142" i="4" s="1"/>
  <c r="P142" i="4" s="1"/>
  <c r="S142" i="4" s="1"/>
  <c r="G143" i="4" s="1"/>
  <c r="M143" i="4" s="1"/>
  <c r="R142" i="4" l="1"/>
  <c r="H143" i="4" s="1"/>
  <c r="X143" i="4" s="1"/>
  <c r="W143" i="4"/>
  <c r="Q142" i="4"/>
  <c r="U142" i="4" s="1"/>
  <c r="I143" i="4" s="1"/>
  <c r="Y143" i="4" l="1"/>
  <c r="T142" i="4"/>
  <c r="D143" i="4" s="1"/>
  <c r="J143" i="4" s="1"/>
  <c r="K143" i="4" l="1"/>
  <c r="L143" i="4" s="1"/>
  <c r="N143" i="4" s="1"/>
  <c r="P143" i="4" s="1"/>
  <c r="S143" i="4" s="1"/>
  <c r="G144" i="4" s="1"/>
  <c r="M144" i="4" s="1"/>
  <c r="W144" i="4" l="1"/>
  <c r="Q143" i="4"/>
  <c r="T143" i="4" s="1"/>
  <c r="D144" i="4" s="1"/>
  <c r="J144" i="4" s="1"/>
  <c r="R143" i="4"/>
  <c r="H144" i="4" s="1"/>
  <c r="X144" i="4" s="1"/>
  <c r="U143" i="4"/>
  <c r="I144" i="4" s="1"/>
  <c r="Y144" i="4" l="1"/>
  <c r="K144" i="4"/>
  <c r="L144" i="4" s="1"/>
  <c r="N144" i="4" s="1"/>
  <c r="P144" i="4" s="1"/>
  <c r="S144" i="4" s="1"/>
  <c r="G145" i="4" s="1"/>
  <c r="M145" i="4" s="1"/>
  <c r="W145" i="4" l="1"/>
  <c r="Q144" i="4"/>
  <c r="U144" i="4" s="1"/>
  <c r="I145" i="4" s="1"/>
  <c r="R144" i="4"/>
  <c r="H145" i="4" s="1"/>
  <c r="X145" i="4" s="1"/>
  <c r="T144" i="4" l="1"/>
  <c r="D145" i="4" s="1"/>
  <c r="J145" i="4" s="1"/>
  <c r="Y145" i="4"/>
  <c r="K145" i="4" l="1"/>
  <c r="L145" i="4" s="1"/>
  <c r="N145" i="4" s="1"/>
  <c r="P145" i="4" s="1"/>
  <c r="S145" i="4" s="1"/>
  <c r="G146" i="4" s="1"/>
  <c r="M146" i="4" s="1"/>
  <c r="W146" i="4" l="1"/>
  <c r="Q145" i="4"/>
  <c r="U145" i="4" s="1"/>
  <c r="I146" i="4" s="1"/>
  <c r="R145" i="4"/>
  <c r="H146" i="4" s="1"/>
  <c r="X146" i="4" s="1"/>
  <c r="T145" i="4" l="1"/>
  <c r="D146" i="4" s="1"/>
  <c r="J146" i="4" s="1"/>
  <c r="Y146" i="4"/>
  <c r="K146" i="4" l="1"/>
  <c r="L146" i="4" s="1"/>
  <c r="N146" i="4" s="1"/>
  <c r="R146" i="4" s="1"/>
  <c r="H147" i="4" s="1"/>
  <c r="P146" i="4" l="1"/>
  <c r="S146" i="4" s="1"/>
  <c r="G147" i="4" s="1"/>
  <c r="M147" i="4" s="1"/>
  <c r="W147" i="4" l="1"/>
  <c r="X147" i="4"/>
  <c r="Q146" i="4"/>
  <c r="U146" i="4" s="1"/>
  <c r="I147" i="4" s="1"/>
  <c r="Y147" i="4" s="1"/>
  <c r="T146" i="4" l="1"/>
  <c r="D147" i="4" s="1"/>
  <c r="J147" i="4" s="1"/>
  <c r="K147" i="4" l="1"/>
  <c r="L147" i="4" s="1"/>
  <c r="N147" i="4" s="1"/>
  <c r="R147" i="4" s="1"/>
  <c r="H148" i="4" s="1"/>
  <c r="P147" i="4" l="1"/>
  <c r="S147" i="4" s="1"/>
  <c r="G148" i="4" s="1"/>
  <c r="M148" i="4" s="1"/>
  <c r="W148" i="4" l="1"/>
  <c r="Q147" i="4"/>
  <c r="T147" i="4" s="1"/>
  <c r="D148" i="4" s="1"/>
  <c r="X148" i="4"/>
  <c r="U147" i="4"/>
  <c r="I148" i="4" s="1"/>
  <c r="Y148" i="4" s="1"/>
  <c r="K148" i="4" l="1"/>
  <c r="J148" i="4"/>
  <c r="L148" i="4" l="1"/>
  <c r="N148" i="4" s="1"/>
  <c r="P148" i="4" l="1"/>
  <c r="S148" i="4" s="1"/>
  <c r="G149" i="4" s="1"/>
  <c r="M149" i="4" s="1"/>
  <c r="R148" i="4"/>
  <c r="H149" i="4" s="1"/>
  <c r="Q148" i="4" l="1"/>
  <c r="X149" i="4"/>
  <c r="W149" i="4"/>
  <c r="U148" i="4" l="1"/>
  <c r="I149" i="4" s="1"/>
  <c r="Y149" i="4" s="1"/>
  <c r="T148" i="4"/>
  <c r="D149" i="4" s="1"/>
  <c r="K149" i="4" l="1"/>
  <c r="J149" i="4"/>
  <c r="L149" i="4" l="1"/>
  <c r="N149" i="4" s="1"/>
  <c r="R149" i="4" s="1"/>
  <c r="H150" i="4" s="1"/>
  <c r="P149" i="4" l="1"/>
  <c r="S149" i="4" s="1"/>
  <c r="G150" i="4" s="1"/>
  <c r="M150" i="4" s="1"/>
  <c r="W150" i="4" l="1"/>
  <c r="Q149" i="4"/>
  <c r="T149" i="4" s="1"/>
  <c r="D150" i="4" s="1"/>
  <c r="X150" i="4"/>
  <c r="U149" i="4" l="1"/>
  <c r="I150" i="4" s="1"/>
  <c r="Y150" i="4" s="1"/>
  <c r="K150" i="4"/>
  <c r="J150" i="4"/>
  <c r="L150" i="4" l="1"/>
  <c r="N150" i="4" s="1"/>
  <c r="P150" i="4" s="1"/>
  <c r="S150" i="4" s="1"/>
  <c r="G151" i="4" s="1"/>
  <c r="M151" i="4" s="1"/>
  <c r="R150" i="4" l="1"/>
  <c r="H151" i="4" s="1"/>
  <c r="X151" i="4" s="1"/>
  <c r="Q150" i="4"/>
  <c r="W151" i="4"/>
  <c r="U150" i="4" l="1"/>
  <c r="I151" i="4" s="1"/>
  <c r="Y151" i="4" s="1"/>
  <c r="T150" i="4"/>
  <c r="D151" i="4" s="1"/>
  <c r="K151" i="4" l="1"/>
  <c r="J151" i="4"/>
  <c r="L151" i="4" l="1"/>
  <c r="N151" i="4" s="1"/>
  <c r="P151" i="4" l="1"/>
  <c r="S151" i="4" s="1"/>
  <c r="G152" i="4" s="1"/>
  <c r="M152" i="4" s="1"/>
  <c r="R151" i="4"/>
  <c r="H152" i="4" s="1"/>
  <c r="W152" i="4" l="1"/>
  <c r="X152" i="4"/>
  <c r="Q151" i="4"/>
  <c r="T151" i="4" l="1"/>
  <c r="D152" i="4" s="1"/>
  <c r="J152" i="4" s="1"/>
  <c r="U151" i="4"/>
  <c r="I152" i="4" s="1"/>
  <c r="Y152" i="4" s="1"/>
  <c r="K152" i="4" l="1"/>
  <c r="L152" i="4" s="1"/>
  <c r="N152" i="4" s="1"/>
  <c r="P152" i="4" l="1"/>
  <c r="S152" i="4" s="1"/>
  <c r="G153" i="4" s="1"/>
  <c r="M153" i="4" s="1"/>
  <c r="R152" i="4"/>
  <c r="H153" i="4" s="1"/>
  <c r="W153" i="4" l="1"/>
  <c r="X153" i="4"/>
  <c r="Q152" i="4"/>
  <c r="U152" i="4" l="1"/>
  <c r="I153" i="4" s="1"/>
  <c r="Y153" i="4" s="1"/>
  <c r="T152" i="4"/>
  <c r="D153" i="4" s="1"/>
  <c r="J153" i="4" l="1"/>
  <c r="K153" i="4"/>
  <c r="L153" i="4" l="1"/>
  <c r="N153" i="4" s="1"/>
  <c r="P153" i="4" l="1"/>
  <c r="S153" i="4" s="1"/>
  <c r="G154" i="4" s="1"/>
  <c r="M154" i="4" s="1"/>
  <c r="R153" i="4"/>
  <c r="H154" i="4" s="1"/>
  <c r="Q153" i="4" l="1"/>
  <c r="T153" i="4" s="1"/>
  <c r="D154" i="4" s="1"/>
  <c r="X154" i="4"/>
  <c r="W154" i="4"/>
  <c r="U153" i="4" l="1"/>
  <c r="I154" i="4" s="1"/>
  <c r="Y154" i="4" s="1"/>
  <c r="J154" i="4"/>
  <c r="K154" i="4"/>
  <c r="L154" i="4" l="1"/>
  <c r="N154" i="4" s="1"/>
  <c r="P154" i="4" l="1"/>
  <c r="S154" i="4" s="1"/>
  <c r="G155" i="4" s="1"/>
  <c r="M155" i="4" s="1"/>
  <c r="R154" i="4"/>
  <c r="H155" i="4" s="1"/>
  <c r="Q154" i="4" l="1"/>
  <c r="W155" i="4"/>
  <c r="X155" i="4"/>
  <c r="U154" i="4" l="1"/>
  <c r="I155" i="4" s="1"/>
  <c r="Y155" i="4" s="1"/>
  <c r="T154" i="4"/>
  <c r="D155" i="4" s="1"/>
  <c r="K155" i="4" l="1"/>
  <c r="J155" i="4"/>
  <c r="L155" i="4" l="1"/>
  <c r="N155" i="4" s="1"/>
  <c r="P155" i="4" l="1"/>
  <c r="S155" i="4" s="1"/>
  <c r="G156" i="4" s="1"/>
  <c r="M156" i="4" s="1"/>
  <c r="R155" i="4"/>
  <c r="H156" i="4" s="1"/>
  <c r="Q155" i="4" l="1"/>
  <c r="X156" i="4"/>
  <c r="W156" i="4"/>
  <c r="U155" i="4" l="1"/>
  <c r="I156" i="4" s="1"/>
  <c r="Y156" i="4" s="1"/>
  <c r="T155" i="4"/>
  <c r="D156" i="4" s="1"/>
  <c r="K156" i="4" l="1"/>
  <c r="J156" i="4"/>
  <c r="L156" i="4" l="1"/>
  <c r="N156" i="4" s="1"/>
  <c r="P156" i="4" s="1"/>
  <c r="S156" i="4" s="1"/>
  <c r="G157" i="4" s="1"/>
  <c r="M157" i="4" s="1"/>
  <c r="R156" i="4" l="1"/>
  <c r="H157" i="4" s="1"/>
  <c r="Q156" i="4"/>
  <c r="W157" i="4"/>
  <c r="T156" i="4" l="1"/>
  <c r="D157" i="4" s="1"/>
  <c r="J157" i="4" s="1"/>
  <c r="U156" i="4"/>
  <c r="I157" i="4" s="1"/>
  <c r="Y157" i="4" s="1"/>
  <c r="X157" i="4"/>
  <c r="K157" i="4" l="1"/>
  <c r="L157" i="4" s="1"/>
  <c r="N157" i="4" s="1"/>
  <c r="P157" i="4" l="1"/>
  <c r="S157" i="4" s="1"/>
  <c r="G158" i="4" s="1"/>
  <c r="M158" i="4" s="1"/>
  <c r="R157" i="4"/>
  <c r="H158" i="4" s="1"/>
  <c r="Q157" i="4" l="1"/>
  <c r="X158" i="4"/>
  <c r="W158" i="4"/>
  <c r="T157" i="4" l="1"/>
  <c r="D158" i="4" s="1"/>
  <c r="K158" i="4" s="1"/>
  <c r="U157" i="4"/>
  <c r="I158" i="4" s="1"/>
  <c r="Y158" i="4" s="1"/>
  <c r="J158" i="4" l="1"/>
  <c r="L158" i="4" s="1"/>
  <c r="N158" i="4" s="1"/>
  <c r="R158" i="4" l="1"/>
  <c r="H159" i="4" s="1"/>
  <c r="P158" i="4"/>
  <c r="S158" i="4" s="1"/>
  <c r="G159" i="4" s="1"/>
  <c r="M159" i="4" s="1"/>
  <c r="Q158" i="4" l="1"/>
  <c r="W159" i="4"/>
  <c r="X159" i="4"/>
  <c r="T158" i="4" l="1"/>
  <c r="D159" i="4" s="1"/>
  <c r="J159" i="4" s="1"/>
  <c r="U158" i="4"/>
  <c r="I159" i="4" s="1"/>
  <c r="Y159" i="4" s="1"/>
  <c r="K159" i="4" l="1"/>
  <c r="L159" i="4" s="1"/>
  <c r="N159" i="4" s="1"/>
  <c r="P159" i="4" s="1"/>
  <c r="S159" i="4" s="1"/>
  <c r="G160" i="4" s="1"/>
  <c r="M160" i="4" s="1"/>
  <c r="W160" i="4" l="1"/>
  <c r="Q159" i="4"/>
  <c r="R159" i="4"/>
  <c r="H160" i="4" s="1"/>
  <c r="X160" i="4" l="1"/>
  <c r="T159" i="4"/>
  <c r="D160" i="4" s="1"/>
  <c r="U159" i="4"/>
  <c r="I160" i="4" s="1"/>
  <c r="Y160" i="4" s="1"/>
  <c r="J160" i="4" l="1"/>
  <c r="K160" i="4"/>
  <c r="L160" i="4" l="1"/>
  <c r="N160" i="4" s="1"/>
  <c r="R160" i="4" s="1"/>
  <c r="H161" i="4" s="1"/>
  <c r="P160" i="4" l="1"/>
  <c r="S160" i="4" s="1"/>
  <c r="G161" i="4" s="1"/>
  <c r="M161" i="4" s="1"/>
  <c r="W161" i="4" l="1"/>
  <c r="Q160" i="4"/>
  <c r="X161" i="4"/>
  <c r="U160" i="4" l="1"/>
  <c r="I161" i="4" s="1"/>
  <c r="Y161" i="4" s="1"/>
  <c r="T160" i="4"/>
  <c r="D161" i="4" s="1"/>
  <c r="K161" i="4" l="1"/>
  <c r="J161" i="4"/>
  <c r="L161" i="4" l="1"/>
  <c r="N161" i="4" s="1"/>
  <c r="P161" i="4" l="1"/>
  <c r="S161" i="4" s="1"/>
  <c r="G162" i="4" s="1"/>
  <c r="M162" i="4" s="1"/>
  <c r="R161" i="4"/>
  <c r="H162" i="4" s="1"/>
  <c r="Q161" i="4" l="1"/>
  <c r="W162" i="4"/>
  <c r="X162" i="4"/>
  <c r="T161" i="4" l="1"/>
  <c r="D162" i="4" s="1"/>
  <c r="J162" i="4" s="1"/>
  <c r="U161" i="4"/>
  <c r="I162" i="4" s="1"/>
  <c r="Y162" i="4" s="1"/>
  <c r="K162" i="4" l="1"/>
  <c r="L162" i="4" s="1"/>
  <c r="N162" i="4" s="1"/>
  <c r="R162" i="4" s="1"/>
  <c r="H163" i="4" s="1"/>
  <c r="P162" i="4" l="1"/>
  <c r="S162" i="4" s="1"/>
  <c r="G163" i="4" s="1"/>
  <c r="M163" i="4" s="1"/>
  <c r="X163" i="4" l="1"/>
  <c r="W163" i="4"/>
  <c r="Q162" i="4"/>
  <c r="T162" i="4" l="1"/>
  <c r="D163" i="4" s="1"/>
  <c r="K163" i="4" s="1"/>
  <c r="U162" i="4"/>
  <c r="I163" i="4" s="1"/>
  <c r="Y163" i="4" s="1"/>
  <c r="J163" i="4" l="1"/>
  <c r="L163" i="4" s="1"/>
  <c r="N163" i="4" s="1"/>
  <c r="R163" i="4" s="1"/>
  <c r="H164" i="4" s="1"/>
  <c r="P163" i="4" l="1"/>
  <c r="S163" i="4" s="1"/>
  <c r="G164" i="4" s="1"/>
  <c r="M164" i="4" s="1"/>
  <c r="X164" i="4" l="1"/>
  <c r="Q163" i="4"/>
  <c r="W164" i="4"/>
  <c r="T163" i="4" l="1"/>
  <c r="D164" i="4" s="1"/>
  <c r="U163" i="4"/>
  <c r="I164" i="4" s="1"/>
  <c r="Y164" i="4" s="1"/>
  <c r="K164" i="4" l="1"/>
  <c r="J164" i="4"/>
  <c r="L164" i="4" l="1"/>
  <c r="N164" i="4" s="1"/>
  <c r="R164" i="4" l="1"/>
  <c r="H165" i="4" s="1"/>
  <c r="P164" i="4"/>
  <c r="S164" i="4" s="1"/>
  <c r="G165" i="4" s="1"/>
  <c r="M165" i="4" s="1"/>
  <c r="X165" i="4" l="1"/>
  <c r="W165" i="4"/>
  <c r="Q164" i="4"/>
  <c r="T164" i="4" l="1"/>
  <c r="D165" i="4" s="1"/>
  <c r="U164" i="4"/>
  <c r="I165" i="4" s="1"/>
  <c r="Y165" i="4" s="1"/>
  <c r="J165" i="4" l="1"/>
  <c r="K165" i="4"/>
  <c r="L165" i="4" l="1"/>
  <c r="N165" i="4" s="1"/>
  <c r="P165" i="4" s="1"/>
  <c r="S165" i="4" s="1"/>
  <c r="G166" i="4" s="1"/>
  <c r="M166" i="4" s="1"/>
  <c r="R165" i="4" l="1"/>
  <c r="H166" i="4" s="1"/>
  <c r="X166" i="4" s="1"/>
  <c r="Q165" i="4"/>
  <c r="W166" i="4"/>
  <c r="U165" i="4" l="1"/>
  <c r="I166" i="4" s="1"/>
  <c r="Y166" i="4" s="1"/>
  <c r="T165" i="4"/>
  <c r="D166" i="4" s="1"/>
  <c r="K166" i="4" l="1"/>
  <c r="J166" i="4"/>
  <c r="L166" i="4" l="1"/>
  <c r="N166" i="4" s="1"/>
  <c r="P166" i="4" s="1"/>
  <c r="S166" i="4" s="1"/>
  <c r="G167" i="4" s="1"/>
  <c r="M167" i="4" s="1"/>
  <c r="R166" i="4" l="1"/>
  <c r="H167" i="4" s="1"/>
  <c r="X167" i="4" s="1"/>
  <c r="Q166" i="4"/>
  <c r="W167" i="4"/>
  <c r="T166" i="4" l="1"/>
  <c r="D167" i="4" s="1"/>
  <c r="J167" i="4" s="1"/>
  <c r="U166" i="4"/>
  <c r="I167" i="4" s="1"/>
  <c r="Y167" i="4" s="1"/>
  <c r="K167" i="4" l="1"/>
  <c r="L167" i="4" s="1"/>
  <c r="N167" i="4" s="1"/>
  <c r="R167" i="4" s="1"/>
  <c r="H168" i="4" s="1"/>
  <c r="P167" i="4" l="1"/>
  <c r="S167" i="4" s="1"/>
  <c r="G168" i="4" s="1"/>
  <c r="M168" i="4" s="1"/>
  <c r="W168" i="4" l="1"/>
  <c r="Q167" i="4"/>
  <c r="U167" i="4" s="1"/>
  <c r="I168" i="4" s="1"/>
  <c r="Y168" i="4" s="1"/>
  <c r="X168" i="4"/>
  <c r="T167" i="4" l="1"/>
  <c r="D168" i="4" s="1"/>
  <c r="K168" i="4" s="1"/>
  <c r="J168" i="4" l="1"/>
  <c r="L168" i="4" s="1"/>
  <c r="N168" i="4" s="1"/>
  <c r="P168" i="4" s="1"/>
  <c r="S168" i="4" s="1"/>
  <c r="G169" i="4" s="1"/>
  <c r="M169" i="4" s="1"/>
  <c r="Q168" i="4" l="1"/>
  <c r="T168" i="4" s="1"/>
  <c r="D169" i="4" s="1"/>
  <c r="R168" i="4"/>
  <c r="H169" i="4" s="1"/>
  <c r="X169" i="4" s="1"/>
  <c r="W169" i="4"/>
  <c r="U168" i="4" l="1"/>
  <c r="I169" i="4" s="1"/>
  <c r="Y169" i="4" s="1"/>
  <c r="K169" i="4"/>
  <c r="J169" i="4"/>
  <c r="L169" i="4" l="1"/>
  <c r="N169" i="4" s="1"/>
  <c r="P169" i="4" s="1"/>
  <c r="S169" i="4" s="1"/>
  <c r="G170" i="4" s="1"/>
  <c r="M170" i="4" s="1"/>
  <c r="R169" i="4" l="1"/>
  <c r="H170" i="4" s="1"/>
  <c r="X170" i="4" s="1"/>
  <c r="Q169" i="4"/>
  <c r="W170" i="4"/>
  <c r="T169" i="4" l="1"/>
  <c r="D170" i="4" s="1"/>
  <c r="U169" i="4"/>
  <c r="I170" i="4" s="1"/>
  <c r="Y170" i="4" s="1"/>
  <c r="J170" i="4" l="1"/>
  <c r="K170" i="4"/>
  <c r="L170" i="4" l="1"/>
  <c r="N170" i="4" s="1"/>
  <c r="R170" i="4" l="1"/>
  <c r="H171" i="4" s="1"/>
  <c r="P170" i="4"/>
  <c r="S170" i="4" s="1"/>
  <c r="G171" i="4" s="1"/>
  <c r="M171" i="4" s="1"/>
  <c r="W171" i="4" l="1"/>
  <c r="X171" i="4"/>
  <c r="Q170" i="4"/>
  <c r="T170" i="4" l="1"/>
  <c r="D171" i="4" s="1"/>
  <c r="U170" i="4"/>
  <c r="I171" i="4" s="1"/>
  <c r="Y171" i="4" s="1"/>
  <c r="J171" i="4" l="1"/>
  <c r="K171" i="4"/>
  <c r="L171" i="4" l="1"/>
  <c r="N171" i="4" s="1"/>
  <c r="P171" i="4" l="1"/>
  <c r="S171" i="4" s="1"/>
  <c r="G172" i="4" s="1"/>
  <c r="M172" i="4" s="1"/>
  <c r="R171" i="4"/>
  <c r="H172" i="4" s="1"/>
  <c r="X172" i="4" l="1"/>
  <c r="W172" i="4"/>
  <c r="Q171" i="4"/>
  <c r="U171" i="4" l="1"/>
  <c r="I172" i="4" s="1"/>
  <c r="Y172" i="4" s="1"/>
  <c r="T171" i="4"/>
  <c r="D172" i="4" s="1"/>
  <c r="K172" i="4" l="1"/>
  <c r="J172" i="4"/>
  <c r="L172" i="4" l="1"/>
  <c r="N172" i="4" s="1"/>
  <c r="P172" i="4" s="1"/>
  <c r="S172" i="4" s="1"/>
  <c r="G173" i="4" s="1"/>
  <c r="M173" i="4" s="1"/>
  <c r="R172" i="4" l="1"/>
  <c r="H173" i="4" s="1"/>
  <c r="X173" i="4" s="1"/>
  <c r="W173" i="4"/>
  <c r="Q172" i="4"/>
  <c r="U172" i="4" l="1"/>
  <c r="I173" i="4" s="1"/>
  <c r="Y173" i="4" s="1"/>
  <c r="T172" i="4"/>
  <c r="D173" i="4" s="1"/>
  <c r="K173" i="4" l="1"/>
  <c r="J173" i="4"/>
  <c r="L173" i="4" l="1"/>
  <c r="N173" i="4" s="1"/>
  <c r="P173" i="4" s="1"/>
  <c r="S173" i="4" s="1"/>
  <c r="G174" i="4" s="1"/>
  <c r="M174" i="4" s="1"/>
  <c r="R173" i="4" l="1"/>
  <c r="H174" i="4" s="1"/>
  <c r="X174" i="4" s="1"/>
  <c r="Q173" i="4"/>
  <c r="T173" i="4" s="1"/>
  <c r="D174" i="4" s="1"/>
  <c r="W174" i="4"/>
  <c r="U173" i="4" l="1"/>
  <c r="I174" i="4" s="1"/>
  <c r="Y174" i="4" s="1"/>
  <c r="K174" i="4"/>
  <c r="J174" i="4"/>
  <c r="L174" i="4" l="1"/>
  <c r="N174" i="4" s="1"/>
  <c r="P174" i="4" l="1"/>
  <c r="S174" i="4" s="1"/>
  <c r="G175" i="4" s="1"/>
  <c r="M175" i="4" s="1"/>
  <c r="R174" i="4"/>
  <c r="H175" i="4" s="1"/>
  <c r="Q174" i="4" l="1"/>
  <c r="U174" i="4" s="1"/>
  <c r="I175" i="4" s="1"/>
  <c r="Y175" i="4" s="1"/>
  <c r="X175" i="4"/>
  <c r="W175" i="4"/>
  <c r="T174" i="4" l="1"/>
  <c r="D175" i="4" s="1"/>
  <c r="K175" i="4" s="1"/>
  <c r="J175" i="4" l="1"/>
  <c r="L175" i="4" s="1"/>
  <c r="N175" i="4" s="1"/>
  <c r="P175" i="4" l="1"/>
  <c r="S175" i="4" s="1"/>
  <c r="G176" i="4" s="1"/>
  <c r="M176" i="4" s="1"/>
  <c r="R175" i="4"/>
  <c r="H176" i="4" s="1"/>
  <c r="Q175" i="4" l="1"/>
  <c r="W176" i="4"/>
  <c r="X176" i="4"/>
  <c r="U175" i="4" l="1"/>
  <c r="I176" i="4" s="1"/>
  <c r="Y176" i="4" s="1"/>
  <c r="T175" i="4"/>
  <c r="D176" i="4" s="1"/>
  <c r="J176" i="4" l="1"/>
  <c r="K176" i="4"/>
  <c r="L176" i="4" l="1"/>
  <c r="N176" i="4" s="1"/>
  <c r="R176" i="4" s="1"/>
  <c r="H177" i="4" s="1"/>
  <c r="P176" i="4" l="1"/>
  <c r="S176" i="4" s="1"/>
  <c r="G177" i="4" s="1"/>
  <c r="M177" i="4" s="1"/>
  <c r="W177" i="4" l="1"/>
  <c r="Q176" i="4"/>
  <c r="X177" i="4"/>
  <c r="U176" i="4" l="1"/>
  <c r="I177" i="4" s="1"/>
  <c r="Y177" i="4" s="1"/>
  <c r="T176" i="4"/>
  <c r="D177" i="4" s="1"/>
  <c r="J177" i="4" l="1"/>
  <c r="K177" i="4"/>
  <c r="L177" i="4" l="1"/>
  <c r="N177" i="4" s="1"/>
  <c r="P177" i="4" l="1"/>
  <c r="S177" i="4" s="1"/>
  <c r="G178" i="4" s="1"/>
  <c r="M178" i="4" s="1"/>
  <c r="R177" i="4"/>
  <c r="H178" i="4" s="1"/>
  <c r="Q177" i="4" l="1"/>
  <c r="U177" i="4" s="1"/>
  <c r="I178" i="4" s="1"/>
  <c r="Y178" i="4" s="1"/>
  <c r="X178" i="4"/>
  <c r="W178" i="4"/>
  <c r="T177" i="4" l="1"/>
  <c r="D178" i="4" s="1"/>
  <c r="K178" i="4" s="1"/>
  <c r="J178" i="4" l="1"/>
  <c r="L178" i="4" s="1"/>
  <c r="N178" i="4" s="1"/>
  <c r="R178" i="4" s="1"/>
  <c r="H179" i="4" s="1"/>
  <c r="P178" i="4" l="1"/>
  <c r="S178" i="4" s="1"/>
  <c r="G179" i="4" s="1"/>
  <c r="M179" i="4" s="1"/>
  <c r="W179" i="4" l="1"/>
  <c r="Q178" i="4"/>
  <c r="X179" i="4"/>
  <c r="U178" i="4" l="1"/>
  <c r="I179" i="4" s="1"/>
  <c r="Y179" i="4" s="1"/>
  <c r="T178" i="4"/>
  <c r="D179" i="4" s="1"/>
  <c r="J179" i="4" l="1"/>
  <c r="K179" i="4"/>
  <c r="L179" i="4" l="1"/>
  <c r="N179" i="4" s="1"/>
  <c r="P179" i="4" s="1"/>
  <c r="S179" i="4" s="1"/>
  <c r="G180" i="4" s="1"/>
  <c r="M180" i="4" s="1"/>
  <c r="W180" i="4" l="1"/>
  <c r="Q179" i="4"/>
  <c r="U179" i="4" s="1"/>
  <c r="I180" i="4" s="1"/>
  <c r="R179" i="4"/>
  <c r="H180" i="4" s="1"/>
  <c r="X180" i="4" s="1"/>
  <c r="T179" i="4" l="1"/>
  <c r="D180" i="4" s="1"/>
  <c r="K180" i="4" s="1"/>
  <c r="Y180" i="4"/>
  <c r="J180" i="4" l="1"/>
  <c r="L180" i="4" s="1"/>
  <c r="N180" i="4" s="1"/>
  <c r="R180" i="4" s="1"/>
  <c r="H181" i="4" s="1"/>
  <c r="P180" i="4" l="1"/>
  <c r="S180" i="4" s="1"/>
  <c r="G181" i="4" s="1"/>
  <c r="M181" i="4" s="1"/>
  <c r="W181" i="4" l="1"/>
  <c r="X181" i="4"/>
  <c r="Q180" i="4"/>
  <c r="T180" i="4"/>
  <c r="D181" i="4" s="1"/>
  <c r="K181" i="4" s="1"/>
  <c r="U180" i="4"/>
  <c r="I181" i="4" s="1"/>
  <c r="Y181" i="4" s="1"/>
  <c r="J181" i="4" l="1"/>
  <c r="L181" i="4" s="1"/>
  <c r="N181" i="4" s="1"/>
  <c r="P181" i="4" s="1"/>
  <c r="S181" i="4" s="1"/>
  <c r="G182" i="4" s="1"/>
  <c r="M182" i="4" s="1"/>
  <c r="R181" i="4" l="1"/>
  <c r="H182" i="4" s="1"/>
  <c r="X182" i="4" s="1"/>
  <c r="W182" i="4"/>
  <c r="Q181" i="4"/>
  <c r="U181" i="4" l="1"/>
  <c r="I182" i="4" s="1"/>
  <c r="Y182" i="4" s="1"/>
  <c r="T181" i="4"/>
  <c r="D182" i="4" s="1"/>
  <c r="K182" i="4" l="1"/>
  <c r="J182" i="4"/>
  <c r="L182" i="4" l="1"/>
  <c r="N182" i="4" s="1"/>
  <c r="P182" i="4" s="1"/>
  <c r="S182" i="4" s="1"/>
  <c r="G183" i="4" s="1"/>
  <c r="M183" i="4" s="1"/>
  <c r="R182" i="4" l="1"/>
  <c r="H183" i="4" s="1"/>
  <c r="X183" i="4" s="1"/>
  <c r="Q182" i="4"/>
  <c r="W183" i="4"/>
  <c r="U182" i="4" l="1"/>
  <c r="I183" i="4" s="1"/>
  <c r="Y183" i="4" s="1"/>
  <c r="T182" i="4"/>
  <c r="D183" i="4" s="1"/>
  <c r="K183" i="4" l="1"/>
  <c r="J183" i="4"/>
  <c r="L183" i="4" l="1"/>
  <c r="N183" i="4" s="1"/>
  <c r="P183" i="4" s="1"/>
  <c r="S183" i="4" s="1"/>
  <c r="G184" i="4" s="1"/>
  <c r="M184" i="4" s="1"/>
  <c r="R183" i="4" l="1"/>
  <c r="H184" i="4" s="1"/>
  <c r="X184" i="4" s="1"/>
  <c r="Q183" i="4"/>
  <c r="W184" i="4"/>
  <c r="U183" i="4" l="1"/>
  <c r="I184" i="4" s="1"/>
  <c r="Y184" i="4" s="1"/>
  <c r="T183" i="4"/>
  <c r="D184" i="4" s="1"/>
  <c r="K184" i="4" l="1"/>
  <c r="J184" i="4"/>
  <c r="L184" i="4" l="1"/>
  <c r="N184" i="4" s="1"/>
  <c r="P184" i="4" l="1"/>
  <c r="S184" i="4" s="1"/>
  <c r="G185" i="4" s="1"/>
  <c r="R184" i="4"/>
  <c r="H185" i="4" s="1"/>
  <c r="Q184" i="4" l="1"/>
  <c r="U184" i="4" s="1"/>
  <c r="I185" i="4" s="1"/>
  <c r="Y185" i="4" s="1"/>
  <c r="T184" i="4"/>
  <c r="D185" i="4" s="1"/>
  <c r="M185" i="4"/>
  <c r="X185" i="4"/>
  <c r="W185" i="4"/>
  <c r="K185" i="4" l="1"/>
  <c r="J185" i="4"/>
  <c r="L185" i="4" l="1"/>
  <c r="N185" i="4" s="1"/>
  <c r="P185" i="4" s="1"/>
  <c r="S185" i="4" s="1"/>
  <c r="G186" i="4" s="1"/>
  <c r="R185" i="4" l="1"/>
  <c r="H186" i="4" s="1"/>
  <c r="M186" i="4"/>
  <c r="W186" i="4"/>
  <c r="Q185" i="4"/>
  <c r="U185" i="4" l="1"/>
  <c r="I186" i="4" s="1"/>
  <c r="Y186" i="4" s="1"/>
  <c r="T185" i="4"/>
  <c r="D186" i="4" s="1"/>
  <c r="X186" i="4"/>
  <c r="K186" i="4" l="1"/>
  <c r="J186" i="4"/>
  <c r="L186" i="4" s="1"/>
  <c r="N186" i="4" s="1"/>
  <c r="R186" i="4" l="1"/>
  <c r="H187" i="4" s="1"/>
  <c r="P186" i="4"/>
  <c r="S186" i="4" l="1"/>
  <c r="G187" i="4" s="1"/>
  <c r="Q186" i="4"/>
  <c r="U186" i="4" l="1"/>
  <c r="I187" i="4" s="1"/>
  <c r="Y187" i="4" s="1"/>
  <c r="T186" i="4"/>
  <c r="D187" i="4" s="1"/>
  <c r="J187" i="4" s="1"/>
  <c r="X187" i="4"/>
  <c r="M187" i="4"/>
  <c r="W187" i="4"/>
  <c r="L187" i="4" l="1"/>
  <c r="N187" i="4" s="1"/>
  <c r="K187" i="4"/>
  <c r="P187" i="4" l="1"/>
  <c r="S187" i="4" s="1"/>
  <c r="G188" i="4" s="1"/>
  <c r="Q187" i="4"/>
  <c r="R187" i="4"/>
  <c r="H188" i="4" s="1"/>
  <c r="U187" i="4" l="1"/>
  <c r="I188" i="4" s="1"/>
  <c r="Y188" i="4" s="1"/>
  <c r="T187" i="4"/>
  <c r="D188" i="4" s="1"/>
  <c r="M188" i="4"/>
  <c r="W188" i="4"/>
  <c r="X188" i="4"/>
  <c r="K188" i="4" l="1"/>
  <c r="J188" i="4"/>
  <c r="L188" i="4" s="1"/>
  <c r="N188" i="4" s="1"/>
  <c r="R188" i="4" l="1"/>
  <c r="H189" i="4" s="1"/>
  <c r="P188" i="4"/>
  <c r="S188" i="4" s="1"/>
  <c r="G189" i="4" s="1"/>
  <c r="M189" i="4" l="1"/>
  <c r="W189" i="4"/>
  <c r="X189" i="4"/>
  <c r="Q188" i="4"/>
  <c r="U188" i="4" l="1"/>
  <c r="I189" i="4" s="1"/>
  <c r="Y189" i="4" s="1"/>
  <c r="T188" i="4"/>
  <c r="D189" i="4" s="1"/>
  <c r="K189" i="4" l="1"/>
  <c r="J189" i="4"/>
  <c r="L189" i="4" s="1"/>
  <c r="N189" i="4" s="1"/>
  <c r="P189" i="4" l="1"/>
  <c r="S189" i="4" s="1"/>
  <c r="G190" i="4" s="1"/>
  <c r="Q189" i="4"/>
  <c r="R189" i="4"/>
  <c r="H190" i="4" s="1"/>
  <c r="X190" i="4" s="1"/>
  <c r="U189" i="4" l="1"/>
  <c r="I190" i="4" s="1"/>
  <c r="Y190" i="4" s="1"/>
  <c r="T189" i="4"/>
  <c r="D190" i="4" s="1"/>
  <c r="M190" i="4"/>
  <c r="W190" i="4"/>
  <c r="K190" i="4" l="1"/>
  <c r="J190" i="4"/>
  <c r="L190" i="4" s="1"/>
  <c r="N190" i="4" s="1"/>
  <c r="P190" i="4" l="1"/>
  <c r="S190" i="4" s="1"/>
  <c r="G191" i="4" s="1"/>
  <c r="Q190" i="4"/>
  <c r="R190" i="4"/>
  <c r="H191" i="4" s="1"/>
  <c r="U190" i="4" l="1"/>
  <c r="I191" i="4" s="1"/>
  <c r="Y191" i="4" s="1"/>
  <c r="T190" i="4"/>
  <c r="D191" i="4" s="1"/>
  <c r="W191" i="4"/>
  <c r="X191" i="4"/>
  <c r="M191" i="4"/>
  <c r="K191" i="4" l="1"/>
  <c r="J191" i="4"/>
  <c r="L191" i="4" l="1"/>
  <c r="N191" i="4" s="1"/>
  <c r="P191" i="4" l="1"/>
  <c r="S191" i="4" s="1"/>
  <c r="G192" i="4" s="1"/>
  <c r="Q191" i="4"/>
  <c r="R191" i="4"/>
  <c r="H192" i="4" s="1"/>
  <c r="U191" i="4" l="1"/>
  <c r="I192" i="4" s="1"/>
  <c r="Y192" i="4" s="1"/>
  <c r="T191" i="4"/>
  <c r="D192" i="4" s="1"/>
  <c r="J192" i="4" s="1"/>
  <c r="M192" i="4"/>
  <c r="W192" i="4"/>
  <c r="X192" i="4"/>
  <c r="L192" i="4" l="1"/>
  <c r="N192" i="4" s="1"/>
  <c r="R192" i="4" s="1"/>
  <c r="H193" i="4" s="1"/>
  <c r="K192" i="4"/>
  <c r="U192" i="4"/>
  <c r="I193" i="4" s="1"/>
  <c r="X193" i="4" l="1"/>
  <c r="P192" i="4"/>
  <c r="S192" i="4" s="1"/>
  <c r="G193" i="4" s="1"/>
  <c r="Q192" i="4"/>
  <c r="T192" i="4" s="1"/>
  <c r="D193" i="4" s="1"/>
  <c r="J193" i="4" l="1"/>
  <c r="K193" i="4"/>
  <c r="L193" i="4" s="1"/>
  <c r="N193" i="4" s="1"/>
  <c r="U193" i="4"/>
  <c r="I194" i="4" s="1"/>
  <c r="M193" i="4"/>
  <c r="W193" i="4"/>
  <c r="Y193" i="4"/>
  <c r="P193" i="4" l="1"/>
  <c r="S193" i="4" s="1"/>
  <c r="G194" i="4" s="1"/>
  <c r="Q193" i="4"/>
  <c r="T193" i="4" s="1"/>
  <c r="D194" i="4" s="1"/>
  <c r="R193" i="4"/>
  <c r="H194" i="4" s="1"/>
  <c r="J194" i="4" l="1"/>
  <c r="K194" i="4"/>
  <c r="U194" i="4"/>
  <c r="I195" i="4" s="1"/>
  <c r="M194" i="4"/>
  <c r="X194" i="4"/>
  <c r="W194" i="4"/>
  <c r="Y194" i="4"/>
  <c r="L194" i="4" l="1"/>
  <c r="N194" i="4" s="1"/>
  <c r="P194" i="4" l="1"/>
  <c r="S194" i="4" s="1"/>
  <c r="G195" i="4" s="1"/>
  <c r="R194" i="4"/>
  <c r="H195" i="4" s="1"/>
  <c r="X195" i="4" l="1"/>
  <c r="Q194" i="4"/>
  <c r="T194" i="4" s="1"/>
  <c r="D195" i="4" s="1"/>
  <c r="M195" i="4"/>
  <c r="W195" i="4"/>
  <c r="Y195" i="4"/>
  <c r="J195" i="4" l="1"/>
  <c r="L195" i="4" s="1"/>
  <c r="N195" i="4" s="1"/>
  <c r="K195" i="4"/>
  <c r="U195" i="4"/>
  <c r="I196" i="4" s="1"/>
  <c r="P195" i="4" l="1"/>
  <c r="S195" i="4" s="1"/>
  <c r="G196" i="4" s="1"/>
  <c r="Q195" i="4"/>
  <c r="T195" i="4" s="1"/>
  <c r="D196" i="4" s="1"/>
  <c r="R195" i="4"/>
  <c r="H196" i="4" s="1"/>
  <c r="X196" i="4" s="1"/>
  <c r="K196" i="4" l="1"/>
  <c r="J196" i="4"/>
  <c r="U196" i="4"/>
  <c r="I197" i="4" s="1"/>
  <c r="M196" i="4"/>
  <c r="W196" i="4"/>
  <c r="Y196" i="4"/>
  <c r="L196" i="4" l="1"/>
  <c r="N196" i="4" s="1"/>
  <c r="P196" i="4" l="1"/>
  <c r="S196" i="4" s="1"/>
  <c r="G197" i="4" s="1"/>
  <c r="Q196" i="4"/>
  <c r="T196" i="4" s="1"/>
  <c r="D197" i="4" s="1"/>
  <c r="R196" i="4"/>
  <c r="H197" i="4" s="1"/>
  <c r="X197" i="4" s="1"/>
  <c r="K197" i="4" l="1"/>
  <c r="J197" i="4"/>
  <c r="L197" i="4" s="1"/>
  <c r="N197" i="4" s="1"/>
  <c r="U197" i="4"/>
  <c r="I198" i="4" s="1"/>
  <c r="M197" i="4"/>
  <c r="W197" i="4"/>
  <c r="Y197" i="4"/>
  <c r="R197" i="4" l="1"/>
  <c r="H198" i="4" s="1"/>
  <c r="P197" i="4"/>
  <c r="S197" i="4" s="1"/>
  <c r="G198" i="4" s="1"/>
  <c r="M198" i="4" l="1"/>
  <c r="W198" i="4"/>
  <c r="X198" i="4"/>
  <c r="Q197" i="4"/>
  <c r="T197" i="4" s="1"/>
  <c r="D198" i="4" s="1"/>
  <c r="Y198" i="4"/>
  <c r="K198" i="4" l="1"/>
  <c r="J198" i="4"/>
  <c r="U198" i="4"/>
  <c r="I199" i="4" s="1"/>
  <c r="L198" i="4" l="1"/>
  <c r="N198" i="4" s="1"/>
  <c r="P198" i="4" l="1"/>
  <c r="S198" i="4" s="1"/>
  <c r="G199" i="4" s="1"/>
  <c r="R198" i="4"/>
  <c r="H199" i="4" s="1"/>
  <c r="M199" i="4" l="1"/>
  <c r="W199" i="4"/>
  <c r="Y199" i="4"/>
  <c r="X199" i="4"/>
  <c r="Q198" i="4"/>
  <c r="T198" i="4" s="1"/>
  <c r="D199" i="4" s="1"/>
  <c r="J199" i="4" l="1"/>
  <c r="K199" i="4"/>
  <c r="U199" i="4"/>
  <c r="I200" i="4" s="1"/>
  <c r="L199" i="4" l="1"/>
  <c r="N199" i="4" s="1"/>
  <c r="P199" i="4" l="1"/>
  <c r="S199" i="4" s="1"/>
  <c r="G200" i="4" s="1"/>
  <c r="Q199" i="4"/>
  <c r="T199" i="4" s="1"/>
  <c r="D200" i="4" s="1"/>
  <c r="R199" i="4"/>
  <c r="H200" i="4" s="1"/>
  <c r="K200" i="4" l="1"/>
  <c r="J200" i="4"/>
  <c r="L200" i="4" s="1"/>
  <c r="N200" i="4" s="1"/>
  <c r="U200" i="4"/>
  <c r="I201" i="4" s="1"/>
  <c r="M200" i="4"/>
  <c r="W200" i="4"/>
  <c r="X200" i="4"/>
  <c r="Y200" i="4"/>
  <c r="P200" i="4" l="1"/>
  <c r="S200" i="4" s="1"/>
  <c r="G201" i="4" s="1"/>
  <c r="Y201" i="4" s="1"/>
  <c r="R200" i="4"/>
  <c r="H201" i="4" s="1"/>
  <c r="X201" i="4" l="1"/>
  <c r="Q200" i="4"/>
  <c r="T200" i="4" s="1"/>
  <c r="D201" i="4" s="1"/>
  <c r="M201" i="4"/>
  <c r="W201" i="4"/>
  <c r="K201" i="4" l="1"/>
  <c r="J201" i="4"/>
  <c r="L201" i="4" s="1"/>
  <c r="N201" i="4" s="1"/>
  <c r="U201" i="4"/>
  <c r="I202" i="4" s="1"/>
  <c r="P201" i="4" l="1"/>
  <c r="S201" i="4" s="1"/>
  <c r="G202" i="4" s="1"/>
  <c r="Q201" i="4"/>
  <c r="T201" i="4" s="1"/>
  <c r="D202" i="4" s="1"/>
  <c r="R201" i="4"/>
  <c r="H202" i="4" s="1"/>
  <c r="K202" i="4" l="1"/>
  <c r="J202" i="4"/>
  <c r="M202" i="4"/>
  <c r="X202" i="4"/>
  <c r="W202" i="4"/>
  <c r="Y202" i="4"/>
  <c r="L202" i="4" l="1"/>
  <c r="N202" i="4" s="1"/>
  <c r="P202" i="4" l="1"/>
  <c r="S202" i="4" s="1"/>
  <c r="G203" i="4" s="1"/>
  <c r="R202" i="4"/>
  <c r="H203" i="4" s="1"/>
  <c r="X203" i="4" l="1"/>
  <c r="Q202" i="4"/>
  <c r="M203" i="4"/>
  <c r="W203" i="4"/>
  <c r="U202" i="4" l="1"/>
  <c r="I203" i="4" s="1"/>
  <c r="Y203" i="4" s="1"/>
  <c r="T202" i="4"/>
  <c r="D203" i="4" s="1"/>
  <c r="J203" i="4" l="1"/>
  <c r="K203" i="4"/>
  <c r="U203" i="4"/>
  <c r="I204" i="4" s="1"/>
  <c r="L203" i="4" l="1"/>
  <c r="N203" i="4" s="1"/>
  <c r="P203" i="4" l="1"/>
  <c r="S203" i="4" s="1"/>
  <c r="G204" i="4" s="1"/>
  <c r="R203" i="4"/>
  <c r="H204" i="4" s="1"/>
  <c r="Q203" i="4" l="1"/>
  <c r="T203" i="4" s="1"/>
  <c r="D204" i="4" s="1"/>
  <c r="M204" i="4"/>
  <c r="X204" i="4"/>
  <c r="W204" i="4"/>
  <c r="Y204" i="4"/>
  <c r="K204" i="4" l="1"/>
  <c r="J204" i="4"/>
  <c r="U204" i="4"/>
  <c r="I205" i="4" s="1"/>
  <c r="L204" i="4" l="1"/>
  <c r="N204" i="4" s="1"/>
  <c r="P204" i="4" l="1"/>
  <c r="S204" i="4" s="1"/>
  <c r="G205" i="4" s="1"/>
  <c r="Q204" i="4"/>
  <c r="T204" i="4" s="1"/>
  <c r="D205" i="4" s="1"/>
  <c r="R204" i="4"/>
  <c r="H205" i="4" s="1"/>
  <c r="X205" i="4" s="1"/>
  <c r="J205" i="4" l="1"/>
  <c r="K205" i="4"/>
  <c r="M205" i="4"/>
  <c r="W205" i="4"/>
  <c r="Y205" i="4"/>
  <c r="U205" i="4"/>
  <c r="I206" i="4" s="1"/>
  <c r="L205" i="4" l="1"/>
  <c r="N205" i="4" s="1"/>
  <c r="R205" i="4" l="1"/>
  <c r="H206" i="4" s="1"/>
  <c r="P205" i="4"/>
  <c r="S205" i="4" s="1"/>
  <c r="G206" i="4" s="1"/>
  <c r="Q205" i="4"/>
  <c r="T205" i="4" s="1"/>
  <c r="D206" i="4" s="1"/>
  <c r="J206" i="4" l="1"/>
  <c r="K206" i="4"/>
  <c r="L206" i="4" s="1"/>
  <c r="N206" i="4" s="1"/>
  <c r="M206" i="4"/>
  <c r="X206" i="4"/>
  <c r="W206" i="4"/>
  <c r="Y206" i="4"/>
  <c r="R206" i="4" l="1"/>
  <c r="H207" i="4" s="1"/>
  <c r="P206" i="4"/>
  <c r="S206" i="4" s="1"/>
  <c r="G207" i="4" s="1"/>
  <c r="U206" i="4"/>
  <c r="I207" i="4" s="1"/>
  <c r="M207" i="4" l="1"/>
  <c r="X207" i="4"/>
  <c r="W207" i="4"/>
  <c r="Y207" i="4"/>
  <c r="Q206" i="4"/>
  <c r="T206" i="4" s="1"/>
  <c r="D207" i="4" s="1"/>
  <c r="J207" i="4"/>
  <c r="K207" i="4"/>
  <c r="L207" i="4" l="1"/>
  <c r="N207" i="4" s="1"/>
  <c r="R207" i="4" l="1"/>
  <c r="H208" i="4" s="1"/>
  <c r="P207" i="4"/>
  <c r="S207" i="4" s="1"/>
  <c r="G208" i="4" s="1"/>
  <c r="M208" i="4" s="1"/>
  <c r="Q207" i="4" l="1"/>
  <c r="T207" i="4" s="1"/>
  <c r="D208" i="4" s="1"/>
  <c r="W208" i="4"/>
  <c r="X208" i="4"/>
  <c r="U207" i="4" l="1"/>
  <c r="I208" i="4" s="1"/>
  <c r="Y208" i="4" s="1"/>
  <c r="J208" i="4"/>
  <c r="K208" i="4"/>
  <c r="L208" i="4" l="1"/>
  <c r="N208" i="4" s="1"/>
  <c r="P208" i="4" l="1"/>
  <c r="S208" i="4" s="1"/>
  <c r="G209" i="4" s="1"/>
  <c r="M209" i="4" s="1"/>
  <c r="R208" i="4"/>
  <c r="H209" i="4" s="1"/>
  <c r="X209" i="4" l="1"/>
  <c r="Q208" i="4"/>
  <c r="W209" i="4"/>
  <c r="T208" i="4" l="1"/>
  <c r="D209" i="4" s="1"/>
  <c r="K209" i="4" s="1"/>
  <c r="U208" i="4"/>
  <c r="I209" i="4" s="1"/>
  <c r="Y209" i="4" s="1"/>
  <c r="J209" i="4" l="1"/>
  <c r="L209" i="4" s="1"/>
  <c r="N209" i="4" s="1"/>
  <c r="P209" i="4" s="1"/>
  <c r="S209" i="4" s="1"/>
  <c r="G210" i="4" s="1"/>
  <c r="M210" i="4" s="1"/>
  <c r="R209" i="4" l="1"/>
  <c r="H210" i="4" s="1"/>
  <c r="X210" i="4" s="1"/>
  <c r="Q209" i="4"/>
  <c r="W210" i="4"/>
  <c r="T209" i="4" l="1"/>
  <c r="D210" i="4" s="1"/>
  <c r="J210" i="4" s="1"/>
  <c r="U209" i="4"/>
  <c r="I210" i="4" s="1"/>
  <c r="Y210" i="4" s="1"/>
  <c r="K210" i="4" l="1"/>
  <c r="L210" i="4" s="1"/>
  <c r="N210" i="4" s="1"/>
  <c r="P210" i="4" s="1"/>
  <c r="S210" i="4" s="1"/>
  <c r="G211" i="4" s="1"/>
  <c r="M211" i="4" s="1"/>
  <c r="R210" i="4" l="1"/>
  <c r="H211" i="4" s="1"/>
  <c r="X211" i="4" s="1"/>
  <c r="Q210" i="4"/>
  <c r="W211" i="4"/>
  <c r="U210" i="4" l="1"/>
  <c r="I211" i="4" s="1"/>
  <c r="Y211" i="4" s="1"/>
  <c r="T210" i="4"/>
  <c r="D211" i="4" s="1"/>
  <c r="K211" i="4" l="1"/>
  <c r="J211" i="4"/>
  <c r="L211" i="4" l="1"/>
  <c r="N211" i="4" s="1"/>
  <c r="P211" i="4" s="1"/>
  <c r="S211" i="4" s="1"/>
  <c r="G212" i="4" s="1"/>
  <c r="M212" i="4" s="1"/>
  <c r="R211" i="4" l="1"/>
  <c r="H212" i="4" s="1"/>
  <c r="X212" i="4" s="1"/>
  <c r="Q211" i="4"/>
  <c r="W212" i="4"/>
  <c r="U211" i="4" l="1"/>
  <c r="I212" i="4" s="1"/>
  <c r="Y212" i="4" s="1"/>
  <c r="T211" i="4"/>
  <c r="D212" i="4" s="1"/>
  <c r="K212" i="4" l="1"/>
  <c r="J212" i="4"/>
  <c r="L212" i="4" l="1"/>
  <c r="N212" i="4" s="1"/>
  <c r="P212" i="4" s="1"/>
  <c r="R212" i="4" l="1"/>
  <c r="H213" i="4" s="1"/>
  <c r="S212" i="4"/>
  <c r="G213" i="4" s="1"/>
  <c r="M213" i="4" s="1"/>
  <c r="Q212" i="4"/>
  <c r="W213" i="4" l="1"/>
  <c r="X213" i="4"/>
  <c r="U212" i="4"/>
  <c r="I213" i="4" s="1"/>
  <c r="Y213" i="4" s="1"/>
  <c r="T212" i="4"/>
  <c r="D213" i="4" s="1"/>
  <c r="K213" i="4" l="1"/>
  <c r="J213" i="4"/>
  <c r="L213" i="4" l="1"/>
  <c r="N213" i="4" s="1"/>
  <c r="P213" i="4" l="1"/>
  <c r="S213" i="4" s="1"/>
  <c r="G214" i="4" s="1"/>
  <c r="M214" i="4" s="1"/>
  <c r="R213" i="4"/>
  <c r="H214" i="4" s="1"/>
  <c r="Q213" i="4" l="1"/>
  <c r="X214" i="4"/>
  <c r="W214" i="4"/>
  <c r="U213" i="4" l="1"/>
  <c r="I214" i="4" s="1"/>
  <c r="Y214" i="4" s="1"/>
  <c r="T213" i="4"/>
  <c r="D214" i="4" s="1"/>
  <c r="K214" i="4" l="1"/>
  <c r="J214" i="4"/>
  <c r="L214" i="4" l="1"/>
  <c r="N214" i="4" s="1"/>
  <c r="P214" i="4" l="1"/>
  <c r="S214" i="4" s="1"/>
  <c r="G215" i="4" s="1"/>
  <c r="M215" i="4" s="1"/>
  <c r="R214" i="4"/>
  <c r="H215" i="4" s="1"/>
  <c r="Q214" i="4" l="1"/>
  <c r="U214" i="4" s="1"/>
  <c r="I215" i="4" s="1"/>
  <c r="Y215" i="4" s="1"/>
  <c r="X215" i="4"/>
  <c r="W215" i="4"/>
  <c r="T214" i="4" l="1"/>
  <c r="D215" i="4" s="1"/>
  <c r="J215" i="4" s="1"/>
  <c r="K215" i="4" l="1"/>
  <c r="L215" i="4" s="1"/>
  <c r="N215" i="4" s="1"/>
  <c r="R215" i="4" s="1"/>
  <c r="H216" i="4" s="1"/>
  <c r="P215" i="4" l="1"/>
  <c r="S215" i="4" s="1"/>
  <c r="G216" i="4" s="1"/>
  <c r="M216" i="4" s="1"/>
  <c r="Q215" i="4" l="1"/>
  <c r="U215" i="4" s="1"/>
  <c r="I216" i="4" s="1"/>
  <c r="Y216" i="4" s="1"/>
  <c r="W216" i="4"/>
  <c r="X216" i="4"/>
  <c r="T215" i="4" l="1"/>
  <c r="D216" i="4" s="1"/>
  <c r="K216" i="4" s="1"/>
  <c r="J216" i="4" l="1"/>
  <c r="L216" i="4" s="1"/>
  <c r="N216" i="4" s="1"/>
  <c r="P216" i="4" s="1"/>
  <c r="S216" i="4" s="1"/>
  <c r="G217" i="4" s="1"/>
  <c r="M217" i="4" s="1"/>
  <c r="R216" i="4" l="1"/>
  <c r="H217" i="4" s="1"/>
  <c r="X217" i="4" s="1"/>
  <c r="Q216" i="4"/>
  <c r="U216" i="4" s="1"/>
  <c r="I217" i="4" s="1"/>
  <c r="W217" i="4"/>
  <c r="T216" i="4" l="1"/>
  <c r="D217" i="4" s="1"/>
  <c r="J217" i="4" s="1"/>
  <c r="Y217" i="4"/>
  <c r="K217" i="4" l="1"/>
  <c r="L217" i="4" s="1"/>
  <c r="N217" i="4" s="1"/>
  <c r="R217" i="4" s="1"/>
  <c r="H218" i="4" s="1"/>
  <c r="P217" i="4" l="1"/>
  <c r="S217" i="4" s="1"/>
  <c r="G218" i="4" s="1"/>
  <c r="M218" i="4" s="1"/>
  <c r="X218" i="4" l="1"/>
  <c r="W218" i="4"/>
  <c r="Q217" i="4"/>
  <c r="U217" i="4" l="1"/>
  <c r="I218" i="4" s="1"/>
  <c r="Y218" i="4" s="1"/>
  <c r="T217" i="4"/>
  <c r="D218" i="4" s="1"/>
  <c r="K218" i="4" l="1"/>
  <c r="J218" i="4"/>
  <c r="L218" i="4" l="1"/>
  <c r="N218" i="4" s="1"/>
  <c r="P218" i="4" l="1"/>
  <c r="S218" i="4" s="1"/>
  <c r="G219" i="4" s="1"/>
  <c r="M219" i="4" s="1"/>
  <c r="R218" i="4"/>
  <c r="H219" i="4" s="1"/>
  <c r="X219" i="4" l="1"/>
  <c r="Q218" i="4"/>
  <c r="W219" i="4"/>
  <c r="U218" i="4" l="1"/>
  <c r="I219" i="4" s="1"/>
  <c r="Y219" i="4" s="1"/>
  <c r="T218" i="4"/>
  <c r="D219" i="4" s="1"/>
  <c r="K219" i="4" l="1"/>
  <c r="J219" i="4"/>
  <c r="L219" i="4" l="1"/>
  <c r="N219" i="4" s="1"/>
  <c r="P219" i="4" l="1"/>
  <c r="S219" i="4" s="1"/>
  <c r="G220" i="4" s="1"/>
  <c r="M220" i="4" s="1"/>
  <c r="R219" i="4"/>
  <c r="H220" i="4" s="1"/>
  <c r="Q219" i="4" l="1"/>
  <c r="U219" i="4" s="1"/>
  <c r="I220" i="4" s="1"/>
  <c r="Y220" i="4" s="1"/>
  <c r="X220" i="4"/>
  <c r="W220" i="4"/>
  <c r="T219" i="4" l="1"/>
  <c r="D220" i="4" s="1"/>
  <c r="K220" i="4" s="1"/>
  <c r="J220" i="4" l="1"/>
  <c r="L220" i="4" s="1"/>
  <c r="N220" i="4" s="1"/>
  <c r="R220" i="4" s="1"/>
  <c r="H221" i="4" s="1"/>
  <c r="P220" i="4" l="1"/>
  <c r="S220" i="4" s="1"/>
  <c r="G221" i="4" s="1"/>
  <c r="M221" i="4" s="1"/>
  <c r="X221" i="4" l="1"/>
  <c r="Q220" i="4"/>
  <c r="U220" i="4" s="1"/>
  <c r="I221" i="4" s="1"/>
  <c r="Y221" i="4" s="1"/>
  <c r="W221" i="4"/>
  <c r="T220" i="4"/>
  <c r="D221" i="4" s="1"/>
  <c r="K221" i="4" l="1"/>
  <c r="J221" i="4"/>
  <c r="L221" i="4" l="1"/>
  <c r="N221" i="4" s="1"/>
  <c r="R221" i="4" s="1"/>
  <c r="H222" i="4" s="1"/>
  <c r="P221" i="4" l="1"/>
  <c r="S221" i="4" s="1"/>
  <c r="G222" i="4" s="1"/>
  <c r="M222" i="4" s="1"/>
  <c r="X222" i="4" l="1"/>
  <c r="W222" i="4"/>
  <c r="Q221" i="4"/>
  <c r="U221" i="4" s="1"/>
  <c r="I222" i="4" s="1"/>
  <c r="Y222" i="4" s="1"/>
  <c r="T221" i="4"/>
  <c r="D222" i="4" s="1"/>
  <c r="K222" i="4" l="1"/>
  <c r="J222" i="4"/>
  <c r="L222" i="4" l="1"/>
  <c r="N222" i="4" s="1"/>
  <c r="P222" i="4" l="1"/>
  <c r="S222" i="4" s="1"/>
  <c r="G223" i="4" s="1"/>
  <c r="M223" i="4" s="1"/>
  <c r="R222" i="4"/>
  <c r="H223" i="4" s="1"/>
  <c r="W223" i="4" l="1"/>
  <c r="X223" i="4"/>
  <c r="Q222" i="4"/>
  <c r="U222" i="4" l="1"/>
  <c r="I223" i="4" s="1"/>
  <c r="Y223" i="4" s="1"/>
  <c r="T222" i="4"/>
  <c r="D223" i="4" s="1"/>
  <c r="K223" i="4" l="1"/>
  <c r="J223" i="4"/>
  <c r="L223" i="4" l="1"/>
  <c r="N223" i="4" s="1"/>
  <c r="P223" i="4" l="1"/>
  <c r="S223" i="4" s="1"/>
  <c r="G224" i="4" s="1"/>
  <c r="M224" i="4" s="1"/>
  <c r="R223" i="4"/>
  <c r="H224" i="4" s="1"/>
  <c r="Q223" i="4" l="1"/>
  <c r="U223" i="4" s="1"/>
  <c r="I224" i="4" s="1"/>
  <c r="Y224" i="4" s="1"/>
  <c r="T223" i="4"/>
  <c r="D224" i="4" s="1"/>
  <c r="X224" i="4"/>
  <c r="W224" i="4"/>
  <c r="K224" i="4" l="1"/>
  <c r="J224" i="4"/>
  <c r="L224" i="4" l="1"/>
  <c r="N224" i="4" s="1"/>
  <c r="P224" i="4" s="1"/>
  <c r="S224" i="4" s="1"/>
  <c r="G225" i="4" s="1"/>
  <c r="M225" i="4" s="1"/>
  <c r="R224" i="4" l="1"/>
  <c r="H225" i="4" s="1"/>
  <c r="X225" i="4" s="1"/>
  <c r="Q224" i="4"/>
  <c r="W225" i="4"/>
  <c r="U224" i="4" l="1"/>
  <c r="I225" i="4" s="1"/>
  <c r="Y225" i="4" s="1"/>
  <c r="T224" i="4"/>
  <c r="D225" i="4" s="1"/>
  <c r="K225" i="4" l="1"/>
  <c r="J225" i="4"/>
  <c r="L225" i="4" l="1"/>
  <c r="N225" i="4" s="1"/>
  <c r="R225" i="4" l="1"/>
  <c r="H226" i="4" s="1"/>
  <c r="P225" i="4"/>
  <c r="S225" i="4" s="1"/>
  <c r="G226" i="4" s="1"/>
  <c r="M226" i="4" s="1"/>
  <c r="Q225" i="4" l="1"/>
  <c r="W226" i="4"/>
  <c r="X226" i="4"/>
  <c r="U225" i="4" l="1"/>
  <c r="I226" i="4" s="1"/>
  <c r="Y226" i="4" s="1"/>
  <c r="T225" i="4"/>
  <c r="D226" i="4" s="1"/>
  <c r="K226" i="4" l="1"/>
  <c r="J226" i="4"/>
  <c r="L226" i="4" l="1"/>
  <c r="N226" i="4" s="1"/>
  <c r="P226" i="4" s="1"/>
  <c r="S226" i="4" s="1"/>
  <c r="G227" i="4" s="1"/>
  <c r="M227" i="4" s="1"/>
  <c r="R226" i="4" l="1"/>
  <c r="H227" i="4" s="1"/>
  <c r="X227" i="4" s="1"/>
  <c r="Q226" i="4"/>
  <c r="W227" i="4"/>
  <c r="U226" i="4" l="1"/>
  <c r="I227" i="4" s="1"/>
  <c r="Y227" i="4" s="1"/>
  <c r="T226" i="4"/>
  <c r="D227" i="4" s="1"/>
  <c r="K227" i="4" l="1"/>
  <c r="J227" i="4"/>
  <c r="L227" i="4" l="1"/>
  <c r="N227" i="4" s="1"/>
  <c r="P227" i="4" s="1"/>
  <c r="S227" i="4" s="1"/>
  <c r="G228" i="4" s="1"/>
  <c r="M228" i="4" s="1"/>
  <c r="R227" i="4" l="1"/>
  <c r="H228" i="4" s="1"/>
  <c r="X228" i="4" s="1"/>
  <c r="Q227" i="4"/>
  <c r="U227" i="4" s="1"/>
  <c r="I228" i="4" s="1"/>
  <c r="T227" i="4"/>
  <c r="D228" i="4" s="1"/>
  <c r="W228" i="4"/>
  <c r="Y228" i="4" l="1"/>
  <c r="K228" i="4"/>
  <c r="J228" i="4"/>
  <c r="L228" i="4" l="1"/>
  <c r="N228" i="4" s="1"/>
  <c r="R228" i="4" s="1"/>
  <c r="H229" i="4" s="1"/>
  <c r="P228" i="4" l="1"/>
  <c r="S228" i="4" s="1"/>
  <c r="G229" i="4" s="1"/>
  <c r="M229" i="4" s="1"/>
  <c r="W229" i="4" l="1"/>
  <c r="X229" i="4"/>
  <c r="Q228" i="4"/>
  <c r="U228" i="4" s="1"/>
  <c r="I229" i="4" s="1"/>
  <c r="Y229" i="4" s="1"/>
  <c r="T228" i="4"/>
  <c r="D229" i="4" s="1"/>
  <c r="K229" i="4" l="1"/>
  <c r="J229" i="4"/>
  <c r="L229" i="4" l="1"/>
  <c r="N229" i="4" s="1"/>
  <c r="P229" i="4" l="1"/>
  <c r="S229" i="4" s="1"/>
  <c r="G230" i="4" s="1"/>
  <c r="M230" i="4" s="1"/>
  <c r="R229" i="4"/>
  <c r="H230" i="4" s="1"/>
  <c r="Q229" i="4" l="1"/>
  <c r="X230" i="4"/>
  <c r="W230" i="4"/>
  <c r="U229" i="4" l="1"/>
  <c r="I230" i="4" s="1"/>
  <c r="Y230" i="4" s="1"/>
  <c r="T229" i="4"/>
  <c r="D230" i="4" s="1"/>
  <c r="K230" i="4" l="1"/>
  <c r="J230" i="4"/>
  <c r="L230" i="4" l="1"/>
  <c r="N230" i="4" s="1"/>
  <c r="P230" i="4" l="1"/>
  <c r="S230" i="4" s="1"/>
  <c r="G231" i="4" s="1"/>
  <c r="M231" i="4" s="1"/>
  <c r="R230" i="4"/>
  <c r="H231" i="4" s="1"/>
  <c r="Q230" i="4" l="1"/>
  <c r="U230" i="4" s="1"/>
  <c r="I231" i="4" s="1"/>
  <c r="Y231" i="4" s="1"/>
  <c r="T230" i="4"/>
  <c r="D231" i="4" s="1"/>
  <c r="W231" i="4"/>
  <c r="X231" i="4"/>
  <c r="K231" i="4" l="1"/>
  <c r="J231" i="4"/>
  <c r="L231" i="4" l="1"/>
  <c r="N231" i="4" s="1"/>
  <c r="P231" i="4" l="1"/>
  <c r="S231" i="4" s="1"/>
  <c r="G232" i="4" s="1"/>
  <c r="M232" i="4" s="1"/>
  <c r="R231" i="4"/>
  <c r="H232" i="4" s="1"/>
  <c r="Q231" i="4" l="1"/>
  <c r="X232" i="4"/>
  <c r="W232" i="4"/>
  <c r="U231" i="4" l="1"/>
  <c r="I232" i="4" s="1"/>
  <c r="Y232" i="4" s="1"/>
  <c r="T231" i="4"/>
  <c r="D232" i="4" s="1"/>
  <c r="K232" i="4" l="1"/>
  <c r="T232" i="4"/>
  <c r="D233" i="4" s="1"/>
  <c r="J232" i="4"/>
  <c r="L232" i="4" l="1"/>
  <c r="N232" i="4" s="1"/>
  <c r="K233" i="4"/>
  <c r="T233" i="4"/>
  <c r="D234" i="4" s="1"/>
  <c r="K234" i="4" l="1"/>
  <c r="P232" i="4"/>
  <c r="S232" i="4" s="1"/>
  <c r="G233" i="4" s="1"/>
  <c r="M233" i="4" s="1"/>
  <c r="R232" i="4"/>
  <c r="H233" i="4" s="1"/>
  <c r="Q232" i="4" l="1"/>
  <c r="U232" i="4" s="1"/>
  <c r="I233" i="4" s="1"/>
  <c r="Y233" i="4" s="1"/>
  <c r="X233" i="4"/>
  <c r="W233" i="4"/>
  <c r="J233" i="4"/>
  <c r="L233" i="4" s="1"/>
  <c r="N233" i="4" s="1"/>
  <c r="R233" i="4" l="1"/>
  <c r="H234" i="4" s="1"/>
  <c r="P233" i="4"/>
  <c r="S233" i="4" s="1"/>
  <c r="G234" i="4" s="1"/>
  <c r="M234" i="4" s="1"/>
  <c r="Q233" i="4" l="1"/>
  <c r="U233" i="4" s="1"/>
  <c r="I234" i="4" s="1"/>
  <c r="Y234" i="4" s="1"/>
  <c r="X234" i="4"/>
  <c r="W234" i="4"/>
  <c r="J234" i="4"/>
  <c r="L234" i="4" s="1"/>
  <c r="N234" i="4" s="1"/>
  <c r="R234" i="4" l="1"/>
  <c r="H235" i="4" s="1"/>
  <c r="P234" i="4"/>
  <c r="S234" i="4" s="1"/>
  <c r="G235" i="4" s="1"/>
  <c r="M235" i="4" s="1"/>
  <c r="Q234" i="4" l="1"/>
  <c r="U234" i="4" s="1"/>
  <c r="I235" i="4" s="1"/>
  <c r="Y235" i="4" s="1"/>
  <c r="T234" i="4"/>
  <c r="D235" i="4" s="1"/>
  <c r="X235" i="4"/>
  <c r="W235" i="4"/>
  <c r="K235" i="4" l="1"/>
  <c r="J235" i="4"/>
  <c r="L235" i="4" l="1"/>
  <c r="N235" i="4" s="1"/>
  <c r="P235" i="4" s="1"/>
  <c r="S235" i="4" s="1"/>
  <c r="G236" i="4" s="1"/>
  <c r="M236" i="4" s="1"/>
  <c r="R235" i="4" l="1"/>
  <c r="H236" i="4" s="1"/>
  <c r="X236" i="4" s="1"/>
  <c r="Q235" i="4"/>
  <c r="W236" i="4"/>
  <c r="T235" i="4" l="1"/>
  <c r="D236" i="4" s="1"/>
  <c r="U235" i="4"/>
  <c r="I236" i="4" s="1"/>
  <c r="Y236" i="4" s="1"/>
  <c r="K236" i="4" l="1"/>
  <c r="J236" i="4"/>
  <c r="L236" i="4" l="1"/>
  <c r="N236" i="4" s="1"/>
  <c r="P236" i="4" s="1"/>
  <c r="S236" i="4" s="1"/>
  <c r="G237" i="4" s="1"/>
  <c r="M237" i="4" s="1"/>
  <c r="R236" i="4" l="1"/>
  <c r="H237" i="4" s="1"/>
  <c r="X237" i="4" s="1"/>
  <c r="Q236" i="4"/>
  <c r="U236" i="4" s="1"/>
  <c r="I237" i="4" s="1"/>
  <c r="T236" i="4"/>
  <c r="D237" i="4" s="1"/>
  <c r="W237" i="4"/>
  <c r="Y237" i="4" l="1"/>
  <c r="J237" i="4"/>
  <c r="K237" i="4"/>
  <c r="L237" i="4" l="1"/>
  <c r="N237" i="4" s="1"/>
  <c r="P237" i="4" s="1"/>
  <c r="S237" i="4" s="1"/>
  <c r="G238" i="4" s="1"/>
  <c r="M238" i="4" s="1"/>
  <c r="R237" i="4" l="1"/>
  <c r="H238" i="4" s="1"/>
  <c r="X238" i="4" s="1"/>
  <c r="Q237" i="4"/>
  <c r="W238" i="4"/>
  <c r="T237" i="4" l="1"/>
  <c r="D238" i="4" s="1"/>
  <c r="U237" i="4"/>
  <c r="I238" i="4" s="1"/>
  <c r="Y238" i="4" s="1"/>
  <c r="K238" i="4" l="1"/>
  <c r="J238" i="4"/>
  <c r="L238" i="4" l="1"/>
  <c r="N238" i="4" s="1"/>
  <c r="P238" i="4" s="1"/>
  <c r="S238" i="4" s="1"/>
  <c r="G239" i="4" s="1"/>
  <c r="M239" i="4" s="1"/>
  <c r="Q238" i="4" l="1"/>
  <c r="U238" i="4" s="1"/>
  <c r="I239" i="4" s="1"/>
  <c r="R238" i="4"/>
  <c r="H239" i="4" s="1"/>
  <c r="X239" i="4" s="1"/>
  <c r="T238" i="4"/>
  <c r="D239" i="4" s="1"/>
  <c r="W239" i="4"/>
  <c r="Y239" i="4" l="1"/>
  <c r="K239" i="4"/>
  <c r="J239" i="4"/>
  <c r="L239" i="4" l="1"/>
  <c r="N239" i="4" s="1"/>
  <c r="R239" i="4" s="1"/>
  <c r="H240" i="4" s="1"/>
  <c r="P239" i="4" l="1"/>
  <c r="S239" i="4" s="1"/>
  <c r="G240" i="4" s="1"/>
  <c r="M240" i="4" s="1"/>
  <c r="X240" i="4" l="1"/>
  <c r="Q239" i="4"/>
  <c r="U239" i="4" s="1"/>
  <c r="I240" i="4" s="1"/>
  <c r="Y240" i="4" s="1"/>
  <c r="W240" i="4"/>
  <c r="T239" i="4"/>
  <c r="D240" i="4" s="1"/>
  <c r="K240" i="4" l="1"/>
  <c r="J240" i="4"/>
  <c r="L240" i="4" l="1"/>
  <c r="N240" i="4" s="1"/>
  <c r="P240" i="4" l="1"/>
  <c r="S240" i="4" s="1"/>
  <c r="G241" i="4" s="1"/>
  <c r="M241" i="4" s="1"/>
  <c r="R240" i="4"/>
  <c r="H241" i="4" s="1"/>
  <c r="Q240" i="4" l="1"/>
  <c r="W241" i="4"/>
  <c r="X241" i="4"/>
  <c r="T240" i="4" l="1"/>
  <c r="D241" i="4" s="1"/>
  <c r="U240" i="4"/>
  <c r="I241" i="4" s="1"/>
  <c r="Y241" i="4" s="1"/>
  <c r="J241" i="4" l="1"/>
  <c r="K241" i="4"/>
  <c r="T241" i="4"/>
  <c r="D242" i="4" s="1"/>
  <c r="L241" i="4" l="1"/>
  <c r="N241" i="4" s="1"/>
  <c r="P241" i="4" s="1"/>
  <c r="S241" i="4" s="1"/>
  <c r="G242" i="4" s="1"/>
  <c r="M242" i="4" s="1"/>
  <c r="K242" i="4"/>
  <c r="R241" i="4" l="1"/>
  <c r="H242" i="4" s="1"/>
  <c r="X242" i="4" s="1"/>
  <c r="W242" i="4"/>
  <c r="Q241" i="4"/>
  <c r="U241" i="4" s="1"/>
  <c r="I242" i="4" s="1"/>
  <c r="J242" i="4"/>
  <c r="L242" i="4" s="1"/>
  <c r="N242" i="4" s="1"/>
  <c r="Y242" i="4" l="1"/>
  <c r="R242" i="4"/>
  <c r="H243" i="4" s="1"/>
  <c r="P242" i="4"/>
  <c r="S242" i="4" s="1"/>
  <c r="G243" i="4" s="1"/>
  <c r="M243" i="4" s="1"/>
  <c r="Q242" i="4" l="1"/>
  <c r="U242" i="4" s="1"/>
  <c r="I243" i="4" s="1"/>
  <c r="Y243" i="4" s="1"/>
  <c r="X243" i="4"/>
  <c r="W243" i="4"/>
  <c r="T242" i="4"/>
  <c r="D243" i="4" s="1"/>
  <c r="K243" i="4" l="1"/>
  <c r="J243" i="4"/>
  <c r="L243" i="4" l="1"/>
  <c r="N243" i="4" s="1"/>
  <c r="R243" i="4" s="1"/>
  <c r="H244" i="4" s="1"/>
  <c r="P243" i="4" l="1"/>
  <c r="S243" i="4" s="1"/>
  <c r="G244" i="4" s="1"/>
  <c r="M244" i="4" s="1"/>
  <c r="X244" i="4" l="1"/>
  <c r="Q243" i="4"/>
  <c r="U243" i="4" s="1"/>
  <c r="I244" i="4" s="1"/>
  <c r="Y244" i="4" s="1"/>
  <c r="W244" i="4"/>
  <c r="T243" i="4"/>
  <c r="D244" i="4" s="1"/>
  <c r="K244" i="4" l="1"/>
  <c r="J244" i="4"/>
  <c r="L244" i="4" l="1"/>
  <c r="N244" i="4" s="1"/>
  <c r="P244" i="4" s="1"/>
  <c r="S244" i="4" s="1"/>
  <c r="G245" i="4" s="1"/>
  <c r="M245" i="4" s="1"/>
  <c r="R244" i="4" l="1"/>
  <c r="H245" i="4" s="1"/>
  <c r="X245" i="4" s="1"/>
  <c r="Q244" i="4"/>
  <c r="U244" i="4" s="1"/>
  <c r="I245" i="4" s="1"/>
  <c r="T244" i="4"/>
  <c r="D245" i="4" s="1"/>
  <c r="W245" i="4"/>
  <c r="Y245" i="4" l="1"/>
  <c r="K245" i="4"/>
  <c r="J245" i="4"/>
  <c r="T245" i="4"/>
  <c r="D246" i="4" s="1"/>
  <c r="L245" i="4" l="1"/>
  <c r="N245" i="4" s="1"/>
  <c r="P245" i="4" s="1"/>
  <c r="S245" i="4" s="1"/>
  <c r="G246" i="4" s="1"/>
  <c r="M246" i="4" s="1"/>
  <c r="K246" i="4"/>
  <c r="T246" i="4"/>
  <c r="D247" i="4" s="1"/>
  <c r="J246" i="4" l="1"/>
  <c r="L246" i="4" s="1"/>
  <c r="N246" i="4" s="1"/>
  <c r="R245" i="4"/>
  <c r="H246" i="4" s="1"/>
  <c r="X246" i="4" s="1"/>
  <c r="K247" i="4"/>
  <c r="Q245" i="4"/>
  <c r="U245" i="4" s="1"/>
  <c r="I246" i="4" s="1"/>
  <c r="W246" i="4"/>
  <c r="P246" i="4" l="1"/>
  <c r="S246" i="4" s="1"/>
  <c r="G247" i="4" s="1"/>
  <c r="M247" i="4" s="1"/>
  <c r="R246" i="4"/>
  <c r="H247" i="4" s="1"/>
  <c r="Y246" i="4"/>
  <c r="W247" i="4" l="1"/>
  <c r="J247" i="4"/>
  <c r="L247" i="4" s="1"/>
  <c r="N247" i="4" s="1"/>
  <c r="P247" i="4" s="1"/>
  <c r="S247" i="4" s="1"/>
  <c r="G248" i="4" s="1"/>
  <c r="M248" i="4" s="1"/>
  <c r="Q246" i="4"/>
  <c r="U246" i="4" s="1"/>
  <c r="I247" i="4" s="1"/>
  <c r="Y247" i="4" s="1"/>
  <c r="X247" i="4"/>
  <c r="R247" i="4" l="1"/>
  <c r="H248" i="4" s="1"/>
  <c r="X248" i="4" s="1"/>
  <c r="Q247" i="4"/>
  <c r="U247" i="4" s="1"/>
  <c r="I248" i="4" s="1"/>
  <c r="T247" i="4"/>
  <c r="D248" i="4" s="1"/>
  <c r="W248" i="4"/>
  <c r="Y248" i="4" l="1"/>
  <c r="J248" i="4"/>
  <c r="K248" i="4"/>
  <c r="L248" i="4" l="1"/>
  <c r="N248" i="4" s="1"/>
  <c r="P248" i="4" s="1"/>
  <c r="S248" i="4" s="1"/>
  <c r="G249" i="4" s="1"/>
  <c r="M249" i="4" s="1"/>
  <c r="R248" i="4" l="1"/>
  <c r="H249" i="4" s="1"/>
  <c r="X249" i="4" s="1"/>
  <c r="Q248" i="4"/>
  <c r="W249" i="4"/>
  <c r="T248" i="4" l="1"/>
  <c r="D249" i="4" s="1"/>
  <c r="U248" i="4"/>
  <c r="I249" i="4" s="1"/>
  <c r="Y249" i="4" s="1"/>
  <c r="J249" i="4" l="1"/>
  <c r="K249" i="4"/>
  <c r="T249" i="4"/>
  <c r="D250" i="4" s="1"/>
  <c r="L249" i="4" l="1"/>
  <c r="N249" i="4" s="1"/>
  <c r="P249" i="4" s="1"/>
  <c r="S249" i="4" s="1"/>
  <c r="G250" i="4" s="1"/>
  <c r="M250" i="4" s="1"/>
  <c r="K250" i="4"/>
  <c r="R249" i="4" l="1"/>
  <c r="H250" i="4" s="1"/>
  <c r="X250" i="4" s="1"/>
  <c r="Q249" i="4"/>
  <c r="U249" i="4" s="1"/>
  <c r="I250" i="4" s="1"/>
  <c r="W250" i="4"/>
  <c r="J250" i="4"/>
  <c r="L250" i="4" s="1"/>
  <c r="N250" i="4" s="1"/>
  <c r="Y250" i="4" l="1"/>
  <c r="R250" i="4"/>
  <c r="H251" i="4" s="1"/>
  <c r="P250" i="4"/>
  <c r="S250" i="4" s="1"/>
  <c r="G251" i="4" s="1"/>
  <c r="M251" i="4" s="1"/>
  <c r="Q250" i="4" l="1"/>
  <c r="X251" i="4"/>
  <c r="W251" i="4"/>
  <c r="T250" i="4" l="1"/>
  <c r="D251" i="4" s="1"/>
  <c r="U250" i="4"/>
  <c r="I251" i="4" s="1"/>
  <c r="Y251" i="4" s="1"/>
  <c r="K251" i="4" l="1"/>
  <c r="J251" i="4"/>
  <c r="L251" i="4" l="1"/>
  <c r="N251" i="4" s="1"/>
  <c r="P251" i="4" s="1"/>
  <c r="S251" i="4" s="1"/>
  <c r="G252" i="4" s="1"/>
  <c r="M252" i="4" s="1"/>
  <c r="R251" i="4" l="1"/>
  <c r="H252" i="4" s="1"/>
  <c r="X252" i="4" s="1"/>
  <c r="Q251" i="4"/>
  <c r="U251" i="4" s="1"/>
  <c r="I252" i="4" s="1"/>
  <c r="T251" i="4"/>
  <c r="D252" i="4" s="1"/>
  <c r="W252" i="4"/>
  <c r="Y252" i="4" l="1"/>
  <c r="J252" i="4"/>
  <c r="K252" i="4"/>
  <c r="T252" i="4"/>
  <c r="D253" i="4" s="1"/>
  <c r="K253" i="4" l="1"/>
  <c r="T253" i="4"/>
  <c r="D254" i="4" s="1"/>
  <c r="L252" i="4"/>
  <c r="N252" i="4" s="1"/>
  <c r="P252" i="4" l="1"/>
  <c r="S252" i="4" s="1"/>
  <c r="G253" i="4" s="1"/>
  <c r="M253" i="4" s="1"/>
  <c r="R252" i="4"/>
  <c r="H253" i="4" s="1"/>
  <c r="K254" i="4"/>
  <c r="T254" i="4"/>
  <c r="D255" i="4" s="1"/>
  <c r="Q252" i="4" l="1"/>
  <c r="U252" i="4" s="1"/>
  <c r="I253" i="4" s="1"/>
  <c r="Y253" i="4" s="1"/>
  <c r="K255" i="4"/>
  <c r="T255" i="4"/>
  <c r="D256" i="4" s="1"/>
  <c r="X253" i="4"/>
  <c r="W253" i="4"/>
  <c r="J253" i="4"/>
  <c r="L253" i="4" s="1"/>
  <c r="N253" i="4" s="1"/>
  <c r="R253" i="4" l="1"/>
  <c r="H254" i="4" s="1"/>
  <c r="K256" i="4"/>
  <c r="P253" i="4"/>
  <c r="S253" i="4" s="1"/>
  <c r="G254" i="4" s="1"/>
  <c r="M254" i="4" s="1"/>
  <c r="Q253" i="4" l="1"/>
  <c r="U253" i="4" s="1"/>
  <c r="I254" i="4" s="1"/>
  <c r="Y254" i="4" s="1"/>
  <c r="W254" i="4"/>
  <c r="X254" i="4"/>
  <c r="J254" i="4"/>
  <c r="L254" i="4" s="1"/>
  <c r="N254" i="4" s="1"/>
  <c r="T256" i="4"/>
  <c r="D257" i="4" s="1"/>
  <c r="P254" i="4" l="1"/>
  <c r="S254" i="4" s="1"/>
  <c r="G255" i="4" s="1"/>
  <c r="M255" i="4" s="1"/>
  <c r="R254" i="4"/>
  <c r="H255" i="4" s="1"/>
  <c r="K257" i="4"/>
  <c r="Q254" i="4" l="1"/>
  <c r="U254" i="4" s="1"/>
  <c r="I255" i="4" s="1"/>
  <c r="Y255" i="4" s="1"/>
  <c r="X255" i="4"/>
  <c r="W255" i="4"/>
  <c r="J255" i="4"/>
  <c r="L255" i="4" s="1"/>
  <c r="N255" i="4" s="1"/>
  <c r="R255" i="4" l="1"/>
  <c r="H256" i="4" s="1"/>
  <c r="P255" i="4"/>
  <c r="S255" i="4" s="1"/>
  <c r="G256" i="4" s="1"/>
  <c r="M256" i="4" s="1"/>
  <c r="Q255" i="4" l="1"/>
  <c r="U255" i="4" s="1"/>
  <c r="I256" i="4" s="1"/>
  <c r="Y256" i="4" s="1"/>
  <c r="X256" i="4"/>
  <c r="W256" i="4"/>
  <c r="J256" i="4"/>
  <c r="L256" i="4" s="1"/>
  <c r="N256" i="4" s="1"/>
  <c r="R256" i="4" l="1"/>
  <c r="H257" i="4" s="1"/>
  <c r="P256" i="4"/>
  <c r="S256" i="4" s="1"/>
  <c r="G257" i="4" s="1"/>
  <c r="M257" i="4" s="1"/>
  <c r="T257" i="4"/>
  <c r="D258" i="4" s="1"/>
  <c r="Q256" i="4" l="1"/>
  <c r="U256" i="4" s="1"/>
  <c r="I257" i="4" s="1"/>
  <c r="Y257" i="4" s="1"/>
  <c r="X257" i="4"/>
  <c r="W257" i="4"/>
  <c r="J257" i="4"/>
  <c r="L257" i="4" s="1"/>
  <c r="N257" i="4" s="1"/>
  <c r="K258" i="4"/>
  <c r="R257" i="4" l="1"/>
  <c r="H258" i="4" s="1"/>
  <c r="P257" i="4"/>
  <c r="S257" i="4" s="1"/>
  <c r="G258" i="4" s="1"/>
  <c r="M258" i="4" s="1"/>
  <c r="Q257" i="4" l="1"/>
  <c r="U257" i="4" s="1"/>
  <c r="I258" i="4" s="1"/>
  <c r="Y258" i="4" s="1"/>
  <c r="X258" i="4"/>
  <c r="W258" i="4"/>
  <c r="J258" i="4"/>
  <c r="L258" i="4" s="1"/>
  <c r="N258" i="4" s="1"/>
  <c r="P258" i="4" s="1"/>
  <c r="S258" i="4" s="1"/>
  <c r="G259" i="4" s="1"/>
  <c r="M259" i="4" s="1"/>
  <c r="R258" i="4" l="1"/>
  <c r="H259" i="4" s="1"/>
  <c r="X259" i="4" s="1"/>
  <c r="W259" i="4"/>
  <c r="Q258" i="4"/>
  <c r="T258" i="4" l="1"/>
  <c r="D259" i="4" s="1"/>
  <c r="J259" i="4" s="1"/>
  <c r="U258" i="4"/>
  <c r="I259" i="4" s="1"/>
  <c r="Y259" i="4" s="1"/>
  <c r="K259" i="4" l="1"/>
  <c r="L259" i="4" l="1"/>
  <c r="N259" i="4" s="1"/>
  <c r="R259" i="4" s="1"/>
  <c r="H260" i="4" l="1"/>
  <c r="P259" i="4"/>
  <c r="S259" i="4" s="1"/>
  <c r="G260" i="4" s="1"/>
  <c r="M260" i="4" s="1"/>
  <c r="W260" i="4" l="1"/>
  <c r="X260" i="4"/>
  <c r="Q259" i="4"/>
  <c r="T259" i="4" l="1"/>
  <c r="D260" i="4" s="1"/>
  <c r="J260" i="4" s="1"/>
  <c r="U259" i="4"/>
  <c r="I260" i="4" s="1"/>
  <c r="Y260" i="4" s="1"/>
  <c r="K260" i="4" l="1"/>
  <c r="L260" i="4" l="1"/>
  <c r="N260" i="4" s="1"/>
  <c r="R260" i="4" s="1"/>
  <c r="P260" i="4" l="1"/>
  <c r="S260" i="4" s="1"/>
  <c r="G261" i="4" s="1"/>
  <c r="M261" i="4" s="1"/>
  <c r="H261" i="4"/>
  <c r="W261" i="4" l="1"/>
  <c r="Q260" i="4"/>
  <c r="X261" i="4"/>
  <c r="T260" i="4" l="1"/>
  <c r="D261" i="4" s="1"/>
  <c r="J261" i="4" s="1"/>
  <c r="U260" i="4"/>
  <c r="I261" i="4" s="1"/>
  <c r="Y261" i="4" s="1"/>
  <c r="K261" i="4" l="1"/>
  <c r="T261" i="4"/>
  <c r="D262" i="4" s="1"/>
  <c r="K262" i="4" l="1"/>
  <c r="L261" i="4"/>
  <c r="N261" i="4" s="1"/>
  <c r="R261" i="4" s="1"/>
  <c r="P261" i="4" l="1"/>
  <c r="S261" i="4" s="1"/>
  <c r="G262" i="4" s="1"/>
  <c r="M262" i="4" s="1"/>
  <c r="H262" i="4"/>
  <c r="W262" i="4" l="1"/>
  <c r="J262" i="4"/>
  <c r="L262" i="4" s="1"/>
  <c r="N262" i="4" s="1"/>
  <c r="Q261" i="4"/>
  <c r="U261" i="4" s="1"/>
  <c r="I262" i="4" s="1"/>
  <c r="Y262" i="4" s="1"/>
  <c r="X262" i="4"/>
  <c r="R262" i="4" l="1"/>
  <c r="H263" i="4" s="1"/>
  <c r="P262" i="4"/>
  <c r="S262" i="4" s="1"/>
  <c r="G263" i="4" s="1"/>
  <c r="M263" i="4" s="1"/>
  <c r="W263" i="4" l="1"/>
  <c r="X263" i="4"/>
  <c r="Q262" i="4"/>
  <c r="T262" i="4" l="1"/>
  <c r="D263" i="4" s="1"/>
  <c r="J263" i="4" s="1"/>
  <c r="U262" i="4"/>
  <c r="I263" i="4" s="1"/>
  <c r="Y263" i="4" s="1"/>
  <c r="K263" i="4" l="1"/>
  <c r="L263" i="4" l="1"/>
  <c r="N263" i="4" s="1"/>
  <c r="P263" i="4" l="1"/>
  <c r="S263" i="4" s="1"/>
  <c r="G264" i="4" s="1"/>
  <c r="M264" i="4" s="1"/>
  <c r="R263" i="4"/>
  <c r="H264" i="4" s="1"/>
  <c r="X264" i="4" l="1"/>
  <c r="W264" i="4"/>
  <c r="Q263" i="4"/>
  <c r="U263" i="4" s="1"/>
  <c r="I264" i="4" s="1"/>
  <c r="Y264" i="4" s="1"/>
  <c r="T263" i="4"/>
  <c r="D264" i="4" s="1"/>
  <c r="J264" i="4" s="1"/>
  <c r="K264" i="4" l="1"/>
  <c r="T264" i="4"/>
  <c r="D265" i="4" s="1"/>
  <c r="L264" i="4" l="1"/>
  <c r="N264" i="4" s="1"/>
  <c r="K265" i="4"/>
  <c r="P264" i="4" l="1"/>
  <c r="S264" i="4" s="1"/>
  <c r="G265" i="4" s="1"/>
  <c r="M265" i="4" s="1"/>
  <c r="R264" i="4"/>
  <c r="H265" i="4" s="1"/>
  <c r="J265" i="4" l="1"/>
  <c r="L265" i="4" s="1"/>
  <c r="N265" i="4" s="1"/>
  <c r="W265" i="4"/>
  <c r="Q264" i="4"/>
  <c r="U264" i="4" s="1"/>
  <c r="I265" i="4" s="1"/>
  <c r="Y265" i="4" s="1"/>
  <c r="X265" i="4"/>
  <c r="R265" i="4" l="1"/>
  <c r="H266" i="4" s="1"/>
  <c r="P265" i="4"/>
  <c r="S265" i="4" s="1"/>
  <c r="G266" i="4" s="1"/>
  <c r="M266" i="4" s="1"/>
  <c r="T265" i="4"/>
  <c r="D266" i="4" s="1"/>
  <c r="J266" i="4" l="1"/>
  <c r="Q265" i="4"/>
  <c r="U265" i="4" s="1"/>
  <c r="I266" i="4" s="1"/>
  <c r="Y266" i="4" s="1"/>
  <c r="X266" i="4"/>
  <c r="W266" i="4"/>
  <c r="K266" i="4"/>
  <c r="T266" i="4"/>
  <c r="D267" i="4" s="1"/>
  <c r="K267" i="4" l="1"/>
  <c r="L266" i="4"/>
  <c r="N266" i="4" s="1"/>
  <c r="R266" i="4" s="1"/>
  <c r="P266" i="4" l="1"/>
  <c r="S266" i="4" s="1"/>
  <c r="G267" i="4" s="1"/>
  <c r="M267" i="4" s="1"/>
  <c r="H267" i="4"/>
  <c r="W267" i="4" l="1"/>
  <c r="J267" i="4"/>
  <c r="L267" i="4" s="1"/>
  <c r="N267" i="4" s="1"/>
  <c r="Q266" i="4"/>
  <c r="U266" i="4" s="1"/>
  <c r="I267" i="4" s="1"/>
  <c r="Y267" i="4" s="1"/>
  <c r="X267" i="4"/>
  <c r="R267" i="4" l="1"/>
  <c r="H268" i="4" s="1"/>
  <c r="P267" i="4"/>
  <c r="S267" i="4" s="1"/>
  <c r="G268" i="4" s="1"/>
  <c r="M268" i="4" s="1"/>
  <c r="W268" i="4" l="1"/>
  <c r="Q267" i="4"/>
  <c r="U267" i="4" s="1"/>
  <c r="I268" i="4" s="1"/>
  <c r="Y268" i="4" s="1"/>
  <c r="T267" i="4"/>
  <c r="D268" i="4" s="1"/>
  <c r="J268" i="4" s="1"/>
  <c r="X268" i="4"/>
  <c r="K268" i="4" l="1"/>
  <c r="L268" i="4" l="1"/>
  <c r="N268" i="4" s="1"/>
  <c r="R268" i="4" l="1"/>
  <c r="H269" i="4" s="1"/>
  <c r="P268" i="4"/>
  <c r="S268" i="4" s="1"/>
  <c r="G269" i="4" s="1"/>
  <c r="M269" i="4" s="1"/>
  <c r="W269" i="4" l="1"/>
  <c r="X269" i="4"/>
  <c r="Q268" i="4"/>
  <c r="U268" i="4" s="1"/>
  <c r="I269" i="4" s="1"/>
  <c r="Y269" i="4" s="1"/>
  <c r="T268" i="4"/>
  <c r="D269" i="4" s="1"/>
  <c r="J269" i="4" s="1"/>
  <c r="K269" i="4" l="1"/>
  <c r="L269" i="4" l="1"/>
  <c r="N269" i="4" s="1"/>
  <c r="R269" i="4" s="1"/>
  <c r="P269" i="4" l="1"/>
  <c r="S269" i="4" s="1"/>
  <c r="G270" i="4" s="1"/>
  <c r="M270" i="4" s="1"/>
  <c r="H270" i="4"/>
  <c r="W270" i="4" l="1"/>
  <c r="Q269" i="4"/>
  <c r="U269" i="4" s="1"/>
  <c r="I270" i="4" s="1"/>
  <c r="Y270" i="4" s="1"/>
  <c r="T269" i="4"/>
  <c r="D270" i="4" s="1"/>
  <c r="J270" i="4" s="1"/>
  <c r="X270" i="4"/>
  <c r="K270" i="4" l="1"/>
  <c r="T270" i="4"/>
  <c r="D271" i="4" s="1"/>
  <c r="K271" i="4" l="1"/>
  <c r="L270" i="4"/>
  <c r="N270" i="4" s="1"/>
  <c r="R270" i="4" s="1"/>
  <c r="T271" i="4"/>
  <c r="D272" i="4" s="1"/>
  <c r="P270" i="4" l="1"/>
  <c r="S270" i="4" s="1"/>
  <c r="G271" i="4" s="1"/>
  <c r="M271" i="4" s="1"/>
  <c r="H271" i="4"/>
  <c r="K272" i="4"/>
  <c r="W271" i="4" l="1"/>
  <c r="J271" i="4"/>
  <c r="L271" i="4" s="1"/>
  <c r="N271" i="4" s="1"/>
  <c r="Q270" i="4"/>
  <c r="U270" i="4" s="1"/>
  <c r="I271" i="4" s="1"/>
  <c r="Y271" i="4" s="1"/>
  <c r="X271" i="4"/>
  <c r="R271" i="4" l="1"/>
  <c r="H272" i="4" s="1"/>
  <c r="P271" i="4"/>
  <c r="S271" i="4" s="1"/>
  <c r="G272" i="4" s="1"/>
  <c r="M272" i="4" s="1"/>
  <c r="W272" i="4" l="1"/>
  <c r="J272" i="4"/>
  <c r="L272" i="4" s="1"/>
  <c r="N272" i="4" s="1"/>
  <c r="P272" i="4" s="1"/>
  <c r="S272" i="4" s="1"/>
  <c r="G273" i="4" s="1"/>
  <c r="M273" i="4" s="1"/>
  <c r="Q271" i="4"/>
  <c r="U271" i="4" s="1"/>
  <c r="I272" i="4" s="1"/>
  <c r="Y272" i="4" s="1"/>
  <c r="X272" i="4"/>
  <c r="R272" i="4" l="1"/>
  <c r="H273" i="4" s="1"/>
  <c r="X273" i="4" s="1"/>
  <c r="W273" i="4"/>
  <c r="Q272" i="4"/>
  <c r="T272" i="4" l="1"/>
  <c r="D273" i="4" s="1"/>
  <c r="J273" i="4" s="1"/>
  <c r="U272" i="4"/>
  <c r="I273" i="4" s="1"/>
  <c r="Y273" i="4" s="1"/>
  <c r="K273" i="4" l="1"/>
  <c r="L273" i="4" l="1"/>
  <c r="N273" i="4" s="1"/>
  <c r="P273" i="4" l="1"/>
  <c r="S273" i="4" s="1"/>
  <c r="G274" i="4" s="1"/>
  <c r="M274" i="4" s="1"/>
  <c r="R273" i="4"/>
  <c r="H274" i="4" s="1"/>
  <c r="Q273" i="4" l="1"/>
  <c r="T273" i="4" s="1"/>
  <c r="D274" i="4" s="1"/>
  <c r="K274" i="4" s="1"/>
  <c r="W274" i="4"/>
  <c r="X274" i="4"/>
  <c r="U273" i="4" l="1"/>
  <c r="I274" i="4" s="1"/>
  <c r="Y274" i="4" s="1"/>
  <c r="J274" i="4"/>
  <c r="L274" i="4" s="1"/>
  <c r="N274" i="4" s="1"/>
  <c r="P274" i="4" l="1"/>
  <c r="S274" i="4" s="1"/>
  <c r="G275" i="4" s="1"/>
  <c r="M275" i="4" s="1"/>
  <c r="R274" i="4"/>
  <c r="H275" i="4" s="1"/>
  <c r="Q274" i="4" l="1"/>
  <c r="T274" i="4" s="1"/>
  <c r="D275" i="4" s="1"/>
  <c r="J275" i="4" s="1"/>
  <c r="W275" i="4"/>
  <c r="X275" i="4"/>
  <c r="U274" i="4" l="1"/>
  <c r="I275" i="4" s="1"/>
  <c r="Y275" i="4" s="1"/>
  <c r="K275" i="4"/>
  <c r="L275" i="4" s="1"/>
  <c r="N275" i="4" s="1"/>
  <c r="R275" i="4" s="1"/>
  <c r="H276" i="4" s="1"/>
  <c r="P275" i="4" l="1"/>
  <c r="S275" i="4" s="1"/>
  <c r="G276" i="4" s="1"/>
  <c r="M276" i="4" s="1"/>
  <c r="W276" i="4" l="1"/>
  <c r="Q275" i="4"/>
  <c r="T275" i="4" s="1"/>
  <c r="D276" i="4" s="1"/>
  <c r="J276" i="4" s="1"/>
  <c r="X276" i="4"/>
  <c r="U275" i="4" l="1"/>
  <c r="I276" i="4" s="1"/>
  <c r="Y276" i="4" s="1"/>
  <c r="K276" i="4"/>
  <c r="L276" i="4" s="1"/>
  <c r="N276" i="4" s="1"/>
  <c r="P276" i="4" s="1"/>
  <c r="S276" i="4" s="1"/>
  <c r="G277" i="4" s="1"/>
  <c r="M277" i="4" s="1"/>
  <c r="W277" i="4" l="1"/>
  <c r="Q276" i="4"/>
  <c r="T276" i="4" s="1"/>
  <c r="D277" i="4" s="1"/>
  <c r="J277" i="4" s="1"/>
  <c r="R276" i="4"/>
  <c r="H277" i="4" s="1"/>
  <c r="X277" i="4" s="1"/>
  <c r="U276" i="4" l="1"/>
  <c r="I277" i="4" s="1"/>
  <c r="Y277" i="4" s="1"/>
  <c r="K277" i="4"/>
  <c r="L277" i="4" s="1"/>
  <c r="N277" i="4" s="1"/>
  <c r="R277" i="4" s="1"/>
  <c r="H278" i="4" s="1"/>
  <c r="P277" i="4" l="1"/>
  <c r="S277" i="4" s="1"/>
  <c r="G278" i="4" s="1"/>
  <c r="M278" i="4" s="1"/>
  <c r="W278" i="4" l="1"/>
  <c r="X278" i="4"/>
  <c r="Q277" i="4"/>
  <c r="T277" i="4" s="1"/>
  <c r="D278" i="4" s="1"/>
  <c r="J278" i="4" s="1"/>
  <c r="U277" i="4" l="1"/>
  <c r="I278" i="4" s="1"/>
  <c r="Y278" i="4" s="1"/>
  <c r="K278" i="4"/>
  <c r="L278" i="4" s="1"/>
  <c r="N278" i="4" s="1"/>
  <c r="P278" i="4" l="1"/>
  <c r="S278" i="4" s="1"/>
  <c r="G279" i="4" s="1"/>
  <c r="M279" i="4" s="1"/>
  <c r="R278" i="4"/>
  <c r="H279" i="4" s="1"/>
  <c r="X279" i="4" l="1"/>
  <c r="W279" i="4"/>
  <c r="Q278" i="4"/>
  <c r="U278" i="4" s="1"/>
  <c r="I279" i="4" s="1"/>
  <c r="Y279" i="4" s="1"/>
  <c r="T278" i="4"/>
  <c r="D279" i="4" s="1"/>
  <c r="J279" i="4" s="1"/>
  <c r="K279" i="4" l="1"/>
  <c r="L279" i="4" l="1"/>
  <c r="N279" i="4" s="1"/>
  <c r="R279" i="4" s="1"/>
  <c r="P279" i="4" l="1"/>
  <c r="S279" i="4" s="1"/>
  <c r="G280" i="4" s="1"/>
  <c r="M280" i="4" s="1"/>
  <c r="H280" i="4"/>
  <c r="W280" i="4" l="1"/>
  <c r="Q279" i="4"/>
  <c r="T279" i="4" s="1"/>
  <c r="D280" i="4" s="1"/>
  <c r="X280" i="4"/>
  <c r="K280" i="4" l="1"/>
  <c r="J280" i="4"/>
  <c r="U279" i="4"/>
  <c r="I280" i="4" s="1"/>
  <c r="Y280" i="4" s="1"/>
  <c r="L280" i="4" l="1"/>
  <c r="N280" i="4" s="1"/>
  <c r="P280" i="4" l="1"/>
  <c r="S280" i="4" s="1"/>
  <c r="G281" i="4" s="1"/>
  <c r="M281" i="4" s="1"/>
  <c r="R280" i="4"/>
  <c r="H281" i="4" s="1"/>
  <c r="X281" i="4" l="1"/>
  <c r="W281" i="4"/>
  <c r="Q280" i="4"/>
  <c r="T280" i="4" s="1"/>
  <c r="D281" i="4" s="1"/>
  <c r="K281" i="4" s="1"/>
  <c r="J281" i="4" l="1"/>
  <c r="L281" i="4" s="1"/>
  <c r="N281" i="4" s="1"/>
  <c r="U280" i="4"/>
  <c r="I281" i="4" s="1"/>
  <c r="Y281" i="4" s="1"/>
  <c r="P281" i="4" l="1"/>
  <c r="S281" i="4" s="1"/>
  <c r="G282" i="4" s="1"/>
  <c r="M282" i="4" s="1"/>
  <c r="R281" i="4"/>
  <c r="H282" i="4" s="1"/>
  <c r="W282" i="4" l="1"/>
  <c r="X282" i="4"/>
  <c r="Q281" i="4"/>
  <c r="T281" i="4" s="1"/>
  <c r="D282" i="4" s="1"/>
  <c r="J282" i="4" s="1"/>
  <c r="U281" i="4" l="1"/>
  <c r="I282" i="4" s="1"/>
  <c r="Y282" i="4" s="1"/>
  <c r="K282" i="4"/>
  <c r="L282" i="4" s="1"/>
  <c r="N282" i="4" s="1"/>
  <c r="R282" i="4" s="1"/>
  <c r="H283" i="4" s="1"/>
  <c r="P282" i="4" l="1"/>
  <c r="S282" i="4" s="1"/>
  <c r="G283" i="4" s="1"/>
  <c r="M283" i="4" s="1"/>
  <c r="X283" i="4" l="1"/>
  <c r="Q282" i="4"/>
  <c r="T282" i="4" s="1"/>
  <c r="D283" i="4" s="1"/>
  <c r="J283" i="4" s="1"/>
  <c r="W283" i="4"/>
  <c r="K283" i="4" l="1"/>
  <c r="L283" i="4" s="1"/>
  <c r="N283" i="4" s="1"/>
  <c r="U282" i="4"/>
  <c r="I283" i="4" s="1"/>
  <c r="Y283" i="4" s="1"/>
  <c r="P283" i="4" l="1"/>
  <c r="S283" i="4" s="1"/>
  <c r="G284" i="4" s="1"/>
  <c r="M284" i="4" s="1"/>
  <c r="R283" i="4"/>
  <c r="H284" i="4" s="1"/>
  <c r="Q283" i="4" l="1"/>
  <c r="T283" i="4" s="1"/>
  <c r="D284" i="4" s="1"/>
  <c r="J284" i="4" s="1"/>
  <c r="W284" i="4"/>
  <c r="X284" i="4"/>
  <c r="K284" i="4" l="1"/>
  <c r="L284" i="4" s="1"/>
  <c r="N284" i="4" s="1"/>
  <c r="U283" i="4"/>
  <c r="I284" i="4" s="1"/>
  <c r="Y284" i="4" s="1"/>
  <c r="P284" i="4" l="1"/>
  <c r="S284" i="4" s="1"/>
  <c r="G285" i="4" s="1"/>
  <c r="M285" i="4" s="1"/>
  <c r="R284" i="4"/>
  <c r="H285" i="4" s="1"/>
  <c r="X285" i="4" l="1"/>
  <c r="W285" i="4"/>
  <c r="Q284" i="4"/>
  <c r="T284" i="4" s="1"/>
  <c r="D285" i="4" s="1"/>
  <c r="J285" i="4" s="1"/>
  <c r="K285" i="4" l="1"/>
  <c r="L285" i="4" s="1"/>
  <c r="N285" i="4" s="1"/>
  <c r="P285" i="4" s="1"/>
  <c r="S285" i="4" s="1"/>
  <c r="G286" i="4" s="1"/>
  <c r="M286" i="4" s="1"/>
  <c r="U284" i="4"/>
  <c r="I285" i="4" s="1"/>
  <c r="Y285" i="4" s="1"/>
  <c r="R285" i="4" l="1"/>
  <c r="H286" i="4" s="1"/>
  <c r="X286" i="4" s="1"/>
  <c r="W286" i="4"/>
  <c r="Q285" i="4"/>
  <c r="T285" i="4" s="1"/>
  <c r="D286" i="4" s="1"/>
  <c r="K286" i="4" l="1"/>
  <c r="J286" i="4"/>
  <c r="U285" i="4"/>
  <c r="I286" i="4" s="1"/>
  <c r="Y286" i="4" s="1"/>
  <c r="L286" i="4" l="1"/>
  <c r="N286" i="4" s="1"/>
  <c r="R286" i="4" l="1"/>
  <c r="H287" i="4" s="1"/>
  <c r="P286" i="4"/>
  <c r="S286" i="4" s="1"/>
  <c r="G287" i="4" s="1"/>
  <c r="M287" i="4" s="1"/>
  <c r="Q286" i="4" l="1"/>
  <c r="U286" i="4" s="1"/>
  <c r="I287" i="4" s="1"/>
  <c r="Y287" i="4" s="1"/>
  <c r="X287" i="4"/>
  <c r="W287" i="4"/>
  <c r="T286" i="4"/>
  <c r="D287" i="4" s="1"/>
  <c r="J287" i="4" s="1"/>
  <c r="K287" i="4" l="1"/>
  <c r="L287" i="4" l="1"/>
  <c r="N287" i="4" s="1"/>
  <c r="R287" i="4" s="1"/>
  <c r="P287" i="4" l="1"/>
  <c r="S287" i="4" s="1"/>
  <c r="G288" i="4" s="1"/>
  <c r="M288" i="4" s="1"/>
  <c r="H288" i="4"/>
  <c r="W288" i="4" l="1"/>
  <c r="Q287" i="4"/>
  <c r="T287" i="4" s="1"/>
  <c r="D288" i="4" s="1"/>
  <c r="X288" i="4"/>
  <c r="K288" i="4" l="1"/>
  <c r="J288" i="4"/>
  <c r="U287" i="4"/>
  <c r="I288" i="4" s="1"/>
  <c r="Y288" i="4" s="1"/>
  <c r="L288" i="4" l="1"/>
  <c r="N288" i="4" s="1"/>
  <c r="R288" i="4" s="1"/>
  <c r="H289" i="4" s="1"/>
  <c r="P288" i="4" l="1"/>
  <c r="S288" i="4" s="1"/>
  <c r="G289" i="4" s="1"/>
  <c r="M289" i="4" s="1"/>
  <c r="Q288" i="4" l="1"/>
  <c r="T288" i="4" s="1"/>
  <c r="D289" i="4" s="1"/>
  <c r="K289" i="4" s="1"/>
  <c r="W289" i="4"/>
  <c r="X289" i="4"/>
  <c r="U288" i="4" l="1"/>
  <c r="I289" i="4" s="1"/>
  <c r="Y289" i="4" s="1"/>
  <c r="J289" i="4"/>
  <c r="L289" i="4" s="1"/>
  <c r="N289" i="4" s="1"/>
  <c r="P289" i="4" l="1"/>
  <c r="S289" i="4" s="1"/>
  <c r="G290" i="4" s="1"/>
  <c r="M290" i="4" s="1"/>
  <c r="R289" i="4"/>
  <c r="H290" i="4" s="1"/>
  <c r="W290" i="4" l="1"/>
  <c r="X290" i="4"/>
  <c r="Q289" i="4"/>
  <c r="T289" i="4" s="1"/>
  <c r="D290" i="4" s="1"/>
  <c r="K290" i="4" s="1"/>
  <c r="U289" i="4" l="1"/>
  <c r="I290" i="4" s="1"/>
  <c r="Y290" i="4" s="1"/>
  <c r="J290" i="4"/>
  <c r="L290" i="4" s="1"/>
  <c r="N290" i="4" s="1"/>
  <c r="P290" i="4" l="1"/>
  <c r="S290" i="4" s="1"/>
  <c r="G291" i="4" s="1"/>
  <c r="M291" i="4" s="1"/>
  <c r="R290" i="4"/>
  <c r="H291" i="4" s="1"/>
  <c r="X291" i="4" l="1"/>
  <c r="Q290" i="4"/>
  <c r="T290" i="4" s="1"/>
  <c r="D291" i="4" s="1"/>
  <c r="K291" i="4" s="1"/>
  <c r="W291" i="4"/>
  <c r="U290" i="4" l="1"/>
  <c r="I291" i="4" s="1"/>
  <c r="Y291" i="4" s="1"/>
  <c r="J291" i="4"/>
  <c r="L291" i="4" s="1"/>
  <c r="N291" i="4" s="1"/>
  <c r="P291" i="4" s="1"/>
  <c r="S291" i="4" s="1"/>
  <c r="G292" i="4" s="1"/>
  <c r="M292" i="4" s="1"/>
  <c r="R291" i="4" l="1"/>
  <c r="H292" i="4" s="1"/>
  <c r="X292" i="4" s="1"/>
  <c r="W292" i="4"/>
  <c r="Q291" i="4"/>
  <c r="T291" i="4" s="1"/>
  <c r="D292" i="4" s="1"/>
  <c r="J292" i="4" s="1"/>
  <c r="U291" i="4" l="1"/>
  <c r="I292" i="4" s="1"/>
  <c r="Y292" i="4" s="1"/>
  <c r="K292" i="4"/>
  <c r="L292" i="4" l="1"/>
  <c r="N292" i="4" s="1"/>
  <c r="P292" i="4" l="1"/>
  <c r="S292" i="4" s="1"/>
  <c r="G293" i="4" s="1"/>
  <c r="M293" i="4" s="1"/>
  <c r="R292" i="4"/>
  <c r="H293" i="4" s="1"/>
  <c r="Q292" i="4" l="1"/>
  <c r="U292" i="4" s="1"/>
  <c r="I293" i="4" s="1"/>
  <c r="Y293" i="4" s="1"/>
  <c r="W293" i="4"/>
  <c r="X293" i="4"/>
  <c r="T292" i="4"/>
  <c r="D293" i="4" s="1"/>
  <c r="J293" i="4" s="1"/>
  <c r="K293" i="4" l="1"/>
  <c r="L293" i="4" l="1"/>
  <c r="N293" i="4" s="1"/>
  <c r="P293" i="4" l="1"/>
  <c r="S293" i="4" s="1"/>
  <c r="G294" i="4" s="1"/>
  <c r="M294" i="4" s="1"/>
  <c r="R293" i="4"/>
  <c r="H294" i="4" s="1"/>
  <c r="X294" i="4" l="1"/>
  <c r="Q293" i="4"/>
  <c r="T293" i="4" s="1"/>
  <c r="D294" i="4" s="1"/>
  <c r="J294" i="4" s="1"/>
  <c r="W294" i="4"/>
  <c r="U293" i="4" l="1"/>
  <c r="I294" i="4" s="1"/>
  <c r="Y294" i="4" s="1"/>
  <c r="K294" i="4"/>
  <c r="L294" i="4" s="1"/>
  <c r="N294" i="4" s="1"/>
  <c r="P294" i="4" l="1"/>
  <c r="S294" i="4" s="1"/>
  <c r="G295" i="4" s="1"/>
  <c r="M295" i="4" s="1"/>
  <c r="R294" i="4"/>
  <c r="H295" i="4" s="1"/>
  <c r="W295" i="4" l="1"/>
  <c r="X295" i="4"/>
  <c r="Q294" i="4"/>
  <c r="T294" i="4" s="1"/>
  <c r="D295" i="4" s="1"/>
  <c r="J295" i="4" s="1"/>
  <c r="U294" i="4" l="1"/>
  <c r="I295" i="4" s="1"/>
  <c r="Y295" i="4" s="1"/>
  <c r="K295" i="4"/>
  <c r="L295" i="4" s="1"/>
  <c r="N295" i="4" s="1"/>
  <c r="R295" i="4" l="1"/>
  <c r="H296" i="4" s="1"/>
  <c r="P295" i="4"/>
  <c r="S295" i="4" s="1"/>
  <c r="G296" i="4" s="1"/>
  <c r="M296" i="4" s="1"/>
  <c r="W296" i="4" l="1"/>
  <c r="X296" i="4"/>
  <c r="Q295" i="4"/>
  <c r="T295" i="4" l="1"/>
  <c r="D296" i="4" s="1"/>
  <c r="U295" i="4"/>
  <c r="I296" i="4" s="1"/>
  <c r="Y296" i="4" s="1"/>
  <c r="K296" i="4" l="1"/>
  <c r="J296" i="4"/>
  <c r="L296" i="4" l="1"/>
  <c r="N296" i="4" s="1"/>
  <c r="P296" i="4" s="1"/>
  <c r="S296" i="4" s="1"/>
  <c r="G297" i="4" s="1"/>
  <c r="M297" i="4" s="1"/>
  <c r="Q296" i="4" l="1"/>
  <c r="U296" i="4" s="1"/>
  <c r="I297" i="4" s="1"/>
  <c r="R296" i="4"/>
  <c r="H297" i="4" s="1"/>
  <c r="X297" i="4" s="1"/>
  <c r="W297" i="4"/>
  <c r="T296" i="4"/>
  <c r="D297" i="4" s="1"/>
  <c r="Y297" i="4" l="1"/>
  <c r="K297" i="4"/>
  <c r="J297" i="4"/>
  <c r="L297" i="4" l="1"/>
  <c r="N297" i="4" s="1"/>
  <c r="P297" i="4" s="1"/>
  <c r="S297" i="4" s="1"/>
  <c r="G298" i="4" s="1"/>
  <c r="M298" i="4" s="1"/>
  <c r="R297" i="4" l="1"/>
  <c r="H298" i="4" s="1"/>
  <c r="X298" i="4" s="1"/>
  <c r="W298" i="4"/>
  <c r="Q297" i="4"/>
  <c r="U297" i="4" s="1"/>
  <c r="I298" i="4" s="1"/>
  <c r="T297" i="4"/>
  <c r="D298" i="4" s="1"/>
  <c r="J298" i="4" s="1"/>
  <c r="Y298" i="4" l="1"/>
  <c r="K298" i="4"/>
  <c r="L298" i="4" l="1"/>
  <c r="N298" i="4" s="1"/>
  <c r="P298" i="4" l="1"/>
  <c r="S298" i="4" s="1"/>
  <c r="G299" i="4" s="1"/>
  <c r="M299" i="4" s="1"/>
  <c r="R298" i="4"/>
  <c r="H299" i="4" s="1"/>
  <c r="T298" i="4"/>
  <c r="D299" i="4" s="1"/>
  <c r="J299" i="4" l="1"/>
  <c r="Q298" i="4"/>
  <c r="U298" i="4" s="1"/>
  <c r="I299" i="4" s="1"/>
  <c r="Y299" i="4" s="1"/>
  <c r="W299" i="4"/>
  <c r="X299" i="4"/>
  <c r="K299" i="4"/>
  <c r="L299" i="4" l="1"/>
  <c r="N299" i="4" s="1"/>
  <c r="P299" i="4" l="1"/>
  <c r="S299" i="4" s="1"/>
  <c r="G300" i="4" s="1"/>
  <c r="M300" i="4" s="1"/>
  <c r="R299" i="4"/>
  <c r="H300" i="4" s="1"/>
  <c r="T299" i="4"/>
  <c r="D300" i="4" s="1"/>
  <c r="X300" i="4" l="1"/>
  <c r="W300" i="4"/>
  <c r="Q299" i="4"/>
  <c r="U299" i="4" s="1"/>
  <c r="I300" i="4" s="1"/>
  <c r="Y300" i="4" s="1"/>
  <c r="J300" i="4"/>
  <c r="K300" i="4"/>
  <c r="L300" i="4" l="1"/>
  <c r="N300" i="4" s="1"/>
  <c r="R300" i="4" s="1"/>
  <c r="P300" i="4" l="1"/>
  <c r="S300" i="4" s="1"/>
  <c r="G301" i="4" s="1"/>
  <c r="M301" i="4" s="1"/>
  <c r="H301" i="4"/>
  <c r="W301" i="4" l="1"/>
  <c r="Q300" i="4"/>
  <c r="T300" i="4" s="1"/>
  <c r="D301" i="4" s="1"/>
  <c r="J301" i="4" s="1"/>
  <c r="X301" i="4"/>
  <c r="U300" i="4" l="1"/>
  <c r="I301" i="4" s="1"/>
  <c r="Y301" i="4" s="1"/>
  <c r="K301" i="4"/>
  <c r="L301" i="4" l="1"/>
  <c r="N301" i="4" s="1"/>
  <c r="R301" i="4" l="1"/>
  <c r="H302" i="4" s="1"/>
  <c r="P301" i="4"/>
  <c r="S301" i="4" s="1"/>
  <c r="G302" i="4" s="1"/>
  <c r="M302" i="4" s="1"/>
  <c r="W302" i="4" l="1"/>
  <c r="X302" i="4"/>
  <c r="Q301" i="4"/>
  <c r="T301" i="4" l="1"/>
  <c r="D302" i="4" s="1"/>
  <c r="U301" i="4"/>
  <c r="I302" i="4" s="1"/>
  <c r="Y302" i="4" s="1"/>
  <c r="K302" i="4" l="1"/>
  <c r="J302" i="4"/>
  <c r="L302" i="4" l="1"/>
  <c r="N302" i="4" s="1"/>
  <c r="R302" i="4" s="1"/>
  <c r="H303" i="4" s="1"/>
  <c r="P302" i="4" l="1"/>
  <c r="S302" i="4" s="1"/>
  <c r="G303" i="4" s="1"/>
  <c r="M303" i="4" s="1"/>
  <c r="T302" i="4"/>
  <c r="D303" i="4" s="1"/>
  <c r="J303" i="4" l="1"/>
  <c r="W303" i="4"/>
  <c r="Q302" i="4"/>
  <c r="U302" i="4" s="1"/>
  <c r="I303" i="4" s="1"/>
  <c r="Y303" i="4" s="1"/>
  <c r="X303" i="4"/>
  <c r="K303" i="4"/>
  <c r="L303" i="4" l="1"/>
  <c r="N303" i="4" s="1"/>
  <c r="R303" i="4" s="1"/>
  <c r="P303" i="4" l="1"/>
  <c r="S303" i="4" s="1"/>
  <c r="G304" i="4" s="1"/>
  <c r="M304" i="4" s="1"/>
  <c r="H304" i="4"/>
  <c r="W304" i="4" l="1"/>
  <c r="Q303" i="4"/>
  <c r="X304" i="4"/>
  <c r="T303" i="4" l="1"/>
  <c r="D304" i="4" s="1"/>
  <c r="J304" i="4" s="1"/>
  <c r="U303" i="4"/>
  <c r="I304" i="4" s="1"/>
  <c r="Y304" i="4" s="1"/>
  <c r="K304" i="4" l="1"/>
  <c r="L304" i="4" l="1"/>
  <c r="N304" i="4" s="1"/>
  <c r="R304" i="4" s="1"/>
  <c r="P304" i="4" l="1"/>
  <c r="S304" i="4" s="1"/>
  <c r="G305" i="4" s="1"/>
  <c r="M305" i="4" s="1"/>
  <c r="H305" i="4"/>
  <c r="W305" i="4" l="1"/>
  <c r="X305" i="4"/>
  <c r="Q304" i="4"/>
  <c r="T304" i="4" l="1"/>
  <c r="D305" i="4" s="1"/>
  <c r="J305" i="4" s="1"/>
  <c r="U304" i="4"/>
  <c r="I305" i="4" s="1"/>
  <c r="Y305" i="4" s="1"/>
  <c r="K305" i="4" l="1"/>
  <c r="L305" i="4" l="1"/>
  <c r="N305" i="4" s="1"/>
  <c r="P305" i="4" l="1"/>
  <c r="S305" i="4" s="1"/>
  <c r="G306" i="4" s="1"/>
  <c r="M306" i="4" s="1"/>
  <c r="R305" i="4"/>
  <c r="H306" i="4" s="1"/>
  <c r="Q305" i="4" l="1"/>
  <c r="U305" i="4" s="1"/>
  <c r="I306" i="4" s="1"/>
  <c r="Y306" i="4" s="1"/>
  <c r="X306" i="4"/>
  <c r="W306" i="4"/>
  <c r="T305" i="4"/>
  <c r="D306" i="4" s="1"/>
  <c r="J306" i="4" s="1"/>
  <c r="K306" i="4" l="1"/>
  <c r="L306" i="4" l="1"/>
  <c r="N306" i="4" s="1"/>
  <c r="P306" i="4" l="1"/>
  <c r="S306" i="4" s="1"/>
  <c r="G307" i="4" s="1"/>
  <c r="M307" i="4" s="1"/>
  <c r="R306" i="4"/>
  <c r="H307" i="4" s="1"/>
  <c r="X307" i="4" l="1"/>
  <c r="W307" i="4"/>
  <c r="Q306" i="4"/>
  <c r="U306" i="4" s="1"/>
  <c r="I307" i="4" s="1"/>
  <c r="Y307" i="4" s="1"/>
  <c r="T306" i="4"/>
  <c r="D307" i="4" s="1"/>
  <c r="J307" i="4" s="1"/>
  <c r="K307" i="4" l="1"/>
  <c r="L307" i="4" l="1"/>
  <c r="N307" i="4" s="1"/>
  <c r="P307" i="4" l="1"/>
  <c r="S307" i="4" s="1"/>
  <c r="G308" i="4" s="1"/>
  <c r="M308" i="4" s="1"/>
  <c r="R307" i="4"/>
  <c r="H308" i="4" s="1"/>
  <c r="W308" i="4" l="1"/>
  <c r="X308" i="4"/>
  <c r="Q307" i="4"/>
  <c r="U307" i="4" s="1"/>
  <c r="I308" i="4" s="1"/>
  <c r="Y308" i="4" s="1"/>
  <c r="T307" i="4"/>
  <c r="D308" i="4" s="1"/>
  <c r="J308" i="4" s="1"/>
  <c r="K308" i="4" l="1"/>
  <c r="T308" i="4"/>
  <c r="D309" i="4" s="1"/>
  <c r="K309" i="4" l="1"/>
  <c r="L308" i="4"/>
  <c r="N308" i="4" s="1"/>
  <c r="R308" i="4" s="1"/>
  <c r="P308" i="4" l="1"/>
  <c r="S308" i="4" s="1"/>
  <c r="G309" i="4" s="1"/>
  <c r="M309" i="4" s="1"/>
  <c r="H309" i="4"/>
  <c r="W309" i="4" l="1"/>
  <c r="J309" i="4"/>
  <c r="L309" i="4" s="1"/>
  <c r="N309" i="4" s="1"/>
  <c r="Q308" i="4"/>
  <c r="U308" i="4" s="1"/>
  <c r="I309" i="4" s="1"/>
  <c r="Y309" i="4" s="1"/>
  <c r="X309" i="4"/>
  <c r="R309" i="4" l="1"/>
  <c r="H310" i="4" s="1"/>
  <c r="P309" i="4"/>
  <c r="S309" i="4" s="1"/>
  <c r="G310" i="4" s="1"/>
  <c r="M310" i="4" s="1"/>
  <c r="W310" i="4" l="1"/>
  <c r="X310" i="4"/>
  <c r="Q309" i="4"/>
  <c r="T309" i="4" l="1"/>
  <c r="D310" i="4" s="1"/>
  <c r="J310" i="4" s="1"/>
  <c r="U309" i="4"/>
  <c r="I310" i="4" s="1"/>
  <c r="Y310" i="4" s="1"/>
  <c r="K310" i="4" l="1"/>
  <c r="L310" i="4" l="1"/>
  <c r="N310" i="4" s="1"/>
  <c r="R310" i="4" s="1"/>
  <c r="H311" i="4" l="1"/>
  <c r="P310" i="4"/>
  <c r="S310" i="4" s="1"/>
  <c r="G311" i="4" s="1"/>
  <c r="M311" i="4" s="1"/>
  <c r="W311" i="4" l="1"/>
  <c r="Q310" i="4"/>
  <c r="X311" i="4"/>
  <c r="T310" i="4" l="1"/>
  <c r="D311" i="4" s="1"/>
  <c r="J311" i="4" s="1"/>
  <c r="U310" i="4"/>
  <c r="I311" i="4" s="1"/>
  <c r="Y311" i="4" s="1"/>
  <c r="K311" i="4" l="1"/>
  <c r="L311" i="4" l="1"/>
  <c r="N311" i="4" s="1"/>
  <c r="R311" i="4" l="1"/>
  <c r="H312" i="4" s="1"/>
  <c r="P311" i="4"/>
  <c r="S311" i="4" s="1"/>
  <c r="G312" i="4" s="1"/>
  <c r="M312" i="4" s="1"/>
  <c r="W312" i="4" l="1"/>
  <c r="X312" i="4"/>
  <c r="Q311" i="4"/>
  <c r="U311" i="4" s="1"/>
  <c r="I312" i="4" s="1"/>
  <c r="Y312" i="4" s="1"/>
  <c r="T311" i="4"/>
  <c r="D312" i="4" s="1"/>
  <c r="J312" i="4" s="1"/>
  <c r="K312" i="4" l="1"/>
  <c r="L312" i="4" l="1"/>
  <c r="N312" i="4" s="1"/>
  <c r="P312" i="4" l="1"/>
  <c r="S312" i="4" s="1"/>
  <c r="G313" i="4" s="1"/>
  <c r="M313" i="4" s="1"/>
  <c r="R312" i="4"/>
  <c r="H313" i="4" s="1"/>
  <c r="Q312" i="4" l="1"/>
  <c r="U312" i="4" s="1"/>
  <c r="I313" i="4" s="1"/>
  <c r="Y313" i="4" s="1"/>
  <c r="X313" i="4"/>
  <c r="W313" i="4"/>
  <c r="T312" i="4"/>
  <c r="D313" i="4" s="1"/>
  <c r="J313" i="4" s="1"/>
  <c r="K313" i="4" l="1"/>
  <c r="L313" i="4" l="1"/>
  <c r="N313" i="4" s="1"/>
  <c r="R313" i="4" s="1"/>
  <c r="P313" i="4" l="1"/>
  <c r="S313" i="4" s="1"/>
  <c r="G314" i="4" s="1"/>
  <c r="M314" i="4" s="1"/>
  <c r="H314" i="4"/>
  <c r="W314" i="4" l="1"/>
  <c r="X314" i="4"/>
  <c r="Q313" i="4"/>
  <c r="T313" i="4" l="1"/>
  <c r="D314" i="4" s="1"/>
  <c r="J314" i="4" s="1"/>
  <c r="U313" i="4"/>
  <c r="I314" i="4" s="1"/>
  <c r="Y314" i="4" s="1"/>
  <c r="K314" i="4" l="1"/>
  <c r="L314" i="4" l="1"/>
  <c r="N314" i="4" s="1"/>
  <c r="R314" i="4" s="1"/>
  <c r="P314" i="4" l="1"/>
  <c r="S314" i="4" s="1"/>
  <c r="G315" i="4" s="1"/>
  <c r="M315" i="4" s="1"/>
  <c r="H315" i="4"/>
  <c r="W315" i="4" l="1"/>
  <c r="Q314" i="4"/>
  <c r="X315" i="4"/>
  <c r="T314" i="4" l="1"/>
  <c r="D315" i="4" s="1"/>
  <c r="J315" i="4" s="1"/>
  <c r="U314" i="4"/>
  <c r="I315" i="4" s="1"/>
  <c r="Y315" i="4" s="1"/>
  <c r="K315" i="4" l="1"/>
  <c r="L315" i="4" l="1"/>
  <c r="N315" i="4" s="1"/>
  <c r="P315" i="4" l="1"/>
  <c r="S315" i="4" s="1"/>
  <c r="G316" i="4" s="1"/>
  <c r="M316" i="4" s="1"/>
  <c r="R315" i="4"/>
  <c r="H316" i="4" s="1"/>
  <c r="X316" i="4" l="1"/>
  <c r="Q315" i="4"/>
  <c r="U315" i="4" s="1"/>
  <c r="I316" i="4" s="1"/>
  <c r="Y316" i="4" s="1"/>
  <c r="W316" i="4"/>
  <c r="T315" i="4"/>
  <c r="D316" i="4" s="1"/>
  <c r="J316" i="4" s="1"/>
  <c r="K316" i="4" l="1"/>
  <c r="L316" i="4" l="1"/>
  <c r="N316" i="4" s="1"/>
  <c r="P316" i="4" l="1"/>
  <c r="S316" i="4" s="1"/>
  <c r="G317" i="4" s="1"/>
  <c r="M317" i="4" s="1"/>
  <c r="R316" i="4"/>
  <c r="H317" i="4" s="1"/>
  <c r="W317" i="4" l="1"/>
  <c r="X317" i="4"/>
  <c r="Q316" i="4"/>
  <c r="U316" i="4" s="1"/>
  <c r="I317" i="4" s="1"/>
  <c r="Y317" i="4" s="1"/>
  <c r="T316" i="4"/>
  <c r="D317" i="4" s="1"/>
  <c r="J317" i="4" s="1"/>
  <c r="K317" i="4" l="1"/>
  <c r="L317" i="4" l="1"/>
  <c r="N317" i="4" s="1"/>
  <c r="R317" i="4" s="1"/>
  <c r="P317" i="4" l="1"/>
  <c r="S317" i="4" s="1"/>
  <c r="G318" i="4" s="1"/>
  <c r="M318" i="4" s="1"/>
  <c r="H318" i="4"/>
  <c r="W318" i="4" l="1"/>
  <c r="Q317" i="4"/>
  <c r="U317" i="4" s="1"/>
  <c r="I318" i="4" s="1"/>
  <c r="Y318" i="4" s="1"/>
  <c r="T317" i="4"/>
  <c r="D318" i="4" s="1"/>
  <c r="J318" i="4" s="1"/>
  <c r="X318" i="4"/>
  <c r="K318" i="4" l="1"/>
  <c r="L318" i="4" l="1"/>
  <c r="N318" i="4" s="1"/>
  <c r="R318" i="4" s="1"/>
  <c r="H319" i="4" l="1"/>
  <c r="P318" i="4"/>
  <c r="S318" i="4" s="1"/>
  <c r="G319" i="4" s="1"/>
  <c r="M319" i="4" s="1"/>
  <c r="W319" i="4" l="1"/>
  <c r="Q318" i="4"/>
  <c r="X319" i="4"/>
  <c r="T318" i="4" l="1"/>
  <c r="D319" i="4" s="1"/>
  <c r="J319" i="4" s="1"/>
  <c r="U318" i="4"/>
  <c r="I319" i="4" s="1"/>
  <c r="Y319" i="4" s="1"/>
  <c r="K319" i="4" l="1"/>
  <c r="L319" i="4" l="1"/>
  <c r="N319" i="4" s="1"/>
  <c r="R319" i="4" s="1"/>
  <c r="P319" i="4" l="1"/>
  <c r="S319" i="4" s="1"/>
  <c r="G320" i="4" s="1"/>
  <c r="M320" i="4" s="1"/>
  <c r="H320" i="4"/>
  <c r="W320" i="4" l="1"/>
  <c r="X320" i="4"/>
  <c r="Q319" i="4"/>
  <c r="T319" i="4" l="1"/>
  <c r="D320" i="4" s="1"/>
  <c r="J320" i="4" s="1"/>
  <c r="U319" i="4"/>
  <c r="I320" i="4" s="1"/>
  <c r="Y320" i="4" s="1"/>
  <c r="K320" i="4" l="1"/>
  <c r="L320" i="4" l="1"/>
  <c r="N320" i="4" s="1"/>
  <c r="R320" i="4" s="1"/>
  <c r="P320" i="4" l="1"/>
  <c r="S320" i="4" s="1"/>
  <c r="G321" i="4" s="1"/>
  <c r="M321" i="4" s="1"/>
  <c r="H321" i="4"/>
  <c r="W321" i="4" l="1"/>
  <c r="Q320" i="4"/>
  <c r="U320" i="4" s="1"/>
  <c r="I321" i="4" s="1"/>
  <c r="Y321" i="4" s="1"/>
  <c r="T320" i="4"/>
  <c r="D321" i="4" s="1"/>
  <c r="J321" i="4" s="1"/>
  <c r="X321" i="4"/>
  <c r="K321" i="4" l="1"/>
  <c r="L321" i="4" l="1"/>
  <c r="N321" i="4" s="1"/>
  <c r="R321" i="4" l="1"/>
  <c r="H322" i="4" s="1"/>
  <c r="P321" i="4"/>
  <c r="S321" i="4" s="1"/>
  <c r="G322" i="4" s="1"/>
  <c r="M322" i="4" s="1"/>
  <c r="W322" i="4" l="1"/>
  <c r="Q321" i="4"/>
  <c r="U321" i="4" s="1"/>
  <c r="I322" i="4" s="1"/>
  <c r="Y322" i="4" s="1"/>
  <c r="X322" i="4"/>
  <c r="T321" i="4"/>
  <c r="D322" i="4" s="1"/>
  <c r="J322" i="4" s="1"/>
  <c r="K322" i="4" l="1"/>
  <c r="L322" i="4" l="1"/>
  <c r="N322" i="4" s="1"/>
  <c r="P322" i="4" l="1"/>
  <c r="S322" i="4" s="1"/>
  <c r="G323" i="4" s="1"/>
  <c r="M323" i="4" s="1"/>
  <c r="R322" i="4"/>
  <c r="H323" i="4" s="1"/>
  <c r="X323" i="4" l="1"/>
  <c r="W323" i="4"/>
  <c r="Q322" i="4"/>
  <c r="U322" i="4" s="1"/>
  <c r="I323" i="4" s="1"/>
  <c r="Y323" i="4" s="1"/>
  <c r="T322" i="4"/>
  <c r="D323" i="4" s="1"/>
  <c r="J323" i="4" s="1"/>
  <c r="K323" i="4" l="1"/>
  <c r="T323" i="4"/>
  <c r="D324" i="4" s="1"/>
  <c r="L323" i="4" l="1"/>
  <c r="N323" i="4" s="1"/>
  <c r="K324" i="4"/>
  <c r="T324" i="4"/>
  <c r="D325" i="4" s="1"/>
  <c r="P323" i="4" l="1"/>
  <c r="S323" i="4" s="1"/>
  <c r="G324" i="4" s="1"/>
  <c r="M324" i="4" s="1"/>
  <c r="R323" i="4"/>
  <c r="H324" i="4" s="1"/>
  <c r="K325" i="4"/>
  <c r="J324" i="4" l="1"/>
  <c r="L324" i="4" s="1"/>
  <c r="N324" i="4" s="1"/>
  <c r="W324" i="4"/>
  <c r="Q323" i="4"/>
  <c r="U323" i="4" s="1"/>
  <c r="I324" i="4" s="1"/>
  <c r="Y324" i="4" s="1"/>
  <c r="X324" i="4"/>
  <c r="R324" i="4" l="1"/>
  <c r="H325" i="4" s="1"/>
  <c r="P324" i="4"/>
  <c r="S324" i="4" s="1"/>
  <c r="G325" i="4" s="1"/>
  <c r="M325" i="4" s="1"/>
  <c r="Q324" i="4" l="1"/>
  <c r="U324" i="4" s="1"/>
  <c r="I325" i="4" s="1"/>
  <c r="Y325" i="4" s="1"/>
  <c r="X325" i="4"/>
  <c r="J325" i="4"/>
  <c r="L325" i="4" s="1"/>
  <c r="N325" i="4" s="1"/>
  <c r="P325" i="4" s="1"/>
  <c r="S325" i="4" s="1"/>
  <c r="G326" i="4" s="1"/>
  <c r="M326" i="4" s="1"/>
  <c r="W325" i="4"/>
  <c r="T325" i="4"/>
  <c r="D326" i="4" s="1"/>
  <c r="R325" i="4" l="1"/>
  <c r="H326" i="4" s="1"/>
  <c r="X326" i="4" s="1"/>
  <c r="J326" i="4"/>
  <c r="W326" i="4"/>
  <c r="Q325" i="4"/>
  <c r="U325" i="4" s="1"/>
  <c r="I326" i="4" s="1"/>
  <c r="K326" i="4"/>
  <c r="T326" i="4"/>
  <c r="D327" i="4" s="1"/>
  <c r="Y326" i="4" l="1"/>
  <c r="K327" i="4"/>
  <c r="L326" i="4"/>
  <c r="N326" i="4" s="1"/>
  <c r="R326" i="4" s="1"/>
  <c r="P326" i="4" l="1"/>
  <c r="S326" i="4" s="1"/>
  <c r="G327" i="4" s="1"/>
  <c r="M327" i="4" s="1"/>
  <c r="H327" i="4"/>
  <c r="W327" i="4" l="1"/>
  <c r="J327" i="4"/>
  <c r="L327" i="4" s="1"/>
  <c r="N327" i="4" s="1"/>
  <c r="Q326" i="4"/>
  <c r="U326" i="4" s="1"/>
  <c r="I327" i="4" s="1"/>
  <c r="Y327" i="4" s="1"/>
  <c r="X327" i="4"/>
  <c r="R327" i="4" l="1"/>
  <c r="H328" i="4" s="1"/>
  <c r="P327" i="4"/>
  <c r="S327" i="4" s="1"/>
  <c r="G328" i="4" s="1"/>
  <c r="M328" i="4" s="1"/>
  <c r="W328" i="4" l="1"/>
  <c r="X328" i="4"/>
  <c r="Q327" i="4"/>
  <c r="U327" i="4" s="1"/>
  <c r="I328" i="4" s="1"/>
  <c r="Y328" i="4" s="1"/>
  <c r="T327" i="4"/>
  <c r="D328" i="4" s="1"/>
  <c r="J328" i="4" s="1"/>
  <c r="K328" i="4" l="1"/>
  <c r="L328" i="4" l="1"/>
  <c r="N328" i="4" s="1"/>
  <c r="P328" i="4" l="1"/>
  <c r="S328" i="4" s="1"/>
  <c r="G329" i="4" s="1"/>
  <c r="M329" i="4" s="1"/>
  <c r="R328" i="4"/>
  <c r="H329" i="4" s="1"/>
  <c r="T328" i="4"/>
  <c r="D329" i="4" s="1"/>
  <c r="Q328" i="4" l="1"/>
  <c r="U328" i="4" s="1"/>
  <c r="I329" i="4" s="1"/>
  <c r="Y329" i="4" s="1"/>
  <c r="X329" i="4"/>
  <c r="J329" i="4"/>
  <c r="W329" i="4"/>
  <c r="K329" i="4"/>
  <c r="L329" i="4" l="1"/>
  <c r="N329" i="4" s="1"/>
  <c r="R329" i="4" s="1"/>
  <c r="P329" i="4" l="1"/>
  <c r="S329" i="4" s="1"/>
  <c r="G330" i="4" s="1"/>
  <c r="M330" i="4" s="1"/>
  <c r="H330" i="4"/>
  <c r="W330" i="4" l="1"/>
  <c r="X330" i="4"/>
  <c r="Q329" i="4"/>
  <c r="T329" i="4" l="1"/>
  <c r="D330" i="4" s="1"/>
  <c r="J330" i="4" s="1"/>
  <c r="U329" i="4"/>
  <c r="I330" i="4" s="1"/>
  <c r="Y330" i="4" s="1"/>
  <c r="K330" i="4" l="1"/>
  <c r="T330" i="4"/>
  <c r="D331" i="4" s="1"/>
  <c r="K331" i="4" l="1"/>
  <c r="L330" i="4"/>
  <c r="N330" i="4" s="1"/>
  <c r="R330" i="4" s="1"/>
  <c r="P330" i="4" l="1"/>
  <c r="S330" i="4" s="1"/>
  <c r="G331" i="4" s="1"/>
  <c r="M331" i="4" s="1"/>
  <c r="H331" i="4"/>
  <c r="W331" i="4" l="1"/>
  <c r="J331" i="4"/>
  <c r="L331" i="4" s="1"/>
  <c r="N331" i="4" s="1"/>
  <c r="X331" i="4"/>
  <c r="Q330" i="4"/>
  <c r="U330" i="4" s="1"/>
  <c r="I331" i="4" s="1"/>
  <c r="Y331" i="4" s="1"/>
  <c r="R331" i="4" l="1"/>
  <c r="H332" i="4" s="1"/>
  <c r="P331" i="4"/>
  <c r="S331" i="4" s="1"/>
  <c r="G332" i="4" s="1"/>
  <c r="M332" i="4" s="1"/>
  <c r="W332" i="4" l="1"/>
  <c r="Q331" i="4"/>
  <c r="U331" i="4" s="1"/>
  <c r="I332" i="4" s="1"/>
  <c r="Y332" i="4" s="1"/>
  <c r="T331" i="4"/>
  <c r="D332" i="4" s="1"/>
  <c r="J332" i="4" s="1"/>
  <c r="X332" i="4"/>
  <c r="K332" i="4" l="1"/>
  <c r="L332" i="4" l="1"/>
  <c r="N332" i="4" s="1"/>
  <c r="R332" i="4" s="1"/>
  <c r="P332" i="4" l="1"/>
  <c r="S332" i="4" s="1"/>
  <c r="G333" i="4" s="1"/>
  <c r="M333" i="4" s="1"/>
  <c r="H333" i="4"/>
  <c r="W333" i="4" l="1"/>
  <c r="X333" i="4"/>
  <c r="Q332" i="4"/>
  <c r="T332" i="4" l="1"/>
  <c r="D333" i="4" s="1"/>
  <c r="J333" i="4" s="1"/>
  <c r="U332" i="4"/>
  <c r="I333" i="4" s="1"/>
  <c r="Y333" i="4" s="1"/>
  <c r="K333" i="4" l="1"/>
  <c r="L333" i="4" l="1"/>
  <c r="N333" i="4" s="1"/>
  <c r="R333" i="4" s="1"/>
  <c r="P333" i="4" l="1"/>
  <c r="S333" i="4" s="1"/>
  <c r="G334" i="4" s="1"/>
  <c r="M334" i="4" s="1"/>
  <c r="H334" i="4"/>
  <c r="W334" i="4" l="1"/>
  <c r="X334" i="4"/>
  <c r="Q333" i="4"/>
  <c r="T333" i="4" l="1"/>
  <c r="D334" i="4" s="1"/>
  <c r="J334" i="4" s="1"/>
  <c r="U333" i="4"/>
  <c r="I334" i="4" s="1"/>
  <c r="Y334" i="4" s="1"/>
  <c r="K334" i="4" l="1"/>
  <c r="L334" i="4" l="1"/>
  <c r="N334" i="4" s="1"/>
  <c r="R334" i="4" s="1"/>
  <c r="H335" i="4" l="1"/>
  <c r="P334" i="4"/>
  <c r="S334" i="4" s="1"/>
  <c r="G335" i="4" s="1"/>
  <c r="M335" i="4" s="1"/>
  <c r="W335" i="4" l="1"/>
  <c r="Q334" i="4"/>
  <c r="U334" i="4" s="1"/>
  <c r="I335" i="4" s="1"/>
  <c r="Y335" i="4" s="1"/>
  <c r="T334" i="4"/>
  <c r="D335" i="4" s="1"/>
  <c r="J335" i="4" s="1"/>
  <c r="X335" i="4"/>
  <c r="K335" i="4" l="1"/>
  <c r="L335" i="4" l="1"/>
  <c r="N335" i="4" s="1"/>
  <c r="R335" i="4" s="1"/>
  <c r="P335" i="4" l="1"/>
  <c r="S335" i="4" s="1"/>
  <c r="G336" i="4" s="1"/>
  <c r="M336" i="4" s="1"/>
  <c r="H336" i="4"/>
  <c r="W336" i="4" l="1"/>
  <c r="X336" i="4"/>
  <c r="Q335" i="4"/>
  <c r="T335" i="4" l="1"/>
  <c r="D336" i="4" s="1"/>
  <c r="J336" i="4" s="1"/>
  <c r="U335" i="4"/>
  <c r="I336" i="4" s="1"/>
  <c r="Y336" i="4" s="1"/>
  <c r="K336" i="4" l="1"/>
  <c r="L336" i="4" l="1"/>
  <c r="N336" i="4" s="1"/>
  <c r="R336" i="4" s="1"/>
  <c r="H337" i="4" l="1"/>
  <c r="P336" i="4"/>
  <c r="S336" i="4" s="1"/>
  <c r="G337" i="4" s="1"/>
  <c r="M337" i="4" s="1"/>
  <c r="W337" i="4" l="1"/>
  <c r="Q336" i="4"/>
  <c r="U336" i="4" s="1"/>
  <c r="I337" i="4" s="1"/>
  <c r="Y337" i="4" s="1"/>
  <c r="T336" i="4"/>
  <c r="D337" i="4" s="1"/>
  <c r="J337" i="4" s="1"/>
  <c r="X337" i="4"/>
  <c r="K337" i="4" l="1"/>
  <c r="L337" i="4" l="1"/>
  <c r="N337" i="4" s="1"/>
  <c r="R337" i="4" s="1"/>
  <c r="H338" i="4" l="1"/>
  <c r="P337" i="4"/>
  <c r="S337" i="4" s="1"/>
  <c r="G338" i="4" s="1"/>
  <c r="M338" i="4" s="1"/>
  <c r="W338" i="4" l="1"/>
  <c r="Q337" i="4"/>
  <c r="X338" i="4"/>
  <c r="T337" i="4" l="1"/>
  <c r="D338" i="4" s="1"/>
  <c r="J338" i="4" s="1"/>
  <c r="U337" i="4"/>
  <c r="I338" i="4" s="1"/>
  <c r="Y338" i="4" s="1"/>
  <c r="K338" i="4" l="1"/>
  <c r="L338" i="4" l="1"/>
  <c r="N338" i="4" s="1"/>
  <c r="R338" i="4" l="1"/>
  <c r="H339" i="4" s="1"/>
  <c r="P338" i="4"/>
  <c r="S338" i="4" s="1"/>
  <c r="G339" i="4" s="1"/>
  <c r="M339" i="4" s="1"/>
  <c r="W339" i="4" l="1"/>
  <c r="X339" i="4"/>
  <c r="Q338" i="4"/>
  <c r="U338" i="4" s="1"/>
  <c r="I339" i="4" s="1"/>
  <c r="Y339" i="4" s="1"/>
  <c r="T338" i="4"/>
  <c r="D339" i="4" s="1"/>
  <c r="J339" i="4" s="1"/>
  <c r="K339" i="4" l="1"/>
  <c r="T339" i="4"/>
  <c r="D340" i="4" s="1"/>
  <c r="L339" i="4" l="1"/>
  <c r="N339" i="4" s="1"/>
  <c r="K340" i="4"/>
  <c r="P339" i="4" l="1"/>
  <c r="S339" i="4" s="1"/>
  <c r="G340" i="4" s="1"/>
  <c r="M340" i="4" s="1"/>
  <c r="R339" i="4"/>
  <c r="H340" i="4" s="1"/>
  <c r="J340" i="4" l="1"/>
  <c r="L340" i="4" s="1"/>
  <c r="N340" i="4" s="1"/>
  <c r="W340" i="4"/>
  <c r="Q339" i="4"/>
  <c r="U339" i="4" s="1"/>
  <c r="I340" i="4" s="1"/>
  <c r="Y340" i="4" s="1"/>
  <c r="X340" i="4"/>
  <c r="R340" i="4" l="1"/>
  <c r="H341" i="4" s="1"/>
  <c r="P340" i="4"/>
  <c r="S340" i="4" s="1"/>
  <c r="G341" i="4" s="1"/>
  <c r="M341" i="4" s="1"/>
  <c r="T340" i="4"/>
  <c r="D341" i="4" s="1"/>
  <c r="W341" i="4" l="1"/>
  <c r="X341" i="4"/>
  <c r="J341" i="4"/>
  <c r="Q340" i="4"/>
  <c r="U340" i="4" s="1"/>
  <c r="I341" i="4" s="1"/>
  <c r="Y341" i="4" s="1"/>
  <c r="K341" i="4"/>
  <c r="L341" i="4" l="1"/>
  <c r="N341" i="4" s="1"/>
  <c r="P341" i="4" l="1"/>
  <c r="S341" i="4" s="1"/>
  <c r="G342" i="4" s="1"/>
  <c r="M342" i="4" s="1"/>
  <c r="R341" i="4"/>
  <c r="H342" i="4" s="1"/>
  <c r="Q341" i="4" l="1"/>
  <c r="U341" i="4" s="1"/>
  <c r="I342" i="4" s="1"/>
  <c r="Y342" i="4" s="1"/>
  <c r="X342" i="4"/>
  <c r="W342" i="4"/>
  <c r="T341" i="4"/>
  <c r="D342" i="4" s="1"/>
  <c r="J342" i="4" s="1"/>
  <c r="K342" i="4" l="1"/>
  <c r="L342" i="4" l="1"/>
  <c r="N342" i="4" s="1"/>
  <c r="R342" i="4" l="1"/>
  <c r="H343" i="4" s="1"/>
  <c r="P342" i="4"/>
  <c r="S342" i="4" s="1"/>
  <c r="G343" i="4" s="1"/>
  <c r="M343" i="4" s="1"/>
  <c r="T342" i="4"/>
  <c r="D343" i="4" s="1"/>
  <c r="J343" i="4" l="1"/>
  <c r="W343" i="4"/>
  <c r="Q342" i="4"/>
  <c r="U342" i="4" s="1"/>
  <c r="I343" i="4" s="1"/>
  <c r="Y343" i="4" s="1"/>
  <c r="X343" i="4"/>
  <c r="K343" i="4"/>
  <c r="L343" i="4" l="1"/>
  <c r="N343" i="4" s="1"/>
  <c r="R343" i="4" s="1"/>
  <c r="P343" i="4" l="1"/>
  <c r="S343" i="4" s="1"/>
  <c r="G344" i="4" s="1"/>
  <c r="M344" i="4" s="1"/>
  <c r="H344" i="4"/>
  <c r="W344" i="4" l="1"/>
  <c r="Q343" i="4"/>
  <c r="X344" i="4"/>
  <c r="T343" i="4" l="1"/>
  <c r="D344" i="4" s="1"/>
  <c r="J344" i="4" s="1"/>
  <c r="U343" i="4"/>
  <c r="I344" i="4" s="1"/>
  <c r="Y344" i="4" s="1"/>
  <c r="K344" i="4" l="1"/>
  <c r="L344" i="4" l="1"/>
  <c r="N344" i="4" s="1"/>
  <c r="R344" i="4" s="1"/>
  <c r="P344" i="4" l="1"/>
  <c r="S344" i="4" s="1"/>
  <c r="G345" i="4" s="1"/>
  <c r="M345" i="4" s="1"/>
  <c r="H345" i="4"/>
  <c r="W345" i="4" l="1"/>
  <c r="X345" i="4"/>
  <c r="Q344" i="4"/>
  <c r="T344" i="4" l="1"/>
  <c r="D345" i="4" s="1"/>
  <c r="J345" i="4" s="1"/>
  <c r="U344" i="4"/>
  <c r="I345" i="4" s="1"/>
  <c r="Y345" i="4" s="1"/>
  <c r="K345" i="4" l="1"/>
  <c r="L345" i="4" l="1"/>
  <c r="N345" i="4" s="1"/>
  <c r="R345" i="4" s="1"/>
  <c r="P345" i="4" l="1"/>
  <c r="S345" i="4" s="1"/>
  <c r="G346" i="4" s="1"/>
  <c r="M346" i="4" s="1"/>
  <c r="H346" i="4"/>
  <c r="W346" i="4" l="1"/>
  <c r="Q345" i="4"/>
  <c r="U345" i="4" s="1"/>
  <c r="I346" i="4" s="1"/>
  <c r="Y346" i="4" s="1"/>
  <c r="T345" i="4"/>
  <c r="D346" i="4" s="1"/>
  <c r="J346" i="4" s="1"/>
  <c r="X346" i="4"/>
  <c r="K346" i="4" l="1"/>
  <c r="L346" i="4" l="1"/>
  <c r="N346" i="4" s="1"/>
  <c r="P346" i="4" l="1"/>
  <c r="S346" i="4" s="1"/>
  <c r="G347" i="4" s="1"/>
  <c r="M347" i="4" s="1"/>
  <c r="R346" i="4"/>
  <c r="H347" i="4" s="1"/>
  <c r="T346" i="4"/>
  <c r="D347" i="4" s="1"/>
  <c r="Q346" i="4" l="1"/>
  <c r="U346" i="4" s="1"/>
  <c r="I347" i="4" s="1"/>
  <c r="Y347" i="4" s="1"/>
  <c r="J347" i="4"/>
  <c r="W347" i="4"/>
  <c r="X347" i="4"/>
  <c r="K347" i="4"/>
  <c r="T347" i="4"/>
  <c r="D348" i="4" s="1"/>
  <c r="K348" i="4" l="1"/>
  <c r="L347" i="4"/>
  <c r="N347" i="4" s="1"/>
  <c r="R347" i="4" s="1"/>
  <c r="P347" i="4" l="1"/>
  <c r="S347" i="4" s="1"/>
  <c r="G348" i="4" s="1"/>
  <c r="M348" i="4" s="1"/>
  <c r="H348" i="4"/>
  <c r="W348" i="4" l="1"/>
  <c r="J348" i="4"/>
  <c r="L348" i="4" s="1"/>
  <c r="N348" i="4" s="1"/>
  <c r="X348" i="4"/>
  <c r="Q347" i="4"/>
  <c r="U347" i="4" s="1"/>
  <c r="I348" i="4" s="1"/>
  <c r="Y348" i="4" s="1"/>
  <c r="R348" i="4" l="1"/>
  <c r="H349" i="4" s="1"/>
  <c r="P348" i="4"/>
  <c r="S348" i="4" s="1"/>
  <c r="G349" i="4" s="1"/>
  <c r="M349" i="4" s="1"/>
  <c r="W349" i="4" l="1"/>
  <c r="X349" i="4"/>
  <c r="Q348" i="4"/>
  <c r="T348" i="4" l="1"/>
  <c r="D349" i="4" s="1"/>
  <c r="J349" i="4" s="1"/>
  <c r="U348" i="4"/>
  <c r="I349" i="4" s="1"/>
  <c r="Y349" i="4" s="1"/>
  <c r="K349" i="4" l="1"/>
  <c r="T349" i="4"/>
  <c r="D350" i="4" s="1"/>
  <c r="L349" i="4" l="1"/>
  <c r="N349" i="4" s="1"/>
  <c r="K350" i="4"/>
  <c r="P349" i="4" l="1"/>
  <c r="S349" i="4" s="1"/>
  <c r="G350" i="4" s="1"/>
  <c r="M350" i="4" s="1"/>
  <c r="R349" i="4"/>
  <c r="H350" i="4" s="1"/>
  <c r="W350" i="4" l="1"/>
  <c r="J350" i="4"/>
  <c r="L350" i="4" s="1"/>
  <c r="N350" i="4" s="1"/>
  <c r="P350" i="4" s="1"/>
  <c r="S350" i="4" s="1"/>
  <c r="G351" i="4" s="1"/>
  <c r="M351" i="4" s="1"/>
  <c r="Q349" i="4"/>
  <c r="U349" i="4" s="1"/>
  <c r="I350" i="4" s="1"/>
  <c r="Y350" i="4" s="1"/>
  <c r="X350" i="4"/>
  <c r="R350" i="4" l="1"/>
  <c r="H351" i="4" s="1"/>
  <c r="X351" i="4" s="1"/>
  <c r="W351" i="4"/>
  <c r="Q350" i="4"/>
  <c r="T350" i="4" l="1"/>
  <c r="D351" i="4" s="1"/>
  <c r="J351" i="4" s="1"/>
  <c r="U350" i="4"/>
  <c r="I351" i="4" s="1"/>
  <c r="Y351" i="4" s="1"/>
  <c r="K351" i="4" l="1"/>
  <c r="L351" i="4" l="1"/>
  <c r="N351" i="4" s="1"/>
  <c r="R351" i="4" s="1"/>
  <c r="H352" i="4" l="1"/>
  <c r="P351" i="4"/>
  <c r="S351" i="4" s="1"/>
  <c r="G352" i="4" s="1"/>
  <c r="M352" i="4" s="1"/>
  <c r="W352" i="4" l="1"/>
  <c r="Q351" i="4"/>
  <c r="X352" i="4"/>
  <c r="T351" i="4" l="1"/>
  <c r="D352" i="4" s="1"/>
  <c r="J352" i="4" s="1"/>
  <c r="U351" i="4"/>
  <c r="I352" i="4" s="1"/>
  <c r="Y352" i="4" s="1"/>
  <c r="K352" i="4" l="1"/>
  <c r="L352" i="4" l="1"/>
  <c r="N352" i="4" s="1"/>
  <c r="R352" i="4" s="1"/>
  <c r="P352" i="4" l="1"/>
  <c r="S352" i="4" s="1"/>
  <c r="G353" i="4" s="1"/>
  <c r="M353" i="4" s="1"/>
  <c r="H353" i="4"/>
  <c r="W353" i="4" l="1"/>
  <c r="Q352" i="4"/>
  <c r="X353" i="4"/>
  <c r="T352" i="4" l="1"/>
  <c r="D353" i="4" s="1"/>
  <c r="J353" i="4" s="1"/>
  <c r="U352" i="4"/>
  <c r="I353" i="4" s="1"/>
  <c r="Y353" i="4" s="1"/>
  <c r="K353" i="4" l="1"/>
  <c r="L353" i="4" l="1"/>
  <c r="N353" i="4" s="1"/>
  <c r="P353" i="4" l="1"/>
  <c r="S353" i="4" s="1"/>
  <c r="G354" i="4" s="1"/>
  <c r="M354" i="4" s="1"/>
  <c r="R353" i="4"/>
  <c r="H354" i="4" s="1"/>
  <c r="Q353" i="4" l="1"/>
  <c r="U353" i="4" s="1"/>
  <c r="I354" i="4" s="1"/>
  <c r="Y354" i="4" s="1"/>
  <c r="X354" i="4"/>
  <c r="W354" i="4"/>
  <c r="T353" i="4"/>
  <c r="D354" i="4" s="1"/>
  <c r="J354" i="4" s="1"/>
  <c r="K354" i="4" l="1"/>
  <c r="L354" i="4" s="1"/>
  <c r="N354" i="4" s="1"/>
  <c r="R354" i="4" s="1"/>
  <c r="T354" i="4"/>
  <c r="D355" i="4" s="1"/>
  <c r="K355" i="4" l="1"/>
  <c r="P354" i="4"/>
  <c r="S354" i="4" s="1"/>
  <c r="G355" i="4" s="1"/>
  <c r="M355" i="4" s="1"/>
  <c r="H355" i="4"/>
  <c r="W355" i="4" l="1"/>
  <c r="J355" i="4"/>
  <c r="L355" i="4" s="1"/>
  <c r="N355" i="4" s="1"/>
  <c r="X355" i="4"/>
  <c r="Q354" i="4"/>
  <c r="U354" i="4" s="1"/>
  <c r="I355" i="4" s="1"/>
  <c r="Y355" i="4" s="1"/>
  <c r="R355" i="4" l="1"/>
  <c r="H356" i="4" s="1"/>
  <c r="P355" i="4"/>
  <c r="S355" i="4" s="1"/>
  <c r="G356" i="4" s="1"/>
  <c r="M356" i="4" s="1"/>
  <c r="W356" i="4" l="1"/>
  <c r="Q355" i="4"/>
  <c r="X356" i="4"/>
  <c r="T355" i="4" l="1"/>
  <c r="D356" i="4" s="1"/>
  <c r="J356" i="4" s="1"/>
  <c r="U355" i="4"/>
  <c r="I356" i="4" s="1"/>
  <c r="Y356" i="4" s="1"/>
  <c r="K356" i="4" l="1"/>
  <c r="T356" i="4"/>
  <c r="D357" i="4" s="1"/>
  <c r="L356" i="4" l="1"/>
  <c r="N356" i="4" s="1"/>
  <c r="K357" i="4"/>
  <c r="P356" i="4" l="1"/>
  <c r="S356" i="4" s="1"/>
  <c r="G357" i="4" s="1"/>
  <c r="M357" i="4" s="1"/>
  <c r="R356" i="4"/>
  <c r="H357" i="4" s="1"/>
  <c r="J357" i="4" l="1"/>
  <c r="L357" i="4" s="1"/>
  <c r="N357" i="4" s="1"/>
  <c r="P357" i="4" s="1"/>
  <c r="S357" i="4" s="1"/>
  <c r="G358" i="4" s="1"/>
  <c r="M358" i="4" s="1"/>
  <c r="Q356" i="4"/>
  <c r="U356" i="4" s="1"/>
  <c r="I357" i="4" s="1"/>
  <c r="Y357" i="4" s="1"/>
  <c r="W357" i="4"/>
  <c r="X357" i="4"/>
  <c r="R357" i="4" l="1"/>
  <c r="H358" i="4" s="1"/>
  <c r="X358" i="4" s="1"/>
  <c r="W358" i="4"/>
  <c r="Q357" i="4"/>
  <c r="U357" i="4" s="1"/>
  <c r="I358" i="4" s="1"/>
  <c r="T357" i="4"/>
  <c r="D358" i="4" s="1"/>
  <c r="J358" i="4" s="1"/>
  <c r="Y358" i="4" l="1"/>
  <c r="K358" i="4"/>
  <c r="L358" i="4" l="1"/>
  <c r="N358" i="4" s="1"/>
  <c r="R358" i="4" l="1"/>
  <c r="H359" i="4" s="1"/>
  <c r="P358" i="4"/>
  <c r="S358" i="4" s="1"/>
  <c r="G359" i="4" s="1"/>
  <c r="M359" i="4" s="1"/>
  <c r="W359" i="4" l="1"/>
  <c r="X359" i="4"/>
  <c r="Q358" i="4"/>
  <c r="U358" i="4" s="1"/>
  <c r="I359" i="4" s="1"/>
  <c r="Y359" i="4" s="1"/>
  <c r="T358" i="4"/>
  <c r="D359" i="4" s="1"/>
  <c r="J359" i="4" s="1"/>
  <c r="K359" i="4" l="1"/>
  <c r="L359" i="4" l="1"/>
  <c r="N359" i="4" s="1"/>
  <c r="R359" i="4" l="1"/>
  <c r="H360" i="4" s="1"/>
  <c r="P359" i="4"/>
  <c r="S359" i="4" s="1"/>
  <c r="G360" i="4" s="1"/>
  <c r="M360" i="4" s="1"/>
  <c r="W360" i="4" l="1"/>
  <c r="X360" i="4"/>
  <c r="Q359" i="4"/>
  <c r="U359" i="4" s="1"/>
  <c r="I360" i="4" s="1"/>
  <c r="Y360" i="4" s="1"/>
  <c r="T359" i="4"/>
  <c r="D360" i="4" s="1"/>
  <c r="J360" i="4" s="1"/>
  <c r="K360" i="4" l="1"/>
  <c r="L360" i="4" l="1"/>
  <c r="N360" i="4" s="1"/>
  <c r="P360" i="4" l="1"/>
  <c r="S360" i="4" s="1"/>
  <c r="G361" i="4" s="1"/>
  <c r="M361" i="4" s="1"/>
  <c r="R360" i="4"/>
  <c r="H361" i="4" s="1"/>
  <c r="X361" i="4" l="1"/>
  <c r="W361" i="4"/>
  <c r="Q360" i="4"/>
  <c r="U360" i="4" s="1"/>
  <c r="I361" i="4" s="1"/>
  <c r="Y361" i="4" s="1"/>
  <c r="T360" i="4"/>
  <c r="D361" i="4" s="1"/>
  <c r="J361" i="4" s="1"/>
  <c r="K361" i="4" l="1"/>
  <c r="L361" i="4" l="1"/>
  <c r="N361" i="4" s="1"/>
  <c r="P361" i="4" l="1"/>
  <c r="S361" i="4" s="1"/>
  <c r="G362" i="4" s="1"/>
  <c r="M362" i="4" s="1"/>
  <c r="R361" i="4"/>
  <c r="H362" i="4" s="1"/>
  <c r="Q361" i="4" l="1"/>
  <c r="U361" i="4" s="1"/>
  <c r="I362" i="4" s="1"/>
  <c r="Y362" i="4" s="1"/>
  <c r="X362" i="4"/>
  <c r="W362" i="4"/>
  <c r="T361" i="4"/>
  <c r="D362" i="4" s="1"/>
  <c r="J362" i="4" s="1"/>
  <c r="K362" i="4" l="1"/>
  <c r="L362" i="4" l="1"/>
  <c r="N362" i="4" s="1"/>
  <c r="R362" i="4" s="1"/>
  <c r="P362" i="4" l="1"/>
  <c r="S362" i="4" s="1"/>
  <c r="G363" i="4" s="1"/>
  <c r="M363" i="4" s="1"/>
  <c r="H363" i="4"/>
  <c r="W363" i="4" l="1"/>
  <c r="Q362" i="4"/>
  <c r="X363" i="4"/>
  <c r="T362" i="4" l="1"/>
  <c r="D363" i="4" s="1"/>
  <c r="J363" i="4" s="1"/>
  <c r="U362" i="4"/>
  <c r="I363" i="4" s="1"/>
  <c r="Y363" i="4" s="1"/>
  <c r="K363" i="4" l="1"/>
  <c r="L363" i="4" l="1"/>
  <c r="N363" i="4" s="1"/>
  <c r="R363" i="4" s="1"/>
  <c r="P363" i="4" l="1"/>
  <c r="S363" i="4" s="1"/>
  <c r="G364" i="4" s="1"/>
  <c r="M364" i="4" s="1"/>
  <c r="H364" i="4"/>
  <c r="W364" i="4" l="1"/>
  <c r="X364" i="4"/>
  <c r="Q363" i="4"/>
  <c r="U363" i="4" s="1"/>
  <c r="I364" i="4" s="1"/>
  <c r="Y364" i="4" s="1"/>
  <c r="T363" i="4"/>
  <c r="D364" i="4" s="1"/>
  <c r="J364" i="4" s="1"/>
  <c r="K364" i="4" l="1"/>
  <c r="T364" i="4"/>
  <c r="D365" i="4" s="1"/>
  <c r="K365" i="4" l="1"/>
  <c r="L364" i="4"/>
  <c r="N364" i="4" s="1"/>
  <c r="R364" i="4" s="1"/>
  <c r="P364" i="4" l="1"/>
  <c r="S364" i="4" s="1"/>
  <c r="G365" i="4" s="1"/>
  <c r="M365" i="4" s="1"/>
  <c r="H365" i="4"/>
  <c r="W365" i="4" l="1"/>
  <c r="J365" i="4"/>
  <c r="L365" i="4" s="1"/>
  <c r="N365" i="4" s="1"/>
  <c r="X365" i="4"/>
  <c r="Q364" i="4"/>
  <c r="U364" i="4" s="1"/>
  <c r="I365" i="4" s="1"/>
  <c r="Y365" i="4" s="1"/>
  <c r="R365" i="4" l="1"/>
  <c r="H366" i="4" s="1"/>
  <c r="P365" i="4"/>
  <c r="S365" i="4" s="1"/>
  <c r="G366" i="4" s="1"/>
  <c r="M366" i="4" s="1"/>
  <c r="W366" i="4" l="1"/>
  <c r="X366" i="4"/>
  <c r="Q365" i="4"/>
  <c r="U365" i="4" s="1"/>
  <c r="I366" i="4" s="1"/>
  <c r="T365" i="4"/>
  <c r="D366" i="4" s="1"/>
  <c r="J366" i="4" s="1"/>
  <c r="Y366" i="4" l="1"/>
  <c r="K366" i="4"/>
  <c r="L366" i="4" l="1"/>
  <c r="N366" i="4" s="1"/>
  <c r="P366" i="4" l="1"/>
  <c r="S366" i="4" s="1"/>
  <c r="G367" i="4" s="1"/>
  <c r="M367" i="4" s="1"/>
  <c r="R366" i="4"/>
  <c r="H367" i="4" s="1"/>
  <c r="X367" i="4" l="1"/>
  <c r="W367" i="4"/>
  <c r="Q366" i="4"/>
  <c r="U366" i="4" s="1"/>
  <c r="I367" i="4" s="1"/>
  <c r="Y367" i="4" s="1"/>
  <c r="T366" i="4"/>
  <c r="D367" i="4" s="1"/>
  <c r="J367" i="4" s="1"/>
  <c r="K367" i="4" l="1"/>
  <c r="L367" i="4" l="1"/>
  <c r="N367" i="4" s="1"/>
  <c r="R367" i="4" s="1"/>
  <c r="P367" i="4" l="1"/>
  <c r="S367" i="4" s="1"/>
  <c r="G368" i="4" s="1"/>
  <c r="M368" i="4" s="1"/>
  <c r="H368" i="4"/>
  <c r="W368" i="4" l="1"/>
  <c r="Q367" i="4"/>
  <c r="X368" i="4"/>
  <c r="T367" i="4" l="1"/>
  <c r="D368" i="4" s="1"/>
  <c r="J368" i="4" s="1"/>
  <c r="U367" i="4"/>
  <c r="I368" i="4" s="1"/>
  <c r="Y368" i="4" s="1"/>
  <c r="K368" i="4" l="1"/>
  <c r="L368" i="4" l="1"/>
  <c r="N368" i="4" s="1"/>
  <c r="R368" i="4" s="1"/>
  <c r="P368" i="4" l="1"/>
  <c r="S368" i="4" s="1"/>
  <c r="G369" i="4" s="1"/>
  <c r="M369" i="4" s="1"/>
  <c r="H369" i="4"/>
  <c r="W369" i="4" l="1"/>
  <c r="X369" i="4"/>
  <c r="Q368" i="4"/>
  <c r="T368" i="4" l="1"/>
  <c r="D369" i="4" s="1"/>
  <c r="J369" i="4" s="1"/>
  <c r="U368" i="4"/>
  <c r="I369" i="4" s="1"/>
  <c r="Y369" i="4" s="1"/>
  <c r="K369" i="4" l="1"/>
  <c r="T369" i="4"/>
  <c r="D370" i="4" s="1"/>
  <c r="K370" i="4" l="1"/>
  <c r="L369" i="4"/>
  <c r="N369" i="4" s="1"/>
  <c r="R369" i="4" s="1"/>
  <c r="P369" i="4" l="1"/>
  <c r="S369" i="4" s="1"/>
  <c r="G370" i="4" s="1"/>
  <c r="M370" i="4" s="1"/>
  <c r="H370" i="4"/>
  <c r="W370" i="4" l="1"/>
  <c r="J370" i="4"/>
  <c r="L370" i="4" s="1"/>
  <c r="N370" i="4" s="1"/>
  <c r="Q369" i="4"/>
  <c r="U369" i="4" s="1"/>
  <c r="I370" i="4" s="1"/>
  <c r="Y370" i="4" s="1"/>
  <c r="X370" i="4"/>
  <c r="R370" i="4" l="1"/>
  <c r="H371" i="4" s="1"/>
  <c r="P370" i="4"/>
  <c r="S370" i="4" s="1"/>
  <c r="G371" i="4" s="1"/>
  <c r="M371" i="4" s="1"/>
  <c r="W371" i="4" l="1"/>
  <c r="X371" i="4"/>
  <c r="Q370" i="4"/>
  <c r="T370" i="4" l="1"/>
  <c r="D371" i="4" s="1"/>
  <c r="J371" i="4" s="1"/>
  <c r="U370" i="4"/>
  <c r="I371" i="4" s="1"/>
  <c r="Y371" i="4" s="1"/>
  <c r="K371" i="4" l="1"/>
  <c r="L371" i="4" l="1"/>
  <c r="N371" i="4" s="1"/>
  <c r="R371" i="4" l="1"/>
  <c r="H372" i="4" s="1"/>
  <c r="P371" i="4"/>
  <c r="S371" i="4" s="1"/>
  <c r="G372" i="4" s="1"/>
  <c r="M372" i="4" s="1"/>
  <c r="W372" i="4" l="1"/>
  <c r="Q371" i="4"/>
  <c r="U371" i="4" s="1"/>
  <c r="I372" i="4" s="1"/>
  <c r="Y372" i="4" s="1"/>
  <c r="X372" i="4"/>
  <c r="T371" i="4"/>
  <c r="D372" i="4" s="1"/>
  <c r="J372" i="4" s="1"/>
  <c r="K372" i="4" l="1"/>
  <c r="L372" i="4" l="1"/>
  <c r="N372" i="4" s="1"/>
  <c r="R372" i="4" s="1"/>
  <c r="P372" i="4" l="1"/>
  <c r="S372" i="4" s="1"/>
  <c r="G373" i="4" s="1"/>
  <c r="M373" i="4" s="1"/>
  <c r="H373" i="4"/>
  <c r="W373" i="4" l="1"/>
  <c r="Q372" i="4"/>
  <c r="X373" i="4"/>
  <c r="T372" i="4" l="1"/>
  <c r="D373" i="4" s="1"/>
  <c r="J373" i="4" s="1"/>
  <c r="U372" i="4"/>
  <c r="I373" i="4" s="1"/>
  <c r="Y373" i="4" s="1"/>
  <c r="K373" i="4" l="1"/>
  <c r="L373" i="4" l="1"/>
  <c r="N373" i="4" s="1"/>
  <c r="R373" i="4" s="1"/>
  <c r="P373" i="4" l="1"/>
  <c r="S373" i="4" s="1"/>
  <c r="G374" i="4" s="1"/>
  <c r="M374" i="4" s="1"/>
  <c r="H374" i="4"/>
  <c r="W374" i="4" l="1"/>
  <c r="X374" i="4"/>
  <c r="Q373" i="4"/>
  <c r="T373" i="4" l="1"/>
  <c r="D374" i="4" s="1"/>
  <c r="J374" i="4" s="1"/>
  <c r="U373" i="4"/>
  <c r="I374" i="4" s="1"/>
  <c r="Y374" i="4" s="1"/>
  <c r="K374" i="4" l="1"/>
  <c r="L374" i="4" l="1"/>
  <c r="N374" i="4" s="1"/>
  <c r="R374" i="4" s="1"/>
  <c r="P374" i="4" l="1"/>
  <c r="S374" i="4" s="1"/>
  <c r="G375" i="4" s="1"/>
  <c r="M375" i="4" s="1"/>
  <c r="H375" i="4"/>
  <c r="W375" i="4" l="1"/>
  <c r="X375" i="4"/>
  <c r="Q374" i="4"/>
  <c r="T374" i="4" l="1"/>
  <c r="D375" i="4" s="1"/>
  <c r="J375" i="4" s="1"/>
  <c r="U374" i="4"/>
  <c r="I375" i="4" s="1"/>
  <c r="Y375" i="4" s="1"/>
  <c r="K375" i="4" l="1"/>
  <c r="T375" i="4"/>
  <c r="D376" i="4" s="1"/>
  <c r="K376" i="4" l="1"/>
  <c r="L375" i="4"/>
  <c r="N375" i="4" s="1"/>
  <c r="R375" i="4" s="1"/>
  <c r="P375" i="4" l="1"/>
  <c r="S375" i="4" s="1"/>
  <c r="G376" i="4" s="1"/>
  <c r="M376" i="4" s="1"/>
  <c r="H376" i="4"/>
  <c r="W376" i="4" l="1"/>
  <c r="J376" i="4"/>
  <c r="L376" i="4" s="1"/>
  <c r="N376" i="4" s="1"/>
  <c r="X376" i="4"/>
  <c r="Q375" i="4"/>
  <c r="U375" i="4" s="1"/>
  <c r="I376" i="4" s="1"/>
  <c r="Y376" i="4" s="1"/>
  <c r="R376" i="4" l="1"/>
  <c r="H377" i="4" s="1"/>
  <c r="P376" i="4"/>
  <c r="S376" i="4" s="1"/>
  <c r="G377" i="4" s="1"/>
  <c r="M377" i="4" s="1"/>
  <c r="W377" i="4" l="1"/>
  <c r="Q376" i="4"/>
  <c r="X377" i="4"/>
  <c r="T376" i="4" l="1"/>
  <c r="D377" i="4" s="1"/>
  <c r="J377" i="4" s="1"/>
  <c r="U376" i="4"/>
  <c r="I377" i="4" s="1"/>
  <c r="Y377" i="4" s="1"/>
  <c r="K377" i="4" l="1"/>
  <c r="L377" i="4" l="1"/>
  <c r="N377" i="4" s="1"/>
  <c r="R377" i="4" s="1"/>
  <c r="P377" i="4" l="1"/>
  <c r="S377" i="4" s="1"/>
  <c r="G378" i="4" s="1"/>
  <c r="M378" i="4" s="1"/>
  <c r="H378" i="4"/>
  <c r="W378" i="4" l="1"/>
  <c r="X378" i="4"/>
  <c r="Q377" i="4"/>
  <c r="T377" i="4" l="1"/>
  <c r="D378" i="4" s="1"/>
  <c r="J378" i="4" s="1"/>
  <c r="U377" i="4"/>
  <c r="I378" i="4" s="1"/>
  <c r="Y378" i="4" s="1"/>
  <c r="K378" i="4" l="1"/>
  <c r="L378" i="4" l="1"/>
  <c r="N378" i="4" s="1"/>
  <c r="R378" i="4" s="1"/>
  <c r="P378" i="4" l="1"/>
  <c r="S378" i="4" s="1"/>
  <c r="G379" i="4" s="1"/>
  <c r="M379" i="4" s="1"/>
  <c r="H379" i="4"/>
  <c r="W379" i="4" l="1"/>
  <c r="X379" i="4"/>
  <c r="Q378" i="4"/>
  <c r="T378" i="4" l="1"/>
  <c r="D379" i="4" s="1"/>
  <c r="J379" i="4" s="1"/>
  <c r="U378" i="4"/>
  <c r="I379" i="4" s="1"/>
  <c r="Y379" i="4" s="1"/>
  <c r="K379" i="4" l="1"/>
  <c r="L379" i="4" l="1"/>
  <c r="N379" i="4" s="1"/>
  <c r="P379" i="4" l="1"/>
  <c r="S379" i="4" s="1"/>
  <c r="G380" i="4" s="1"/>
  <c r="M380" i="4" s="1"/>
  <c r="R379" i="4"/>
  <c r="H380" i="4" s="1"/>
  <c r="T379" i="4"/>
  <c r="D380" i="4" s="1"/>
  <c r="J380" i="4" l="1"/>
  <c r="X380" i="4"/>
  <c r="W380" i="4"/>
  <c r="Q379" i="4"/>
  <c r="U379" i="4" s="1"/>
  <c r="I380" i="4" s="1"/>
  <c r="Y380" i="4" s="1"/>
  <c r="K380" i="4"/>
  <c r="T380" i="4"/>
  <c r="D381" i="4" s="1"/>
  <c r="L380" i="4" l="1"/>
  <c r="N380" i="4" s="1"/>
  <c r="K381" i="4"/>
  <c r="P380" i="4" l="1"/>
  <c r="S380" i="4" s="1"/>
  <c r="G381" i="4" s="1"/>
  <c r="M381" i="4" s="1"/>
  <c r="R380" i="4"/>
  <c r="H381" i="4" s="1"/>
  <c r="J381" i="4" l="1"/>
  <c r="L381" i="4" s="1"/>
  <c r="N381" i="4" s="1"/>
  <c r="P381" i="4" s="1"/>
  <c r="S381" i="4" s="1"/>
  <c r="G382" i="4" s="1"/>
  <c r="M382" i="4" s="1"/>
  <c r="W381" i="4"/>
  <c r="Q380" i="4"/>
  <c r="U380" i="4" s="1"/>
  <c r="I381" i="4" s="1"/>
  <c r="Y381" i="4" s="1"/>
  <c r="X381" i="4"/>
  <c r="R381" i="4" l="1"/>
  <c r="H382" i="4" s="1"/>
  <c r="X382" i="4" s="1"/>
  <c r="W382" i="4"/>
  <c r="Q381" i="4"/>
  <c r="U381" i="4" s="1"/>
  <c r="I382" i="4" s="1"/>
  <c r="T381" i="4"/>
  <c r="D382" i="4" s="1"/>
  <c r="J382" i="4" s="1"/>
  <c r="Y382" i="4" l="1"/>
  <c r="K382" i="4"/>
  <c r="T382" i="4"/>
  <c r="D383" i="4" s="1"/>
  <c r="K383" i="4" l="1"/>
  <c r="L382" i="4"/>
  <c r="N382" i="4" s="1"/>
  <c r="R382" i="4" s="1"/>
  <c r="P382" i="4" l="1"/>
  <c r="S382" i="4" s="1"/>
  <c r="G383" i="4" s="1"/>
  <c r="M383" i="4" s="1"/>
  <c r="H383" i="4"/>
  <c r="W383" i="4" l="1"/>
  <c r="J383" i="4"/>
  <c r="L383" i="4" s="1"/>
  <c r="N383" i="4" s="1"/>
  <c r="X383" i="4"/>
  <c r="Q382" i="4"/>
  <c r="U382" i="4" s="1"/>
  <c r="I383" i="4" s="1"/>
  <c r="Y383" i="4" s="1"/>
  <c r="R383" i="4" l="1"/>
  <c r="H384" i="4" s="1"/>
  <c r="P383" i="4"/>
  <c r="S383" i="4" s="1"/>
  <c r="G384" i="4" s="1"/>
  <c r="M384" i="4" s="1"/>
  <c r="W384" i="4" l="1"/>
  <c r="Q383" i="4"/>
  <c r="U383" i="4" s="1"/>
  <c r="I384" i="4" s="1"/>
  <c r="Y384" i="4" s="1"/>
  <c r="T383" i="4"/>
  <c r="D384" i="4" s="1"/>
  <c r="J384" i="4" s="1"/>
  <c r="X384" i="4"/>
  <c r="K384" i="4" l="1"/>
  <c r="L384" i="4" l="1"/>
  <c r="N384" i="4" s="1"/>
  <c r="R384" i="4" l="1"/>
  <c r="H385" i="4" s="1"/>
  <c r="P384" i="4"/>
  <c r="S384" i="4" s="1"/>
  <c r="G385" i="4" s="1"/>
  <c r="M385" i="4" s="1"/>
  <c r="T384" i="4"/>
  <c r="D385" i="4" s="1"/>
  <c r="J385" i="4" l="1"/>
  <c r="W385" i="4"/>
  <c r="X385" i="4"/>
  <c r="Q384" i="4"/>
  <c r="U384" i="4" s="1"/>
  <c r="I385" i="4" s="1"/>
  <c r="Y385" i="4" s="1"/>
  <c r="K385" i="4"/>
  <c r="L385" i="4" l="1"/>
  <c r="N385" i="4" s="1"/>
  <c r="P385" i="4" s="1"/>
  <c r="S385" i="4" s="1"/>
  <c r="G386" i="4" s="1"/>
  <c r="M386" i="4" s="1"/>
  <c r="R385" i="4" l="1"/>
  <c r="H386" i="4" s="1"/>
  <c r="X386" i="4" s="1"/>
  <c r="W386" i="4"/>
  <c r="Q385" i="4"/>
  <c r="T385" i="4" l="1"/>
  <c r="D386" i="4" s="1"/>
  <c r="J386" i="4" s="1"/>
  <c r="U385" i="4"/>
  <c r="I386" i="4" s="1"/>
  <c r="Y386" i="4" s="1"/>
  <c r="K386" i="4" l="1"/>
  <c r="L386" i="4" l="1"/>
  <c r="N386" i="4" s="1"/>
  <c r="R386" i="4" s="1"/>
  <c r="P386" i="4" l="1"/>
  <c r="S386" i="4" s="1"/>
  <c r="G387" i="4" s="1"/>
  <c r="M387" i="4" s="1"/>
  <c r="H387" i="4"/>
  <c r="W387" i="4" l="1"/>
  <c r="X387" i="4"/>
  <c r="Q386" i="4"/>
  <c r="T386" i="4" l="1"/>
  <c r="D387" i="4" s="1"/>
  <c r="J387" i="4" s="1"/>
  <c r="U386" i="4"/>
  <c r="I387" i="4" s="1"/>
  <c r="Y387" i="4" s="1"/>
  <c r="K387" i="4" l="1"/>
  <c r="L387" i="4" l="1"/>
  <c r="N387" i="4" s="1"/>
  <c r="R387" i="4" s="1"/>
  <c r="P387" i="4" l="1"/>
  <c r="S387" i="4" s="1"/>
  <c r="G388" i="4" s="1"/>
  <c r="M388" i="4" s="1"/>
  <c r="H388" i="4"/>
  <c r="W388" i="4" l="1"/>
  <c r="X388" i="4"/>
  <c r="Q387" i="4"/>
  <c r="T387" i="4" l="1"/>
  <c r="D388" i="4" s="1"/>
  <c r="J388" i="4" s="1"/>
  <c r="U387" i="4"/>
  <c r="I388" i="4" s="1"/>
  <c r="Y388" i="4" s="1"/>
  <c r="K388" i="4" l="1"/>
  <c r="T388" i="4"/>
  <c r="D389" i="4" s="1"/>
  <c r="K389" i="4" l="1"/>
  <c r="L388" i="4"/>
  <c r="N388" i="4" s="1"/>
  <c r="R388" i="4" s="1"/>
  <c r="P388" i="4" l="1"/>
  <c r="S388" i="4" s="1"/>
  <c r="G389" i="4" s="1"/>
  <c r="M389" i="4" s="1"/>
  <c r="H389" i="4"/>
  <c r="W389" i="4" l="1"/>
  <c r="J389" i="4"/>
  <c r="L389" i="4" s="1"/>
  <c r="N389" i="4" s="1"/>
  <c r="X389" i="4"/>
  <c r="Q388" i="4"/>
  <c r="U388" i="4" s="1"/>
  <c r="I389" i="4" s="1"/>
  <c r="Y389" i="4" s="1"/>
  <c r="R389" i="4" l="1"/>
  <c r="H390" i="4" s="1"/>
  <c r="P389" i="4"/>
  <c r="S389" i="4" s="1"/>
  <c r="G390" i="4" s="1"/>
  <c r="M390" i="4" s="1"/>
  <c r="W390" i="4" l="1"/>
  <c r="Q389" i="4"/>
  <c r="X390" i="4"/>
  <c r="T389" i="4" l="1"/>
  <c r="D390" i="4" s="1"/>
  <c r="J390" i="4" s="1"/>
  <c r="U389" i="4"/>
  <c r="I390" i="4" s="1"/>
  <c r="Y390" i="4" s="1"/>
  <c r="K390" i="4" l="1"/>
  <c r="T390" i="4"/>
  <c r="D391" i="4" s="1"/>
  <c r="K391" i="4" l="1"/>
  <c r="T391" i="4"/>
  <c r="D392" i="4" s="1"/>
  <c r="L390" i="4"/>
  <c r="N390" i="4" s="1"/>
  <c r="R390" i="4" s="1"/>
  <c r="K392" i="4" l="1"/>
  <c r="P390" i="4"/>
  <c r="S390" i="4" s="1"/>
  <c r="G391" i="4" s="1"/>
  <c r="M391" i="4" s="1"/>
  <c r="H391" i="4"/>
  <c r="W391" i="4" l="1"/>
  <c r="J391" i="4"/>
  <c r="L391" i="4" s="1"/>
  <c r="N391" i="4" s="1"/>
  <c r="X391" i="4"/>
  <c r="Q390" i="4"/>
  <c r="U390" i="4" s="1"/>
  <c r="I391" i="4" s="1"/>
  <c r="Y391" i="4" s="1"/>
  <c r="R391" i="4" l="1"/>
  <c r="H392" i="4" s="1"/>
  <c r="P391" i="4"/>
  <c r="S391" i="4" s="1"/>
  <c r="G392" i="4" s="1"/>
  <c r="M392" i="4" s="1"/>
  <c r="W392" i="4" l="1"/>
  <c r="J392" i="4"/>
  <c r="L392" i="4" s="1"/>
  <c r="N392" i="4" s="1"/>
  <c r="Q391" i="4"/>
  <c r="U391" i="4" s="1"/>
  <c r="I392" i="4" s="1"/>
  <c r="Y392" i="4" s="1"/>
  <c r="X392" i="4"/>
  <c r="R392" i="4" l="1"/>
  <c r="H393" i="4" s="1"/>
  <c r="P392" i="4"/>
  <c r="S392" i="4" s="1"/>
  <c r="G393" i="4" s="1"/>
  <c r="M393" i="4" s="1"/>
  <c r="W393" i="4" l="1"/>
  <c r="Q392" i="4"/>
  <c r="X393" i="4"/>
  <c r="T392" i="4" l="1"/>
  <c r="D393" i="4" s="1"/>
  <c r="J393" i="4" s="1"/>
  <c r="U392" i="4"/>
  <c r="I393" i="4" s="1"/>
  <c r="Y393" i="4" s="1"/>
  <c r="K393" i="4" l="1"/>
  <c r="L393" i="4" l="1"/>
  <c r="N393" i="4" s="1"/>
  <c r="R393" i="4" s="1"/>
  <c r="P393" i="4" l="1"/>
  <c r="S393" i="4" s="1"/>
  <c r="G394" i="4" s="1"/>
  <c r="M394" i="4" s="1"/>
  <c r="H394" i="4"/>
  <c r="W394" i="4" l="1"/>
  <c r="X394" i="4"/>
  <c r="Q393" i="4"/>
  <c r="T393" i="4" l="1"/>
  <c r="D394" i="4" s="1"/>
  <c r="J394" i="4" s="1"/>
  <c r="U393" i="4"/>
  <c r="I394" i="4" s="1"/>
  <c r="Y394" i="4" s="1"/>
  <c r="K394" i="4" l="1"/>
  <c r="L394" i="4" l="1"/>
  <c r="N394" i="4" s="1"/>
  <c r="P394" i="4" l="1"/>
  <c r="S394" i="4" s="1"/>
  <c r="G395" i="4" s="1"/>
  <c r="M395" i="4" s="1"/>
  <c r="R394" i="4"/>
  <c r="H395" i="4" s="1"/>
  <c r="Q394" i="4" l="1"/>
  <c r="U394" i="4" s="1"/>
  <c r="I395" i="4" s="1"/>
  <c r="Y395" i="4" s="1"/>
  <c r="X395" i="4"/>
  <c r="W395" i="4"/>
  <c r="T394" i="4"/>
  <c r="D395" i="4" s="1"/>
  <c r="J395" i="4" s="1"/>
  <c r="K395" i="4" l="1"/>
  <c r="L395" i="4" l="1"/>
  <c r="N395" i="4" s="1"/>
  <c r="R395" i="4" s="1"/>
  <c r="P395" i="4" l="1"/>
  <c r="S395" i="4" s="1"/>
  <c r="G396" i="4" s="1"/>
  <c r="M396" i="4" s="1"/>
  <c r="H396" i="4"/>
  <c r="W396" i="4" l="1"/>
  <c r="X396" i="4"/>
  <c r="Q395" i="4"/>
  <c r="T395" i="4" l="1"/>
  <c r="D396" i="4" s="1"/>
  <c r="J396" i="4" s="1"/>
  <c r="U395" i="4"/>
  <c r="I396" i="4" s="1"/>
  <c r="Y396" i="4" s="1"/>
  <c r="K396" i="4" l="1"/>
  <c r="L396" i="4" l="1"/>
  <c r="N396" i="4" s="1"/>
  <c r="P396" i="4" l="1"/>
  <c r="S396" i="4" s="1"/>
  <c r="G397" i="4" s="1"/>
  <c r="M397" i="4" s="1"/>
  <c r="R396" i="4"/>
  <c r="H397" i="4" s="1"/>
  <c r="Q396" i="4" l="1"/>
  <c r="U396" i="4" s="1"/>
  <c r="I397" i="4" s="1"/>
  <c r="Y397" i="4" s="1"/>
  <c r="X397" i="4"/>
  <c r="W397" i="4"/>
  <c r="T396" i="4"/>
  <c r="D397" i="4" s="1"/>
  <c r="J397" i="4" s="1"/>
  <c r="K397" i="4" l="1"/>
  <c r="T397" i="4"/>
  <c r="D398" i="4" s="1"/>
  <c r="K398" i="4" l="1"/>
  <c r="L397" i="4"/>
  <c r="N397" i="4" s="1"/>
  <c r="R397" i="4" s="1"/>
  <c r="P397" i="4" l="1"/>
  <c r="S397" i="4" s="1"/>
  <c r="G398" i="4" s="1"/>
  <c r="M398" i="4" s="1"/>
  <c r="H398" i="4"/>
  <c r="W398" i="4" l="1"/>
  <c r="J398" i="4"/>
  <c r="L398" i="4" s="1"/>
  <c r="N398" i="4" s="1"/>
  <c r="Q397" i="4"/>
  <c r="U397" i="4" s="1"/>
  <c r="I398" i="4" s="1"/>
  <c r="Y398" i="4" s="1"/>
  <c r="X398" i="4"/>
  <c r="R398" i="4" l="1"/>
  <c r="H399" i="4" s="1"/>
  <c r="P398" i="4"/>
  <c r="S398" i="4" s="1"/>
  <c r="G399" i="4" s="1"/>
  <c r="M399" i="4" s="1"/>
  <c r="W399" i="4" l="1"/>
  <c r="X399" i="4"/>
  <c r="Q398" i="4"/>
  <c r="T398" i="4" l="1"/>
  <c r="D399" i="4" s="1"/>
  <c r="J399" i="4" s="1"/>
  <c r="U398" i="4"/>
  <c r="I399" i="4" s="1"/>
  <c r="Y399" i="4" s="1"/>
  <c r="K399" i="4" l="1"/>
  <c r="L399" i="4" l="1"/>
  <c r="N399" i="4" s="1"/>
  <c r="P399" i="4" l="1"/>
  <c r="S399" i="4" s="1"/>
  <c r="G400" i="4" s="1"/>
  <c r="M400" i="4" s="1"/>
  <c r="R399" i="4"/>
  <c r="H400" i="4" s="1"/>
  <c r="W400" i="4" l="1"/>
  <c r="Q399" i="4"/>
  <c r="U399" i="4" s="1"/>
  <c r="I400" i="4" s="1"/>
  <c r="Y400" i="4" s="1"/>
  <c r="X400" i="4"/>
  <c r="T399" i="4"/>
  <c r="D400" i="4" s="1"/>
  <c r="J400" i="4" s="1"/>
  <c r="K400" i="4" l="1"/>
  <c r="L400" i="4" l="1"/>
  <c r="N400" i="4" s="1"/>
  <c r="R400" i="4" s="1"/>
  <c r="P400" i="4" l="1"/>
  <c r="S400" i="4" s="1"/>
  <c r="G401" i="4" s="1"/>
  <c r="M401" i="4" s="1"/>
  <c r="H401" i="4"/>
  <c r="W401" i="4" l="1"/>
  <c r="Q400" i="4"/>
  <c r="U400" i="4" s="1"/>
  <c r="I401" i="4" s="1"/>
  <c r="Y401" i="4" s="1"/>
  <c r="T400" i="4"/>
  <c r="D401" i="4" s="1"/>
  <c r="J401" i="4" s="1"/>
  <c r="X401" i="4"/>
  <c r="K401" i="4" l="1"/>
  <c r="L401" i="4" l="1"/>
  <c r="N401" i="4" s="1"/>
  <c r="R401" i="4" l="1"/>
  <c r="H402" i="4" s="1"/>
  <c r="P401" i="4"/>
  <c r="S401" i="4" s="1"/>
  <c r="G402" i="4" s="1"/>
  <c r="M402" i="4" s="1"/>
  <c r="T401" i="4"/>
  <c r="D402" i="4" s="1"/>
  <c r="J402" i="4" l="1"/>
  <c r="W402" i="4"/>
  <c r="X402" i="4"/>
  <c r="Q401" i="4"/>
  <c r="U401" i="4" s="1"/>
  <c r="I402" i="4" s="1"/>
  <c r="Y402" i="4" s="1"/>
  <c r="K402" i="4"/>
  <c r="L402" i="4" l="1"/>
  <c r="N402" i="4" s="1"/>
  <c r="R402" i="4" l="1"/>
  <c r="H403" i="4" s="1"/>
  <c r="P402" i="4"/>
  <c r="S402" i="4" s="1"/>
  <c r="G403" i="4" s="1"/>
  <c r="M403" i="4" s="1"/>
  <c r="W403" i="4" l="1"/>
  <c r="X403" i="4"/>
  <c r="Q402" i="4"/>
  <c r="U402" i="4" s="1"/>
  <c r="I403" i="4" s="1"/>
  <c r="Y403" i="4" s="1"/>
  <c r="T402" i="4"/>
  <c r="D403" i="4" s="1"/>
  <c r="J403" i="4" s="1"/>
  <c r="K403" i="4" l="1"/>
  <c r="L403" i="4" l="1"/>
  <c r="N403" i="4" s="1"/>
  <c r="R403" i="4" s="1"/>
  <c r="H404" i="4" l="1"/>
  <c r="P403" i="4"/>
  <c r="S403" i="4" s="1"/>
  <c r="G404" i="4" s="1"/>
  <c r="M404" i="4" s="1"/>
  <c r="W404" i="4" l="1"/>
  <c r="Q403" i="4"/>
  <c r="X404" i="4"/>
  <c r="T403" i="4" l="1"/>
  <c r="D404" i="4" s="1"/>
  <c r="J404" i="4" s="1"/>
  <c r="U403" i="4"/>
  <c r="I404" i="4" s="1"/>
  <c r="Y404" i="4" s="1"/>
  <c r="K404" i="4" l="1"/>
  <c r="L404" i="4" l="1"/>
  <c r="N404" i="4" s="1"/>
  <c r="R404" i="4" s="1"/>
  <c r="H405" i="4" l="1"/>
  <c r="P404" i="4"/>
  <c r="S404" i="4" s="1"/>
  <c r="G405" i="4" s="1"/>
  <c r="M405" i="4" s="1"/>
  <c r="W405" i="4" l="1"/>
  <c r="Q404" i="4"/>
  <c r="U404" i="4" s="1"/>
  <c r="I405" i="4" s="1"/>
  <c r="Y405" i="4" s="1"/>
  <c r="X405" i="4"/>
  <c r="T404" i="4"/>
  <c r="D405" i="4" s="1"/>
  <c r="J405" i="4" s="1"/>
  <c r="K405" i="4" l="1"/>
  <c r="L405" i="4" l="1"/>
  <c r="N405" i="4" s="1"/>
  <c r="R405" i="4" l="1"/>
  <c r="H406" i="4" s="1"/>
  <c r="P405" i="4"/>
  <c r="S405" i="4" s="1"/>
  <c r="G406" i="4" s="1"/>
  <c r="M406" i="4" s="1"/>
  <c r="W406" i="4" l="1"/>
  <c r="X406" i="4"/>
  <c r="Q405" i="4"/>
  <c r="U405" i="4" s="1"/>
  <c r="I406" i="4" s="1"/>
  <c r="Y406" i="4" s="1"/>
  <c r="T405" i="4"/>
  <c r="D406" i="4" s="1"/>
  <c r="J406" i="4" s="1"/>
  <c r="K406" i="4" l="1"/>
  <c r="L406" i="4" l="1"/>
  <c r="N406" i="4" s="1"/>
  <c r="R406" i="4" s="1"/>
  <c r="H407" i="4" l="1"/>
  <c r="P406" i="4"/>
  <c r="S406" i="4" s="1"/>
  <c r="G407" i="4" s="1"/>
  <c r="M407" i="4" s="1"/>
  <c r="W407" i="4" l="1"/>
  <c r="Q406" i="4"/>
  <c r="U406" i="4" s="1"/>
  <c r="I407" i="4" s="1"/>
  <c r="Y407" i="4" s="1"/>
  <c r="T406" i="4"/>
  <c r="D407" i="4" s="1"/>
  <c r="J407" i="4" s="1"/>
  <c r="X407" i="4"/>
  <c r="K407" i="4" l="1"/>
  <c r="T407" i="4"/>
  <c r="D408" i="4" s="1"/>
  <c r="L407" i="4" l="1"/>
  <c r="N407" i="4" s="1"/>
  <c r="K408" i="4"/>
  <c r="P407" i="4" l="1"/>
  <c r="S407" i="4" s="1"/>
  <c r="G408" i="4" s="1"/>
  <c r="M408" i="4" s="1"/>
  <c r="R407" i="4"/>
  <c r="H408" i="4" s="1"/>
  <c r="J408" i="4" l="1"/>
  <c r="L408" i="4" s="1"/>
  <c r="N408" i="4" s="1"/>
  <c r="W408" i="4"/>
  <c r="Q407" i="4"/>
  <c r="U407" i="4" s="1"/>
  <c r="I408" i="4" s="1"/>
  <c r="Y408" i="4" s="1"/>
  <c r="X408" i="4"/>
  <c r="R408" i="4" l="1"/>
  <c r="H409" i="4" s="1"/>
  <c r="P408" i="4"/>
  <c r="S408" i="4" s="1"/>
  <c r="G409" i="4" s="1"/>
  <c r="M409" i="4" s="1"/>
  <c r="W409" i="4" l="1"/>
  <c r="X409" i="4"/>
  <c r="Q408" i="4"/>
  <c r="U408" i="4" s="1"/>
  <c r="I409" i="4" s="1"/>
  <c r="Y409" i="4" s="1"/>
  <c r="T408" i="4"/>
  <c r="D409" i="4" s="1"/>
  <c r="J409" i="4" s="1"/>
  <c r="K409" i="4" l="1"/>
  <c r="L409" i="4" l="1"/>
  <c r="N409" i="4" s="1"/>
  <c r="R409" i="4" s="1"/>
  <c r="P409" i="4" l="1"/>
  <c r="S409" i="4" s="1"/>
  <c r="G410" i="4" s="1"/>
  <c r="M410" i="4" s="1"/>
  <c r="H410" i="4"/>
  <c r="W410" i="4" l="1"/>
  <c r="X410" i="4"/>
  <c r="Q409" i="4"/>
  <c r="T409" i="4" l="1"/>
  <c r="D410" i="4" s="1"/>
  <c r="J410" i="4" s="1"/>
  <c r="U409" i="4"/>
  <c r="I410" i="4" s="1"/>
  <c r="Y410" i="4" s="1"/>
  <c r="K410" i="4" l="1"/>
  <c r="L410" i="4" l="1"/>
  <c r="N410" i="4" s="1"/>
  <c r="R410" i="4" s="1"/>
  <c r="P410" i="4" l="1"/>
  <c r="S410" i="4" s="1"/>
  <c r="G411" i="4" s="1"/>
  <c r="M411" i="4" s="1"/>
  <c r="H411" i="4"/>
  <c r="W411" i="4" l="1"/>
  <c r="X411" i="4"/>
  <c r="Q410" i="4"/>
  <c r="T410" i="4" l="1"/>
  <c r="D411" i="4" s="1"/>
  <c r="J411" i="4" s="1"/>
  <c r="U410" i="4"/>
  <c r="I411" i="4" s="1"/>
  <c r="Y411" i="4" s="1"/>
  <c r="K411" i="4" l="1"/>
  <c r="T411" i="4"/>
  <c r="D412" i="4" s="1"/>
  <c r="K412" i="4" l="1"/>
  <c r="L411" i="4"/>
  <c r="N411" i="4" s="1"/>
  <c r="R411" i="4" s="1"/>
  <c r="P411" i="4" l="1"/>
  <c r="S411" i="4" s="1"/>
  <c r="G412" i="4" s="1"/>
  <c r="M412" i="4" s="1"/>
  <c r="H412" i="4"/>
  <c r="W412" i="4" l="1"/>
  <c r="J412" i="4"/>
  <c r="L412" i="4" s="1"/>
  <c r="N412" i="4" s="1"/>
  <c r="X412" i="4"/>
  <c r="Q411" i="4"/>
  <c r="U411" i="4" s="1"/>
  <c r="I412" i="4" s="1"/>
  <c r="Y412" i="4" s="1"/>
  <c r="R412" i="4" l="1"/>
  <c r="H413" i="4" s="1"/>
  <c r="P412" i="4"/>
  <c r="S412" i="4" s="1"/>
  <c r="G413" i="4" s="1"/>
  <c r="M413" i="4" s="1"/>
  <c r="W413" i="4" l="1"/>
  <c r="Q412" i="4"/>
  <c r="U412" i="4" s="1"/>
  <c r="I413" i="4" s="1"/>
  <c r="Y413" i="4" s="1"/>
  <c r="T412" i="4"/>
  <c r="D413" i="4" s="1"/>
  <c r="J413" i="4" s="1"/>
  <c r="X413" i="4"/>
  <c r="K413" i="4" l="1"/>
  <c r="L413" i="4" l="1"/>
  <c r="N413" i="4" s="1"/>
  <c r="P413" i="4" l="1"/>
  <c r="S413" i="4" s="1"/>
  <c r="G414" i="4" s="1"/>
  <c r="M414" i="4" s="1"/>
  <c r="R413" i="4"/>
  <c r="H414" i="4" s="1"/>
  <c r="W414" i="4" l="1"/>
  <c r="Q413" i="4"/>
  <c r="U413" i="4" s="1"/>
  <c r="I414" i="4" s="1"/>
  <c r="Y414" i="4" s="1"/>
  <c r="X414" i="4"/>
  <c r="T413" i="4"/>
  <c r="D414" i="4" s="1"/>
  <c r="J414" i="4" s="1"/>
  <c r="K414" i="4" l="1"/>
  <c r="L414" i="4" l="1"/>
  <c r="N414" i="4" s="1"/>
  <c r="R414" i="4" s="1"/>
  <c r="H415" i="4" l="1"/>
  <c r="P414" i="4"/>
  <c r="S414" i="4" s="1"/>
  <c r="G415" i="4" s="1"/>
  <c r="M415" i="4" s="1"/>
  <c r="W415" i="4" l="1"/>
  <c r="Q414" i="4"/>
  <c r="U414" i="4" s="1"/>
  <c r="I415" i="4" s="1"/>
  <c r="Y415" i="4" s="1"/>
  <c r="X415" i="4"/>
  <c r="T414" i="4"/>
  <c r="D415" i="4" s="1"/>
  <c r="J415" i="4" s="1"/>
  <c r="K415" i="4" l="1"/>
  <c r="L415" i="4" l="1"/>
  <c r="N415" i="4" s="1"/>
  <c r="R415" i="4" l="1"/>
  <c r="H416" i="4" s="1"/>
  <c r="P415" i="4"/>
  <c r="S415" i="4" s="1"/>
  <c r="G416" i="4" s="1"/>
  <c r="M416" i="4" s="1"/>
  <c r="W416" i="4" l="1"/>
  <c r="Q415" i="4"/>
  <c r="U415" i="4" s="1"/>
  <c r="I416" i="4" s="1"/>
  <c r="Y416" i="4" s="1"/>
  <c r="X416" i="4"/>
  <c r="T415" i="4"/>
  <c r="D416" i="4" s="1"/>
  <c r="J416" i="4" s="1"/>
  <c r="K416" i="4" l="1"/>
  <c r="T416" i="4"/>
  <c r="D417" i="4" s="1"/>
  <c r="K417" i="4" l="1"/>
  <c r="L416" i="4"/>
  <c r="N416" i="4" s="1"/>
  <c r="R416" i="4" s="1"/>
  <c r="H417" i="4" l="1"/>
  <c r="P416" i="4"/>
  <c r="S416" i="4" s="1"/>
  <c r="G417" i="4" s="1"/>
  <c r="M417" i="4" s="1"/>
  <c r="W417" i="4" l="1"/>
  <c r="J417" i="4"/>
  <c r="L417" i="4" s="1"/>
  <c r="N417" i="4" s="1"/>
  <c r="Q416" i="4"/>
  <c r="U416" i="4" s="1"/>
  <c r="I417" i="4" s="1"/>
  <c r="Y417" i="4" s="1"/>
  <c r="X417" i="4"/>
  <c r="R417" i="4" l="1"/>
  <c r="H418" i="4" s="1"/>
  <c r="P417" i="4"/>
  <c r="S417" i="4" s="1"/>
  <c r="G418" i="4" s="1"/>
  <c r="M418" i="4" s="1"/>
  <c r="W418" i="4" l="1"/>
  <c r="Q417" i="4"/>
  <c r="X418" i="4"/>
  <c r="T417" i="4" l="1"/>
  <c r="D418" i="4" s="1"/>
  <c r="J418" i="4" s="1"/>
  <c r="U417" i="4"/>
  <c r="I418" i="4" s="1"/>
  <c r="Y418" i="4" s="1"/>
  <c r="K418" i="4" l="1"/>
  <c r="L418" i="4" s="1"/>
  <c r="N418" i="4" s="1"/>
  <c r="R418" i="4" s="1"/>
  <c r="P418" i="4" l="1"/>
  <c r="S418" i="4" s="1"/>
  <c r="G419" i="4" s="1"/>
  <c r="M419" i="4" s="1"/>
  <c r="H419" i="4"/>
  <c r="W419" i="4" l="1"/>
  <c r="X419" i="4"/>
  <c r="Q418" i="4"/>
  <c r="T418" i="4" l="1"/>
  <c r="D419" i="4" s="1"/>
  <c r="J419" i="4" s="1"/>
  <c r="U418" i="4"/>
  <c r="I419" i="4" s="1"/>
  <c r="Y419" i="4" s="1"/>
  <c r="K419" i="4" l="1"/>
  <c r="L419" i="4" s="1"/>
  <c r="N419" i="4" s="1"/>
  <c r="R419" i="4" s="1"/>
  <c r="T419" i="4"/>
  <c r="D420" i="4" s="1"/>
  <c r="K420" i="4" l="1"/>
  <c r="P419" i="4"/>
  <c r="S419" i="4" s="1"/>
  <c r="G420" i="4" s="1"/>
  <c r="M420" i="4" s="1"/>
  <c r="H420" i="4"/>
  <c r="W420" i="4" l="1"/>
  <c r="J420" i="4"/>
  <c r="L420" i="4" s="1"/>
  <c r="N420" i="4" s="1"/>
  <c r="X420" i="4"/>
  <c r="Q419" i="4"/>
  <c r="U419" i="4" s="1"/>
  <c r="I420" i="4" s="1"/>
  <c r="Y420" i="4" s="1"/>
  <c r="R420" i="4" l="1"/>
  <c r="H421" i="4" s="1"/>
  <c r="P420" i="4"/>
  <c r="S420" i="4" s="1"/>
  <c r="G421" i="4" s="1"/>
  <c r="M421" i="4" s="1"/>
  <c r="W421" i="4" l="1"/>
  <c r="Q420" i="4"/>
  <c r="X421" i="4"/>
  <c r="T420" i="4" l="1"/>
  <c r="D421" i="4" s="1"/>
  <c r="J421" i="4" s="1"/>
  <c r="U420" i="4"/>
  <c r="I421" i="4" s="1"/>
  <c r="Y421" i="4" s="1"/>
  <c r="K421" i="4" l="1"/>
  <c r="L421" i="4" l="1"/>
  <c r="N421" i="4" s="1"/>
  <c r="P421" i="4" l="1"/>
  <c r="S421" i="4" s="1"/>
  <c r="G422" i="4" s="1"/>
  <c r="M422" i="4" s="1"/>
  <c r="R421" i="4"/>
  <c r="H422" i="4" s="1"/>
  <c r="Q421" i="4" l="1"/>
  <c r="U421" i="4" s="1"/>
  <c r="I422" i="4" s="1"/>
  <c r="Y422" i="4" s="1"/>
  <c r="X422" i="4"/>
  <c r="W422" i="4"/>
  <c r="T421" i="4"/>
  <c r="D422" i="4" s="1"/>
  <c r="J422" i="4" s="1"/>
  <c r="K422" i="4" l="1"/>
  <c r="T422" i="4"/>
  <c r="D423" i="4" s="1"/>
  <c r="K423" i="4" l="1"/>
  <c r="L422" i="4"/>
  <c r="N422" i="4" s="1"/>
  <c r="R422" i="4" s="1"/>
  <c r="P422" i="4" l="1"/>
  <c r="S422" i="4" s="1"/>
  <c r="G423" i="4" s="1"/>
  <c r="M423" i="4" s="1"/>
  <c r="H423" i="4"/>
  <c r="W423" i="4" l="1"/>
  <c r="J423" i="4"/>
  <c r="L423" i="4" s="1"/>
  <c r="N423" i="4" s="1"/>
  <c r="X423" i="4"/>
  <c r="Q422" i="4"/>
  <c r="U422" i="4" s="1"/>
  <c r="I423" i="4" s="1"/>
  <c r="Y423" i="4" s="1"/>
  <c r="R423" i="4" l="1"/>
  <c r="H424" i="4" s="1"/>
  <c r="P423" i="4"/>
  <c r="S423" i="4" s="1"/>
  <c r="G424" i="4" s="1"/>
  <c r="M424" i="4" s="1"/>
  <c r="W424" i="4" l="1"/>
  <c r="Q423" i="4"/>
  <c r="U423" i="4" s="1"/>
  <c r="I424" i="4" s="1"/>
  <c r="Y424" i="4" s="1"/>
  <c r="T423" i="4"/>
  <c r="D424" i="4" s="1"/>
  <c r="J424" i="4" s="1"/>
  <c r="X424" i="4"/>
  <c r="K424" i="4" l="1"/>
  <c r="L424" i="4" l="1"/>
  <c r="N424" i="4" s="1"/>
  <c r="R424" i="4" l="1"/>
  <c r="H425" i="4" s="1"/>
  <c r="P424" i="4"/>
  <c r="S424" i="4" s="1"/>
  <c r="G425" i="4" s="1"/>
  <c r="M425" i="4" s="1"/>
  <c r="W425" i="4" l="1"/>
  <c r="Q424" i="4"/>
  <c r="U424" i="4" s="1"/>
  <c r="I425" i="4" s="1"/>
  <c r="Y425" i="4" s="1"/>
  <c r="X425" i="4"/>
  <c r="T424" i="4"/>
  <c r="D425" i="4" s="1"/>
  <c r="J425" i="4" s="1"/>
  <c r="K425" i="4" l="1"/>
  <c r="L425" i="4" l="1"/>
  <c r="N425" i="4" s="1"/>
  <c r="R425" i="4" s="1"/>
  <c r="P425" i="4" l="1"/>
  <c r="S425" i="4" s="1"/>
  <c r="G426" i="4" s="1"/>
  <c r="M426" i="4" s="1"/>
  <c r="H426" i="4"/>
  <c r="W426" i="4" l="1"/>
  <c r="Q425" i="4"/>
  <c r="X426" i="4"/>
  <c r="T425" i="4" l="1"/>
  <c r="D426" i="4" s="1"/>
  <c r="J426" i="4" s="1"/>
  <c r="U425" i="4"/>
  <c r="I426" i="4" s="1"/>
  <c r="Y426" i="4" s="1"/>
  <c r="K426" i="4" l="1"/>
  <c r="L426" i="4" l="1"/>
  <c r="N426" i="4" s="1"/>
  <c r="R426" i="4" s="1"/>
  <c r="H427" i="4" l="1"/>
  <c r="P426" i="4"/>
  <c r="S426" i="4" s="1"/>
  <c r="G427" i="4" s="1"/>
  <c r="M427" i="4" s="1"/>
  <c r="W427" i="4" l="1"/>
  <c r="Q426" i="4"/>
  <c r="U426" i="4" s="1"/>
  <c r="I427" i="4" s="1"/>
  <c r="Y427" i="4" s="1"/>
  <c r="T426" i="4"/>
  <c r="D427" i="4" s="1"/>
  <c r="J427" i="4" s="1"/>
  <c r="X427" i="4"/>
  <c r="K427" i="4" l="1"/>
  <c r="L427" i="4" l="1"/>
  <c r="N427" i="4" s="1"/>
  <c r="P427" i="4" l="1"/>
  <c r="S427" i="4" s="1"/>
  <c r="G428" i="4" s="1"/>
  <c r="M428" i="4" s="1"/>
  <c r="R427" i="4"/>
  <c r="H428" i="4" s="1"/>
  <c r="Q427" i="4" l="1"/>
  <c r="U427" i="4" s="1"/>
  <c r="I428" i="4" s="1"/>
  <c r="Y428" i="4" s="1"/>
  <c r="X428" i="4"/>
  <c r="W428" i="4"/>
  <c r="T427" i="4"/>
  <c r="D428" i="4" s="1"/>
  <c r="J428" i="4" s="1"/>
  <c r="K428" i="4" l="1"/>
  <c r="L428" i="4" l="1"/>
  <c r="N428" i="4" s="1"/>
  <c r="R428" i="4" s="1"/>
  <c r="H429" i="4" l="1"/>
  <c r="P428" i="4"/>
  <c r="S428" i="4" s="1"/>
  <c r="G429" i="4" s="1"/>
  <c r="M429" i="4" s="1"/>
  <c r="W429" i="4" l="1"/>
  <c r="X429" i="4"/>
  <c r="Q428" i="4"/>
  <c r="T428" i="4" l="1"/>
  <c r="D429" i="4" s="1"/>
  <c r="J429" i="4" s="1"/>
  <c r="U428" i="4"/>
  <c r="I429" i="4" s="1"/>
  <c r="Y429" i="4" s="1"/>
  <c r="K429" i="4" l="1"/>
  <c r="L429" i="4" s="1"/>
  <c r="N429" i="4" s="1"/>
  <c r="R429" i="4" s="1"/>
  <c r="P429" i="4" l="1"/>
  <c r="S429" i="4" s="1"/>
  <c r="G430" i="4" s="1"/>
  <c r="M430" i="4" s="1"/>
  <c r="H430" i="4"/>
  <c r="W430" i="4" l="1"/>
  <c r="Q429" i="4"/>
  <c r="X430" i="4"/>
  <c r="T429" i="4" l="1"/>
  <c r="D430" i="4" s="1"/>
  <c r="J430" i="4" s="1"/>
  <c r="U429" i="4"/>
  <c r="I430" i="4" s="1"/>
  <c r="Y430" i="4" s="1"/>
  <c r="K430" i="4" l="1"/>
  <c r="L430" i="4" l="1"/>
  <c r="N430" i="4" s="1"/>
  <c r="P430" i="4" l="1"/>
  <c r="S430" i="4" s="1"/>
  <c r="G431" i="4" s="1"/>
  <c r="M431" i="4" s="1"/>
  <c r="R430" i="4"/>
  <c r="H431" i="4" s="1"/>
  <c r="T430" i="4"/>
  <c r="D431" i="4" s="1"/>
  <c r="Q430" i="4" l="1"/>
  <c r="U430" i="4" s="1"/>
  <c r="I431" i="4" s="1"/>
  <c r="Y431" i="4" s="1"/>
  <c r="X431" i="4"/>
  <c r="W431" i="4"/>
  <c r="J431" i="4"/>
  <c r="K431" i="4"/>
  <c r="L431" i="4" l="1"/>
  <c r="N431" i="4" s="1"/>
  <c r="P431" i="4" l="1"/>
  <c r="S431" i="4" s="1"/>
  <c r="G432" i="4" s="1"/>
  <c r="M432" i="4" s="1"/>
  <c r="R431" i="4"/>
  <c r="H432" i="4" s="1"/>
  <c r="Q431" i="4" l="1"/>
  <c r="U431" i="4" s="1"/>
  <c r="I432" i="4" s="1"/>
  <c r="Y432" i="4" s="1"/>
  <c r="X432" i="4"/>
  <c r="W432" i="4"/>
  <c r="T431" i="4"/>
  <c r="D432" i="4" s="1"/>
  <c r="J432" i="4" s="1"/>
  <c r="K432" i="4" l="1"/>
  <c r="L432" i="4" l="1"/>
  <c r="N432" i="4" s="1"/>
  <c r="P432" i="4" l="1"/>
  <c r="S432" i="4" s="1"/>
  <c r="G433" i="4" s="1"/>
  <c r="M433" i="4" s="1"/>
  <c r="R432" i="4"/>
  <c r="H433" i="4" s="1"/>
  <c r="X433" i="4" l="1"/>
  <c r="Q432" i="4"/>
  <c r="U432" i="4" s="1"/>
  <c r="I433" i="4" s="1"/>
  <c r="Y433" i="4" s="1"/>
  <c r="W433" i="4"/>
  <c r="T432" i="4"/>
  <c r="D433" i="4" s="1"/>
  <c r="J433" i="4" s="1"/>
  <c r="K433" i="4" l="1"/>
  <c r="L433" i="4" l="1"/>
  <c r="N433" i="4" s="1"/>
  <c r="P433" i="4" l="1"/>
  <c r="S433" i="4" s="1"/>
  <c r="G434" i="4" s="1"/>
  <c r="M434" i="4" s="1"/>
  <c r="R433" i="4"/>
  <c r="H434" i="4" s="1"/>
  <c r="T433" i="4"/>
  <c r="D434" i="4" s="1"/>
  <c r="X434" i="4" l="1"/>
  <c r="W434" i="4"/>
  <c r="J434" i="4"/>
  <c r="Q433" i="4"/>
  <c r="U433" i="4" s="1"/>
  <c r="I434" i="4" s="1"/>
  <c r="Y434" i="4" s="1"/>
  <c r="K434" i="4"/>
  <c r="L434" i="4" l="1"/>
  <c r="N434" i="4" s="1"/>
  <c r="R434" i="4" s="1"/>
  <c r="H435" i="4" l="1"/>
  <c r="P434" i="4"/>
  <c r="S434" i="4" s="1"/>
  <c r="G435" i="4" s="1"/>
  <c r="M435" i="4" s="1"/>
  <c r="W435" i="4" l="1"/>
  <c r="Q434" i="4"/>
  <c r="X435" i="4"/>
  <c r="T434" i="4" l="1"/>
  <c r="D435" i="4" s="1"/>
  <c r="J435" i="4" s="1"/>
  <c r="U434" i="4"/>
  <c r="I435" i="4" s="1"/>
  <c r="Y435" i="4" s="1"/>
  <c r="K435" i="4" l="1"/>
  <c r="L435" i="4" l="1"/>
  <c r="N435" i="4" s="1"/>
  <c r="P435" i="4" l="1"/>
  <c r="S435" i="4" s="1"/>
  <c r="G436" i="4" s="1"/>
  <c r="M436" i="4" s="1"/>
  <c r="R435" i="4"/>
  <c r="H436" i="4" s="1"/>
  <c r="X436" i="4" l="1"/>
  <c r="Q435" i="4"/>
  <c r="U435" i="4" s="1"/>
  <c r="I436" i="4" s="1"/>
  <c r="Y436" i="4" s="1"/>
  <c r="W436" i="4"/>
  <c r="T435" i="4"/>
  <c r="D436" i="4" s="1"/>
  <c r="J436" i="4" s="1"/>
  <c r="K436" i="4" l="1"/>
  <c r="T436" i="4"/>
  <c r="D437" i="4" s="1"/>
  <c r="L436" i="4" l="1"/>
  <c r="N436" i="4" s="1"/>
  <c r="K437" i="4"/>
  <c r="P436" i="4" l="1"/>
  <c r="S436" i="4" s="1"/>
  <c r="G437" i="4" s="1"/>
  <c r="M437" i="4" s="1"/>
  <c r="R436" i="4"/>
  <c r="H437" i="4" s="1"/>
  <c r="X437" i="4" l="1"/>
  <c r="J437" i="4"/>
  <c r="L437" i="4" s="1"/>
  <c r="N437" i="4" s="1"/>
  <c r="P437" i="4" s="1"/>
  <c r="S437" i="4" s="1"/>
  <c r="G438" i="4" s="1"/>
  <c r="M438" i="4" s="1"/>
  <c r="W437" i="4"/>
  <c r="Q436" i="4"/>
  <c r="U436" i="4" s="1"/>
  <c r="I437" i="4" s="1"/>
  <c r="Y437" i="4" s="1"/>
  <c r="R437" i="4" l="1"/>
  <c r="H438" i="4" s="1"/>
  <c r="X438" i="4" s="1"/>
  <c r="W438" i="4"/>
  <c r="Q437" i="4"/>
  <c r="T437" i="4" l="1"/>
  <c r="D438" i="4" s="1"/>
  <c r="J438" i="4" s="1"/>
  <c r="U437" i="4"/>
  <c r="I438" i="4" s="1"/>
  <c r="Y438" i="4" s="1"/>
  <c r="K438" i="4" l="1"/>
  <c r="L438" i="4" l="1"/>
  <c r="N438" i="4" s="1"/>
  <c r="R438" i="4" s="1"/>
  <c r="H439" i="4" l="1"/>
  <c r="P438" i="4"/>
  <c r="S438" i="4" s="1"/>
  <c r="G439" i="4" s="1"/>
  <c r="M439" i="4" s="1"/>
  <c r="W439" i="4" l="1"/>
  <c r="X439" i="4"/>
  <c r="Q438" i="4"/>
  <c r="T438" i="4" l="1"/>
  <c r="D439" i="4" s="1"/>
  <c r="J439" i="4" s="1"/>
  <c r="U438" i="4"/>
  <c r="I439" i="4" s="1"/>
  <c r="Y439" i="4" s="1"/>
  <c r="K439" i="4" l="1"/>
  <c r="T439" i="4"/>
  <c r="D440" i="4" s="1"/>
  <c r="K440" i="4" l="1"/>
  <c r="L439" i="4"/>
  <c r="N439" i="4" s="1"/>
  <c r="R439" i="4" s="1"/>
  <c r="P439" i="4" l="1"/>
  <c r="S439" i="4" s="1"/>
  <c r="G440" i="4" s="1"/>
  <c r="M440" i="4" s="1"/>
  <c r="H440" i="4"/>
  <c r="W440" i="4" l="1"/>
  <c r="J440" i="4"/>
  <c r="L440" i="4" s="1"/>
  <c r="N440" i="4" s="1"/>
  <c r="Q439" i="4"/>
  <c r="U439" i="4" s="1"/>
  <c r="I440" i="4" s="1"/>
  <c r="Y440" i="4" s="1"/>
  <c r="X440" i="4"/>
  <c r="R440" i="4" l="1"/>
  <c r="H441" i="4" s="1"/>
  <c r="P440" i="4"/>
  <c r="S440" i="4" s="1"/>
  <c r="G441" i="4" s="1"/>
  <c r="M441" i="4" s="1"/>
  <c r="W441" i="4" l="1"/>
  <c r="X441" i="4"/>
  <c r="Q440" i="4"/>
  <c r="T440" i="4" l="1"/>
  <c r="D441" i="4" s="1"/>
  <c r="J441" i="4" s="1"/>
  <c r="U440" i="4"/>
  <c r="I441" i="4" s="1"/>
  <c r="Y441" i="4" s="1"/>
  <c r="K441" i="4" l="1"/>
  <c r="L441" i="4" s="1"/>
  <c r="N441" i="4" s="1"/>
  <c r="R441" i="4" s="1"/>
  <c r="T441" i="4"/>
  <c r="D442" i="4" s="1"/>
  <c r="K442" i="4" l="1"/>
  <c r="T442" i="4"/>
  <c r="D443" i="4" s="1"/>
  <c r="P441" i="4"/>
  <c r="S441" i="4" s="1"/>
  <c r="G442" i="4" s="1"/>
  <c r="M442" i="4" s="1"/>
  <c r="H442" i="4"/>
  <c r="W442" i="4" l="1"/>
  <c r="J442" i="4"/>
  <c r="L442" i="4" s="1"/>
  <c r="N442" i="4" s="1"/>
  <c r="Q441" i="4"/>
  <c r="U441" i="4" s="1"/>
  <c r="I442" i="4" s="1"/>
  <c r="Y442" i="4" s="1"/>
  <c r="K443" i="4"/>
  <c r="X442" i="4"/>
  <c r="R442" i="4" l="1"/>
  <c r="H443" i="4" s="1"/>
  <c r="P442" i="4"/>
  <c r="S442" i="4" s="1"/>
  <c r="G443" i="4" s="1"/>
  <c r="M443" i="4" s="1"/>
  <c r="W443" i="4" l="1"/>
  <c r="J443" i="4"/>
  <c r="L443" i="4" s="1"/>
  <c r="N443" i="4" s="1"/>
  <c r="Q442" i="4"/>
  <c r="U442" i="4" s="1"/>
  <c r="I443" i="4" s="1"/>
  <c r="Y443" i="4" s="1"/>
  <c r="X443" i="4"/>
  <c r="R443" i="4" l="1"/>
  <c r="H444" i="4" s="1"/>
  <c r="P443" i="4"/>
  <c r="S443" i="4" s="1"/>
  <c r="G444" i="4" s="1"/>
  <c r="M444" i="4" s="1"/>
  <c r="W444" i="4" l="1"/>
  <c r="Q443" i="4"/>
  <c r="U443" i="4" s="1"/>
  <c r="I444" i="4" s="1"/>
  <c r="Y444" i="4" s="1"/>
  <c r="T443" i="4"/>
  <c r="D444" i="4" s="1"/>
  <c r="J444" i="4" s="1"/>
  <c r="X444" i="4"/>
  <c r="K444" i="4" l="1"/>
  <c r="T444" i="4"/>
  <c r="D445" i="4" s="1"/>
  <c r="K445" i="4" l="1"/>
  <c r="L444" i="4"/>
  <c r="N444" i="4" s="1"/>
  <c r="R444" i="4" s="1"/>
  <c r="P444" i="4" l="1"/>
  <c r="S444" i="4" s="1"/>
  <c r="G445" i="4" s="1"/>
  <c r="M445" i="4" s="1"/>
  <c r="H445" i="4"/>
  <c r="W445" i="4" l="1"/>
  <c r="J445" i="4"/>
  <c r="L445" i="4" s="1"/>
  <c r="N445" i="4" s="1"/>
  <c r="X445" i="4"/>
  <c r="Q444" i="4"/>
  <c r="U444" i="4" s="1"/>
  <c r="I445" i="4" s="1"/>
  <c r="Y445" i="4" s="1"/>
  <c r="R445" i="4" l="1"/>
  <c r="H446" i="4" s="1"/>
  <c r="P445" i="4"/>
  <c r="S445" i="4" s="1"/>
  <c r="G446" i="4" s="1"/>
  <c r="M446" i="4" s="1"/>
  <c r="W446" i="4" l="1"/>
  <c r="Q445" i="4"/>
  <c r="X446" i="4"/>
  <c r="T445" i="4" l="1"/>
  <c r="D446" i="4" s="1"/>
  <c r="J446" i="4" s="1"/>
  <c r="U445" i="4"/>
  <c r="I446" i="4" s="1"/>
  <c r="Y446" i="4" s="1"/>
  <c r="K446" i="4" l="1"/>
  <c r="L446" i="4" l="1"/>
  <c r="N446" i="4" s="1"/>
  <c r="R446" i="4" s="1"/>
  <c r="P446" i="4" l="1"/>
  <c r="S446" i="4" s="1"/>
  <c r="G447" i="4" s="1"/>
  <c r="M447" i="4" s="1"/>
  <c r="H447" i="4"/>
  <c r="W447" i="4" l="1"/>
  <c r="Q446" i="4"/>
  <c r="X447" i="4"/>
  <c r="T446" i="4" l="1"/>
  <c r="D447" i="4" s="1"/>
  <c r="J447" i="4" s="1"/>
  <c r="U446" i="4"/>
  <c r="I447" i="4" s="1"/>
  <c r="Y447" i="4" s="1"/>
  <c r="K447" i="4" l="1"/>
  <c r="L447" i="4" l="1"/>
  <c r="N447" i="4" s="1"/>
  <c r="R447" i="4" s="1"/>
  <c r="P447" i="4" l="1"/>
  <c r="S447" i="4" s="1"/>
  <c r="G448" i="4" s="1"/>
  <c r="M448" i="4" s="1"/>
  <c r="H448" i="4"/>
  <c r="W448" i="4" l="1"/>
  <c r="Q447" i="4"/>
  <c r="X448" i="4"/>
  <c r="T447" i="4" l="1"/>
  <c r="D448" i="4" s="1"/>
  <c r="J448" i="4" s="1"/>
  <c r="U447" i="4"/>
  <c r="I448" i="4" s="1"/>
  <c r="Y448" i="4" s="1"/>
  <c r="K448" i="4" l="1"/>
  <c r="T448" i="4"/>
  <c r="D449" i="4" s="1"/>
  <c r="L448" i="4" l="1"/>
  <c r="N448" i="4" s="1"/>
  <c r="K449" i="4"/>
  <c r="P448" i="4" l="1"/>
  <c r="S448" i="4" s="1"/>
  <c r="G449" i="4" s="1"/>
  <c r="M449" i="4" s="1"/>
  <c r="R448" i="4"/>
  <c r="H449" i="4" s="1"/>
  <c r="J449" i="4" l="1"/>
  <c r="L449" i="4" s="1"/>
  <c r="N449" i="4" s="1"/>
  <c r="W449" i="4"/>
  <c r="Q448" i="4"/>
  <c r="U448" i="4" s="1"/>
  <c r="I449" i="4" s="1"/>
  <c r="Y449" i="4" s="1"/>
  <c r="X449" i="4"/>
  <c r="R449" i="4" l="1"/>
  <c r="H450" i="4" s="1"/>
  <c r="P449" i="4"/>
  <c r="S449" i="4" s="1"/>
  <c r="G450" i="4" s="1"/>
  <c r="M450" i="4" s="1"/>
  <c r="T449" i="4"/>
  <c r="D450" i="4" s="1"/>
  <c r="X450" i="4" l="1"/>
  <c r="Q449" i="4"/>
  <c r="U449" i="4" s="1"/>
  <c r="I450" i="4" s="1"/>
  <c r="Y450" i="4" s="1"/>
  <c r="W450" i="4"/>
  <c r="J450" i="4"/>
  <c r="K450" i="4"/>
  <c r="L450" i="4" l="1"/>
  <c r="N450" i="4" s="1"/>
  <c r="R450" i="4" s="1"/>
  <c r="P450" i="4" l="1"/>
  <c r="S450" i="4" s="1"/>
  <c r="G451" i="4" s="1"/>
  <c r="M451" i="4" s="1"/>
  <c r="H451" i="4"/>
  <c r="W451" i="4" l="1"/>
  <c r="Q450" i="4"/>
  <c r="X451" i="4"/>
  <c r="T450" i="4" l="1"/>
  <c r="D451" i="4" s="1"/>
  <c r="J451" i="4" s="1"/>
  <c r="U450" i="4"/>
  <c r="I451" i="4" s="1"/>
  <c r="Y451" i="4" s="1"/>
  <c r="K451" i="4" l="1"/>
  <c r="L451" i="4" l="1"/>
  <c r="N451" i="4" s="1"/>
  <c r="P451" i="4" l="1"/>
  <c r="S451" i="4" s="1"/>
  <c r="G452" i="4" s="1"/>
  <c r="M452" i="4" s="1"/>
  <c r="R451" i="4"/>
  <c r="H452" i="4" s="1"/>
  <c r="W452" i="4" l="1"/>
  <c r="X452" i="4"/>
  <c r="Q451" i="4"/>
  <c r="U451" i="4" s="1"/>
  <c r="I452" i="4" s="1"/>
  <c r="Y452" i="4" s="1"/>
  <c r="T451" i="4"/>
  <c r="D452" i="4" s="1"/>
  <c r="J452" i="4" s="1"/>
  <c r="K452" i="4" l="1"/>
  <c r="L452" i="4" l="1"/>
  <c r="N452" i="4" s="1"/>
  <c r="P452" i="4" l="1"/>
  <c r="S452" i="4" s="1"/>
  <c r="G453" i="4" s="1"/>
  <c r="M453" i="4" s="1"/>
  <c r="R452" i="4"/>
  <c r="H453" i="4" s="1"/>
  <c r="T452" i="4"/>
  <c r="D453" i="4" s="1"/>
  <c r="J453" i="4" l="1"/>
  <c r="Q452" i="4"/>
  <c r="U452" i="4" s="1"/>
  <c r="I453" i="4" s="1"/>
  <c r="Y453" i="4" s="1"/>
  <c r="W453" i="4"/>
  <c r="X453" i="4"/>
  <c r="K453" i="4"/>
  <c r="T453" i="4"/>
  <c r="D454" i="4" s="1"/>
  <c r="L453" i="4" l="1"/>
  <c r="N453" i="4" s="1"/>
  <c r="K454" i="4"/>
  <c r="P453" i="4" l="1"/>
  <c r="S453" i="4" s="1"/>
  <c r="G454" i="4" s="1"/>
  <c r="M454" i="4" s="1"/>
  <c r="R453" i="4"/>
  <c r="H454" i="4" s="1"/>
  <c r="J454" i="4" l="1"/>
  <c r="L454" i="4" s="1"/>
  <c r="N454" i="4" s="1"/>
  <c r="W454" i="4"/>
  <c r="Q453" i="4"/>
  <c r="U453" i="4" s="1"/>
  <c r="I454" i="4" s="1"/>
  <c r="Y454" i="4" s="1"/>
  <c r="X454" i="4"/>
  <c r="R454" i="4" l="1"/>
  <c r="H455" i="4" s="1"/>
  <c r="P454" i="4"/>
  <c r="S454" i="4" s="1"/>
  <c r="G455" i="4" s="1"/>
  <c r="M455" i="4" s="1"/>
  <c r="Q454" i="4" l="1"/>
  <c r="U454" i="4" s="1"/>
  <c r="I455" i="4" s="1"/>
  <c r="Y455" i="4" s="1"/>
  <c r="X455" i="4"/>
  <c r="W455" i="4"/>
  <c r="T454" i="4"/>
  <c r="D455" i="4" s="1"/>
  <c r="J455" i="4" s="1"/>
  <c r="K455" i="4" l="1"/>
  <c r="L455" i="4" l="1"/>
  <c r="N455" i="4" s="1"/>
  <c r="R455" i="4" l="1"/>
  <c r="H456" i="4" s="1"/>
  <c r="P455" i="4"/>
  <c r="S455" i="4" s="1"/>
  <c r="G456" i="4" s="1"/>
  <c r="M456" i="4" s="1"/>
  <c r="W456" i="4" l="1"/>
  <c r="X456" i="4"/>
  <c r="Q455" i="4"/>
  <c r="U455" i="4" s="1"/>
  <c r="I456" i="4" s="1"/>
  <c r="Y456" i="4" s="1"/>
  <c r="T455" i="4"/>
  <c r="D456" i="4" s="1"/>
  <c r="J456" i="4" s="1"/>
  <c r="K456" i="4" l="1"/>
  <c r="L456" i="4" l="1"/>
  <c r="N456" i="4" s="1"/>
  <c r="R456" i="4" s="1"/>
  <c r="P456" i="4" l="1"/>
  <c r="S456" i="4" s="1"/>
  <c r="G457" i="4" s="1"/>
  <c r="M457" i="4" s="1"/>
  <c r="H457" i="4"/>
  <c r="W457" i="4" l="1"/>
  <c r="X457" i="4"/>
  <c r="Q456" i="4"/>
  <c r="U456" i="4" s="1"/>
  <c r="I457" i="4" s="1"/>
  <c r="Y457" i="4" s="1"/>
  <c r="T456" i="4"/>
  <c r="D457" i="4" s="1"/>
  <c r="J457" i="4" s="1"/>
  <c r="K457" i="4" l="1"/>
  <c r="L457" i="4" l="1"/>
  <c r="N457" i="4" s="1"/>
  <c r="P457" i="4" l="1"/>
  <c r="S457" i="4" s="1"/>
  <c r="G458" i="4" s="1"/>
  <c r="M458" i="4" s="1"/>
  <c r="R457" i="4"/>
  <c r="H458" i="4" s="1"/>
  <c r="X458" i="4" l="1"/>
  <c r="W458" i="4"/>
  <c r="Q457" i="4"/>
  <c r="U457" i="4" s="1"/>
  <c r="I458" i="4" s="1"/>
  <c r="Y458" i="4" s="1"/>
  <c r="T457" i="4"/>
  <c r="D458" i="4" s="1"/>
  <c r="J458" i="4" s="1"/>
  <c r="K458" i="4" l="1"/>
  <c r="L458" i="4" l="1"/>
  <c r="N458" i="4" s="1"/>
  <c r="R458" i="4" s="1"/>
  <c r="P458" i="4" l="1"/>
  <c r="S458" i="4" s="1"/>
  <c r="G459" i="4" s="1"/>
  <c r="M459" i="4" s="1"/>
  <c r="H459" i="4"/>
  <c r="W459" i="4" l="1"/>
  <c r="X459" i="4"/>
  <c r="Q458" i="4"/>
  <c r="T458" i="4" l="1"/>
  <c r="D459" i="4" s="1"/>
  <c r="J459" i="4" s="1"/>
  <c r="U458" i="4"/>
  <c r="I459" i="4" s="1"/>
  <c r="Y459" i="4" s="1"/>
  <c r="K459" i="4" l="1"/>
  <c r="L459" i="4" l="1"/>
  <c r="N459" i="4" s="1"/>
  <c r="R459" i="4" s="1"/>
  <c r="H460" i="4" l="1"/>
  <c r="P459" i="4"/>
  <c r="S459" i="4" s="1"/>
  <c r="G460" i="4" s="1"/>
  <c r="M460" i="4" s="1"/>
  <c r="W460" i="4" l="1"/>
  <c r="Q459" i="4"/>
  <c r="X460" i="4"/>
  <c r="T459" i="4" l="1"/>
  <c r="D460" i="4" s="1"/>
  <c r="J460" i="4" s="1"/>
  <c r="U459" i="4"/>
  <c r="I460" i="4" s="1"/>
  <c r="Y460" i="4" s="1"/>
  <c r="K460" i="4" l="1"/>
  <c r="L460" i="4" s="1"/>
  <c r="N460" i="4" s="1"/>
  <c r="R460" i="4" s="1"/>
  <c r="P460" i="4" l="1"/>
  <c r="S460" i="4" s="1"/>
  <c r="G461" i="4" s="1"/>
  <c r="M461" i="4" s="1"/>
  <c r="H461" i="4"/>
  <c r="W461" i="4" l="1"/>
  <c r="Q460" i="4"/>
  <c r="X461" i="4"/>
  <c r="T460" i="4" l="1"/>
  <c r="D461" i="4" s="1"/>
  <c r="J461" i="4" s="1"/>
  <c r="U460" i="4"/>
  <c r="I461" i="4" s="1"/>
  <c r="Y461" i="4" s="1"/>
  <c r="K461" i="4" l="1"/>
  <c r="L461" i="4" l="1"/>
  <c r="N461" i="4" s="1"/>
  <c r="P461" i="4" l="1"/>
  <c r="S461" i="4" s="1"/>
  <c r="G462" i="4" s="1"/>
  <c r="M462" i="4" s="1"/>
  <c r="R461" i="4"/>
  <c r="H462" i="4" s="1"/>
  <c r="T461" i="4"/>
  <c r="D462" i="4" s="1"/>
  <c r="X462" i="4" l="1"/>
  <c r="Q461" i="4"/>
  <c r="U461" i="4" s="1"/>
  <c r="I462" i="4" s="1"/>
  <c r="Y462" i="4" s="1"/>
  <c r="W462" i="4"/>
  <c r="J462" i="4"/>
  <c r="K462" i="4"/>
  <c r="L462" i="4" l="1"/>
  <c r="N462" i="4" s="1"/>
  <c r="R462" i="4" l="1"/>
  <c r="H463" i="4" s="1"/>
  <c r="P462" i="4"/>
  <c r="S462" i="4" s="1"/>
  <c r="G463" i="4" s="1"/>
  <c r="M463" i="4" s="1"/>
  <c r="T462" i="4"/>
  <c r="D463" i="4" s="1"/>
  <c r="J463" i="4" l="1"/>
  <c r="W463" i="4"/>
  <c r="X463" i="4"/>
  <c r="Q462" i="4"/>
  <c r="U462" i="4" s="1"/>
  <c r="I463" i="4" s="1"/>
  <c r="Y463" i="4" s="1"/>
  <c r="K463" i="4"/>
  <c r="L463" i="4" l="1"/>
  <c r="N463" i="4" s="1"/>
  <c r="R463" i="4" l="1"/>
  <c r="H464" i="4" s="1"/>
  <c r="P463" i="4"/>
  <c r="S463" i="4" s="1"/>
  <c r="G464" i="4" s="1"/>
  <c r="M464" i="4" s="1"/>
  <c r="W464" i="4" l="1"/>
  <c r="X464" i="4"/>
  <c r="Q463" i="4"/>
  <c r="U463" i="4" s="1"/>
  <c r="I464" i="4" s="1"/>
  <c r="Y464" i="4" s="1"/>
  <c r="T463" i="4"/>
  <c r="D464" i="4" s="1"/>
  <c r="J464" i="4" s="1"/>
  <c r="K464" i="4" l="1"/>
  <c r="L464" i="4" l="1"/>
  <c r="N464" i="4" s="1"/>
  <c r="P464" i="4" l="1"/>
  <c r="S464" i="4" s="1"/>
  <c r="G465" i="4" s="1"/>
  <c r="M465" i="4" s="1"/>
  <c r="R464" i="4"/>
  <c r="H465" i="4" s="1"/>
  <c r="T464" i="4"/>
  <c r="D465" i="4" s="1"/>
  <c r="X465" i="4" l="1"/>
  <c r="J465" i="4"/>
  <c r="Q464" i="4"/>
  <c r="U464" i="4" s="1"/>
  <c r="I465" i="4" s="1"/>
  <c r="Y465" i="4" s="1"/>
  <c r="W465" i="4"/>
  <c r="K465" i="4"/>
  <c r="T465" i="4"/>
  <c r="D466" i="4" s="1"/>
  <c r="L465" i="4" l="1"/>
  <c r="N465" i="4" s="1"/>
  <c r="K466" i="4"/>
  <c r="T466" i="4"/>
  <c r="D467" i="4" s="1"/>
  <c r="P465" i="4" l="1"/>
  <c r="S465" i="4" s="1"/>
  <c r="G466" i="4" s="1"/>
  <c r="M466" i="4" s="1"/>
  <c r="R465" i="4"/>
  <c r="H466" i="4" s="1"/>
  <c r="K467" i="4"/>
  <c r="W466" i="4" l="1"/>
  <c r="J466" i="4"/>
  <c r="L466" i="4" s="1"/>
  <c r="N466" i="4" s="1"/>
  <c r="P466" i="4" s="1"/>
  <c r="S466" i="4" s="1"/>
  <c r="G467" i="4" s="1"/>
  <c r="M467" i="4" s="1"/>
  <c r="Q465" i="4"/>
  <c r="U465" i="4" s="1"/>
  <c r="I466" i="4" s="1"/>
  <c r="Y466" i="4" s="1"/>
  <c r="X466" i="4"/>
  <c r="R466" i="4" l="1"/>
  <c r="H467" i="4" s="1"/>
  <c r="X467" i="4" s="1"/>
  <c r="W467" i="4"/>
  <c r="J467" i="4"/>
  <c r="L467" i="4" s="1"/>
  <c r="N467" i="4" s="1"/>
  <c r="Q466" i="4"/>
  <c r="U466" i="4" s="1"/>
  <c r="I467" i="4" s="1"/>
  <c r="Y467" i="4" l="1"/>
  <c r="R467" i="4"/>
  <c r="H468" i="4" s="1"/>
  <c r="P467" i="4"/>
  <c r="S467" i="4" s="1"/>
  <c r="G468" i="4" s="1"/>
  <c r="M468" i="4" s="1"/>
  <c r="W468" i="4" l="1"/>
  <c r="Q467" i="4"/>
  <c r="X468" i="4"/>
  <c r="T467" i="4" l="1"/>
  <c r="D468" i="4" s="1"/>
  <c r="J468" i="4" s="1"/>
  <c r="U467" i="4"/>
  <c r="I468" i="4" s="1"/>
  <c r="Y468" i="4" s="1"/>
  <c r="K468" i="4" l="1"/>
  <c r="L468" i="4" l="1"/>
  <c r="N468" i="4" s="1"/>
  <c r="P468" i="4" l="1"/>
  <c r="S468" i="4" s="1"/>
  <c r="G469" i="4" s="1"/>
  <c r="M469" i="4" s="1"/>
  <c r="R468" i="4"/>
  <c r="H469" i="4" s="1"/>
  <c r="Q468" i="4" l="1"/>
  <c r="U468" i="4" s="1"/>
  <c r="I469" i="4" s="1"/>
  <c r="Y469" i="4" s="1"/>
  <c r="X469" i="4"/>
  <c r="W469" i="4"/>
  <c r="T468" i="4"/>
  <c r="D469" i="4" s="1"/>
  <c r="J469" i="4" s="1"/>
  <c r="K469" i="4" l="1"/>
  <c r="L469" i="4" l="1"/>
  <c r="N469" i="4" s="1"/>
  <c r="P469" i="4" l="1"/>
  <c r="S469" i="4" s="1"/>
  <c r="G470" i="4" s="1"/>
  <c r="M470" i="4" s="1"/>
  <c r="R469" i="4"/>
  <c r="H470" i="4" s="1"/>
  <c r="X470" i="4" l="1"/>
  <c r="Q469" i="4"/>
  <c r="U469" i="4" s="1"/>
  <c r="I470" i="4" s="1"/>
  <c r="Y470" i="4" s="1"/>
  <c r="W470" i="4"/>
  <c r="T469" i="4"/>
  <c r="D470" i="4" s="1"/>
  <c r="J470" i="4" s="1"/>
  <c r="K470" i="4" l="1"/>
  <c r="L470" i="4" l="1"/>
  <c r="N470" i="4" s="1"/>
  <c r="P470" i="4" l="1"/>
  <c r="S470" i="4" s="1"/>
  <c r="G471" i="4" s="1"/>
  <c r="M471" i="4" s="1"/>
  <c r="R470" i="4"/>
  <c r="H471" i="4" s="1"/>
  <c r="T470" i="4"/>
  <c r="D471" i="4" s="1"/>
  <c r="J471" i="4" l="1"/>
  <c r="X471" i="4"/>
  <c r="Q470" i="4"/>
  <c r="U470" i="4" s="1"/>
  <c r="I471" i="4" s="1"/>
  <c r="Y471" i="4" s="1"/>
  <c r="W471" i="4"/>
  <c r="K471" i="4"/>
  <c r="L471" i="4" l="1"/>
  <c r="N471" i="4" s="1"/>
  <c r="P471" i="4" l="1"/>
  <c r="S471" i="4" s="1"/>
  <c r="G472" i="4" s="1"/>
  <c r="M472" i="4" s="1"/>
  <c r="R471" i="4"/>
  <c r="H472" i="4" s="1"/>
  <c r="X472" i="4" l="1"/>
  <c r="Q471" i="4"/>
  <c r="U471" i="4" s="1"/>
  <c r="I472" i="4" s="1"/>
  <c r="Y472" i="4" s="1"/>
  <c r="W472" i="4"/>
  <c r="T471" i="4"/>
  <c r="D472" i="4" s="1"/>
  <c r="J472" i="4" s="1"/>
  <c r="K472" i="4" l="1"/>
  <c r="T472" i="4"/>
  <c r="D473" i="4" s="1"/>
  <c r="L472" i="4" l="1"/>
  <c r="N472" i="4" s="1"/>
  <c r="K473" i="4"/>
  <c r="P472" i="4" l="1"/>
  <c r="S472" i="4" s="1"/>
  <c r="G473" i="4" s="1"/>
  <c r="M473" i="4" s="1"/>
  <c r="R472" i="4"/>
  <c r="H473" i="4" s="1"/>
  <c r="J473" i="4" l="1"/>
  <c r="L473" i="4" s="1"/>
  <c r="N473" i="4" s="1"/>
  <c r="P473" i="4" s="1"/>
  <c r="S473" i="4" s="1"/>
  <c r="G474" i="4" s="1"/>
  <c r="M474" i="4" s="1"/>
  <c r="X473" i="4"/>
  <c r="W473" i="4"/>
  <c r="Q472" i="4"/>
  <c r="U472" i="4" s="1"/>
  <c r="I473" i="4" s="1"/>
  <c r="Y473" i="4" s="1"/>
  <c r="R473" i="4" l="1"/>
  <c r="H474" i="4" s="1"/>
  <c r="X474" i="4" s="1"/>
  <c r="W474" i="4"/>
  <c r="Q473" i="4"/>
  <c r="T473" i="4" l="1"/>
  <c r="D474" i="4" s="1"/>
  <c r="J474" i="4" s="1"/>
  <c r="U473" i="4"/>
  <c r="I474" i="4" s="1"/>
  <c r="Y474" i="4" s="1"/>
  <c r="K474" i="4" l="1"/>
  <c r="L474" i="4" l="1"/>
  <c r="N474" i="4" s="1"/>
  <c r="R474" i="4" s="1"/>
  <c r="H475" i="4" l="1"/>
  <c r="P474" i="4"/>
  <c r="S474" i="4" s="1"/>
  <c r="G475" i="4" s="1"/>
  <c r="M475" i="4" s="1"/>
  <c r="W475" i="4" l="1"/>
  <c r="Q474" i="4"/>
  <c r="U474" i="4" s="1"/>
  <c r="I475" i="4" s="1"/>
  <c r="Y475" i="4" s="1"/>
  <c r="T474" i="4"/>
  <c r="D475" i="4" s="1"/>
  <c r="J475" i="4" s="1"/>
  <c r="X475" i="4"/>
  <c r="K475" i="4" l="1"/>
  <c r="L475" i="4" l="1"/>
  <c r="N475" i="4" s="1"/>
  <c r="P475" i="4" l="1"/>
  <c r="S475" i="4" s="1"/>
  <c r="G476" i="4" s="1"/>
  <c r="M476" i="4" s="1"/>
  <c r="R475" i="4"/>
  <c r="H476" i="4" s="1"/>
  <c r="Q475" i="4" l="1"/>
  <c r="U475" i="4" s="1"/>
  <c r="I476" i="4" s="1"/>
  <c r="Y476" i="4" s="1"/>
  <c r="X476" i="4"/>
  <c r="W476" i="4"/>
  <c r="T475" i="4"/>
  <c r="D476" i="4" s="1"/>
  <c r="J476" i="4" s="1"/>
  <c r="K476" i="4" l="1"/>
  <c r="L476" i="4" l="1"/>
  <c r="N476" i="4" s="1"/>
  <c r="R476" i="4" l="1"/>
  <c r="H477" i="4" s="1"/>
  <c r="P476" i="4"/>
  <c r="S476" i="4" s="1"/>
  <c r="G477" i="4" s="1"/>
  <c r="M477" i="4" s="1"/>
  <c r="T476" i="4"/>
  <c r="D477" i="4" s="1"/>
  <c r="J477" i="4" l="1"/>
  <c r="W477" i="4"/>
  <c r="X477" i="4"/>
  <c r="Q476" i="4"/>
  <c r="U476" i="4" s="1"/>
  <c r="I477" i="4" s="1"/>
  <c r="Y477" i="4" s="1"/>
  <c r="K477" i="4"/>
  <c r="L477" i="4" l="1"/>
  <c r="N477" i="4" s="1"/>
  <c r="P477" i="4" s="1"/>
  <c r="S477" i="4" s="1"/>
  <c r="G478" i="4" s="1"/>
  <c r="M478" i="4" s="1"/>
  <c r="R477" i="4" l="1"/>
  <c r="H478" i="4" s="1"/>
  <c r="X478" i="4" s="1"/>
  <c r="W478" i="4"/>
  <c r="Q477" i="4"/>
  <c r="T477" i="4" l="1"/>
  <c r="D478" i="4" s="1"/>
  <c r="J478" i="4" s="1"/>
  <c r="U477" i="4"/>
  <c r="I478" i="4" s="1"/>
  <c r="Y478" i="4" s="1"/>
  <c r="K478" i="4" l="1"/>
  <c r="L478" i="4" l="1"/>
  <c r="N478" i="4" s="1"/>
  <c r="P478" i="4" l="1"/>
  <c r="S478" i="4" s="1"/>
  <c r="G479" i="4" s="1"/>
  <c r="M479" i="4" s="1"/>
  <c r="R478" i="4"/>
  <c r="H479" i="4" s="1"/>
  <c r="X479" i="4" l="1"/>
  <c r="Q478" i="4"/>
  <c r="U478" i="4" s="1"/>
  <c r="I479" i="4" s="1"/>
  <c r="Y479" i="4" s="1"/>
  <c r="W479" i="4"/>
  <c r="T478" i="4"/>
  <c r="D479" i="4" s="1"/>
  <c r="J479" i="4" s="1"/>
  <c r="K479" i="4" l="1"/>
  <c r="L479" i="4" l="1"/>
  <c r="N479" i="4" s="1"/>
  <c r="R479" i="4" s="1"/>
  <c r="P479" i="4" l="1"/>
  <c r="S479" i="4" s="1"/>
  <c r="G480" i="4" s="1"/>
  <c r="M480" i="4" s="1"/>
  <c r="H480" i="4"/>
  <c r="W480" i="4" l="1"/>
  <c r="X480" i="4"/>
  <c r="Q479" i="4"/>
  <c r="T479" i="4" l="1"/>
  <c r="D480" i="4" s="1"/>
  <c r="J480" i="4" s="1"/>
  <c r="U479" i="4"/>
  <c r="I480" i="4" s="1"/>
  <c r="Y480" i="4" s="1"/>
  <c r="K480" i="4" l="1"/>
  <c r="L480" i="4" l="1"/>
  <c r="N480" i="4" s="1"/>
  <c r="R480" i="4" l="1"/>
  <c r="H481" i="4" s="1"/>
  <c r="P480" i="4"/>
  <c r="S480" i="4" s="1"/>
  <c r="G481" i="4" s="1"/>
  <c r="M481" i="4" s="1"/>
  <c r="T480" i="4"/>
  <c r="D481" i="4" s="1"/>
  <c r="J481" i="4" l="1"/>
  <c r="W481" i="4"/>
  <c r="Q480" i="4"/>
  <c r="U480" i="4" s="1"/>
  <c r="I481" i="4" s="1"/>
  <c r="Y481" i="4" s="1"/>
  <c r="X481" i="4"/>
  <c r="K481" i="4"/>
  <c r="L481" i="4" l="1"/>
  <c r="N481" i="4" s="1"/>
  <c r="R481" i="4" s="1"/>
  <c r="P481" i="4" l="1"/>
  <c r="S481" i="4" s="1"/>
  <c r="G482" i="4" s="1"/>
  <c r="M482" i="4" s="1"/>
  <c r="H482" i="4"/>
  <c r="W482" i="4" l="1"/>
  <c r="Q481" i="4"/>
  <c r="X482" i="4"/>
  <c r="T481" i="4" l="1"/>
  <c r="D482" i="4" s="1"/>
  <c r="J482" i="4" s="1"/>
  <c r="U481" i="4"/>
  <c r="I482" i="4" s="1"/>
  <c r="Y482" i="4" s="1"/>
  <c r="K482" i="4" l="1"/>
  <c r="L482" i="4" l="1"/>
  <c r="N482" i="4" s="1"/>
  <c r="P482" i="4" l="1"/>
  <c r="S482" i="4" s="1"/>
  <c r="G483" i="4" s="1"/>
  <c r="M483" i="4" s="1"/>
  <c r="R482" i="4"/>
  <c r="H483" i="4" s="1"/>
  <c r="X483" i="4" l="1"/>
  <c r="Q482" i="4"/>
  <c r="U482" i="4" s="1"/>
  <c r="I483" i="4" s="1"/>
  <c r="Y483" i="4" s="1"/>
  <c r="W483" i="4"/>
  <c r="T482" i="4"/>
  <c r="D483" i="4" s="1"/>
  <c r="J483" i="4" s="1"/>
  <c r="K483" i="4" l="1"/>
  <c r="L483" i="4" l="1"/>
  <c r="N483" i="4" s="1"/>
  <c r="R483" i="4" s="1"/>
  <c r="H484" i="4" l="1"/>
  <c r="P483" i="4"/>
  <c r="S483" i="4" s="1"/>
  <c r="G484" i="4" s="1"/>
  <c r="M484" i="4" s="1"/>
  <c r="W484" i="4" l="1"/>
  <c r="Q483" i="4"/>
  <c r="X484" i="4"/>
  <c r="T483" i="4" l="1"/>
  <c r="D484" i="4" s="1"/>
  <c r="J484" i="4" s="1"/>
  <c r="U483" i="4"/>
  <c r="I484" i="4" s="1"/>
  <c r="Y484" i="4" s="1"/>
  <c r="K484" i="4" l="1"/>
  <c r="L484" i="4" l="1"/>
  <c r="N484" i="4" s="1"/>
  <c r="R484" i="4" s="1"/>
  <c r="P484" i="4" l="1"/>
  <c r="S484" i="4" s="1"/>
  <c r="G485" i="4" s="1"/>
  <c r="M485" i="4" s="1"/>
  <c r="H485" i="4"/>
  <c r="W485" i="4" l="1"/>
  <c r="X485" i="4"/>
  <c r="Q484" i="4"/>
  <c r="U484" i="4" s="1"/>
  <c r="I485" i="4" s="1"/>
  <c r="Y485" i="4" s="1"/>
  <c r="T484" i="4"/>
  <c r="D485" i="4" s="1"/>
  <c r="J485" i="4" s="1"/>
  <c r="K485" i="4" l="1"/>
  <c r="L485" i="4" l="1"/>
  <c r="N485" i="4" s="1"/>
  <c r="R485" i="4" s="1"/>
  <c r="P485" i="4" l="1"/>
  <c r="S485" i="4" s="1"/>
  <c r="G486" i="4" s="1"/>
  <c r="M486" i="4" s="1"/>
  <c r="H486" i="4"/>
  <c r="W486" i="4" l="1"/>
  <c r="X486" i="4"/>
  <c r="Q485" i="4"/>
  <c r="T485" i="4" l="1"/>
  <c r="D486" i="4" s="1"/>
  <c r="J486" i="4" s="1"/>
  <c r="U485" i="4"/>
  <c r="I486" i="4" s="1"/>
  <c r="Y486" i="4" s="1"/>
  <c r="K486" i="4" l="1"/>
  <c r="L486" i="4" l="1"/>
  <c r="N486" i="4" s="1"/>
  <c r="R486" i="4" s="1"/>
  <c r="H487" i="4" l="1"/>
  <c r="P486" i="4"/>
  <c r="S486" i="4" s="1"/>
  <c r="G487" i="4" s="1"/>
  <c r="M487" i="4" s="1"/>
  <c r="W487" i="4" l="1"/>
  <c r="Q486" i="4"/>
  <c r="U486" i="4" s="1"/>
  <c r="I487" i="4" s="1"/>
  <c r="Y487" i="4" s="1"/>
  <c r="T486" i="4"/>
  <c r="D487" i="4" s="1"/>
  <c r="J487" i="4" s="1"/>
  <c r="X487" i="4"/>
  <c r="K487" i="4" l="1"/>
  <c r="L487" i="4" l="1"/>
  <c r="N487" i="4" s="1"/>
  <c r="R487" i="4" s="1"/>
  <c r="P487" i="4" l="1"/>
  <c r="S487" i="4" s="1"/>
  <c r="G488" i="4" s="1"/>
  <c r="M488" i="4" s="1"/>
  <c r="H488" i="4"/>
  <c r="W488" i="4" l="1"/>
  <c r="Q487" i="4"/>
  <c r="X488" i="4"/>
  <c r="T487" i="4" l="1"/>
  <c r="D488" i="4" s="1"/>
  <c r="J488" i="4" s="1"/>
  <c r="U487" i="4"/>
  <c r="I488" i="4" s="1"/>
  <c r="Y488" i="4" s="1"/>
  <c r="K488" i="4" l="1"/>
  <c r="T488" i="4"/>
  <c r="D489" i="4" s="1"/>
  <c r="K489" i="4" l="1"/>
  <c r="L488" i="4"/>
  <c r="N488" i="4" s="1"/>
  <c r="R488" i="4" s="1"/>
  <c r="P488" i="4" l="1"/>
  <c r="S488" i="4" s="1"/>
  <c r="G489" i="4" s="1"/>
  <c r="M489" i="4" s="1"/>
  <c r="H489" i="4"/>
  <c r="W489" i="4" l="1"/>
  <c r="J489" i="4"/>
  <c r="L489" i="4" s="1"/>
  <c r="N489" i="4" s="1"/>
  <c r="X489" i="4"/>
  <c r="Q488" i="4"/>
  <c r="U488" i="4" s="1"/>
  <c r="I489" i="4" s="1"/>
  <c r="Y489" i="4" s="1"/>
  <c r="R489" i="4" l="1"/>
  <c r="H490" i="4" s="1"/>
  <c r="P489" i="4"/>
  <c r="S489" i="4" s="1"/>
  <c r="G490" i="4" s="1"/>
  <c r="M490" i="4" s="1"/>
  <c r="W490" i="4" l="1"/>
  <c r="Q489" i="4"/>
  <c r="X490" i="4"/>
  <c r="T489" i="4" l="1"/>
  <c r="D490" i="4" s="1"/>
  <c r="J490" i="4" s="1"/>
  <c r="U489" i="4"/>
  <c r="I490" i="4" s="1"/>
  <c r="Y490" i="4" s="1"/>
  <c r="K490" i="4" l="1"/>
  <c r="L490" i="4" l="1"/>
  <c r="N490" i="4" s="1"/>
  <c r="R490" i="4" s="1"/>
  <c r="P490" i="4" l="1"/>
  <c r="S490" i="4" s="1"/>
  <c r="G491" i="4" s="1"/>
  <c r="M491" i="4" s="1"/>
  <c r="H491" i="4"/>
  <c r="W491" i="4" l="1"/>
  <c r="X491" i="4"/>
  <c r="Q490" i="4"/>
  <c r="T490" i="4" l="1"/>
  <c r="D491" i="4" s="1"/>
  <c r="J491" i="4" s="1"/>
  <c r="U490" i="4"/>
  <c r="I491" i="4" s="1"/>
  <c r="Y491" i="4" s="1"/>
  <c r="K491" i="4" l="1"/>
  <c r="L491" i="4" l="1"/>
  <c r="N491" i="4" s="1"/>
  <c r="R491" i="4" s="1"/>
  <c r="P491" i="4" l="1"/>
  <c r="S491" i="4" s="1"/>
  <c r="G492" i="4" s="1"/>
  <c r="M492" i="4" s="1"/>
  <c r="H492" i="4"/>
  <c r="W492" i="4" l="1"/>
  <c r="Q491" i="4"/>
  <c r="X492" i="4"/>
  <c r="T491" i="4" l="1"/>
  <c r="D492" i="4" s="1"/>
  <c r="J492" i="4" s="1"/>
  <c r="U491" i="4"/>
  <c r="I492" i="4" s="1"/>
  <c r="Y492" i="4" s="1"/>
  <c r="K492" i="4" l="1"/>
  <c r="L492" i="4" l="1"/>
  <c r="N492" i="4" s="1"/>
  <c r="P492" i="4" l="1"/>
  <c r="S492" i="4" s="1"/>
  <c r="G493" i="4" s="1"/>
  <c r="M493" i="4" s="1"/>
  <c r="R492" i="4"/>
  <c r="H493" i="4" s="1"/>
  <c r="T492" i="4"/>
  <c r="D493" i="4" s="1"/>
  <c r="Q492" i="4" l="1"/>
  <c r="U492" i="4" s="1"/>
  <c r="I493" i="4" s="1"/>
  <c r="Y493" i="4" s="1"/>
  <c r="X493" i="4"/>
  <c r="W493" i="4"/>
  <c r="J493" i="4"/>
  <c r="K493" i="4"/>
  <c r="L493" i="4" l="1"/>
  <c r="N493" i="4" s="1"/>
  <c r="R493" i="4" s="1"/>
  <c r="H494" i="4" l="1"/>
  <c r="P493" i="4"/>
  <c r="S493" i="4" s="1"/>
  <c r="G494" i="4" s="1"/>
  <c r="M494" i="4" s="1"/>
  <c r="W494" i="4" l="1"/>
  <c r="X494" i="4"/>
  <c r="Q493" i="4"/>
  <c r="T493" i="4" l="1"/>
  <c r="D494" i="4" s="1"/>
  <c r="J494" i="4" s="1"/>
  <c r="U493" i="4"/>
  <c r="I494" i="4" s="1"/>
  <c r="Y494" i="4" s="1"/>
  <c r="K494" i="4" l="1"/>
  <c r="L494" i="4" l="1"/>
  <c r="N494" i="4" s="1"/>
  <c r="R494" i="4" l="1"/>
  <c r="H495" i="4" s="1"/>
  <c r="P494" i="4"/>
  <c r="S494" i="4" s="1"/>
  <c r="G495" i="4" s="1"/>
  <c r="M495" i="4" s="1"/>
  <c r="W495" i="4" l="1"/>
  <c r="X495" i="4"/>
  <c r="Q494" i="4"/>
  <c r="U494" i="4" s="1"/>
  <c r="I495" i="4" s="1"/>
  <c r="Y495" i="4" s="1"/>
  <c r="T494" i="4"/>
  <c r="D495" i="4" s="1"/>
  <c r="J495" i="4" s="1"/>
  <c r="K495" i="4" l="1"/>
  <c r="L495" i="4" l="1"/>
  <c r="N495" i="4" s="1"/>
  <c r="R495" i="4" l="1"/>
  <c r="H496" i="4" s="1"/>
  <c r="P495" i="4"/>
  <c r="S495" i="4" s="1"/>
  <c r="G496" i="4" s="1"/>
  <c r="M496" i="4" s="1"/>
  <c r="W496" i="4" l="1"/>
  <c r="X496" i="4"/>
  <c r="Q495" i="4"/>
  <c r="U495" i="4" s="1"/>
  <c r="I496" i="4" s="1"/>
  <c r="Y496" i="4" s="1"/>
  <c r="T495" i="4"/>
  <c r="D496" i="4" s="1"/>
  <c r="J496" i="4" s="1"/>
  <c r="K496" i="4" l="1"/>
  <c r="L496" i="4" l="1"/>
  <c r="N496" i="4" s="1"/>
  <c r="P496" i="4" l="1"/>
  <c r="S496" i="4" s="1"/>
  <c r="G497" i="4" s="1"/>
  <c r="M497" i="4" s="1"/>
  <c r="R496" i="4"/>
  <c r="H497" i="4" s="1"/>
  <c r="X497" i="4" l="1"/>
  <c r="Q496" i="4"/>
  <c r="U496" i="4" s="1"/>
  <c r="I497" i="4" s="1"/>
  <c r="Y497" i="4" s="1"/>
  <c r="W497" i="4"/>
  <c r="T496" i="4"/>
  <c r="D497" i="4" s="1"/>
  <c r="J497" i="4" s="1"/>
  <c r="K497" i="4" l="1"/>
  <c r="L497" i="4" l="1"/>
  <c r="N497" i="4" s="1"/>
  <c r="P497" i="4" l="1"/>
  <c r="S497" i="4" s="1"/>
  <c r="G498" i="4" s="1"/>
  <c r="M498" i="4" s="1"/>
  <c r="R497" i="4"/>
  <c r="H498" i="4" s="1"/>
  <c r="X498" i="4" l="1"/>
  <c r="Q497" i="4"/>
  <c r="U497" i="4" s="1"/>
  <c r="I498" i="4" s="1"/>
  <c r="Y498" i="4" s="1"/>
  <c r="W498" i="4"/>
  <c r="T497" i="4"/>
  <c r="D498" i="4" s="1"/>
  <c r="J498" i="4" s="1"/>
  <c r="K498" i="4" l="1"/>
  <c r="L498" i="4" s="1"/>
  <c r="N498" i="4" s="1"/>
  <c r="R498" i="4" s="1"/>
  <c r="H499" i="4" l="1"/>
  <c r="P498" i="4"/>
  <c r="S498" i="4" s="1"/>
  <c r="G499" i="4" s="1"/>
  <c r="M499" i="4" s="1"/>
  <c r="W499" i="4" l="1"/>
  <c r="Q498" i="4"/>
  <c r="X499" i="4"/>
  <c r="T498" i="4" l="1"/>
  <c r="D499" i="4" s="1"/>
  <c r="J499" i="4" s="1"/>
  <c r="U498" i="4"/>
  <c r="I499" i="4" s="1"/>
  <c r="Y499" i="4" s="1"/>
  <c r="K499" i="4" l="1"/>
  <c r="L499" i="4" l="1"/>
  <c r="N499" i="4" s="1"/>
  <c r="R499" i="4" s="1"/>
  <c r="H500" i="4" l="1"/>
  <c r="P499" i="4"/>
  <c r="S499" i="4" s="1"/>
  <c r="G500" i="4" s="1"/>
  <c r="M500" i="4" s="1"/>
  <c r="W500" i="4" l="1"/>
  <c r="Q499" i="4"/>
  <c r="X500" i="4"/>
  <c r="T499" i="4" l="1"/>
  <c r="D500" i="4" s="1"/>
  <c r="J500" i="4" s="1"/>
  <c r="U499" i="4"/>
  <c r="I500" i="4" s="1"/>
  <c r="Y500" i="4" s="1"/>
  <c r="K500" i="4" l="1"/>
  <c r="L500" i="4" l="1"/>
  <c r="N500" i="4" s="1"/>
  <c r="R500" i="4" l="1"/>
  <c r="H501" i="4" s="1"/>
  <c r="P500" i="4"/>
  <c r="S500" i="4" s="1"/>
  <c r="G501" i="4" s="1"/>
  <c r="M501" i="4" s="1"/>
  <c r="W501" i="4" l="1"/>
  <c r="X501" i="4"/>
  <c r="Q500" i="4"/>
  <c r="U500" i="4" s="1"/>
  <c r="I501" i="4" s="1"/>
  <c r="Y501" i="4" s="1"/>
  <c r="T500" i="4"/>
  <c r="D501" i="4" s="1"/>
  <c r="J501" i="4" s="1"/>
  <c r="K501" i="4" l="1"/>
  <c r="L501" i="4" l="1"/>
  <c r="N501" i="4" s="1"/>
  <c r="P501" i="4" l="1"/>
  <c r="S501" i="4" s="1"/>
  <c r="G502" i="4" s="1"/>
  <c r="M502" i="4" s="1"/>
  <c r="R501" i="4"/>
  <c r="H502" i="4" s="1"/>
  <c r="W502" i="4" l="1"/>
  <c r="Q501" i="4"/>
  <c r="U501" i="4" s="1"/>
  <c r="I502" i="4" s="1"/>
  <c r="Y502" i="4" s="1"/>
  <c r="X502" i="4"/>
  <c r="T501" i="4"/>
  <c r="D502" i="4" s="1"/>
  <c r="J502" i="4" s="1"/>
  <c r="K502" i="4" l="1"/>
  <c r="T502" i="4"/>
  <c r="D503" i="4" s="1"/>
  <c r="L502" i="4" l="1"/>
  <c r="N502" i="4" s="1"/>
  <c r="K503" i="4"/>
  <c r="P502" i="4" l="1"/>
  <c r="S502" i="4" s="1"/>
  <c r="G503" i="4" s="1"/>
  <c r="M503" i="4" s="1"/>
  <c r="R502" i="4"/>
  <c r="H503" i="4" s="1"/>
  <c r="W503" i="4" l="1"/>
  <c r="J503" i="4"/>
  <c r="L503" i="4" s="1"/>
  <c r="N503" i="4" s="1"/>
  <c r="P503" i="4" s="1"/>
  <c r="S503" i="4" s="1"/>
  <c r="G504" i="4" s="1"/>
  <c r="M504" i="4" s="1"/>
  <c r="Q502" i="4"/>
  <c r="U502" i="4" s="1"/>
  <c r="I503" i="4" s="1"/>
  <c r="Y503" i="4" s="1"/>
  <c r="X503" i="4"/>
  <c r="R503" i="4" l="1"/>
  <c r="H504" i="4" s="1"/>
  <c r="X504" i="4" s="1"/>
  <c r="W504" i="4"/>
  <c r="Q503" i="4"/>
  <c r="U503" i="4" s="1"/>
  <c r="I504" i="4" s="1"/>
  <c r="T503" i="4"/>
  <c r="D504" i="4" s="1"/>
  <c r="J504" i="4" s="1"/>
  <c r="Y504" i="4" l="1"/>
  <c r="K504" i="4"/>
  <c r="L504" i="4" l="1"/>
  <c r="N504" i="4" s="1"/>
  <c r="R504" i="4" l="1"/>
  <c r="H505" i="4" s="1"/>
  <c r="P504" i="4"/>
  <c r="S504" i="4" s="1"/>
  <c r="G505" i="4" s="1"/>
  <c r="M505" i="4" s="1"/>
  <c r="W505" i="4" l="1"/>
  <c r="X505" i="4"/>
  <c r="Q504" i="4"/>
  <c r="U504" i="4" s="1"/>
  <c r="I505" i="4" s="1"/>
  <c r="Y505" i="4" s="1"/>
  <c r="T504" i="4"/>
  <c r="D505" i="4" s="1"/>
  <c r="J505" i="4" s="1"/>
  <c r="K505" i="4" l="1"/>
  <c r="L505" i="4" l="1"/>
  <c r="N505" i="4" s="1"/>
  <c r="R505" i="4" s="1"/>
  <c r="P505" i="4" l="1"/>
  <c r="S505" i="4" s="1"/>
  <c r="G506" i="4" s="1"/>
  <c r="M506" i="4" s="1"/>
  <c r="H506" i="4"/>
  <c r="W506" i="4" l="1"/>
  <c r="X506" i="4"/>
  <c r="Q505" i="4"/>
  <c r="T505" i="4" l="1"/>
  <c r="D506" i="4" s="1"/>
  <c r="J506" i="4" s="1"/>
  <c r="U505" i="4"/>
  <c r="I506" i="4" s="1"/>
  <c r="Y506" i="4" s="1"/>
  <c r="K506" i="4" l="1"/>
  <c r="L506" i="4" s="1"/>
  <c r="N506" i="4" s="1"/>
  <c r="R506" i="4" s="1"/>
  <c r="H507" i="4" l="1"/>
  <c r="P506" i="4"/>
  <c r="S506" i="4" s="1"/>
  <c r="G507" i="4" s="1"/>
  <c r="M507" i="4" s="1"/>
  <c r="W507" i="4" l="1"/>
  <c r="X507" i="4"/>
  <c r="Q506" i="4"/>
  <c r="T506" i="4" l="1"/>
  <c r="D507" i="4" s="1"/>
  <c r="J507" i="4" s="1"/>
  <c r="U506" i="4"/>
  <c r="I507" i="4" s="1"/>
  <c r="Y507" i="4" s="1"/>
  <c r="K507" i="4" l="1"/>
  <c r="L507" i="4" l="1"/>
  <c r="N507" i="4" s="1"/>
  <c r="R507" i="4" s="1"/>
  <c r="P507" i="4" l="1"/>
  <c r="S507" i="4" s="1"/>
  <c r="G508" i="4" s="1"/>
  <c r="M508" i="4" s="1"/>
  <c r="H508" i="4"/>
  <c r="W508" i="4" l="1"/>
  <c r="Q507" i="4"/>
  <c r="X508" i="4"/>
  <c r="T507" i="4" l="1"/>
  <c r="D508" i="4" s="1"/>
  <c r="J508" i="4" s="1"/>
  <c r="U507" i="4"/>
  <c r="I508" i="4" s="1"/>
  <c r="Y508" i="4" s="1"/>
  <c r="K508" i="4" l="1"/>
  <c r="T508" i="4"/>
  <c r="D509" i="4" s="1"/>
  <c r="K509" i="4" l="1"/>
  <c r="L508" i="4"/>
  <c r="N508" i="4" s="1"/>
  <c r="R508" i="4" s="1"/>
  <c r="P508" i="4" l="1"/>
  <c r="S508" i="4" s="1"/>
  <c r="G509" i="4" s="1"/>
  <c r="M509" i="4" s="1"/>
  <c r="H509" i="4"/>
  <c r="W509" i="4" l="1"/>
  <c r="J509" i="4"/>
  <c r="L509" i="4" s="1"/>
  <c r="N509" i="4" s="1"/>
  <c r="X509" i="4"/>
  <c r="Q508" i="4"/>
  <c r="U508" i="4" s="1"/>
  <c r="I509" i="4" s="1"/>
  <c r="Y509" i="4" s="1"/>
  <c r="R509" i="4" l="1"/>
  <c r="H510" i="4" s="1"/>
  <c r="P509" i="4"/>
  <c r="S509" i="4" s="1"/>
  <c r="G510" i="4" s="1"/>
  <c r="M510" i="4" s="1"/>
  <c r="W510" i="4" l="1"/>
  <c r="Q509" i="4"/>
  <c r="U509" i="4" s="1"/>
  <c r="I510" i="4" s="1"/>
  <c r="Y510" i="4" s="1"/>
  <c r="T509" i="4"/>
  <c r="D510" i="4" s="1"/>
  <c r="J510" i="4" s="1"/>
  <c r="X510" i="4"/>
  <c r="K510" i="4" l="1"/>
  <c r="L510" i="4" s="1"/>
  <c r="N510" i="4" s="1"/>
  <c r="R510" i="4" s="1"/>
  <c r="P510" i="4" l="1"/>
  <c r="S510" i="4" s="1"/>
  <c r="G511" i="4" s="1"/>
  <c r="M511" i="4" s="1"/>
  <c r="H511" i="4"/>
  <c r="W511" i="4" l="1"/>
  <c r="Q510" i="4"/>
  <c r="X511" i="4"/>
  <c r="T510" i="4" l="1"/>
  <c r="D511" i="4" s="1"/>
  <c r="J511" i="4" s="1"/>
  <c r="U510" i="4"/>
  <c r="I511" i="4" s="1"/>
  <c r="Y511" i="4" s="1"/>
  <c r="K511" i="4" l="1"/>
  <c r="L511" i="4" l="1"/>
  <c r="N511" i="4" s="1"/>
  <c r="R511" i="4" s="1"/>
  <c r="H512" i="4" l="1"/>
  <c r="P511" i="4"/>
  <c r="S511" i="4" s="1"/>
  <c r="G512" i="4" s="1"/>
  <c r="M512" i="4" s="1"/>
  <c r="W512" i="4" l="1"/>
  <c r="Q511" i="4"/>
  <c r="U511" i="4" s="1"/>
  <c r="I512" i="4" s="1"/>
  <c r="Y512" i="4" s="1"/>
  <c r="T511" i="4"/>
  <c r="D512" i="4" s="1"/>
  <c r="J512" i="4" s="1"/>
  <c r="X512" i="4"/>
  <c r="K512" i="4" l="1"/>
  <c r="L512" i="4" l="1"/>
  <c r="N512" i="4" s="1"/>
  <c r="R512" i="4" s="1"/>
  <c r="P512" i="4" l="1"/>
  <c r="S512" i="4" s="1"/>
  <c r="G513" i="4" s="1"/>
  <c r="M513" i="4" s="1"/>
  <c r="H513" i="4"/>
  <c r="W513" i="4" l="1"/>
  <c r="X513" i="4"/>
  <c r="Q512" i="4"/>
  <c r="T512" i="4" l="1"/>
  <c r="D513" i="4" s="1"/>
  <c r="J513" i="4" s="1"/>
  <c r="U512" i="4"/>
  <c r="I513" i="4" s="1"/>
  <c r="Y513" i="4" s="1"/>
  <c r="K513" i="4" l="1"/>
  <c r="L513" i="4" s="1"/>
  <c r="N513" i="4" s="1"/>
  <c r="R513" i="4" s="1"/>
  <c r="P513" i="4" l="1"/>
  <c r="S513" i="4" s="1"/>
  <c r="G514" i="4" s="1"/>
  <c r="M514" i="4" s="1"/>
  <c r="H514" i="4"/>
  <c r="W514" i="4" l="1"/>
  <c r="X514" i="4"/>
  <c r="Q513" i="4"/>
  <c r="T513" i="4" l="1"/>
  <c r="D514" i="4" s="1"/>
  <c r="J514" i="4" s="1"/>
  <c r="U513" i="4"/>
  <c r="I514" i="4" s="1"/>
  <c r="Y514" i="4" s="1"/>
  <c r="K514" i="4" l="1"/>
  <c r="L514" i="4" l="1"/>
  <c r="N514" i="4" s="1"/>
  <c r="P514" i="4" l="1"/>
  <c r="S514" i="4" s="1"/>
  <c r="G515" i="4" s="1"/>
  <c r="M515" i="4" s="1"/>
  <c r="R514" i="4"/>
  <c r="H515" i="4" s="1"/>
  <c r="T514" i="4"/>
  <c r="D515" i="4" s="1"/>
  <c r="J515" i="4" l="1"/>
  <c r="W515" i="4"/>
  <c r="X515" i="4"/>
  <c r="Q514" i="4"/>
  <c r="U514" i="4" s="1"/>
  <c r="I515" i="4" s="1"/>
  <c r="Y515" i="4" s="1"/>
  <c r="K515" i="4"/>
  <c r="L515" i="4" l="1"/>
  <c r="N515" i="4" s="1"/>
  <c r="R515" i="4" s="1"/>
  <c r="P515" i="4" l="1"/>
  <c r="S515" i="4" s="1"/>
  <c r="G516" i="4" s="1"/>
  <c r="M516" i="4" s="1"/>
  <c r="H516" i="4"/>
  <c r="W516" i="4" l="1"/>
  <c r="Q515" i="4"/>
  <c r="X516" i="4"/>
  <c r="T515" i="4" l="1"/>
  <c r="D516" i="4" s="1"/>
  <c r="J516" i="4" s="1"/>
  <c r="U515" i="4"/>
  <c r="I516" i="4" s="1"/>
  <c r="Y516" i="4" s="1"/>
  <c r="K516" i="4" l="1"/>
  <c r="L516" i="4" l="1"/>
  <c r="N516" i="4" s="1"/>
  <c r="R516" i="4" s="1"/>
  <c r="H517" i="4" l="1"/>
  <c r="P516" i="4"/>
  <c r="S516" i="4" s="1"/>
  <c r="G517" i="4" s="1"/>
  <c r="M517" i="4" s="1"/>
  <c r="W517" i="4" l="1"/>
  <c r="X517" i="4"/>
  <c r="Q516" i="4"/>
  <c r="T516" i="4" l="1"/>
  <c r="D517" i="4" s="1"/>
  <c r="J517" i="4" s="1"/>
  <c r="U516" i="4"/>
  <c r="I517" i="4" s="1"/>
  <c r="Y517" i="4" s="1"/>
  <c r="K517" i="4" l="1"/>
  <c r="L517" i="4" l="1"/>
  <c r="N517" i="4" s="1"/>
  <c r="P517" i="4" l="1"/>
  <c r="S517" i="4" s="1"/>
  <c r="G518" i="4" s="1"/>
  <c r="M518" i="4" s="1"/>
  <c r="R517" i="4"/>
  <c r="H518" i="4" s="1"/>
  <c r="T517" i="4"/>
  <c r="D518" i="4" s="1"/>
  <c r="X518" i="4" l="1"/>
  <c r="J518" i="4"/>
  <c r="W518" i="4"/>
  <c r="Q517" i="4"/>
  <c r="U517" i="4" s="1"/>
  <c r="I518" i="4" s="1"/>
  <c r="Y518" i="4" s="1"/>
  <c r="K518" i="4"/>
  <c r="L518" i="4" l="1"/>
  <c r="N518" i="4" s="1"/>
  <c r="R518" i="4" s="1"/>
  <c r="H519" i="4" s="1"/>
  <c r="P518" i="4" l="1"/>
  <c r="S518" i="4" s="1"/>
  <c r="G519" i="4" s="1"/>
  <c r="M519" i="4" s="1"/>
  <c r="Q518" i="4" l="1"/>
  <c r="U518" i="4" s="1"/>
  <c r="I519" i="4" s="1"/>
  <c r="Y519" i="4" s="1"/>
  <c r="X519" i="4"/>
  <c r="W519" i="4"/>
  <c r="T518" i="4"/>
  <c r="D519" i="4" s="1"/>
  <c r="J519" i="4" s="1"/>
  <c r="K519" i="4" l="1"/>
  <c r="L519" i="4" l="1"/>
  <c r="N519" i="4" s="1"/>
  <c r="P519" i="4" l="1"/>
  <c r="S519" i="4" s="1"/>
  <c r="G520" i="4" s="1"/>
  <c r="M520" i="4" s="1"/>
  <c r="R519" i="4"/>
  <c r="H520" i="4" s="1"/>
  <c r="T519" i="4"/>
  <c r="D520" i="4" s="1"/>
  <c r="X520" i="4" l="1"/>
  <c r="J520" i="4"/>
  <c r="W520" i="4"/>
  <c r="Q519" i="4"/>
  <c r="U519" i="4" s="1"/>
  <c r="I520" i="4" s="1"/>
  <c r="Y520" i="4" s="1"/>
  <c r="K520" i="4"/>
  <c r="L520" i="4" l="1"/>
  <c r="N520" i="4" s="1"/>
  <c r="P520" i="4" l="1"/>
  <c r="S520" i="4" s="1"/>
  <c r="G521" i="4" s="1"/>
  <c r="M521" i="4" s="1"/>
  <c r="R520" i="4"/>
  <c r="H521" i="4" s="1"/>
  <c r="T520" i="4"/>
  <c r="D521" i="4" s="1"/>
  <c r="Q520" i="4" l="1"/>
  <c r="U520" i="4" s="1"/>
  <c r="I521" i="4" s="1"/>
  <c r="Y521" i="4" s="1"/>
  <c r="W521" i="4"/>
  <c r="J521" i="4"/>
  <c r="X521" i="4"/>
  <c r="K521" i="4"/>
  <c r="L521" i="4" l="1"/>
  <c r="N521" i="4" s="1"/>
  <c r="R521" i="4" l="1"/>
  <c r="H522" i="4" s="1"/>
  <c r="P521" i="4"/>
  <c r="S521" i="4" s="1"/>
  <c r="G522" i="4" s="1"/>
  <c r="M522" i="4" s="1"/>
  <c r="T521" i="4"/>
  <c r="D522" i="4" s="1"/>
  <c r="J522" i="4" l="1"/>
  <c r="W522" i="4"/>
  <c r="Q521" i="4"/>
  <c r="U521" i="4" s="1"/>
  <c r="I522" i="4" s="1"/>
  <c r="Y522" i="4" s="1"/>
  <c r="X522" i="4"/>
  <c r="K522" i="4"/>
  <c r="L522" i="4" l="1"/>
  <c r="N522" i="4" s="1"/>
  <c r="R522" i="4" s="1"/>
  <c r="P522" i="4" l="1"/>
  <c r="S522" i="4" s="1"/>
  <c r="G523" i="4" s="1"/>
  <c r="M523" i="4" s="1"/>
  <c r="H523" i="4"/>
  <c r="W523" i="4" l="1"/>
  <c r="X523" i="4"/>
  <c r="Q522" i="4"/>
  <c r="T522" i="4" l="1"/>
  <c r="D523" i="4" s="1"/>
  <c r="J523" i="4" s="1"/>
  <c r="U522" i="4"/>
  <c r="I523" i="4" s="1"/>
  <c r="Y523" i="4" s="1"/>
  <c r="K523" i="4" l="1"/>
  <c r="L523" i="4" l="1"/>
  <c r="N523" i="4" s="1"/>
  <c r="R523" i="4" s="1"/>
  <c r="H524" i="4" l="1"/>
  <c r="P523" i="4"/>
  <c r="S523" i="4" s="1"/>
  <c r="G524" i="4" s="1"/>
  <c r="M524" i="4" s="1"/>
  <c r="W524" i="4" l="1"/>
  <c r="Q523" i="4"/>
  <c r="U523" i="4" s="1"/>
  <c r="I524" i="4" s="1"/>
  <c r="Y524" i="4" s="1"/>
  <c r="T523" i="4"/>
  <c r="D524" i="4" s="1"/>
  <c r="J524" i="4" s="1"/>
  <c r="X524" i="4"/>
  <c r="K524" i="4" l="1"/>
  <c r="L524" i="4" s="1"/>
  <c r="N524" i="4" s="1"/>
  <c r="R524" i="4" s="1"/>
  <c r="T524" i="4"/>
  <c r="D525" i="4" s="1"/>
  <c r="P524" i="4" l="1"/>
  <c r="S524" i="4" s="1"/>
  <c r="G525" i="4" s="1"/>
  <c r="M525" i="4" s="1"/>
  <c r="K525" i="4"/>
  <c r="T525" i="4"/>
  <c r="D526" i="4" s="1"/>
  <c r="H525" i="4"/>
  <c r="W525" i="4" l="1"/>
  <c r="J525" i="4"/>
  <c r="L525" i="4" s="1"/>
  <c r="N525" i="4" s="1"/>
  <c r="P525" i="4" s="1"/>
  <c r="S525" i="4" s="1"/>
  <c r="G526" i="4" s="1"/>
  <c r="M526" i="4" s="1"/>
  <c r="X525" i="4"/>
  <c r="K526" i="4"/>
  <c r="Q524" i="4"/>
  <c r="U524" i="4" s="1"/>
  <c r="I525" i="4" s="1"/>
  <c r="Y525" i="4" s="1"/>
  <c r="R525" i="4" l="1"/>
  <c r="H526" i="4" s="1"/>
  <c r="X526" i="4" s="1"/>
  <c r="W526" i="4"/>
  <c r="J526" i="4"/>
  <c r="L526" i="4" s="1"/>
  <c r="N526" i="4" s="1"/>
  <c r="Q525" i="4"/>
  <c r="U525" i="4" s="1"/>
  <c r="I526" i="4" s="1"/>
  <c r="Y526" i="4" l="1"/>
  <c r="P526" i="4"/>
  <c r="S526" i="4" s="1"/>
  <c r="G527" i="4" s="1"/>
  <c r="M527" i="4" s="1"/>
  <c r="R526" i="4"/>
  <c r="H527" i="4" s="1"/>
  <c r="Q526" i="4" l="1"/>
  <c r="U526" i="4" s="1"/>
  <c r="I527" i="4" s="1"/>
  <c r="Y527" i="4" s="1"/>
  <c r="W527" i="4"/>
  <c r="X527" i="4"/>
  <c r="T526" i="4"/>
  <c r="D527" i="4" s="1"/>
  <c r="J527" i="4" s="1"/>
  <c r="K527" i="4" l="1"/>
  <c r="L527" i="4" l="1"/>
  <c r="N527" i="4" s="1"/>
  <c r="P527" i="4" l="1"/>
  <c r="S527" i="4" s="1"/>
  <c r="G528" i="4" s="1"/>
  <c r="M528" i="4" s="1"/>
  <c r="R527" i="4"/>
  <c r="H528" i="4" s="1"/>
  <c r="W528" i="4" l="1"/>
  <c r="X528" i="4"/>
  <c r="Q527" i="4"/>
  <c r="U527" i="4" s="1"/>
  <c r="I528" i="4" s="1"/>
  <c r="Y528" i="4" s="1"/>
  <c r="T527" i="4"/>
  <c r="D528" i="4" s="1"/>
  <c r="J528" i="4" s="1"/>
  <c r="K528" i="4" l="1"/>
  <c r="T528" i="4"/>
  <c r="D529" i="4" s="1"/>
  <c r="L528" i="4" l="1"/>
  <c r="N528" i="4" s="1"/>
  <c r="K529" i="4"/>
  <c r="P528" i="4" l="1"/>
  <c r="S528" i="4" s="1"/>
  <c r="G529" i="4" s="1"/>
  <c r="M529" i="4" s="1"/>
  <c r="R528" i="4"/>
  <c r="H529" i="4" s="1"/>
  <c r="Q528" i="4" l="1"/>
  <c r="U528" i="4" s="1"/>
  <c r="I529" i="4" s="1"/>
  <c r="Y529" i="4" s="1"/>
  <c r="J529" i="4"/>
  <c r="L529" i="4" s="1"/>
  <c r="N529" i="4" s="1"/>
  <c r="P529" i="4" s="1"/>
  <c r="S529" i="4" s="1"/>
  <c r="G530" i="4" s="1"/>
  <c r="M530" i="4" s="1"/>
  <c r="W529" i="4"/>
  <c r="X529" i="4"/>
  <c r="R529" i="4" l="1"/>
  <c r="H530" i="4" s="1"/>
  <c r="X530" i="4" s="1"/>
  <c r="W530" i="4"/>
  <c r="Q529" i="4"/>
  <c r="T529" i="4" l="1"/>
  <c r="D530" i="4" s="1"/>
  <c r="J530" i="4" s="1"/>
  <c r="U529" i="4"/>
  <c r="I530" i="4" s="1"/>
  <c r="Y530" i="4" s="1"/>
  <c r="K530" i="4" l="1"/>
  <c r="L530" i="4" l="1"/>
  <c r="N530" i="4" s="1"/>
  <c r="R530" i="4" s="1"/>
  <c r="H531" i="4" l="1"/>
  <c r="P530" i="4"/>
  <c r="S530" i="4" s="1"/>
  <c r="G531" i="4" s="1"/>
  <c r="M531" i="4" s="1"/>
  <c r="W531" i="4" l="1"/>
  <c r="Q530" i="4"/>
  <c r="U530" i="4" s="1"/>
  <c r="I531" i="4" s="1"/>
  <c r="Y531" i="4" s="1"/>
  <c r="T530" i="4"/>
  <c r="D531" i="4" s="1"/>
  <c r="J531" i="4" s="1"/>
  <c r="X531" i="4"/>
  <c r="K531" i="4" l="1"/>
  <c r="T531" i="4"/>
  <c r="D532" i="4" s="1"/>
  <c r="K532" i="4" l="1"/>
  <c r="L531" i="4"/>
  <c r="N531" i="4" s="1"/>
  <c r="R531" i="4" s="1"/>
  <c r="P531" i="4" l="1"/>
  <c r="S531" i="4" s="1"/>
  <c r="G532" i="4" s="1"/>
  <c r="M532" i="4" s="1"/>
  <c r="H532" i="4"/>
  <c r="W532" i="4" l="1"/>
  <c r="J532" i="4"/>
  <c r="L532" i="4" s="1"/>
  <c r="N532" i="4" s="1"/>
  <c r="X532" i="4"/>
  <c r="Q531" i="4"/>
  <c r="U531" i="4" s="1"/>
  <c r="I532" i="4" s="1"/>
  <c r="Y532" i="4" s="1"/>
  <c r="R532" i="4" l="1"/>
  <c r="H533" i="4" s="1"/>
  <c r="P532" i="4"/>
  <c r="S532" i="4" s="1"/>
  <c r="G533" i="4" s="1"/>
  <c r="M533" i="4" s="1"/>
  <c r="W533" i="4" l="1"/>
  <c r="Q532" i="4"/>
  <c r="X533" i="4"/>
  <c r="T532" i="4" l="1"/>
  <c r="D533" i="4" s="1"/>
  <c r="J533" i="4" s="1"/>
  <c r="U532" i="4"/>
  <c r="I533" i="4" s="1"/>
  <c r="Y533" i="4" s="1"/>
  <c r="K533" i="4" l="1"/>
  <c r="L533" i="4" l="1"/>
  <c r="N533" i="4" s="1"/>
  <c r="P533" i="4" l="1"/>
  <c r="S533" i="4" s="1"/>
  <c r="G534" i="4" s="1"/>
  <c r="M534" i="4" s="1"/>
  <c r="R533" i="4"/>
  <c r="H534" i="4" s="1"/>
  <c r="Q533" i="4" l="1"/>
  <c r="U533" i="4" s="1"/>
  <c r="I534" i="4" s="1"/>
  <c r="Y534" i="4" s="1"/>
  <c r="X534" i="4"/>
  <c r="W534" i="4"/>
  <c r="T533" i="4"/>
  <c r="D534" i="4" s="1"/>
  <c r="J534" i="4" s="1"/>
  <c r="K534" i="4" l="1"/>
  <c r="L534" i="4" l="1"/>
  <c r="N534" i="4" s="1"/>
  <c r="P534" i="4" l="1"/>
  <c r="S534" i="4" s="1"/>
  <c r="G535" i="4" s="1"/>
  <c r="M535" i="4" s="1"/>
  <c r="R534" i="4"/>
  <c r="H535" i="4" s="1"/>
  <c r="Q534" i="4" l="1"/>
  <c r="U534" i="4" s="1"/>
  <c r="I535" i="4" s="1"/>
  <c r="Y535" i="4" s="1"/>
  <c r="X535" i="4"/>
  <c r="W535" i="4"/>
  <c r="T534" i="4"/>
  <c r="D535" i="4" s="1"/>
  <c r="J535" i="4" s="1"/>
  <c r="K535" i="4" l="1"/>
  <c r="L535" i="4" l="1"/>
  <c r="N535" i="4" s="1"/>
  <c r="P535" i="4" l="1"/>
  <c r="S535" i="4" s="1"/>
  <c r="G536" i="4" s="1"/>
  <c r="M536" i="4" s="1"/>
  <c r="R535" i="4"/>
  <c r="H536" i="4" s="1"/>
  <c r="Q535" i="4" l="1"/>
  <c r="U535" i="4" s="1"/>
  <c r="I536" i="4" s="1"/>
  <c r="Y536" i="4" s="1"/>
  <c r="X536" i="4"/>
  <c r="W536" i="4"/>
  <c r="T535" i="4"/>
  <c r="D536" i="4" s="1"/>
  <c r="J536" i="4" s="1"/>
  <c r="K536" i="4" l="1"/>
  <c r="T536" i="4"/>
  <c r="D537" i="4" s="1"/>
  <c r="K537" i="4" l="1"/>
  <c r="L536" i="4"/>
  <c r="N536" i="4" s="1"/>
  <c r="R536" i="4" s="1"/>
  <c r="P536" i="4" l="1"/>
  <c r="S536" i="4" s="1"/>
  <c r="G537" i="4" s="1"/>
  <c r="M537" i="4" s="1"/>
  <c r="H537" i="4"/>
  <c r="W537" i="4" l="1"/>
  <c r="J537" i="4"/>
  <c r="L537" i="4" s="1"/>
  <c r="N537" i="4" s="1"/>
  <c r="Q536" i="4"/>
  <c r="U536" i="4" s="1"/>
  <c r="I537" i="4" s="1"/>
  <c r="Y537" i="4" s="1"/>
  <c r="X537" i="4"/>
  <c r="R537" i="4" l="1"/>
  <c r="H538" i="4" s="1"/>
  <c r="P537" i="4"/>
  <c r="S537" i="4" s="1"/>
  <c r="G538" i="4" s="1"/>
  <c r="M538" i="4" s="1"/>
  <c r="W538" i="4" l="1"/>
  <c r="Q537" i="4"/>
  <c r="U537" i="4" s="1"/>
  <c r="I538" i="4" s="1"/>
  <c r="Y538" i="4" s="1"/>
  <c r="T537" i="4"/>
  <c r="D538" i="4" s="1"/>
  <c r="J538" i="4" s="1"/>
  <c r="X538" i="4"/>
  <c r="K538" i="4" l="1"/>
  <c r="L538" i="4" s="1"/>
  <c r="N538" i="4" s="1"/>
  <c r="R538" i="4" s="1"/>
  <c r="P538" i="4" l="1"/>
  <c r="S538" i="4" s="1"/>
  <c r="G539" i="4" s="1"/>
  <c r="M539" i="4" s="1"/>
  <c r="H539" i="4"/>
  <c r="W539" i="4" l="1"/>
  <c r="X539" i="4"/>
  <c r="Q538" i="4"/>
  <c r="T538" i="4" l="1"/>
  <c r="D539" i="4" s="1"/>
  <c r="J539" i="4" s="1"/>
  <c r="U538" i="4"/>
  <c r="I539" i="4" s="1"/>
  <c r="Y539" i="4" s="1"/>
  <c r="K539" i="4" l="1"/>
  <c r="L539" i="4" l="1"/>
  <c r="N539" i="4" s="1"/>
  <c r="R539" i="4" l="1"/>
  <c r="H540" i="4" s="1"/>
  <c r="P539" i="4"/>
  <c r="S539" i="4" s="1"/>
  <c r="G540" i="4" s="1"/>
  <c r="M540" i="4" s="1"/>
  <c r="W540" i="4" l="1"/>
  <c r="X540" i="4"/>
  <c r="Q539" i="4"/>
  <c r="U539" i="4" s="1"/>
  <c r="I540" i="4" s="1"/>
  <c r="Y540" i="4" s="1"/>
  <c r="T539" i="4"/>
  <c r="D540" i="4" s="1"/>
  <c r="J540" i="4" s="1"/>
  <c r="K540" i="4" l="1"/>
  <c r="L540" i="4" l="1"/>
  <c r="N540" i="4" s="1"/>
  <c r="R540" i="4" s="1"/>
  <c r="P540" i="4" l="1"/>
  <c r="S540" i="4" s="1"/>
  <c r="G541" i="4" s="1"/>
  <c r="M541" i="4" s="1"/>
  <c r="H541" i="4"/>
  <c r="W541" i="4" l="1"/>
  <c r="X541" i="4"/>
  <c r="Q540" i="4"/>
  <c r="T540" i="4" l="1"/>
  <c r="D541" i="4" s="1"/>
  <c r="J541" i="4" s="1"/>
  <c r="U540" i="4"/>
  <c r="I541" i="4" s="1"/>
  <c r="Y541" i="4" s="1"/>
  <c r="K541" i="4" l="1"/>
  <c r="T541" i="4"/>
  <c r="D542" i="4" s="1"/>
  <c r="L541" i="4" l="1"/>
  <c r="N541" i="4" s="1"/>
  <c r="K542" i="4"/>
  <c r="T542" i="4"/>
  <c r="D543" i="4" s="1"/>
  <c r="R541" i="4" l="1"/>
  <c r="H542" i="4" s="1"/>
  <c r="P541" i="4"/>
  <c r="S541" i="4" s="1"/>
  <c r="G542" i="4" s="1"/>
  <c r="M542" i="4" s="1"/>
  <c r="K543" i="4"/>
  <c r="T543" i="4"/>
  <c r="D544" i="4" s="1"/>
  <c r="W542" i="4" l="1"/>
  <c r="J542" i="4"/>
  <c r="L542" i="4" s="1"/>
  <c r="N542" i="4" s="1"/>
  <c r="P542" i="4" s="1"/>
  <c r="S542" i="4" s="1"/>
  <c r="G543" i="4" s="1"/>
  <c r="M543" i="4" s="1"/>
  <c r="X542" i="4"/>
  <c r="Q541" i="4"/>
  <c r="U541" i="4" s="1"/>
  <c r="I542" i="4" s="1"/>
  <c r="Y542" i="4" s="1"/>
  <c r="K544" i="4"/>
  <c r="R542" i="4" l="1"/>
  <c r="H543" i="4" s="1"/>
  <c r="X543" i="4" s="1"/>
  <c r="W543" i="4"/>
  <c r="J543" i="4"/>
  <c r="L543" i="4" s="1"/>
  <c r="N543" i="4" s="1"/>
  <c r="Q542" i="4"/>
  <c r="U542" i="4" s="1"/>
  <c r="I543" i="4" s="1"/>
  <c r="Y543" i="4" l="1"/>
  <c r="R543" i="4"/>
  <c r="H544" i="4" s="1"/>
  <c r="P543" i="4"/>
  <c r="S543" i="4" s="1"/>
  <c r="G544" i="4" s="1"/>
  <c r="M544" i="4" s="1"/>
  <c r="W544" i="4" l="1"/>
  <c r="J544" i="4"/>
  <c r="L544" i="4" s="1"/>
  <c r="N544" i="4" s="1"/>
  <c r="Q543" i="4"/>
  <c r="U543" i="4" s="1"/>
  <c r="I544" i="4" s="1"/>
  <c r="Y544" i="4" s="1"/>
  <c r="X544" i="4"/>
  <c r="R544" i="4" l="1"/>
  <c r="H545" i="4" s="1"/>
  <c r="P544" i="4"/>
  <c r="S544" i="4" s="1"/>
  <c r="G545" i="4" s="1"/>
  <c r="M545" i="4" s="1"/>
  <c r="W545" i="4" l="1"/>
  <c r="Q544" i="4"/>
  <c r="U544" i="4" s="1"/>
  <c r="I545" i="4" s="1"/>
  <c r="Y545" i="4" s="1"/>
  <c r="T544" i="4"/>
  <c r="D545" i="4" s="1"/>
  <c r="J545" i="4" s="1"/>
  <c r="X545" i="4"/>
  <c r="K545" i="4" l="1"/>
  <c r="L545" i="4" l="1"/>
  <c r="N545" i="4" s="1"/>
  <c r="R545" i="4" s="1"/>
  <c r="P545" i="4" l="1"/>
  <c r="S545" i="4" s="1"/>
  <c r="G546" i="4" s="1"/>
  <c r="M546" i="4" s="1"/>
  <c r="H546" i="4"/>
  <c r="W546" i="4" l="1"/>
  <c r="Q545" i="4"/>
  <c r="X546" i="4"/>
  <c r="T545" i="4" l="1"/>
  <c r="D546" i="4" s="1"/>
  <c r="J546" i="4" s="1"/>
  <c r="U545" i="4"/>
  <c r="I546" i="4" s="1"/>
  <c r="Y546" i="4" s="1"/>
  <c r="K546" i="4" l="1"/>
  <c r="L546" i="4" l="1"/>
  <c r="N546" i="4" s="1"/>
  <c r="R546" i="4" s="1"/>
  <c r="P546" i="4" l="1"/>
  <c r="S546" i="4" s="1"/>
  <c r="G547" i="4" s="1"/>
  <c r="M547" i="4" s="1"/>
  <c r="H547" i="4"/>
  <c r="W547" i="4" l="1"/>
  <c r="Q546" i="4"/>
  <c r="X547" i="4"/>
  <c r="T546" i="4" l="1"/>
  <c r="D547" i="4" s="1"/>
  <c r="J547" i="4" s="1"/>
  <c r="U546" i="4"/>
  <c r="I547" i="4" s="1"/>
  <c r="Y547" i="4" s="1"/>
  <c r="K547" i="4" l="1"/>
  <c r="L547" i="4" l="1"/>
  <c r="N547" i="4" s="1"/>
  <c r="R547" i="4" l="1"/>
  <c r="H548" i="4" s="1"/>
  <c r="P547" i="4"/>
  <c r="S547" i="4" s="1"/>
  <c r="G548" i="4" s="1"/>
  <c r="M548" i="4" s="1"/>
  <c r="T547" i="4"/>
  <c r="D548" i="4" s="1"/>
  <c r="J548" i="4" l="1"/>
  <c r="W548" i="4"/>
  <c r="X548" i="4"/>
  <c r="Q547" i="4"/>
  <c r="U547" i="4" s="1"/>
  <c r="I548" i="4" s="1"/>
  <c r="Y548" i="4" s="1"/>
  <c r="K548" i="4"/>
  <c r="T548" i="4"/>
  <c r="D549" i="4" s="1"/>
  <c r="L548" i="4" l="1"/>
  <c r="N548" i="4" s="1"/>
  <c r="P548" i="4" s="1"/>
  <c r="S548" i="4" s="1"/>
  <c r="G549" i="4" s="1"/>
  <c r="M549" i="4" s="1"/>
  <c r="K549" i="4"/>
  <c r="R548" i="4" l="1"/>
  <c r="H549" i="4" s="1"/>
  <c r="X549" i="4" s="1"/>
  <c r="W549" i="4"/>
  <c r="J549" i="4"/>
  <c r="L549" i="4" s="1"/>
  <c r="N549" i="4" s="1"/>
  <c r="Q548" i="4"/>
  <c r="U548" i="4" s="1"/>
  <c r="I549" i="4" s="1"/>
  <c r="Y549" i="4" l="1"/>
  <c r="R549" i="4"/>
  <c r="H550" i="4" s="1"/>
  <c r="P549" i="4"/>
  <c r="S549" i="4" s="1"/>
  <c r="G550" i="4" s="1"/>
  <c r="M550" i="4" s="1"/>
  <c r="T549" i="4"/>
  <c r="D550" i="4" s="1"/>
  <c r="J550" i="4" l="1"/>
  <c r="Q549" i="4"/>
  <c r="U549" i="4" s="1"/>
  <c r="I550" i="4" s="1"/>
  <c r="Y550" i="4" s="1"/>
  <c r="X550" i="4"/>
  <c r="W550" i="4"/>
  <c r="K550" i="4"/>
  <c r="L550" i="4" l="1"/>
  <c r="N550" i="4" s="1"/>
  <c r="R550" i="4" s="1"/>
  <c r="H551" i="4" s="1"/>
  <c r="P550" i="4" l="1"/>
  <c r="S550" i="4" s="1"/>
  <c r="G551" i="4" s="1"/>
  <c r="M551" i="4" s="1"/>
  <c r="W551" i="4" l="1"/>
  <c r="X551" i="4"/>
  <c r="Q550" i="4"/>
  <c r="U550" i="4" s="1"/>
  <c r="I551" i="4" s="1"/>
  <c r="Y551" i="4" s="1"/>
  <c r="T550" i="4"/>
  <c r="D551" i="4" s="1"/>
  <c r="J551" i="4" s="1"/>
  <c r="K551" i="4" l="1"/>
  <c r="L551" i="4" l="1"/>
  <c r="N551" i="4" s="1"/>
  <c r="R551" i="4" s="1"/>
  <c r="H552" i="4" l="1"/>
  <c r="P551" i="4"/>
  <c r="S551" i="4" s="1"/>
  <c r="G552" i="4" s="1"/>
  <c r="M552" i="4" s="1"/>
  <c r="W552" i="4" l="1"/>
  <c r="Q551" i="4"/>
  <c r="U551" i="4" s="1"/>
  <c r="I552" i="4" s="1"/>
  <c r="Y552" i="4" s="1"/>
  <c r="T551" i="4"/>
  <c r="D552" i="4" s="1"/>
  <c r="J552" i="4" s="1"/>
  <c r="X552" i="4"/>
  <c r="K552" i="4" l="1"/>
  <c r="L552" i="4" l="1"/>
  <c r="N552" i="4" s="1"/>
  <c r="R552" i="4" l="1"/>
  <c r="H553" i="4" s="1"/>
  <c r="P552" i="4"/>
  <c r="S552" i="4" s="1"/>
  <c r="G553" i="4" s="1"/>
  <c r="M553" i="4" s="1"/>
  <c r="W553" i="4" l="1"/>
  <c r="X553" i="4"/>
  <c r="Q552" i="4"/>
  <c r="U552" i="4" s="1"/>
  <c r="I553" i="4" s="1"/>
  <c r="Y553" i="4" s="1"/>
  <c r="T552" i="4"/>
  <c r="D553" i="4" s="1"/>
  <c r="J553" i="4" s="1"/>
  <c r="K553" i="4" l="1"/>
  <c r="L553" i="4" l="1"/>
  <c r="N553" i="4" s="1"/>
  <c r="R553" i="4" s="1"/>
  <c r="P553" i="4" l="1"/>
  <c r="S553" i="4" s="1"/>
  <c r="G554" i="4" s="1"/>
  <c r="M554" i="4" s="1"/>
  <c r="H554" i="4"/>
  <c r="W554" i="4" l="1"/>
  <c r="Q553" i="4"/>
  <c r="U553" i="4" s="1"/>
  <c r="I554" i="4" s="1"/>
  <c r="Y554" i="4" s="1"/>
  <c r="T553" i="4"/>
  <c r="D554" i="4" s="1"/>
  <c r="J554" i="4" s="1"/>
  <c r="X554" i="4"/>
  <c r="K554" i="4" l="1"/>
  <c r="T554" i="4"/>
  <c r="D555" i="4" s="1"/>
  <c r="L554" i="4" l="1"/>
  <c r="N554" i="4" s="1"/>
  <c r="R554" i="4" s="1"/>
  <c r="K555" i="4"/>
  <c r="P554" i="4" l="1"/>
  <c r="S554" i="4" s="1"/>
  <c r="G555" i="4" s="1"/>
  <c r="M555" i="4" s="1"/>
  <c r="H555" i="4"/>
  <c r="W555" i="4" l="1"/>
  <c r="J555" i="4"/>
  <c r="L555" i="4" s="1"/>
  <c r="N555" i="4" s="1"/>
  <c r="X555" i="4"/>
  <c r="Q554" i="4"/>
  <c r="U554" i="4" s="1"/>
  <c r="I555" i="4" s="1"/>
  <c r="Y555" i="4" s="1"/>
  <c r="R555" i="4" l="1"/>
  <c r="H556" i="4" s="1"/>
  <c r="P555" i="4"/>
  <c r="S555" i="4" s="1"/>
  <c r="G556" i="4" s="1"/>
  <c r="M556" i="4" s="1"/>
  <c r="W556" i="4" l="1"/>
  <c r="X556" i="4"/>
  <c r="Q555" i="4"/>
  <c r="T555" i="4" l="1"/>
  <c r="D556" i="4" s="1"/>
  <c r="J556" i="4" s="1"/>
  <c r="U555" i="4"/>
  <c r="I556" i="4" s="1"/>
  <c r="Y556" i="4" s="1"/>
  <c r="K556" i="4" l="1"/>
  <c r="L556" i="4" l="1"/>
  <c r="N556" i="4" s="1"/>
  <c r="R556" i="4" l="1"/>
  <c r="H557" i="4" s="1"/>
  <c r="P556" i="4"/>
  <c r="S556" i="4" s="1"/>
  <c r="G557" i="4" s="1"/>
  <c r="M557" i="4" s="1"/>
  <c r="T556" i="4"/>
  <c r="D557" i="4" s="1"/>
  <c r="J557" i="4" l="1"/>
  <c r="W557" i="4"/>
  <c r="X557" i="4"/>
  <c r="Q556" i="4"/>
  <c r="U556" i="4" s="1"/>
  <c r="I557" i="4" s="1"/>
  <c r="Y557" i="4" s="1"/>
  <c r="K557" i="4"/>
  <c r="T557" i="4"/>
  <c r="D558" i="4" s="1"/>
  <c r="L557" i="4" l="1"/>
  <c r="N557" i="4" s="1"/>
  <c r="P557" i="4" s="1"/>
  <c r="S557" i="4" s="1"/>
  <c r="G558" i="4" s="1"/>
  <c r="M558" i="4" s="1"/>
  <c r="K558" i="4"/>
  <c r="R557" i="4" l="1"/>
  <c r="H558" i="4" s="1"/>
  <c r="X558" i="4" s="1"/>
  <c r="W558" i="4"/>
  <c r="J558" i="4"/>
  <c r="L558" i="4" s="1"/>
  <c r="N558" i="4" s="1"/>
  <c r="Q557" i="4"/>
  <c r="U557" i="4" s="1"/>
  <c r="I558" i="4" s="1"/>
  <c r="Y558" i="4" l="1"/>
  <c r="R558" i="4"/>
  <c r="H559" i="4" s="1"/>
  <c r="P558" i="4"/>
  <c r="S558" i="4" s="1"/>
  <c r="G559" i="4" s="1"/>
  <c r="M559" i="4" s="1"/>
  <c r="W559" i="4" l="1"/>
  <c r="X559" i="4"/>
  <c r="Q558" i="4"/>
  <c r="T558" i="4" l="1"/>
  <c r="D559" i="4" s="1"/>
  <c r="J559" i="4" s="1"/>
  <c r="U558" i="4"/>
  <c r="I559" i="4" s="1"/>
  <c r="Y559" i="4" s="1"/>
  <c r="K559" i="4" l="1"/>
  <c r="L559" i="4" l="1"/>
  <c r="N559" i="4" s="1"/>
  <c r="P559" i="4" l="1"/>
  <c r="S559" i="4" s="1"/>
  <c r="G560" i="4" s="1"/>
  <c r="M560" i="4" s="1"/>
  <c r="R559" i="4"/>
  <c r="H560" i="4" s="1"/>
  <c r="T559" i="4"/>
  <c r="D560" i="4" s="1"/>
  <c r="J560" i="4" l="1"/>
  <c r="X560" i="4"/>
  <c r="Q559" i="4"/>
  <c r="U559" i="4" s="1"/>
  <c r="I560" i="4" s="1"/>
  <c r="Y560" i="4" s="1"/>
  <c r="W560" i="4"/>
  <c r="K560" i="4"/>
  <c r="L560" i="4" l="1"/>
  <c r="N560" i="4" s="1"/>
  <c r="R560" i="4" l="1"/>
  <c r="H561" i="4" s="1"/>
  <c r="P560" i="4"/>
  <c r="S560" i="4" s="1"/>
  <c r="G561" i="4" s="1"/>
  <c r="M561" i="4" s="1"/>
  <c r="W561" i="4" l="1"/>
  <c r="Q560" i="4"/>
  <c r="U560" i="4" s="1"/>
  <c r="I561" i="4" s="1"/>
  <c r="Y561" i="4" s="1"/>
  <c r="X561" i="4"/>
  <c r="T560" i="4"/>
  <c r="D561" i="4" s="1"/>
  <c r="J561" i="4" s="1"/>
  <c r="K561" i="4" l="1"/>
  <c r="L561" i="4" l="1"/>
  <c r="N561" i="4" s="1"/>
  <c r="P561" i="4" l="1"/>
  <c r="S561" i="4" s="1"/>
  <c r="G562" i="4" s="1"/>
  <c r="M562" i="4" s="1"/>
  <c r="R561" i="4"/>
  <c r="H562" i="4" s="1"/>
  <c r="X562" i="4" l="1"/>
  <c r="Q561" i="4"/>
  <c r="U561" i="4" s="1"/>
  <c r="I562" i="4" s="1"/>
  <c r="Y562" i="4" s="1"/>
  <c r="W562" i="4"/>
  <c r="T561" i="4"/>
  <c r="D562" i="4" s="1"/>
  <c r="J562" i="4" s="1"/>
  <c r="K562" i="4" l="1"/>
  <c r="L562" i="4" l="1"/>
  <c r="N562" i="4" s="1"/>
  <c r="P562" i="4" l="1"/>
  <c r="S562" i="4" s="1"/>
  <c r="G563" i="4" s="1"/>
  <c r="M563" i="4" s="1"/>
  <c r="R562" i="4"/>
  <c r="H563" i="4" s="1"/>
  <c r="T562" i="4"/>
  <c r="D563" i="4" s="1"/>
  <c r="J563" i="4" l="1"/>
  <c r="X563" i="4"/>
  <c r="Q562" i="4"/>
  <c r="U562" i="4" s="1"/>
  <c r="I563" i="4" s="1"/>
  <c r="Y563" i="4" s="1"/>
  <c r="W563" i="4"/>
  <c r="K563" i="4"/>
  <c r="L563" i="4" l="1"/>
  <c r="N563" i="4" s="1"/>
  <c r="P563" i="4" l="1"/>
  <c r="S563" i="4" s="1"/>
  <c r="G564" i="4" s="1"/>
  <c r="M564" i="4" s="1"/>
  <c r="R563" i="4"/>
  <c r="H564" i="4" s="1"/>
  <c r="X564" i="4" l="1"/>
  <c r="Q563" i="4"/>
  <c r="U563" i="4" s="1"/>
  <c r="I564" i="4" s="1"/>
  <c r="Y564" i="4" s="1"/>
  <c r="W564" i="4"/>
  <c r="T563" i="4"/>
  <c r="D564" i="4" s="1"/>
  <c r="J564" i="4" s="1"/>
  <c r="K564" i="4" l="1"/>
  <c r="L564" i="4" l="1"/>
  <c r="N564" i="4" s="1"/>
  <c r="R564" i="4" l="1"/>
  <c r="H565" i="4" s="1"/>
  <c r="P564" i="4"/>
  <c r="S564" i="4" s="1"/>
  <c r="G565" i="4" s="1"/>
  <c r="M565" i="4" s="1"/>
  <c r="T564" i="4"/>
  <c r="D565" i="4" s="1"/>
  <c r="J565" i="4" l="1"/>
  <c r="W565" i="4"/>
  <c r="X565" i="4"/>
  <c r="Q564" i="4"/>
  <c r="U564" i="4" s="1"/>
  <c r="I565" i="4" s="1"/>
  <c r="Y565" i="4" s="1"/>
  <c r="K565" i="4"/>
  <c r="L565" i="4" l="1"/>
  <c r="N565" i="4" s="1"/>
  <c r="P565" i="4" s="1"/>
  <c r="S565" i="4" s="1"/>
  <c r="G566" i="4" s="1"/>
  <c r="M566" i="4" s="1"/>
  <c r="R565" i="4" l="1"/>
  <c r="H566" i="4" s="1"/>
  <c r="X566" i="4" s="1"/>
  <c r="W566" i="4"/>
  <c r="Q565" i="4"/>
  <c r="T565" i="4" l="1"/>
  <c r="D566" i="4" s="1"/>
  <c r="J566" i="4" s="1"/>
  <c r="U565" i="4"/>
  <c r="I566" i="4" s="1"/>
  <c r="Y566" i="4" s="1"/>
  <c r="K566" i="4" l="1"/>
  <c r="T566" i="4"/>
  <c r="D567" i="4" s="1"/>
  <c r="L566" i="4" l="1"/>
  <c r="N566" i="4" s="1"/>
  <c r="K567" i="4"/>
  <c r="P566" i="4" l="1"/>
  <c r="S566" i="4" s="1"/>
  <c r="G567" i="4" s="1"/>
  <c r="M567" i="4" s="1"/>
  <c r="R566" i="4"/>
  <c r="H567" i="4" s="1"/>
  <c r="J567" i="4" l="1"/>
  <c r="L567" i="4" s="1"/>
  <c r="N567" i="4" s="1"/>
  <c r="P567" i="4" s="1"/>
  <c r="S567" i="4" s="1"/>
  <c r="G568" i="4" s="1"/>
  <c r="M568" i="4" s="1"/>
  <c r="W567" i="4"/>
  <c r="Q566" i="4"/>
  <c r="U566" i="4" s="1"/>
  <c r="I567" i="4" s="1"/>
  <c r="Y567" i="4" s="1"/>
  <c r="X567" i="4"/>
  <c r="R567" i="4" l="1"/>
  <c r="H568" i="4" s="1"/>
  <c r="X568" i="4" s="1"/>
  <c r="W568" i="4"/>
  <c r="Q567" i="4"/>
  <c r="T567" i="4" l="1"/>
  <c r="D568" i="4" s="1"/>
  <c r="J568" i="4" s="1"/>
  <c r="U567" i="4"/>
  <c r="I568" i="4" s="1"/>
  <c r="Y568" i="4" s="1"/>
  <c r="K568" i="4" l="1"/>
  <c r="L568" i="4" l="1"/>
  <c r="N568" i="4" s="1"/>
  <c r="R568" i="4" s="1"/>
  <c r="H569" i="4" l="1"/>
  <c r="P568" i="4"/>
  <c r="S568" i="4" s="1"/>
  <c r="G569" i="4" s="1"/>
  <c r="M569" i="4" s="1"/>
  <c r="W569" i="4" l="1"/>
  <c r="Q568" i="4"/>
  <c r="U568" i="4" s="1"/>
  <c r="I569" i="4" s="1"/>
  <c r="Y569" i="4" s="1"/>
  <c r="X569" i="4"/>
  <c r="T568" i="4"/>
  <c r="D569" i="4" s="1"/>
  <c r="J569" i="4" s="1"/>
  <c r="K569" i="4" l="1"/>
  <c r="T569" i="4"/>
  <c r="D570" i="4" s="1"/>
  <c r="L569" i="4" l="1"/>
  <c r="N569" i="4" s="1"/>
  <c r="K570" i="4"/>
  <c r="P569" i="4" l="1"/>
  <c r="S569" i="4" s="1"/>
  <c r="G570" i="4" s="1"/>
  <c r="M570" i="4" s="1"/>
  <c r="R569" i="4"/>
  <c r="H570" i="4" s="1"/>
  <c r="Q569" i="4" l="1"/>
  <c r="U569" i="4" s="1"/>
  <c r="I570" i="4" s="1"/>
  <c r="Y570" i="4" s="1"/>
  <c r="J570" i="4"/>
  <c r="L570" i="4" s="1"/>
  <c r="N570" i="4" s="1"/>
  <c r="X570" i="4"/>
  <c r="W570" i="4"/>
  <c r="R570" i="4" l="1"/>
  <c r="H571" i="4" s="1"/>
  <c r="P570" i="4"/>
  <c r="S570" i="4" s="1"/>
  <c r="G571" i="4" s="1"/>
  <c r="M571" i="4" s="1"/>
  <c r="T570" i="4"/>
  <c r="D571" i="4" s="1"/>
  <c r="W571" i="4" l="1"/>
  <c r="J571" i="4"/>
  <c r="Q570" i="4"/>
  <c r="U570" i="4" s="1"/>
  <c r="I571" i="4" s="1"/>
  <c r="Y571" i="4" s="1"/>
  <c r="X571" i="4"/>
  <c r="K571" i="4"/>
  <c r="T571" i="4"/>
  <c r="D572" i="4" s="1"/>
  <c r="L571" i="4" l="1"/>
  <c r="N571" i="4" s="1"/>
  <c r="K572" i="4"/>
  <c r="P571" i="4" l="1"/>
  <c r="S571" i="4" s="1"/>
  <c r="G572" i="4" s="1"/>
  <c r="M572" i="4" s="1"/>
  <c r="R571" i="4"/>
  <c r="H572" i="4" s="1"/>
  <c r="J572" i="4" l="1"/>
  <c r="L572" i="4" s="1"/>
  <c r="N572" i="4" s="1"/>
  <c r="P572" i="4" s="1"/>
  <c r="S572" i="4" s="1"/>
  <c r="G573" i="4" s="1"/>
  <c r="M573" i="4" s="1"/>
  <c r="W572" i="4"/>
  <c r="Q571" i="4"/>
  <c r="U571" i="4" s="1"/>
  <c r="I572" i="4" s="1"/>
  <c r="Y572" i="4" s="1"/>
  <c r="X572" i="4"/>
  <c r="R572" i="4" l="1"/>
  <c r="H573" i="4" s="1"/>
  <c r="X573" i="4" s="1"/>
  <c r="W573" i="4"/>
  <c r="Q572" i="4"/>
  <c r="T572" i="4" l="1"/>
  <c r="D573" i="4" s="1"/>
  <c r="J573" i="4" s="1"/>
  <c r="U572" i="4"/>
  <c r="I573" i="4" s="1"/>
  <c r="Y573" i="4" s="1"/>
  <c r="K573" i="4" l="1"/>
  <c r="L573" i="4" s="1"/>
  <c r="N573" i="4" s="1"/>
  <c r="R573" i="4" s="1"/>
  <c r="T573" i="4"/>
  <c r="D574" i="4" s="1"/>
  <c r="K574" i="4" l="1"/>
  <c r="P573" i="4"/>
  <c r="S573" i="4" s="1"/>
  <c r="G574" i="4" s="1"/>
  <c r="M574" i="4" s="1"/>
  <c r="H574" i="4"/>
  <c r="W574" i="4" l="1"/>
  <c r="J574" i="4"/>
  <c r="L574" i="4" s="1"/>
  <c r="N574" i="4" s="1"/>
  <c r="X574" i="4"/>
  <c r="Q573" i="4"/>
  <c r="U573" i="4" s="1"/>
  <c r="I574" i="4" s="1"/>
  <c r="Y574" i="4" s="1"/>
  <c r="R574" i="4" l="1"/>
  <c r="H575" i="4" s="1"/>
  <c r="P574" i="4"/>
  <c r="S574" i="4" s="1"/>
  <c r="G575" i="4" s="1"/>
  <c r="M575" i="4" s="1"/>
  <c r="W575" i="4" l="1"/>
  <c r="Q574" i="4"/>
  <c r="X575" i="4"/>
  <c r="T574" i="4" l="1"/>
  <c r="D575" i="4" s="1"/>
  <c r="J575" i="4" s="1"/>
  <c r="U574" i="4"/>
  <c r="I575" i="4" s="1"/>
  <c r="Y575" i="4" s="1"/>
  <c r="K575" i="4" l="1"/>
  <c r="L575" i="4" l="1"/>
  <c r="N575" i="4" s="1"/>
  <c r="P575" i="4" l="1"/>
  <c r="S575" i="4" s="1"/>
  <c r="G576" i="4" s="1"/>
  <c r="M576" i="4" s="1"/>
  <c r="R575" i="4"/>
  <c r="H576" i="4" s="1"/>
  <c r="Q575" i="4" l="1"/>
  <c r="U575" i="4" s="1"/>
  <c r="I576" i="4" s="1"/>
  <c r="Y576" i="4" s="1"/>
  <c r="X576" i="4"/>
  <c r="W576" i="4"/>
  <c r="T575" i="4"/>
  <c r="D576" i="4" s="1"/>
  <c r="J576" i="4" s="1"/>
  <c r="K576" i="4" l="1"/>
  <c r="L576" i="4" l="1"/>
  <c r="N576" i="4" s="1"/>
  <c r="R576" i="4" s="1"/>
  <c r="P576" i="4" l="1"/>
  <c r="S576" i="4" s="1"/>
  <c r="G577" i="4" s="1"/>
  <c r="M577" i="4" s="1"/>
  <c r="H577" i="4"/>
  <c r="W577" i="4" l="1"/>
  <c r="X577" i="4"/>
  <c r="Q576" i="4"/>
  <c r="T576" i="4" l="1"/>
  <c r="D577" i="4" s="1"/>
  <c r="J577" i="4" s="1"/>
  <c r="U576" i="4"/>
  <c r="I577" i="4" s="1"/>
  <c r="Y577" i="4" s="1"/>
  <c r="K577" i="4" l="1"/>
  <c r="L577" i="4" l="1"/>
  <c r="N577" i="4" s="1"/>
  <c r="P577" i="4" l="1"/>
  <c r="S577" i="4" s="1"/>
  <c r="G578" i="4" s="1"/>
  <c r="M578" i="4" s="1"/>
  <c r="R577" i="4"/>
  <c r="H578" i="4" s="1"/>
  <c r="T577" i="4"/>
  <c r="D578" i="4" s="1"/>
  <c r="X578" i="4" l="1"/>
  <c r="W578" i="4"/>
  <c r="J578" i="4"/>
  <c r="Q577" i="4"/>
  <c r="U577" i="4" s="1"/>
  <c r="I578" i="4" s="1"/>
  <c r="Y578" i="4" s="1"/>
  <c r="K578" i="4"/>
  <c r="L578" i="4" l="1"/>
  <c r="N578" i="4" s="1"/>
  <c r="R578" i="4" s="1"/>
  <c r="P578" i="4" l="1"/>
  <c r="S578" i="4" s="1"/>
  <c r="G579" i="4" s="1"/>
  <c r="M579" i="4" s="1"/>
  <c r="H579" i="4"/>
  <c r="W579" i="4" l="1"/>
  <c r="Q578" i="4"/>
  <c r="X579" i="4"/>
  <c r="T578" i="4" l="1"/>
  <c r="D579" i="4" s="1"/>
  <c r="J579" i="4" s="1"/>
  <c r="U578" i="4"/>
  <c r="I579" i="4" s="1"/>
  <c r="Y579" i="4" s="1"/>
  <c r="K579" i="4" l="1"/>
  <c r="L579" i="4" l="1"/>
  <c r="N579" i="4" s="1"/>
  <c r="R579" i="4" s="1"/>
  <c r="P579" i="4" l="1"/>
  <c r="S579" i="4" s="1"/>
  <c r="G580" i="4" s="1"/>
  <c r="M580" i="4" s="1"/>
  <c r="H580" i="4"/>
  <c r="W580" i="4" l="1"/>
  <c r="Q579" i="4"/>
  <c r="X580" i="4"/>
  <c r="T579" i="4" l="1"/>
  <c r="D580" i="4" s="1"/>
  <c r="J580" i="4" s="1"/>
  <c r="U579" i="4"/>
  <c r="I580" i="4" s="1"/>
  <c r="Y580" i="4" s="1"/>
  <c r="K580" i="4" l="1"/>
  <c r="L580" i="4" l="1"/>
  <c r="N580" i="4" s="1"/>
  <c r="P580" i="4" l="1"/>
  <c r="S580" i="4" s="1"/>
  <c r="G581" i="4" s="1"/>
  <c r="M581" i="4" s="1"/>
  <c r="R580" i="4"/>
  <c r="H581" i="4" s="1"/>
  <c r="X581" i="4" l="1"/>
  <c r="Q580" i="4"/>
  <c r="U580" i="4" s="1"/>
  <c r="I581" i="4" s="1"/>
  <c r="Y581" i="4" s="1"/>
  <c r="W581" i="4"/>
  <c r="T580" i="4"/>
  <c r="D581" i="4" s="1"/>
  <c r="J581" i="4" s="1"/>
  <c r="K581" i="4" l="1"/>
  <c r="L581" i="4" s="1"/>
  <c r="N581" i="4" s="1"/>
  <c r="R581" i="4" s="1"/>
  <c r="P581" i="4" l="1"/>
  <c r="S581" i="4" s="1"/>
  <c r="G582" i="4" s="1"/>
  <c r="M582" i="4" s="1"/>
  <c r="H582" i="4"/>
  <c r="W582" i="4" l="1"/>
  <c r="X582" i="4"/>
  <c r="Q581" i="4"/>
  <c r="T581" i="4" l="1"/>
  <c r="D582" i="4" s="1"/>
  <c r="J582" i="4" s="1"/>
  <c r="U581" i="4"/>
  <c r="I582" i="4" s="1"/>
  <c r="Y582" i="4" s="1"/>
  <c r="K582" i="4" l="1"/>
  <c r="L582" i="4" l="1"/>
  <c r="N582" i="4" s="1"/>
  <c r="R582" i="4" s="1"/>
  <c r="P582" i="4" l="1"/>
  <c r="S582" i="4" s="1"/>
  <c r="G583" i="4" s="1"/>
  <c r="M583" i="4" s="1"/>
  <c r="H583" i="4"/>
  <c r="W583" i="4" l="1"/>
  <c r="Q582" i="4"/>
  <c r="X583" i="4"/>
  <c r="T582" i="4" l="1"/>
  <c r="D583" i="4" s="1"/>
  <c r="J583" i="4" s="1"/>
  <c r="U582" i="4"/>
  <c r="I583" i="4" s="1"/>
  <c r="Y583" i="4" s="1"/>
  <c r="K583" i="4" l="1"/>
  <c r="L583" i="4" l="1"/>
  <c r="N583" i="4" s="1"/>
  <c r="P583" i="4" l="1"/>
  <c r="S583" i="4" s="1"/>
  <c r="G584" i="4" s="1"/>
  <c r="M584" i="4" s="1"/>
  <c r="R583" i="4"/>
  <c r="H584" i="4" s="1"/>
  <c r="Q583" i="4" l="1"/>
  <c r="U583" i="4" s="1"/>
  <c r="I584" i="4" s="1"/>
  <c r="Y584" i="4" s="1"/>
  <c r="X584" i="4"/>
  <c r="W584" i="4"/>
  <c r="T583" i="4"/>
  <c r="D584" i="4" s="1"/>
  <c r="J584" i="4" s="1"/>
  <c r="K584" i="4" l="1"/>
  <c r="L584" i="4" l="1"/>
  <c r="N584" i="4" s="1"/>
  <c r="R584" i="4" s="1"/>
  <c r="H585" i="4" l="1"/>
  <c r="P584" i="4"/>
  <c r="S584" i="4" s="1"/>
  <c r="G585" i="4" s="1"/>
  <c r="M585" i="4" s="1"/>
  <c r="W585" i="4" l="1"/>
  <c r="Q584" i="4"/>
  <c r="X585" i="4"/>
  <c r="T584" i="4" l="1"/>
  <c r="D585" i="4" s="1"/>
  <c r="J585" i="4" s="1"/>
  <c r="U584" i="4"/>
  <c r="I585" i="4" s="1"/>
  <c r="Y585" i="4" s="1"/>
  <c r="K585" i="4" l="1"/>
  <c r="L585" i="4" l="1"/>
  <c r="N585" i="4" s="1"/>
  <c r="P585" i="4" l="1"/>
  <c r="S585" i="4" s="1"/>
  <c r="G586" i="4" s="1"/>
  <c r="M586" i="4" s="1"/>
  <c r="R585" i="4"/>
  <c r="H586" i="4" s="1"/>
  <c r="X586" i="4" l="1"/>
  <c r="Q585" i="4"/>
  <c r="U585" i="4" s="1"/>
  <c r="I586" i="4" s="1"/>
  <c r="Y586" i="4" s="1"/>
  <c r="W586" i="4"/>
  <c r="T585" i="4"/>
  <c r="D586" i="4" s="1"/>
  <c r="J586" i="4" s="1"/>
  <c r="K586" i="4" l="1"/>
  <c r="L586" i="4" s="1"/>
  <c r="N586" i="4" s="1"/>
  <c r="R586" i="4" s="1"/>
  <c r="P586" i="4" l="1"/>
  <c r="S586" i="4" s="1"/>
  <c r="G587" i="4" s="1"/>
  <c r="M587" i="4" s="1"/>
  <c r="H587" i="4"/>
  <c r="W587" i="4" l="1"/>
  <c r="X587" i="4"/>
  <c r="Q586" i="4"/>
  <c r="T586" i="4" l="1"/>
  <c r="D587" i="4" s="1"/>
  <c r="J587" i="4" s="1"/>
  <c r="U586" i="4"/>
  <c r="I587" i="4" s="1"/>
  <c r="Y587" i="4" s="1"/>
  <c r="K587" i="4" l="1"/>
  <c r="L587" i="4" l="1"/>
  <c r="N587" i="4" s="1"/>
  <c r="P587" i="4" l="1"/>
  <c r="S587" i="4" s="1"/>
  <c r="G588" i="4" s="1"/>
  <c r="M588" i="4" s="1"/>
  <c r="R587" i="4"/>
  <c r="H588" i="4" s="1"/>
  <c r="X588" i="4" l="1"/>
  <c r="Q587" i="4"/>
  <c r="U587" i="4" s="1"/>
  <c r="I588" i="4" s="1"/>
  <c r="Y588" i="4" s="1"/>
  <c r="W588" i="4"/>
  <c r="T587" i="4"/>
  <c r="D588" i="4" s="1"/>
  <c r="J588" i="4" s="1"/>
  <c r="K588" i="4" l="1"/>
  <c r="T588" i="4"/>
  <c r="D589" i="4" s="1"/>
  <c r="L588" i="4" l="1"/>
  <c r="N588" i="4" s="1"/>
  <c r="K589" i="4"/>
  <c r="P588" i="4" l="1"/>
  <c r="S588" i="4" s="1"/>
  <c r="G589" i="4" s="1"/>
  <c r="M589" i="4" s="1"/>
  <c r="R588" i="4"/>
  <c r="H589" i="4" s="1"/>
  <c r="J589" i="4" l="1"/>
  <c r="L589" i="4" s="1"/>
  <c r="N589" i="4" s="1"/>
  <c r="P589" i="4" s="1"/>
  <c r="S589" i="4" s="1"/>
  <c r="G590" i="4" s="1"/>
  <c r="M590" i="4" s="1"/>
  <c r="X589" i="4"/>
  <c r="W589" i="4"/>
  <c r="Q588" i="4"/>
  <c r="U588" i="4" s="1"/>
  <c r="I589" i="4" s="1"/>
  <c r="Y589" i="4" s="1"/>
  <c r="R589" i="4" l="1"/>
  <c r="H590" i="4" s="1"/>
  <c r="X590" i="4" s="1"/>
  <c r="W590" i="4"/>
  <c r="Q589" i="4"/>
  <c r="T589" i="4" l="1"/>
  <c r="D590" i="4" s="1"/>
  <c r="J590" i="4" s="1"/>
  <c r="U589" i="4"/>
  <c r="I590" i="4" s="1"/>
  <c r="Y590" i="4" s="1"/>
  <c r="K590" i="4" l="1"/>
  <c r="L590" i="4" l="1"/>
  <c r="N590" i="4" s="1"/>
  <c r="R590" i="4" s="1"/>
  <c r="P590" i="4" l="1"/>
  <c r="S590" i="4" s="1"/>
  <c r="G591" i="4" s="1"/>
  <c r="M591" i="4" s="1"/>
  <c r="H591" i="4"/>
  <c r="W591" i="4" l="1"/>
  <c r="X591" i="4"/>
  <c r="Q590" i="4"/>
  <c r="T590" i="4" l="1"/>
  <c r="D591" i="4" s="1"/>
  <c r="J591" i="4" s="1"/>
  <c r="U590" i="4"/>
  <c r="I591" i="4" s="1"/>
  <c r="Y591" i="4" s="1"/>
  <c r="K591" i="4" l="1"/>
  <c r="L591" i="4" s="1"/>
  <c r="N591" i="4" s="1"/>
  <c r="R591" i="4" s="1"/>
  <c r="P591" i="4" l="1"/>
  <c r="S591" i="4" s="1"/>
  <c r="G592" i="4" s="1"/>
  <c r="M592" i="4" s="1"/>
  <c r="H592" i="4"/>
  <c r="W592" i="4" l="1"/>
  <c r="X592" i="4"/>
  <c r="Q591" i="4"/>
  <c r="T591" i="4" l="1"/>
  <c r="D592" i="4" s="1"/>
  <c r="J592" i="4" s="1"/>
  <c r="U591" i="4"/>
  <c r="I592" i="4" s="1"/>
  <c r="Y592" i="4" s="1"/>
  <c r="K592" i="4" l="1"/>
  <c r="L592" i="4" s="1"/>
  <c r="N592" i="4" s="1"/>
  <c r="R592" i="4" s="1"/>
  <c r="P592" i="4" l="1"/>
  <c r="S592" i="4" s="1"/>
  <c r="G593" i="4" s="1"/>
  <c r="M593" i="4" s="1"/>
  <c r="H593" i="4"/>
  <c r="W593" i="4" l="1"/>
  <c r="Q592" i="4"/>
  <c r="X593" i="4"/>
  <c r="T592" i="4" l="1"/>
  <c r="D593" i="4" s="1"/>
  <c r="J593" i="4" s="1"/>
  <c r="U592" i="4"/>
  <c r="I593" i="4" s="1"/>
  <c r="Y593" i="4" s="1"/>
  <c r="K593" i="4" l="1"/>
  <c r="L593" i="4" l="1"/>
  <c r="N593" i="4" s="1"/>
  <c r="P593" i="4" l="1"/>
  <c r="S593" i="4" s="1"/>
  <c r="G594" i="4" s="1"/>
  <c r="M594" i="4" s="1"/>
  <c r="R593" i="4"/>
  <c r="H594" i="4" s="1"/>
  <c r="Q593" i="4" l="1"/>
  <c r="U593" i="4" s="1"/>
  <c r="I594" i="4" s="1"/>
  <c r="Y594" i="4" s="1"/>
  <c r="X594" i="4"/>
  <c r="W594" i="4"/>
  <c r="T593" i="4"/>
  <c r="D594" i="4" s="1"/>
  <c r="J594" i="4" s="1"/>
  <c r="K594" i="4" l="1"/>
  <c r="L594" i="4" s="1"/>
  <c r="N594" i="4" s="1"/>
  <c r="R594" i="4" s="1"/>
  <c r="P594" i="4" l="1"/>
  <c r="S594" i="4" s="1"/>
  <c r="G595" i="4" s="1"/>
  <c r="M595" i="4" s="1"/>
  <c r="H595" i="4"/>
  <c r="W595" i="4" l="1"/>
  <c r="Q594" i="4"/>
  <c r="X595" i="4"/>
  <c r="T594" i="4" l="1"/>
  <c r="D595" i="4" s="1"/>
  <c r="J595" i="4" s="1"/>
  <c r="U594" i="4"/>
  <c r="I595" i="4" s="1"/>
  <c r="Y595" i="4" s="1"/>
  <c r="K595" i="4" l="1"/>
  <c r="L595" i="4" l="1"/>
  <c r="N595" i="4" s="1"/>
  <c r="P595" i="4" l="1"/>
  <c r="S595" i="4" s="1"/>
  <c r="G596" i="4" s="1"/>
  <c r="M596" i="4" s="1"/>
  <c r="R595" i="4"/>
  <c r="H596" i="4" s="1"/>
  <c r="W596" i="4" l="1"/>
  <c r="Q595" i="4"/>
  <c r="U595" i="4" s="1"/>
  <c r="I596" i="4" s="1"/>
  <c r="Y596" i="4" s="1"/>
  <c r="X596" i="4"/>
  <c r="T595" i="4"/>
  <c r="D596" i="4" s="1"/>
  <c r="J596" i="4" s="1"/>
  <c r="K596" i="4" l="1"/>
  <c r="L596" i="4" l="1"/>
  <c r="N596" i="4" s="1"/>
  <c r="P596" i="4" l="1"/>
  <c r="S596" i="4" s="1"/>
  <c r="G597" i="4" s="1"/>
  <c r="M597" i="4" s="1"/>
  <c r="R596" i="4"/>
  <c r="H597" i="4" s="1"/>
  <c r="T596" i="4"/>
  <c r="D597" i="4" s="1"/>
  <c r="Q596" i="4" l="1"/>
  <c r="U596" i="4" s="1"/>
  <c r="I597" i="4" s="1"/>
  <c r="Y597" i="4" s="1"/>
  <c r="X597" i="4"/>
  <c r="W597" i="4"/>
  <c r="J597" i="4"/>
  <c r="K597" i="4"/>
  <c r="L597" i="4" l="1"/>
  <c r="N597" i="4" s="1"/>
  <c r="R597" i="4" s="1"/>
  <c r="H598" i="4" s="1"/>
  <c r="P597" i="4" l="1"/>
  <c r="S597" i="4" s="1"/>
  <c r="G598" i="4" s="1"/>
  <c r="M598" i="4" s="1"/>
  <c r="Q597" i="4" l="1"/>
  <c r="U597" i="4" s="1"/>
  <c r="I598" i="4" s="1"/>
  <c r="Y598" i="4" s="1"/>
  <c r="X598" i="4"/>
  <c r="W598" i="4"/>
  <c r="T597" i="4"/>
  <c r="D598" i="4" s="1"/>
  <c r="J598" i="4" s="1"/>
  <c r="K598" i="4" l="1"/>
  <c r="L598" i="4" l="1"/>
  <c r="N598" i="4" s="1"/>
  <c r="P598" i="4" l="1"/>
  <c r="S598" i="4" s="1"/>
  <c r="G599" i="4" s="1"/>
  <c r="M599" i="4" s="1"/>
  <c r="R598" i="4"/>
  <c r="H599" i="4" s="1"/>
  <c r="W599" i="4" l="1"/>
  <c r="X599" i="4"/>
  <c r="Q598" i="4"/>
  <c r="U598" i="4" s="1"/>
  <c r="I599" i="4" s="1"/>
  <c r="Y599" i="4" s="1"/>
  <c r="T598" i="4"/>
  <c r="D599" i="4" s="1"/>
  <c r="J599" i="4" s="1"/>
  <c r="K599" i="4" l="1"/>
  <c r="T599" i="4"/>
  <c r="D600" i="4" s="1"/>
  <c r="L599" i="4" l="1"/>
  <c r="N599" i="4" s="1"/>
  <c r="K600" i="4"/>
  <c r="T600" i="4"/>
  <c r="D601" i="4" s="1"/>
  <c r="R599" i="4" l="1"/>
  <c r="H600" i="4" s="1"/>
  <c r="P599" i="4"/>
  <c r="S599" i="4" s="1"/>
  <c r="G600" i="4" s="1"/>
  <c r="M600" i="4" s="1"/>
  <c r="K601" i="4"/>
  <c r="W600" i="4" l="1"/>
  <c r="J600" i="4"/>
  <c r="L600" i="4" s="1"/>
  <c r="N600" i="4" s="1"/>
  <c r="P600" i="4" s="1"/>
  <c r="S600" i="4" s="1"/>
  <c r="G601" i="4" s="1"/>
  <c r="M601" i="4" s="1"/>
  <c r="X600" i="4"/>
  <c r="Q599" i="4"/>
  <c r="U599" i="4" s="1"/>
  <c r="I600" i="4" s="1"/>
  <c r="Y600" i="4" s="1"/>
  <c r="R600" i="4" l="1"/>
  <c r="H601" i="4" s="1"/>
  <c r="X601" i="4" s="1"/>
  <c r="W601" i="4"/>
  <c r="J601" i="4"/>
  <c r="L601" i="4" s="1"/>
  <c r="N601" i="4" s="1"/>
  <c r="Q600" i="4"/>
  <c r="U600" i="4" s="1"/>
  <c r="I601" i="4" s="1"/>
  <c r="Y601" i="4" l="1"/>
  <c r="R601" i="4"/>
  <c r="H602" i="4" s="1"/>
  <c r="P601" i="4"/>
  <c r="S601" i="4" s="1"/>
  <c r="G602" i="4" s="1"/>
  <c r="M602" i="4" s="1"/>
  <c r="W602" i="4" l="1"/>
  <c r="Q601" i="4"/>
  <c r="U601" i="4" s="1"/>
  <c r="I602" i="4" s="1"/>
  <c r="Y602" i="4" s="1"/>
  <c r="T601" i="4"/>
  <c r="D602" i="4" s="1"/>
  <c r="J602" i="4" s="1"/>
  <c r="X602" i="4"/>
  <c r="K602" i="4" l="1"/>
  <c r="L602" i="4" l="1"/>
  <c r="N602" i="4" s="1"/>
  <c r="P602" i="4" l="1"/>
  <c r="S602" i="4" s="1"/>
  <c r="G603" i="4" s="1"/>
  <c r="M603" i="4" s="1"/>
  <c r="R602" i="4"/>
  <c r="H603" i="4" s="1"/>
  <c r="Q602" i="4" l="1"/>
  <c r="U602" i="4" s="1"/>
  <c r="I603" i="4" s="1"/>
  <c r="Y603" i="4" s="1"/>
  <c r="W603" i="4"/>
  <c r="X603" i="4"/>
  <c r="T602" i="4"/>
  <c r="D603" i="4" s="1"/>
  <c r="J603" i="4" s="1"/>
  <c r="K603" i="4" l="1"/>
  <c r="L603" i="4" l="1"/>
  <c r="N603" i="4" s="1"/>
  <c r="P603" i="4" l="1"/>
  <c r="S603" i="4" s="1"/>
  <c r="G604" i="4" s="1"/>
  <c r="M604" i="4" s="1"/>
  <c r="R603" i="4"/>
  <c r="H604" i="4" s="1"/>
  <c r="X604" i="4" l="1"/>
  <c r="Q603" i="4"/>
  <c r="U603" i="4" s="1"/>
  <c r="I604" i="4" s="1"/>
  <c r="Y604" i="4" s="1"/>
  <c r="W604" i="4"/>
  <c r="T603" i="4"/>
  <c r="D604" i="4" s="1"/>
  <c r="J604" i="4" s="1"/>
  <c r="K604" i="4" l="1"/>
  <c r="L604" i="4" s="1"/>
  <c r="N604" i="4" s="1"/>
  <c r="R604" i="4" s="1"/>
  <c r="P604" i="4" l="1"/>
  <c r="S604" i="4" s="1"/>
  <c r="G605" i="4" s="1"/>
  <c r="M605" i="4" s="1"/>
  <c r="H605" i="4"/>
  <c r="W605" i="4" l="1"/>
  <c r="X605" i="4"/>
  <c r="Q604" i="4"/>
  <c r="T604" i="4" l="1"/>
  <c r="D605" i="4" s="1"/>
  <c r="J605" i="4" s="1"/>
  <c r="U604" i="4"/>
  <c r="I605" i="4" s="1"/>
  <c r="Y605" i="4" s="1"/>
  <c r="K605" i="4" l="1"/>
  <c r="L605" i="4" l="1"/>
  <c r="N605" i="4" s="1"/>
  <c r="R605" i="4" s="1"/>
  <c r="P605" i="4" l="1"/>
  <c r="S605" i="4" s="1"/>
  <c r="G606" i="4" s="1"/>
  <c r="M606" i="4" s="1"/>
  <c r="H606" i="4"/>
  <c r="W606" i="4" l="1"/>
  <c r="X606" i="4"/>
  <c r="Q605" i="4"/>
  <c r="U605" i="4" s="1"/>
  <c r="I606" i="4" s="1"/>
  <c r="Y606" i="4" s="1"/>
  <c r="T605" i="4"/>
  <c r="D606" i="4" s="1"/>
  <c r="J606" i="4" s="1"/>
  <c r="K606" i="4" l="1"/>
  <c r="L606" i="4" l="1"/>
  <c r="N606" i="4" s="1"/>
  <c r="P606" i="4" l="1"/>
  <c r="S606" i="4" s="1"/>
  <c r="G607" i="4" s="1"/>
  <c r="M607" i="4" s="1"/>
  <c r="R606" i="4"/>
  <c r="H607" i="4" s="1"/>
  <c r="X607" i="4" l="1"/>
  <c r="Q606" i="4"/>
  <c r="U606" i="4" s="1"/>
  <c r="I607" i="4" s="1"/>
  <c r="Y607" i="4" s="1"/>
  <c r="W607" i="4"/>
  <c r="T606" i="4"/>
  <c r="D607" i="4" s="1"/>
  <c r="J607" i="4" s="1"/>
  <c r="K607" i="4" l="1"/>
  <c r="L607" i="4" l="1"/>
  <c r="N607" i="4" s="1"/>
  <c r="R607" i="4" s="1"/>
  <c r="P607" i="4" l="1"/>
  <c r="S607" i="4" s="1"/>
  <c r="G608" i="4" s="1"/>
  <c r="M608" i="4" s="1"/>
  <c r="H608" i="4"/>
  <c r="W608" i="4" l="1"/>
  <c r="X608" i="4"/>
  <c r="Q607" i="4"/>
  <c r="U607" i="4" s="1"/>
  <c r="I608" i="4" s="1"/>
  <c r="Y608" i="4" s="1"/>
  <c r="T607" i="4"/>
  <c r="D608" i="4" s="1"/>
  <c r="J608" i="4" s="1"/>
  <c r="K608" i="4" l="1"/>
  <c r="L608" i="4" l="1"/>
  <c r="N608" i="4" s="1"/>
  <c r="R608" i="4" l="1"/>
  <c r="H609" i="4" s="1"/>
  <c r="P608" i="4"/>
  <c r="S608" i="4" s="1"/>
  <c r="G609" i="4" s="1"/>
  <c r="M609" i="4" s="1"/>
  <c r="T608" i="4"/>
  <c r="D609" i="4" s="1"/>
  <c r="J609" i="4" l="1"/>
  <c r="W609" i="4"/>
  <c r="X609" i="4"/>
  <c r="Q608" i="4"/>
  <c r="U608" i="4" s="1"/>
  <c r="I609" i="4" s="1"/>
  <c r="Y609" i="4" s="1"/>
  <c r="K609" i="4"/>
  <c r="L609" i="4" l="1"/>
  <c r="N609" i="4" s="1"/>
  <c r="R609" i="4" l="1"/>
  <c r="H610" i="4" s="1"/>
  <c r="P609" i="4"/>
  <c r="S609" i="4" s="1"/>
  <c r="G610" i="4" s="1"/>
  <c r="M610" i="4" s="1"/>
  <c r="T609" i="4"/>
  <c r="D610" i="4" s="1"/>
  <c r="J610" i="4" l="1"/>
  <c r="W610" i="4"/>
  <c r="X610" i="4"/>
  <c r="Q609" i="4"/>
  <c r="U609" i="4" s="1"/>
  <c r="I610" i="4" s="1"/>
  <c r="Y610" i="4" s="1"/>
  <c r="K610" i="4"/>
  <c r="L610" i="4" l="1"/>
  <c r="N610" i="4" s="1"/>
  <c r="R610" i="4" s="1"/>
  <c r="P610" i="4" l="1"/>
  <c r="S610" i="4" s="1"/>
  <c r="G611" i="4" s="1"/>
  <c r="M611" i="4" s="1"/>
  <c r="H611" i="4"/>
  <c r="W611" i="4" l="1"/>
  <c r="X611" i="4"/>
  <c r="Q610" i="4"/>
  <c r="T610" i="4" l="1"/>
  <c r="D611" i="4" s="1"/>
  <c r="J611" i="4" s="1"/>
  <c r="U610" i="4"/>
  <c r="I611" i="4" s="1"/>
  <c r="Y611" i="4" s="1"/>
  <c r="K611" i="4" l="1"/>
  <c r="L611" i="4" l="1"/>
  <c r="N611" i="4" s="1"/>
  <c r="R611" i="4" s="1"/>
  <c r="P611" i="4" l="1"/>
  <c r="S611" i="4" s="1"/>
  <c r="G612" i="4" s="1"/>
  <c r="M612" i="4" s="1"/>
  <c r="H612" i="4"/>
  <c r="W612" i="4" l="1"/>
  <c r="X612" i="4"/>
  <c r="Q611" i="4"/>
  <c r="U611" i="4" s="1"/>
  <c r="I612" i="4" s="1"/>
  <c r="Y612" i="4" s="1"/>
  <c r="T611" i="4"/>
  <c r="D612" i="4" s="1"/>
  <c r="J612" i="4" s="1"/>
  <c r="K612" i="4" l="1"/>
  <c r="L612" i="4" l="1"/>
  <c r="N612" i="4" s="1"/>
  <c r="R612" i="4" s="1"/>
  <c r="P612" i="4" l="1"/>
  <c r="S612" i="4" s="1"/>
  <c r="G613" i="4" s="1"/>
  <c r="M613" i="4" s="1"/>
  <c r="H613" i="4"/>
  <c r="W613" i="4" l="1"/>
  <c r="X613" i="4"/>
  <c r="Q612" i="4"/>
  <c r="T612" i="4" l="1"/>
  <c r="D613" i="4" s="1"/>
  <c r="J613" i="4" s="1"/>
  <c r="U612" i="4"/>
  <c r="I613" i="4" s="1"/>
  <c r="Y613" i="4" s="1"/>
  <c r="K613" i="4" l="1"/>
  <c r="L613" i="4" s="1"/>
  <c r="N613" i="4" s="1"/>
  <c r="R613" i="4" s="1"/>
  <c r="P613" i="4" l="1"/>
  <c r="S613" i="4" s="1"/>
  <c r="G614" i="4" s="1"/>
  <c r="M614" i="4" s="1"/>
  <c r="H614" i="4"/>
  <c r="W614" i="4" l="1"/>
  <c r="X614" i="4"/>
  <c r="Q613" i="4"/>
  <c r="U613" i="4" s="1"/>
  <c r="I614" i="4" s="1"/>
  <c r="Y614" i="4" s="1"/>
  <c r="T613" i="4"/>
  <c r="D614" i="4" s="1"/>
  <c r="J614" i="4" s="1"/>
  <c r="K614" i="4" l="1"/>
  <c r="L614" i="4" l="1"/>
  <c r="N614" i="4" s="1"/>
  <c r="R614" i="4" s="1"/>
  <c r="P614" i="4" l="1"/>
  <c r="S614" i="4" s="1"/>
  <c r="G615" i="4" s="1"/>
  <c r="M615" i="4" s="1"/>
  <c r="H615" i="4"/>
  <c r="W615" i="4" l="1"/>
  <c r="X615" i="4"/>
  <c r="Q614" i="4"/>
  <c r="T614" i="4" l="1"/>
  <c r="D615" i="4" s="1"/>
  <c r="J615" i="4" s="1"/>
  <c r="U614" i="4"/>
  <c r="I615" i="4" s="1"/>
  <c r="Y615" i="4" s="1"/>
  <c r="K615" i="4" l="1"/>
  <c r="L615" i="4" l="1"/>
  <c r="N615" i="4" s="1"/>
  <c r="R615" i="4" s="1"/>
  <c r="P615" i="4" l="1"/>
  <c r="S615" i="4" s="1"/>
  <c r="G616" i="4" s="1"/>
  <c r="M616" i="4" s="1"/>
  <c r="H616" i="4"/>
  <c r="W616" i="4" l="1"/>
  <c r="X616" i="4"/>
  <c r="Q615" i="4"/>
  <c r="T615" i="4" l="1"/>
  <c r="D616" i="4" s="1"/>
  <c r="J616" i="4" s="1"/>
  <c r="U615" i="4"/>
  <c r="I616" i="4" s="1"/>
  <c r="Y616" i="4" s="1"/>
  <c r="K616" i="4" l="1"/>
  <c r="L616" i="4" l="1"/>
  <c r="N616" i="4" s="1"/>
  <c r="R616" i="4" l="1"/>
  <c r="H617" i="4" s="1"/>
  <c r="P616" i="4"/>
  <c r="S616" i="4" s="1"/>
  <c r="G617" i="4" s="1"/>
  <c r="M617" i="4" s="1"/>
  <c r="T616" i="4"/>
  <c r="D617" i="4" s="1"/>
  <c r="J617" i="4" l="1"/>
  <c r="W617" i="4"/>
  <c r="X617" i="4"/>
  <c r="Q616" i="4"/>
  <c r="U616" i="4" s="1"/>
  <c r="I617" i="4" s="1"/>
  <c r="Y617" i="4" s="1"/>
  <c r="K617" i="4"/>
  <c r="L617" i="4" l="1"/>
  <c r="N617" i="4" s="1"/>
  <c r="R617" i="4" s="1"/>
  <c r="H618" i="4" s="1"/>
  <c r="P617" i="4" l="1"/>
  <c r="S617" i="4" s="1"/>
  <c r="G618" i="4" s="1"/>
  <c r="M618" i="4" s="1"/>
  <c r="X618" i="4" l="1"/>
  <c r="Q617" i="4"/>
  <c r="U617" i="4" s="1"/>
  <c r="I618" i="4" s="1"/>
  <c r="Y618" i="4" s="1"/>
  <c r="W618" i="4"/>
  <c r="T617" i="4"/>
  <c r="D618" i="4" s="1"/>
  <c r="J618" i="4" s="1"/>
  <c r="K618" i="4" l="1"/>
  <c r="L618" i="4" l="1"/>
  <c r="N618" i="4" s="1"/>
  <c r="P618" i="4" l="1"/>
  <c r="S618" i="4" s="1"/>
  <c r="G619" i="4" s="1"/>
  <c r="M619" i="4" s="1"/>
  <c r="R618" i="4"/>
  <c r="H619" i="4" s="1"/>
  <c r="Q618" i="4" l="1"/>
  <c r="U618" i="4" s="1"/>
  <c r="I619" i="4" s="1"/>
  <c r="Y619" i="4" s="1"/>
  <c r="W619" i="4"/>
  <c r="X619" i="4"/>
  <c r="T618" i="4"/>
  <c r="D619" i="4" s="1"/>
  <c r="J619" i="4" s="1"/>
  <c r="K619" i="4" l="1"/>
  <c r="L619" i="4" l="1"/>
  <c r="N619" i="4" s="1"/>
  <c r="R619" i="4" s="1"/>
  <c r="H620" i="4" l="1"/>
  <c r="P619" i="4"/>
  <c r="S619" i="4" s="1"/>
  <c r="G620" i="4" s="1"/>
  <c r="M620" i="4" s="1"/>
  <c r="W620" i="4" l="1"/>
  <c r="X620" i="4"/>
  <c r="Q619" i="4"/>
  <c r="T619" i="4" l="1"/>
  <c r="D620" i="4" s="1"/>
  <c r="J620" i="4" s="1"/>
  <c r="U619" i="4"/>
  <c r="I620" i="4" s="1"/>
  <c r="Y620" i="4" s="1"/>
  <c r="K620" i="4" l="1"/>
  <c r="L620" i="4" l="1"/>
  <c r="N620" i="4" s="1"/>
  <c r="R620" i="4" s="1"/>
  <c r="P620" i="4" l="1"/>
  <c r="S620" i="4" s="1"/>
  <c r="G621" i="4" s="1"/>
  <c r="M621" i="4" s="1"/>
  <c r="H621" i="4"/>
  <c r="W621" i="4" l="1"/>
  <c r="Q620" i="4"/>
  <c r="X621" i="4"/>
  <c r="T620" i="4" l="1"/>
  <c r="D621" i="4" s="1"/>
  <c r="J621" i="4" s="1"/>
  <c r="U620" i="4"/>
  <c r="I621" i="4" s="1"/>
  <c r="Y621" i="4" s="1"/>
  <c r="K621" i="4" l="1"/>
  <c r="L621" i="4" l="1"/>
  <c r="N621" i="4" s="1"/>
  <c r="R621" i="4" s="1"/>
  <c r="H622" i="4" l="1"/>
  <c r="P621" i="4"/>
  <c r="S621" i="4" s="1"/>
  <c r="G622" i="4" s="1"/>
  <c r="M622" i="4" s="1"/>
  <c r="W622" i="4" l="1"/>
  <c r="Q621" i="4"/>
  <c r="U621" i="4" s="1"/>
  <c r="I622" i="4" s="1"/>
  <c r="Y622" i="4" s="1"/>
  <c r="T621" i="4"/>
  <c r="D622" i="4" s="1"/>
  <c r="J622" i="4" s="1"/>
  <c r="X622" i="4"/>
  <c r="K622" i="4" l="1"/>
  <c r="L622" i="4" l="1"/>
  <c r="N622" i="4" s="1"/>
  <c r="R622" i="4" s="1"/>
  <c r="P622" i="4" l="1"/>
  <c r="S622" i="4" s="1"/>
  <c r="G623" i="4" s="1"/>
  <c r="M623" i="4" s="1"/>
  <c r="H623" i="4"/>
  <c r="W623" i="4" l="1"/>
  <c r="Q622" i="4"/>
  <c r="X623" i="4"/>
  <c r="T622" i="4" l="1"/>
  <c r="D623" i="4" s="1"/>
  <c r="J623" i="4" s="1"/>
  <c r="U622" i="4"/>
  <c r="I623" i="4" s="1"/>
  <c r="Y623" i="4" s="1"/>
  <c r="K623" i="4" l="1"/>
  <c r="T623" i="4"/>
  <c r="D624" i="4" s="1"/>
  <c r="K624" i="4" l="1"/>
  <c r="T624" i="4"/>
  <c r="D625" i="4" s="1"/>
  <c r="L623" i="4"/>
  <c r="N623" i="4" s="1"/>
  <c r="R623" i="4" s="1"/>
  <c r="K625" i="4" l="1"/>
  <c r="P623" i="4"/>
  <c r="S623" i="4" s="1"/>
  <c r="G624" i="4" s="1"/>
  <c r="M624" i="4" s="1"/>
  <c r="H624" i="4"/>
  <c r="W624" i="4" l="1"/>
  <c r="J624" i="4"/>
  <c r="L624" i="4" s="1"/>
  <c r="N624" i="4" s="1"/>
  <c r="X624" i="4"/>
  <c r="Q623" i="4"/>
  <c r="U623" i="4" s="1"/>
  <c r="I624" i="4" s="1"/>
  <c r="Y624" i="4" s="1"/>
  <c r="R624" i="4" l="1"/>
  <c r="H625" i="4" s="1"/>
  <c r="P624" i="4"/>
  <c r="S624" i="4" s="1"/>
  <c r="G625" i="4" s="1"/>
  <c r="M625" i="4" s="1"/>
  <c r="W625" i="4" l="1"/>
  <c r="J625" i="4"/>
  <c r="L625" i="4" s="1"/>
  <c r="N625" i="4" s="1"/>
  <c r="X625" i="4"/>
  <c r="Q624" i="4"/>
  <c r="U624" i="4" s="1"/>
  <c r="I625" i="4" s="1"/>
  <c r="Y625" i="4" s="1"/>
  <c r="R625" i="4" l="1"/>
  <c r="H626" i="4" s="1"/>
  <c r="P625" i="4"/>
  <c r="S625" i="4" s="1"/>
  <c r="G626" i="4" s="1"/>
  <c r="M626" i="4" s="1"/>
  <c r="W626" i="4" l="1"/>
  <c r="Q625" i="4"/>
  <c r="U625" i="4" s="1"/>
  <c r="I626" i="4" s="1"/>
  <c r="Y626" i="4" s="1"/>
  <c r="T625" i="4"/>
  <c r="D626" i="4" s="1"/>
  <c r="J626" i="4" s="1"/>
  <c r="X626" i="4"/>
  <c r="K626" i="4" l="1"/>
  <c r="L626" i="4" l="1"/>
  <c r="N626" i="4" s="1"/>
  <c r="R626" i="4" l="1"/>
  <c r="H627" i="4" s="1"/>
  <c r="P626" i="4"/>
  <c r="S626" i="4" s="1"/>
  <c r="G627" i="4" s="1"/>
  <c r="M627" i="4" s="1"/>
  <c r="T626" i="4"/>
  <c r="D627" i="4" s="1"/>
  <c r="J627" i="4" l="1"/>
  <c r="W627" i="4"/>
  <c r="X627" i="4"/>
  <c r="Q626" i="4"/>
  <c r="U626" i="4" s="1"/>
  <c r="I627" i="4" s="1"/>
  <c r="Y627" i="4" s="1"/>
  <c r="K627" i="4"/>
  <c r="L627" i="4" l="1"/>
  <c r="N627" i="4" s="1"/>
  <c r="P627" i="4" s="1"/>
  <c r="S627" i="4" s="1"/>
  <c r="G628" i="4" s="1"/>
  <c r="M628" i="4" s="1"/>
  <c r="R627" i="4" l="1"/>
  <c r="H628" i="4" s="1"/>
  <c r="X628" i="4" s="1"/>
  <c r="W628" i="4"/>
  <c r="Q627" i="4"/>
  <c r="T627" i="4" l="1"/>
  <c r="D628" i="4" s="1"/>
  <c r="J628" i="4" s="1"/>
  <c r="U627" i="4"/>
  <c r="I628" i="4" s="1"/>
  <c r="Y628" i="4" s="1"/>
  <c r="K628" i="4" l="1"/>
  <c r="L628" i="4" l="1"/>
  <c r="N628" i="4" s="1"/>
  <c r="R628" i="4" l="1"/>
  <c r="H629" i="4" s="1"/>
  <c r="P628" i="4"/>
  <c r="S628" i="4" s="1"/>
  <c r="G629" i="4" s="1"/>
  <c r="M629" i="4" s="1"/>
  <c r="W629" i="4" l="1"/>
  <c r="Q628" i="4"/>
  <c r="U628" i="4" s="1"/>
  <c r="I629" i="4" s="1"/>
  <c r="Y629" i="4" s="1"/>
  <c r="X629" i="4"/>
  <c r="T628" i="4"/>
  <c r="D629" i="4" s="1"/>
  <c r="J629" i="4" s="1"/>
  <c r="K629" i="4" l="1"/>
  <c r="L629" i="4" l="1"/>
  <c r="N629" i="4" s="1"/>
  <c r="R629" i="4" s="1"/>
  <c r="P629" i="4" l="1"/>
  <c r="S629" i="4" s="1"/>
  <c r="G630" i="4" s="1"/>
  <c r="M630" i="4" s="1"/>
  <c r="H630" i="4"/>
  <c r="W630" i="4" l="1"/>
  <c r="X630" i="4"/>
  <c r="Q629" i="4"/>
  <c r="T629" i="4" l="1"/>
  <c r="D630" i="4" s="1"/>
  <c r="J630" i="4" s="1"/>
  <c r="U629" i="4"/>
  <c r="I630" i="4" s="1"/>
  <c r="Y630" i="4" s="1"/>
  <c r="K630" i="4" l="1"/>
  <c r="L630" i="4" l="1"/>
  <c r="N630" i="4" s="1"/>
  <c r="P630" i="4" l="1"/>
  <c r="S630" i="4" s="1"/>
  <c r="G631" i="4" s="1"/>
  <c r="M631" i="4" s="1"/>
  <c r="R630" i="4"/>
  <c r="H631" i="4" s="1"/>
  <c r="T630" i="4"/>
  <c r="D631" i="4" s="1"/>
  <c r="W631" i="4" l="1"/>
  <c r="Q630" i="4"/>
  <c r="U630" i="4" s="1"/>
  <c r="I631" i="4" s="1"/>
  <c r="Y631" i="4" s="1"/>
  <c r="J631" i="4"/>
  <c r="X631" i="4"/>
  <c r="K631" i="4"/>
  <c r="L631" i="4" l="1"/>
  <c r="N631" i="4" s="1"/>
  <c r="R631" i="4" s="1"/>
  <c r="P631" i="4" l="1"/>
  <c r="S631" i="4" s="1"/>
  <c r="G632" i="4" s="1"/>
  <c r="M632" i="4" s="1"/>
  <c r="H632" i="4"/>
  <c r="W632" i="4" l="1"/>
  <c r="X632" i="4"/>
  <c r="Q631" i="4"/>
  <c r="T631" i="4" l="1"/>
  <c r="D632" i="4" s="1"/>
  <c r="J632" i="4" s="1"/>
  <c r="U631" i="4"/>
  <c r="I632" i="4" s="1"/>
  <c r="Y632" i="4" s="1"/>
  <c r="K632" i="4" l="1"/>
  <c r="L632" i="4" l="1"/>
  <c r="N632" i="4" s="1"/>
  <c r="P632" i="4" l="1"/>
  <c r="S632" i="4" s="1"/>
  <c r="G633" i="4" s="1"/>
  <c r="M633" i="4" s="1"/>
  <c r="R632" i="4"/>
  <c r="H633" i="4" s="1"/>
  <c r="W633" i="4" l="1"/>
  <c r="X633" i="4"/>
  <c r="Q632" i="4"/>
  <c r="U632" i="4" s="1"/>
  <c r="I633" i="4" s="1"/>
  <c r="Y633" i="4" s="1"/>
  <c r="T632" i="4"/>
  <c r="D633" i="4" s="1"/>
  <c r="J633" i="4" s="1"/>
  <c r="K633" i="4" l="1"/>
  <c r="L633" i="4" l="1"/>
  <c r="N633" i="4" s="1"/>
  <c r="P633" i="4" l="1"/>
  <c r="S633" i="4" s="1"/>
  <c r="G634" i="4" s="1"/>
  <c r="M634" i="4" s="1"/>
  <c r="R633" i="4"/>
  <c r="H634" i="4" s="1"/>
  <c r="Q633" i="4" l="1"/>
  <c r="U633" i="4" s="1"/>
  <c r="I634" i="4" s="1"/>
  <c r="Y634" i="4" s="1"/>
  <c r="W634" i="4"/>
  <c r="X634" i="4"/>
  <c r="T633" i="4"/>
  <c r="D634" i="4" s="1"/>
  <c r="J634" i="4" s="1"/>
  <c r="K634" i="4" l="1"/>
  <c r="L634" i="4" l="1"/>
  <c r="N634" i="4" s="1"/>
  <c r="P634" i="4" l="1"/>
  <c r="S634" i="4" s="1"/>
  <c r="G635" i="4" s="1"/>
  <c r="M635" i="4" s="1"/>
  <c r="R634" i="4"/>
  <c r="H635" i="4" s="1"/>
  <c r="T634" i="4"/>
  <c r="D635" i="4" s="1"/>
  <c r="Q634" i="4" l="1"/>
  <c r="U634" i="4" s="1"/>
  <c r="I635" i="4" s="1"/>
  <c r="Y635" i="4" s="1"/>
  <c r="J635" i="4"/>
  <c r="W635" i="4"/>
  <c r="X635" i="4"/>
  <c r="K635" i="4"/>
  <c r="L635" i="4" l="1"/>
  <c r="N635" i="4" s="1"/>
  <c r="R635" i="4" s="1"/>
  <c r="P635" i="4" l="1"/>
  <c r="S635" i="4" s="1"/>
  <c r="G636" i="4" s="1"/>
  <c r="M636" i="4" s="1"/>
  <c r="H636" i="4"/>
  <c r="W636" i="4" l="1"/>
  <c r="X636" i="4"/>
  <c r="Q635" i="4"/>
  <c r="T635" i="4" l="1"/>
  <c r="D636" i="4" s="1"/>
  <c r="J636" i="4" s="1"/>
  <c r="U635" i="4"/>
  <c r="I636" i="4" s="1"/>
  <c r="Y636" i="4" s="1"/>
  <c r="K636" i="4" l="1"/>
  <c r="L636" i="4" l="1"/>
  <c r="N636" i="4" s="1"/>
  <c r="P636" i="4" l="1"/>
  <c r="S636" i="4" s="1"/>
  <c r="G637" i="4" s="1"/>
  <c r="M637" i="4" s="1"/>
  <c r="R636" i="4"/>
  <c r="H637" i="4" s="1"/>
  <c r="X637" i="4" l="1"/>
  <c r="W637" i="4"/>
  <c r="Q636" i="4"/>
  <c r="U636" i="4" s="1"/>
  <c r="I637" i="4" s="1"/>
  <c r="Y637" i="4" s="1"/>
  <c r="T636" i="4"/>
  <c r="D637" i="4" s="1"/>
  <c r="J637" i="4" s="1"/>
  <c r="K637" i="4" l="1"/>
  <c r="L637" i="4" l="1"/>
  <c r="N637" i="4" s="1"/>
  <c r="R637" i="4" l="1"/>
  <c r="H638" i="4" s="1"/>
  <c r="P637" i="4"/>
  <c r="S637" i="4" s="1"/>
  <c r="G638" i="4" s="1"/>
  <c r="M638" i="4" s="1"/>
  <c r="W638" i="4" l="1"/>
  <c r="Q637" i="4"/>
  <c r="U637" i="4" s="1"/>
  <c r="I638" i="4" s="1"/>
  <c r="Y638" i="4" s="1"/>
  <c r="X638" i="4"/>
  <c r="T637" i="4"/>
  <c r="D638" i="4" s="1"/>
  <c r="J638" i="4" s="1"/>
  <c r="K638" i="4" l="1"/>
  <c r="L638" i="4" l="1"/>
  <c r="N638" i="4" s="1"/>
  <c r="R638" i="4" s="1"/>
  <c r="H639" i="4" l="1"/>
  <c r="P638" i="4"/>
  <c r="S638" i="4" s="1"/>
  <c r="G639" i="4" s="1"/>
  <c r="M639" i="4" s="1"/>
  <c r="W639" i="4" l="1"/>
  <c r="X639" i="4"/>
  <c r="Q638" i="4"/>
  <c r="T638" i="4" l="1"/>
  <c r="D639" i="4" s="1"/>
  <c r="J639" i="4" s="1"/>
  <c r="U638" i="4"/>
  <c r="I639" i="4" s="1"/>
  <c r="Y639" i="4" s="1"/>
  <c r="K639" i="4" l="1"/>
  <c r="L639" i="4" l="1"/>
  <c r="N639" i="4" s="1"/>
  <c r="R639" i="4" s="1"/>
  <c r="P639" i="4" l="1"/>
  <c r="S639" i="4" s="1"/>
  <c r="G640" i="4" s="1"/>
  <c r="M640" i="4" s="1"/>
  <c r="H640" i="4"/>
  <c r="W640" i="4" l="1"/>
  <c r="X640" i="4"/>
  <c r="Q639" i="4"/>
  <c r="T639" i="4" l="1"/>
  <c r="D640" i="4" s="1"/>
  <c r="J640" i="4" s="1"/>
  <c r="U639" i="4"/>
  <c r="I640" i="4" s="1"/>
  <c r="Y640" i="4" s="1"/>
  <c r="K640" i="4" l="1"/>
  <c r="T640" i="4"/>
  <c r="D641" i="4" s="1"/>
  <c r="K641" i="4" l="1"/>
  <c r="L640" i="4"/>
  <c r="N640" i="4" s="1"/>
  <c r="R640" i="4" s="1"/>
  <c r="P640" i="4" l="1"/>
  <c r="S640" i="4" s="1"/>
  <c r="G641" i="4" s="1"/>
  <c r="M641" i="4" s="1"/>
  <c r="H641" i="4"/>
  <c r="W641" i="4" l="1"/>
  <c r="J641" i="4"/>
  <c r="L641" i="4" s="1"/>
  <c r="N641" i="4" s="1"/>
  <c r="Q640" i="4"/>
  <c r="U640" i="4" s="1"/>
  <c r="I641" i="4" s="1"/>
  <c r="Y641" i="4" s="1"/>
  <c r="X641" i="4"/>
  <c r="R641" i="4" l="1"/>
  <c r="H642" i="4" s="1"/>
  <c r="P641" i="4"/>
  <c r="S641" i="4" s="1"/>
  <c r="G642" i="4" s="1"/>
  <c r="M642" i="4" s="1"/>
  <c r="W642" i="4" l="1"/>
  <c r="Q641" i="4"/>
  <c r="X642" i="4"/>
  <c r="T641" i="4" l="1"/>
  <c r="D642" i="4" s="1"/>
  <c r="J642" i="4" s="1"/>
  <c r="U641" i="4"/>
  <c r="I642" i="4" s="1"/>
  <c r="Y642" i="4" s="1"/>
  <c r="K642" i="4" l="1"/>
  <c r="L642" i="4" l="1"/>
  <c r="N642" i="4" s="1"/>
  <c r="R642" i="4" s="1"/>
  <c r="P642" i="4" l="1"/>
  <c r="S642" i="4" s="1"/>
  <c r="G643" i="4" s="1"/>
  <c r="M643" i="4" s="1"/>
  <c r="H643" i="4"/>
  <c r="W643" i="4" l="1"/>
  <c r="Q642" i="4"/>
  <c r="X643" i="4"/>
  <c r="T642" i="4" l="1"/>
  <c r="D643" i="4" s="1"/>
  <c r="J643" i="4" s="1"/>
  <c r="U642" i="4"/>
  <c r="I643" i="4" s="1"/>
  <c r="Y643" i="4" s="1"/>
  <c r="K643" i="4" l="1"/>
  <c r="L643" i="4" l="1"/>
  <c r="N643" i="4" s="1"/>
  <c r="P643" i="4" l="1"/>
  <c r="S643" i="4" s="1"/>
  <c r="G644" i="4" s="1"/>
  <c r="M644" i="4" s="1"/>
  <c r="R643" i="4"/>
  <c r="H644" i="4" s="1"/>
  <c r="W644" i="4" l="1"/>
  <c r="X644" i="4"/>
  <c r="Q643" i="4"/>
  <c r="U643" i="4" s="1"/>
  <c r="I644" i="4" s="1"/>
  <c r="Y644" i="4" s="1"/>
  <c r="T643" i="4"/>
  <c r="D644" i="4" s="1"/>
  <c r="J644" i="4" s="1"/>
  <c r="K644" i="4" l="1"/>
  <c r="T644" i="4"/>
  <c r="D645" i="4" s="1"/>
  <c r="L644" i="4" l="1"/>
  <c r="N644" i="4" s="1"/>
  <c r="K645" i="4"/>
  <c r="P644" i="4" l="1"/>
  <c r="S644" i="4" s="1"/>
  <c r="G645" i="4" s="1"/>
  <c r="M645" i="4" s="1"/>
  <c r="R644" i="4"/>
  <c r="H645" i="4" s="1"/>
  <c r="J645" i="4" l="1"/>
  <c r="L645" i="4" s="1"/>
  <c r="N645" i="4" s="1"/>
  <c r="X645" i="4"/>
  <c r="W645" i="4"/>
  <c r="Q644" i="4"/>
  <c r="U644" i="4" s="1"/>
  <c r="I645" i="4" s="1"/>
  <c r="Y645" i="4" s="1"/>
  <c r="R645" i="4" l="1"/>
  <c r="H646" i="4" s="1"/>
  <c r="P645" i="4"/>
  <c r="S645" i="4" s="1"/>
  <c r="G646" i="4" s="1"/>
  <c r="M646" i="4" s="1"/>
  <c r="X646" i="4" l="1"/>
  <c r="Q645" i="4"/>
  <c r="U645" i="4" s="1"/>
  <c r="I646" i="4" s="1"/>
  <c r="Y646" i="4" s="1"/>
  <c r="W646" i="4"/>
  <c r="T645" i="4"/>
  <c r="D646" i="4" s="1"/>
  <c r="J646" i="4" s="1"/>
  <c r="K646" i="4" l="1"/>
  <c r="L646" i="4" l="1"/>
  <c r="N646" i="4" s="1"/>
  <c r="R646" i="4" l="1"/>
  <c r="H647" i="4" s="1"/>
  <c r="P646" i="4"/>
  <c r="S646" i="4" s="1"/>
  <c r="G647" i="4" s="1"/>
  <c r="M647" i="4" s="1"/>
  <c r="W647" i="4" l="1"/>
  <c r="X647" i="4"/>
  <c r="Q646" i="4"/>
  <c r="U646" i="4" s="1"/>
  <c r="I647" i="4" s="1"/>
  <c r="Y647" i="4" s="1"/>
  <c r="T646" i="4"/>
  <c r="D647" i="4" s="1"/>
  <c r="J647" i="4" s="1"/>
  <c r="K647" i="4" l="1"/>
  <c r="L647" i="4" l="1"/>
  <c r="N647" i="4" s="1"/>
  <c r="R647" i="4" s="1"/>
  <c r="P647" i="4" l="1"/>
  <c r="S647" i="4" s="1"/>
  <c r="G648" i="4" s="1"/>
  <c r="M648" i="4" s="1"/>
  <c r="H648" i="4"/>
  <c r="W648" i="4" l="1"/>
  <c r="Q647" i="4"/>
  <c r="U647" i="4" s="1"/>
  <c r="I648" i="4" s="1"/>
  <c r="Y648" i="4" s="1"/>
  <c r="T647" i="4"/>
  <c r="D648" i="4" s="1"/>
  <c r="J648" i="4" s="1"/>
  <c r="X648" i="4"/>
  <c r="K648" i="4" l="1"/>
  <c r="L648" i="4" l="1"/>
  <c r="N648" i="4" s="1"/>
  <c r="R648" i="4" s="1"/>
  <c r="P648" i="4" l="1"/>
  <c r="S648" i="4" s="1"/>
  <c r="G649" i="4" s="1"/>
  <c r="M649" i="4" s="1"/>
  <c r="H649" i="4"/>
  <c r="W649" i="4" l="1"/>
  <c r="X649" i="4"/>
  <c r="Q648" i="4"/>
  <c r="T648" i="4" l="1"/>
  <c r="D649" i="4" s="1"/>
  <c r="J649" i="4" s="1"/>
  <c r="U648" i="4"/>
  <c r="I649" i="4" s="1"/>
  <c r="Y649" i="4" s="1"/>
  <c r="K649" i="4" l="1"/>
  <c r="L649" i="4" l="1"/>
  <c r="N649" i="4" s="1"/>
  <c r="R649" i="4" l="1"/>
  <c r="H650" i="4" s="1"/>
  <c r="P649" i="4"/>
  <c r="S649" i="4" s="1"/>
  <c r="G650" i="4" s="1"/>
  <c r="M650" i="4" s="1"/>
  <c r="T649" i="4"/>
  <c r="D650" i="4" s="1"/>
  <c r="J650" i="4" l="1"/>
  <c r="W650" i="4"/>
  <c r="X650" i="4"/>
  <c r="Q649" i="4"/>
  <c r="U649" i="4" s="1"/>
  <c r="I650" i="4" s="1"/>
  <c r="Y650" i="4" s="1"/>
  <c r="K650" i="4"/>
  <c r="T650" i="4"/>
  <c r="D651" i="4" s="1"/>
  <c r="L650" i="4" l="1"/>
  <c r="N650" i="4" s="1"/>
  <c r="R650" i="4" s="1"/>
  <c r="H651" i="4" s="1"/>
  <c r="K651" i="4"/>
  <c r="P650" i="4" l="1"/>
  <c r="S650" i="4" s="1"/>
  <c r="G651" i="4" s="1"/>
  <c r="M651" i="4" s="1"/>
  <c r="W651" i="4" l="1"/>
  <c r="X651" i="4"/>
  <c r="Q650" i="4"/>
  <c r="U650" i="4" s="1"/>
  <c r="I651" i="4" s="1"/>
  <c r="Y651" i="4" s="1"/>
  <c r="J651" i="4"/>
  <c r="L651" i="4" s="1"/>
  <c r="N651" i="4" s="1"/>
  <c r="P651" i="4" s="1"/>
  <c r="S651" i="4" s="1"/>
  <c r="G652" i="4" s="1"/>
  <c r="M652" i="4" s="1"/>
  <c r="Q651" i="4" l="1"/>
  <c r="U651" i="4" s="1"/>
  <c r="I652" i="4" s="1"/>
  <c r="W652" i="4"/>
  <c r="R651" i="4"/>
  <c r="H652" i="4" s="1"/>
  <c r="X652" i="4" s="1"/>
  <c r="T651" i="4"/>
  <c r="D652" i="4" s="1"/>
  <c r="J652" i="4" s="1"/>
  <c r="Y652" i="4" l="1"/>
  <c r="K652" i="4"/>
  <c r="L652" i="4" s="1"/>
  <c r="N652" i="4" s="1"/>
  <c r="R652" i="4" s="1"/>
  <c r="T652" i="4"/>
  <c r="D653" i="4" s="1"/>
  <c r="K653" i="4" l="1"/>
  <c r="P652" i="4"/>
  <c r="S652" i="4" s="1"/>
  <c r="G653" i="4" s="1"/>
  <c r="M653" i="4" s="1"/>
  <c r="H653" i="4"/>
  <c r="W653" i="4" l="1"/>
  <c r="J653" i="4"/>
  <c r="L653" i="4" s="1"/>
  <c r="N653" i="4" s="1"/>
  <c r="X653" i="4"/>
  <c r="Q652" i="4"/>
  <c r="U652" i="4" s="1"/>
  <c r="I653" i="4" s="1"/>
  <c r="Y653" i="4" s="1"/>
  <c r="R653" i="4" l="1"/>
  <c r="H654" i="4" s="1"/>
  <c r="P653" i="4"/>
  <c r="S653" i="4" s="1"/>
  <c r="G654" i="4" s="1"/>
  <c r="M654" i="4" s="1"/>
  <c r="W654" i="4" l="1"/>
  <c r="Q653" i="4"/>
  <c r="X654" i="4"/>
  <c r="T653" i="4" l="1"/>
  <c r="D654" i="4" s="1"/>
  <c r="J654" i="4" s="1"/>
  <c r="U653" i="4"/>
  <c r="I654" i="4" s="1"/>
  <c r="Y654" i="4" s="1"/>
  <c r="K654" i="4" l="1"/>
  <c r="T654" i="4"/>
  <c r="D655" i="4" s="1"/>
  <c r="K655" i="4" l="1"/>
  <c r="L654" i="4"/>
  <c r="N654" i="4" s="1"/>
  <c r="R654" i="4" s="1"/>
  <c r="P654" i="4" l="1"/>
  <c r="S654" i="4" s="1"/>
  <c r="G655" i="4" s="1"/>
  <c r="M655" i="4" s="1"/>
  <c r="H655" i="4"/>
  <c r="W655" i="4" l="1"/>
  <c r="J655" i="4"/>
  <c r="L655" i="4" s="1"/>
  <c r="N655" i="4" s="1"/>
  <c r="X655" i="4"/>
  <c r="Q654" i="4"/>
  <c r="U654" i="4" s="1"/>
  <c r="I655" i="4" s="1"/>
  <c r="Y655" i="4" s="1"/>
  <c r="R655" i="4" l="1"/>
  <c r="H656" i="4" s="1"/>
  <c r="P655" i="4"/>
  <c r="S655" i="4" s="1"/>
  <c r="G656" i="4" s="1"/>
  <c r="M656" i="4" s="1"/>
  <c r="W656" i="4" l="1"/>
  <c r="Q655" i="4"/>
  <c r="U655" i="4" s="1"/>
  <c r="I656" i="4" s="1"/>
  <c r="Y656" i="4" s="1"/>
  <c r="T655" i="4"/>
  <c r="D656" i="4" s="1"/>
  <c r="J656" i="4" s="1"/>
  <c r="X656" i="4"/>
  <c r="K656" i="4" l="1"/>
  <c r="L656" i="4" l="1"/>
  <c r="N656" i="4" s="1"/>
  <c r="P656" i="4" l="1"/>
  <c r="S656" i="4" s="1"/>
  <c r="G657" i="4" s="1"/>
  <c r="M657" i="4" s="1"/>
  <c r="R656" i="4"/>
  <c r="H657" i="4" s="1"/>
  <c r="Q656" i="4" l="1"/>
  <c r="U656" i="4" s="1"/>
  <c r="I657" i="4" s="1"/>
  <c r="Y657" i="4" s="1"/>
  <c r="W657" i="4"/>
  <c r="X657" i="4"/>
  <c r="T656" i="4"/>
  <c r="D657" i="4" s="1"/>
  <c r="J657" i="4" s="1"/>
  <c r="K657" i="4" l="1"/>
  <c r="L657" i="4" l="1"/>
  <c r="N657" i="4" s="1"/>
  <c r="R657" i="4" s="1"/>
  <c r="H658" i="4" l="1"/>
  <c r="P657" i="4"/>
  <c r="S657" i="4" s="1"/>
  <c r="G658" i="4" s="1"/>
  <c r="M658" i="4" s="1"/>
  <c r="W658" i="4" l="1"/>
  <c r="Q657" i="4"/>
  <c r="X658" i="4"/>
  <c r="T657" i="4" l="1"/>
  <c r="D658" i="4" s="1"/>
  <c r="J658" i="4" s="1"/>
  <c r="U657" i="4"/>
  <c r="I658" i="4" s="1"/>
  <c r="Y658" i="4" s="1"/>
  <c r="K658" i="4" l="1"/>
  <c r="L658" i="4" l="1"/>
  <c r="N658" i="4" s="1"/>
  <c r="R658" i="4" l="1"/>
  <c r="H659" i="4" s="1"/>
  <c r="P658" i="4"/>
  <c r="S658" i="4" s="1"/>
  <c r="G659" i="4" s="1"/>
  <c r="M659" i="4" s="1"/>
  <c r="W659" i="4" l="1"/>
  <c r="X659" i="4"/>
  <c r="Q658" i="4"/>
  <c r="U658" i="4" s="1"/>
  <c r="I659" i="4" s="1"/>
  <c r="Y659" i="4" s="1"/>
  <c r="T658" i="4"/>
  <c r="D659" i="4" s="1"/>
  <c r="J659" i="4" s="1"/>
  <c r="K659" i="4" l="1"/>
  <c r="T659" i="4"/>
  <c r="D660" i="4" s="1"/>
  <c r="K660" i="4" l="1"/>
  <c r="L659" i="4"/>
  <c r="N659" i="4" s="1"/>
  <c r="R659" i="4" s="1"/>
  <c r="P659" i="4" l="1"/>
  <c r="S659" i="4" s="1"/>
  <c r="G660" i="4" s="1"/>
  <c r="M660" i="4" s="1"/>
  <c r="H660" i="4"/>
  <c r="W660" i="4" l="1"/>
  <c r="J660" i="4"/>
  <c r="L660" i="4" s="1"/>
  <c r="N660" i="4" s="1"/>
  <c r="X660" i="4"/>
  <c r="Q659" i="4"/>
  <c r="U659" i="4" s="1"/>
  <c r="I660" i="4" s="1"/>
  <c r="Y660" i="4" s="1"/>
  <c r="R660" i="4" l="1"/>
  <c r="H661" i="4" s="1"/>
  <c r="P660" i="4"/>
  <c r="S660" i="4" s="1"/>
  <c r="G661" i="4" s="1"/>
  <c r="M661" i="4" s="1"/>
  <c r="W661" i="4" l="1"/>
  <c r="X661" i="4"/>
  <c r="Q660" i="4"/>
  <c r="T660" i="4" l="1"/>
  <c r="D661" i="4" s="1"/>
  <c r="J661" i="4" s="1"/>
  <c r="U660" i="4"/>
  <c r="I661" i="4" s="1"/>
  <c r="Y661" i="4" s="1"/>
  <c r="K661" i="4" l="1"/>
  <c r="L661" i="4" l="1"/>
  <c r="N661" i="4" s="1"/>
  <c r="R661" i="4" l="1"/>
  <c r="H662" i="4" s="1"/>
  <c r="P661" i="4"/>
  <c r="S661" i="4" s="1"/>
  <c r="G662" i="4" s="1"/>
  <c r="M662" i="4" s="1"/>
  <c r="T661" i="4"/>
  <c r="D662" i="4" s="1"/>
  <c r="W662" i="4" l="1"/>
  <c r="J662" i="4"/>
  <c r="X662" i="4"/>
  <c r="Q661" i="4"/>
  <c r="U661" i="4" s="1"/>
  <c r="I662" i="4" s="1"/>
  <c r="Y662" i="4" s="1"/>
  <c r="K662" i="4"/>
  <c r="T662" i="4"/>
  <c r="D663" i="4" s="1"/>
  <c r="L662" i="4" l="1"/>
  <c r="N662" i="4" s="1"/>
  <c r="P662" i="4" s="1"/>
  <c r="S662" i="4" s="1"/>
  <c r="G663" i="4" s="1"/>
  <c r="M663" i="4" s="1"/>
  <c r="K663" i="4"/>
  <c r="R662" i="4" l="1"/>
  <c r="H663" i="4" s="1"/>
  <c r="X663" i="4" s="1"/>
  <c r="W663" i="4"/>
  <c r="J663" i="4"/>
  <c r="L663" i="4" s="1"/>
  <c r="N663" i="4" s="1"/>
  <c r="Q662" i="4"/>
  <c r="U662" i="4" s="1"/>
  <c r="I663" i="4" s="1"/>
  <c r="Y663" i="4" l="1"/>
  <c r="P663" i="4"/>
  <c r="S663" i="4" s="1"/>
  <c r="G664" i="4" s="1"/>
  <c r="M664" i="4" s="1"/>
  <c r="R663" i="4"/>
  <c r="H664" i="4" s="1"/>
  <c r="T663" i="4"/>
  <c r="D664" i="4" s="1"/>
  <c r="J664" i="4" l="1"/>
  <c r="Q663" i="4"/>
  <c r="U663" i="4" s="1"/>
  <c r="I664" i="4" s="1"/>
  <c r="Y664" i="4" s="1"/>
  <c r="X664" i="4"/>
  <c r="W664" i="4"/>
  <c r="K664" i="4"/>
  <c r="L664" i="4" l="1"/>
  <c r="N664" i="4" s="1"/>
  <c r="P664" i="4" l="1"/>
  <c r="S664" i="4" s="1"/>
  <c r="G665" i="4" s="1"/>
  <c r="M665" i="4" s="1"/>
  <c r="R664" i="4"/>
  <c r="H665" i="4" s="1"/>
  <c r="W665" i="4" l="1"/>
  <c r="X665" i="4"/>
  <c r="Q664" i="4"/>
  <c r="U664" i="4" s="1"/>
  <c r="I665" i="4" s="1"/>
  <c r="Y665" i="4" s="1"/>
  <c r="T664" i="4"/>
  <c r="D665" i="4" s="1"/>
  <c r="J665" i="4" s="1"/>
  <c r="K665" i="4" l="1"/>
  <c r="L665" i="4" l="1"/>
  <c r="N665" i="4" s="1"/>
  <c r="R665" i="4" s="1"/>
  <c r="P665" i="4" l="1"/>
  <c r="S665" i="4" s="1"/>
  <c r="G666" i="4" s="1"/>
  <c r="M666" i="4" s="1"/>
  <c r="H666" i="4"/>
  <c r="W666" i="4" l="1"/>
  <c r="X666" i="4"/>
  <c r="Q665" i="4"/>
  <c r="T665" i="4" l="1"/>
  <c r="D666" i="4" s="1"/>
  <c r="J666" i="4" s="1"/>
  <c r="U665" i="4"/>
  <c r="I666" i="4" s="1"/>
  <c r="Y666" i="4" s="1"/>
  <c r="K666" i="4" l="1"/>
  <c r="L666" i="4" l="1"/>
  <c r="N666" i="4" s="1"/>
  <c r="R666" i="4" s="1"/>
  <c r="H667" i="4" l="1"/>
  <c r="P666" i="4"/>
  <c r="S666" i="4" s="1"/>
  <c r="G667" i="4" s="1"/>
  <c r="M667" i="4" s="1"/>
  <c r="W667" i="4" l="1"/>
  <c r="Q666" i="4"/>
  <c r="U666" i="4" s="1"/>
  <c r="I667" i="4" s="1"/>
  <c r="Y667" i="4" s="1"/>
  <c r="T666" i="4"/>
  <c r="D667" i="4" s="1"/>
  <c r="J667" i="4" s="1"/>
  <c r="X667" i="4"/>
  <c r="K667" i="4" l="1"/>
  <c r="L667" i="4" l="1"/>
  <c r="N667" i="4" s="1"/>
  <c r="P667" i="4" l="1"/>
  <c r="S667" i="4" s="1"/>
  <c r="G668" i="4" s="1"/>
  <c r="M668" i="4" s="1"/>
  <c r="R667" i="4"/>
  <c r="H668" i="4" s="1"/>
  <c r="W668" i="4" l="1"/>
  <c r="X668" i="4"/>
  <c r="Q667" i="4"/>
  <c r="U667" i="4" s="1"/>
  <c r="I668" i="4" s="1"/>
  <c r="Y668" i="4" s="1"/>
  <c r="T667" i="4"/>
  <c r="D668" i="4" s="1"/>
  <c r="J668" i="4" s="1"/>
  <c r="K668" i="4" l="1"/>
  <c r="L668" i="4" l="1"/>
  <c r="N668" i="4" s="1"/>
  <c r="P668" i="4" l="1"/>
  <c r="S668" i="4" s="1"/>
  <c r="G669" i="4" s="1"/>
  <c r="M669" i="4" s="1"/>
  <c r="R668" i="4"/>
  <c r="H669" i="4" s="1"/>
  <c r="T668" i="4"/>
  <c r="D669" i="4" s="1"/>
  <c r="J669" i="4" l="1"/>
  <c r="X669" i="4"/>
  <c r="Q668" i="4"/>
  <c r="U668" i="4" s="1"/>
  <c r="I669" i="4" s="1"/>
  <c r="Y669" i="4" s="1"/>
  <c r="W669" i="4"/>
  <c r="K669" i="4"/>
  <c r="L669" i="4" l="1"/>
  <c r="N669" i="4" s="1"/>
  <c r="R669" i="4" l="1"/>
  <c r="H670" i="4" s="1"/>
  <c r="P669" i="4"/>
  <c r="S669" i="4" s="1"/>
  <c r="G670" i="4" s="1"/>
  <c r="M670" i="4" s="1"/>
  <c r="W670" i="4" l="1"/>
  <c r="X670" i="4"/>
  <c r="Q669" i="4"/>
  <c r="U669" i="4" s="1"/>
  <c r="I670" i="4" s="1"/>
  <c r="Y670" i="4" s="1"/>
  <c r="T669" i="4"/>
  <c r="D670" i="4" s="1"/>
  <c r="J670" i="4" s="1"/>
  <c r="K670" i="4" l="1"/>
  <c r="T670" i="4"/>
  <c r="D671" i="4" s="1"/>
  <c r="K671" i="4" l="1"/>
  <c r="L670" i="4"/>
  <c r="N670" i="4" s="1"/>
  <c r="R670" i="4" s="1"/>
  <c r="P670" i="4" l="1"/>
  <c r="S670" i="4" s="1"/>
  <c r="G671" i="4" s="1"/>
  <c r="M671" i="4" s="1"/>
  <c r="H671" i="4"/>
  <c r="W671" i="4" l="1"/>
  <c r="J671" i="4"/>
  <c r="L671" i="4" s="1"/>
  <c r="N671" i="4" s="1"/>
  <c r="Q670" i="4"/>
  <c r="U670" i="4" s="1"/>
  <c r="I671" i="4" s="1"/>
  <c r="Y671" i="4" s="1"/>
  <c r="X671" i="4"/>
  <c r="R671" i="4" l="1"/>
  <c r="H672" i="4" s="1"/>
  <c r="P671" i="4"/>
  <c r="S671" i="4" s="1"/>
  <c r="G672" i="4" s="1"/>
  <c r="M672" i="4" s="1"/>
  <c r="W672" i="4" l="1"/>
  <c r="Q671" i="4"/>
  <c r="X672" i="4"/>
  <c r="T671" i="4" l="1"/>
  <c r="D672" i="4" s="1"/>
  <c r="J672" i="4" s="1"/>
  <c r="U671" i="4"/>
  <c r="I672" i="4" s="1"/>
  <c r="Y672" i="4" s="1"/>
  <c r="K672" i="4" l="1"/>
  <c r="L672" i="4" l="1"/>
  <c r="N672" i="4" s="1"/>
  <c r="R672" i="4" l="1"/>
  <c r="H673" i="4" s="1"/>
  <c r="P672" i="4"/>
  <c r="S672" i="4" s="1"/>
  <c r="G673" i="4" s="1"/>
  <c r="M673" i="4" s="1"/>
  <c r="T672" i="4"/>
  <c r="D673" i="4" s="1"/>
  <c r="J673" i="4" l="1"/>
  <c r="W673" i="4"/>
  <c r="X673" i="4"/>
  <c r="Q672" i="4"/>
  <c r="U672" i="4" s="1"/>
  <c r="I673" i="4" s="1"/>
  <c r="Y673" i="4" s="1"/>
  <c r="K673" i="4"/>
  <c r="L673" i="4" l="1"/>
  <c r="N673" i="4" s="1"/>
  <c r="R673" i="4" s="1"/>
  <c r="P673" i="4" l="1"/>
  <c r="S673" i="4" s="1"/>
  <c r="G674" i="4" s="1"/>
  <c r="M674" i="4" s="1"/>
  <c r="H674" i="4"/>
  <c r="T673" i="4"/>
  <c r="D674" i="4" s="1"/>
  <c r="J674" i="4" l="1"/>
  <c r="W674" i="4"/>
  <c r="Q673" i="4"/>
  <c r="U673" i="4" s="1"/>
  <c r="I674" i="4" s="1"/>
  <c r="Y674" i="4" s="1"/>
  <c r="X674" i="4"/>
  <c r="K674" i="4"/>
  <c r="T674" i="4"/>
  <c r="D675" i="4" s="1"/>
  <c r="L674" i="4" l="1"/>
  <c r="N674" i="4" s="1"/>
  <c r="P674" i="4" s="1"/>
  <c r="S674" i="4" s="1"/>
  <c r="G675" i="4" s="1"/>
  <c r="M675" i="4" s="1"/>
  <c r="K675" i="4"/>
  <c r="R674" i="4" l="1"/>
  <c r="H675" i="4" s="1"/>
  <c r="X675" i="4" s="1"/>
  <c r="W675" i="4"/>
  <c r="J675" i="4"/>
  <c r="L675" i="4" s="1"/>
  <c r="N675" i="4" s="1"/>
  <c r="Q674" i="4"/>
  <c r="U674" i="4" s="1"/>
  <c r="I675" i="4" s="1"/>
  <c r="Y675" i="4" l="1"/>
  <c r="R675" i="4"/>
  <c r="H676" i="4" s="1"/>
  <c r="P675" i="4"/>
  <c r="S675" i="4" s="1"/>
  <c r="G676" i="4" s="1"/>
  <c r="M676" i="4" s="1"/>
  <c r="X676" i="4" l="1"/>
  <c r="Q675" i="4"/>
  <c r="U675" i="4" s="1"/>
  <c r="I676" i="4" s="1"/>
  <c r="Y676" i="4" s="1"/>
  <c r="W676" i="4"/>
  <c r="T675" i="4"/>
  <c r="D676" i="4" s="1"/>
  <c r="J676" i="4" s="1"/>
  <c r="K676" i="4" l="1"/>
  <c r="T676" i="4"/>
  <c r="D677" i="4" s="1"/>
  <c r="L676" i="4" l="1"/>
  <c r="N676" i="4" s="1"/>
  <c r="K677" i="4"/>
  <c r="P676" i="4" l="1"/>
  <c r="S676" i="4" s="1"/>
  <c r="G677" i="4" s="1"/>
  <c r="M677" i="4" s="1"/>
  <c r="R676" i="4"/>
  <c r="H677" i="4" s="1"/>
  <c r="Q676" i="4" l="1"/>
  <c r="U676" i="4" s="1"/>
  <c r="I677" i="4" s="1"/>
  <c r="Y677" i="4" s="1"/>
  <c r="X677" i="4"/>
  <c r="J677" i="4"/>
  <c r="L677" i="4" s="1"/>
  <c r="N677" i="4" s="1"/>
  <c r="W677" i="4"/>
  <c r="R677" i="4" l="1"/>
  <c r="H678" i="4" s="1"/>
  <c r="P677" i="4"/>
  <c r="S677" i="4" s="1"/>
  <c r="G678" i="4" s="1"/>
  <c r="M678" i="4" s="1"/>
  <c r="X678" i="4" l="1"/>
  <c r="Q677" i="4"/>
  <c r="U677" i="4" s="1"/>
  <c r="I678" i="4" s="1"/>
  <c r="Y678" i="4" s="1"/>
  <c r="W678" i="4"/>
  <c r="T677" i="4"/>
  <c r="D678" i="4" s="1"/>
  <c r="J678" i="4" s="1"/>
  <c r="K678" i="4" l="1"/>
  <c r="L678" i="4" l="1"/>
  <c r="N678" i="4" s="1"/>
  <c r="P678" i="4" l="1"/>
  <c r="S678" i="4" s="1"/>
  <c r="G679" i="4" s="1"/>
  <c r="M679" i="4" s="1"/>
  <c r="R678" i="4"/>
  <c r="H679" i="4" s="1"/>
  <c r="W679" i="4" l="1"/>
  <c r="X679" i="4"/>
  <c r="Q678" i="4"/>
  <c r="U678" i="4" s="1"/>
  <c r="I679" i="4" s="1"/>
  <c r="Y679" i="4" s="1"/>
  <c r="T678" i="4"/>
  <c r="D679" i="4" s="1"/>
  <c r="J679" i="4" s="1"/>
  <c r="K679" i="4" l="1"/>
  <c r="L679" i="4" l="1"/>
  <c r="N679" i="4" s="1"/>
  <c r="P679" i="4" l="1"/>
  <c r="S679" i="4" s="1"/>
  <c r="G680" i="4" s="1"/>
  <c r="M680" i="4" s="1"/>
  <c r="R679" i="4"/>
  <c r="H680" i="4" s="1"/>
  <c r="X680" i="4" l="1"/>
  <c r="Q679" i="4"/>
  <c r="U679" i="4" s="1"/>
  <c r="I680" i="4" s="1"/>
  <c r="Y680" i="4" s="1"/>
  <c r="W680" i="4"/>
  <c r="T679" i="4"/>
  <c r="D680" i="4" s="1"/>
  <c r="J680" i="4" s="1"/>
  <c r="K680" i="4" l="1"/>
  <c r="L680" i="4" l="1"/>
  <c r="N680" i="4" s="1"/>
  <c r="R680" i="4" s="1"/>
  <c r="P680" i="4" l="1"/>
  <c r="S680" i="4" s="1"/>
  <c r="G681" i="4" s="1"/>
  <c r="M681" i="4" s="1"/>
  <c r="H681" i="4"/>
  <c r="W681" i="4" l="1"/>
  <c r="X681" i="4"/>
  <c r="Q680" i="4"/>
  <c r="T680" i="4" l="1"/>
  <c r="D681" i="4" s="1"/>
  <c r="J681" i="4" s="1"/>
  <c r="U680" i="4"/>
  <c r="I681" i="4" s="1"/>
  <c r="Y681" i="4" s="1"/>
  <c r="K681" i="4" l="1"/>
  <c r="T681" i="4"/>
  <c r="D682" i="4" s="1"/>
  <c r="K682" i="4" l="1"/>
  <c r="L681" i="4"/>
  <c r="N681" i="4" s="1"/>
  <c r="R681" i="4" s="1"/>
  <c r="P681" i="4" l="1"/>
  <c r="S681" i="4" s="1"/>
  <c r="G682" i="4" s="1"/>
  <c r="M682" i="4" s="1"/>
  <c r="H682" i="4"/>
  <c r="W682" i="4" l="1"/>
  <c r="J682" i="4"/>
  <c r="L682" i="4" s="1"/>
  <c r="N682" i="4" s="1"/>
  <c r="Q681" i="4"/>
  <c r="U681" i="4" s="1"/>
  <c r="I682" i="4" s="1"/>
  <c r="Y682" i="4" s="1"/>
  <c r="X682" i="4"/>
  <c r="R682" i="4" l="1"/>
  <c r="H683" i="4" s="1"/>
  <c r="P682" i="4"/>
  <c r="S682" i="4" s="1"/>
  <c r="G683" i="4" s="1"/>
  <c r="M683" i="4" s="1"/>
  <c r="W683" i="4" l="1"/>
  <c r="X683" i="4"/>
  <c r="Q682" i="4"/>
  <c r="T682" i="4" l="1"/>
  <c r="D683" i="4" s="1"/>
  <c r="J683" i="4" s="1"/>
  <c r="U682" i="4"/>
  <c r="I683" i="4" s="1"/>
  <c r="Y683" i="4" s="1"/>
  <c r="K683" i="4" l="1"/>
  <c r="L683" i="4" s="1"/>
  <c r="N683" i="4" s="1"/>
  <c r="R683" i="4" s="1"/>
  <c r="P683" i="4" l="1"/>
  <c r="S683" i="4" s="1"/>
  <c r="G684" i="4" s="1"/>
  <c r="M684" i="4" s="1"/>
  <c r="H684" i="4"/>
  <c r="W684" i="4" l="1"/>
  <c r="X684" i="4"/>
  <c r="Q683" i="4"/>
  <c r="T683" i="4" l="1"/>
  <c r="D684" i="4" s="1"/>
  <c r="J684" i="4" s="1"/>
  <c r="U683" i="4"/>
  <c r="I684" i="4" s="1"/>
  <c r="Y684" i="4" s="1"/>
  <c r="K684" i="4" l="1"/>
  <c r="T684" i="4"/>
  <c r="D685" i="4" s="1"/>
  <c r="L684" i="4" l="1"/>
  <c r="N684" i="4" s="1"/>
  <c r="K685" i="4"/>
  <c r="P684" i="4" l="1"/>
  <c r="S684" i="4" s="1"/>
  <c r="G685" i="4" s="1"/>
  <c r="M685" i="4" s="1"/>
  <c r="R684" i="4"/>
  <c r="H685" i="4" s="1"/>
  <c r="Q684" i="4" l="1"/>
  <c r="U684" i="4" s="1"/>
  <c r="I685" i="4" s="1"/>
  <c r="Y685" i="4" s="1"/>
  <c r="J685" i="4"/>
  <c r="L685" i="4" s="1"/>
  <c r="N685" i="4" s="1"/>
  <c r="P685" i="4" s="1"/>
  <c r="S685" i="4" s="1"/>
  <c r="G686" i="4" s="1"/>
  <c r="M686" i="4" s="1"/>
  <c r="W685" i="4"/>
  <c r="X685" i="4"/>
  <c r="R685" i="4" l="1"/>
  <c r="H686" i="4" s="1"/>
  <c r="X686" i="4" s="1"/>
  <c r="W686" i="4"/>
  <c r="Q685" i="4"/>
  <c r="T685" i="4" l="1"/>
  <c r="D686" i="4" s="1"/>
  <c r="J686" i="4" s="1"/>
  <c r="U685" i="4"/>
  <c r="I686" i="4" s="1"/>
  <c r="Y686" i="4" s="1"/>
  <c r="K686" i="4" l="1"/>
  <c r="L686" i="4" l="1"/>
  <c r="N686" i="4" s="1"/>
  <c r="P686" i="4" l="1"/>
  <c r="S686" i="4" s="1"/>
  <c r="G687" i="4" s="1"/>
  <c r="M687" i="4" s="1"/>
  <c r="R686" i="4"/>
  <c r="H687" i="4" s="1"/>
  <c r="Q686" i="4" l="1"/>
  <c r="U686" i="4" s="1"/>
  <c r="I687" i="4" s="1"/>
  <c r="Y687" i="4" s="1"/>
  <c r="W687" i="4"/>
  <c r="X687" i="4"/>
  <c r="T686" i="4"/>
  <c r="D687" i="4" s="1"/>
  <c r="J687" i="4" s="1"/>
  <c r="K687" i="4" l="1"/>
  <c r="L687" i="4" l="1"/>
  <c r="N687" i="4" s="1"/>
  <c r="R687" i="4" l="1"/>
  <c r="H688" i="4" s="1"/>
  <c r="P687" i="4"/>
  <c r="S687" i="4" s="1"/>
  <c r="G688" i="4" s="1"/>
  <c r="M688" i="4" s="1"/>
  <c r="W688" i="4" l="1"/>
  <c r="Q687" i="4"/>
  <c r="U687" i="4" s="1"/>
  <c r="I688" i="4" s="1"/>
  <c r="Y688" i="4" s="1"/>
  <c r="X688" i="4"/>
  <c r="T687" i="4"/>
  <c r="D688" i="4" s="1"/>
  <c r="J688" i="4" s="1"/>
  <c r="K688" i="4" l="1"/>
  <c r="L688" i="4" s="1"/>
  <c r="N688" i="4" s="1"/>
  <c r="R688" i="4" s="1"/>
  <c r="P688" i="4" l="1"/>
  <c r="S688" i="4" s="1"/>
  <c r="G689" i="4" s="1"/>
  <c r="M689" i="4" s="1"/>
  <c r="H689" i="4"/>
  <c r="W689" i="4" l="1"/>
  <c r="Q688" i="4"/>
  <c r="X689" i="4"/>
  <c r="T688" i="4" l="1"/>
  <c r="D689" i="4" s="1"/>
  <c r="J689" i="4" s="1"/>
  <c r="U688" i="4"/>
  <c r="I689" i="4" s="1"/>
  <c r="Y689" i="4" s="1"/>
  <c r="K689" i="4" l="1"/>
  <c r="L689" i="4" l="1"/>
  <c r="N689" i="4" s="1"/>
  <c r="P689" i="4" l="1"/>
  <c r="S689" i="4" s="1"/>
  <c r="G690" i="4" s="1"/>
  <c r="M690" i="4" s="1"/>
  <c r="R689" i="4"/>
  <c r="H690" i="4" s="1"/>
  <c r="X690" i="4" l="1"/>
  <c r="Q689" i="4"/>
  <c r="U689" i="4" s="1"/>
  <c r="I690" i="4" s="1"/>
  <c r="Y690" i="4" s="1"/>
  <c r="W690" i="4"/>
  <c r="T689" i="4"/>
  <c r="D690" i="4" s="1"/>
  <c r="J690" i="4" s="1"/>
  <c r="K690" i="4" l="1"/>
  <c r="L690" i="4" l="1"/>
  <c r="N690" i="4" s="1"/>
  <c r="R690" i="4" s="1"/>
  <c r="P690" i="4" l="1"/>
  <c r="S690" i="4" s="1"/>
  <c r="G691" i="4" s="1"/>
  <c r="M691" i="4" s="1"/>
  <c r="H691" i="4"/>
  <c r="W691" i="4" l="1"/>
  <c r="Q690" i="4"/>
  <c r="U690" i="4" s="1"/>
  <c r="I691" i="4" s="1"/>
  <c r="Y691" i="4" s="1"/>
  <c r="X691" i="4"/>
  <c r="T690" i="4"/>
  <c r="D691" i="4" s="1"/>
  <c r="J691" i="4" s="1"/>
  <c r="K691" i="4" l="1"/>
  <c r="L691" i="4" l="1"/>
  <c r="N691" i="4" s="1"/>
  <c r="R691" i="4" l="1"/>
  <c r="H692" i="4" s="1"/>
  <c r="P691" i="4"/>
  <c r="S691" i="4" s="1"/>
  <c r="G692" i="4" s="1"/>
  <c r="M692" i="4" s="1"/>
  <c r="W692" i="4" l="1"/>
  <c r="X692" i="4"/>
  <c r="Q691" i="4"/>
  <c r="U691" i="4" s="1"/>
  <c r="I692" i="4" s="1"/>
  <c r="Y692" i="4" s="1"/>
  <c r="T691" i="4"/>
  <c r="D692" i="4" s="1"/>
  <c r="J692" i="4" s="1"/>
  <c r="K692" i="4" l="1"/>
  <c r="L692" i="4" l="1"/>
  <c r="N692" i="4" s="1"/>
  <c r="R692" i="4" l="1"/>
  <c r="H693" i="4" s="1"/>
  <c r="P692" i="4"/>
  <c r="S692" i="4" s="1"/>
  <c r="G693" i="4" s="1"/>
  <c r="M693" i="4" s="1"/>
  <c r="W693" i="4" l="1"/>
  <c r="X693" i="4"/>
  <c r="Q692" i="4"/>
  <c r="U692" i="4" s="1"/>
  <c r="I693" i="4" s="1"/>
  <c r="Y693" i="4" s="1"/>
  <c r="T692" i="4"/>
  <c r="D693" i="4" s="1"/>
  <c r="J693" i="4" s="1"/>
  <c r="K693" i="4" l="1"/>
  <c r="L693" i="4" l="1"/>
  <c r="N693" i="4" s="1"/>
  <c r="P693" i="4" l="1"/>
  <c r="S693" i="4" s="1"/>
  <c r="G694" i="4" s="1"/>
  <c r="M694" i="4" s="1"/>
  <c r="R693" i="4"/>
  <c r="H694" i="4" s="1"/>
  <c r="W694" i="4" l="1"/>
  <c r="X694" i="4"/>
  <c r="Q693" i="4"/>
  <c r="U693" i="4" s="1"/>
  <c r="I694" i="4" s="1"/>
  <c r="Y694" i="4" s="1"/>
  <c r="T693" i="4"/>
  <c r="D694" i="4" s="1"/>
  <c r="J694" i="4" s="1"/>
  <c r="K694" i="4" l="1"/>
  <c r="L694" i="4" l="1"/>
  <c r="N694" i="4" s="1"/>
  <c r="R694" i="4" s="1"/>
  <c r="P694" i="4" l="1"/>
  <c r="S694" i="4" s="1"/>
  <c r="G695" i="4" s="1"/>
  <c r="M695" i="4" s="1"/>
  <c r="H695" i="4"/>
  <c r="W695" i="4" l="1"/>
  <c r="X695" i="4"/>
  <c r="Q694" i="4"/>
  <c r="T694" i="4" l="1"/>
  <c r="D695" i="4" s="1"/>
  <c r="J695" i="4" s="1"/>
  <c r="U694" i="4"/>
  <c r="I695" i="4" s="1"/>
  <c r="Y695" i="4" s="1"/>
  <c r="K695" i="4" l="1"/>
  <c r="L695" i="4" l="1"/>
  <c r="N695" i="4" s="1"/>
  <c r="R695" i="4" s="1"/>
  <c r="H696" i="4" l="1"/>
  <c r="P695" i="4"/>
  <c r="S695" i="4" s="1"/>
  <c r="G696" i="4" s="1"/>
  <c r="M696" i="4" s="1"/>
  <c r="W696" i="4" l="1"/>
  <c r="Q695" i="4"/>
  <c r="U695" i="4" s="1"/>
  <c r="I696" i="4" s="1"/>
  <c r="Y696" i="4" s="1"/>
  <c r="T695" i="4"/>
  <c r="D696" i="4" s="1"/>
  <c r="J696" i="4" s="1"/>
  <c r="X696" i="4"/>
  <c r="K696" i="4" l="1"/>
  <c r="L696" i="4" s="1"/>
  <c r="N696" i="4" s="1"/>
  <c r="R696" i="4" s="1"/>
  <c r="P696" i="4" l="1"/>
  <c r="S696" i="4" s="1"/>
  <c r="G697" i="4" s="1"/>
  <c r="M697" i="4" s="1"/>
  <c r="H697" i="4"/>
  <c r="W697" i="4" l="1"/>
  <c r="Q696" i="4"/>
  <c r="X697" i="4"/>
  <c r="T696" i="4" l="1"/>
  <c r="D697" i="4" s="1"/>
  <c r="J697" i="4" s="1"/>
  <c r="U696" i="4"/>
  <c r="I697" i="4" s="1"/>
  <c r="Y697" i="4" s="1"/>
  <c r="K697" i="4" l="1"/>
  <c r="L697" i="4" s="1"/>
  <c r="N697" i="4" s="1"/>
  <c r="R697" i="4" s="1"/>
  <c r="T697" i="4"/>
  <c r="D698" i="4" s="1"/>
  <c r="K698" i="4" l="1"/>
  <c r="P697" i="4"/>
  <c r="S697" i="4" s="1"/>
  <c r="G698" i="4" s="1"/>
  <c r="M698" i="4" s="1"/>
  <c r="H698" i="4"/>
  <c r="W698" i="4" l="1"/>
  <c r="J698" i="4"/>
  <c r="L698" i="4" s="1"/>
  <c r="N698" i="4" s="1"/>
  <c r="X698" i="4"/>
  <c r="Q697" i="4"/>
  <c r="U697" i="4" s="1"/>
  <c r="I698" i="4" s="1"/>
  <c r="Y698" i="4" s="1"/>
  <c r="R698" i="4" l="1"/>
  <c r="H699" i="4" s="1"/>
  <c r="P698" i="4"/>
  <c r="S698" i="4" s="1"/>
  <c r="G699" i="4" s="1"/>
  <c r="M699" i="4" s="1"/>
  <c r="W699" i="4" l="1"/>
  <c r="Q698" i="4"/>
  <c r="X699" i="4"/>
  <c r="T698" i="4" l="1"/>
  <c r="D699" i="4" s="1"/>
  <c r="J699" i="4" s="1"/>
  <c r="U698" i="4"/>
  <c r="I699" i="4" s="1"/>
  <c r="Y699" i="4" s="1"/>
  <c r="K699" i="4" l="1"/>
  <c r="L699" i="4" s="1"/>
  <c r="N699" i="4" s="1"/>
  <c r="R699" i="4" s="1"/>
  <c r="P699" i="4" l="1"/>
  <c r="S699" i="4" s="1"/>
  <c r="G700" i="4" s="1"/>
  <c r="M700" i="4" s="1"/>
  <c r="H700" i="4"/>
  <c r="W700" i="4" l="1"/>
  <c r="Q699" i="4"/>
  <c r="X700" i="4"/>
  <c r="T699" i="4" l="1"/>
  <c r="D700" i="4" s="1"/>
  <c r="J700" i="4" s="1"/>
  <c r="U699" i="4"/>
  <c r="I700" i="4" s="1"/>
  <c r="Y700" i="4" s="1"/>
  <c r="K700" i="4" l="1"/>
  <c r="T700" i="4"/>
  <c r="D701" i="4" s="1"/>
  <c r="L700" i="4" l="1"/>
  <c r="N700" i="4" s="1"/>
  <c r="K701" i="4"/>
  <c r="R700" i="4" l="1"/>
  <c r="H701" i="4" s="1"/>
  <c r="P700" i="4"/>
  <c r="S700" i="4" s="1"/>
  <c r="G701" i="4" s="1"/>
  <c r="M701" i="4" s="1"/>
  <c r="W701" i="4" l="1"/>
  <c r="J701" i="4"/>
  <c r="L701" i="4" s="1"/>
  <c r="N701" i="4" s="1"/>
  <c r="P701" i="4" s="1"/>
  <c r="S701" i="4" s="1"/>
  <c r="G702" i="4" s="1"/>
  <c r="M702" i="4" s="1"/>
  <c r="X701" i="4"/>
  <c r="Q700" i="4"/>
  <c r="U700" i="4" s="1"/>
  <c r="I701" i="4" s="1"/>
  <c r="Y701" i="4" s="1"/>
  <c r="R701" i="4" l="1"/>
  <c r="H702" i="4" s="1"/>
  <c r="X702" i="4" s="1"/>
  <c r="W702" i="4"/>
  <c r="Q701" i="4"/>
  <c r="U701" i="4" s="1"/>
  <c r="I702" i="4" s="1"/>
  <c r="T701" i="4"/>
  <c r="D702" i="4" s="1"/>
  <c r="J702" i="4" s="1"/>
  <c r="Y702" i="4" l="1"/>
  <c r="K702" i="4"/>
  <c r="L702" i="4" l="1"/>
  <c r="N702" i="4" s="1"/>
  <c r="R702" i="4" s="1"/>
  <c r="P702" i="4" l="1"/>
  <c r="S702" i="4" s="1"/>
  <c r="G703" i="4" s="1"/>
  <c r="M703" i="4" s="1"/>
  <c r="H703" i="4"/>
  <c r="W703" i="4" l="1"/>
  <c r="X703" i="4"/>
  <c r="Q702" i="4"/>
  <c r="T702" i="4" l="1"/>
  <c r="D703" i="4" s="1"/>
  <c r="J703" i="4" s="1"/>
  <c r="U702" i="4"/>
  <c r="I703" i="4" s="1"/>
  <c r="Y703" i="4" s="1"/>
  <c r="K703" i="4" l="1"/>
  <c r="L703" i="4" l="1"/>
  <c r="N703" i="4" s="1"/>
  <c r="R703" i="4" s="1"/>
  <c r="P703" i="4" l="1"/>
  <c r="S703" i="4" s="1"/>
  <c r="G704" i="4" s="1"/>
  <c r="M704" i="4" s="1"/>
  <c r="H704" i="4"/>
  <c r="W704" i="4" l="1"/>
  <c r="Q703" i="4"/>
  <c r="U703" i="4" s="1"/>
  <c r="I704" i="4" s="1"/>
  <c r="Y704" i="4" s="1"/>
  <c r="T703" i="4"/>
  <c r="D704" i="4" s="1"/>
  <c r="J704" i="4" s="1"/>
  <c r="X704" i="4"/>
  <c r="K704" i="4" l="1"/>
  <c r="T704" i="4"/>
  <c r="D705" i="4" s="1"/>
  <c r="L704" i="4" l="1"/>
  <c r="N704" i="4" s="1"/>
  <c r="K705" i="4"/>
  <c r="P704" i="4" l="1"/>
  <c r="S704" i="4" s="1"/>
  <c r="G705" i="4" s="1"/>
  <c r="M705" i="4" s="1"/>
  <c r="R704" i="4"/>
  <c r="H705" i="4" s="1"/>
  <c r="J705" i="4" l="1"/>
  <c r="L705" i="4" s="1"/>
  <c r="N705" i="4" s="1"/>
  <c r="P705" i="4" s="1"/>
  <c r="S705" i="4" s="1"/>
  <c r="G706" i="4" s="1"/>
  <c r="M706" i="4" s="1"/>
  <c r="W705" i="4"/>
  <c r="Q704" i="4"/>
  <c r="U704" i="4" s="1"/>
  <c r="I705" i="4" s="1"/>
  <c r="Y705" i="4" s="1"/>
  <c r="X705" i="4"/>
  <c r="R705" i="4" l="1"/>
  <c r="H706" i="4" s="1"/>
  <c r="X706" i="4" s="1"/>
  <c r="W706" i="4"/>
  <c r="Q705" i="4"/>
  <c r="U705" i="4" s="1"/>
  <c r="I706" i="4" s="1"/>
  <c r="T705" i="4"/>
  <c r="D706" i="4" s="1"/>
  <c r="J706" i="4" s="1"/>
  <c r="Y706" i="4" l="1"/>
  <c r="K706" i="4"/>
  <c r="L706" i="4" l="1"/>
  <c r="N706" i="4" s="1"/>
  <c r="R706" i="4" s="1"/>
  <c r="P706" i="4" l="1"/>
  <c r="S706" i="4" s="1"/>
  <c r="G707" i="4" s="1"/>
  <c r="M707" i="4" s="1"/>
  <c r="H707" i="4"/>
  <c r="W707" i="4" l="1"/>
  <c r="Q706" i="4"/>
  <c r="U706" i="4" s="1"/>
  <c r="I707" i="4" s="1"/>
  <c r="Y707" i="4" s="1"/>
  <c r="T706" i="4"/>
  <c r="D707" i="4" s="1"/>
  <c r="J707" i="4" s="1"/>
  <c r="X707" i="4"/>
  <c r="K707" i="4" l="1"/>
  <c r="L707" i="4" s="1"/>
  <c r="N707" i="4" s="1"/>
  <c r="R707" i="4" s="1"/>
  <c r="H708" i="4" l="1"/>
  <c r="P707" i="4"/>
  <c r="S707" i="4" s="1"/>
  <c r="G708" i="4" s="1"/>
  <c r="M708" i="4" s="1"/>
  <c r="W708" i="4" l="1"/>
  <c r="Q707" i="4"/>
  <c r="U707" i="4" s="1"/>
  <c r="I708" i="4" s="1"/>
  <c r="Y708" i="4" s="1"/>
  <c r="T707" i="4"/>
  <c r="D708" i="4" s="1"/>
  <c r="J708" i="4" s="1"/>
  <c r="X708" i="4"/>
  <c r="K708" i="4" l="1"/>
  <c r="L708" i="4" l="1"/>
  <c r="N708" i="4" s="1"/>
  <c r="R708" i="4" s="1"/>
  <c r="P708" i="4" l="1"/>
  <c r="S708" i="4" s="1"/>
  <c r="G709" i="4" s="1"/>
  <c r="M709" i="4" s="1"/>
  <c r="H709" i="4"/>
  <c r="W709" i="4" l="1"/>
  <c r="X709" i="4"/>
  <c r="Q708" i="4"/>
  <c r="U708" i="4" s="1"/>
  <c r="I709" i="4" s="1"/>
  <c r="Y709" i="4" s="1"/>
  <c r="T708" i="4"/>
  <c r="D709" i="4" s="1"/>
  <c r="J709" i="4" s="1"/>
  <c r="K709" i="4" l="1"/>
  <c r="L709" i="4" s="1"/>
  <c r="N709" i="4" s="1"/>
  <c r="R709" i="4" s="1"/>
  <c r="H710" i="4" l="1"/>
  <c r="P709" i="4"/>
  <c r="S709" i="4" s="1"/>
  <c r="G710" i="4" s="1"/>
  <c r="M710" i="4" s="1"/>
  <c r="W710" i="4" l="1"/>
  <c r="X710" i="4"/>
  <c r="Q709" i="4"/>
  <c r="T709" i="4" l="1"/>
  <c r="D710" i="4" s="1"/>
  <c r="J710" i="4" s="1"/>
  <c r="U709" i="4"/>
  <c r="I710" i="4" s="1"/>
  <c r="Y710" i="4" s="1"/>
  <c r="K710" i="4" l="1"/>
  <c r="L710" i="4" l="1"/>
  <c r="N710" i="4" s="1"/>
  <c r="R710" i="4" s="1"/>
  <c r="P710" i="4" l="1"/>
  <c r="S710" i="4" s="1"/>
  <c r="G711" i="4" s="1"/>
  <c r="M711" i="4" s="1"/>
  <c r="H711" i="4"/>
  <c r="W711" i="4" l="1"/>
  <c r="X711" i="4"/>
  <c r="Q710" i="4"/>
  <c r="T710" i="4" l="1"/>
  <c r="D711" i="4" s="1"/>
  <c r="J711" i="4" s="1"/>
  <c r="U710" i="4"/>
  <c r="I711" i="4" s="1"/>
  <c r="Y711" i="4" s="1"/>
  <c r="K711" i="4" l="1"/>
  <c r="L711" i="4" l="1"/>
  <c r="N711" i="4" s="1"/>
  <c r="R711" i="4" s="1"/>
  <c r="H712" i="4" l="1"/>
  <c r="P711" i="4"/>
  <c r="S711" i="4" s="1"/>
  <c r="G712" i="4" s="1"/>
  <c r="M712" i="4" s="1"/>
  <c r="W712" i="4" l="1"/>
  <c r="Q711" i="4"/>
  <c r="X712" i="4"/>
  <c r="T711" i="4" l="1"/>
  <c r="D712" i="4" s="1"/>
  <c r="J712" i="4" s="1"/>
  <c r="U711" i="4"/>
  <c r="I712" i="4" s="1"/>
  <c r="Y712" i="4" s="1"/>
  <c r="K712" i="4" l="1"/>
  <c r="L712" i="4" l="1"/>
  <c r="N712" i="4" s="1"/>
  <c r="R712" i="4" s="1"/>
  <c r="P712" i="4" l="1"/>
  <c r="S712" i="4" s="1"/>
  <c r="G713" i="4" s="1"/>
  <c r="M713" i="4" s="1"/>
  <c r="H713" i="4"/>
  <c r="W713" i="4" l="1"/>
  <c r="X713" i="4"/>
  <c r="Q712" i="4"/>
  <c r="T712" i="4" l="1"/>
  <c r="D713" i="4" s="1"/>
  <c r="J713" i="4" s="1"/>
  <c r="U712" i="4"/>
  <c r="I713" i="4" s="1"/>
  <c r="Y713" i="4" s="1"/>
  <c r="K713" i="4" l="1"/>
  <c r="L713" i="4" l="1"/>
  <c r="N713" i="4" s="1"/>
  <c r="P713" i="4" l="1"/>
  <c r="S713" i="4" s="1"/>
  <c r="G714" i="4" s="1"/>
  <c r="M714" i="4" s="1"/>
  <c r="R713" i="4"/>
  <c r="H714" i="4" s="1"/>
  <c r="W714" i="4" l="1"/>
  <c r="X714" i="4"/>
  <c r="Q713" i="4"/>
  <c r="U713" i="4" s="1"/>
  <c r="I714" i="4" s="1"/>
  <c r="Y714" i="4" s="1"/>
  <c r="T713" i="4"/>
  <c r="D714" i="4" s="1"/>
  <c r="J714" i="4" s="1"/>
  <c r="K714" i="4" l="1"/>
  <c r="L714" i="4" l="1"/>
  <c r="N714" i="4" s="1"/>
  <c r="P714" i="4" l="1"/>
  <c r="S714" i="4" s="1"/>
  <c r="G715" i="4" s="1"/>
  <c r="M715" i="4" s="1"/>
  <c r="R714" i="4"/>
  <c r="H715" i="4" s="1"/>
  <c r="Q714" i="4" l="1"/>
  <c r="U714" i="4" s="1"/>
  <c r="I715" i="4" s="1"/>
  <c r="Y715" i="4" s="1"/>
  <c r="W715" i="4"/>
  <c r="X715" i="4"/>
  <c r="T714" i="4"/>
  <c r="D715" i="4" s="1"/>
  <c r="J715" i="4" s="1"/>
  <c r="K715" i="4" l="1"/>
  <c r="L715" i="4" l="1"/>
  <c r="N715" i="4" s="1"/>
  <c r="R715" i="4" s="1"/>
  <c r="P715" i="4" l="1"/>
  <c r="S715" i="4" s="1"/>
  <c r="G716" i="4" s="1"/>
  <c r="M716" i="4" s="1"/>
  <c r="H716" i="4"/>
  <c r="W716" i="4" l="1"/>
  <c r="X716" i="4"/>
  <c r="Q715" i="4"/>
  <c r="T715" i="4" l="1"/>
  <c r="D716" i="4" s="1"/>
  <c r="J716" i="4" s="1"/>
  <c r="U715" i="4"/>
  <c r="I716" i="4" s="1"/>
  <c r="Y716" i="4" s="1"/>
  <c r="K716" i="4" l="1"/>
  <c r="L716" i="4" l="1"/>
  <c r="N716" i="4" s="1"/>
  <c r="P716" i="4" l="1"/>
  <c r="S716" i="4" s="1"/>
  <c r="G717" i="4" s="1"/>
  <c r="M717" i="4" s="1"/>
  <c r="R716" i="4"/>
  <c r="H717" i="4" s="1"/>
  <c r="T716" i="4"/>
  <c r="D717" i="4" s="1"/>
  <c r="J717" i="4" l="1"/>
  <c r="W717" i="4"/>
  <c r="X717" i="4"/>
  <c r="Q716" i="4"/>
  <c r="U716" i="4" s="1"/>
  <c r="I717" i="4" s="1"/>
  <c r="Y717" i="4" s="1"/>
  <c r="K717" i="4"/>
  <c r="T717" i="4"/>
  <c r="D718" i="4" s="1"/>
  <c r="L717" i="4" l="1"/>
  <c r="N717" i="4" s="1"/>
  <c r="K718" i="4"/>
  <c r="T718" i="4"/>
  <c r="D719" i="4" s="1"/>
  <c r="R717" i="4" l="1"/>
  <c r="H718" i="4" s="1"/>
  <c r="P717" i="4"/>
  <c r="S717" i="4" s="1"/>
  <c r="G718" i="4" s="1"/>
  <c r="M718" i="4" s="1"/>
  <c r="K719" i="4"/>
  <c r="W718" i="4" l="1"/>
  <c r="J718" i="4"/>
  <c r="L718" i="4" s="1"/>
  <c r="N718" i="4" s="1"/>
  <c r="X718" i="4"/>
  <c r="Q717" i="4"/>
  <c r="U717" i="4" s="1"/>
  <c r="I718" i="4" s="1"/>
  <c r="Y718" i="4" s="1"/>
  <c r="R718" i="4" l="1"/>
  <c r="H719" i="4" s="1"/>
  <c r="P718" i="4"/>
  <c r="S718" i="4" s="1"/>
  <c r="G719" i="4" s="1"/>
  <c r="M719" i="4" s="1"/>
  <c r="W719" i="4" l="1"/>
  <c r="J719" i="4"/>
  <c r="L719" i="4" s="1"/>
  <c r="N719" i="4" s="1"/>
  <c r="P719" i="4" s="1"/>
  <c r="S719" i="4" s="1"/>
  <c r="G720" i="4" s="1"/>
  <c r="M720" i="4" s="1"/>
  <c r="X719" i="4"/>
  <c r="Q718" i="4"/>
  <c r="U718" i="4" s="1"/>
  <c r="I719" i="4" s="1"/>
  <c r="Y719" i="4" s="1"/>
  <c r="R719" i="4" l="1"/>
  <c r="H720" i="4" s="1"/>
  <c r="X720" i="4" s="1"/>
  <c r="W720" i="4"/>
  <c r="Q719" i="4"/>
  <c r="U719" i="4" s="1"/>
  <c r="I720" i="4" s="1"/>
  <c r="T719" i="4"/>
  <c r="D720" i="4" s="1"/>
  <c r="J720" i="4" s="1"/>
  <c r="Y720" i="4" l="1"/>
  <c r="K720" i="4"/>
  <c r="L720" i="4" l="1"/>
  <c r="N720" i="4" s="1"/>
  <c r="P720" i="4" l="1"/>
  <c r="S720" i="4" s="1"/>
  <c r="G721" i="4" s="1"/>
  <c r="M721" i="4" s="1"/>
  <c r="R720" i="4"/>
  <c r="H721" i="4" s="1"/>
  <c r="X721" i="4" l="1"/>
  <c r="Q720" i="4"/>
  <c r="U720" i="4" s="1"/>
  <c r="I721" i="4" s="1"/>
  <c r="Y721" i="4" s="1"/>
  <c r="W721" i="4"/>
  <c r="T720" i="4"/>
  <c r="D721" i="4" s="1"/>
  <c r="J721" i="4" s="1"/>
  <c r="K721" i="4" l="1"/>
  <c r="L721" i="4" l="1"/>
  <c r="N721" i="4" s="1"/>
  <c r="P721" i="4" l="1"/>
  <c r="S721" i="4" s="1"/>
  <c r="G722" i="4" s="1"/>
  <c r="M722" i="4" s="1"/>
  <c r="R721" i="4"/>
  <c r="H722" i="4" s="1"/>
  <c r="T721" i="4"/>
  <c r="D722" i="4" s="1"/>
  <c r="J722" i="4" l="1"/>
  <c r="Q721" i="4"/>
  <c r="U721" i="4" s="1"/>
  <c r="I722" i="4" s="1"/>
  <c r="Y722" i="4" s="1"/>
  <c r="W722" i="4"/>
  <c r="X722" i="4"/>
  <c r="K722" i="4"/>
  <c r="L722" i="4" l="1"/>
  <c r="N722" i="4" s="1"/>
  <c r="R722" i="4" l="1"/>
  <c r="H723" i="4" s="1"/>
  <c r="P722" i="4"/>
  <c r="S722" i="4" s="1"/>
  <c r="G723" i="4" s="1"/>
  <c r="M723" i="4" s="1"/>
  <c r="W723" i="4" l="1"/>
  <c r="Q722" i="4"/>
  <c r="U722" i="4" s="1"/>
  <c r="I723" i="4" s="1"/>
  <c r="Y723" i="4" s="1"/>
  <c r="X723" i="4"/>
  <c r="T722" i="4"/>
  <c r="D723" i="4" s="1"/>
  <c r="J723" i="4" s="1"/>
  <c r="K723" i="4" l="1"/>
  <c r="L723" i="4" l="1"/>
  <c r="N723" i="4" s="1"/>
  <c r="R723" i="4" l="1"/>
  <c r="H724" i="4" s="1"/>
  <c r="P723" i="4"/>
  <c r="S723" i="4" s="1"/>
  <c r="G724" i="4" s="1"/>
  <c r="M724" i="4" s="1"/>
  <c r="T723" i="4"/>
  <c r="D724" i="4" s="1"/>
  <c r="J724" i="4" l="1"/>
  <c r="W724" i="4"/>
  <c r="Q723" i="4"/>
  <c r="U723" i="4" s="1"/>
  <c r="I724" i="4" s="1"/>
  <c r="Y724" i="4" s="1"/>
  <c r="X724" i="4"/>
  <c r="K724" i="4"/>
  <c r="L724" i="4" l="1"/>
  <c r="N724" i="4" s="1"/>
  <c r="R724" i="4" s="1"/>
  <c r="P724" i="4" l="1"/>
  <c r="S724" i="4" s="1"/>
  <c r="G725" i="4" s="1"/>
  <c r="M725" i="4" s="1"/>
  <c r="H725" i="4"/>
  <c r="W725" i="4" l="1"/>
  <c r="X725" i="4"/>
  <c r="Q724" i="4"/>
  <c r="T724" i="4" l="1"/>
  <c r="D725" i="4" s="1"/>
  <c r="J725" i="4" s="1"/>
  <c r="U724" i="4"/>
  <c r="I725" i="4" s="1"/>
  <c r="Y725" i="4" s="1"/>
  <c r="K725" i="4" l="1"/>
  <c r="L725" i="4" s="1"/>
  <c r="N725" i="4" s="1"/>
  <c r="R725" i="4" s="1"/>
  <c r="P725" i="4" l="1"/>
  <c r="S725" i="4" s="1"/>
  <c r="G726" i="4" s="1"/>
  <c r="M726" i="4" s="1"/>
  <c r="H726" i="4"/>
  <c r="W726" i="4" l="1"/>
  <c r="Q725" i="4"/>
  <c r="X726" i="4"/>
  <c r="T725" i="4" l="1"/>
  <c r="D726" i="4" s="1"/>
  <c r="J726" i="4" s="1"/>
  <c r="U725" i="4"/>
  <c r="I726" i="4" s="1"/>
  <c r="Y726" i="4" s="1"/>
  <c r="K726" i="4" l="1"/>
  <c r="T726" i="4"/>
  <c r="D727" i="4" s="1"/>
  <c r="L726" i="4" l="1"/>
  <c r="N726" i="4" s="1"/>
  <c r="K727" i="4"/>
  <c r="P726" i="4" l="1"/>
  <c r="S726" i="4" s="1"/>
  <c r="G727" i="4" s="1"/>
  <c r="M727" i="4" s="1"/>
  <c r="R726" i="4"/>
  <c r="H727" i="4" s="1"/>
  <c r="X727" i="4" l="1"/>
  <c r="Q726" i="4"/>
  <c r="U726" i="4" s="1"/>
  <c r="I727" i="4" s="1"/>
  <c r="Y727" i="4" s="1"/>
  <c r="J727" i="4"/>
  <c r="L727" i="4" s="1"/>
  <c r="N727" i="4" s="1"/>
  <c r="W727" i="4"/>
  <c r="R727" i="4" l="1"/>
  <c r="H728" i="4" s="1"/>
  <c r="P727" i="4"/>
  <c r="S727" i="4" s="1"/>
  <c r="G728" i="4" s="1"/>
  <c r="M728" i="4" s="1"/>
  <c r="Q727" i="4" l="1"/>
  <c r="U727" i="4" s="1"/>
  <c r="I728" i="4" s="1"/>
  <c r="Y728" i="4" s="1"/>
  <c r="X728" i="4"/>
  <c r="W728" i="4"/>
  <c r="T727" i="4"/>
  <c r="D728" i="4" s="1"/>
  <c r="J728" i="4" s="1"/>
  <c r="K728" i="4" l="1"/>
  <c r="L728" i="4" s="1"/>
  <c r="N728" i="4" s="1"/>
  <c r="R728" i="4" s="1"/>
  <c r="P728" i="4" l="1"/>
  <c r="S728" i="4" s="1"/>
  <c r="G729" i="4" s="1"/>
  <c r="M729" i="4" s="1"/>
  <c r="H729" i="4"/>
  <c r="W729" i="4" l="1"/>
  <c r="Q728" i="4"/>
  <c r="X729" i="4"/>
  <c r="T728" i="4" l="1"/>
  <c r="D729" i="4" s="1"/>
  <c r="J729" i="4" s="1"/>
  <c r="U728" i="4"/>
  <c r="I729" i="4" s="1"/>
  <c r="Y729" i="4" s="1"/>
  <c r="K729" i="4" l="1"/>
  <c r="L729" i="4" s="1"/>
  <c r="N729" i="4" s="1"/>
  <c r="R729" i="4" s="1"/>
  <c r="P729" i="4" l="1"/>
  <c r="S729" i="4" s="1"/>
  <c r="G730" i="4" s="1"/>
  <c r="M730" i="4" s="1"/>
  <c r="H730" i="4"/>
  <c r="W730" i="4" l="1"/>
  <c r="X730" i="4"/>
  <c r="Q729" i="4"/>
  <c r="T729" i="4" l="1"/>
  <c r="D730" i="4" s="1"/>
  <c r="J730" i="4" s="1"/>
  <c r="U729" i="4"/>
  <c r="I730" i="4" s="1"/>
  <c r="Y730" i="4" s="1"/>
  <c r="K730" i="4" l="1"/>
  <c r="L730" i="4" l="1"/>
  <c r="N730" i="4" s="1"/>
  <c r="R730" i="4" s="1"/>
  <c r="P730" i="4" l="1"/>
  <c r="S730" i="4" s="1"/>
  <c r="G731" i="4" s="1"/>
  <c r="M731" i="4" s="1"/>
  <c r="H731" i="4"/>
  <c r="W731" i="4" l="1"/>
  <c r="X731" i="4"/>
  <c r="Q730" i="4"/>
  <c r="U730" i="4" s="1"/>
  <c r="I731" i="4" s="1"/>
  <c r="T730" i="4"/>
  <c r="D731" i="4" s="1"/>
  <c r="J731" i="4" s="1"/>
  <c r="Y731" i="4" l="1"/>
  <c r="K731" i="4"/>
  <c r="L731" i="4" l="1"/>
  <c r="N731" i="4" s="1"/>
  <c r="P731" i="4" l="1"/>
  <c r="S731" i="4" s="1"/>
  <c r="G732" i="4" s="1"/>
  <c r="M732" i="4" s="1"/>
  <c r="R731" i="4"/>
  <c r="H732" i="4" s="1"/>
  <c r="W732" i="4" l="1"/>
  <c r="X732" i="4"/>
  <c r="Q731" i="4"/>
  <c r="U731" i="4" s="1"/>
  <c r="I732" i="4" s="1"/>
  <c r="Y732" i="4" s="1"/>
  <c r="T731" i="4"/>
  <c r="D732" i="4" s="1"/>
  <c r="J732" i="4" s="1"/>
  <c r="K732" i="4" l="1"/>
  <c r="L732" i="4" l="1"/>
  <c r="N732" i="4" s="1"/>
  <c r="P732" i="4" l="1"/>
  <c r="S732" i="4" s="1"/>
  <c r="G733" i="4" s="1"/>
  <c r="M733" i="4" s="1"/>
  <c r="R732" i="4"/>
  <c r="H733" i="4" s="1"/>
  <c r="X733" i="4" l="1"/>
  <c r="W733" i="4"/>
  <c r="Q732" i="4"/>
  <c r="U732" i="4" s="1"/>
  <c r="I733" i="4" s="1"/>
  <c r="Y733" i="4" s="1"/>
  <c r="T732" i="4"/>
  <c r="D733" i="4" s="1"/>
  <c r="J733" i="4" s="1"/>
  <c r="K733" i="4" l="1"/>
  <c r="L733" i="4" l="1"/>
  <c r="N733" i="4" s="1"/>
  <c r="R733" i="4" l="1"/>
  <c r="H734" i="4" s="1"/>
  <c r="P733" i="4"/>
  <c r="S733" i="4" s="1"/>
  <c r="G734" i="4" s="1"/>
  <c r="M734" i="4" s="1"/>
  <c r="W734" i="4" l="1"/>
  <c r="Q733" i="4"/>
  <c r="U733" i="4" s="1"/>
  <c r="I734" i="4" s="1"/>
  <c r="Y734" i="4" s="1"/>
  <c r="X734" i="4"/>
  <c r="T733" i="4"/>
  <c r="D734" i="4" s="1"/>
  <c r="J734" i="4" s="1"/>
  <c r="K734" i="4" l="1"/>
  <c r="L734" i="4" s="1"/>
  <c r="N734" i="4" s="1"/>
  <c r="R734" i="4" s="1"/>
  <c r="P734" i="4" l="1"/>
  <c r="S734" i="4" s="1"/>
  <c r="G735" i="4" s="1"/>
  <c r="M735" i="4" s="1"/>
  <c r="H735" i="4"/>
  <c r="W735" i="4" l="1"/>
  <c r="X735" i="4"/>
  <c r="Q734" i="4"/>
  <c r="T734" i="4" l="1"/>
  <c r="D735" i="4" s="1"/>
  <c r="J735" i="4" s="1"/>
  <c r="U734" i="4"/>
  <c r="I735" i="4" s="1"/>
  <c r="Y735" i="4" s="1"/>
  <c r="K735" i="4" l="1"/>
  <c r="L735" i="4" l="1"/>
  <c r="N735" i="4" s="1"/>
  <c r="R735" i="4" s="1"/>
  <c r="H736" i="4" l="1"/>
  <c r="P735" i="4"/>
  <c r="S735" i="4" s="1"/>
  <c r="G736" i="4" s="1"/>
  <c r="M736" i="4" s="1"/>
  <c r="W736" i="4" l="1"/>
  <c r="X736" i="4"/>
  <c r="Q735" i="4"/>
  <c r="T735" i="4" l="1"/>
  <c r="D736" i="4" s="1"/>
  <c r="J736" i="4" s="1"/>
  <c r="U735" i="4"/>
  <c r="I736" i="4" s="1"/>
  <c r="Y736" i="4" s="1"/>
  <c r="K736" i="4" l="1"/>
  <c r="T736" i="4"/>
  <c r="D737" i="4" s="1"/>
  <c r="L736" i="4" l="1"/>
  <c r="N736" i="4" s="1"/>
  <c r="K737" i="4"/>
  <c r="P736" i="4" l="1"/>
  <c r="S736" i="4" s="1"/>
  <c r="G737" i="4" s="1"/>
  <c r="M737" i="4" s="1"/>
  <c r="R736" i="4"/>
  <c r="H737" i="4" s="1"/>
  <c r="X737" i="4" l="1"/>
  <c r="Q736" i="4"/>
  <c r="U736" i="4" s="1"/>
  <c r="I737" i="4" s="1"/>
  <c r="Y737" i="4" s="1"/>
  <c r="J737" i="4"/>
  <c r="L737" i="4" s="1"/>
  <c r="N737" i="4" s="1"/>
  <c r="W737" i="4"/>
  <c r="R737" i="4" l="1"/>
  <c r="H738" i="4" s="1"/>
  <c r="P737" i="4"/>
  <c r="S737" i="4" s="1"/>
  <c r="G738" i="4" s="1"/>
  <c r="M738" i="4" s="1"/>
  <c r="W738" i="4" l="1"/>
  <c r="Q737" i="4"/>
  <c r="U737" i="4" s="1"/>
  <c r="I738" i="4" s="1"/>
  <c r="Y738" i="4" s="1"/>
  <c r="X738" i="4"/>
  <c r="T737" i="4"/>
  <c r="D738" i="4" s="1"/>
  <c r="J738" i="4" s="1"/>
  <c r="K738" i="4" l="1"/>
  <c r="L738" i="4" l="1"/>
  <c r="N738" i="4" s="1"/>
  <c r="P738" i="4" l="1"/>
  <c r="S738" i="4" s="1"/>
  <c r="G739" i="4" s="1"/>
  <c r="M739" i="4" s="1"/>
  <c r="R738" i="4"/>
  <c r="H739" i="4" s="1"/>
  <c r="Q738" i="4" l="1"/>
  <c r="U738" i="4" s="1"/>
  <c r="I739" i="4" s="1"/>
  <c r="Y739" i="4" s="1"/>
  <c r="W739" i="4"/>
  <c r="X739" i="4"/>
  <c r="T738" i="4"/>
  <c r="D739" i="4" s="1"/>
  <c r="J739" i="4" s="1"/>
  <c r="K739" i="4" l="1"/>
  <c r="L739" i="4" l="1"/>
  <c r="N739" i="4" s="1"/>
  <c r="R739" i="4" l="1"/>
  <c r="H740" i="4" s="1"/>
  <c r="P739" i="4"/>
  <c r="S739" i="4" s="1"/>
  <c r="G740" i="4" s="1"/>
  <c r="M740" i="4" s="1"/>
  <c r="W740" i="4" l="1"/>
  <c r="X740" i="4"/>
  <c r="Q739" i="4"/>
  <c r="U739" i="4" s="1"/>
  <c r="I740" i="4" s="1"/>
  <c r="Y740" i="4" s="1"/>
  <c r="T739" i="4"/>
  <c r="D740" i="4" s="1"/>
  <c r="J740" i="4" s="1"/>
  <c r="K740" i="4" l="1"/>
  <c r="L740" i="4" l="1"/>
  <c r="N740" i="4" s="1"/>
  <c r="R740" i="4" l="1"/>
  <c r="H741" i="4" s="1"/>
  <c r="P740" i="4"/>
  <c r="S740" i="4" s="1"/>
  <c r="G741" i="4" s="1"/>
  <c r="M741" i="4" s="1"/>
  <c r="W741" i="4" l="1"/>
  <c r="X741" i="4"/>
  <c r="Q740" i="4"/>
  <c r="U740" i="4" s="1"/>
  <c r="I741" i="4" s="1"/>
  <c r="Y741" i="4" s="1"/>
  <c r="T740" i="4"/>
  <c r="D741" i="4" s="1"/>
  <c r="J741" i="4" s="1"/>
  <c r="K741" i="4" l="1"/>
  <c r="L741" i="4" l="1"/>
  <c r="N741" i="4" s="1"/>
  <c r="R741" i="4" l="1"/>
  <c r="H742" i="4" s="1"/>
  <c r="P741" i="4"/>
  <c r="S741" i="4" s="1"/>
  <c r="G742" i="4" s="1"/>
  <c r="M742" i="4" s="1"/>
  <c r="W742" i="4" l="1"/>
  <c r="X742" i="4"/>
  <c r="Q741" i="4"/>
  <c r="U741" i="4" s="1"/>
  <c r="I742" i="4" s="1"/>
  <c r="Y742" i="4" s="1"/>
  <c r="T741" i="4"/>
  <c r="D742" i="4" s="1"/>
  <c r="J742" i="4" s="1"/>
  <c r="K742" i="4" l="1"/>
  <c r="L742" i="4" l="1"/>
  <c r="N742" i="4" s="1"/>
  <c r="P742" i="4" l="1"/>
  <c r="S742" i="4" s="1"/>
  <c r="G743" i="4" s="1"/>
  <c r="M743" i="4" s="1"/>
  <c r="R742" i="4"/>
  <c r="H743" i="4" s="1"/>
  <c r="X743" i="4" l="1"/>
  <c r="Q742" i="4"/>
  <c r="U742" i="4" s="1"/>
  <c r="I743" i="4" s="1"/>
  <c r="Y743" i="4" s="1"/>
  <c r="W743" i="4"/>
  <c r="T742" i="4"/>
  <c r="D743" i="4" s="1"/>
  <c r="J743" i="4" s="1"/>
  <c r="K743" i="4" l="1"/>
  <c r="L743" i="4" l="1"/>
  <c r="N743" i="4" s="1"/>
  <c r="P743" i="4" l="1"/>
  <c r="S743" i="4" s="1"/>
  <c r="G744" i="4" s="1"/>
  <c r="M744" i="4" s="1"/>
  <c r="R743" i="4"/>
  <c r="H744" i="4" s="1"/>
  <c r="X744" i="4" l="1"/>
  <c r="W744" i="4"/>
  <c r="Q743" i="4"/>
  <c r="U743" i="4" s="1"/>
  <c r="I744" i="4" s="1"/>
  <c r="Y744" i="4" s="1"/>
  <c r="T743" i="4"/>
  <c r="D744" i="4" s="1"/>
  <c r="J744" i="4" s="1"/>
  <c r="K744" i="4" l="1"/>
  <c r="L744" i="4" l="1"/>
  <c r="N744" i="4" s="1"/>
  <c r="P744" i="4" l="1"/>
  <c r="S744" i="4" s="1"/>
  <c r="G745" i="4" s="1"/>
  <c r="M745" i="4" s="1"/>
  <c r="R744" i="4"/>
  <c r="H745" i="4" s="1"/>
  <c r="X745" i="4" l="1"/>
  <c r="W745" i="4"/>
  <c r="Q744" i="4"/>
  <c r="U744" i="4" s="1"/>
  <c r="I745" i="4" s="1"/>
  <c r="Y745" i="4" s="1"/>
  <c r="T744" i="4"/>
  <c r="D745" i="4" s="1"/>
  <c r="J745" i="4" s="1"/>
  <c r="K745" i="4" l="1"/>
  <c r="L745" i="4" l="1"/>
  <c r="N745" i="4" s="1"/>
  <c r="R745" i="4" s="1"/>
  <c r="H746" i="4" l="1"/>
  <c r="P745" i="4"/>
  <c r="S745" i="4" s="1"/>
  <c r="G746" i="4" s="1"/>
  <c r="M746" i="4" s="1"/>
  <c r="T745" i="4"/>
  <c r="D746" i="4" s="1"/>
  <c r="J746" i="4" l="1"/>
  <c r="W746" i="4"/>
  <c r="X746" i="4"/>
  <c r="Q745" i="4"/>
  <c r="U745" i="4" s="1"/>
  <c r="I746" i="4" s="1"/>
  <c r="Y746" i="4" s="1"/>
  <c r="K746" i="4"/>
  <c r="L746" i="4" l="1"/>
  <c r="N746" i="4" s="1"/>
  <c r="P746" i="4" s="1"/>
  <c r="S746" i="4" s="1"/>
  <c r="G747" i="4" s="1"/>
  <c r="M747" i="4" s="1"/>
  <c r="R746" i="4" l="1"/>
  <c r="H747" i="4" s="1"/>
  <c r="X747" i="4" s="1"/>
  <c r="W747" i="4"/>
  <c r="Q746" i="4"/>
  <c r="T746" i="4" l="1"/>
  <c r="D747" i="4" s="1"/>
  <c r="J747" i="4" s="1"/>
  <c r="U746" i="4"/>
  <c r="I747" i="4" s="1"/>
  <c r="Y747" i="4" s="1"/>
  <c r="K747" i="4" l="1"/>
  <c r="L747" i="4" l="1"/>
  <c r="N747" i="4" s="1"/>
  <c r="P747" i="4" l="1"/>
  <c r="S747" i="4" s="1"/>
  <c r="G748" i="4" s="1"/>
  <c r="M748" i="4" s="1"/>
  <c r="R747" i="4"/>
  <c r="H748" i="4" s="1"/>
  <c r="X748" i="4" l="1"/>
  <c r="Q747" i="4"/>
  <c r="U747" i="4" s="1"/>
  <c r="I748" i="4" s="1"/>
  <c r="Y748" i="4" s="1"/>
  <c r="W748" i="4"/>
  <c r="T747" i="4"/>
  <c r="D748" i="4" s="1"/>
  <c r="J748" i="4" s="1"/>
  <c r="K748" i="4" l="1"/>
  <c r="L748" i="4" l="1"/>
  <c r="N748" i="4" s="1"/>
  <c r="R748" i="4" s="1"/>
  <c r="P748" i="4" l="1"/>
  <c r="S748" i="4" s="1"/>
  <c r="G749" i="4" s="1"/>
  <c r="M749" i="4" s="1"/>
  <c r="H749" i="4"/>
  <c r="W749" i="4" l="1"/>
  <c r="X749" i="4"/>
  <c r="Q748" i="4"/>
  <c r="T748" i="4" l="1"/>
  <c r="D749" i="4" s="1"/>
  <c r="J749" i="4" s="1"/>
  <c r="U748" i="4"/>
  <c r="I749" i="4" s="1"/>
  <c r="Y749" i="4" s="1"/>
  <c r="K749" i="4" l="1"/>
  <c r="L749" i="4" l="1"/>
  <c r="N749" i="4" s="1"/>
  <c r="P749" i="4" l="1"/>
  <c r="S749" i="4" s="1"/>
  <c r="G750" i="4" s="1"/>
  <c r="M750" i="4" s="1"/>
  <c r="R749" i="4"/>
  <c r="H750" i="4" s="1"/>
  <c r="T749" i="4"/>
  <c r="D750" i="4" s="1"/>
  <c r="Q749" i="4" l="1"/>
  <c r="U749" i="4" s="1"/>
  <c r="I750" i="4" s="1"/>
  <c r="Y750" i="4" s="1"/>
  <c r="J750" i="4"/>
  <c r="W750" i="4"/>
  <c r="X750" i="4"/>
  <c r="K750" i="4"/>
  <c r="L750" i="4" l="1"/>
  <c r="N750" i="4" s="1"/>
  <c r="R750" i="4" s="1"/>
  <c r="P750" i="4" l="1"/>
  <c r="S750" i="4" s="1"/>
  <c r="G751" i="4" s="1"/>
  <c r="M751" i="4" s="1"/>
  <c r="H751" i="4"/>
  <c r="W751" i="4" l="1"/>
  <c r="X751" i="4"/>
  <c r="Q750" i="4"/>
  <c r="U750" i="4" s="1"/>
  <c r="I751" i="4" s="1"/>
  <c r="Y751" i="4" s="1"/>
  <c r="T750" i="4"/>
  <c r="D751" i="4" s="1"/>
  <c r="J751" i="4" s="1"/>
  <c r="K751" i="4" l="1"/>
  <c r="L751" i="4" l="1"/>
  <c r="N751" i="4" s="1"/>
  <c r="P751" i="4" l="1"/>
  <c r="S751" i="4" s="1"/>
  <c r="G752" i="4" s="1"/>
  <c r="M752" i="4" s="1"/>
  <c r="R751" i="4"/>
  <c r="H752" i="4" s="1"/>
  <c r="Q751" i="4" l="1"/>
  <c r="U751" i="4" s="1"/>
  <c r="I752" i="4" s="1"/>
  <c r="Y752" i="4" s="1"/>
  <c r="W752" i="4"/>
  <c r="X752" i="4"/>
  <c r="T751" i="4"/>
  <c r="D752" i="4" s="1"/>
  <c r="J752" i="4" s="1"/>
  <c r="K752" i="4" l="1"/>
  <c r="L752" i="4" s="1"/>
  <c r="N752" i="4" s="1"/>
  <c r="R752" i="4" s="1"/>
  <c r="P752" i="4" l="1"/>
  <c r="S752" i="4" s="1"/>
  <c r="G753" i="4" s="1"/>
  <c r="M753" i="4" s="1"/>
  <c r="H753" i="4"/>
  <c r="W753" i="4" l="1"/>
  <c r="X753" i="4"/>
  <c r="Q752" i="4"/>
  <c r="T752" i="4" l="1"/>
  <c r="D753" i="4" s="1"/>
  <c r="J753" i="4" s="1"/>
  <c r="U752" i="4"/>
  <c r="I753" i="4" s="1"/>
  <c r="Y753" i="4" s="1"/>
  <c r="K753" i="4" l="1"/>
  <c r="L753" i="4" s="1"/>
  <c r="N753" i="4" s="1"/>
  <c r="R753" i="4" s="1"/>
  <c r="P753" i="4" l="1"/>
  <c r="S753" i="4" s="1"/>
  <c r="G754" i="4" s="1"/>
  <c r="M754" i="4" s="1"/>
  <c r="H754" i="4"/>
  <c r="W754" i="4" l="1"/>
  <c r="X754" i="4"/>
  <c r="Q753" i="4"/>
  <c r="T753" i="4" l="1"/>
  <c r="D754" i="4" s="1"/>
  <c r="J754" i="4" s="1"/>
  <c r="U753" i="4"/>
  <c r="I754" i="4" s="1"/>
  <c r="Y754" i="4" s="1"/>
  <c r="K754" i="4" l="1"/>
  <c r="L754" i="4" l="1"/>
  <c r="N754" i="4" s="1"/>
  <c r="R754" i="4" s="1"/>
  <c r="P754" i="4" l="1"/>
  <c r="S754" i="4" s="1"/>
  <c r="G755" i="4" s="1"/>
  <c r="M755" i="4" s="1"/>
  <c r="H755" i="4"/>
  <c r="W755" i="4" l="1"/>
  <c r="X755" i="4"/>
  <c r="Q754" i="4"/>
  <c r="T754" i="4" l="1"/>
  <c r="D755" i="4" s="1"/>
  <c r="J755" i="4" s="1"/>
  <c r="U754" i="4"/>
  <c r="I755" i="4" s="1"/>
  <c r="Y755" i="4" s="1"/>
  <c r="K755" i="4" l="1"/>
  <c r="L755" i="4" l="1"/>
  <c r="N755" i="4" s="1"/>
  <c r="R755" i="4" s="1"/>
  <c r="P755" i="4" l="1"/>
  <c r="S755" i="4" s="1"/>
  <c r="G756" i="4" s="1"/>
  <c r="M756" i="4" s="1"/>
  <c r="H756" i="4"/>
  <c r="W756" i="4" l="1"/>
  <c r="X756" i="4"/>
  <c r="Q755" i="4"/>
  <c r="T755" i="4" l="1"/>
  <c r="D756" i="4" s="1"/>
  <c r="J756" i="4" s="1"/>
  <c r="U755" i="4"/>
  <c r="I756" i="4" s="1"/>
  <c r="Y756" i="4" s="1"/>
  <c r="K756" i="4" l="1"/>
  <c r="T756" i="4"/>
  <c r="D757" i="4" s="1"/>
  <c r="L756" i="4" l="1"/>
  <c r="N756" i="4" s="1"/>
  <c r="R756" i="4" s="1"/>
  <c r="K757" i="4"/>
  <c r="P756" i="4" l="1"/>
  <c r="S756" i="4" s="1"/>
  <c r="G757" i="4" s="1"/>
  <c r="M757" i="4" s="1"/>
  <c r="H757" i="4"/>
  <c r="W757" i="4" l="1"/>
  <c r="J757" i="4"/>
  <c r="L757" i="4" s="1"/>
  <c r="N757" i="4" s="1"/>
  <c r="Q756" i="4"/>
  <c r="U756" i="4" s="1"/>
  <c r="I757" i="4" s="1"/>
  <c r="Y757" i="4" s="1"/>
  <c r="X757" i="4"/>
  <c r="R757" i="4" l="1"/>
  <c r="H758" i="4" s="1"/>
  <c r="P757" i="4"/>
  <c r="S757" i="4" s="1"/>
  <c r="G758" i="4" s="1"/>
  <c r="M758" i="4" s="1"/>
  <c r="W758" i="4" l="1"/>
  <c r="Q757" i="4"/>
  <c r="X758" i="4"/>
  <c r="T757" i="4" l="1"/>
  <c r="D758" i="4" s="1"/>
  <c r="J758" i="4" s="1"/>
  <c r="U757" i="4"/>
  <c r="I758" i="4" s="1"/>
  <c r="Y758" i="4" s="1"/>
  <c r="K758" i="4" l="1"/>
  <c r="T758" i="4"/>
  <c r="D759" i="4" s="1"/>
  <c r="L758" i="4" l="1"/>
  <c r="N758" i="4" s="1"/>
  <c r="R758" i="4" s="1"/>
  <c r="K759" i="4"/>
  <c r="P758" i="4" l="1"/>
  <c r="S758" i="4" s="1"/>
  <c r="G759" i="4" s="1"/>
  <c r="M759" i="4" s="1"/>
  <c r="H759" i="4"/>
  <c r="W759" i="4" l="1"/>
  <c r="J759" i="4"/>
  <c r="L759" i="4" s="1"/>
  <c r="N759" i="4" s="1"/>
  <c r="X759" i="4"/>
  <c r="Q758" i="4"/>
  <c r="U758" i="4" s="1"/>
  <c r="I759" i="4" s="1"/>
  <c r="Y759" i="4" s="1"/>
  <c r="R759" i="4" l="1"/>
  <c r="H760" i="4" s="1"/>
  <c r="P759" i="4"/>
  <c r="S759" i="4" s="1"/>
  <c r="G760" i="4" s="1"/>
  <c r="M760" i="4" s="1"/>
  <c r="W760" i="4" l="1"/>
  <c r="Q759" i="4"/>
  <c r="X760" i="4"/>
  <c r="T759" i="4" l="1"/>
  <c r="D760" i="4" s="1"/>
  <c r="J760" i="4" s="1"/>
  <c r="U759" i="4"/>
  <c r="I760" i="4" s="1"/>
  <c r="Y760" i="4" s="1"/>
  <c r="K760" i="4" l="1"/>
  <c r="L760" i="4" l="1"/>
  <c r="N760" i="4" s="1"/>
  <c r="P760" i="4" l="1"/>
  <c r="S760" i="4" s="1"/>
  <c r="G761" i="4" s="1"/>
  <c r="M761" i="4" s="1"/>
  <c r="R760" i="4"/>
  <c r="H761" i="4" s="1"/>
  <c r="Q760" i="4" l="1"/>
  <c r="U760" i="4" s="1"/>
  <c r="I761" i="4" s="1"/>
  <c r="Y761" i="4" s="1"/>
  <c r="W761" i="4"/>
  <c r="X761" i="4"/>
  <c r="T760" i="4"/>
  <c r="D761" i="4" s="1"/>
  <c r="J761" i="4" s="1"/>
  <c r="K761" i="4" l="1"/>
  <c r="L761" i="4" l="1"/>
  <c r="N761" i="4" s="1"/>
  <c r="P761" i="4" l="1"/>
  <c r="S761" i="4" s="1"/>
  <c r="G762" i="4" s="1"/>
  <c r="M762" i="4" s="1"/>
  <c r="R761" i="4"/>
  <c r="H762" i="4" s="1"/>
  <c r="Q761" i="4" l="1"/>
  <c r="U761" i="4" s="1"/>
  <c r="I762" i="4" s="1"/>
  <c r="Y762" i="4" s="1"/>
  <c r="W762" i="4"/>
  <c r="X762" i="4"/>
  <c r="T761" i="4"/>
  <c r="D762" i="4" s="1"/>
  <c r="J762" i="4" s="1"/>
  <c r="K762" i="4" l="1"/>
  <c r="L762" i="4" l="1"/>
  <c r="N762" i="4" s="1"/>
  <c r="P762" i="4" l="1"/>
  <c r="S762" i="4" s="1"/>
  <c r="G763" i="4" s="1"/>
  <c r="M763" i="4" s="1"/>
  <c r="R762" i="4"/>
  <c r="H763" i="4" s="1"/>
  <c r="Q762" i="4" l="1"/>
  <c r="U762" i="4" s="1"/>
  <c r="I763" i="4" s="1"/>
  <c r="Y763" i="4" s="1"/>
  <c r="W763" i="4"/>
  <c r="X763" i="4"/>
  <c r="T762" i="4"/>
  <c r="D763" i="4" s="1"/>
  <c r="J763" i="4" s="1"/>
  <c r="K763" i="4" l="1"/>
  <c r="T763" i="4"/>
  <c r="D764" i="4" s="1"/>
  <c r="L763" i="4" l="1"/>
  <c r="N763" i="4" s="1"/>
  <c r="K764" i="4"/>
  <c r="P763" i="4" l="1"/>
  <c r="S763" i="4" s="1"/>
  <c r="G764" i="4" s="1"/>
  <c r="M764" i="4" s="1"/>
  <c r="R763" i="4"/>
  <c r="H764" i="4" s="1"/>
  <c r="J764" i="4" l="1"/>
  <c r="L764" i="4" s="1"/>
  <c r="N764" i="4" s="1"/>
  <c r="P764" i="4" s="1"/>
  <c r="S764" i="4" s="1"/>
  <c r="G765" i="4" s="1"/>
  <c r="M765" i="4" s="1"/>
  <c r="W764" i="4"/>
  <c r="Q763" i="4"/>
  <c r="U763" i="4" s="1"/>
  <c r="I764" i="4" s="1"/>
  <c r="Y764" i="4" s="1"/>
  <c r="X764" i="4"/>
  <c r="R764" i="4" l="1"/>
  <c r="H765" i="4" s="1"/>
  <c r="X765" i="4" s="1"/>
  <c r="W765" i="4"/>
  <c r="Q764" i="4"/>
  <c r="U764" i="4" s="1"/>
  <c r="I765" i="4" s="1"/>
  <c r="T764" i="4"/>
  <c r="D765" i="4" s="1"/>
  <c r="J765" i="4" s="1"/>
  <c r="Y765" i="4" l="1"/>
  <c r="K765" i="4"/>
  <c r="L765" i="4" l="1"/>
  <c r="N765" i="4" s="1"/>
  <c r="R765" i="4" l="1"/>
  <c r="H766" i="4" s="1"/>
  <c r="P765" i="4"/>
  <c r="S765" i="4" s="1"/>
  <c r="G766" i="4" s="1"/>
  <c r="M766" i="4" s="1"/>
  <c r="W766" i="4" l="1"/>
  <c r="X766" i="4"/>
  <c r="Q765" i="4"/>
  <c r="U765" i="4" s="1"/>
  <c r="I766" i="4" s="1"/>
  <c r="Y766" i="4" s="1"/>
  <c r="T765" i="4"/>
  <c r="D766" i="4" s="1"/>
  <c r="J766" i="4" s="1"/>
  <c r="K766" i="4" l="1"/>
  <c r="T766" i="4"/>
  <c r="D767" i="4" s="1"/>
  <c r="L766" i="4" l="1"/>
  <c r="N766" i="4" s="1"/>
  <c r="K767" i="4"/>
  <c r="T767" i="4"/>
  <c r="D768" i="4" s="1"/>
  <c r="R766" i="4" l="1"/>
  <c r="H767" i="4" s="1"/>
  <c r="P766" i="4"/>
  <c r="S766" i="4" s="1"/>
  <c r="G767" i="4" s="1"/>
  <c r="M767" i="4" s="1"/>
  <c r="K768" i="4"/>
  <c r="T768" i="4"/>
  <c r="D769" i="4" s="1"/>
  <c r="W767" i="4" l="1"/>
  <c r="J767" i="4"/>
  <c r="L767" i="4" s="1"/>
  <c r="N767" i="4" s="1"/>
  <c r="P767" i="4" s="1"/>
  <c r="S767" i="4" s="1"/>
  <c r="G768" i="4" s="1"/>
  <c r="M768" i="4" s="1"/>
  <c r="X767" i="4"/>
  <c r="Q766" i="4"/>
  <c r="U766" i="4" s="1"/>
  <c r="I767" i="4" s="1"/>
  <c r="Y767" i="4" s="1"/>
  <c r="K769" i="4"/>
  <c r="R767" i="4" l="1"/>
  <c r="H768" i="4" s="1"/>
  <c r="X768" i="4" s="1"/>
  <c r="W768" i="4"/>
  <c r="J768" i="4"/>
  <c r="L768" i="4" s="1"/>
  <c r="N768" i="4" s="1"/>
  <c r="Q767" i="4"/>
  <c r="U767" i="4" s="1"/>
  <c r="I768" i="4" s="1"/>
  <c r="Y768" i="4" l="1"/>
  <c r="R768" i="4"/>
  <c r="H769" i="4" s="1"/>
  <c r="P768" i="4"/>
  <c r="S768" i="4" s="1"/>
  <c r="G769" i="4" s="1"/>
  <c r="M769" i="4" s="1"/>
  <c r="W769" i="4" l="1"/>
  <c r="J769" i="4"/>
  <c r="L769" i="4" s="1"/>
  <c r="N769" i="4" s="1"/>
  <c r="Q768" i="4"/>
  <c r="U768" i="4" s="1"/>
  <c r="I769" i="4" s="1"/>
  <c r="Y769" i="4" s="1"/>
  <c r="X769" i="4"/>
  <c r="R769" i="4" l="1"/>
  <c r="H770" i="4" s="1"/>
  <c r="P769" i="4"/>
  <c r="S769" i="4" s="1"/>
  <c r="G770" i="4" s="1"/>
  <c r="M770" i="4" s="1"/>
  <c r="W770" i="4" l="1"/>
  <c r="Q769" i="4"/>
  <c r="X770" i="4"/>
  <c r="T769" i="4" l="1"/>
  <c r="D770" i="4" s="1"/>
  <c r="J770" i="4" s="1"/>
  <c r="U769" i="4"/>
  <c r="I770" i="4" s="1"/>
  <c r="Y770" i="4" s="1"/>
  <c r="K770" i="4" l="1"/>
  <c r="L770" i="4" l="1"/>
  <c r="N770" i="4" s="1"/>
  <c r="R770" i="4" s="1"/>
  <c r="P770" i="4" l="1"/>
  <c r="S770" i="4" s="1"/>
  <c r="G771" i="4" s="1"/>
  <c r="M771" i="4" s="1"/>
  <c r="H771" i="4"/>
  <c r="W771" i="4" l="1"/>
  <c r="X771" i="4"/>
  <c r="Q770" i="4"/>
  <c r="T770" i="4" l="1"/>
  <c r="D771" i="4" s="1"/>
  <c r="J771" i="4" s="1"/>
  <c r="U770" i="4"/>
  <c r="I771" i="4" s="1"/>
  <c r="Y771" i="4" s="1"/>
  <c r="K771" i="4" l="1"/>
  <c r="L771" i="4" s="1"/>
  <c r="N771" i="4" s="1"/>
  <c r="R771" i="4" s="1"/>
  <c r="P771" i="4" l="1"/>
  <c r="S771" i="4" s="1"/>
  <c r="G772" i="4" s="1"/>
  <c r="M772" i="4" s="1"/>
  <c r="H772" i="4"/>
  <c r="W772" i="4" l="1"/>
  <c r="Q771" i="4"/>
  <c r="U771" i="4" s="1"/>
  <c r="I772" i="4" s="1"/>
  <c r="Y772" i="4" s="1"/>
  <c r="X772" i="4"/>
  <c r="T771" i="4"/>
  <c r="D772" i="4" s="1"/>
  <c r="J772" i="4" s="1"/>
  <c r="K772" i="4" l="1"/>
  <c r="L772" i="4" l="1"/>
  <c r="N772" i="4" s="1"/>
  <c r="R772" i="4" s="1"/>
  <c r="P772" i="4" l="1"/>
  <c r="S772" i="4" s="1"/>
  <c r="G773" i="4" s="1"/>
  <c r="M773" i="4" s="1"/>
  <c r="H773" i="4"/>
  <c r="W773" i="4" l="1"/>
  <c r="X773" i="4"/>
  <c r="Q772" i="4"/>
  <c r="U772" i="4" s="1"/>
  <c r="I773" i="4" s="1"/>
  <c r="Y773" i="4" s="1"/>
  <c r="T772" i="4"/>
  <c r="D773" i="4" s="1"/>
  <c r="J773" i="4" s="1"/>
  <c r="K773" i="4" l="1"/>
  <c r="T773" i="4"/>
  <c r="D774" i="4" s="1"/>
  <c r="L773" i="4" l="1"/>
  <c r="N773" i="4" s="1"/>
  <c r="K774" i="4"/>
  <c r="P773" i="4" l="1"/>
  <c r="S773" i="4" s="1"/>
  <c r="G774" i="4" s="1"/>
  <c r="M774" i="4" s="1"/>
  <c r="R773" i="4"/>
  <c r="H774" i="4" s="1"/>
  <c r="J774" i="4" l="1"/>
  <c r="L774" i="4" s="1"/>
  <c r="N774" i="4" s="1"/>
  <c r="W774" i="4"/>
  <c r="Q773" i="4"/>
  <c r="U773" i="4" s="1"/>
  <c r="I774" i="4" s="1"/>
  <c r="Y774" i="4" s="1"/>
  <c r="X774" i="4"/>
  <c r="R774" i="4" l="1"/>
  <c r="H775" i="4" s="1"/>
  <c r="P774" i="4"/>
  <c r="S774" i="4" s="1"/>
  <c r="G775" i="4" s="1"/>
  <c r="M775" i="4" s="1"/>
  <c r="X775" i="4" l="1"/>
  <c r="Q774" i="4"/>
  <c r="U774" i="4" s="1"/>
  <c r="I775" i="4" s="1"/>
  <c r="Y775" i="4" s="1"/>
  <c r="W775" i="4"/>
  <c r="T774" i="4"/>
  <c r="D775" i="4" s="1"/>
  <c r="J775" i="4" s="1"/>
  <c r="K775" i="4" l="1"/>
  <c r="L775" i="4" l="1"/>
  <c r="N775" i="4" s="1"/>
  <c r="R775" i="4" s="1"/>
  <c r="P775" i="4" l="1"/>
  <c r="S775" i="4" s="1"/>
  <c r="G776" i="4" s="1"/>
  <c r="M776" i="4" s="1"/>
  <c r="H776" i="4"/>
  <c r="W776" i="4" l="1"/>
  <c r="X776" i="4"/>
  <c r="Q775" i="4"/>
  <c r="T775" i="4" l="1"/>
  <c r="D776" i="4" s="1"/>
  <c r="J776" i="4" s="1"/>
  <c r="U775" i="4"/>
  <c r="I776" i="4" s="1"/>
  <c r="Y776" i="4" s="1"/>
  <c r="K776" i="4" l="1"/>
  <c r="L776" i="4" l="1"/>
  <c r="N776" i="4" s="1"/>
  <c r="R776" i="4" s="1"/>
  <c r="P776" i="4" l="1"/>
  <c r="S776" i="4" s="1"/>
  <c r="G777" i="4" s="1"/>
  <c r="M777" i="4" s="1"/>
  <c r="H777" i="4"/>
  <c r="W777" i="4" l="1"/>
  <c r="Q776" i="4"/>
  <c r="X777" i="4"/>
  <c r="T776" i="4" l="1"/>
  <c r="D777" i="4" s="1"/>
  <c r="J777" i="4" s="1"/>
  <c r="U776" i="4"/>
  <c r="I777" i="4" s="1"/>
  <c r="Y777" i="4" s="1"/>
  <c r="K777" i="4" l="1"/>
  <c r="L777" i="4" s="1"/>
  <c r="N777" i="4" s="1"/>
  <c r="R777" i="4" s="1"/>
  <c r="T777" i="4"/>
  <c r="D778" i="4" s="1"/>
  <c r="K778" i="4" l="1"/>
  <c r="P777" i="4"/>
  <c r="S777" i="4" s="1"/>
  <c r="G778" i="4" s="1"/>
  <c r="M778" i="4" s="1"/>
  <c r="H778" i="4"/>
  <c r="W778" i="4" l="1"/>
  <c r="J778" i="4"/>
  <c r="L778" i="4" s="1"/>
  <c r="N778" i="4" s="1"/>
  <c r="Q777" i="4"/>
  <c r="U777" i="4" s="1"/>
  <c r="I778" i="4" s="1"/>
  <c r="Y778" i="4" s="1"/>
  <c r="X778" i="4"/>
  <c r="R778" i="4" l="1"/>
  <c r="H779" i="4" s="1"/>
  <c r="P778" i="4"/>
  <c r="S778" i="4" s="1"/>
  <c r="G779" i="4" s="1"/>
  <c r="M779" i="4" s="1"/>
  <c r="W779" i="4" l="1"/>
  <c r="X779" i="4"/>
  <c r="Q778" i="4"/>
  <c r="T778" i="4" l="1"/>
  <c r="D779" i="4" s="1"/>
  <c r="J779" i="4" s="1"/>
  <c r="U778" i="4"/>
  <c r="I779" i="4" s="1"/>
  <c r="Y779" i="4" s="1"/>
  <c r="K779" i="4" l="1"/>
  <c r="L779" i="4" s="1"/>
  <c r="N779" i="4" s="1"/>
  <c r="R779" i="4" s="1"/>
  <c r="P779" i="4" l="1"/>
  <c r="S779" i="4" s="1"/>
  <c r="G780" i="4" s="1"/>
  <c r="M780" i="4" s="1"/>
  <c r="H780" i="4"/>
  <c r="W780" i="4" l="1"/>
  <c r="Q779" i="4"/>
  <c r="X780" i="4"/>
  <c r="T779" i="4" l="1"/>
  <c r="D780" i="4" s="1"/>
  <c r="J780" i="4" s="1"/>
  <c r="U779" i="4"/>
  <c r="I780" i="4" s="1"/>
  <c r="Y780" i="4" s="1"/>
  <c r="K780" i="4" l="1"/>
  <c r="L780" i="4" l="1"/>
  <c r="N780" i="4" s="1"/>
  <c r="R780" i="4" s="1"/>
  <c r="P780" i="4" l="1"/>
  <c r="S780" i="4" s="1"/>
  <c r="G781" i="4" s="1"/>
  <c r="M781" i="4" s="1"/>
  <c r="H781" i="4"/>
  <c r="W781" i="4" l="1"/>
  <c r="X781" i="4"/>
  <c r="Q780" i="4"/>
  <c r="T780" i="4" l="1"/>
  <c r="D781" i="4" s="1"/>
  <c r="J781" i="4" s="1"/>
  <c r="U780" i="4"/>
  <c r="I781" i="4" s="1"/>
  <c r="Y781" i="4" s="1"/>
  <c r="K781" i="4" l="1"/>
  <c r="L781" i="4" l="1"/>
  <c r="N781" i="4" s="1"/>
  <c r="P781" i="4" l="1"/>
  <c r="S781" i="4" s="1"/>
  <c r="G782" i="4" s="1"/>
  <c r="M782" i="4" s="1"/>
  <c r="R781" i="4"/>
  <c r="H782" i="4" s="1"/>
  <c r="Q781" i="4" l="1"/>
  <c r="U781" i="4" s="1"/>
  <c r="I782" i="4" s="1"/>
  <c r="Y782" i="4" s="1"/>
  <c r="W782" i="4"/>
  <c r="X782" i="4"/>
  <c r="T781" i="4"/>
  <c r="D782" i="4" s="1"/>
  <c r="J782" i="4" s="1"/>
  <c r="K782" i="4" l="1"/>
  <c r="L782" i="4" l="1"/>
  <c r="N782" i="4" s="1"/>
  <c r="R782" i="4" s="1"/>
  <c r="P782" i="4" l="1"/>
  <c r="S782" i="4" s="1"/>
  <c r="G783" i="4" s="1"/>
  <c r="M783" i="4" s="1"/>
  <c r="H783" i="4"/>
  <c r="W783" i="4" l="1"/>
  <c r="Q782" i="4"/>
  <c r="X783" i="4"/>
  <c r="T782" i="4" l="1"/>
  <c r="D783" i="4" s="1"/>
  <c r="J783" i="4" s="1"/>
  <c r="U782" i="4"/>
  <c r="I783" i="4" s="1"/>
  <c r="Y783" i="4" s="1"/>
  <c r="K783" i="4" l="1"/>
  <c r="L783" i="4" s="1"/>
  <c r="N783" i="4" s="1"/>
  <c r="R783" i="4" s="1"/>
  <c r="P783" i="4" l="1"/>
  <c r="S783" i="4" s="1"/>
  <c r="G784" i="4" s="1"/>
  <c r="M784" i="4" s="1"/>
  <c r="H784" i="4"/>
  <c r="W784" i="4" l="1"/>
  <c r="X784" i="4"/>
  <c r="Q783" i="4"/>
  <c r="T783" i="4" l="1"/>
  <c r="D784" i="4" s="1"/>
  <c r="J784" i="4" s="1"/>
  <c r="U783" i="4"/>
  <c r="I784" i="4" s="1"/>
  <c r="Y784" i="4" s="1"/>
  <c r="K784" i="4" l="1"/>
  <c r="L784" i="4" l="1"/>
  <c r="N784" i="4" s="1"/>
  <c r="P784" i="4" l="1"/>
  <c r="S784" i="4" s="1"/>
  <c r="G785" i="4" s="1"/>
  <c r="M785" i="4" s="1"/>
  <c r="R784" i="4"/>
  <c r="H785" i="4" s="1"/>
  <c r="X785" i="4" l="1"/>
  <c r="W785" i="4"/>
  <c r="Q784" i="4"/>
  <c r="U784" i="4" s="1"/>
  <c r="I785" i="4" s="1"/>
  <c r="Y785" i="4" s="1"/>
  <c r="T784" i="4"/>
  <c r="D785" i="4" s="1"/>
  <c r="J785" i="4" s="1"/>
  <c r="K785" i="4" l="1"/>
  <c r="L785" i="4" s="1"/>
  <c r="N785" i="4" s="1"/>
  <c r="R785" i="4" s="1"/>
  <c r="P785" i="4" l="1"/>
  <c r="S785" i="4" s="1"/>
  <c r="G786" i="4" s="1"/>
  <c r="M786" i="4" s="1"/>
  <c r="H786" i="4"/>
  <c r="W786" i="4" l="1"/>
  <c r="X786" i="4"/>
  <c r="Q785" i="4"/>
  <c r="T785" i="4" l="1"/>
  <c r="D786" i="4" s="1"/>
  <c r="J786" i="4" s="1"/>
  <c r="U785" i="4"/>
  <c r="I786" i="4" s="1"/>
  <c r="Y786" i="4" s="1"/>
  <c r="K786" i="4" l="1"/>
  <c r="L786" i="4" s="1"/>
  <c r="N786" i="4" s="1"/>
  <c r="R786" i="4" s="1"/>
  <c r="P786" i="4" l="1"/>
  <c r="S786" i="4" s="1"/>
  <c r="G787" i="4" s="1"/>
  <c r="M787" i="4" s="1"/>
  <c r="H787" i="4"/>
  <c r="W787" i="4" l="1"/>
  <c r="X787" i="4"/>
  <c r="Q786" i="4"/>
  <c r="T786" i="4" l="1"/>
  <c r="D787" i="4" s="1"/>
  <c r="J787" i="4" s="1"/>
  <c r="U786" i="4"/>
  <c r="I787" i="4" s="1"/>
  <c r="Y787" i="4" s="1"/>
  <c r="K787" i="4" l="1"/>
  <c r="L787" i="4" l="1"/>
  <c r="N787" i="4" s="1"/>
  <c r="P787" i="4" l="1"/>
  <c r="S787" i="4" s="1"/>
  <c r="G788" i="4" s="1"/>
  <c r="M788" i="4" s="1"/>
  <c r="R787" i="4"/>
  <c r="H788" i="4" s="1"/>
  <c r="Q787" i="4" l="1"/>
  <c r="U787" i="4" s="1"/>
  <c r="I788" i="4" s="1"/>
  <c r="Y788" i="4" s="1"/>
  <c r="W788" i="4"/>
  <c r="X788" i="4"/>
  <c r="T787" i="4"/>
  <c r="D788" i="4" s="1"/>
  <c r="J788" i="4" s="1"/>
  <c r="K788" i="4" l="1"/>
  <c r="L788" i="4" s="1"/>
  <c r="N788" i="4" s="1"/>
  <c r="R788" i="4" s="1"/>
  <c r="P788" i="4" l="1"/>
  <c r="S788" i="4" s="1"/>
  <c r="G789" i="4" s="1"/>
  <c r="M789" i="4" s="1"/>
  <c r="H789" i="4"/>
  <c r="W789" i="4" l="1"/>
  <c r="Q788" i="4"/>
  <c r="X789" i="4"/>
  <c r="T788" i="4" l="1"/>
  <c r="D789" i="4" s="1"/>
  <c r="J789" i="4" s="1"/>
  <c r="U788" i="4"/>
  <c r="I789" i="4" s="1"/>
  <c r="Y789" i="4" s="1"/>
  <c r="K789" i="4" l="1"/>
  <c r="L789" i="4" s="1"/>
  <c r="N789" i="4" s="1"/>
  <c r="R789" i="4" s="1"/>
  <c r="P789" i="4" l="1"/>
  <c r="S789" i="4" s="1"/>
  <c r="G790" i="4" s="1"/>
  <c r="M790" i="4" s="1"/>
  <c r="H790" i="4"/>
  <c r="W790" i="4" l="1"/>
  <c r="Q789" i="4"/>
  <c r="X790" i="4"/>
  <c r="T789" i="4" l="1"/>
  <c r="D790" i="4" s="1"/>
  <c r="J790" i="4" s="1"/>
  <c r="U789" i="4"/>
  <c r="I790" i="4" s="1"/>
  <c r="Y790" i="4" s="1"/>
  <c r="K790" i="4" l="1"/>
  <c r="L790" i="4" s="1"/>
  <c r="N790" i="4" s="1"/>
  <c r="R790" i="4" s="1"/>
  <c r="P790" i="4" l="1"/>
  <c r="S790" i="4" s="1"/>
  <c r="G791" i="4" s="1"/>
  <c r="M791" i="4" s="1"/>
  <c r="H791" i="4"/>
  <c r="W791" i="4" l="1"/>
  <c r="X791" i="4"/>
  <c r="Q790" i="4"/>
  <c r="T790" i="4" l="1"/>
  <c r="D791" i="4" s="1"/>
  <c r="J791" i="4" s="1"/>
  <c r="U790" i="4"/>
  <c r="I791" i="4" s="1"/>
  <c r="Y791" i="4" s="1"/>
  <c r="K791" i="4" l="1"/>
  <c r="L791" i="4" l="1"/>
  <c r="N791" i="4" s="1"/>
  <c r="P791" i="4" l="1"/>
  <c r="S791" i="4" s="1"/>
  <c r="G792" i="4" s="1"/>
  <c r="M792" i="4" s="1"/>
  <c r="R791" i="4"/>
  <c r="H792" i="4" s="1"/>
  <c r="W792" i="4" l="1"/>
  <c r="Q791" i="4"/>
  <c r="U791" i="4" s="1"/>
  <c r="I792" i="4" s="1"/>
  <c r="Y792" i="4" s="1"/>
  <c r="X792" i="4"/>
  <c r="T791" i="4"/>
  <c r="D792" i="4" s="1"/>
  <c r="J792" i="4" s="1"/>
  <c r="K792" i="4" l="1"/>
  <c r="L792" i="4" s="1"/>
  <c r="N792" i="4" s="1"/>
  <c r="R792" i="4" s="1"/>
  <c r="H793" i="4" l="1"/>
  <c r="P792" i="4"/>
  <c r="S792" i="4" s="1"/>
  <c r="G793" i="4" s="1"/>
  <c r="M793" i="4" s="1"/>
  <c r="W793" i="4" l="1"/>
  <c r="X793" i="4"/>
  <c r="Q792" i="4"/>
  <c r="T792" i="4" l="1"/>
  <c r="D793" i="4" s="1"/>
  <c r="J793" i="4" s="1"/>
  <c r="U792" i="4"/>
  <c r="I793" i="4" s="1"/>
  <c r="Y793" i="4" s="1"/>
  <c r="K793" i="4" l="1"/>
  <c r="L793" i="4" l="1"/>
  <c r="N793" i="4" s="1"/>
  <c r="R793" i="4" s="1"/>
  <c r="P793" i="4" l="1"/>
  <c r="S793" i="4" s="1"/>
  <c r="G794" i="4" s="1"/>
  <c r="M794" i="4" s="1"/>
  <c r="H794" i="4"/>
  <c r="W794" i="4" l="1"/>
  <c r="Q793" i="4"/>
  <c r="X794" i="4"/>
  <c r="T793" i="4" l="1"/>
  <c r="D794" i="4" s="1"/>
  <c r="J794" i="4" s="1"/>
  <c r="U793" i="4"/>
  <c r="I794" i="4" s="1"/>
  <c r="Y794" i="4" s="1"/>
  <c r="K794" i="4" l="1"/>
  <c r="L794" i="4" s="1"/>
  <c r="N794" i="4" s="1"/>
  <c r="R794" i="4" s="1"/>
  <c r="P794" i="4" l="1"/>
  <c r="S794" i="4" s="1"/>
  <c r="G795" i="4" s="1"/>
  <c r="M795" i="4" s="1"/>
  <c r="H795" i="4"/>
  <c r="W795" i="4" l="1"/>
  <c r="Q794" i="4"/>
  <c r="X795" i="4"/>
  <c r="T794" i="4" l="1"/>
  <c r="D795" i="4" s="1"/>
  <c r="J795" i="4" s="1"/>
  <c r="U794" i="4"/>
  <c r="I795" i="4" s="1"/>
  <c r="Y795" i="4" s="1"/>
  <c r="K795" i="4" l="1"/>
  <c r="T795" i="4"/>
  <c r="D796" i="4" s="1"/>
  <c r="L795" i="4" l="1"/>
  <c r="N795" i="4" s="1"/>
  <c r="K796" i="4"/>
  <c r="R795" i="4" l="1"/>
  <c r="H796" i="4" s="1"/>
  <c r="P795" i="4"/>
  <c r="S795" i="4" s="1"/>
  <c r="G796" i="4" s="1"/>
  <c r="M796" i="4" s="1"/>
  <c r="W796" i="4" l="1"/>
  <c r="J796" i="4"/>
  <c r="L796" i="4" s="1"/>
  <c r="N796" i="4" s="1"/>
  <c r="P796" i="4" s="1"/>
  <c r="S796" i="4" s="1"/>
  <c r="G797" i="4" s="1"/>
  <c r="M797" i="4" s="1"/>
  <c r="X796" i="4"/>
  <c r="Q795" i="4"/>
  <c r="U795" i="4" s="1"/>
  <c r="I796" i="4" s="1"/>
  <c r="Y796" i="4" s="1"/>
  <c r="R796" i="4" l="1"/>
  <c r="H797" i="4" s="1"/>
  <c r="X797" i="4" s="1"/>
  <c r="W797" i="4"/>
  <c r="Q796" i="4"/>
  <c r="U796" i="4" s="1"/>
  <c r="I797" i="4" s="1"/>
  <c r="T796" i="4"/>
  <c r="D797" i="4" s="1"/>
  <c r="J797" i="4" s="1"/>
  <c r="Y797" i="4" l="1"/>
  <c r="K797" i="4"/>
  <c r="L797" i="4" l="1"/>
  <c r="N797" i="4" s="1"/>
  <c r="P797" i="4" l="1"/>
  <c r="S797" i="4" s="1"/>
  <c r="G798" i="4" s="1"/>
  <c r="M798" i="4" s="1"/>
  <c r="R797" i="4"/>
  <c r="H798" i="4" s="1"/>
  <c r="Q797" i="4" l="1"/>
  <c r="U797" i="4" s="1"/>
  <c r="I798" i="4" s="1"/>
  <c r="Y798" i="4" s="1"/>
  <c r="W798" i="4"/>
  <c r="X798" i="4"/>
  <c r="T797" i="4"/>
  <c r="D798" i="4" s="1"/>
  <c r="J798" i="4" s="1"/>
  <c r="K798" i="4" l="1"/>
  <c r="T798" i="4"/>
  <c r="D799" i="4" s="1"/>
  <c r="K799" i="4" l="1"/>
  <c r="T799" i="4"/>
  <c r="D800" i="4" s="1"/>
  <c r="L798" i="4"/>
  <c r="N798" i="4" s="1"/>
  <c r="R798" i="4" s="1"/>
  <c r="P798" i="4" l="1"/>
  <c r="S798" i="4" s="1"/>
  <c r="G799" i="4" s="1"/>
  <c r="M799" i="4" s="1"/>
  <c r="H799" i="4"/>
  <c r="K800" i="4"/>
  <c r="W799" i="4" l="1"/>
  <c r="J799" i="4"/>
  <c r="L799" i="4" s="1"/>
  <c r="N799" i="4" s="1"/>
  <c r="X799" i="4"/>
  <c r="Q798" i="4"/>
  <c r="U798" i="4" s="1"/>
  <c r="I799" i="4" s="1"/>
  <c r="Y799" i="4" s="1"/>
  <c r="R799" i="4" l="1"/>
  <c r="H800" i="4" s="1"/>
  <c r="P799" i="4"/>
  <c r="S799" i="4" s="1"/>
  <c r="G800" i="4" s="1"/>
  <c r="M800" i="4" s="1"/>
  <c r="W800" i="4" l="1"/>
  <c r="J800" i="4"/>
  <c r="L800" i="4" s="1"/>
  <c r="N800" i="4" s="1"/>
  <c r="Q799" i="4"/>
  <c r="U799" i="4" s="1"/>
  <c r="I800" i="4" s="1"/>
  <c r="Y800" i="4" s="1"/>
  <c r="X800" i="4"/>
  <c r="R800" i="4" l="1"/>
  <c r="H801" i="4" s="1"/>
  <c r="P800" i="4"/>
  <c r="S800" i="4" s="1"/>
  <c r="G801" i="4" s="1"/>
  <c r="M801" i="4" s="1"/>
  <c r="W801" i="4" l="1"/>
  <c r="Q800" i="4"/>
  <c r="X801" i="4"/>
  <c r="T800" i="4" l="1"/>
  <c r="D801" i="4" s="1"/>
  <c r="J801" i="4" s="1"/>
  <c r="U800" i="4"/>
  <c r="I801" i="4" s="1"/>
  <c r="Y801" i="4" s="1"/>
  <c r="K801" i="4" l="1"/>
  <c r="L801" i="4" l="1"/>
  <c r="N801" i="4" s="1"/>
  <c r="P801" i="4" l="1"/>
  <c r="S801" i="4" s="1"/>
  <c r="G802" i="4" s="1"/>
  <c r="M802" i="4" s="1"/>
  <c r="R801" i="4"/>
  <c r="H802" i="4" s="1"/>
  <c r="Q801" i="4" l="1"/>
  <c r="U801" i="4" s="1"/>
  <c r="I802" i="4" s="1"/>
  <c r="Y802" i="4" s="1"/>
  <c r="W802" i="4"/>
  <c r="X802" i="4"/>
  <c r="T801" i="4"/>
  <c r="D802" i="4" s="1"/>
  <c r="J802" i="4" s="1"/>
  <c r="K802" i="4" l="1"/>
  <c r="L802" i="4" l="1"/>
  <c r="N802" i="4" s="1"/>
  <c r="R802" i="4" s="1"/>
  <c r="P802" i="4" l="1"/>
  <c r="S802" i="4" s="1"/>
  <c r="G803" i="4" s="1"/>
  <c r="M803" i="4" s="1"/>
  <c r="H803" i="4"/>
  <c r="W803" i="4" l="1"/>
  <c r="Q802" i="4"/>
  <c r="X803" i="4"/>
  <c r="T802" i="4" l="1"/>
  <c r="D803" i="4" s="1"/>
  <c r="J803" i="4" s="1"/>
  <c r="U802" i="4"/>
  <c r="I803" i="4" s="1"/>
  <c r="Y803" i="4" s="1"/>
  <c r="K803" i="4" l="1"/>
  <c r="T803" i="4"/>
  <c r="D804" i="4" s="1"/>
  <c r="K804" i="4" l="1"/>
  <c r="L803" i="4"/>
  <c r="N803" i="4" s="1"/>
  <c r="R803" i="4" s="1"/>
  <c r="P803" i="4" l="1"/>
  <c r="S803" i="4" s="1"/>
  <c r="G804" i="4" s="1"/>
  <c r="M804" i="4" s="1"/>
  <c r="H804" i="4"/>
  <c r="W804" i="4" l="1"/>
  <c r="J804" i="4"/>
  <c r="L804" i="4" s="1"/>
  <c r="N804" i="4" s="1"/>
  <c r="X804" i="4"/>
  <c r="Q803" i="4"/>
  <c r="U803" i="4" s="1"/>
  <c r="I804" i="4" s="1"/>
  <c r="Y804" i="4" s="1"/>
  <c r="R804" i="4" l="1"/>
  <c r="H805" i="4" s="1"/>
  <c r="P804" i="4"/>
  <c r="S804" i="4" s="1"/>
  <c r="G805" i="4" s="1"/>
  <c r="M805" i="4" s="1"/>
  <c r="W805" i="4" l="1"/>
  <c r="Q804" i="4"/>
  <c r="X805" i="4"/>
  <c r="T804" i="4" l="1"/>
  <c r="D805" i="4" s="1"/>
  <c r="J805" i="4" s="1"/>
  <c r="U804" i="4"/>
  <c r="I805" i="4" s="1"/>
  <c r="Y805" i="4" s="1"/>
  <c r="K805" i="4" l="1"/>
  <c r="L805" i="4" l="1"/>
  <c r="N805" i="4" s="1"/>
  <c r="R805" i="4" s="1"/>
  <c r="P805" i="4" l="1"/>
  <c r="S805" i="4" s="1"/>
  <c r="G806" i="4" s="1"/>
  <c r="M806" i="4" s="1"/>
  <c r="H806" i="4"/>
  <c r="W806" i="4" l="1"/>
  <c r="Q805" i="4"/>
  <c r="U805" i="4" s="1"/>
  <c r="I806" i="4" s="1"/>
  <c r="Y806" i="4" s="1"/>
  <c r="T805" i="4"/>
  <c r="D806" i="4" s="1"/>
  <c r="J806" i="4" s="1"/>
  <c r="X806" i="4"/>
  <c r="K806" i="4" l="1"/>
  <c r="L806" i="4" s="1"/>
  <c r="N806" i="4" s="1"/>
  <c r="R806" i="4" s="1"/>
  <c r="H807" i="4" l="1"/>
  <c r="P806" i="4"/>
  <c r="S806" i="4" s="1"/>
  <c r="G807" i="4" s="1"/>
  <c r="M807" i="4" s="1"/>
  <c r="W807" i="4" l="1"/>
  <c r="X807" i="4"/>
  <c r="Q806" i="4"/>
  <c r="T806" i="4" l="1"/>
  <c r="D807" i="4" s="1"/>
  <c r="J807" i="4" s="1"/>
  <c r="U806" i="4"/>
  <c r="I807" i="4" s="1"/>
  <c r="Y807" i="4" s="1"/>
  <c r="K807" i="4" l="1"/>
  <c r="L807" i="4" l="1"/>
  <c r="N807" i="4" s="1"/>
  <c r="R807" i="4" l="1"/>
  <c r="H808" i="4" s="1"/>
  <c r="P807" i="4"/>
  <c r="S807" i="4" s="1"/>
  <c r="G808" i="4" s="1"/>
  <c r="M808" i="4" s="1"/>
  <c r="W808" i="4" l="1"/>
  <c r="Q807" i="4"/>
  <c r="U807" i="4" s="1"/>
  <c r="I808" i="4" s="1"/>
  <c r="Y808" i="4" s="1"/>
  <c r="X808" i="4"/>
  <c r="T807" i="4"/>
  <c r="D808" i="4" s="1"/>
  <c r="J808" i="4" s="1"/>
  <c r="K808" i="4" l="1"/>
  <c r="L808" i="4" l="1"/>
  <c r="N808" i="4" s="1"/>
  <c r="R808" i="4" s="1"/>
  <c r="P808" i="4" l="1"/>
  <c r="S808" i="4" s="1"/>
  <c r="G809" i="4" s="1"/>
  <c r="M809" i="4" s="1"/>
  <c r="H809" i="4"/>
  <c r="W809" i="4" l="1"/>
  <c r="X809" i="4"/>
  <c r="Q808" i="4"/>
  <c r="T808" i="4" l="1"/>
  <c r="D809" i="4" s="1"/>
  <c r="J809" i="4" s="1"/>
  <c r="U808" i="4"/>
  <c r="I809" i="4" s="1"/>
  <c r="Y809" i="4" s="1"/>
  <c r="K809" i="4" l="1"/>
  <c r="T809" i="4"/>
  <c r="D810" i="4" s="1"/>
  <c r="L809" i="4" l="1"/>
  <c r="N809" i="4" s="1"/>
  <c r="K810" i="4"/>
  <c r="T810" i="4"/>
  <c r="D811" i="4" s="1"/>
  <c r="P809" i="4" l="1"/>
  <c r="S809" i="4" s="1"/>
  <c r="G810" i="4" s="1"/>
  <c r="M810" i="4" s="1"/>
  <c r="R809" i="4"/>
  <c r="H810" i="4" s="1"/>
  <c r="K811" i="4"/>
  <c r="T811" i="4"/>
  <c r="D812" i="4" s="1"/>
  <c r="W810" i="4" l="1"/>
  <c r="J810" i="4"/>
  <c r="L810" i="4" s="1"/>
  <c r="N810" i="4" s="1"/>
  <c r="Q809" i="4"/>
  <c r="U809" i="4" s="1"/>
  <c r="I810" i="4" s="1"/>
  <c r="Y810" i="4" s="1"/>
  <c r="X810" i="4"/>
  <c r="K812" i="4"/>
  <c r="R810" i="4" l="1"/>
  <c r="H811" i="4" s="1"/>
  <c r="P810" i="4"/>
  <c r="S810" i="4" s="1"/>
  <c r="G811" i="4" s="1"/>
  <c r="M811" i="4" s="1"/>
  <c r="W811" i="4" l="1"/>
  <c r="X811" i="4"/>
  <c r="Q810" i="4"/>
  <c r="U810" i="4" s="1"/>
  <c r="I811" i="4" s="1"/>
  <c r="Y811" i="4" s="1"/>
  <c r="J811" i="4"/>
  <c r="L811" i="4" s="1"/>
  <c r="N811" i="4" s="1"/>
  <c r="P811" i="4" s="1"/>
  <c r="S811" i="4" s="1"/>
  <c r="G812" i="4" s="1"/>
  <c r="M812" i="4" s="1"/>
  <c r="R811" i="4" l="1"/>
  <c r="H812" i="4" s="1"/>
  <c r="X812" i="4" s="1"/>
  <c r="W812" i="4"/>
  <c r="J812" i="4"/>
  <c r="L812" i="4" s="1"/>
  <c r="N812" i="4" s="1"/>
  <c r="Q811" i="4"/>
  <c r="U811" i="4" s="1"/>
  <c r="I812" i="4" s="1"/>
  <c r="Y812" i="4" l="1"/>
  <c r="R812" i="4"/>
  <c r="H813" i="4" s="1"/>
  <c r="P812" i="4"/>
  <c r="S812" i="4" s="1"/>
  <c r="G813" i="4" s="1"/>
  <c r="M813" i="4" s="1"/>
  <c r="W813" i="4" l="1"/>
  <c r="Q812" i="4"/>
  <c r="X813" i="4"/>
  <c r="T812" i="4" l="1"/>
  <c r="D813" i="4" s="1"/>
  <c r="J813" i="4" s="1"/>
  <c r="U812" i="4"/>
  <c r="I813" i="4" s="1"/>
  <c r="Y813" i="4" s="1"/>
  <c r="K813" i="4" l="1"/>
  <c r="L813" i="4" l="1"/>
  <c r="N813" i="4" s="1"/>
  <c r="P813" i="4" l="1"/>
  <c r="S813" i="4" s="1"/>
  <c r="G814" i="4" s="1"/>
  <c r="M814" i="4" s="1"/>
  <c r="R813" i="4"/>
  <c r="H814" i="4" s="1"/>
  <c r="W814" i="4" l="1"/>
  <c r="Q813" i="4"/>
  <c r="U813" i="4" s="1"/>
  <c r="I814" i="4" s="1"/>
  <c r="Y814" i="4" s="1"/>
  <c r="X814" i="4"/>
  <c r="T813" i="4"/>
  <c r="D814" i="4" s="1"/>
  <c r="J814" i="4" s="1"/>
  <c r="K814" i="4" l="1"/>
  <c r="L814" i="4" l="1"/>
  <c r="N814" i="4" s="1"/>
  <c r="R814" i="4" l="1"/>
  <c r="H815" i="4" s="1"/>
  <c r="P814" i="4"/>
  <c r="S814" i="4" s="1"/>
  <c r="G815" i="4" s="1"/>
  <c r="M815" i="4" s="1"/>
  <c r="W815" i="4" l="1"/>
  <c r="Q814" i="4"/>
  <c r="U814" i="4" s="1"/>
  <c r="I815" i="4" s="1"/>
  <c r="Y815" i="4" s="1"/>
  <c r="X815" i="4"/>
  <c r="T814" i="4"/>
  <c r="D815" i="4" s="1"/>
  <c r="J815" i="4" s="1"/>
  <c r="K815" i="4" l="1"/>
  <c r="L815" i="4" l="1"/>
  <c r="N815" i="4" s="1"/>
  <c r="R815" i="4" s="1"/>
  <c r="P815" i="4" l="1"/>
  <c r="S815" i="4" s="1"/>
  <c r="G816" i="4" s="1"/>
  <c r="M816" i="4" s="1"/>
  <c r="H816" i="4"/>
  <c r="W816" i="4" l="1"/>
  <c r="X816" i="4"/>
  <c r="Q815" i="4"/>
  <c r="T815" i="4" l="1"/>
  <c r="D816" i="4" s="1"/>
  <c r="J816" i="4" s="1"/>
  <c r="U815" i="4"/>
  <c r="I816" i="4" s="1"/>
  <c r="Y816" i="4" s="1"/>
  <c r="K816" i="4" l="1"/>
  <c r="L816" i="4" l="1"/>
  <c r="N816" i="4" s="1"/>
  <c r="P816" i="4" l="1"/>
  <c r="S816" i="4" s="1"/>
  <c r="G817" i="4" s="1"/>
  <c r="M817" i="4" s="1"/>
  <c r="R816" i="4"/>
  <c r="H817" i="4" s="1"/>
  <c r="X817" i="4" l="1"/>
  <c r="Q816" i="4"/>
  <c r="U816" i="4" s="1"/>
  <c r="I817" i="4" s="1"/>
  <c r="Y817" i="4" s="1"/>
  <c r="W817" i="4"/>
  <c r="T816" i="4"/>
  <c r="D817" i="4" s="1"/>
  <c r="J817" i="4" s="1"/>
  <c r="K817" i="4" l="1"/>
  <c r="L817" i="4" l="1"/>
  <c r="N817" i="4" s="1"/>
  <c r="R817" i="4" s="1"/>
  <c r="P817" i="4" l="1"/>
  <c r="S817" i="4" s="1"/>
  <c r="G818" i="4" s="1"/>
  <c r="M818" i="4" s="1"/>
  <c r="H818" i="4"/>
  <c r="W818" i="4" l="1"/>
  <c r="X818" i="4"/>
  <c r="Q817" i="4"/>
  <c r="T817" i="4" l="1"/>
  <c r="D818" i="4" s="1"/>
  <c r="J818" i="4" s="1"/>
  <c r="U817" i="4"/>
  <c r="I818" i="4" s="1"/>
  <c r="Y818" i="4" s="1"/>
  <c r="K818" i="4" l="1"/>
  <c r="L818" i="4" l="1"/>
  <c r="N818" i="4" s="1"/>
  <c r="R818" i="4" s="1"/>
  <c r="P818" i="4" l="1"/>
  <c r="S818" i="4" s="1"/>
  <c r="G819" i="4" s="1"/>
  <c r="M819" i="4" s="1"/>
  <c r="H819" i="4"/>
  <c r="W819" i="4" l="1"/>
  <c r="X819" i="4"/>
  <c r="Q818" i="4"/>
  <c r="T818" i="4" l="1"/>
  <c r="D819" i="4" s="1"/>
  <c r="J819" i="4" s="1"/>
  <c r="U818" i="4"/>
  <c r="I819" i="4" s="1"/>
  <c r="Y819" i="4" s="1"/>
  <c r="K819" i="4" l="1"/>
  <c r="L819" i="4" s="1"/>
  <c r="N819" i="4" s="1"/>
  <c r="R819" i="4" s="1"/>
  <c r="P819" i="4" l="1"/>
  <c r="S819" i="4" s="1"/>
  <c r="G820" i="4" s="1"/>
  <c r="M820" i="4" s="1"/>
  <c r="H820" i="4"/>
  <c r="W820" i="4" l="1"/>
  <c r="X820" i="4"/>
  <c r="Q819" i="4"/>
  <c r="T819" i="4" l="1"/>
  <c r="D820" i="4" s="1"/>
  <c r="J820" i="4" s="1"/>
  <c r="U819" i="4"/>
  <c r="I820" i="4" s="1"/>
  <c r="Y820" i="4" s="1"/>
  <c r="K820" i="4" l="1"/>
  <c r="L820" i="4" l="1"/>
  <c r="N820" i="4" s="1"/>
  <c r="P820" i="4" l="1"/>
  <c r="S820" i="4" s="1"/>
  <c r="G821" i="4" s="1"/>
  <c r="M821" i="4" s="1"/>
  <c r="R820" i="4"/>
  <c r="H821" i="4" s="1"/>
  <c r="W821" i="4" l="1"/>
  <c r="Q820" i="4"/>
  <c r="U820" i="4" s="1"/>
  <c r="I821" i="4" s="1"/>
  <c r="Y821" i="4" s="1"/>
  <c r="X821" i="4"/>
  <c r="T820" i="4"/>
  <c r="D821" i="4" s="1"/>
  <c r="J821" i="4" s="1"/>
  <c r="K821" i="4" l="1"/>
  <c r="L821" i="4" l="1"/>
  <c r="N821" i="4" s="1"/>
  <c r="R821" i="4" s="1"/>
  <c r="P821" i="4" l="1"/>
  <c r="S821" i="4" s="1"/>
  <c r="G822" i="4" s="1"/>
  <c r="M822" i="4" s="1"/>
  <c r="H822" i="4"/>
  <c r="W822" i="4" l="1"/>
  <c r="X822" i="4"/>
  <c r="Q821" i="4"/>
  <c r="U821" i="4" s="1"/>
  <c r="I822" i="4" s="1"/>
  <c r="Y822" i="4" s="1"/>
  <c r="T821" i="4"/>
  <c r="D822" i="4" s="1"/>
  <c r="J822" i="4" s="1"/>
  <c r="K822" i="4" l="1"/>
  <c r="L822" i="4" l="1"/>
  <c r="N822" i="4" s="1"/>
  <c r="R822" i="4" s="1"/>
  <c r="P822" i="4" l="1"/>
  <c r="S822" i="4" s="1"/>
  <c r="G823" i="4" s="1"/>
  <c r="M823" i="4" s="1"/>
  <c r="H823" i="4"/>
  <c r="W823" i="4" l="1"/>
  <c r="Q822" i="4"/>
  <c r="X823" i="4"/>
  <c r="T822" i="4" l="1"/>
  <c r="D823" i="4" s="1"/>
  <c r="J823" i="4" s="1"/>
  <c r="U822" i="4"/>
  <c r="I823" i="4" s="1"/>
  <c r="Y823" i="4" s="1"/>
  <c r="K823" i="4" l="1"/>
  <c r="L823" i="4" l="1"/>
  <c r="N823" i="4" s="1"/>
  <c r="R823" i="4" s="1"/>
  <c r="P823" i="4" l="1"/>
  <c r="S823" i="4" s="1"/>
  <c r="G824" i="4" s="1"/>
  <c r="M824" i="4" s="1"/>
  <c r="H824" i="4"/>
  <c r="W824" i="4" l="1"/>
  <c r="Q823" i="4"/>
  <c r="X824" i="4"/>
  <c r="T823" i="4" l="1"/>
  <c r="D824" i="4" s="1"/>
  <c r="J824" i="4" s="1"/>
  <c r="U823" i="4"/>
  <c r="I824" i="4" s="1"/>
  <c r="Y824" i="4" s="1"/>
  <c r="K824" i="4" l="1"/>
  <c r="L824" i="4" l="1"/>
  <c r="N824" i="4" s="1"/>
  <c r="R824" i="4" s="1"/>
  <c r="H825" i="4" l="1"/>
  <c r="P824" i="4"/>
  <c r="S824" i="4" s="1"/>
  <c r="G825" i="4" s="1"/>
  <c r="M825" i="4" s="1"/>
  <c r="W825" i="4" l="1"/>
  <c r="X825" i="4"/>
  <c r="Q824" i="4"/>
  <c r="T824" i="4" l="1"/>
  <c r="D825" i="4" s="1"/>
  <c r="J825" i="4" s="1"/>
  <c r="U824" i="4"/>
  <c r="I825" i="4" s="1"/>
  <c r="Y825" i="4" s="1"/>
  <c r="K825" i="4" l="1"/>
  <c r="T825" i="4"/>
  <c r="D826" i="4" s="1"/>
  <c r="L825" i="4" l="1"/>
  <c r="N825" i="4" s="1"/>
  <c r="K826" i="4"/>
  <c r="P825" i="4" l="1"/>
  <c r="S825" i="4" s="1"/>
  <c r="G826" i="4" s="1"/>
  <c r="M826" i="4" s="1"/>
  <c r="R825" i="4"/>
  <c r="H826" i="4" s="1"/>
  <c r="W826" i="4" l="1"/>
  <c r="J826" i="4"/>
  <c r="L826" i="4" s="1"/>
  <c r="N826" i="4" s="1"/>
  <c r="P826" i="4" s="1"/>
  <c r="S826" i="4" s="1"/>
  <c r="G827" i="4" s="1"/>
  <c r="M827" i="4" s="1"/>
  <c r="Q825" i="4"/>
  <c r="U825" i="4" s="1"/>
  <c r="I826" i="4" s="1"/>
  <c r="Y826" i="4" s="1"/>
  <c r="X826" i="4"/>
  <c r="R826" i="4" l="1"/>
  <c r="H827" i="4" s="1"/>
  <c r="X827" i="4" s="1"/>
  <c r="W827" i="4"/>
  <c r="Q826" i="4"/>
  <c r="T826" i="4" l="1"/>
  <c r="D827" i="4" s="1"/>
  <c r="J827" i="4" s="1"/>
  <c r="U826" i="4"/>
  <c r="I827" i="4" s="1"/>
  <c r="Y827" i="4" s="1"/>
  <c r="K827" i="4" l="1"/>
  <c r="L827" i="4" l="1"/>
  <c r="N827" i="4" s="1"/>
  <c r="R827" i="4" l="1"/>
  <c r="H828" i="4" s="1"/>
  <c r="P827" i="4"/>
  <c r="S827" i="4" s="1"/>
  <c r="G828" i="4" s="1"/>
  <c r="M828" i="4" s="1"/>
  <c r="W828" i="4" l="1"/>
  <c r="Q827" i="4"/>
  <c r="U827" i="4" s="1"/>
  <c r="I828" i="4" s="1"/>
  <c r="Y828" i="4" s="1"/>
  <c r="X828" i="4"/>
  <c r="T827" i="4"/>
  <c r="D828" i="4" s="1"/>
  <c r="J828" i="4" s="1"/>
  <c r="K828" i="4" l="1"/>
  <c r="T828" i="4"/>
  <c r="D829" i="4" s="1"/>
  <c r="K829" i="4" l="1"/>
  <c r="L828" i="4"/>
  <c r="N828" i="4" s="1"/>
  <c r="R828" i="4" s="1"/>
  <c r="P828" i="4" l="1"/>
  <c r="S828" i="4" s="1"/>
  <c r="G829" i="4" s="1"/>
  <c r="M829" i="4" s="1"/>
  <c r="H829" i="4"/>
  <c r="W829" i="4" l="1"/>
  <c r="J829" i="4"/>
  <c r="L829" i="4" s="1"/>
  <c r="N829" i="4" s="1"/>
  <c r="Q828" i="4"/>
  <c r="U828" i="4" s="1"/>
  <c r="I829" i="4" s="1"/>
  <c r="Y829" i="4" s="1"/>
  <c r="X829" i="4"/>
  <c r="R829" i="4" l="1"/>
  <c r="H830" i="4" s="1"/>
  <c r="P829" i="4"/>
  <c r="S829" i="4" s="1"/>
  <c r="G830" i="4" s="1"/>
  <c r="M830" i="4" s="1"/>
  <c r="W830" i="4" l="1"/>
  <c r="Q829" i="4"/>
  <c r="U829" i="4" s="1"/>
  <c r="I830" i="4" s="1"/>
  <c r="Y830" i="4" s="1"/>
  <c r="T829" i="4"/>
  <c r="D830" i="4" s="1"/>
  <c r="J830" i="4" s="1"/>
  <c r="X830" i="4"/>
  <c r="K830" i="4" l="1"/>
  <c r="L830" i="4" l="1"/>
  <c r="N830" i="4" s="1"/>
  <c r="P830" i="4" l="1"/>
  <c r="S830" i="4" s="1"/>
  <c r="G831" i="4" s="1"/>
  <c r="M831" i="4" s="1"/>
  <c r="R830" i="4"/>
  <c r="H831" i="4" s="1"/>
  <c r="T830" i="4"/>
  <c r="D831" i="4" s="1"/>
  <c r="J831" i="4" l="1"/>
  <c r="Q830" i="4"/>
  <c r="U830" i="4" s="1"/>
  <c r="I831" i="4" s="1"/>
  <c r="Y831" i="4" s="1"/>
  <c r="W831" i="4"/>
  <c r="X831" i="4"/>
  <c r="K831" i="4"/>
  <c r="L831" i="4" l="1"/>
  <c r="N831" i="4" s="1"/>
  <c r="P831" i="4" l="1"/>
  <c r="S831" i="4" s="1"/>
  <c r="G832" i="4" s="1"/>
  <c r="M832" i="4" s="1"/>
  <c r="R831" i="4"/>
  <c r="H832" i="4" s="1"/>
  <c r="T831" i="4"/>
  <c r="D832" i="4" s="1"/>
  <c r="J832" i="4" l="1"/>
  <c r="Q831" i="4"/>
  <c r="U831" i="4" s="1"/>
  <c r="I832" i="4" s="1"/>
  <c r="Y832" i="4" s="1"/>
  <c r="X832" i="4"/>
  <c r="W832" i="4"/>
  <c r="K832" i="4"/>
  <c r="L832" i="4" l="1"/>
  <c r="N832" i="4" s="1"/>
  <c r="R832" i="4" s="1"/>
  <c r="H833" i="4" s="1"/>
  <c r="P832" i="4" l="1"/>
  <c r="S832" i="4" s="1"/>
  <c r="G833" i="4" s="1"/>
  <c r="M833" i="4" s="1"/>
  <c r="Q832" i="4" l="1"/>
  <c r="U832" i="4" s="1"/>
  <c r="I833" i="4" s="1"/>
  <c r="Y833" i="4" s="1"/>
  <c r="X833" i="4"/>
  <c r="W833" i="4"/>
  <c r="T832" i="4"/>
  <c r="D833" i="4" s="1"/>
  <c r="J833" i="4" s="1"/>
  <c r="K833" i="4" l="1"/>
  <c r="L833" i="4" l="1"/>
  <c r="N833" i="4" s="1"/>
  <c r="P833" i="4" l="1"/>
  <c r="S833" i="4" s="1"/>
  <c r="G834" i="4" s="1"/>
  <c r="M834" i="4" s="1"/>
  <c r="R833" i="4"/>
  <c r="H834" i="4" s="1"/>
  <c r="T833" i="4"/>
  <c r="D834" i="4" s="1"/>
  <c r="Q833" i="4" l="1"/>
  <c r="U833" i="4" s="1"/>
  <c r="I834" i="4" s="1"/>
  <c r="Y834" i="4" s="1"/>
  <c r="W834" i="4"/>
  <c r="J834" i="4"/>
  <c r="X834" i="4"/>
  <c r="K834" i="4"/>
  <c r="L834" i="4" l="1"/>
  <c r="N834" i="4" s="1"/>
  <c r="R834" i="4" s="1"/>
  <c r="P834" i="4" l="1"/>
  <c r="S834" i="4" s="1"/>
  <c r="G835" i="4" s="1"/>
  <c r="M835" i="4" s="1"/>
  <c r="H835" i="4"/>
  <c r="W835" i="4" l="1"/>
  <c r="Q834" i="4"/>
  <c r="U834" i="4" s="1"/>
  <c r="I835" i="4" s="1"/>
  <c r="Y835" i="4" s="1"/>
  <c r="X835" i="4"/>
  <c r="T834" i="4"/>
  <c r="D835" i="4" s="1"/>
  <c r="J835" i="4" s="1"/>
  <c r="K835" i="4" l="1"/>
  <c r="T835" i="4"/>
  <c r="D836" i="4" s="1"/>
  <c r="K836" i="4" l="1"/>
  <c r="L835" i="4"/>
  <c r="N835" i="4" s="1"/>
  <c r="R835" i="4" s="1"/>
  <c r="P835" i="4" l="1"/>
  <c r="S835" i="4" s="1"/>
  <c r="G836" i="4" s="1"/>
  <c r="M836" i="4" s="1"/>
  <c r="H836" i="4"/>
  <c r="W836" i="4" l="1"/>
  <c r="J836" i="4"/>
  <c r="L836" i="4" s="1"/>
  <c r="N836" i="4" s="1"/>
  <c r="X836" i="4"/>
  <c r="Q835" i="4"/>
  <c r="U835" i="4" s="1"/>
  <c r="I836" i="4" s="1"/>
  <c r="Y836" i="4" s="1"/>
  <c r="R836" i="4" l="1"/>
  <c r="H837" i="4" s="1"/>
  <c r="P836" i="4"/>
  <c r="S836" i="4" s="1"/>
  <c r="G837" i="4" s="1"/>
  <c r="M837" i="4" s="1"/>
  <c r="W837" i="4" l="1"/>
  <c r="Q836" i="4"/>
  <c r="X837" i="4"/>
  <c r="T836" i="4" l="1"/>
  <c r="D837" i="4" s="1"/>
  <c r="J837" i="4" s="1"/>
  <c r="U836" i="4"/>
  <c r="I837" i="4" s="1"/>
  <c r="Y837" i="4" s="1"/>
  <c r="K837" i="4" l="1"/>
  <c r="L837" i="4" l="1"/>
  <c r="N837" i="4" s="1"/>
  <c r="R837" i="4" s="1"/>
  <c r="P837" i="4" l="1"/>
  <c r="S837" i="4" s="1"/>
  <c r="G838" i="4" s="1"/>
  <c r="M838" i="4" s="1"/>
  <c r="H838" i="4"/>
  <c r="W838" i="4" l="1"/>
  <c r="Q837" i="4"/>
  <c r="U837" i="4" s="1"/>
  <c r="I838" i="4" s="1"/>
  <c r="Y838" i="4" s="1"/>
  <c r="T837" i="4"/>
  <c r="D838" i="4" s="1"/>
  <c r="J838" i="4" s="1"/>
  <c r="X838" i="4"/>
  <c r="K838" i="4" l="1"/>
  <c r="L838" i="4" l="1"/>
  <c r="N838" i="4" s="1"/>
  <c r="P838" i="4" l="1"/>
  <c r="S838" i="4" s="1"/>
  <c r="G839" i="4" s="1"/>
  <c r="M839" i="4" s="1"/>
  <c r="R838" i="4"/>
  <c r="H839" i="4" s="1"/>
  <c r="Q838" i="4" l="1"/>
  <c r="U838" i="4" s="1"/>
  <c r="I839" i="4" s="1"/>
  <c r="Y839" i="4" s="1"/>
  <c r="W839" i="4"/>
  <c r="X839" i="4"/>
  <c r="T838" i="4"/>
  <c r="D839" i="4" s="1"/>
  <c r="J839" i="4" s="1"/>
  <c r="K839" i="4" l="1"/>
  <c r="L839" i="4" s="1"/>
  <c r="N839" i="4" s="1"/>
  <c r="R839" i="4" s="1"/>
  <c r="P839" i="4" l="1"/>
  <c r="S839" i="4" s="1"/>
  <c r="G840" i="4" s="1"/>
  <c r="M840" i="4" s="1"/>
  <c r="H840" i="4"/>
  <c r="W840" i="4" l="1"/>
  <c r="X840" i="4"/>
  <c r="Q839" i="4"/>
  <c r="T839" i="4" l="1"/>
  <c r="D840" i="4" s="1"/>
  <c r="J840" i="4" s="1"/>
  <c r="U839" i="4"/>
  <c r="I840" i="4" s="1"/>
  <c r="Y840" i="4" s="1"/>
  <c r="K840" i="4" l="1"/>
  <c r="L840" i="4" s="1"/>
  <c r="N840" i="4" s="1"/>
  <c r="R840" i="4" s="1"/>
  <c r="P840" i="4" l="1"/>
  <c r="S840" i="4" s="1"/>
  <c r="G841" i="4" s="1"/>
  <c r="M841" i="4" s="1"/>
  <c r="H841" i="4"/>
  <c r="W841" i="4" l="1"/>
  <c r="Q840" i="4"/>
  <c r="U840" i="4" s="1"/>
  <c r="I841" i="4" s="1"/>
  <c r="Y841" i="4" s="1"/>
  <c r="X841" i="4"/>
  <c r="T840" i="4"/>
  <c r="D841" i="4" s="1"/>
  <c r="J841" i="4" s="1"/>
  <c r="K841" i="4" l="1"/>
  <c r="L841" i="4" l="1"/>
  <c r="N841" i="4" s="1"/>
  <c r="R841" i="4" s="1"/>
  <c r="P841" i="4" l="1"/>
  <c r="S841" i="4" s="1"/>
  <c r="G842" i="4" s="1"/>
  <c r="M842" i="4" s="1"/>
  <c r="H842" i="4"/>
  <c r="W842" i="4" l="1"/>
  <c r="X842" i="4"/>
  <c r="Q841" i="4"/>
  <c r="T841" i="4" l="1"/>
  <c r="D842" i="4" s="1"/>
  <c r="J842" i="4" s="1"/>
  <c r="U841" i="4"/>
  <c r="I842" i="4" s="1"/>
  <c r="Y842" i="4" s="1"/>
  <c r="K842" i="4" l="1"/>
  <c r="L842" i="4" l="1"/>
  <c r="N842" i="4" s="1"/>
  <c r="R842" i="4" l="1"/>
  <c r="H843" i="4" s="1"/>
  <c r="P842" i="4"/>
  <c r="S842" i="4" s="1"/>
  <c r="G843" i="4" s="1"/>
  <c r="M843" i="4" s="1"/>
  <c r="W843" i="4" l="1"/>
  <c r="X843" i="4"/>
  <c r="Q842" i="4"/>
  <c r="U842" i="4" s="1"/>
  <c r="I843" i="4" s="1"/>
  <c r="Y843" i="4" s="1"/>
  <c r="T842" i="4"/>
  <c r="D843" i="4" s="1"/>
  <c r="J843" i="4" s="1"/>
  <c r="K843" i="4" l="1"/>
  <c r="L843" i="4" l="1"/>
  <c r="N843" i="4" s="1"/>
  <c r="R843" i="4" s="1"/>
  <c r="P843" i="4" l="1"/>
  <c r="S843" i="4" s="1"/>
  <c r="G844" i="4" s="1"/>
  <c r="M844" i="4" s="1"/>
  <c r="H844" i="4"/>
  <c r="W844" i="4" l="1"/>
  <c r="X844" i="4"/>
  <c r="Q843" i="4"/>
  <c r="T843" i="4" l="1"/>
  <c r="D844" i="4" s="1"/>
  <c r="J844" i="4" s="1"/>
  <c r="U843" i="4"/>
  <c r="I844" i="4" s="1"/>
  <c r="Y844" i="4" s="1"/>
  <c r="K844" i="4" l="1"/>
  <c r="L844" i="4" l="1"/>
  <c r="N844" i="4" s="1"/>
  <c r="R844" i="4" s="1"/>
  <c r="P844" i="4" l="1"/>
  <c r="S844" i="4" s="1"/>
  <c r="G845" i="4" s="1"/>
  <c r="M845" i="4" s="1"/>
  <c r="H845" i="4"/>
  <c r="W845" i="4" l="1"/>
  <c r="Q844" i="4"/>
  <c r="U844" i="4" s="1"/>
  <c r="I845" i="4" s="1"/>
  <c r="Y845" i="4" s="1"/>
  <c r="T844" i="4"/>
  <c r="D845" i="4" s="1"/>
  <c r="J845" i="4" s="1"/>
  <c r="X845" i="4"/>
  <c r="K845" i="4" l="1"/>
  <c r="T845" i="4"/>
  <c r="D846" i="4" s="1"/>
  <c r="K846" i="4" l="1"/>
  <c r="L845" i="4"/>
  <c r="N845" i="4" s="1"/>
  <c r="R845" i="4" s="1"/>
  <c r="P845" i="4" l="1"/>
  <c r="S845" i="4" s="1"/>
  <c r="G846" i="4" s="1"/>
  <c r="M846" i="4" s="1"/>
  <c r="H846" i="4"/>
  <c r="W846" i="4" l="1"/>
  <c r="J846" i="4"/>
  <c r="L846" i="4" s="1"/>
  <c r="N846" i="4" s="1"/>
  <c r="Q845" i="4"/>
  <c r="U845" i="4" s="1"/>
  <c r="I846" i="4" s="1"/>
  <c r="Y846" i="4" s="1"/>
  <c r="X846" i="4"/>
  <c r="R846" i="4" l="1"/>
  <c r="H847" i="4" s="1"/>
  <c r="P846" i="4"/>
  <c r="S846" i="4" s="1"/>
  <c r="G847" i="4" s="1"/>
  <c r="M847" i="4" s="1"/>
  <c r="W847" i="4" l="1"/>
  <c r="X847" i="4"/>
  <c r="Q846" i="4"/>
  <c r="U846" i="4" s="1"/>
  <c r="I847" i="4" s="1"/>
  <c r="Y847" i="4" s="1"/>
  <c r="T846" i="4"/>
  <c r="D847" i="4" s="1"/>
  <c r="J847" i="4" s="1"/>
  <c r="K847" i="4" l="1"/>
  <c r="L847" i="4" l="1"/>
  <c r="N847" i="4" s="1"/>
  <c r="R847" i="4" s="1"/>
  <c r="H848" i="4" l="1"/>
  <c r="P847" i="4"/>
  <c r="S847" i="4" s="1"/>
  <c r="G848" i="4" s="1"/>
  <c r="M848" i="4" s="1"/>
  <c r="W848" i="4" l="1"/>
  <c r="Q847" i="4"/>
  <c r="X848" i="4"/>
  <c r="T847" i="4" l="1"/>
  <c r="D848" i="4" s="1"/>
  <c r="J848" i="4" s="1"/>
  <c r="U847" i="4"/>
  <c r="I848" i="4" s="1"/>
  <c r="Y848" i="4" s="1"/>
  <c r="K848" i="4" l="1"/>
  <c r="L848" i="4" s="1"/>
  <c r="N848" i="4" s="1"/>
  <c r="R848" i="4" s="1"/>
  <c r="P848" i="4" l="1"/>
  <c r="S848" i="4" s="1"/>
  <c r="G849" i="4" s="1"/>
  <c r="M849" i="4" s="1"/>
  <c r="H849" i="4"/>
  <c r="W849" i="4" l="1"/>
  <c r="Q848" i="4"/>
  <c r="U848" i="4" s="1"/>
  <c r="I849" i="4" s="1"/>
  <c r="Y849" i="4" s="1"/>
  <c r="X849" i="4"/>
  <c r="T848" i="4"/>
  <c r="D849" i="4" s="1"/>
  <c r="J849" i="4" s="1"/>
  <c r="K849" i="4" l="1"/>
  <c r="L849" i="4" s="1"/>
  <c r="N849" i="4" s="1"/>
  <c r="R849" i="4" s="1"/>
  <c r="H850" i="4" l="1"/>
  <c r="P849" i="4"/>
  <c r="S849" i="4" s="1"/>
  <c r="G850" i="4" s="1"/>
  <c r="M850" i="4" s="1"/>
  <c r="W850" i="4" l="1"/>
  <c r="Q849" i="4"/>
  <c r="X850" i="4"/>
  <c r="T849" i="4" l="1"/>
  <c r="D850" i="4" s="1"/>
  <c r="J850" i="4" s="1"/>
  <c r="U849" i="4"/>
  <c r="I850" i="4" s="1"/>
  <c r="Y850" i="4" s="1"/>
  <c r="K850" i="4" l="1"/>
  <c r="T850" i="4"/>
  <c r="D851" i="4" s="1"/>
  <c r="L850" i="4" l="1"/>
  <c r="N850" i="4" s="1"/>
  <c r="K851" i="4"/>
  <c r="P850" i="4" l="1"/>
  <c r="S850" i="4" s="1"/>
  <c r="G851" i="4" s="1"/>
  <c r="M851" i="4" s="1"/>
  <c r="R850" i="4"/>
  <c r="H851" i="4" s="1"/>
  <c r="Q850" i="4" l="1"/>
  <c r="U850" i="4" s="1"/>
  <c r="I851" i="4" s="1"/>
  <c r="Y851" i="4" s="1"/>
  <c r="J851" i="4"/>
  <c r="L851" i="4" s="1"/>
  <c r="N851" i="4" s="1"/>
  <c r="W851" i="4"/>
  <c r="X851" i="4"/>
  <c r="R851" i="4" l="1"/>
  <c r="H852" i="4" s="1"/>
  <c r="P851" i="4"/>
  <c r="S851" i="4" s="1"/>
  <c r="G852" i="4" s="1"/>
  <c r="M852" i="4" s="1"/>
  <c r="T851" i="4"/>
  <c r="D852" i="4" s="1"/>
  <c r="W852" i="4" l="1"/>
  <c r="X852" i="4"/>
  <c r="Q851" i="4"/>
  <c r="U851" i="4" s="1"/>
  <c r="I852" i="4" s="1"/>
  <c r="Y852" i="4" s="1"/>
  <c r="J852" i="4"/>
  <c r="K852" i="4"/>
  <c r="L852" i="4" l="1"/>
  <c r="N852" i="4" s="1"/>
  <c r="R852" i="4" l="1"/>
  <c r="H853" i="4" s="1"/>
  <c r="P852" i="4"/>
  <c r="S852" i="4" s="1"/>
  <c r="G853" i="4" s="1"/>
  <c r="M853" i="4" s="1"/>
  <c r="W853" i="4" l="1"/>
  <c r="X853" i="4"/>
  <c r="Q852" i="4"/>
  <c r="U852" i="4" s="1"/>
  <c r="I853" i="4" s="1"/>
  <c r="Y853" i="4" s="1"/>
  <c r="T852" i="4"/>
  <c r="D853" i="4" s="1"/>
  <c r="J853" i="4" s="1"/>
  <c r="K853" i="4" l="1"/>
  <c r="L853" i="4" l="1"/>
  <c r="N853" i="4" s="1"/>
  <c r="P853" i="4" l="1"/>
  <c r="S853" i="4" s="1"/>
  <c r="G854" i="4" s="1"/>
  <c r="M854" i="4" s="1"/>
  <c r="R853" i="4"/>
  <c r="H854" i="4" s="1"/>
  <c r="Q853" i="4" l="1"/>
  <c r="U853" i="4" s="1"/>
  <c r="I854" i="4" s="1"/>
  <c r="Y854" i="4" s="1"/>
  <c r="X854" i="4"/>
  <c r="W854" i="4"/>
  <c r="T853" i="4"/>
  <c r="D854" i="4" s="1"/>
  <c r="J854" i="4" s="1"/>
  <c r="K854" i="4" l="1"/>
  <c r="L854" i="4" l="1"/>
  <c r="N854" i="4" s="1"/>
  <c r="P854" i="4" l="1"/>
  <c r="S854" i="4" s="1"/>
  <c r="G855" i="4" s="1"/>
  <c r="M855" i="4" s="1"/>
  <c r="R854" i="4"/>
  <c r="H855" i="4" s="1"/>
  <c r="T854" i="4"/>
  <c r="D855" i="4" s="1"/>
  <c r="Q854" i="4" l="1"/>
  <c r="U854" i="4" s="1"/>
  <c r="I855" i="4" s="1"/>
  <c r="Y855" i="4" s="1"/>
  <c r="W855" i="4"/>
  <c r="J855" i="4"/>
  <c r="X855" i="4"/>
  <c r="K855" i="4"/>
  <c r="L855" i="4" l="1"/>
  <c r="N855" i="4" s="1"/>
  <c r="R855" i="4" s="1"/>
  <c r="H856" i="4" s="1"/>
  <c r="P855" i="4" l="1"/>
  <c r="S855" i="4" s="1"/>
  <c r="G856" i="4" s="1"/>
  <c r="M856" i="4" s="1"/>
  <c r="T855" i="4"/>
  <c r="D856" i="4" s="1"/>
  <c r="Q855" i="4" l="1"/>
  <c r="U855" i="4" s="1"/>
  <c r="I856" i="4" s="1"/>
  <c r="Y856" i="4" s="1"/>
  <c r="X856" i="4"/>
  <c r="J856" i="4"/>
  <c r="W856" i="4"/>
  <c r="K856" i="4"/>
  <c r="L856" i="4" l="1"/>
  <c r="N856" i="4" s="1"/>
  <c r="P856" i="4" l="1"/>
  <c r="S856" i="4" s="1"/>
  <c r="G857" i="4" s="1"/>
  <c r="M857" i="4" s="1"/>
  <c r="R856" i="4"/>
  <c r="H857" i="4" s="1"/>
  <c r="T856" i="4"/>
  <c r="D857" i="4" s="1"/>
  <c r="J857" i="4" l="1"/>
  <c r="Q856" i="4"/>
  <c r="U856" i="4" s="1"/>
  <c r="I857" i="4" s="1"/>
  <c r="Y857" i="4" s="1"/>
  <c r="W857" i="4"/>
  <c r="X857" i="4"/>
  <c r="K857" i="4"/>
  <c r="T857" i="4"/>
  <c r="D858" i="4" s="1"/>
  <c r="L857" i="4" l="1"/>
  <c r="N857" i="4" s="1"/>
  <c r="R857" i="4" s="1"/>
  <c r="K858" i="4"/>
  <c r="P857" i="4" l="1"/>
  <c r="S857" i="4" s="1"/>
  <c r="G858" i="4" s="1"/>
  <c r="M858" i="4" s="1"/>
  <c r="H858" i="4"/>
  <c r="W858" i="4" l="1"/>
  <c r="J858" i="4"/>
  <c r="L858" i="4" s="1"/>
  <c r="N858" i="4" s="1"/>
  <c r="X858" i="4"/>
  <c r="Q857" i="4"/>
  <c r="U857" i="4" s="1"/>
  <c r="I858" i="4" s="1"/>
  <c r="Y858" i="4" s="1"/>
  <c r="R858" i="4" l="1"/>
  <c r="H859" i="4" s="1"/>
  <c r="P858" i="4"/>
  <c r="S858" i="4" s="1"/>
  <c r="G859" i="4" s="1"/>
  <c r="M859" i="4" s="1"/>
  <c r="W859" i="4" l="1"/>
  <c r="X859" i="4"/>
  <c r="Q858" i="4"/>
  <c r="T858" i="4" l="1"/>
  <c r="D859" i="4" s="1"/>
  <c r="J859" i="4" s="1"/>
  <c r="U858" i="4"/>
  <c r="I859" i="4" s="1"/>
  <c r="Y859" i="4" s="1"/>
  <c r="K859" i="4" l="1"/>
  <c r="L859" i="4" l="1"/>
  <c r="N859" i="4" s="1"/>
  <c r="R859" i="4" s="1"/>
  <c r="H860" i="4" l="1"/>
  <c r="P859" i="4"/>
  <c r="S859" i="4" s="1"/>
  <c r="G860" i="4" s="1"/>
  <c r="M860" i="4" s="1"/>
  <c r="W860" i="4" l="1"/>
  <c r="Q859" i="4"/>
  <c r="X860" i="4"/>
  <c r="T859" i="4" l="1"/>
  <c r="D860" i="4" s="1"/>
  <c r="J860" i="4" s="1"/>
  <c r="U859" i="4"/>
  <c r="I860" i="4" s="1"/>
  <c r="Y860" i="4" s="1"/>
  <c r="K860" i="4" l="1"/>
  <c r="L860" i="4" l="1"/>
  <c r="N860" i="4" s="1"/>
  <c r="P860" i="4" l="1"/>
  <c r="S860" i="4" s="1"/>
  <c r="G861" i="4" s="1"/>
  <c r="M861" i="4" s="1"/>
  <c r="R860" i="4"/>
  <c r="H861" i="4" s="1"/>
  <c r="X861" i="4" l="1"/>
  <c r="Q860" i="4"/>
  <c r="U860" i="4" s="1"/>
  <c r="I861" i="4" s="1"/>
  <c r="Y861" i="4" s="1"/>
  <c r="W861" i="4"/>
  <c r="T860" i="4"/>
  <c r="D861" i="4" s="1"/>
  <c r="J861" i="4" s="1"/>
  <c r="K861" i="4" l="1"/>
  <c r="L861" i="4" s="1"/>
  <c r="N861" i="4" s="1"/>
  <c r="R861" i="4" s="1"/>
  <c r="P861" i="4" l="1"/>
  <c r="S861" i="4" s="1"/>
  <c r="G862" i="4" s="1"/>
  <c r="M862" i="4" s="1"/>
  <c r="H862" i="4"/>
  <c r="W862" i="4" l="1"/>
  <c r="Q861" i="4"/>
  <c r="U861" i="4" s="1"/>
  <c r="I862" i="4" s="1"/>
  <c r="Y862" i="4" s="1"/>
  <c r="X862" i="4"/>
  <c r="T861" i="4"/>
  <c r="D862" i="4" s="1"/>
  <c r="J862" i="4" s="1"/>
  <c r="K862" i="4" l="1"/>
  <c r="L862" i="4" l="1"/>
  <c r="N862" i="4" s="1"/>
  <c r="R862" i="4" s="1"/>
  <c r="H863" i="4" l="1"/>
  <c r="P862" i="4"/>
  <c r="S862" i="4" s="1"/>
  <c r="G863" i="4" s="1"/>
  <c r="M863" i="4" s="1"/>
  <c r="W863" i="4" l="1"/>
  <c r="Q862" i="4"/>
  <c r="X863" i="4"/>
  <c r="T862" i="4" l="1"/>
  <c r="D863" i="4" s="1"/>
  <c r="J863" i="4" s="1"/>
  <c r="U862" i="4"/>
  <c r="I863" i="4" s="1"/>
  <c r="Y863" i="4" s="1"/>
  <c r="K863" i="4" l="1"/>
  <c r="L863" i="4" s="1"/>
  <c r="N863" i="4" s="1"/>
  <c r="R863" i="4" s="1"/>
  <c r="T863" i="4"/>
  <c r="D864" i="4" s="1"/>
  <c r="K864" i="4" l="1"/>
  <c r="P863" i="4"/>
  <c r="S863" i="4" s="1"/>
  <c r="G864" i="4" s="1"/>
  <c r="M864" i="4" s="1"/>
  <c r="H864" i="4"/>
  <c r="W864" i="4" l="1"/>
  <c r="J864" i="4"/>
  <c r="L864" i="4" s="1"/>
  <c r="N864" i="4" s="1"/>
  <c r="X864" i="4"/>
  <c r="Q863" i="4"/>
  <c r="U863" i="4" s="1"/>
  <c r="I864" i="4" s="1"/>
  <c r="Y864" i="4" s="1"/>
  <c r="R864" i="4" l="1"/>
  <c r="H865" i="4" s="1"/>
  <c r="P864" i="4"/>
  <c r="S864" i="4" s="1"/>
  <c r="G865" i="4" s="1"/>
  <c r="M865" i="4" s="1"/>
  <c r="W865" i="4" l="1"/>
  <c r="X865" i="4"/>
  <c r="Q864" i="4"/>
  <c r="T864" i="4" l="1"/>
  <c r="D865" i="4" s="1"/>
  <c r="J865" i="4" s="1"/>
  <c r="U864" i="4"/>
  <c r="I865" i="4" s="1"/>
  <c r="Y865" i="4" s="1"/>
  <c r="K865" i="4" l="1"/>
  <c r="L865" i="4" l="1"/>
  <c r="N865" i="4" s="1"/>
  <c r="R865" i="4" s="1"/>
  <c r="P865" i="4" l="1"/>
  <c r="S865" i="4" s="1"/>
  <c r="G866" i="4" s="1"/>
  <c r="M866" i="4" s="1"/>
  <c r="H866" i="4"/>
  <c r="W866" i="4" l="1"/>
  <c r="X866" i="4"/>
  <c r="Q865" i="4"/>
  <c r="T865" i="4" l="1"/>
  <c r="D866" i="4" s="1"/>
  <c r="J866" i="4" s="1"/>
  <c r="U865" i="4"/>
  <c r="I866" i="4" s="1"/>
  <c r="Y866" i="4" s="1"/>
  <c r="K866" i="4" l="1"/>
  <c r="L866" i="4" l="1"/>
  <c r="N866" i="4" s="1"/>
  <c r="P866" i="4" l="1"/>
  <c r="S866" i="4" s="1"/>
  <c r="G867" i="4" s="1"/>
  <c r="M867" i="4" s="1"/>
  <c r="R866" i="4"/>
  <c r="H867" i="4" s="1"/>
  <c r="X867" i="4" l="1"/>
  <c r="W867" i="4"/>
  <c r="Q866" i="4"/>
  <c r="U866" i="4" s="1"/>
  <c r="I867" i="4" s="1"/>
  <c r="Y867" i="4" s="1"/>
  <c r="T866" i="4"/>
  <c r="D867" i="4" s="1"/>
  <c r="J867" i="4" s="1"/>
  <c r="K867" i="4" l="1"/>
  <c r="L867" i="4" l="1"/>
  <c r="N867" i="4" s="1"/>
  <c r="R867" i="4" s="1"/>
  <c r="P867" i="4" l="1"/>
  <c r="S867" i="4" s="1"/>
  <c r="G868" i="4" s="1"/>
  <c r="M868" i="4" s="1"/>
  <c r="H868" i="4"/>
  <c r="W868" i="4" l="1"/>
  <c r="X868" i="4"/>
  <c r="Q867" i="4"/>
  <c r="T867" i="4" l="1"/>
  <c r="D868" i="4" s="1"/>
  <c r="J868" i="4" s="1"/>
  <c r="U867" i="4"/>
  <c r="I868" i="4" s="1"/>
  <c r="Y868" i="4" s="1"/>
  <c r="K868" i="4" l="1"/>
  <c r="T868" i="4"/>
  <c r="D869" i="4" s="1"/>
  <c r="K869" i="4" l="1"/>
  <c r="L868" i="4"/>
  <c r="N868" i="4" s="1"/>
  <c r="R868" i="4" s="1"/>
  <c r="H869" i="4" l="1"/>
  <c r="P868" i="4"/>
  <c r="S868" i="4" s="1"/>
  <c r="G869" i="4" s="1"/>
  <c r="M869" i="4" s="1"/>
  <c r="W869" i="4" l="1"/>
  <c r="J869" i="4"/>
  <c r="L869" i="4" s="1"/>
  <c r="N869" i="4" s="1"/>
  <c r="Q868" i="4"/>
  <c r="U868" i="4" s="1"/>
  <c r="I869" i="4" s="1"/>
  <c r="Y869" i="4" s="1"/>
  <c r="X869" i="4"/>
  <c r="R869" i="4" l="1"/>
  <c r="H870" i="4" s="1"/>
  <c r="P869" i="4"/>
  <c r="S869" i="4" s="1"/>
  <c r="G870" i="4" s="1"/>
  <c r="M870" i="4" s="1"/>
  <c r="W870" i="4" l="1"/>
  <c r="Q869" i="4"/>
  <c r="U869" i="4" s="1"/>
  <c r="I870" i="4" s="1"/>
  <c r="Y870" i="4" s="1"/>
  <c r="X870" i="4"/>
  <c r="T869" i="4"/>
  <c r="D870" i="4" s="1"/>
  <c r="J870" i="4" s="1"/>
  <c r="K870" i="4" l="1"/>
  <c r="L870" i="4" l="1"/>
  <c r="N870" i="4" s="1"/>
  <c r="R870" i="4" s="1"/>
  <c r="P870" i="4" l="1"/>
  <c r="S870" i="4" s="1"/>
  <c r="G871" i="4" s="1"/>
  <c r="M871" i="4" s="1"/>
  <c r="H871" i="4"/>
  <c r="W871" i="4" l="1"/>
  <c r="X871" i="4"/>
  <c r="Q870" i="4"/>
  <c r="T870" i="4" l="1"/>
  <c r="D871" i="4" s="1"/>
  <c r="J871" i="4" s="1"/>
  <c r="U870" i="4"/>
  <c r="I871" i="4" s="1"/>
  <c r="Y871" i="4" s="1"/>
  <c r="K871" i="4" l="1"/>
  <c r="L871" i="4" s="1"/>
  <c r="N871" i="4" s="1"/>
  <c r="R871" i="4" s="1"/>
  <c r="P871" i="4" l="1"/>
  <c r="S871" i="4" s="1"/>
  <c r="G872" i="4" s="1"/>
  <c r="M872" i="4" s="1"/>
  <c r="H872" i="4"/>
  <c r="W872" i="4" l="1"/>
  <c r="Q871" i="4"/>
  <c r="U871" i="4" s="1"/>
  <c r="I872" i="4" s="1"/>
  <c r="Y872" i="4" s="1"/>
  <c r="T871" i="4"/>
  <c r="D872" i="4" s="1"/>
  <c r="J872" i="4" s="1"/>
  <c r="X872" i="4"/>
  <c r="K872" i="4" l="1"/>
  <c r="T872" i="4"/>
  <c r="D873" i="4" s="1"/>
  <c r="K873" i="4" l="1"/>
  <c r="L872" i="4"/>
  <c r="N872" i="4" s="1"/>
  <c r="R872" i="4" s="1"/>
  <c r="P872" i="4" l="1"/>
  <c r="S872" i="4" s="1"/>
  <c r="G873" i="4" s="1"/>
  <c r="M873" i="4" s="1"/>
  <c r="H873" i="4"/>
  <c r="W873" i="4" l="1"/>
  <c r="J873" i="4"/>
  <c r="L873" i="4" s="1"/>
  <c r="N873" i="4" s="1"/>
  <c r="X873" i="4"/>
  <c r="Q872" i="4"/>
  <c r="U872" i="4" s="1"/>
  <c r="I873" i="4" s="1"/>
  <c r="Y873" i="4" s="1"/>
  <c r="R873" i="4" l="1"/>
  <c r="H874" i="4" s="1"/>
  <c r="P873" i="4"/>
  <c r="S873" i="4" s="1"/>
  <c r="G874" i="4" s="1"/>
  <c r="M874" i="4" s="1"/>
  <c r="W874" i="4" l="1"/>
  <c r="Q873" i="4"/>
  <c r="U873" i="4" s="1"/>
  <c r="I874" i="4" s="1"/>
  <c r="Y874" i="4" s="1"/>
  <c r="T873" i="4"/>
  <c r="D874" i="4" s="1"/>
  <c r="J874" i="4" s="1"/>
  <c r="X874" i="4"/>
  <c r="K874" i="4" l="1"/>
  <c r="L874" i="4" l="1"/>
  <c r="N874" i="4" s="1"/>
  <c r="R874" i="4" s="1"/>
  <c r="P874" i="4" l="1"/>
  <c r="S874" i="4" s="1"/>
  <c r="G875" i="4" s="1"/>
  <c r="M875" i="4" s="1"/>
  <c r="H875" i="4"/>
  <c r="W875" i="4" l="1"/>
  <c r="Q874" i="4"/>
  <c r="U874" i="4" s="1"/>
  <c r="I875" i="4" s="1"/>
  <c r="Y875" i="4" s="1"/>
  <c r="T874" i="4"/>
  <c r="D875" i="4" s="1"/>
  <c r="J875" i="4" s="1"/>
  <c r="X875" i="4"/>
  <c r="K875" i="4" l="1"/>
  <c r="L875" i="4" s="1"/>
  <c r="N875" i="4" s="1"/>
  <c r="R875" i="4" s="1"/>
  <c r="P875" i="4" l="1"/>
  <c r="S875" i="4" s="1"/>
  <c r="G876" i="4" s="1"/>
  <c r="M876" i="4" s="1"/>
  <c r="H876" i="4"/>
  <c r="W876" i="4" l="1"/>
  <c r="Q875" i="4"/>
  <c r="X876" i="4"/>
  <c r="T875" i="4" l="1"/>
  <c r="D876" i="4" s="1"/>
  <c r="J876" i="4" s="1"/>
  <c r="U875" i="4"/>
  <c r="I876" i="4" s="1"/>
  <c r="Y876" i="4" s="1"/>
  <c r="K876" i="4" l="1"/>
  <c r="L876" i="4" s="1"/>
  <c r="N876" i="4" s="1"/>
  <c r="R876" i="4" s="1"/>
  <c r="P876" i="4" l="1"/>
  <c r="S876" i="4" s="1"/>
  <c r="G877" i="4" s="1"/>
  <c r="M877" i="4" s="1"/>
  <c r="H877" i="4"/>
  <c r="W877" i="4" l="1"/>
  <c r="Q876" i="4"/>
  <c r="U876" i="4" s="1"/>
  <c r="I877" i="4" s="1"/>
  <c r="Y877" i="4" s="1"/>
  <c r="T876" i="4"/>
  <c r="D877" i="4" s="1"/>
  <c r="J877" i="4" s="1"/>
  <c r="X877" i="4"/>
  <c r="K877" i="4" l="1"/>
  <c r="L877" i="4" l="1"/>
  <c r="N877" i="4" s="1"/>
  <c r="R877" i="4" s="1"/>
  <c r="P877" i="4" l="1"/>
  <c r="S877" i="4" s="1"/>
  <c r="G878" i="4" s="1"/>
  <c r="M878" i="4" s="1"/>
  <c r="H878" i="4"/>
  <c r="W878" i="4" l="1"/>
  <c r="X878" i="4"/>
  <c r="Q877" i="4"/>
  <c r="T877" i="4" l="1"/>
  <c r="D878" i="4" s="1"/>
  <c r="J878" i="4" s="1"/>
  <c r="U877" i="4"/>
  <c r="I878" i="4" s="1"/>
  <c r="Y878" i="4" s="1"/>
  <c r="K878" i="4" l="1"/>
  <c r="L878" i="4" s="1"/>
  <c r="N878" i="4" s="1"/>
  <c r="R878" i="4" s="1"/>
  <c r="P878" i="4" l="1"/>
  <c r="S878" i="4" s="1"/>
  <c r="G879" i="4" s="1"/>
  <c r="M879" i="4" s="1"/>
  <c r="H879" i="4"/>
  <c r="W879" i="4" l="1"/>
  <c r="Q878" i="4"/>
  <c r="X879" i="4"/>
  <c r="T878" i="4" l="1"/>
  <c r="D879" i="4" s="1"/>
  <c r="J879" i="4" s="1"/>
  <c r="U878" i="4"/>
  <c r="I879" i="4" s="1"/>
  <c r="Y879" i="4" s="1"/>
  <c r="K879" i="4" l="1"/>
  <c r="L879" i="4" l="1"/>
  <c r="N879" i="4" s="1"/>
  <c r="R879" i="4" s="1"/>
  <c r="H880" i="4" l="1"/>
  <c r="P879" i="4"/>
  <c r="S879" i="4" s="1"/>
  <c r="G880" i="4" s="1"/>
  <c r="M880" i="4" s="1"/>
  <c r="W880" i="4" l="1"/>
  <c r="Q879" i="4"/>
  <c r="X880" i="4"/>
  <c r="T879" i="4" l="1"/>
  <c r="D880" i="4" s="1"/>
  <c r="J880" i="4" s="1"/>
  <c r="U879" i="4"/>
  <c r="I880" i="4" s="1"/>
  <c r="Y880" i="4" s="1"/>
  <c r="K880" i="4" l="1"/>
  <c r="L880" i="4" l="1"/>
  <c r="N880" i="4" s="1"/>
  <c r="P880" i="4" l="1"/>
  <c r="S880" i="4" s="1"/>
  <c r="G881" i="4" s="1"/>
  <c r="M881" i="4" s="1"/>
  <c r="R880" i="4"/>
  <c r="H881" i="4" s="1"/>
  <c r="Q880" i="4" l="1"/>
  <c r="U880" i="4" s="1"/>
  <c r="I881" i="4" s="1"/>
  <c r="Y881" i="4" s="1"/>
  <c r="X881" i="4"/>
  <c r="W881" i="4"/>
  <c r="T880" i="4"/>
  <c r="D881" i="4" s="1"/>
  <c r="J881" i="4" s="1"/>
  <c r="K881" i="4" l="1"/>
  <c r="L881" i="4" l="1"/>
  <c r="N881" i="4" s="1"/>
  <c r="P881" i="4" l="1"/>
  <c r="S881" i="4" s="1"/>
  <c r="G882" i="4" s="1"/>
  <c r="M882" i="4" s="1"/>
  <c r="R881" i="4"/>
  <c r="H882" i="4" s="1"/>
  <c r="T881" i="4"/>
  <c r="D882" i="4" s="1"/>
  <c r="W882" i="4" l="1"/>
  <c r="Q881" i="4"/>
  <c r="U881" i="4" s="1"/>
  <c r="I882" i="4" s="1"/>
  <c r="Y882" i="4" s="1"/>
  <c r="J882" i="4"/>
  <c r="X882" i="4"/>
  <c r="K882" i="4"/>
  <c r="L882" i="4" l="1"/>
  <c r="N882" i="4" s="1"/>
  <c r="R882" i="4" l="1"/>
  <c r="H883" i="4" s="1"/>
  <c r="P882" i="4"/>
  <c r="S882" i="4" s="1"/>
  <c r="G883" i="4" s="1"/>
  <c r="M883" i="4" s="1"/>
  <c r="T882" i="4"/>
  <c r="D883" i="4" s="1"/>
  <c r="J883" i="4" l="1"/>
  <c r="W883" i="4"/>
  <c r="X883" i="4"/>
  <c r="Q882" i="4"/>
  <c r="U882" i="4" s="1"/>
  <c r="I883" i="4" s="1"/>
  <c r="Y883" i="4" s="1"/>
  <c r="K883" i="4"/>
  <c r="L883" i="4" l="1"/>
  <c r="N883" i="4" s="1"/>
  <c r="R883" i="4" s="1"/>
  <c r="P883" i="4" l="1"/>
  <c r="S883" i="4" s="1"/>
  <c r="G884" i="4" s="1"/>
  <c r="M884" i="4" s="1"/>
  <c r="H884" i="4"/>
  <c r="W884" i="4" l="1"/>
  <c r="X884" i="4"/>
  <c r="Q883" i="4"/>
  <c r="T883" i="4" l="1"/>
  <c r="D884" i="4" s="1"/>
  <c r="J884" i="4" s="1"/>
  <c r="U883" i="4"/>
  <c r="I884" i="4" s="1"/>
  <c r="Y884" i="4" s="1"/>
  <c r="K884" i="4" l="1"/>
  <c r="L884" i="4" s="1"/>
  <c r="N884" i="4" s="1"/>
  <c r="R884" i="4" s="1"/>
  <c r="P884" i="4" l="1"/>
  <c r="S884" i="4" s="1"/>
  <c r="G885" i="4" s="1"/>
  <c r="M885" i="4" s="1"/>
  <c r="H885" i="4"/>
  <c r="W885" i="4" l="1"/>
  <c r="Q884" i="4"/>
  <c r="U884" i="4" s="1"/>
  <c r="I885" i="4" s="1"/>
  <c r="Y885" i="4" s="1"/>
  <c r="T884" i="4"/>
  <c r="D885" i="4" s="1"/>
  <c r="J885" i="4" s="1"/>
  <c r="X885" i="4"/>
  <c r="K885" i="4" l="1"/>
  <c r="L885" i="4" l="1"/>
  <c r="N885" i="4" s="1"/>
  <c r="R885" i="4" l="1"/>
  <c r="H886" i="4" s="1"/>
  <c r="P885" i="4"/>
  <c r="S885" i="4" s="1"/>
  <c r="G886" i="4" s="1"/>
  <c r="M886" i="4" s="1"/>
  <c r="T885" i="4"/>
  <c r="D886" i="4" s="1"/>
  <c r="J886" i="4" l="1"/>
  <c r="W886" i="4"/>
  <c r="X886" i="4"/>
  <c r="Q885" i="4"/>
  <c r="U885" i="4" s="1"/>
  <c r="I886" i="4" s="1"/>
  <c r="Y886" i="4" s="1"/>
  <c r="K886" i="4"/>
  <c r="L886" i="4" l="1"/>
  <c r="N886" i="4" s="1"/>
  <c r="R886" i="4" s="1"/>
  <c r="H887" i="4" l="1"/>
  <c r="P886" i="4"/>
  <c r="S886" i="4" s="1"/>
  <c r="G887" i="4" s="1"/>
  <c r="M887" i="4" s="1"/>
  <c r="W887" i="4" l="1"/>
  <c r="Q886" i="4"/>
  <c r="X887" i="4"/>
  <c r="T886" i="4" l="1"/>
  <c r="D887" i="4" s="1"/>
  <c r="J887" i="4" s="1"/>
  <c r="U886" i="4"/>
  <c r="I887" i="4" s="1"/>
  <c r="Y887" i="4" s="1"/>
  <c r="K887" i="4" l="1"/>
  <c r="L887" i="4" l="1"/>
  <c r="N887" i="4" s="1"/>
  <c r="R887" i="4" l="1"/>
  <c r="H888" i="4" s="1"/>
  <c r="P887" i="4"/>
  <c r="S887" i="4" s="1"/>
  <c r="G888" i="4" s="1"/>
  <c r="M888" i="4" s="1"/>
  <c r="T887" i="4"/>
  <c r="D888" i="4" s="1"/>
  <c r="W888" i="4" l="1"/>
  <c r="J888" i="4"/>
  <c r="Q887" i="4"/>
  <c r="U887" i="4" s="1"/>
  <c r="I888" i="4" s="1"/>
  <c r="Y888" i="4" s="1"/>
  <c r="X888" i="4"/>
  <c r="K888" i="4"/>
  <c r="L888" i="4" l="1"/>
  <c r="N888" i="4" s="1"/>
  <c r="P888" i="4" s="1"/>
  <c r="S888" i="4" s="1"/>
  <c r="G889" i="4" s="1"/>
  <c r="M889" i="4" s="1"/>
  <c r="R888" i="4" l="1"/>
  <c r="H889" i="4" s="1"/>
  <c r="X889" i="4" s="1"/>
  <c r="W889" i="4"/>
  <c r="Q888" i="4"/>
  <c r="U888" i="4" s="1"/>
  <c r="I889" i="4" s="1"/>
  <c r="T888" i="4"/>
  <c r="D889" i="4" s="1"/>
  <c r="J889" i="4" s="1"/>
  <c r="Y889" i="4" l="1"/>
  <c r="K889" i="4"/>
  <c r="L889" i="4" l="1"/>
  <c r="N889" i="4" s="1"/>
  <c r="R889" i="4" s="1"/>
  <c r="P889" i="4" l="1"/>
  <c r="S889" i="4" s="1"/>
  <c r="G890" i="4" s="1"/>
  <c r="M890" i="4" s="1"/>
  <c r="H890" i="4"/>
  <c r="W890" i="4" l="1"/>
  <c r="X890" i="4"/>
  <c r="Q889" i="4"/>
  <c r="U889" i="4" s="1"/>
  <c r="I890" i="4" s="1"/>
  <c r="Y890" i="4" s="1"/>
  <c r="T889" i="4"/>
  <c r="D890" i="4" s="1"/>
  <c r="J890" i="4" s="1"/>
  <c r="K890" i="4" l="1"/>
  <c r="L890" i="4" l="1"/>
  <c r="N890" i="4" s="1"/>
  <c r="P890" i="4" l="1"/>
  <c r="S890" i="4" s="1"/>
  <c r="G891" i="4" s="1"/>
  <c r="M891" i="4" s="1"/>
  <c r="R890" i="4"/>
  <c r="H891" i="4" s="1"/>
  <c r="X891" i="4" l="1"/>
  <c r="Q890" i="4"/>
  <c r="U890" i="4" s="1"/>
  <c r="I891" i="4" s="1"/>
  <c r="Y891" i="4" s="1"/>
  <c r="W891" i="4"/>
  <c r="T890" i="4"/>
  <c r="D891" i="4" s="1"/>
  <c r="J891" i="4" s="1"/>
  <c r="K891" i="4" l="1"/>
  <c r="L891" i="4" l="1"/>
  <c r="N891" i="4" s="1"/>
  <c r="R891" i="4" s="1"/>
  <c r="P891" i="4" l="1"/>
  <c r="S891" i="4" s="1"/>
  <c r="G892" i="4" s="1"/>
  <c r="M892" i="4" s="1"/>
  <c r="H892" i="4"/>
  <c r="W892" i="4" l="1"/>
  <c r="X892" i="4"/>
  <c r="Q891" i="4"/>
  <c r="U891" i="4" s="1"/>
  <c r="I892" i="4" s="1"/>
  <c r="Y892" i="4" s="1"/>
  <c r="T891" i="4"/>
  <c r="D892" i="4" s="1"/>
  <c r="J892" i="4" s="1"/>
  <c r="K892" i="4" l="1"/>
  <c r="L892" i="4" l="1"/>
  <c r="N892" i="4" s="1"/>
  <c r="P892" i="4" l="1"/>
  <c r="S892" i="4" s="1"/>
  <c r="G893" i="4" s="1"/>
  <c r="M893" i="4" s="1"/>
  <c r="R892" i="4"/>
  <c r="H893" i="4" s="1"/>
  <c r="T892" i="4"/>
  <c r="D893" i="4" s="1"/>
  <c r="X893" i="4" l="1"/>
  <c r="W893" i="4"/>
  <c r="J893" i="4"/>
  <c r="Q892" i="4"/>
  <c r="U892" i="4" s="1"/>
  <c r="I893" i="4" s="1"/>
  <c r="Y893" i="4" s="1"/>
  <c r="K893" i="4"/>
  <c r="L893" i="4" l="1"/>
  <c r="N893" i="4" s="1"/>
  <c r="P893" i="4" l="1"/>
  <c r="S893" i="4" s="1"/>
  <c r="G894" i="4" s="1"/>
  <c r="M894" i="4" s="1"/>
  <c r="R893" i="4"/>
  <c r="H894" i="4" s="1"/>
  <c r="X894" i="4" l="1"/>
  <c r="Q893" i="4"/>
  <c r="U893" i="4" s="1"/>
  <c r="I894" i="4" s="1"/>
  <c r="Y894" i="4" s="1"/>
  <c r="W894" i="4"/>
  <c r="T893" i="4"/>
  <c r="D894" i="4" s="1"/>
  <c r="J894" i="4" s="1"/>
  <c r="K894" i="4" l="1"/>
  <c r="L894" i="4" l="1"/>
  <c r="N894" i="4" s="1"/>
  <c r="P894" i="4" l="1"/>
  <c r="S894" i="4" s="1"/>
  <c r="G895" i="4" s="1"/>
  <c r="M895" i="4" s="1"/>
  <c r="R894" i="4"/>
  <c r="H895" i="4" s="1"/>
  <c r="X895" i="4" l="1"/>
  <c r="Q894" i="4"/>
  <c r="U894" i="4" s="1"/>
  <c r="I895" i="4" s="1"/>
  <c r="Y895" i="4" s="1"/>
  <c r="W895" i="4"/>
  <c r="T894" i="4"/>
  <c r="D895" i="4" s="1"/>
  <c r="J895" i="4" s="1"/>
  <c r="K895" i="4" l="1"/>
  <c r="L895" i="4" s="1"/>
  <c r="N895" i="4" s="1"/>
  <c r="R895" i="4" s="1"/>
  <c r="H896" i="4" l="1"/>
  <c r="P895" i="4"/>
  <c r="S895" i="4" s="1"/>
  <c r="G896" i="4" s="1"/>
  <c r="M896" i="4" s="1"/>
  <c r="W896" i="4" l="1"/>
  <c r="X896" i="4"/>
  <c r="Q895" i="4"/>
  <c r="T895" i="4" l="1"/>
  <c r="D896" i="4" s="1"/>
  <c r="J896" i="4" s="1"/>
  <c r="U895" i="4"/>
  <c r="I896" i="4" s="1"/>
  <c r="Y896" i="4" s="1"/>
  <c r="K896" i="4" l="1"/>
  <c r="L896" i="4" s="1"/>
  <c r="N896" i="4" s="1"/>
  <c r="R896" i="4" s="1"/>
  <c r="P896" i="4" l="1"/>
  <c r="S896" i="4" s="1"/>
  <c r="G897" i="4" s="1"/>
  <c r="M897" i="4" s="1"/>
  <c r="H897" i="4"/>
  <c r="W897" i="4" l="1"/>
  <c r="Q896" i="4"/>
  <c r="U896" i="4" s="1"/>
  <c r="I897" i="4" s="1"/>
  <c r="Y897" i="4" s="1"/>
  <c r="T896" i="4"/>
  <c r="D897" i="4" s="1"/>
  <c r="J897" i="4" s="1"/>
  <c r="X897" i="4"/>
  <c r="K897" i="4" l="1"/>
  <c r="L897" i="4" l="1"/>
  <c r="N897" i="4" s="1"/>
  <c r="R897" i="4" s="1"/>
  <c r="P897" i="4" l="1"/>
  <c r="S897" i="4" s="1"/>
  <c r="G898" i="4" s="1"/>
  <c r="M898" i="4" s="1"/>
  <c r="H898" i="4"/>
  <c r="W898" i="4" l="1"/>
  <c r="Q897" i="4"/>
  <c r="X898" i="4"/>
  <c r="T897" i="4" l="1"/>
  <c r="D898" i="4" s="1"/>
  <c r="J898" i="4" s="1"/>
  <c r="U897" i="4"/>
  <c r="I898" i="4" s="1"/>
  <c r="Y898" i="4" s="1"/>
  <c r="K898" i="4" l="1"/>
  <c r="L898" i="4" l="1"/>
  <c r="N898" i="4" s="1"/>
  <c r="R898" i="4" s="1"/>
  <c r="P898" i="4" l="1"/>
  <c r="S898" i="4" s="1"/>
  <c r="G899" i="4" s="1"/>
  <c r="M899" i="4" s="1"/>
  <c r="H899" i="4"/>
  <c r="W899" i="4" l="1"/>
  <c r="Q898" i="4"/>
  <c r="U898" i="4" s="1"/>
  <c r="I899" i="4" s="1"/>
  <c r="Y899" i="4" s="1"/>
  <c r="X899" i="4"/>
  <c r="T898" i="4"/>
  <c r="D899" i="4" s="1"/>
  <c r="J899" i="4" s="1"/>
  <c r="K899" i="4" l="1"/>
  <c r="L899" i="4" l="1"/>
  <c r="N899" i="4" s="1"/>
  <c r="R899" i="4" l="1"/>
  <c r="H900" i="4" s="1"/>
  <c r="P899" i="4"/>
  <c r="S899" i="4" s="1"/>
  <c r="G900" i="4" s="1"/>
  <c r="M900" i="4" s="1"/>
  <c r="T899" i="4"/>
  <c r="D900" i="4" s="1"/>
  <c r="J900" i="4" l="1"/>
  <c r="W900" i="4"/>
  <c r="X900" i="4"/>
  <c r="Q899" i="4"/>
  <c r="U899" i="4" s="1"/>
  <c r="I900" i="4" s="1"/>
  <c r="Y900" i="4" s="1"/>
  <c r="K900" i="4"/>
  <c r="L900" i="4" l="1"/>
  <c r="N900" i="4" s="1"/>
  <c r="R900" i="4" s="1"/>
  <c r="H901" i="4" s="1"/>
  <c r="P900" i="4" l="1"/>
  <c r="S900" i="4" s="1"/>
  <c r="G901" i="4" s="1"/>
  <c r="M901" i="4" s="1"/>
  <c r="W901" i="4" l="1"/>
  <c r="X901" i="4"/>
  <c r="Q900" i="4"/>
  <c r="U900" i="4" s="1"/>
  <c r="I901" i="4" s="1"/>
  <c r="Y901" i="4" s="1"/>
  <c r="T900" i="4"/>
  <c r="D901" i="4" s="1"/>
  <c r="J901" i="4" s="1"/>
  <c r="K901" i="4" l="1"/>
  <c r="T901" i="4"/>
  <c r="D902" i="4" s="1"/>
  <c r="K902" i="4" l="1"/>
  <c r="L901" i="4"/>
  <c r="N901" i="4" s="1"/>
  <c r="R901" i="4" s="1"/>
  <c r="P901" i="4" l="1"/>
  <c r="S901" i="4" s="1"/>
  <c r="G902" i="4" s="1"/>
  <c r="M902" i="4" s="1"/>
  <c r="H902" i="4"/>
  <c r="W902" i="4" l="1"/>
  <c r="J902" i="4"/>
  <c r="L902" i="4" s="1"/>
  <c r="N902" i="4" s="1"/>
  <c r="Q901" i="4"/>
  <c r="U901" i="4" s="1"/>
  <c r="I902" i="4" s="1"/>
  <c r="Y902" i="4" s="1"/>
  <c r="X902" i="4"/>
  <c r="R902" i="4" l="1"/>
  <c r="H903" i="4" s="1"/>
  <c r="P902" i="4"/>
  <c r="S902" i="4" s="1"/>
  <c r="G903" i="4" s="1"/>
  <c r="M903" i="4" s="1"/>
  <c r="W903" i="4" l="1"/>
  <c r="Q902" i="4"/>
  <c r="X903" i="4"/>
  <c r="T902" i="4" l="1"/>
  <c r="D903" i="4" s="1"/>
  <c r="J903" i="4" s="1"/>
  <c r="U902" i="4"/>
  <c r="I903" i="4" s="1"/>
  <c r="Y903" i="4" s="1"/>
  <c r="K903" i="4" l="1"/>
  <c r="L903" i="4" s="1"/>
  <c r="N903" i="4" s="1"/>
  <c r="R903" i="4" s="1"/>
  <c r="P903" i="4" l="1"/>
  <c r="S903" i="4" s="1"/>
  <c r="G904" i="4" s="1"/>
  <c r="M904" i="4" s="1"/>
  <c r="H904" i="4"/>
  <c r="W904" i="4" l="1"/>
  <c r="Q903" i="4"/>
  <c r="U903" i="4" s="1"/>
  <c r="I904" i="4" s="1"/>
  <c r="Y904" i="4" s="1"/>
  <c r="X904" i="4"/>
  <c r="T903" i="4"/>
  <c r="D904" i="4" s="1"/>
  <c r="J904" i="4" s="1"/>
  <c r="K904" i="4" l="1"/>
  <c r="L904" i="4" l="1"/>
  <c r="N904" i="4" s="1"/>
  <c r="R904" i="4" s="1"/>
  <c r="H905" i="4" l="1"/>
  <c r="P904" i="4"/>
  <c r="S904" i="4" s="1"/>
  <c r="G905" i="4" s="1"/>
  <c r="M905" i="4" s="1"/>
  <c r="W905" i="4" l="1"/>
  <c r="Q904" i="4"/>
  <c r="X905" i="4"/>
  <c r="T904" i="4" l="1"/>
  <c r="D905" i="4" s="1"/>
  <c r="J905" i="4" s="1"/>
  <c r="U904" i="4"/>
  <c r="I905" i="4" s="1"/>
  <c r="Y905" i="4" s="1"/>
  <c r="K905" i="4" l="1"/>
  <c r="L905" i="4" l="1"/>
  <c r="N905" i="4" s="1"/>
  <c r="P905" i="4" l="1"/>
  <c r="S905" i="4" s="1"/>
  <c r="G906" i="4" s="1"/>
  <c r="M906" i="4" s="1"/>
  <c r="R905" i="4"/>
  <c r="H906" i="4" s="1"/>
  <c r="T905" i="4"/>
  <c r="D906" i="4" s="1"/>
  <c r="X906" i="4" l="1"/>
  <c r="J906" i="4"/>
  <c r="Q905" i="4"/>
  <c r="U905" i="4" s="1"/>
  <c r="I906" i="4" s="1"/>
  <c r="Y906" i="4" s="1"/>
  <c r="W906" i="4"/>
  <c r="K906" i="4"/>
  <c r="T906" i="4"/>
  <c r="D907" i="4" s="1"/>
  <c r="K907" i="4" l="1"/>
  <c r="L906" i="4"/>
  <c r="N906" i="4" s="1"/>
  <c r="R906" i="4" s="1"/>
  <c r="P906" i="4" l="1"/>
  <c r="S906" i="4" s="1"/>
  <c r="G907" i="4" s="1"/>
  <c r="M907" i="4" s="1"/>
  <c r="H907" i="4"/>
  <c r="W907" i="4" l="1"/>
  <c r="J907" i="4"/>
  <c r="L907" i="4" s="1"/>
  <c r="N907" i="4" s="1"/>
  <c r="Q906" i="4"/>
  <c r="U906" i="4" s="1"/>
  <c r="I907" i="4" s="1"/>
  <c r="Y907" i="4" s="1"/>
  <c r="X907" i="4"/>
  <c r="R907" i="4" l="1"/>
  <c r="H908" i="4" s="1"/>
  <c r="P907" i="4"/>
  <c r="S907" i="4" s="1"/>
  <c r="G908" i="4" s="1"/>
  <c r="M908" i="4" s="1"/>
  <c r="W908" i="4" l="1"/>
  <c r="X908" i="4"/>
  <c r="Q907" i="4"/>
  <c r="U907" i="4" s="1"/>
  <c r="I908" i="4" s="1"/>
  <c r="Y908" i="4" s="1"/>
  <c r="T907" i="4"/>
  <c r="D908" i="4" s="1"/>
  <c r="J908" i="4" s="1"/>
  <c r="K908" i="4" l="1"/>
  <c r="L908" i="4" l="1"/>
  <c r="N908" i="4" s="1"/>
  <c r="R908" i="4" s="1"/>
  <c r="P908" i="4" l="1"/>
  <c r="S908" i="4" s="1"/>
  <c r="G909" i="4" s="1"/>
  <c r="M909" i="4" s="1"/>
  <c r="H909" i="4"/>
  <c r="W909" i="4" l="1"/>
  <c r="X909" i="4"/>
  <c r="Q908" i="4"/>
  <c r="U908" i="4" s="1"/>
  <c r="I909" i="4" s="1"/>
  <c r="Y909" i="4" s="1"/>
  <c r="T908" i="4"/>
  <c r="D909" i="4" s="1"/>
  <c r="J909" i="4" s="1"/>
  <c r="K909" i="4" l="1"/>
  <c r="L909" i="4" l="1"/>
  <c r="N909" i="4" s="1"/>
  <c r="R909" i="4" s="1"/>
  <c r="P909" i="4" l="1"/>
  <c r="S909" i="4" s="1"/>
  <c r="G910" i="4" s="1"/>
  <c r="M910" i="4" s="1"/>
  <c r="H910" i="4"/>
  <c r="W910" i="4" l="1"/>
  <c r="Q909" i="4"/>
  <c r="U909" i="4" s="1"/>
  <c r="I910" i="4" s="1"/>
  <c r="Y910" i="4" s="1"/>
  <c r="X910" i="4"/>
  <c r="T909" i="4"/>
  <c r="D910" i="4" s="1"/>
  <c r="J910" i="4" s="1"/>
  <c r="K910" i="4" l="1"/>
  <c r="L910" i="4" l="1"/>
  <c r="N910" i="4" s="1"/>
  <c r="R910" i="4" s="1"/>
  <c r="P910" i="4" l="1"/>
  <c r="S910" i="4" s="1"/>
  <c r="G911" i="4" s="1"/>
  <c r="M911" i="4" s="1"/>
  <c r="H911" i="4"/>
  <c r="W911" i="4" l="1"/>
  <c r="X911" i="4"/>
  <c r="Q910" i="4"/>
  <c r="T910" i="4" l="1"/>
  <c r="D911" i="4" s="1"/>
  <c r="J911" i="4" s="1"/>
  <c r="U910" i="4"/>
  <c r="I911" i="4" s="1"/>
  <c r="Y911" i="4" s="1"/>
  <c r="K911" i="4" l="1"/>
  <c r="L911" i="4" l="1"/>
  <c r="N911" i="4" s="1"/>
  <c r="P911" i="4" l="1"/>
  <c r="S911" i="4" s="1"/>
  <c r="G912" i="4" s="1"/>
  <c r="M912" i="4" s="1"/>
  <c r="R911" i="4"/>
  <c r="H912" i="4" s="1"/>
  <c r="T911" i="4"/>
  <c r="D912" i="4" s="1"/>
  <c r="W912" i="4" l="1"/>
  <c r="Q911" i="4"/>
  <c r="U911" i="4" s="1"/>
  <c r="I912" i="4" s="1"/>
  <c r="Y912" i="4" s="1"/>
  <c r="J912" i="4"/>
  <c r="X912" i="4"/>
  <c r="K912" i="4"/>
  <c r="L912" i="4" l="1"/>
  <c r="N912" i="4" s="1"/>
  <c r="R912" i="4" s="1"/>
  <c r="H913" i="4" s="1"/>
  <c r="P912" i="4" l="1"/>
  <c r="S912" i="4" s="1"/>
  <c r="G913" i="4" s="1"/>
  <c r="M913" i="4" s="1"/>
  <c r="Q912" i="4" l="1"/>
  <c r="U912" i="4" s="1"/>
  <c r="I913" i="4" s="1"/>
  <c r="Y913" i="4" s="1"/>
  <c r="X913" i="4"/>
  <c r="W913" i="4"/>
  <c r="T912" i="4"/>
  <c r="D913" i="4" s="1"/>
  <c r="J913" i="4" s="1"/>
  <c r="K913" i="4" l="1"/>
  <c r="L913" i="4" s="1"/>
  <c r="N913" i="4" s="1"/>
  <c r="R913" i="4" s="1"/>
  <c r="P913" i="4" l="1"/>
  <c r="S913" i="4" s="1"/>
  <c r="G914" i="4" s="1"/>
  <c r="M914" i="4" s="1"/>
  <c r="H914" i="4"/>
  <c r="W914" i="4" l="1"/>
  <c r="Q913" i="4"/>
  <c r="U913" i="4" s="1"/>
  <c r="I914" i="4" s="1"/>
  <c r="Y914" i="4" s="1"/>
  <c r="X914" i="4"/>
  <c r="T913" i="4"/>
  <c r="D914" i="4" s="1"/>
  <c r="J914" i="4" s="1"/>
  <c r="K914" i="4" l="1"/>
  <c r="L914" i="4" l="1"/>
  <c r="N914" i="4" s="1"/>
  <c r="P914" i="4" l="1"/>
  <c r="S914" i="4" s="1"/>
  <c r="G915" i="4" s="1"/>
  <c r="M915" i="4" s="1"/>
  <c r="R914" i="4"/>
  <c r="H915" i="4" s="1"/>
  <c r="T914" i="4"/>
  <c r="D915" i="4" s="1"/>
  <c r="W915" i="4" l="1"/>
  <c r="J915" i="4"/>
  <c r="Q914" i="4"/>
  <c r="U914" i="4" s="1"/>
  <c r="I915" i="4" s="1"/>
  <c r="Y915" i="4" s="1"/>
  <c r="X915" i="4"/>
  <c r="K915" i="4"/>
  <c r="L915" i="4" l="1"/>
  <c r="N915" i="4" s="1"/>
  <c r="P915" i="4" l="1"/>
  <c r="S915" i="4" s="1"/>
  <c r="G916" i="4" s="1"/>
  <c r="M916" i="4" s="1"/>
  <c r="R915" i="4"/>
  <c r="H916" i="4" s="1"/>
  <c r="T915" i="4"/>
  <c r="D916" i="4" s="1"/>
  <c r="Q915" i="4" l="1"/>
  <c r="U915" i="4" s="1"/>
  <c r="I916" i="4" s="1"/>
  <c r="Y916" i="4" s="1"/>
  <c r="W916" i="4"/>
  <c r="J916" i="4"/>
  <c r="X916" i="4"/>
  <c r="K916" i="4"/>
  <c r="L916" i="4" l="1"/>
  <c r="N916" i="4" s="1"/>
  <c r="R916" i="4" s="1"/>
  <c r="P916" i="4" l="1"/>
  <c r="S916" i="4" s="1"/>
  <c r="G917" i="4" s="1"/>
  <c r="M917" i="4" s="1"/>
  <c r="H917" i="4"/>
  <c r="W917" i="4" l="1"/>
  <c r="X917" i="4"/>
  <c r="Q916" i="4"/>
  <c r="T916" i="4" l="1"/>
  <c r="D917" i="4" s="1"/>
  <c r="J917" i="4" s="1"/>
  <c r="U916" i="4"/>
  <c r="I917" i="4" s="1"/>
  <c r="Y917" i="4" s="1"/>
  <c r="K917" i="4" l="1"/>
  <c r="L917" i="4" l="1"/>
  <c r="N917" i="4" s="1"/>
  <c r="R917" i="4" s="1"/>
  <c r="P917" i="4" l="1"/>
  <c r="S917" i="4" s="1"/>
  <c r="G918" i="4" s="1"/>
  <c r="M918" i="4" s="1"/>
  <c r="H918" i="4"/>
  <c r="W918" i="4" l="1"/>
  <c r="Q917" i="4"/>
  <c r="U917" i="4" s="1"/>
  <c r="I918" i="4" s="1"/>
  <c r="Y918" i="4" s="1"/>
  <c r="X918" i="4"/>
  <c r="T917" i="4"/>
  <c r="D918" i="4" s="1"/>
  <c r="J918" i="4" s="1"/>
  <c r="K918" i="4" l="1"/>
  <c r="L918" i="4" s="1"/>
  <c r="N918" i="4" s="1"/>
  <c r="R918" i="4" s="1"/>
  <c r="P918" i="4" l="1"/>
  <c r="S918" i="4" s="1"/>
  <c r="G919" i="4" s="1"/>
  <c r="M919" i="4" s="1"/>
  <c r="H919" i="4"/>
  <c r="W919" i="4" l="1"/>
  <c r="X919" i="4"/>
  <c r="Q918" i="4"/>
  <c r="U918" i="4" s="1"/>
  <c r="I919" i="4" s="1"/>
  <c r="Y919" i="4" s="1"/>
  <c r="T918" i="4"/>
  <c r="D919" i="4" s="1"/>
  <c r="J919" i="4" s="1"/>
  <c r="K919" i="4" l="1"/>
  <c r="T919" i="4"/>
  <c r="D920" i="4" s="1"/>
  <c r="L919" i="4" l="1"/>
  <c r="N919" i="4" s="1"/>
  <c r="K920" i="4"/>
  <c r="P919" i="4" l="1"/>
  <c r="S919" i="4" s="1"/>
  <c r="G920" i="4" s="1"/>
  <c r="M920" i="4" s="1"/>
  <c r="R919" i="4"/>
  <c r="H920" i="4" s="1"/>
  <c r="Q919" i="4" l="1"/>
  <c r="U919" i="4" s="1"/>
  <c r="I920" i="4" s="1"/>
  <c r="Y920" i="4" s="1"/>
  <c r="J920" i="4"/>
  <c r="L920" i="4" s="1"/>
  <c r="N920" i="4" s="1"/>
  <c r="W920" i="4"/>
  <c r="X920" i="4"/>
  <c r="R920" i="4" l="1"/>
  <c r="H921" i="4" s="1"/>
  <c r="P920" i="4"/>
  <c r="S920" i="4" s="1"/>
  <c r="G921" i="4" s="1"/>
  <c r="M921" i="4" s="1"/>
  <c r="W921" i="4" l="1"/>
  <c r="X921" i="4"/>
  <c r="Q920" i="4"/>
  <c r="U920" i="4" s="1"/>
  <c r="I921" i="4" s="1"/>
  <c r="Y921" i="4" s="1"/>
  <c r="T920" i="4"/>
  <c r="D921" i="4" s="1"/>
  <c r="J921" i="4" s="1"/>
  <c r="K921" i="4" l="1"/>
  <c r="L921" i="4" l="1"/>
  <c r="N921" i="4" s="1"/>
  <c r="P921" i="4" l="1"/>
  <c r="S921" i="4" s="1"/>
  <c r="G922" i="4" s="1"/>
  <c r="M922" i="4" s="1"/>
  <c r="R921" i="4"/>
  <c r="H922" i="4" s="1"/>
  <c r="X922" i="4" l="1"/>
  <c r="W922" i="4"/>
  <c r="Q921" i="4"/>
  <c r="U921" i="4" s="1"/>
  <c r="I922" i="4" s="1"/>
  <c r="Y922" i="4" s="1"/>
  <c r="T921" i="4"/>
  <c r="D922" i="4" s="1"/>
  <c r="J922" i="4" s="1"/>
  <c r="K922" i="4" l="1"/>
  <c r="T922" i="4"/>
  <c r="D923" i="4" s="1"/>
  <c r="K923" i="4" l="1"/>
  <c r="T923" i="4"/>
  <c r="D924" i="4" s="1"/>
  <c r="L922" i="4"/>
  <c r="N922" i="4" s="1"/>
  <c r="R922" i="4" s="1"/>
  <c r="K924" i="4" l="1"/>
  <c r="P922" i="4"/>
  <c r="S922" i="4" s="1"/>
  <c r="G923" i="4" s="1"/>
  <c r="M923" i="4" s="1"/>
  <c r="H923" i="4"/>
  <c r="W923" i="4" l="1"/>
  <c r="J923" i="4"/>
  <c r="L923" i="4" s="1"/>
  <c r="N923" i="4" s="1"/>
  <c r="X923" i="4"/>
  <c r="Q922" i="4"/>
  <c r="U922" i="4" s="1"/>
  <c r="I923" i="4" s="1"/>
  <c r="Y923" i="4" s="1"/>
  <c r="R923" i="4" l="1"/>
  <c r="H924" i="4" s="1"/>
  <c r="P923" i="4"/>
  <c r="S923" i="4" s="1"/>
  <c r="G924" i="4" s="1"/>
  <c r="M924" i="4" s="1"/>
  <c r="W924" i="4" l="1"/>
  <c r="J924" i="4"/>
  <c r="L924" i="4" s="1"/>
  <c r="N924" i="4" s="1"/>
  <c r="Q923" i="4"/>
  <c r="U923" i="4" s="1"/>
  <c r="I924" i="4" s="1"/>
  <c r="Y924" i="4" s="1"/>
  <c r="X924" i="4"/>
  <c r="R924" i="4" l="1"/>
  <c r="H925" i="4" s="1"/>
  <c r="P924" i="4"/>
  <c r="S924" i="4" s="1"/>
  <c r="G925" i="4" s="1"/>
  <c r="M925" i="4" s="1"/>
  <c r="W925" i="4" l="1"/>
  <c r="Q924" i="4"/>
  <c r="X925" i="4"/>
  <c r="T924" i="4" l="1"/>
  <c r="D925" i="4" s="1"/>
  <c r="J925" i="4" s="1"/>
  <c r="U924" i="4"/>
  <c r="I925" i="4" s="1"/>
  <c r="Y925" i="4" s="1"/>
  <c r="K925" i="4" l="1"/>
  <c r="L925" i="4" s="1"/>
  <c r="N925" i="4" s="1"/>
  <c r="R925" i="4" s="1"/>
  <c r="P925" i="4" l="1"/>
  <c r="S925" i="4" s="1"/>
  <c r="G926" i="4" s="1"/>
  <c r="M926" i="4" s="1"/>
  <c r="H926" i="4"/>
  <c r="W926" i="4" l="1"/>
  <c r="Q925" i="4"/>
  <c r="U925" i="4" s="1"/>
  <c r="I926" i="4" s="1"/>
  <c r="Y926" i="4" s="1"/>
  <c r="X926" i="4"/>
  <c r="T925" i="4"/>
  <c r="D926" i="4" s="1"/>
  <c r="J926" i="4" s="1"/>
  <c r="K926" i="4" l="1"/>
  <c r="T926" i="4"/>
  <c r="D927" i="4" s="1"/>
  <c r="L926" i="4" l="1"/>
  <c r="N926" i="4" s="1"/>
  <c r="K927" i="4"/>
  <c r="P926" i="4" l="1"/>
  <c r="S926" i="4" s="1"/>
  <c r="G927" i="4" s="1"/>
  <c r="M927" i="4" s="1"/>
  <c r="R926" i="4"/>
  <c r="H927" i="4" s="1"/>
  <c r="X927" i="4" l="1"/>
  <c r="J927" i="4"/>
  <c r="L927" i="4" s="1"/>
  <c r="N927" i="4" s="1"/>
  <c r="W927" i="4"/>
  <c r="Q926" i="4"/>
  <c r="U926" i="4" s="1"/>
  <c r="I927" i="4" s="1"/>
  <c r="Y927" i="4" s="1"/>
  <c r="R927" i="4" l="1"/>
  <c r="H928" i="4" s="1"/>
  <c r="P927" i="4"/>
  <c r="S927" i="4" s="1"/>
  <c r="G928" i="4" s="1"/>
  <c r="M928" i="4" s="1"/>
  <c r="T927" i="4"/>
  <c r="D928" i="4" s="1"/>
  <c r="X928" i="4" l="1"/>
  <c r="J928" i="4"/>
  <c r="Q927" i="4"/>
  <c r="U927" i="4" s="1"/>
  <c r="I928" i="4" s="1"/>
  <c r="Y928" i="4" s="1"/>
  <c r="W928" i="4"/>
  <c r="K928" i="4"/>
  <c r="L928" i="4" l="1"/>
  <c r="N928" i="4" s="1"/>
  <c r="R928" i="4" s="1"/>
  <c r="P928" i="4" l="1"/>
  <c r="S928" i="4" s="1"/>
  <c r="G929" i="4" s="1"/>
  <c r="M929" i="4" s="1"/>
  <c r="H929" i="4"/>
  <c r="W929" i="4" l="1"/>
  <c r="X929" i="4"/>
  <c r="Q928" i="4"/>
  <c r="T928" i="4" l="1"/>
  <c r="D929" i="4" s="1"/>
  <c r="J929" i="4" s="1"/>
  <c r="U928" i="4"/>
  <c r="I929" i="4" s="1"/>
  <c r="Y929" i="4" s="1"/>
  <c r="K929" i="4" l="1"/>
  <c r="L929" i="4" l="1"/>
  <c r="N929" i="4" s="1"/>
  <c r="P929" i="4" l="1"/>
  <c r="S929" i="4" s="1"/>
  <c r="G930" i="4" s="1"/>
  <c r="M930" i="4" s="1"/>
  <c r="R929" i="4"/>
  <c r="H930" i="4" s="1"/>
  <c r="T929" i="4"/>
  <c r="D930" i="4" s="1"/>
  <c r="W930" i="4" l="1"/>
  <c r="J930" i="4"/>
  <c r="Q929" i="4"/>
  <c r="U929" i="4" s="1"/>
  <c r="I930" i="4" s="1"/>
  <c r="Y930" i="4" s="1"/>
  <c r="X930" i="4"/>
  <c r="K930" i="4"/>
  <c r="L930" i="4" l="1"/>
  <c r="N930" i="4" s="1"/>
  <c r="R930" i="4" s="1"/>
  <c r="H931" i="4" l="1"/>
  <c r="P930" i="4"/>
  <c r="S930" i="4" s="1"/>
  <c r="G931" i="4" s="1"/>
  <c r="M931" i="4" s="1"/>
  <c r="W931" i="4" l="1"/>
  <c r="Q930" i="4"/>
  <c r="X931" i="4"/>
  <c r="T930" i="4" l="1"/>
  <c r="D931" i="4" s="1"/>
  <c r="J931" i="4" s="1"/>
  <c r="U930" i="4"/>
  <c r="I931" i="4" s="1"/>
  <c r="Y931" i="4" s="1"/>
  <c r="K931" i="4" l="1"/>
  <c r="L931" i="4" l="1"/>
  <c r="N931" i="4" s="1"/>
  <c r="P931" i="4" l="1"/>
  <c r="S931" i="4" s="1"/>
  <c r="G932" i="4" s="1"/>
  <c r="M932" i="4" s="1"/>
  <c r="R931" i="4"/>
  <c r="H932" i="4" s="1"/>
  <c r="Q931" i="4" l="1"/>
  <c r="U931" i="4" s="1"/>
  <c r="I932" i="4" s="1"/>
  <c r="Y932" i="4" s="1"/>
  <c r="X932" i="4"/>
  <c r="W932" i="4"/>
  <c r="T931" i="4"/>
  <c r="D932" i="4" s="1"/>
  <c r="J932" i="4" s="1"/>
  <c r="K932" i="4" l="1"/>
  <c r="L932" i="4" s="1"/>
  <c r="N932" i="4" s="1"/>
  <c r="R932" i="4" s="1"/>
  <c r="P932" i="4" l="1"/>
  <c r="S932" i="4" s="1"/>
  <c r="G933" i="4" s="1"/>
  <c r="M933" i="4" s="1"/>
  <c r="H933" i="4"/>
  <c r="W933" i="4" l="1"/>
  <c r="Q932" i="4"/>
  <c r="U932" i="4" s="1"/>
  <c r="I933" i="4" s="1"/>
  <c r="Y933" i="4" s="1"/>
  <c r="T932" i="4"/>
  <c r="D933" i="4" s="1"/>
  <c r="J933" i="4" s="1"/>
  <c r="X933" i="4"/>
  <c r="K933" i="4" l="1"/>
  <c r="T933" i="4"/>
  <c r="D934" i="4" s="1"/>
  <c r="K934" i="4" l="1"/>
  <c r="L933" i="4"/>
  <c r="N933" i="4" s="1"/>
  <c r="R933" i="4" s="1"/>
  <c r="P933" i="4" l="1"/>
  <c r="S933" i="4" s="1"/>
  <c r="G934" i="4" s="1"/>
  <c r="M934" i="4" s="1"/>
  <c r="H934" i="4"/>
  <c r="W934" i="4" l="1"/>
  <c r="J934" i="4"/>
  <c r="L934" i="4" s="1"/>
  <c r="N934" i="4" s="1"/>
  <c r="X934" i="4"/>
  <c r="Q933" i="4"/>
  <c r="U933" i="4" s="1"/>
  <c r="I934" i="4" s="1"/>
  <c r="Y934" i="4" s="1"/>
  <c r="R934" i="4" l="1"/>
  <c r="H935" i="4" s="1"/>
  <c r="P934" i="4"/>
  <c r="S934" i="4" s="1"/>
  <c r="G935" i="4" s="1"/>
  <c r="M935" i="4" s="1"/>
  <c r="W935" i="4" l="1"/>
  <c r="Q934" i="4"/>
  <c r="X935" i="4"/>
  <c r="T934" i="4" l="1"/>
  <c r="D935" i="4" s="1"/>
  <c r="J935" i="4" s="1"/>
  <c r="U934" i="4"/>
  <c r="I935" i="4" s="1"/>
  <c r="Y935" i="4" s="1"/>
  <c r="K935" i="4" l="1"/>
  <c r="L935" i="4" l="1"/>
  <c r="N935" i="4" s="1"/>
  <c r="R935" i="4" s="1"/>
  <c r="P935" i="4" l="1"/>
  <c r="S935" i="4" s="1"/>
  <c r="G936" i="4" s="1"/>
  <c r="M936" i="4" s="1"/>
  <c r="H936" i="4"/>
  <c r="W936" i="4" l="1"/>
  <c r="Q935" i="4"/>
  <c r="U935" i="4" s="1"/>
  <c r="I936" i="4" s="1"/>
  <c r="Y936" i="4" s="1"/>
  <c r="X936" i="4"/>
  <c r="T935" i="4"/>
  <c r="D936" i="4" s="1"/>
  <c r="J936" i="4" s="1"/>
  <c r="K936" i="4" l="1"/>
  <c r="L936" i="4" l="1"/>
  <c r="N936" i="4" s="1"/>
  <c r="R936" i="4" l="1"/>
  <c r="H937" i="4" s="1"/>
  <c r="P936" i="4"/>
  <c r="S936" i="4" s="1"/>
  <c r="G937" i="4" s="1"/>
  <c r="M937" i="4" s="1"/>
  <c r="W937" i="4" l="1"/>
  <c r="X937" i="4"/>
  <c r="Q936" i="4"/>
  <c r="U936" i="4" s="1"/>
  <c r="I937" i="4" s="1"/>
  <c r="Y937" i="4" s="1"/>
  <c r="T936" i="4"/>
  <c r="D937" i="4" s="1"/>
  <c r="J937" i="4" s="1"/>
  <c r="K937" i="4" l="1"/>
  <c r="L937" i="4" l="1"/>
  <c r="N937" i="4" s="1"/>
  <c r="R937" i="4" l="1"/>
  <c r="H938" i="4" s="1"/>
  <c r="P937" i="4"/>
  <c r="S937" i="4" s="1"/>
  <c r="G938" i="4" s="1"/>
  <c r="M938" i="4" s="1"/>
  <c r="W938" i="4" l="1"/>
  <c r="X938" i="4"/>
  <c r="Q937" i="4"/>
  <c r="U937" i="4" s="1"/>
  <c r="I938" i="4" s="1"/>
  <c r="Y938" i="4" s="1"/>
  <c r="T937" i="4"/>
  <c r="D938" i="4" s="1"/>
  <c r="J938" i="4" s="1"/>
  <c r="K938" i="4" l="1"/>
  <c r="L938" i="4" l="1"/>
  <c r="N938" i="4" s="1"/>
  <c r="P938" i="4" l="1"/>
  <c r="S938" i="4" s="1"/>
  <c r="G939" i="4" s="1"/>
  <c r="M939" i="4" s="1"/>
  <c r="R938" i="4"/>
  <c r="H939" i="4" s="1"/>
  <c r="X939" i="4" l="1"/>
  <c r="Q938" i="4"/>
  <c r="U938" i="4" s="1"/>
  <c r="I939" i="4" s="1"/>
  <c r="Y939" i="4" s="1"/>
  <c r="W939" i="4"/>
  <c r="T938" i="4"/>
  <c r="D939" i="4" s="1"/>
  <c r="J939" i="4" s="1"/>
  <c r="K939" i="4" l="1"/>
  <c r="L939" i="4" s="1"/>
  <c r="N939" i="4" s="1"/>
  <c r="R939" i="4" s="1"/>
  <c r="P939" i="4" l="1"/>
  <c r="S939" i="4" s="1"/>
  <c r="G940" i="4" s="1"/>
  <c r="M940" i="4" s="1"/>
  <c r="H940" i="4"/>
  <c r="W940" i="4" l="1"/>
  <c r="X940" i="4"/>
  <c r="Q939" i="4"/>
  <c r="T939" i="4" l="1"/>
  <c r="D940" i="4" s="1"/>
  <c r="J940" i="4" s="1"/>
  <c r="U939" i="4"/>
  <c r="I940" i="4" s="1"/>
  <c r="Y940" i="4" s="1"/>
  <c r="K940" i="4" l="1"/>
  <c r="T940" i="4"/>
  <c r="D941" i="4" s="1"/>
  <c r="K941" i="4" l="1"/>
  <c r="L940" i="4"/>
  <c r="N940" i="4" s="1"/>
  <c r="R940" i="4" s="1"/>
  <c r="P940" i="4" l="1"/>
  <c r="S940" i="4" s="1"/>
  <c r="G941" i="4" s="1"/>
  <c r="M941" i="4" s="1"/>
  <c r="H941" i="4"/>
  <c r="W941" i="4" l="1"/>
  <c r="J941" i="4"/>
  <c r="L941" i="4" s="1"/>
  <c r="N941" i="4" s="1"/>
  <c r="Q940" i="4"/>
  <c r="U940" i="4" s="1"/>
  <c r="I941" i="4" s="1"/>
  <c r="Y941" i="4" s="1"/>
  <c r="X941" i="4"/>
  <c r="R941" i="4" l="1"/>
  <c r="H942" i="4" s="1"/>
  <c r="P941" i="4"/>
  <c r="S941" i="4" s="1"/>
  <c r="G942" i="4" s="1"/>
  <c r="M942" i="4" s="1"/>
  <c r="W942" i="4" l="1"/>
  <c r="Q941" i="4"/>
  <c r="X942" i="4"/>
  <c r="T941" i="4" l="1"/>
  <c r="D942" i="4" s="1"/>
  <c r="J942" i="4" s="1"/>
  <c r="U941" i="4"/>
  <c r="I942" i="4" s="1"/>
  <c r="Y942" i="4" s="1"/>
  <c r="K942" i="4" l="1"/>
  <c r="L942" i="4" s="1"/>
  <c r="N942" i="4" s="1"/>
  <c r="R942" i="4" s="1"/>
  <c r="P942" i="4" l="1"/>
  <c r="S942" i="4" s="1"/>
  <c r="G943" i="4" s="1"/>
  <c r="M943" i="4" s="1"/>
  <c r="H943" i="4"/>
  <c r="W943" i="4" l="1"/>
  <c r="Q942" i="4"/>
  <c r="X943" i="4"/>
  <c r="T942" i="4" l="1"/>
  <c r="D943" i="4" s="1"/>
  <c r="J943" i="4" s="1"/>
  <c r="U942" i="4"/>
  <c r="I943" i="4" s="1"/>
  <c r="Y943" i="4" s="1"/>
  <c r="K943" i="4" l="1"/>
  <c r="L943" i="4" s="1"/>
  <c r="N943" i="4" s="1"/>
  <c r="R943" i="4" s="1"/>
  <c r="P943" i="4" l="1"/>
  <c r="S943" i="4" s="1"/>
  <c r="G944" i="4" s="1"/>
  <c r="M944" i="4" s="1"/>
  <c r="H944" i="4"/>
  <c r="W944" i="4" l="1"/>
  <c r="X944" i="4"/>
  <c r="Q943" i="4"/>
  <c r="T943" i="4" l="1"/>
  <c r="D944" i="4" s="1"/>
  <c r="J944" i="4" s="1"/>
  <c r="U943" i="4"/>
  <c r="I944" i="4" s="1"/>
  <c r="Y944" i="4" s="1"/>
  <c r="K944" i="4" l="1"/>
  <c r="L944" i="4" s="1"/>
  <c r="N944" i="4" s="1"/>
  <c r="R944" i="4" s="1"/>
  <c r="H945" i="4" l="1"/>
  <c r="P944" i="4"/>
  <c r="S944" i="4" s="1"/>
  <c r="G945" i="4" s="1"/>
  <c r="M945" i="4" s="1"/>
  <c r="W945" i="4" l="1"/>
  <c r="Q944" i="4"/>
  <c r="X945" i="4"/>
  <c r="T944" i="4" l="1"/>
  <c r="D945" i="4" s="1"/>
  <c r="J945" i="4" s="1"/>
  <c r="U944" i="4"/>
  <c r="I945" i="4" s="1"/>
  <c r="Y945" i="4" s="1"/>
  <c r="K945" i="4" l="1"/>
  <c r="L945" i="4" l="1"/>
  <c r="N945" i="4" s="1"/>
  <c r="R945" i="4" l="1"/>
  <c r="H946" i="4" s="1"/>
  <c r="P945" i="4"/>
  <c r="S945" i="4" s="1"/>
  <c r="G946" i="4" s="1"/>
  <c r="M946" i="4" s="1"/>
  <c r="T945" i="4"/>
  <c r="D946" i="4" s="1"/>
  <c r="J946" i="4" l="1"/>
  <c r="W946" i="4"/>
  <c r="X946" i="4"/>
  <c r="Q945" i="4"/>
  <c r="U945" i="4" s="1"/>
  <c r="I946" i="4" s="1"/>
  <c r="Y946" i="4" s="1"/>
  <c r="K946" i="4"/>
  <c r="L946" i="4" l="1"/>
  <c r="N946" i="4" s="1"/>
  <c r="P946" i="4" s="1"/>
  <c r="S946" i="4" s="1"/>
  <c r="G947" i="4" s="1"/>
  <c r="M947" i="4" s="1"/>
  <c r="R946" i="4" l="1"/>
  <c r="H947" i="4" s="1"/>
  <c r="X947" i="4" s="1"/>
  <c r="W947" i="4"/>
  <c r="Q946" i="4"/>
  <c r="T946" i="4" l="1"/>
  <c r="D947" i="4" s="1"/>
  <c r="J947" i="4" s="1"/>
  <c r="U946" i="4"/>
  <c r="I947" i="4" s="1"/>
  <c r="Y947" i="4" s="1"/>
  <c r="K947" i="4" l="1"/>
  <c r="L947" i="4" s="1"/>
  <c r="N947" i="4" s="1"/>
  <c r="R947" i="4" s="1"/>
  <c r="P947" i="4" l="1"/>
  <c r="S947" i="4" s="1"/>
  <c r="G948" i="4" s="1"/>
  <c r="M948" i="4" s="1"/>
  <c r="H948" i="4"/>
  <c r="W948" i="4" l="1"/>
  <c r="Q947" i="4"/>
  <c r="U947" i="4" s="1"/>
  <c r="I948" i="4" s="1"/>
  <c r="Y948" i="4" s="1"/>
  <c r="T947" i="4"/>
  <c r="D948" i="4" s="1"/>
  <c r="J948" i="4" s="1"/>
  <c r="X948" i="4"/>
  <c r="K948" i="4" l="1"/>
  <c r="L948" i="4" l="1"/>
  <c r="N948" i="4" s="1"/>
  <c r="R948" i="4" s="1"/>
  <c r="H949" i="4" l="1"/>
  <c r="P948" i="4"/>
  <c r="S948" i="4" s="1"/>
  <c r="G949" i="4" s="1"/>
  <c r="M949" i="4" s="1"/>
  <c r="W949" i="4" l="1"/>
  <c r="Q948" i="4"/>
  <c r="X949" i="4"/>
  <c r="T948" i="4" l="1"/>
  <c r="D949" i="4" s="1"/>
  <c r="J949" i="4" s="1"/>
  <c r="U948" i="4"/>
  <c r="I949" i="4" s="1"/>
  <c r="Y949" i="4" s="1"/>
  <c r="K949" i="4" l="1"/>
  <c r="L949" i="4" l="1"/>
  <c r="N949" i="4" s="1"/>
  <c r="R949" i="4" s="1"/>
  <c r="P949" i="4" l="1"/>
  <c r="S949" i="4" s="1"/>
  <c r="G950" i="4" s="1"/>
  <c r="M950" i="4" s="1"/>
  <c r="H950" i="4"/>
  <c r="W950" i="4" l="1"/>
  <c r="Q949" i="4"/>
  <c r="U949" i="4" s="1"/>
  <c r="I950" i="4" s="1"/>
  <c r="Y950" i="4" s="1"/>
  <c r="X950" i="4"/>
  <c r="T949" i="4"/>
  <c r="D950" i="4" s="1"/>
  <c r="J950" i="4" s="1"/>
  <c r="K950" i="4" l="1"/>
  <c r="L950" i="4" l="1"/>
  <c r="N950" i="4" s="1"/>
  <c r="R950" i="4" l="1"/>
  <c r="H951" i="4" s="1"/>
  <c r="P950" i="4"/>
  <c r="S950" i="4" s="1"/>
  <c r="G951" i="4" s="1"/>
  <c r="M951" i="4" s="1"/>
  <c r="W951" i="4" l="1"/>
  <c r="X951" i="4"/>
  <c r="Q950" i="4"/>
  <c r="U950" i="4" s="1"/>
  <c r="I951" i="4" s="1"/>
  <c r="Y951" i="4" s="1"/>
  <c r="T950" i="4"/>
  <c r="D951" i="4" s="1"/>
  <c r="J951" i="4" s="1"/>
  <c r="K951" i="4" l="1"/>
  <c r="L951" i="4" s="1"/>
  <c r="N951" i="4" s="1"/>
  <c r="R951" i="4" s="1"/>
  <c r="P951" i="4" l="1"/>
  <c r="S951" i="4" s="1"/>
  <c r="G952" i="4" s="1"/>
  <c r="M952" i="4" s="1"/>
  <c r="H952" i="4"/>
  <c r="W952" i="4" l="1"/>
  <c r="Q951" i="4"/>
  <c r="U951" i="4" s="1"/>
  <c r="I952" i="4" s="1"/>
  <c r="Y952" i="4" s="1"/>
  <c r="X952" i="4"/>
  <c r="T951" i="4"/>
  <c r="D952" i="4" s="1"/>
  <c r="J952" i="4" s="1"/>
  <c r="K952" i="4" l="1"/>
  <c r="T952" i="4"/>
  <c r="D953" i="4" s="1"/>
  <c r="L952" i="4" l="1"/>
  <c r="N952" i="4" s="1"/>
  <c r="R952" i="4" s="1"/>
  <c r="K953" i="4"/>
  <c r="P952" i="4" l="1"/>
  <c r="S952" i="4" s="1"/>
  <c r="G953" i="4" s="1"/>
  <c r="M953" i="4" s="1"/>
  <c r="H953" i="4"/>
  <c r="W953" i="4" l="1"/>
  <c r="J953" i="4"/>
  <c r="L953" i="4" s="1"/>
  <c r="N953" i="4" s="1"/>
  <c r="Q952" i="4"/>
  <c r="U952" i="4" s="1"/>
  <c r="I953" i="4" s="1"/>
  <c r="Y953" i="4" s="1"/>
  <c r="X953" i="4"/>
  <c r="R953" i="4" l="1"/>
  <c r="H954" i="4" s="1"/>
  <c r="P953" i="4"/>
  <c r="S953" i="4" s="1"/>
  <c r="G954" i="4" s="1"/>
  <c r="M954" i="4" s="1"/>
  <c r="W954" i="4" l="1"/>
  <c r="X954" i="4"/>
  <c r="Q953" i="4"/>
  <c r="U953" i="4" s="1"/>
  <c r="I954" i="4" s="1"/>
  <c r="Y954" i="4" s="1"/>
  <c r="T953" i="4"/>
  <c r="D954" i="4" s="1"/>
  <c r="J954" i="4" s="1"/>
  <c r="K954" i="4" l="1"/>
  <c r="L954" i="4" l="1"/>
  <c r="N954" i="4" s="1"/>
  <c r="R954" i="4" s="1"/>
  <c r="P954" i="4" l="1"/>
  <c r="S954" i="4" s="1"/>
  <c r="G955" i="4" s="1"/>
  <c r="M955" i="4" s="1"/>
  <c r="H955" i="4"/>
  <c r="W955" i="4" l="1"/>
  <c r="Q954" i="4"/>
  <c r="U954" i="4" s="1"/>
  <c r="I955" i="4" s="1"/>
  <c r="Y955" i="4" s="1"/>
  <c r="T954" i="4"/>
  <c r="D955" i="4" s="1"/>
  <c r="J955" i="4" s="1"/>
  <c r="X955" i="4"/>
  <c r="K955" i="4" l="1"/>
  <c r="L955" i="4" l="1"/>
  <c r="N955" i="4" s="1"/>
  <c r="R955" i="4" l="1"/>
  <c r="H956" i="4" s="1"/>
  <c r="P955" i="4"/>
  <c r="S955" i="4" s="1"/>
  <c r="G956" i="4" s="1"/>
  <c r="M956" i="4" s="1"/>
  <c r="T955" i="4"/>
  <c r="D956" i="4" s="1"/>
  <c r="J956" i="4" l="1"/>
  <c r="W956" i="4"/>
  <c r="X956" i="4"/>
  <c r="Q955" i="4"/>
  <c r="U955" i="4" s="1"/>
  <c r="I956" i="4" s="1"/>
  <c r="Y956" i="4" s="1"/>
  <c r="K956" i="4"/>
  <c r="L956" i="4" l="1"/>
  <c r="N956" i="4" s="1"/>
  <c r="P956" i="4" s="1"/>
  <c r="S956" i="4" s="1"/>
  <c r="G957" i="4" s="1"/>
  <c r="M957" i="4" s="1"/>
  <c r="R956" i="4" l="1"/>
  <c r="H957" i="4" s="1"/>
  <c r="X957" i="4" s="1"/>
  <c r="W957" i="4"/>
  <c r="Q956" i="4"/>
  <c r="U956" i="4" s="1"/>
  <c r="I957" i="4" s="1"/>
  <c r="T956" i="4"/>
  <c r="D957" i="4" s="1"/>
  <c r="J957" i="4" s="1"/>
  <c r="Y957" i="4" l="1"/>
  <c r="K957" i="4"/>
  <c r="L957" i="4" l="1"/>
  <c r="N957" i="4" s="1"/>
  <c r="P957" i="4" l="1"/>
  <c r="S957" i="4" s="1"/>
  <c r="G958" i="4" s="1"/>
  <c r="M958" i="4" s="1"/>
  <c r="R957" i="4"/>
  <c r="H958" i="4" s="1"/>
  <c r="T957" i="4"/>
  <c r="D958" i="4" s="1"/>
  <c r="J958" i="4" l="1"/>
  <c r="Q957" i="4"/>
  <c r="U957" i="4" s="1"/>
  <c r="I958" i="4" s="1"/>
  <c r="Y958" i="4" s="1"/>
  <c r="X958" i="4"/>
  <c r="W958" i="4"/>
  <c r="K958" i="4"/>
  <c r="L958" i="4" l="1"/>
  <c r="N958" i="4" s="1"/>
  <c r="R958" i="4" s="1"/>
  <c r="P958" i="4" l="1"/>
  <c r="S958" i="4" s="1"/>
  <c r="G959" i="4" s="1"/>
  <c r="M959" i="4" s="1"/>
  <c r="H959" i="4"/>
  <c r="W959" i="4" l="1"/>
  <c r="Q958" i="4"/>
  <c r="U958" i="4" s="1"/>
  <c r="I959" i="4" s="1"/>
  <c r="Y959" i="4" s="1"/>
  <c r="T958" i="4"/>
  <c r="D959" i="4" s="1"/>
  <c r="J959" i="4" s="1"/>
  <c r="X959" i="4"/>
  <c r="K959" i="4" l="1"/>
  <c r="L959" i="4" l="1"/>
  <c r="N959" i="4" s="1"/>
  <c r="R959" i="4" s="1"/>
  <c r="P959" i="4" l="1"/>
  <c r="S959" i="4" s="1"/>
  <c r="G960" i="4" s="1"/>
  <c r="M960" i="4" s="1"/>
  <c r="H960" i="4"/>
  <c r="W960" i="4" l="1"/>
  <c r="Q959" i="4"/>
  <c r="U959" i="4" s="1"/>
  <c r="I960" i="4" s="1"/>
  <c r="Y960" i="4" s="1"/>
  <c r="T959" i="4"/>
  <c r="D960" i="4" s="1"/>
  <c r="J960" i="4" s="1"/>
  <c r="X960" i="4"/>
  <c r="K960" i="4" l="1"/>
  <c r="T960" i="4"/>
  <c r="D961" i="4" s="1"/>
  <c r="L960" i="4" l="1"/>
  <c r="N960" i="4" s="1"/>
  <c r="R960" i="4" s="1"/>
  <c r="K961" i="4"/>
  <c r="P960" i="4" l="1"/>
  <c r="S960" i="4" s="1"/>
  <c r="G961" i="4" s="1"/>
  <c r="M961" i="4" s="1"/>
  <c r="H961" i="4"/>
  <c r="W961" i="4" l="1"/>
  <c r="J961" i="4"/>
  <c r="L961" i="4" s="1"/>
  <c r="N961" i="4" s="1"/>
  <c r="Q960" i="4"/>
  <c r="U960" i="4" s="1"/>
  <c r="I961" i="4" s="1"/>
  <c r="Y961" i="4" s="1"/>
  <c r="X961" i="4"/>
  <c r="R961" i="4" l="1"/>
  <c r="H962" i="4" s="1"/>
  <c r="P961" i="4"/>
  <c r="S961" i="4" s="1"/>
  <c r="G962" i="4" s="1"/>
  <c r="M962" i="4" s="1"/>
  <c r="W962" i="4" l="1"/>
  <c r="Q961" i="4"/>
  <c r="U961" i="4" s="1"/>
  <c r="I962" i="4" s="1"/>
  <c r="Y962" i="4" s="1"/>
  <c r="T961" i="4"/>
  <c r="D962" i="4" s="1"/>
  <c r="J962" i="4" s="1"/>
  <c r="X962" i="4"/>
  <c r="K962" i="4" l="1"/>
  <c r="L962" i="4" l="1"/>
  <c r="N962" i="4" s="1"/>
  <c r="R962" i="4" s="1"/>
  <c r="P962" i="4" l="1"/>
  <c r="S962" i="4" s="1"/>
  <c r="G963" i="4" s="1"/>
  <c r="M963" i="4" s="1"/>
  <c r="H963" i="4"/>
  <c r="W963" i="4" l="1"/>
  <c r="Q962" i="4"/>
  <c r="U962" i="4" s="1"/>
  <c r="I963" i="4" s="1"/>
  <c r="Y963" i="4" s="1"/>
  <c r="T962" i="4"/>
  <c r="D963" i="4" s="1"/>
  <c r="J963" i="4" s="1"/>
  <c r="X963" i="4"/>
  <c r="K963" i="4" l="1"/>
  <c r="L963" i="4" s="1"/>
  <c r="N963" i="4" s="1"/>
  <c r="R963" i="4" s="1"/>
  <c r="P963" i="4" l="1"/>
  <c r="S963" i="4" s="1"/>
  <c r="G964" i="4" s="1"/>
  <c r="M964" i="4" s="1"/>
  <c r="H964" i="4"/>
  <c r="W964" i="4" l="1"/>
  <c r="Q963" i="4"/>
  <c r="X964" i="4"/>
  <c r="T963" i="4" l="1"/>
  <c r="D964" i="4" s="1"/>
  <c r="J964" i="4" s="1"/>
  <c r="U963" i="4"/>
  <c r="I964" i="4" s="1"/>
  <c r="Y964" i="4" s="1"/>
  <c r="K964" i="4" l="1"/>
  <c r="L964" i="4" l="1"/>
  <c r="N964" i="4" s="1"/>
  <c r="R964" i="4" s="1"/>
  <c r="P964" i="4" l="1"/>
  <c r="S964" i="4" s="1"/>
  <c r="G965" i="4" s="1"/>
  <c r="M965" i="4" s="1"/>
  <c r="H965" i="4"/>
  <c r="W965" i="4" l="1"/>
  <c r="Q964" i="4"/>
  <c r="U964" i="4" s="1"/>
  <c r="I965" i="4" s="1"/>
  <c r="Y965" i="4" s="1"/>
  <c r="T964" i="4"/>
  <c r="D965" i="4" s="1"/>
  <c r="J965" i="4" s="1"/>
  <c r="X965" i="4"/>
  <c r="K965" i="4" l="1"/>
  <c r="L965" i="4" l="1"/>
  <c r="N965" i="4" s="1"/>
  <c r="P965" i="4" l="1"/>
  <c r="S965" i="4" s="1"/>
  <c r="G966" i="4" s="1"/>
  <c r="M966" i="4" s="1"/>
  <c r="R965" i="4"/>
  <c r="H966" i="4" s="1"/>
  <c r="Q965" i="4" l="1"/>
  <c r="U965" i="4" s="1"/>
  <c r="I966" i="4" s="1"/>
  <c r="Y966" i="4" s="1"/>
  <c r="W966" i="4"/>
  <c r="X966" i="4"/>
  <c r="T965" i="4"/>
  <c r="D966" i="4" s="1"/>
  <c r="J966" i="4" s="1"/>
  <c r="K966" i="4" l="1"/>
  <c r="L966" i="4" l="1"/>
  <c r="N966" i="4" s="1"/>
  <c r="R966" i="4" s="1"/>
  <c r="P966" i="4" l="1"/>
  <c r="S966" i="4" s="1"/>
  <c r="G967" i="4" s="1"/>
  <c r="M967" i="4" s="1"/>
  <c r="H967" i="4"/>
  <c r="W967" i="4" l="1"/>
  <c r="Q966" i="4"/>
  <c r="U966" i="4" s="1"/>
  <c r="I967" i="4" s="1"/>
  <c r="Y967" i="4" s="1"/>
  <c r="X967" i="4"/>
  <c r="T966" i="4"/>
  <c r="D967" i="4" s="1"/>
  <c r="J967" i="4" s="1"/>
  <c r="K967" i="4" l="1"/>
  <c r="L967" i="4" l="1"/>
  <c r="N967" i="4" s="1"/>
  <c r="R967" i="4" s="1"/>
  <c r="P967" i="4" l="1"/>
  <c r="S967" i="4" s="1"/>
  <c r="G968" i="4" s="1"/>
  <c r="M968" i="4" s="1"/>
  <c r="H968" i="4"/>
  <c r="W968" i="4" l="1"/>
  <c r="Q967" i="4"/>
  <c r="U967" i="4" s="1"/>
  <c r="I968" i="4" s="1"/>
  <c r="Y968" i="4" s="1"/>
  <c r="X968" i="4"/>
  <c r="T967" i="4"/>
  <c r="D968" i="4" s="1"/>
  <c r="J968" i="4" s="1"/>
  <c r="K968" i="4" l="1"/>
  <c r="L968" i="4" l="1"/>
  <c r="N968" i="4" s="1"/>
  <c r="R968" i="4" s="1"/>
  <c r="P968" i="4" l="1"/>
  <c r="S968" i="4" s="1"/>
  <c r="G969" i="4" s="1"/>
  <c r="M969" i="4" s="1"/>
  <c r="H969" i="4"/>
  <c r="W969" i="4" l="1"/>
  <c r="X969" i="4"/>
  <c r="Q968" i="4"/>
  <c r="T968" i="4" l="1"/>
  <c r="D969" i="4" s="1"/>
  <c r="J969" i="4" s="1"/>
  <c r="U968" i="4"/>
  <c r="I969" i="4" s="1"/>
  <c r="Y969" i="4" s="1"/>
  <c r="K969" i="4" l="1"/>
  <c r="L969" i="4" s="1"/>
  <c r="N969" i="4" s="1"/>
  <c r="R969" i="4" s="1"/>
  <c r="H970" i="4" l="1"/>
  <c r="P969" i="4"/>
  <c r="S969" i="4" s="1"/>
  <c r="G970" i="4" s="1"/>
  <c r="M970" i="4" s="1"/>
  <c r="W970" i="4" l="1"/>
  <c r="Q969" i="4"/>
  <c r="X970" i="4"/>
  <c r="T969" i="4" l="1"/>
  <c r="D970" i="4" s="1"/>
  <c r="J970" i="4" s="1"/>
  <c r="U969" i="4"/>
  <c r="I970" i="4" s="1"/>
  <c r="Y970" i="4" s="1"/>
  <c r="K970" i="4" l="1"/>
  <c r="L970" i="4" s="1"/>
  <c r="N970" i="4" s="1"/>
  <c r="R970" i="4" s="1"/>
  <c r="P970" i="4" l="1"/>
  <c r="S970" i="4" s="1"/>
  <c r="G971" i="4" s="1"/>
  <c r="M971" i="4" s="1"/>
  <c r="H971" i="4"/>
  <c r="W971" i="4" l="1"/>
  <c r="X971" i="4"/>
  <c r="Q970" i="4"/>
  <c r="T970" i="4" l="1"/>
  <c r="D971" i="4" s="1"/>
  <c r="J971" i="4" s="1"/>
  <c r="U970" i="4"/>
  <c r="I971" i="4" s="1"/>
  <c r="Y971" i="4" s="1"/>
  <c r="K971" i="4" l="1"/>
  <c r="T971" i="4"/>
  <c r="D972" i="4" s="1"/>
  <c r="K972" i="4" l="1"/>
  <c r="L971" i="4"/>
  <c r="N971" i="4" s="1"/>
  <c r="R971" i="4" s="1"/>
  <c r="P971" i="4" l="1"/>
  <c r="S971" i="4" s="1"/>
  <c r="G972" i="4" s="1"/>
  <c r="M972" i="4" s="1"/>
  <c r="H972" i="4"/>
  <c r="W972" i="4" l="1"/>
  <c r="J972" i="4"/>
  <c r="L972" i="4" s="1"/>
  <c r="N972" i="4" s="1"/>
  <c r="X972" i="4"/>
  <c r="Q971" i="4"/>
  <c r="U971" i="4" s="1"/>
  <c r="I972" i="4" s="1"/>
  <c r="Y972" i="4" s="1"/>
  <c r="R972" i="4" l="1"/>
  <c r="H973" i="4" s="1"/>
  <c r="P972" i="4"/>
  <c r="S972" i="4" s="1"/>
  <c r="G973" i="4" s="1"/>
  <c r="M973" i="4" s="1"/>
  <c r="W973" i="4" l="1"/>
  <c r="Q972" i="4"/>
  <c r="X973" i="4"/>
  <c r="T972" i="4" l="1"/>
  <c r="D973" i="4" s="1"/>
  <c r="J973" i="4" s="1"/>
  <c r="U972" i="4"/>
  <c r="I973" i="4" s="1"/>
  <c r="Y973" i="4" s="1"/>
  <c r="K973" i="4" l="1"/>
  <c r="L973" i="4" s="1"/>
  <c r="N973" i="4" s="1"/>
  <c r="R973" i="4" s="1"/>
  <c r="T973" i="4"/>
  <c r="D974" i="4" s="1"/>
  <c r="K974" i="4" l="1"/>
  <c r="P973" i="4"/>
  <c r="S973" i="4" s="1"/>
  <c r="G974" i="4" s="1"/>
  <c r="M974" i="4" s="1"/>
  <c r="H974" i="4"/>
  <c r="W974" i="4" l="1"/>
  <c r="J974" i="4"/>
  <c r="L974" i="4" s="1"/>
  <c r="N974" i="4" s="1"/>
  <c r="X974" i="4"/>
  <c r="Q973" i="4"/>
  <c r="U973" i="4" s="1"/>
  <c r="I974" i="4" s="1"/>
  <c r="Y974" i="4" s="1"/>
  <c r="R974" i="4" l="1"/>
  <c r="H975" i="4" s="1"/>
  <c r="P974" i="4"/>
  <c r="S974" i="4" s="1"/>
  <c r="G975" i="4" s="1"/>
  <c r="M975" i="4" s="1"/>
  <c r="W975" i="4" l="1"/>
  <c r="Q974" i="4"/>
  <c r="U974" i="4" s="1"/>
  <c r="I975" i="4" s="1"/>
  <c r="Y975" i="4" s="1"/>
  <c r="T974" i="4"/>
  <c r="D975" i="4" s="1"/>
  <c r="J975" i="4" s="1"/>
  <c r="X975" i="4"/>
  <c r="K975" i="4" l="1"/>
  <c r="L975" i="4" l="1"/>
  <c r="N975" i="4" s="1"/>
  <c r="R975" i="4" s="1"/>
  <c r="P975" i="4" l="1"/>
  <c r="S975" i="4" s="1"/>
  <c r="G976" i="4" s="1"/>
  <c r="M976" i="4" s="1"/>
  <c r="H976" i="4"/>
  <c r="W976" i="4" l="1"/>
  <c r="X976" i="4"/>
  <c r="Q975" i="4"/>
  <c r="T975" i="4" l="1"/>
  <c r="D976" i="4" s="1"/>
  <c r="J976" i="4" s="1"/>
  <c r="U975" i="4"/>
  <c r="I976" i="4" s="1"/>
  <c r="Y976" i="4" s="1"/>
  <c r="K976" i="4" l="1"/>
  <c r="L976" i="4" l="1"/>
  <c r="N976" i="4" s="1"/>
  <c r="P976" i="4" l="1"/>
  <c r="S976" i="4" s="1"/>
  <c r="G977" i="4" s="1"/>
  <c r="M977" i="4" s="1"/>
  <c r="R976" i="4"/>
  <c r="H977" i="4" s="1"/>
  <c r="T976" i="4"/>
  <c r="D977" i="4" s="1"/>
  <c r="Q976" i="4" l="1"/>
  <c r="U976" i="4" s="1"/>
  <c r="I977" i="4" s="1"/>
  <c r="Y977" i="4" s="1"/>
  <c r="W977" i="4"/>
  <c r="J977" i="4"/>
  <c r="X977" i="4"/>
  <c r="K977" i="4"/>
  <c r="L977" i="4" l="1"/>
  <c r="N977" i="4" s="1"/>
  <c r="P977" i="4" l="1"/>
  <c r="S977" i="4" s="1"/>
  <c r="G978" i="4" s="1"/>
  <c r="M978" i="4" s="1"/>
  <c r="R977" i="4"/>
  <c r="H978" i="4" s="1"/>
  <c r="W978" i="4" l="1"/>
  <c r="X978" i="4"/>
  <c r="Q977" i="4"/>
  <c r="U977" i="4" s="1"/>
  <c r="I978" i="4" s="1"/>
  <c r="Y978" i="4" s="1"/>
  <c r="T977" i="4"/>
  <c r="D978" i="4" s="1"/>
  <c r="J978" i="4" s="1"/>
  <c r="K978" i="4" l="1"/>
  <c r="L978" i="4" l="1"/>
  <c r="N978" i="4" s="1"/>
  <c r="P978" i="4" l="1"/>
  <c r="S978" i="4" s="1"/>
  <c r="G979" i="4" s="1"/>
  <c r="M979" i="4" s="1"/>
  <c r="R978" i="4"/>
  <c r="H979" i="4" s="1"/>
  <c r="Q978" i="4" l="1"/>
  <c r="U978" i="4" s="1"/>
  <c r="I979" i="4" s="1"/>
  <c r="Y979" i="4" s="1"/>
  <c r="X979" i="4"/>
  <c r="W979" i="4"/>
  <c r="T978" i="4"/>
  <c r="D979" i="4" s="1"/>
  <c r="J979" i="4" s="1"/>
  <c r="K979" i="4" l="1"/>
  <c r="L979" i="4" l="1"/>
  <c r="N979" i="4" s="1"/>
  <c r="P979" i="4" l="1"/>
  <c r="S979" i="4" s="1"/>
  <c r="G980" i="4" s="1"/>
  <c r="M980" i="4" s="1"/>
  <c r="R979" i="4"/>
  <c r="H980" i="4" s="1"/>
  <c r="T979" i="4"/>
  <c r="D980" i="4" s="1"/>
  <c r="X980" i="4" l="1"/>
  <c r="W980" i="4"/>
  <c r="J980" i="4"/>
  <c r="Q979" i="4"/>
  <c r="U979" i="4" s="1"/>
  <c r="I980" i="4" s="1"/>
  <c r="Y980" i="4" s="1"/>
  <c r="K980" i="4"/>
  <c r="L980" i="4" l="1"/>
  <c r="N980" i="4" s="1"/>
  <c r="P980" i="4" l="1"/>
  <c r="S980" i="4" s="1"/>
  <c r="G981" i="4" s="1"/>
  <c r="M981" i="4" s="1"/>
  <c r="R980" i="4"/>
  <c r="H981" i="4" s="1"/>
  <c r="T980" i="4"/>
  <c r="D981" i="4" s="1"/>
  <c r="J981" i="4" l="1"/>
  <c r="Q980" i="4"/>
  <c r="U980" i="4" s="1"/>
  <c r="I981" i="4" s="1"/>
  <c r="Y981" i="4" s="1"/>
  <c r="X981" i="4"/>
  <c r="W981" i="4"/>
  <c r="K981" i="4"/>
  <c r="L981" i="4" l="1"/>
  <c r="N981" i="4" s="1"/>
  <c r="R981" i="4" s="1"/>
  <c r="P981" i="4" l="1"/>
  <c r="S981" i="4" s="1"/>
  <c r="G982" i="4" s="1"/>
  <c r="M982" i="4" s="1"/>
  <c r="H982" i="4"/>
  <c r="W982" i="4" l="1"/>
  <c r="Q981" i="4"/>
  <c r="U981" i="4" s="1"/>
  <c r="I982" i="4" s="1"/>
  <c r="Y982" i="4" s="1"/>
  <c r="T981" i="4"/>
  <c r="D982" i="4" s="1"/>
  <c r="J982" i="4" s="1"/>
  <c r="X982" i="4"/>
  <c r="K982" i="4" l="1"/>
  <c r="T982" i="4"/>
  <c r="D983" i="4" s="1"/>
  <c r="L982" i="4" l="1"/>
  <c r="N982" i="4" s="1"/>
  <c r="K983" i="4"/>
  <c r="T983" i="4"/>
  <c r="D984" i="4" s="1"/>
  <c r="P982" i="4" l="1"/>
  <c r="S982" i="4" s="1"/>
  <c r="G983" i="4" s="1"/>
  <c r="M983" i="4" s="1"/>
  <c r="R982" i="4"/>
  <c r="H983" i="4" s="1"/>
  <c r="K984" i="4"/>
  <c r="Q982" i="4" l="1"/>
  <c r="U982" i="4" s="1"/>
  <c r="I983" i="4" s="1"/>
  <c r="Y983" i="4" s="1"/>
  <c r="X983" i="4"/>
  <c r="J983" i="4"/>
  <c r="L983" i="4" s="1"/>
  <c r="N983" i="4" s="1"/>
  <c r="P983" i="4" s="1"/>
  <c r="S983" i="4" s="1"/>
  <c r="G984" i="4" s="1"/>
  <c r="M984" i="4" s="1"/>
  <c r="W983" i="4"/>
  <c r="W984" i="4" l="1"/>
  <c r="R983" i="4"/>
  <c r="H984" i="4" s="1"/>
  <c r="X984" i="4" s="1"/>
  <c r="Q983" i="4"/>
  <c r="U983" i="4" s="1"/>
  <c r="I984" i="4" s="1"/>
  <c r="J984" i="4"/>
  <c r="L984" i="4" s="1"/>
  <c r="N984" i="4" s="1"/>
  <c r="T984" i="4"/>
  <c r="D985" i="4" s="1"/>
  <c r="Y984" i="4" l="1"/>
  <c r="P984" i="4"/>
  <c r="S984" i="4" s="1"/>
  <c r="G985" i="4" s="1"/>
  <c r="M985" i="4" s="1"/>
  <c r="R984" i="4"/>
  <c r="H985" i="4" s="1"/>
  <c r="K985" i="4"/>
  <c r="J985" i="4" l="1"/>
  <c r="L985" i="4" s="1"/>
  <c r="N985" i="4" s="1"/>
  <c r="P985" i="4" s="1"/>
  <c r="S985" i="4" s="1"/>
  <c r="G986" i="4" s="1"/>
  <c r="M986" i="4" s="1"/>
  <c r="W985" i="4"/>
  <c r="Q984" i="4"/>
  <c r="U984" i="4" s="1"/>
  <c r="I985" i="4" s="1"/>
  <c r="Y985" i="4" s="1"/>
  <c r="X985" i="4"/>
  <c r="R985" i="4" l="1"/>
  <c r="H986" i="4" s="1"/>
  <c r="X986" i="4" s="1"/>
  <c r="W986" i="4"/>
  <c r="Q985" i="4"/>
  <c r="T985" i="4" l="1"/>
  <c r="D986" i="4" s="1"/>
  <c r="J986" i="4" s="1"/>
  <c r="U985" i="4"/>
  <c r="I986" i="4" s="1"/>
  <c r="Y986" i="4" s="1"/>
  <c r="K986" i="4" l="1"/>
  <c r="T986" i="4"/>
  <c r="D987" i="4" s="1"/>
  <c r="K987" i="4" l="1"/>
  <c r="L986" i="4"/>
  <c r="N986" i="4" s="1"/>
  <c r="R986" i="4" s="1"/>
  <c r="P986" i="4" l="1"/>
  <c r="S986" i="4" s="1"/>
  <c r="G987" i="4" s="1"/>
  <c r="M987" i="4" s="1"/>
  <c r="H987" i="4"/>
  <c r="W987" i="4" l="1"/>
  <c r="J987" i="4"/>
  <c r="L987" i="4" s="1"/>
  <c r="N987" i="4" s="1"/>
  <c r="Q986" i="4"/>
  <c r="U986" i="4" s="1"/>
  <c r="I987" i="4" s="1"/>
  <c r="Y987" i="4" s="1"/>
  <c r="X987" i="4"/>
  <c r="R987" i="4" l="1"/>
  <c r="H988" i="4" s="1"/>
  <c r="P987" i="4"/>
  <c r="S987" i="4" s="1"/>
  <c r="G988" i="4" s="1"/>
  <c r="M988" i="4" s="1"/>
  <c r="W988" i="4" l="1"/>
  <c r="Q987" i="4"/>
  <c r="X988" i="4"/>
  <c r="T987" i="4" l="1"/>
  <c r="D988" i="4" s="1"/>
  <c r="J988" i="4" s="1"/>
  <c r="U987" i="4"/>
  <c r="I988" i="4" s="1"/>
  <c r="Y988" i="4" s="1"/>
  <c r="K988" i="4" l="1"/>
  <c r="L988" i="4" l="1"/>
  <c r="N988" i="4" s="1"/>
  <c r="R988" i="4" l="1"/>
  <c r="H989" i="4" s="1"/>
  <c r="P988" i="4"/>
  <c r="S988" i="4" s="1"/>
  <c r="G989" i="4" s="1"/>
  <c r="M989" i="4" s="1"/>
  <c r="T988" i="4"/>
  <c r="D989" i="4" s="1"/>
  <c r="W989" i="4" l="1"/>
  <c r="J989" i="4"/>
  <c r="X989" i="4"/>
  <c r="Q988" i="4"/>
  <c r="U988" i="4" s="1"/>
  <c r="I989" i="4" s="1"/>
  <c r="Y989" i="4" s="1"/>
  <c r="K989" i="4"/>
  <c r="T989" i="4"/>
  <c r="D990" i="4" s="1"/>
  <c r="L989" i="4" l="1"/>
  <c r="N989" i="4" s="1"/>
  <c r="P989" i="4" s="1"/>
  <c r="S989" i="4" s="1"/>
  <c r="G990" i="4" s="1"/>
  <c r="M990" i="4" s="1"/>
  <c r="K990" i="4"/>
  <c r="T990" i="4"/>
  <c r="D991" i="4" s="1"/>
  <c r="R989" i="4" l="1"/>
  <c r="H990" i="4" s="1"/>
  <c r="X990" i="4" s="1"/>
  <c r="W990" i="4"/>
  <c r="J990" i="4"/>
  <c r="L990" i="4" s="1"/>
  <c r="N990" i="4" s="1"/>
  <c r="Q989" i="4"/>
  <c r="U989" i="4" s="1"/>
  <c r="I990" i="4" s="1"/>
  <c r="K991" i="4"/>
  <c r="T991" i="4"/>
  <c r="D992" i="4" s="1"/>
  <c r="R990" i="4" l="1"/>
  <c r="H991" i="4" s="1"/>
  <c r="Y990" i="4"/>
  <c r="P990" i="4"/>
  <c r="S990" i="4" s="1"/>
  <c r="G991" i="4" s="1"/>
  <c r="M991" i="4" s="1"/>
  <c r="K992" i="4"/>
  <c r="T992" i="4"/>
  <c r="D993" i="4" s="1"/>
  <c r="W991" i="4" l="1"/>
  <c r="J991" i="4"/>
  <c r="L991" i="4" s="1"/>
  <c r="N991" i="4" s="1"/>
  <c r="P991" i="4" s="1"/>
  <c r="S991" i="4" s="1"/>
  <c r="G992" i="4" s="1"/>
  <c r="M992" i="4" s="1"/>
  <c r="X991" i="4"/>
  <c r="Q990" i="4"/>
  <c r="U990" i="4" s="1"/>
  <c r="I991" i="4" s="1"/>
  <c r="Y991" i="4" s="1"/>
  <c r="K993" i="4"/>
  <c r="T993" i="4"/>
  <c r="D994" i="4" s="1"/>
  <c r="R991" i="4" l="1"/>
  <c r="H992" i="4" s="1"/>
  <c r="X992" i="4" s="1"/>
  <c r="W992" i="4"/>
  <c r="J992" i="4"/>
  <c r="L992" i="4" s="1"/>
  <c r="N992" i="4" s="1"/>
  <c r="Q991" i="4"/>
  <c r="U991" i="4" s="1"/>
  <c r="I992" i="4" s="1"/>
  <c r="K994" i="4"/>
  <c r="T994" i="4"/>
  <c r="D995" i="4" s="1"/>
  <c r="Y992" i="4" l="1"/>
  <c r="R992" i="4"/>
  <c r="H993" i="4" s="1"/>
  <c r="P992" i="4"/>
  <c r="S992" i="4" s="1"/>
  <c r="G993" i="4" s="1"/>
  <c r="M993" i="4" s="1"/>
  <c r="K995" i="4"/>
  <c r="W993" i="4" l="1"/>
  <c r="J993" i="4"/>
  <c r="L993" i="4" s="1"/>
  <c r="N993" i="4" s="1"/>
  <c r="P993" i="4" s="1"/>
  <c r="S993" i="4" s="1"/>
  <c r="G994" i="4" s="1"/>
  <c r="M994" i="4" s="1"/>
  <c r="Q992" i="4"/>
  <c r="U992" i="4" s="1"/>
  <c r="I993" i="4" s="1"/>
  <c r="Y993" i="4" s="1"/>
  <c r="X993" i="4"/>
  <c r="R993" i="4" l="1"/>
  <c r="H994" i="4" s="1"/>
  <c r="X994" i="4" s="1"/>
  <c r="W994" i="4"/>
  <c r="J994" i="4"/>
  <c r="L994" i="4" s="1"/>
  <c r="N994" i="4" s="1"/>
  <c r="Q993" i="4"/>
  <c r="U993" i="4" s="1"/>
  <c r="I994" i="4" s="1"/>
  <c r="Y994" i="4" l="1"/>
  <c r="R994" i="4"/>
  <c r="H995" i="4" s="1"/>
  <c r="P994" i="4"/>
  <c r="S994" i="4" s="1"/>
  <c r="G995" i="4" s="1"/>
  <c r="M995" i="4" s="1"/>
  <c r="W995" i="4" l="1"/>
  <c r="J995" i="4"/>
  <c r="L995" i="4" s="1"/>
  <c r="N995" i="4" s="1"/>
  <c r="X995" i="4"/>
  <c r="Q994" i="4"/>
  <c r="U994" i="4" s="1"/>
  <c r="I995" i="4" s="1"/>
  <c r="Y995" i="4" s="1"/>
  <c r="R995" i="4" l="1"/>
  <c r="H996" i="4" s="1"/>
  <c r="P995" i="4"/>
  <c r="S995" i="4" s="1"/>
  <c r="G996" i="4" s="1"/>
  <c r="M996" i="4" s="1"/>
  <c r="W996" i="4" l="1"/>
  <c r="Q995" i="4"/>
  <c r="X996" i="4"/>
  <c r="T995" i="4" l="1"/>
  <c r="D996" i="4" s="1"/>
  <c r="J996" i="4" s="1"/>
  <c r="U995" i="4"/>
  <c r="I996" i="4" s="1"/>
  <c r="Y996" i="4" s="1"/>
  <c r="K996" i="4" l="1"/>
  <c r="L996" i="4" s="1"/>
  <c r="N996" i="4" s="1"/>
  <c r="R996" i="4" s="1"/>
  <c r="T996" i="4"/>
  <c r="D997" i="4" s="1"/>
  <c r="K997" i="4" l="1"/>
  <c r="T997" i="4"/>
  <c r="D998" i="4" s="1"/>
  <c r="P996" i="4"/>
  <c r="S996" i="4" s="1"/>
  <c r="G997" i="4" s="1"/>
  <c r="M997" i="4" s="1"/>
  <c r="H997" i="4"/>
  <c r="W997" i="4" l="1"/>
  <c r="J997" i="4"/>
  <c r="L997" i="4" s="1"/>
  <c r="N997" i="4" s="1"/>
  <c r="P997" i="4" s="1"/>
  <c r="S997" i="4" s="1"/>
  <c r="G998" i="4" s="1"/>
  <c r="M998" i="4" s="1"/>
  <c r="X997" i="4"/>
  <c r="K998" i="4"/>
  <c r="T998" i="4"/>
  <c r="D999" i="4" s="1"/>
  <c r="Q996" i="4"/>
  <c r="U996" i="4" s="1"/>
  <c r="I997" i="4" s="1"/>
  <c r="Y997" i="4" s="1"/>
  <c r="R997" i="4" l="1"/>
  <c r="H998" i="4" s="1"/>
  <c r="X998" i="4" s="1"/>
  <c r="W998" i="4"/>
  <c r="J998" i="4"/>
  <c r="L998" i="4" s="1"/>
  <c r="N998" i="4" s="1"/>
  <c r="Q997" i="4"/>
  <c r="U997" i="4" s="1"/>
  <c r="I998" i="4" s="1"/>
  <c r="K999" i="4"/>
  <c r="R998" i="4" l="1"/>
  <c r="H999" i="4" s="1"/>
  <c r="P998" i="4"/>
  <c r="S998" i="4" s="1"/>
  <c r="G999" i="4" s="1"/>
  <c r="M999" i="4" s="1"/>
  <c r="Y998" i="4"/>
  <c r="J999" i="4" l="1"/>
  <c r="L999" i="4" s="1"/>
  <c r="N999" i="4" s="1"/>
  <c r="P999" i="4" s="1"/>
  <c r="S999" i="4" s="1"/>
  <c r="G1000" i="4" s="1"/>
  <c r="M1000" i="4" s="1"/>
  <c r="Q998" i="4"/>
  <c r="U998" i="4" s="1"/>
  <c r="I999" i="4" s="1"/>
  <c r="Y999" i="4" s="1"/>
  <c r="X999" i="4"/>
  <c r="W999" i="4"/>
  <c r="R999" i="4" l="1"/>
  <c r="H1000" i="4" s="1"/>
  <c r="X1000" i="4" s="1"/>
  <c r="W1000" i="4"/>
  <c r="Q999" i="4"/>
  <c r="U999" i="4" s="1"/>
  <c r="I1000" i="4" s="1"/>
  <c r="T999" i="4"/>
  <c r="D1000" i="4" s="1"/>
  <c r="J1000" i="4" s="1"/>
  <c r="Y1000" i="4" l="1"/>
  <c r="K1000" i="4"/>
  <c r="T1000" i="4"/>
  <c r="D1001" i="4" s="1"/>
  <c r="L1000" i="4" l="1"/>
  <c r="N1000" i="4" s="1"/>
  <c r="R1000" i="4" s="1"/>
  <c r="K1001" i="4"/>
  <c r="T1001" i="4"/>
  <c r="D1002" i="4" s="1"/>
  <c r="K1002" i="4" l="1"/>
  <c r="P1000" i="4"/>
  <c r="S1000" i="4" s="1"/>
  <c r="G1001" i="4" s="1"/>
  <c r="M1001" i="4" s="1"/>
  <c r="H1001" i="4"/>
  <c r="W1001" i="4" l="1"/>
  <c r="J1001" i="4"/>
  <c r="L1001" i="4" s="1"/>
  <c r="N1001" i="4" s="1"/>
  <c r="X1001" i="4"/>
  <c r="Q1000" i="4"/>
  <c r="U1000" i="4" s="1"/>
  <c r="I1001" i="4" s="1"/>
  <c r="Y1001" i="4" s="1"/>
  <c r="R1001" i="4" l="1"/>
  <c r="H1002" i="4" s="1"/>
  <c r="P1001" i="4"/>
  <c r="S1001" i="4" s="1"/>
  <c r="G1002" i="4" s="1"/>
  <c r="M1002" i="4" s="1"/>
  <c r="W1002" i="4" l="1"/>
  <c r="J1002" i="4"/>
  <c r="L1002" i="4" s="1"/>
  <c r="N1002" i="4" s="1"/>
  <c r="Q1001" i="4"/>
  <c r="U1001" i="4" s="1"/>
  <c r="I1002" i="4" s="1"/>
  <c r="Y1002" i="4" s="1"/>
  <c r="X1002" i="4"/>
  <c r="R1002" i="4" l="1"/>
  <c r="H1003" i="4" s="1"/>
  <c r="P1002" i="4"/>
  <c r="S1002" i="4" s="1"/>
  <c r="G1003" i="4" s="1"/>
  <c r="M1003" i="4" s="1"/>
  <c r="W1003" i="4" l="1"/>
  <c r="Q1002" i="4"/>
  <c r="U1002" i="4" s="1"/>
  <c r="I1003" i="4" s="1"/>
  <c r="Y1003" i="4" s="1"/>
  <c r="X1003" i="4"/>
  <c r="T1002" i="4"/>
  <c r="D1003" i="4" s="1"/>
  <c r="J1003" i="4" s="1"/>
  <c r="K1003" i="4" l="1"/>
  <c r="L1003" i="4" l="1"/>
  <c r="N1003" i="4" s="1"/>
  <c r="R1003" i="4" s="1"/>
  <c r="P1003" i="4" l="1"/>
  <c r="S1003" i="4" s="1"/>
  <c r="G1004" i="4" s="1"/>
  <c r="M1004" i="4" s="1"/>
  <c r="H1004" i="4"/>
  <c r="W1004" i="4" l="1"/>
  <c r="Q1003" i="4"/>
  <c r="U1003" i="4" s="1"/>
  <c r="I1004" i="4" s="1"/>
  <c r="Y1004" i="4" s="1"/>
  <c r="T1003" i="4"/>
  <c r="D1004" i="4" s="1"/>
  <c r="J1004" i="4" s="1"/>
  <c r="X1004" i="4"/>
  <c r="K1004" i="4" l="1"/>
  <c r="T1004" i="4"/>
  <c r="D1005" i="4" s="1"/>
  <c r="L1004" i="4" l="1"/>
  <c r="N1004" i="4" s="1"/>
  <c r="K1005" i="4"/>
  <c r="T1005" i="4"/>
  <c r="D1006" i="4" s="1"/>
  <c r="R1004" i="4" l="1"/>
  <c r="H1005" i="4" s="1"/>
  <c r="P1004" i="4"/>
  <c r="K1006" i="4"/>
  <c r="S1004" i="4" l="1"/>
  <c r="G1005" i="4" s="1"/>
  <c r="M1005" i="4" s="1"/>
  <c r="Q1004" i="4"/>
  <c r="U1004" i="4" s="1"/>
  <c r="I1005" i="4" s="1"/>
  <c r="Y1005" i="4" l="1"/>
  <c r="W1005" i="4"/>
  <c r="J1005" i="4"/>
  <c r="L1005" i="4" s="1"/>
  <c r="N1005" i="4" s="1"/>
  <c r="P1005" i="4" s="1"/>
  <c r="S1005" i="4" s="1"/>
  <c r="G1006" i="4" s="1"/>
  <c r="M1006" i="4" s="1"/>
  <c r="X1005" i="4"/>
  <c r="R1005" i="4" l="1"/>
  <c r="H1006" i="4" s="1"/>
  <c r="X1006" i="4" s="1"/>
  <c r="W1006" i="4"/>
  <c r="J1006" i="4"/>
  <c r="L1006" i="4" s="1"/>
  <c r="N1006" i="4" s="1"/>
  <c r="Q1005" i="4"/>
  <c r="U1005" i="4" s="1"/>
  <c r="I1006" i="4" s="1"/>
  <c r="Y1006" i="4" l="1"/>
  <c r="R1006" i="4"/>
  <c r="H1007" i="4" s="1"/>
  <c r="P1006" i="4"/>
  <c r="S1006" i="4" s="1"/>
  <c r="G1007" i="4" s="1"/>
  <c r="M1007" i="4" s="1"/>
  <c r="W1007" i="4" l="1"/>
  <c r="Q1006" i="4"/>
  <c r="U1006" i="4" s="1"/>
  <c r="I1007" i="4" s="1"/>
  <c r="Y1007" i="4" s="1"/>
  <c r="X1007" i="4"/>
  <c r="T1006" i="4"/>
  <c r="D1007" i="4" s="1"/>
  <c r="J1007" i="4" s="1"/>
  <c r="K1007" i="4" l="1"/>
  <c r="L1007" i="4" s="1"/>
  <c r="N1007" i="4" s="1"/>
  <c r="R1007" i="4" s="1"/>
  <c r="T1007" i="4"/>
  <c r="D1008" i="4" s="1"/>
  <c r="K1008" i="4" l="1"/>
  <c r="T1008" i="4"/>
  <c r="D1009" i="4" s="1"/>
  <c r="P1007" i="4"/>
  <c r="S1007" i="4" s="1"/>
  <c r="G1008" i="4" s="1"/>
  <c r="M1008" i="4" s="1"/>
  <c r="H1008" i="4"/>
  <c r="W1008" i="4" l="1"/>
  <c r="J1008" i="4"/>
  <c r="L1008" i="4" s="1"/>
  <c r="N1008" i="4" s="1"/>
  <c r="P1008" i="4" s="1"/>
  <c r="S1008" i="4" s="1"/>
  <c r="G1009" i="4" s="1"/>
  <c r="M1009" i="4" s="1"/>
  <c r="X1008" i="4"/>
  <c r="K1009" i="4"/>
  <c r="T1009" i="4"/>
  <c r="D1010" i="4" s="1"/>
  <c r="Q1007" i="4"/>
  <c r="U1007" i="4" s="1"/>
  <c r="I1008" i="4" s="1"/>
  <c r="Y1008" i="4" s="1"/>
  <c r="R1008" i="4" l="1"/>
  <c r="H1009" i="4" s="1"/>
  <c r="X1009" i="4" s="1"/>
  <c r="W1009" i="4"/>
  <c r="J1009" i="4"/>
  <c r="L1009" i="4" s="1"/>
  <c r="N1009" i="4" s="1"/>
  <c r="Q1008" i="4"/>
  <c r="U1008" i="4" s="1"/>
  <c r="I1009" i="4" s="1"/>
  <c r="K1010" i="4"/>
  <c r="T1010" i="4"/>
  <c r="D1011" i="4" s="1"/>
  <c r="Y1009" i="4" l="1"/>
  <c r="P1009" i="4"/>
  <c r="S1009" i="4" s="1"/>
  <c r="G1010" i="4" s="1"/>
  <c r="M1010" i="4" s="1"/>
  <c r="R1009" i="4"/>
  <c r="H1010" i="4" s="1"/>
  <c r="K1011" i="4"/>
  <c r="T1011" i="4"/>
  <c r="D1012" i="4" s="1"/>
  <c r="J1010" i="4" l="1"/>
  <c r="L1010" i="4" s="1"/>
  <c r="N1010" i="4" s="1"/>
  <c r="P1010" i="4" s="1"/>
  <c r="S1010" i="4" s="1"/>
  <c r="G1011" i="4" s="1"/>
  <c r="M1011" i="4" s="1"/>
  <c r="W1010" i="4"/>
  <c r="Q1009" i="4"/>
  <c r="U1009" i="4" s="1"/>
  <c r="I1010" i="4" s="1"/>
  <c r="Y1010" i="4" s="1"/>
  <c r="X1010" i="4"/>
  <c r="K1012" i="4"/>
  <c r="J1011" i="4" l="1"/>
  <c r="L1011" i="4" s="1"/>
  <c r="N1011" i="4" s="1"/>
  <c r="R1010" i="4"/>
  <c r="H1011" i="4" s="1"/>
  <c r="W1011" i="4"/>
  <c r="Q1010" i="4"/>
  <c r="U1010" i="4" s="1"/>
  <c r="I1011" i="4" s="1"/>
  <c r="P1011" i="4" l="1"/>
  <c r="S1011" i="4" s="1"/>
  <c r="G1012" i="4" s="1"/>
  <c r="M1012" i="4" s="1"/>
  <c r="Y1011" i="4"/>
  <c r="X1011" i="4"/>
  <c r="R1011" i="4"/>
  <c r="H1012" i="4" s="1"/>
  <c r="X1012" i="4" l="1"/>
  <c r="Q1011" i="4"/>
  <c r="U1011" i="4" s="1"/>
  <c r="I1012" i="4" s="1"/>
  <c r="Y1012" i="4" s="1"/>
  <c r="J1012" i="4"/>
  <c r="L1012" i="4" s="1"/>
  <c r="N1012" i="4" s="1"/>
  <c r="P1012" i="4" s="1"/>
  <c r="S1012" i="4" s="1"/>
  <c r="G1013" i="4" s="1"/>
  <c r="M1013" i="4" s="1"/>
  <c r="W1012" i="4"/>
  <c r="R1012" i="4" l="1"/>
  <c r="H1013" i="4" s="1"/>
  <c r="X1013" i="4" s="1"/>
  <c r="W1013" i="4"/>
  <c r="Q1012" i="4"/>
  <c r="U1012" i="4" s="1"/>
  <c r="I1013" i="4" s="1"/>
  <c r="T1012" i="4"/>
  <c r="D1013" i="4" s="1"/>
  <c r="J1013" i="4" s="1"/>
  <c r="Y1013" i="4" l="1"/>
  <c r="K1013" i="4"/>
  <c r="L1013" i="4" l="1"/>
  <c r="N1013" i="4" s="1"/>
  <c r="R1013" i="4" l="1"/>
  <c r="H1014" i="4" s="1"/>
  <c r="P1013" i="4"/>
  <c r="S1013" i="4" s="1"/>
  <c r="G1014" i="4" s="1"/>
  <c r="M1014" i="4" s="1"/>
  <c r="X1014" i="4" l="1"/>
  <c r="Q1013" i="4"/>
  <c r="U1013" i="4" s="1"/>
  <c r="I1014" i="4" s="1"/>
  <c r="Y1014" i="4" s="1"/>
  <c r="W1014" i="4"/>
  <c r="T1013" i="4"/>
  <c r="D1014" i="4" s="1"/>
  <c r="J1014" i="4" s="1"/>
  <c r="K1014" i="4" l="1"/>
  <c r="T1014" i="4"/>
  <c r="D1015" i="4" s="1"/>
  <c r="K1015" i="4" l="1"/>
  <c r="T1015" i="4"/>
  <c r="D1016" i="4" s="1"/>
  <c r="L1014" i="4"/>
  <c r="N1014" i="4" s="1"/>
  <c r="R1014" i="4" s="1"/>
  <c r="K1016" i="4" l="1"/>
  <c r="P1014" i="4"/>
  <c r="S1014" i="4" s="1"/>
  <c r="G1015" i="4" s="1"/>
  <c r="M1015" i="4" s="1"/>
  <c r="H1015" i="4"/>
  <c r="W1015" i="4" l="1"/>
  <c r="J1015" i="4"/>
  <c r="L1015" i="4" s="1"/>
  <c r="N1015" i="4" s="1"/>
  <c r="X1015" i="4"/>
  <c r="Q1014" i="4"/>
  <c r="U1014" i="4" s="1"/>
  <c r="I1015" i="4" s="1"/>
  <c r="Y1015" i="4" s="1"/>
  <c r="R1015" i="4" l="1"/>
  <c r="H1016" i="4" s="1"/>
  <c r="P1015" i="4"/>
  <c r="S1015" i="4" s="1"/>
  <c r="G1016" i="4" s="1"/>
  <c r="M1016" i="4" s="1"/>
  <c r="W1016" i="4" l="1"/>
  <c r="J1016" i="4"/>
  <c r="L1016" i="4" s="1"/>
  <c r="N1016" i="4" s="1"/>
  <c r="Q1015" i="4"/>
  <c r="U1015" i="4" s="1"/>
  <c r="I1016" i="4" s="1"/>
  <c r="Y1016" i="4" s="1"/>
  <c r="X1016" i="4"/>
  <c r="R1016" i="4" l="1"/>
  <c r="H1017" i="4" s="1"/>
  <c r="P1016" i="4"/>
  <c r="S1016" i="4" s="1"/>
  <c r="G1017" i="4" s="1"/>
  <c r="M1017" i="4" s="1"/>
  <c r="W1017" i="4" l="1"/>
  <c r="Q1016" i="4"/>
  <c r="X1017" i="4"/>
  <c r="T1016" i="4" l="1"/>
  <c r="D1017" i="4" s="1"/>
  <c r="J1017" i="4" s="1"/>
  <c r="U1016" i="4"/>
  <c r="I1017" i="4" s="1"/>
  <c r="Y1017" i="4" s="1"/>
  <c r="K1017" i="4" l="1"/>
  <c r="L1017" i="4" l="1"/>
  <c r="N1017" i="4" s="1"/>
  <c r="R1017" i="4" s="1"/>
  <c r="H1018" i="4" l="1"/>
  <c r="P1017" i="4"/>
  <c r="S1017" i="4" s="1"/>
  <c r="G1018" i="4" s="1"/>
  <c r="M1018" i="4" s="1"/>
  <c r="W1018" i="4" l="1"/>
  <c r="Q1017" i="4"/>
  <c r="X1018" i="4"/>
  <c r="T1017" i="4" l="1"/>
  <c r="D1018" i="4" s="1"/>
  <c r="J1018" i="4" s="1"/>
  <c r="U1017" i="4"/>
  <c r="I1018" i="4" s="1"/>
  <c r="Y1018" i="4" s="1"/>
  <c r="K1018" i="4" l="1"/>
  <c r="L1018" i="4" l="1"/>
  <c r="N1018" i="4" s="1"/>
  <c r="R1018" i="4" s="1"/>
  <c r="H1019" i="4" l="1"/>
  <c r="P1018" i="4"/>
  <c r="S1018" i="4" s="1"/>
  <c r="G1019" i="4" s="1"/>
  <c r="M1019" i="4" s="1"/>
  <c r="W1019" i="4" l="1"/>
  <c r="X1019" i="4"/>
  <c r="Q1018" i="4"/>
  <c r="T1018" i="4" l="1"/>
  <c r="D1019" i="4" s="1"/>
  <c r="J1019" i="4" s="1"/>
  <c r="U1018" i="4"/>
  <c r="I1019" i="4" s="1"/>
  <c r="Y1019" i="4" s="1"/>
  <c r="K1019" i="4" l="1"/>
  <c r="T1019" i="4"/>
  <c r="D1020" i="4" s="1"/>
  <c r="K1020" i="4" l="1"/>
  <c r="T1020" i="4"/>
  <c r="D1021" i="4" s="1"/>
  <c r="L1019" i="4"/>
  <c r="N1019" i="4" s="1"/>
  <c r="R1019" i="4" s="1"/>
  <c r="K1021" i="4" l="1"/>
  <c r="P1019" i="4"/>
  <c r="S1019" i="4" s="1"/>
  <c r="G1020" i="4" s="1"/>
  <c r="M1020" i="4" s="1"/>
  <c r="H1020" i="4"/>
  <c r="W1020" i="4" l="1"/>
  <c r="J1020" i="4"/>
  <c r="L1020" i="4" s="1"/>
  <c r="N1020" i="4" s="1"/>
  <c r="X1020" i="4"/>
  <c r="Q1019" i="4"/>
  <c r="U1019" i="4" s="1"/>
  <c r="I1020" i="4" s="1"/>
  <c r="Y1020" i="4" s="1"/>
  <c r="R1020" i="4" l="1"/>
  <c r="H1021" i="4" s="1"/>
  <c r="P1020" i="4"/>
  <c r="S1020" i="4" s="1"/>
  <c r="G1021" i="4" s="1"/>
  <c r="M1021" i="4" s="1"/>
  <c r="W1021" i="4" l="1"/>
  <c r="J1021" i="4"/>
  <c r="L1021" i="4" s="1"/>
  <c r="N1021" i="4" s="1"/>
  <c r="Q1020" i="4"/>
  <c r="U1020" i="4" s="1"/>
  <c r="I1021" i="4" s="1"/>
  <c r="Y1021" i="4" s="1"/>
  <c r="X1021" i="4"/>
  <c r="R1021" i="4" l="1"/>
  <c r="H1022" i="4" s="1"/>
  <c r="P1021" i="4"/>
  <c r="S1021" i="4" s="1"/>
  <c r="G1022" i="4" s="1"/>
  <c r="M1022" i="4" s="1"/>
  <c r="W1022" i="4" l="1"/>
  <c r="Q1021" i="4"/>
  <c r="X1022" i="4"/>
  <c r="T1021" i="4" l="1"/>
  <c r="D1022" i="4" s="1"/>
  <c r="J1022" i="4" s="1"/>
  <c r="U1021" i="4"/>
  <c r="I1022" i="4" s="1"/>
  <c r="Y1022" i="4" s="1"/>
  <c r="K1022" i="4" l="1"/>
  <c r="L1022" i="4" l="1"/>
  <c r="N1022" i="4" s="1"/>
  <c r="R1022" i="4" l="1"/>
  <c r="H1023" i="4" s="1"/>
  <c r="P1022" i="4"/>
  <c r="S1022" i="4" s="1"/>
  <c r="G1023" i="4" s="1"/>
  <c r="M1023" i="4" s="1"/>
  <c r="W1023" i="4" l="1"/>
  <c r="X1023" i="4"/>
  <c r="Q1022" i="4"/>
  <c r="U1022" i="4" s="1"/>
  <c r="I1023" i="4" s="1"/>
  <c r="Y1023" i="4" s="1"/>
  <c r="T1022" i="4"/>
  <c r="D1023" i="4" s="1"/>
  <c r="J1023" i="4" s="1"/>
  <c r="K1023" i="4" l="1"/>
  <c r="L1023" i="4" l="1"/>
  <c r="N1023" i="4" s="1"/>
  <c r="P1023" i="4" l="1"/>
  <c r="S1023" i="4" s="1"/>
  <c r="G1024" i="4" s="1"/>
  <c r="M1024" i="4" s="1"/>
  <c r="R1023" i="4"/>
  <c r="H1024" i="4" s="1"/>
  <c r="W1024" i="4" l="1"/>
  <c r="Q1023" i="4"/>
  <c r="U1023" i="4" s="1"/>
  <c r="I1024" i="4" s="1"/>
  <c r="Y1024" i="4" s="1"/>
  <c r="X1024" i="4"/>
  <c r="T1023" i="4"/>
  <c r="D1024" i="4" s="1"/>
  <c r="J1024" i="4" s="1"/>
  <c r="K1024" i="4" l="1"/>
  <c r="T1024" i="4"/>
  <c r="D1025" i="4" s="1"/>
  <c r="K1025" i="4" l="1"/>
  <c r="L1024" i="4"/>
  <c r="N1024" i="4" s="1"/>
  <c r="R1024" i="4" s="1"/>
  <c r="P1024" i="4" l="1"/>
  <c r="S1024" i="4" s="1"/>
  <c r="G1025" i="4" s="1"/>
  <c r="M1025" i="4" s="1"/>
  <c r="H1025" i="4"/>
  <c r="W1025" i="4" l="1"/>
  <c r="J1025" i="4"/>
  <c r="L1025" i="4" s="1"/>
  <c r="N1025" i="4" s="1"/>
  <c r="X1025" i="4"/>
  <c r="Q1024" i="4"/>
  <c r="U1024" i="4" s="1"/>
  <c r="I1025" i="4" s="1"/>
  <c r="Y1025" i="4" s="1"/>
  <c r="R1025" i="4" l="1"/>
  <c r="H1026" i="4" s="1"/>
  <c r="P1025" i="4"/>
  <c r="S1025" i="4" s="1"/>
  <c r="G1026" i="4" s="1"/>
  <c r="M1026" i="4" s="1"/>
  <c r="W1026" i="4" l="1"/>
  <c r="Q1025" i="4"/>
  <c r="U1025" i="4" s="1"/>
  <c r="I1026" i="4" s="1"/>
  <c r="Y1026" i="4" s="1"/>
  <c r="T1025" i="4"/>
  <c r="D1026" i="4" s="1"/>
  <c r="J1026" i="4" s="1"/>
  <c r="X1026" i="4"/>
  <c r="K1026" i="4" l="1"/>
  <c r="T1026" i="4"/>
  <c r="D1027" i="4" s="1"/>
  <c r="L1026" i="4" l="1"/>
  <c r="N1026" i="4" s="1"/>
  <c r="R1026" i="4" s="1"/>
  <c r="K1027" i="4"/>
  <c r="P1026" i="4" l="1"/>
  <c r="S1026" i="4" s="1"/>
  <c r="G1027" i="4" s="1"/>
  <c r="M1027" i="4" s="1"/>
  <c r="H1027" i="4"/>
  <c r="W1027" i="4" l="1"/>
  <c r="J1027" i="4"/>
  <c r="L1027" i="4" s="1"/>
  <c r="N1027" i="4" s="1"/>
  <c r="Q1026" i="4"/>
  <c r="U1026" i="4" s="1"/>
  <c r="I1027" i="4" s="1"/>
  <c r="Y1027" i="4" s="1"/>
  <c r="X1027" i="4"/>
  <c r="R1027" i="4" l="1"/>
  <c r="H1028" i="4" s="1"/>
  <c r="P1027" i="4"/>
  <c r="S1027" i="4" s="1"/>
  <c r="G1028" i="4" s="1"/>
  <c r="M1028" i="4" s="1"/>
  <c r="W1028" i="4" l="1"/>
  <c r="Q1027" i="4"/>
  <c r="X1028" i="4"/>
  <c r="T1027" i="4" l="1"/>
  <c r="D1028" i="4" s="1"/>
  <c r="J1028" i="4" s="1"/>
  <c r="U1027" i="4"/>
  <c r="I1028" i="4" s="1"/>
  <c r="Y1028" i="4" s="1"/>
  <c r="K1028" i="4" l="1"/>
  <c r="L1028" i="4" s="1"/>
  <c r="N1028" i="4" s="1"/>
  <c r="R1028" i="4" s="1"/>
  <c r="T1028" i="4"/>
  <c r="D1029" i="4" s="1"/>
  <c r="P1028" i="4" l="1"/>
  <c r="S1028" i="4" s="1"/>
  <c r="G1029" i="4" s="1"/>
  <c r="M1029" i="4" s="1"/>
  <c r="H1029" i="4"/>
  <c r="K1029" i="4"/>
  <c r="T1029" i="4"/>
  <c r="D1030" i="4" s="1"/>
  <c r="W1029" i="4" l="1"/>
  <c r="J1029" i="4"/>
  <c r="L1029" i="4" s="1"/>
  <c r="N1029" i="4" s="1"/>
  <c r="P1029" i="4" s="1"/>
  <c r="K1030" i="4"/>
  <c r="T1030" i="4"/>
  <c r="D1031" i="4" s="1"/>
  <c r="Q1028" i="4"/>
  <c r="U1028" i="4" s="1"/>
  <c r="I1029" i="4" s="1"/>
  <c r="Y1029" i="4" s="1"/>
  <c r="X1029" i="4"/>
  <c r="R1029" i="4" l="1"/>
  <c r="H1030" i="4" s="1"/>
  <c r="S1029" i="4"/>
  <c r="G1030" i="4" s="1"/>
  <c r="M1030" i="4" s="1"/>
  <c r="Q1029" i="4"/>
  <c r="U1029" i="4" s="1"/>
  <c r="I1030" i="4" s="1"/>
  <c r="K1031" i="4"/>
  <c r="T1031" i="4"/>
  <c r="D1032" i="4" s="1"/>
  <c r="Y1030" i="4" l="1"/>
  <c r="W1030" i="4"/>
  <c r="J1030" i="4"/>
  <c r="L1030" i="4" s="1"/>
  <c r="N1030" i="4" s="1"/>
  <c r="P1030" i="4" s="1"/>
  <c r="S1030" i="4" s="1"/>
  <c r="G1031" i="4" s="1"/>
  <c r="M1031" i="4" s="1"/>
  <c r="X1030" i="4"/>
  <c r="K1032" i="4"/>
  <c r="R1030" i="4" l="1"/>
  <c r="H1031" i="4" s="1"/>
  <c r="X1031" i="4" s="1"/>
  <c r="W1031" i="4"/>
  <c r="J1031" i="4"/>
  <c r="L1031" i="4" s="1"/>
  <c r="N1031" i="4" s="1"/>
  <c r="Q1030" i="4"/>
  <c r="U1030" i="4" s="1"/>
  <c r="I1031" i="4" s="1"/>
  <c r="Y1031" i="4" l="1"/>
  <c r="R1031" i="4"/>
  <c r="H1032" i="4" s="1"/>
  <c r="P1031" i="4"/>
  <c r="S1031" i="4" s="1"/>
  <c r="G1032" i="4" s="1"/>
  <c r="M1032" i="4" s="1"/>
  <c r="Q1031" i="4" l="1"/>
  <c r="U1031" i="4" s="1"/>
  <c r="I1032" i="4" s="1"/>
  <c r="Y1032" i="4" s="1"/>
  <c r="X1032" i="4"/>
  <c r="W1032" i="4"/>
  <c r="J1032" i="4"/>
  <c r="L1032" i="4" s="1"/>
  <c r="N1032" i="4" s="1"/>
  <c r="R1032" i="4" l="1"/>
  <c r="H1033" i="4" s="1"/>
  <c r="P1032" i="4"/>
  <c r="S1032" i="4" s="1"/>
  <c r="G1033" i="4" s="1"/>
  <c r="M1033" i="4" s="1"/>
  <c r="T1032" i="4"/>
  <c r="D1033" i="4" s="1"/>
  <c r="J1033" i="4" l="1"/>
  <c r="X1033" i="4"/>
  <c r="Q1032" i="4"/>
  <c r="U1032" i="4" s="1"/>
  <c r="I1033" i="4" s="1"/>
  <c r="Y1033" i="4" s="1"/>
  <c r="W1033" i="4"/>
  <c r="K1033" i="4"/>
  <c r="L1033" i="4" l="1"/>
  <c r="N1033" i="4" s="1"/>
  <c r="R1033" i="4" s="1"/>
  <c r="P1033" i="4" l="1"/>
  <c r="S1033" i="4" s="1"/>
  <c r="G1034" i="4" s="1"/>
  <c r="M1034" i="4" s="1"/>
  <c r="H1034" i="4"/>
  <c r="W1034" i="4" l="1"/>
  <c r="Q1033" i="4"/>
  <c r="U1033" i="4" s="1"/>
  <c r="I1034" i="4" s="1"/>
  <c r="Y1034" i="4" s="1"/>
  <c r="X1034" i="4"/>
  <c r="T1033" i="4"/>
  <c r="D1034" i="4" s="1"/>
  <c r="J1034" i="4" s="1"/>
  <c r="K1034" i="4" l="1"/>
  <c r="L1034" i="4" l="1"/>
  <c r="N1034" i="4" s="1"/>
  <c r="R1034" i="4" s="1"/>
  <c r="H1035" i="4" l="1"/>
  <c r="P1034" i="4"/>
  <c r="S1034" i="4" s="1"/>
  <c r="G1035" i="4" s="1"/>
  <c r="M1035" i="4" s="1"/>
  <c r="T1034" i="4"/>
  <c r="D1035" i="4" s="1"/>
  <c r="J1035" i="4" l="1"/>
  <c r="W1035" i="4"/>
  <c r="X1035" i="4"/>
  <c r="Q1034" i="4"/>
  <c r="U1034" i="4" s="1"/>
  <c r="I1035" i="4" s="1"/>
  <c r="Y1035" i="4" s="1"/>
  <c r="K1035" i="4"/>
  <c r="L1035" i="4" l="1"/>
  <c r="N1035" i="4" s="1"/>
  <c r="R1035" i="4" l="1"/>
  <c r="H1036" i="4" s="1"/>
  <c r="P1035" i="4"/>
  <c r="S1035" i="4" s="1"/>
  <c r="G1036" i="4" s="1"/>
  <c r="M1036" i="4" s="1"/>
  <c r="W1036" i="4" l="1"/>
  <c r="X1036" i="4"/>
  <c r="Q1035" i="4"/>
  <c r="U1035" i="4" s="1"/>
  <c r="I1036" i="4" s="1"/>
  <c r="Y1036" i="4" s="1"/>
  <c r="T1035" i="4"/>
  <c r="D1036" i="4" s="1"/>
  <c r="J1036" i="4" s="1"/>
  <c r="K1036" i="4" l="1"/>
  <c r="T1036" i="4"/>
  <c r="D1037" i="4" s="1"/>
  <c r="L1036" i="4" l="1"/>
  <c r="N1036" i="4" s="1"/>
  <c r="K1037" i="4"/>
  <c r="T1037" i="4"/>
  <c r="D1038" i="4" s="1"/>
  <c r="P1036" i="4" l="1"/>
  <c r="S1036" i="4" s="1"/>
  <c r="G1037" i="4" s="1"/>
  <c r="M1037" i="4" s="1"/>
  <c r="R1036" i="4"/>
  <c r="H1037" i="4" s="1"/>
  <c r="K1038" i="4"/>
  <c r="T1038" i="4"/>
  <c r="D1039" i="4" s="1"/>
  <c r="Q1036" i="4" l="1"/>
  <c r="U1036" i="4" s="1"/>
  <c r="I1037" i="4" s="1"/>
  <c r="Y1037" i="4" s="1"/>
  <c r="X1037" i="4"/>
  <c r="J1037" i="4"/>
  <c r="L1037" i="4" s="1"/>
  <c r="N1037" i="4" s="1"/>
  <c r="P1037" i="4" s="1"/>
  <c r="S1037" i="4" s="1"/>
  <c r="G1038" i="4" s="1"/>
  <c r="M1038" i="4" s="1"/>
  <c r="W1037" i="4"/>
  <c r="K1039" i="4"/>
  <c r="T1039" i="4"/>
  <c r="D1040" i="4" s="1"/>
  <c r="R1037" i="4" l="1"/>
  <c r="H1038" i="4" s="1"/>
  <c r="X1038" i="4" s="1"/>
  <c r="J1038" i="4"/>
  <c r="L1038" i="4" s="1"/>
  <c r="N1038" i="4" s="1"/>
  <c r="Q1037" i="4"/>
  <c r="U1037" i="4" s="1"/>
  <c r="I1038" i="4" s="1"/>
  <c r="W1038" i="4"/>
  <c r="K1040" i="4"/>
  <c r="T1040" i="4"/>
  <c r="D1041" i="4" s="1"/>
  <c r="Y1038" i="4" l="1"/>
  <c r="P1038" i="4"/>
  <c r="S1038" i="4" s="1"/>
  <c r="G1039" i="4" s="1"/>
  <c r="M1039" i="4" s="1"/>
  <c r="R1038" i="4"/>
  <c r="H1039" i="4" s="1"/>
  <c r="K1041" i="4"/>
  <c r="W1039" i="4" l="1"/>
  <c r="X1039" i="4"/>
  <c r="Q1038" i="4"/>
  <c r="U1038" i="4" s="1"/>
  <c r="I1039" i="4" s="1"/>
  <c r="Y1039" i="4" s="1"/>
  <c r="J1039" i="4"/>
  <c r="L1039" i="4" s="1"/>
  <c r="N1039" i="4" s="1"/>
  <c r="P1039" i="4" s="1"/>
  <c r="S1039" i="4" s="1"/>
  <c r="G1040" i="4" s="1"/>
  <c r="M1040" i="4" s="1"/>
  <c r="R1039" i="4" l="1"/>
  <c r="H1040" i="4" s="1"/>
  <c r="X1040" i="4" s="1"/>
  <c r="Q1039" i="4"/>
  <c r="U1039" i="4" s="1"/>
  <c r="I1040" i="4" s="1"/>
  <c r="J1040" i="4"/>
  <c r="L1040" i="4" s="1"/>
  <c r="N1040" i="4" s="1"/>
  <c r="W1040" i="4"/>
  <c r="T1041" i="4"/>
  <c r="D1042" i="4" s="1"/>
  <c r="Y1040" i="4" l="1"/>
  <c r="P1040" i="4"/>
  <c r="S1040" i="4" s="1"/>
  <c r="G1041" i="4" s="1"/>
  <c r="M1041" i="4" s="1"/>
  <c r="R1040" i="4"/>
  <c r="H1041" i="4" s="1"/>
  <c r="K1042" i="4"/>
  <c r="T1042" i="4"/>
  <c r="D1043" i="4" s="1"/>
  <c r="Q1040" i="4" l="1"/>
  <c r="U1040" i="4" s="1"/>
  <c r="I1041" i="4" s="1"/>
  <c r="Y1041" i="4" s="1"/>
  <c r="X1041" i="4"/>
  <c r="J1041" i="4"/>
  <c r="L1041" i="4" s="1"/>
  <c r="N1041" i="4" s="1"/>
  <c r="W1041" i="4"/>
  <c r="K1043" i="4"/>
  <c r="R1041" i="4" l="1"/>
  <c r="H1042" i="4" s="1"/>
  <c r="P1041" i="4"/>
  <c r="S1041" i="4" s="1"/>
  <c r="G1042" i="4" s="1"/>
  <c r="M1042" i="4" s="1"/>
  <c r="Q1041" i="4" l="1"/>
  <c r="U1041" i="4" s="1"/>
  <c r="I1042" i="4" s="1"/>
  <c r="Y1042" i="4" s="1"/>
  <c r="J1042" i="4"/>
  <c r="L1042" i="4" s="1"/>
  <c r="N1042" i="4" s="1"/>
  <c r="X1042" i="4"/>
  <c r="W1042" i="4"/>
  <c r="R1042" i="4" l="1"/>
  <c r="H1043" i="4" s="1"/>
  <c r="P1042" i="4"/>
  <c r="S1042" i="4" s="1"/>
  <c r="G1043" i="4" s="1"/>
  <c r="M1043" i="4" s="1"/>
  <c r="Q1042" i="4" l="1"/>
  <c r="U1042" i="4" s="1"/>
  <c r="I1043" i="4" s="1"/>
  <c r="Y1043" i="4" s="1"/>
  <c r="J1043" i="4"/>
  <c r="L1043" i="4" s="1"/>
  <c r="N1043" i="4" s="1"/>
  <c r="W1043" i="4"/>
  <c r="X1043" i="4"/>
  <c r="T1043" i="4"/>
  <c r="D1044" i="4" s="1"/>
  <c r="P1043" i="4" l="1"/>
  <c r="S1043" i="4" s="1"/>
  <c r="G1044" i="4" s="1"/>
  <c r="M1044" i="4" s="1"/>
  <c r="R1043" i="4"/>
  <c r="H1044" i="4" s="1"/>
  <c r="K1044" i="4"/>
  <c r="T1044" i="4"/>
  <c r="D1045" i="4" s="1"/>
  <c r="Q1043" i="4" l="1"/>
  <c r="U1043" i="4" s="1"/>
  <c r="I1044" i="4" s="1"/>
  <c r="Y1044" i="4" s="1"/>
  <c r="W1044" i="4"/>
  <c r="X1044" i="4"/>
  <c r="J1044" i="4"/>
  <c r="L1044" i="4" s="1"/>
  <c r="N1044" i="4" s="1"/>
  <c r="P1044" i="4" s="1"/>
  <c r="S1044" i="4" s="1"/>
  <c r="G1045" i="4" s="1"/>
  <c r="M1045" i="4" s="1"/>
  <c r="K1045" i="4"/>
  <c r="T1045" i="4"/>
  <c r="D1046" i="4" s="1"/>
  <c r="R1044" i="4" l="1"/>
  <c r="H1045" i="4" s="1"/>
  <c r="X1045" i="4" s="1"/>
  <c r="W1045" i="4"/>
  <c r="J1045" i="4"/>
  <c r="L1045" i="4" s="1"/>
  <c r="N1045" i="4" s="1"/>
  <c r="Q1044" i="4"/>
  <c r="U1044" i="4" s="1"/>
  <c r="I1045" i="4" s="1"/>
  <c r="K1046" i="4"/>
  <c r="P1045" i="4" l="1"/>
  <c r="S1045" i="4" s="1"/>
  <c r="G1046" i="4" s="1"/>
  <c r="M1046" i="4" s="1"/>
  <c r="Y1045" i="4"/>
  <c r="R1045" i="4"/>
  <c r="H1046" i="4" s="1"/>
  <c r="J1046" i="4" l="1"/>
  <c r="L1046" i="4" s="1"/>
  <c r="N1046" i="4" s="1"/>
  <c r="P1046" i="4" s="1"/>
  <c r="S1046" i="4" s="1"/>
  <c r="G1047" i="4" s="1"/>
  <c r="M1047" i="4" s="1"/>
  <c r="W1046" i="4"/>
  <c r="Q1045" i="4"/>
  <c r="U1045" i="4" s="1"/>
  <c r="I1046" i="4" s="1"/>
  <c r="Y1046" i="4" s="1"/>
  <c r="X1046" i="4"/>
  <c r="T1046" i="4"/>
  <c r="D1047" i="4" s="1"/>
  <c r="R1046" i="4" l="1"/>
  <c r="H1047" i="4" s="1"/>
  <c r="X1047" i="4" s="1"/>
  <c r="J1047" i="4"/>
  <c r="Q1046" i="4"/>
  <c r="U1046" i="4" s="1"/>
  <c r="I1047" i="4" s="1"/>
  <c r="W1047" i="4"/>
  <c r="K1047" i="4"/>
  <c r="T1047" i="4"/>
  <c r="D1048" i="4" s="1"/>
  <c r="Y1047" i="4" l="1"/>
  <c r="K1048" i="4"/>
  <c r="L1047" i="4"/>
  <c r="N1047" i="4" s="1"/>
  <c r="R1047" i="4" s="1"/>
  <c r="P1047" i="4" l="1"/>
  <c r="S1047" i="4" s="1"/>
  <c r="G1048" i="4" s="1"/>
  <c r="M1048" i="4" s="1"/>
  <c r="H1048" i="4"/>
  <c r="W1048" i="4" l="1"/>
  <c r="J1048" i="4"/>
  <c r="L1048" i="4" s="1"/>
  <c r="N1048" i="4" s="1"/>
  <c r="X1048" i="4"/>
  <c r="Q1047" i="4"/>
  <c r="U1047" i="4" s="1"/>
  <c r="I1048" i="4" s="1"/>
  <c r="Y1048" i="4" s="1"/>
  <c r="R1048" i="4" l="1"/>
  <c r="H1049" i="4" s="1"/>
  <c r="P1048" i="4"/>
  <c r="S1048" i="4" s="1"/>
  <c r="G1049" i="4" s="1"/>
  <c r="M1049" i="4" s="1"/>
  <c r="W1049" i="4" l="1"/>
  <c r="Q1048" i="4"/>
  <c r="U1048" i="4" s="1"/>
  <c r="I1049" i="4" s="1"/>
  <c r="Y1049" i="4" s="1"/>
  <c r="T1048" i="4"/>
  <c r="D1049" i="4" s="1"/>
  <c r="J1049" i="4" s="1"/>
  <c r="X1049" i="4"/>
  <c r="K1049" i="4" l="1"/>
  <c r="L1049" i="4" s="1"/>
  <c r="N1049" i="4" s="1"/>
  <c r="R1049" i="4" s="1"/>
  <c r="P1049" i="4" l="1"/>
  <c r="S1049" i="4" s="1"/>
  <c r="G1050" i="4" s="1"/>
  <c r="M1050" i="4" s="1"/>
  <c r="H1050" i="4"/>
  <c r="W1050" i="4" l="1"/>
  <c r="X1050" i="4"/>
  <c r="Q1049" i="4"/>
  <c r="T1049" i="4" l="1"/>
  <c r="D1050" i="4" s="1"/>
  <c r="J1050" i="4" s="1"/>
  <c r="U1049" i="4"/>
  <c r="I1050" i="4" s="1"/>
  <c r="Y1050" i="4" s="1"/>
  <c r="K1050" i="4" l="1"/>
  <c r="L1050" i="4" l="1"/>
  <c r="N1050" i="4" s="1"/>
  <c r="R1050" i="4" l="1"/>
  <c r="H1051" i="4" s="1"/>
  <c r="P1050" i="4"/>
  <c r="S1050" i="4" s="1"/>
  <c r="G1051" i="4" s="1"/>
  <c r="M1051" i="4" s="1"/>
  <c r="X1051" i="4" l="1"/>
  <c r="Q1050" i="4"/>
  <c r="U1050" i="4" s="1"/>
  <c r="I1051" i="4" s="1"/>
  <c r="Y1051" i="4" s="1"/>
  <c r="W1051" i="4"/>
  <c r="T1050" i="4"/>
  <c r="D1051" i="4" s="1"/>
  <c r="J1051" i="4" s="1"/>
  <c r="K1051" i="4" l="1"/>
  <c r="T1051" i="4"/>
  <c r="D1052" i="4" s="1"/>
  <c r="L1051" i="4" l="1"/>
  <c r="N1051" i="4" s="1"/>
  <c r="K1052" i="4"/>
  <c r="P1051" i="4" l="1"/>
  <c r="S1051" i="4" s="1"/>
  <c r="G1052" i="4" s="1"/>
  <c r="M1052" i="4" s="1"/>
  <c r="R1051" i="4"/>
  <c r="H1052" i="4" s="1"/>
  <c r="Q1051" i="4" l="1"/>
  <c r="U1051" i="4" s="1"/>
  <c r="I1052" i="4" s="1"/>
  <c r="Y1052" i="4" s="1"/>
  <c r="J1052" i="4"/>
  <c r="L1052" i="4" s="1"/>
  <c r="N1052" i="4" s="1"/>
  <c r="P1052" i="4" s="1"/>
  <c r="S1052" i="4" s="1"/>
  <c r="G1053" i="4" s="1"/>
  <c r="M1053" i="4" s="1"/>
  <c r="W1052" i="4"/>
  <c r="X1052" i="4"/>
  <c r="R1052" i="4" l="1"/>
  <c r="H1053" i="4" s="1"/>
  <c r="X1053" i="4" s="1"/>
  <c r="W1053" i="4"/>
  <c r="Q1052" i="4"/>
  <c r="T1052" i="4" l="1"/>
  <c r="D1053" i="4" s="1"/>
  <c r="J1053" i="4" s="1"/>
  <c r="U1052" i="4"/>
  <c r="I1053" i="4" s="1"/>
  <c r="Y1053" i="4" s="1"/>
  <c r="K1053" i="4" l="1"/>
  <c r="L1053" i="4" s="1"/>
  <c r="N1053" i="4" s="1"/>
  <c r="R1053" i="4" s="1"/>
  <c r="P1053" i="4" l="1"/>
  <c r="S1053" i="4" s="1"/>
  <c r="G1054" i="4" s="1"/>
  <c r="M1054" i="4" s="1"/>
  <c r="H1054" i="4"/>
  <c r="W1054" i="4" l="1"/>
  <c r="Q1053" i="4"/>
  <c r="U1053" i="4" s="1"/>
  <c r="I1054" i="4" s="1"/>
  <c r="Y1054" i="4" s="1"/>
  <c r="X1054" i="4"/>
  <c r="T1053" i="4"/>
  <c r="D1054" i="4" s="1"/>
  <c r="J1054" i="4" s="1"/>
  <c r="K1054" i="4" l="1"/>
  <c r="T1054" i="4"/>
  <c r="D1055" i="4" s="1"/>
  <c r="L1054" i="4" l="1"/>
  <c r="N1054" i="4" s="1"/>
  <c r="R1054" i="4" s="1"/>
  <c r="K1055" i="4"/>
  <c r="P1054" i="4" l="1"/>
  <c r="S1054" i="4" s="1"/>
  <c r="G1055" i="4" s="1"/>
  <c r="M1055" i="4" s="1"/>
  <c r="H1055" i="4"/>
  <c r="W1055" i="4" l="1"/>
  <c r="J1055" i="4"/>
  <c r="L1055" i="4" s="1"/>
  <c r="N1055" i="4" s="1"/>
  <c r="X1055" i="4"/>
  <c r="Q1054" i="4"/>
  <c r="U1054" i="4" s="1"/>
  <c r="I1055" i="4" s="1"/>
  <c r="Y1055" i="4" s="1"/>
  <c r="R1055" i="4" l="1"/>
  <c r="H1056" i="4" s="1"/>
  <c r="P1055" i="4"/>
  <c r="S1055" i="4" s="1"/>
  <c r="G1056" i="4" s="1"/>
  <c r="M1056" i="4" s="1"/>
  <c r="W1056" i="4" l="1"/>
  <c r="X1056" i="4"/>
  <c r="Q1055" i="4"/>
  <c r="U1055" i="4" s="1"/>
  <c r="I1056" i="4" s="1"/>
  <c r="Y1056" i="4" s="1"/>
  <c r="T1055" i="4"/>
  <c r="D1056" i="4" s="1"/>
  <c r="J1056" i="4" s="1"/>
  <c r="K1056" i="4" l="1"/>
  <c r="L1056" i="4" l="1"/>
  <c r="N1056" i="4" s="1"/>
  <c r="P1056" i="4" l="1"/>
  <c r="S1056" i="4" s="1"/>
  <c r="G1057" i="4" s="1"/>
  <c r="M1057" i="4" s="1"/>
  <c r="R1056" i="4"/>
  <c r="H1057" i="4" s="1"/>
  <c r="Q1056" i="4" l="1"/>
  <c r="U1056" i="4" s="1"/>
  <c r="I1057" i="4" s="1"/>
  <c r="Y1057" i="4" s="1"/>
  <c r="W1057" i="4"/>
  <c r="X1057" i="4"/>
  <c r="T1056" i="4"/>
  <c r="D1057" i="4" s="1"/>
  <c r="J1057" i="4" s="1"/>
  <c r="K1057" i="4" l="1"/>
  <c r="T1057" i="4"/>
  <c r="D1058" i="4" s="1"/>
  <c r="L1057" i="4" l="1"/>
  <c r="N1057" i="4" s="1"/>
  <c r="K1058" i="4"/>
  <c r="T1058" i="4"/>
  <c r="D1059" i="4" s="1"/>
  <c r="P1057" i="4" l="1"/>
  <c r="S1057" i="4" s="1"/>
  <c r="G1058" i="4" s="1"/>
  <c r="M1058" i="4" s="1"/>
  <c r="R1057" i="4"/>
  <c r="H1058" i="4" s="1"/>
  <c r="K1059" i="4"/>
  <c r="T1059" i="4"/>
  <c r="D1060" i="4" s="1"/>
  <c r="X1058" i="4" l="1"/>
  <c r="Q1057" i="4"/>
  <c r="U1057" i="4" s="1"/>
  <c r="I1058" i="4" s="1"/>
  <c r="Y1058" i="4" s="1"/>
  <c r="J1058" i="4"/>
  <c r="L1058" i="4" s="1"/>
  <c r="N1058" i="4" s="1"/>
  <c r="W1058" i="4"/>
  <c r="K1060" i="4"/>
  <c r="T1060" i="4"/>
  <c r="D1061" i="4" s="1"/>
  <c r="R1058" i="4" l="1"/>
  <c r="H1059" i="4" s="1"/>
  <c r="P1058" i="4"/>
  <c r="S1058" i="4" s="1"/>
  <c r="G1059" i="4" s="1"/>
  <c r="M1059" i="4" s="1"/>
  <c r="K1061" i="4"/>
  <c r="W1059" i="4" l="1"/>
  <c r="Q1058" i="4"/>
  <c r="U1058" i="4" s="1"/>
  <c r="I1059" i="4" s="1"/>
  <c r="Y1059" i="4" s="1"/>
  <c r="X1059" i="4"/>
  <c r="J1059" i="4"/>
  <c r="L1059" i="4" s="1"/>
  <c r="N1059" i="4" s="1"/>
  <c r="P1059" i="4" s="1"/>
  <c r="S1059" i="4" s="1"/>
  <c r="G1060" i="4" s="1"/>
  <c r="M1060" i="4" s="1"/>
  <c r="R1059" i="4" l="1"/>
  <c r="H1060" i="4" s="1"/>
  <c r="X1060" i="4" s="1"/>
  <c r="W1060" i="4"/>
  <c r="J1060" i="4"/>
  <c r="L1060" i="4" s="1"/>
  <c r="N1060" i="4" s="1"/>
  <c r="Q1059" i="4"/>
  <c r="U1059" i="4" s="1"/>
  <c r="I1060" i="4" s="1"/>
  <c r="Y1060" i="4" l="1"/>
  <c r="R1060" i="4"/>
  <c r="H1061" i="4" s="1"/>
  <c r="P1060" i="4"/>
  <c r="S1060" i="4" s="1"/>
  <c r="G1061" i="4" s="1"/>
  <c r="M1061" i="4" s="1"/>
  <c r="W1061" i="4" l="1"/>
  <c r="J1061" i="4"/>
  <c r="L1061" i="4" s="1"/>
  <c r="N1061" i="4" s="1"/>
  <c r="X1061" i="4"/>
  <c r="Q1060" i="4"/>
  <c r="U1060" i="4" s="1"/>
  <c r="I1061" i="4" s="1"/>
  <c r="Y1061" i="4" s="1"/>
  <c r="R1061" i="4" l="1"/>
  <c r="H1062" i="4" s="1"/>
  <c r="P1061" i="4"/>
  <c r="S1061" i="4" s="1"/>
  <c r="G1062" i="4" s="1"/>
  <c r="M1062" i="4" s="1"/>
  <c r="W1062" i="4" l="1"/>
  <c r="X1062" i="4"/>
  <c r="Q1061" i="4"/>
  <c r="T1061" i="4" l="1"/>
  <c r="D1062" i="4" s="1"/>
  <c r="J1062" i="4" s="1"/>
  <c r="U1061" i="4"/>
  <c r="I1062" i="4" s="1"/>
  <c r="Y1062" i="4" s="1"/>
  <c r="K1062" i="4" l="1"/>
  <c r="L1062" i="4" s="1"/>
  <c r="N1062" i="4" s="1"/>
  <c r="R1062" i="4" s="1"/>
  <c r="P1062" i="4" l="1"/>
  <c r="S1062" i="4" s="1"/>
  <c r="G1063" i="4" s="1"/>
  <c r="M1063" i="4" s="1"/>
  <c r="H1063" i="4"/>
  <c r="W1063" i="4" l="1"/>
  <c r="Q1062" i="4"/>
  <c r="X1063" i="4"/>
  <c r="T1062" i="4" l="1"/>
  <c r="D1063" i="4" s="1"/>
  <c r="J1063" i="4" s="1"/>
  <c r="U1062" i="4"/>
  <c r="I1063" i="4" s="1"/>
  <c r="Y1063" i="4" s="1"/>
  <c r="K1063" i="4" l="1"/>
  <c r="L1063" i="4" l="1"/>
  <c r="N1063" i="4" s="1"/>
  <c r="R1063" i="4" s="1"/>
  <c r="P1063" i="4" l="1"/>
  <c r="S1063" i="4" s="1"/>
  <c r="G1064" i="4" s="1"/>
  <c r="M1064" i="4" s="1"/>
  <c r="H1064" i="4"/>
  <c r="W1064" i="4" l="1"/>
  <c r="X1064" i="4"/>
  <c r="Q1063" i="4"/>
  <c r="T1063" i="4" l="1"/>
  <c r="D1064" i="4" s="1"/>
  <c r="J1064" i="4" s="1"/>
  <c r="U1063" i="4"/>
  <c r="I1064" i="4" s="1"/>
  <c r="Y1064" i="4" s="1"/>
  <c r="K1064" i="4" l="1"/>
  <c r="L1064" i="4" l="1"/>
  <c r="N1064" i="4" s="1"/>
  <c r="P1064" i="4" l="1"/>
  <c r="S1064" i="4" s="1"/>
  <c r="G1065" i="4" s="1"/>
  <c r="M1065" i="4" s="1"/>
  <c r="R1064" i="4"/>
  <c r="H1065" i="4" s="1"/>
  <c r="W1065" i="4" l="1"/>
  <c r="X1065" i="4"/>
  <c r="Q1064" i="4"/>
  <c r="U1064" i="4" s="1"/>
  <c r="I1065" i="4" s="1"/>
  <c r="Y1065" i="4" s="1"/>
  <c r="T1064" i="4"/>
  <c r="D1065" i="4" s="1"/>
  <c r="J1065" i="4" s="1"/>
  <c r="K1065" i="4" l="1"/>
  <c r="L1065" i="4" s="1"/>
  <c r="N1065" i="4" s="1"/>
  <c r="R1065" i="4" s="1"/>
  <c r="T1065" i="4"/>
  <c r="D1066" i="4" s="1"/>
  <c r="K1066" i="4" l="1"/>
  <c r="T1066" i="4"/>
  <c r="D1067" i="4" s="1"/>
  <c r="P1065" i="4"/>
  <c r="S1065" i="4" s="1"/>
  <c r="G1066" i="4" s="1"/>
  <c r="M1066" i="4" s="1"/>
  <c r="H1066" i="4"/>
  <c r="W1066" i="4" l="1"/>
  <c r="J1066" i="4"/>
  <c r="L1066" i="4" s="1"/>
  <c r="N1066" i="4" s="1"/>
  <c r="P1066" i="4" s="1"/>
  <c r="S1066" i="4" s="1"/>
  <c r="G1067" i="4" s="1"/>
  <c r="M1067" i="4" s="1"/>
  <c r="Q1065" i="4"/>
  <c r="U1065" i="4" s="1"/>
  <c r="I1066" i="4" s="1"/>
  <c r="Y1066" i="4" s="1"/>
  <c r="X1066" i="4"/>
  <c r="K1067" i="4"/>
  <c r="T1067" i="4"/>
  <c r="D1068" i="4" s="1"/>
  <c r="R1066" i="4" l="1"/>
  <c r="H1067" i="4" s="1"/>
  <c r="X1067" i="4" s="1"/>
  <c r="W1067" i="4"/>
  <c r="J1067" i="4"/>
  <c r="L1067" i="4" s="1"/>
  <c r="N1067" i="4" s="1"/>
  <c r="Q1066" i="4"/>
  <c r="U1066" i="4" s="1"/>
  <c r="I1067" i="4" s="1"/>
  <c r="K1068" i="4"/>
  <c r="T1068" i="4"/>
  <c r="D1069" i="4" s="1"/>
  <c r="R1067" i="4" l="1"/>
  <c r="H1068" i="4" s="1"/>
  <c r="P1067" i="4"/>
  <c r="S1067" i="4" s="1"/>
  <c r="G1068" i="4" s="1"/>
  <c r="M1068" i="4" s="1"/>
  <c r="Y1067" i="4"/>
  <c r="K1069" i="4"/>
  <c r="J1068" i="4" l="1"/>
  <c r="L1068" i="4" s="1"/>
  <c r="N1068" i="4" s="1"/>
  <c r="P1068" i="4" s="1"/>
  <c r="S1068" i="4" s="1"/>
  <c r="G1069" i="4" s="1"/>
  <c r="M1069" i="4" s="1"/>
  <c r="X1068" i="4"/>
  <c r="W1068" i="4"/>
  <c r="Q1067" i="4"/>
  <c r="U1067" i="4" s="1"/>
  <c r="I1068" i="4" s="1"/>
  <c r="Y1068" i="4" s="1"/>
  <c r="J1069" i="4" l="1"/>
  <c r="L1069" i="4" s="1"/>
  <c r="N1069" i="4" s="1"/>
  <c r="R1068" i="4"/>
  <c r="H1069" i="4" s="1"/>
  <c r="Q1068" i="4"/>
  <c r="U1068" i="4" s="1"/>
  <c r="I1069" i="4" s="1"/>
  <c r="W1069" i="4"/>
  <c r="T1069" i="4"/>
  <c r="D1070" i="4" s="1"/>
  <c r="X1069" i="4" l="1"/>
  <c r="P1069" i="4"/>
  <c r="S1069" i="4" s="1"/>
  <c r="G1070" i="4" s="1"/>
  <c r="M1070" i="4" s="1"/>
  <c r="Y1069" i="4"/>
  <c r="R1069" i="4"/>
  <c r="H1070" i="4" s="1"/>
  <c r="K1070" i="4"/>
  <c r="W1070" i="4" l="1"/>
  <c r="Q1069" i="4"/>
  <c r="U1069" i="4" s="1"/>
  <c r="I1070" i="4" s="1"/>
  <c r="Y1070" i="4" s="1"/>
  <c r="J1070" i="4"/>
  <c r="L1070" i="4" s="1"/>
  <c r="N1070" i="4" s="1"/>
  <c r="P1070" i="4" s="1"/>
  <c r="S1070" i="4" s="1"/>
  <c r="G1071" i="4" s="1"/>
  <c r="M1071" i="4" s="1"/>
  <c r="X1070" i="4"/>
  <c r="R1070" i="4" l="1"/>
  <c r="H1071" i="4" s="1"/>
  <c r="X1071" i="4" s="1"/>
  <c r="W1071" i="4"/>
  <c r="Q1070" i="4"/>
  <c r="U1070" i="4" s="1"/>
  <c r="I1071" i="4" s="1"/>
  <c r="T1070" i="4"/>
  <c r="D1071" i="4" s="1"/>
  <c r="J1071" i="4" s="1"/>
  <c r="Y1071" i="4" l="1"/>
  <c r="K1071" i="4"/>
  <c r="L1071" i="4" l="1"/>
  <c r="N1071" i="4" s="1"/>
  <c r="P1071" i="4" l="1"/>
  <c r="S1071" i="4" s="1"/>
  <c r="G1072" i="4" s="1"/>
  <c r="M1072" i="4" s="1"/>
  <c r="R1071" i="4"/>
  <c r="H1072" i="4" s="1"/>
  <c r="T1071" i="4"/>
  <c r="D1072" i="4" s="1"/>
  <c r="J1072" i="4" l="1"/>
  <c r="Q1071" i="4"/>
  <c r="U1071" i="4" s="1"/>
  <c r="I1072" i="4" s="1"/>
  <c r="Y1072" i="4" s="1"/>
  <c r="X1072" i="4"/>
  <c r="W1072" i="4"/>
  <c r="K1072" i="4"/>
  <c r="T1072" i="4"/>
  <c r="D1073" i="4" s="1"/>
  <c r="K1073" i="4" l="1"/>
  <c r="L1072" i="4"/>
  <c r="N1072" i="4" s="1"/>
  <c r="R1072" i="4" s="1"/>
  <c r="P1072" i="4" l="1"/>
  <c r="S1072" i="4" s="1"/>
  <c r="G1073" i="4" s="1"/>
  <c r="M1073" i="4" s="1"/>
  <c r="H1073" i="4"/>
  <c r="W1073" i="4" l="1"/>
  <c r="J1073" i="4"/>
  <c r="L1073" i="4" s="1"/>
  <c r="N1073" i="4" s="1"/>
  <c r="X1073" i="4"/>
  <c r="Q1072" i="4"/>
  <c r="U1072" i="4" s="1"/>
  <c r="I1073" i="4" s="1"/>
  <c r="Y1073" i="4" s="1"/>
  <c r="R1073" i="4" l="1"/>
  <c r="H1074" i="4" s="1"/>
  <c r="P1073" i="4"/>
  <c r="S1073" i="4" s="1"/>
  <c r="G1074" i="4" s="1"/>
  <c r="M1074" i="4" s="1"/>
  <c r="W1074" i="4" l="1"/>
  <c r="Q1073" i="4"/>
  <c r="U1073" i="4" s="1"/>
  <c r="I1074" i="4" s="1"/>
  <c r="Y1074" i="4" s="1"/>
  <c r="T1073" i="4"/>
  <c r="D1074" i="4" s="1"/>
  <c r="J1074" i="4" s="1"/>
  <c r="X1074" i="4"/>
  <c r="K1074" i="4" l="1"/>
  <c r="T1074" i="4"/>
  <c r="D1075" i="4" s="1"/>
  <c r="L1074" i="4" l="1"/>
  <c r="N1074" i="4" s="1"/>
  <c r="R1074" i="4" s="1"/>
  <c r="K1075" i="4"/>
  <c r="T1075" i="4"/>
  <c r="D1076" i="4" s="1"/>
  <c r="K1076" i="4" l="1"/>
  <c r="P1074" i="4"/>
  <c r="S1074" i="4" s="1"/>
  <c r="G1075" i="4" s="1"/>
  <c r="M1075" i="4" s="1"/>
  <c r="H1075" i="4"/>
  <c r="W1075" i="4" l="1"/>
  <c r="J1075" i="4"/>
  <c r="L1075" i="4" s="1"/>
  <c r="N1075" i="4" s="1"/>
  <c r="X1075" i="4"/>
  <c r="Q1074" i="4"/>
  <c r="U1074" i="4" s="1"/>
  <c r="I1075" i="4" s="1"/>
  <c r="Y1075" i="4" s="1"/>
  <c r="R1075" i="4" l="1"/>
  <c r="H1076" i="4" s="1"/>
  <c r="P1075" i="4"/>
  <c r="S1075" i="4" s="1"/>
  <c r="G1076" i="4" s="1"/>
  <c r="M1076" i="4" s="1"/>
  <c r="W1076" i="4" l="1"/>
  <c r="J1076" i="4"/>
  <c r="L1076" i="4" s="1"/>
  <c r="N1076" i="4" s="1"/>
  <c r="Q1075" i="4"/>
  <c r="U1075" i="4" s="1"/>
  <c r="I1076" i="4" s="1"/>
  <c r="Y1076" i="4" s="1"/>
  <c r="X1076" i="4"/>
  <c r="R1076" i="4" l="1"/>
  <c r="H1077" i="4" s="1"/>
  <c r="P1076" i="4"/>
  <c r="S1076" i="4" s="1"/>
  <c r="G1077" i="4" s="1"/>
  <c r="M1077" i="4" s="1"/>
  <c r="W1077" i="4" l="1"/>
  <c r="Q1076" i="4"/>
  <c r="X1077" i="4"/>
  <c r="T1076" i="4" l="1"/>
  <c r="D1077" i="4" s="1"/>
  <c r="J1077" i="4" s="1"/>
  <c r="U1076" i="4"/>
  <c r="I1077" i="4" s="1"/>
  <c r="Y1077" i="4" s="1"/>
  <c r="K1077" i="4" l="1"/>
  <c r="L1077" i="4" s="1"/>
  <c r="N1077" i="4" s="1"/>
  <c r="R1077" i="4" s="1"/>
  <c r="T1077" i="4"/>
  <c r="D1078" i="4" s="1"/>
  <c r="K1078" i="4" l="1"/>
  <c r="P1077" i="4"/>
  <c r="S1077" i="4" s="1"/>
  <c r="G1078" i="4" s="1"/>
  <c r="M1078" i="4" s="1"/>
  <c r="H1078" i="4"/>
  <c r="W1078" i="4" l="1"/>
  <c r="J1078" i="4"/>
  <c r="L1078" i="4" s="1"/>
  <c r="N1078" i="4" s="1"/>
  <c r="X1078" i="4"/>
  <c r="Q1077" i="4"/>
  <c r="U1077" i="4" s="1"/>
  <c r="I1078" i="4" s="1"/>
  <c r="Y1078" i="4" s="1"/>
  <c r="R1078" i="4" l="1"/>
  <c r="H1079" i="4" s="1"/>
  <c r="P1078" i="4"/>
  <c r="S1078" i="4" s="1"/>
  <c r="G1079" i="4" s="1"/>
  <c r="M1079" i="4" s="1"/>
  <c r="W1079" i="4" l="1"/>
  <c r="Q1078" i="4"/>
  <c r="U1078" i="4" s="1"/>
  <c r="I1079" i="4" s="1"/>
  <c r="Y1079" i="4" s="1"/>
  <c r="X1079" i="4"/>
  <c r="T1078" i="4"/>
  <c r="D1079" i="4" s="1"/>
  <c r="J1079" i="4" s="1"/>
  <c r="K1079" i="4" l="1"/>
  <c r="L1079" i="4" l="1"/>
  <c r="N1079" i="4" s="1"/>
  <c r="R1079" i="4" s="1"/>
  <c r="P1079" i="4" l="1"/>
  <c r="S1079" i="4" s="1"/>
  <c r="G1080" i="4" s="1"/>
  <c r="M1080" i="4" s="1"/>
  <c r="H1080" i="4"/>
  <c r="W1080" i="4" l="1"/>
  <c r="Q1079" i="4"/>
  <c r="U1079" i="4" s="1"/>
  <c r="I1080" i="4" s="1"/>
  <c r="Y1080" i="4" s="1"/>
  <c r="X1080" i="4"/>
  <c r="T1079" i="4"/>
  <c r="D1080" i="4" s="1"/>
  <c r="J1080" i="4" s="1"/>
  <c r="K1080" i="4" l="1"/>
  <c r="L1080" i="4" l="1"/>
  <c r="N1080" i="4" s="1"/>
  <c r="R1080" i="4" s="1"/>
  <c r="P1080" i="4" l="1"/>
  <c r="S1080" i="4" s="1"/>
  <c r="G1081" i="4" s="1"/>
  <c r="M1081" i="4" s="1"/>
  <c r="H1081" i="4"/>
  <c r="W1081" i="4" l="1"/>
  <c r="Q1080" i="4"/>
  <c r="U1080" i="4" s="1"/>
  <c r="I1081" i="4" s="1"/>
  <c r="Y1081" i="4" s="1"/>
  <c r="X1081" i="4"/>
  <c r="T1080" i="4"/>
  <c r="D1081" i="4" s="1"/>
  <c r="J1081" i="4" s="1"/>
  <c r="K1081" i="4" l="1"/>
  <c r="L1081" i="4" l="1"/>
  <c r="N1081" i="4" s="1"/>
  <c r="R1081" i="4" s="1"/>
  <c r="P1081" i="4" l="1"/>
  <c r="S1081" i="4" s="1"/>
  <c r="G1082" i="4" s="1"/>
  <c r="M1082" i="4" s="1"/>
  <c r="H1082" i="4"/>
  <c r="W1082" i="4" l="1"/>
  <c r="Q1081" i="4"/>
  <c r="U1081" i="4" s="1"/>
  <c r="I1082" i="4" s="1"/>
  <c r="Y1082" i="4" s="1"/>
  <c r="X1082" i="4"/>
  <c r="T1081" i="4"/>
  <c r="D1082" i="4" s="1"/>
  <c r="J1082" i="4" s="1"/>
  <c r="K1082" i="4" l="1"/>
  <c r="L1082" i="4" l="1"/>
  <c r="N1082" i="4" s="1"/>
  <c r="R1082" i="4" l="1"/>
  <c r="H1083" i="4" s="1"/>
  <c r="P1082" i="4"/>
  <c r="S1082" i="4" s="1"/>
  <c r="G1083" i="4" s="1"/>
  <c r="M1083" i="4" s="1"/>
  <c r="W1083" i="4" l="1"/>
  <c r="Q1082" i="4"/>
  <c r="U1082" i="4" s="1"/>
  <c r="I1083" i="4" s="1"/>
  <c r="Y1083" i="4" s="1"/>
  <c r="X1083" i="4"/>
  <c r="T1082" i="4"/>
  <c r="D1083" i="4" s="1"/>
  <c r="J1083" i="4" s="1"/>
  <c r="K1083" i="4" l="1"/>
  <c r="T1083" i="4"/>
  <c r="D1084" i="4" s="1"/>
  <c r="L1083" i="4" l="1"/>
  <c r="N1083" i="4" s="1"/>
  <c r="K1084" i="4"/>
  <c r="P1083" i="4" l="1"/>
  <c r="S1083" i="4" s="1"/>
  <c r="G1084" i="4" s="1"/>
  <c r="M1084" i="4" s="1"/>
  <c r="R1083" i="4"/>
  <c r="H1084" i="4" s="1"/>
  <c r="J1084" i="4" l="1"/>
  <c r="L1084" i="4" s="1"/>
  <c r="N1084" i="4" s="1"/>
  <c r="W1084" i="4"/>
  <c r="Q1083" i="4"/>
  <c r="U1083" i="4" s="1"/>
  <c r="I1084" i="4" s="1"/>
  <c r="Y1084" i="4" s="1"/>
  <c r="X1084" i="4"/>
  <c r="R1084" i="4" l="1"/>
  <c r="H1085" i="4" s="1"/>
  <c r="P1084" i="4"/>
  <c r="S1084" i="4" s="1"/>
  <c r="G1085" i="4" s="1"/>
  <c r="M1085" i="4" s="1"/>
  <c r="T1084" i="4"/>
  <c r="D1085" i="4" s="1"/>
  <c r="Q1084" i="4" l="1"/>
  <c r="U1084" i="4" s="1"/>
  <c r="I1085" i="4" s="1"/>
  <c r="Y1085" i="4" s="1"/>
  <c r="W1085" i="4"/>
  <c r="X1085" i="4"/>
  <c r="J1085" i="4"/>
  <c r="K1085" i="4"/>
  <c r="L1085" i="4" l="1"/>
  <c r="N1085" i="4" s="1"/>
  <c r="R1085" i="4" l="1"/>
  <c r="H1086" i="4" s="1"/>
  <c r="P1085" i="4"/>
  <c r="S1085" i="4" s="1"/>
  <c r="G1086" i="4" s="1"/>
  <c r="M1086" i="4" s="1"/>
  <c r="T1085" i="4"/>
  <c r="D1086" i="4" s="1"/>
  <c r="J1086" i="4" l="1"/>
  <c r="W1086" i="4"/>
  <c r="X1086" i="4"/>
  <c r="Q1085" i="4"/>
  <c r="U1085" i="4" s="1"/>
  <c r="I1086" i="4" s="1"/>
  <c r="Y1086" i="4" s="1"/>
  <c r="K1086" i="4"/>
  <c r="L1086" i="4" l="1"/>
  <c r="N1086" i="4" s="1"/>
  <c r="R1086" i="4" l="1"/>
  <c r="H1087" i="4" s="1"/>
  <c r="P1086" i="4"/>
  <c r="S1086" i="4" s="1"/>
  <c r="G1087" i="4" s="1"/>
  <c r="M1087" i="4" s="1"/>
  <c r="W1087" i="4" l="1"/>
  <c r="X1087" i="4"/>
  <c r="Q1086" i="4"/>
  <c r="U1086" i="4" s="1"/>
  <c r="I1087" i="4" s="1"/>
  <c r="Y1087" i="4" s="1"/>
  <c r="T1086" i="4"/>
  <c r="D1087" i="4" s="1"/>
  <c r="J1087" i="4" s="1"/>
  <c r="K1087" i="4" l="1"/>
  <c r="L1087" i="4" s="1"/>
  <c r="N1087" i="4" s="1"/>
  <c r="R1087" i="4" s="1"/>
  <c r="T1087" i="4"/>
  <c r="D1088" i="4" s="1"/>
  <c r="P1087" i="4" l="1"/>
  <c r="S1087" i="4" s="1"/>
  <c r="G1088" i="4" s="1"/>
  <c r="M1088" i="4" s="1"/>
  <c r="H1088" i="4"/>
  <c r="K1088" i="4"/>
  <c r="W1088" i="4" l="1"/>
  <c r="J1088" i="4"/>
  <c r="L1088" i="4" s="1"/>
  <c r="N1088" i="4" s="1"/>
  <c r="P1088" i="4" s="1"/>
  <c r="S1088" i="4" s="1"/>
  <c r="G1089" i="4" s="1"/>
  <c r="M1089" i="4" s="1"/>
  <c r="X1088" i="4"/>
  <c r="Q1087" i="4"/>
  <c r="U1087" i="4" s="1"/>
  <c r="I1088" i="4" s="1"/>
  <c r="Y1088" i="4" s="1"/>
  <c r="R1088" i="4" l="1"/>
  <c r="H1089" i="4" s="1"/>
  <c r="X1089" i="4" s="1"/>
  <c r="W1089" i="4"/>
  <c r="Q1088" i="4"/>
  <c r="U1088" i="4" s="1"/>
  <c r="I1089" i="4" s="1"/>
  <c r="T1088" i="4"/>
  <c r="D1089" i="4" s="1"/>
  <c r="J1089" i="4" s="1"/>
  <c r="Y1089" i="4" l="1"/>
  <c r="K1089" i="4"/>
  <c r="L1089" i="4" l="1"/>
  <c r="N1089" i="4" s="1"/>
  <c r="R1089" i="4" s="1"/>
  <c r="H1090" i="4" l="1"/>
  <c r="P1089" i="4"/>
  <c r="S1089" i="4" s="1"/>
  <c r="G1090" i="4" s="1"/>
  <c r="M1090" i="4" s="1"/>
  <c r="W1090" i="4" l="1"/>
  <c r="Q1089" i="4"/>
  <c r="X1090" i="4"/>
  <c r="T1089" i="4" l="1"/>
  <c r="D1090" i="4" s="1"/>
  <c r="J1090" i="4" s="1"/>
  <c r="U1089" i="4"/>
  <c r="I1090" i="4" s="1"/>
  <c r="Y1090" i="4" s="1"/>
  <c r="K1090" i="4" l="1"/>
  <c r="L1090" i="4" l="1"/>
  <c r="N1090" i="4" s="1"/>
  <c r="P1090" i="4" l="1"/>
  <c r="S1090" i="4" s="1"/>
  <c r="G1091" i="4" s="1"/>
  <c r="M1091" i="4" s="1"/>
  <c r="R1090" i="4"/>
  <c r="H1091" i="4" s="1"/>
  <c r="T1090" i="4"/>
  <c r="D1091" i="4" s="1"/>
  <c r="X1091" i="4" l="1"/>
  <c r="Q1090" i="4"/>
  <c r="U1090" i="4" s="1"/>
  <c r="I1091" i="4" s="1"/>
  <c r="Y1091" i="4" s="1"/>
  <c r="W1091" i="4"/>
  <c r="J1091" i="4"/>
  <c r="K1091" i="4"/>
  <c r="L1091" i="4" l="1"/>
  <c r="N1091" i="4" s="1"/>
  <c r="R1091" i="4" l="1"/>
  <c r="H1092" i="4" s="1"/>
  <c r="P1091" i="4"/>
  <c r="S1091" i="4" s="1"/>
  <c r="G1092" i="4" s="1"/>
  <c r="M1092" i="4" s="1"/>
  <c r="T1091" i="4"/>
  <c r="D1092" i="4" s="1"/>
  <c r="J1092" i="4" l="1"/>
  <c r="W1092" i="4"/>
  <c r="X1092" i="4"/>
  <c r="Q1091" i="4"/>
  <c r="U1091" i="4" s="1"/>
  <c r="I1092" i="4" s="1"/>
  <c r="Y1092" i="4" s="1"/>
  <c r="K1092" i="4"/>
  <c r="L1092" i="4" l="1"/>
  <c r="N1092" i="4" s="1"/>
  <c r="P1092" i="4" s="1"/>
  <c r="S1092" i="4" s="1"/>
  <c r="G1093" i="4" s="1"/>
  <c r="M1093" i="4" s="1"/>
  <c r="R1092" i="4" l="1"/>
  <c r="H1093" i="4" s="1"/>
  <c r="X1093" i="4" s="1"/>
  <c r="W1093" i="4"/>
  <c r="Q1092" i="4"/>
  <c r="U1092" i="4" s="1"/>
  <c r="I1093" i="4" s="1"/>
  <c r="T1092" i="4"/>
  <c r="D1093" i="4" s="1"/>
  <c r="J1093" i="4" s="1"/>
  <c r="Y1093" i="4" l="1"/>
  <c r="K1093" i="4"/>
  <c r="T1093" i="4"/>
  <c r="D1094" i="4" s="1"/>
  <c r="L1093" i="4" l="1"/>
  <c r="N1093" i="4" s="1"/>
  <c r="R1093" i="4" s="1"/>
  <c r="K1094" i="4"/>
  <c r="T1094" i="4"/>
  <c r="D1095" i="4" s="1"/>
  <c r="K1095" i="4" l="1"/>
  <c r="T1095" i="4"/>
  <c r="D1096" i="4" s="1"/>
  <c r="P1093" i="4"/>
  <c r="S1093" i="4" s="1"/>
  <c r="G1094" i="4" s="1"/>
  <c r="M1094" i="4" s="1"/>
  <c r="H1094" i="4"/>
  <c r="W1094" i="4" l="1"/>
  <c r="J1094" i="4"/>
  <c r="L1094" i="4" s="1"/>
  <c r="N1094" i="4" s="1"/>
  <c r="Q1093" i="4"/>
  <c r="U1093" i="4" s="1"/>
  <c r="I1094" i="4" s="1"/>
  <c r="Y1094" i="4" s="1"/>
  <c r="K1096" i="4"/>
  <c r="T1096" i="4"/>
  <c r="D1097" i="4" s="1"/>
  <c r="X1094" i="4"/>
  <c r="R1094" i="4" l="1"/>
  <c r="H1095" i="4" s="1"/>
  <c r="K1097" i="4"/>
  <c r="P1094" i="4"/>
  <c r="S1094" i="4" s="1"/>
  <c r="G1095" i="4" s="1"/>
  <c r="M1095" i="4" s="1"/>
  <c r="W1095" i="4" l="1"/>
  <c r="J1095" i="4"/>
  <c r="L1095" i="4" s="1"/>
  <c r="N1095" i="4" s="1"/>
  <c r="X1095" i="4"/>
  <c r="Q1094" i="4"/>
  <c r="U1094" i="4" s="1"/>
  <c r="I1095" i="4" s="1"/>
  <c r="Y1095" i="4" s="1"/>
  <c r="R1095" i="4" l="1"/>
  <c r="H1096" i="4" s="1"/>
  <c r="P1095" i="4"/>
  <c r="S1095" i="4" s="1"/>
  <c r="G1096" i="4" s="1"/>
  <c r="M1096" i="4" s="1"/>
  <c r="W1096" i="4" l="1"/>
  <c r="J1096" i="4"/>
  <c r="L1096" i="4" s="1"/>
  <c r="N1096" i="4" s="1"/>
  <c r="Q1095" i="4"/>
  <c r="U1095" i="4" s="1"/>
  <c r="I1096" i="4" s="1"/>
  <c r="X1096" i="4"/>
  <c r="R1096" i="4" l="1"/>
  <c r="H1097" i="4" s="1"/>
  <c r="Y1096" i="4"/>
  <c r="P1096" i="4"/>
  <c r="S1096" i="4" s="1"/>
  <c r="G1097" i="4" s="1"/>
  <c r="M1097" i="4" s="1"/>
  <c r="W1097" i="4" l="1"/>
  <c r="J1097" i="4"/>
  <c r="L1097" i="4" s="1"/>
  <c r="N1097" i="4" s="1"/>
  <c r="Q1096" i="4"/>
  <c r="U1096" i="4" s="1"/>
  <c r="I1097" i="4" s="1"/>
  <c r="Y1097" i="4" s="1"/>
  <c r="X1097" i="4"/>
  <c r="R1097" i="4" l="1"/>
  <c r="H1098" i="4" s="1"/>
  <c r="P1097" i="4"/>
  <c r="S1097" i="4" s="1"/>
  <c r="G1098" i="4" s="1"/>
  <c r="M1098" i="4" s="1"/>
  <c r="W1098" i="4" l="1"/>
  <c r="X1098" i="4"/>
  <c r="Q1097" i="4"/>
  <c r="U1097" i="4" s="1"/>
  <c r="I1098" i="4" s="1"/>
  <c r="Y1098" i="4" s="1"/>
  <c r="T1097" i="4"/>
  <c r="D1098" i="4" s="1"/>
  <c r="J1098" i="4" s="1"/>
  <c r="K1098" i="4" l="1"/>
  <c r="T1098" i="4"/>
  <c r="D1099" i="4" s="1"/>
  <c r="K1099" i="4" l="1"/>
  <c r="L1098" i="4"/>
  <c r="N1098" i="4" s="1"/>
  <c r="R1098" i="4" s="1"/>
  <c r="P1098" i="4" l="1"/>
  <c r="S1098" i="4" s="1"/>
  <c r="G1099" i="4" s="1"/>
  <c r="M1099" i="4" s="1"/>
  <c r="H1099" i="4"/>
  <c r="W1099" i="4" l="1"/>
  <c r="J1099" i="4"/>
  <c r="L1099" i="4" s="1"/>
  <c r="N1099" i="4" s="1"/>
  <c r="Q1098" i="4"/>
  <c r="U1098" i="4" s="1"/>
  <c r="I1099" i="4" s="1"/>
  <c r="Y1099" i="4" s="1"/>
  <c r="X1099" i="4"/>
  <c r="R1099" i="4" l="1"/>
  <c r="H1100" i="4" s="1"/>
  <c r="P1099" i="4"/>
  <c r="S1099" i="4" s="1"/>
  <c r="G1100" i="4" s="1"/>
  <c r="M1100" i="4" s="1"/>
  <c r="W1100" i="4" l="1"/>
  <c r="Q1099" i="4"/>
  <c r="X1100" i="4"/>
  <c r="T1099" i="4" l="1"/>
  <c r="D1100" i="4" s="1"/>
  <c r="J1100" i="4" s="1"/>
  <c r="U1099" i="4"/>
  <c r="I1100" i="4" s="1"/>
  <c r="Y1100" i="4" s="1"/>
  <c r="K1100" i="4" l="1"/>
  <c r="L1100" i="4" l="1"/>
  <c r="N1100" i="4" s="1"/>
  <c r="P1100" i="4" l="1"/>
  <c r="S1100" i="4" s="1"/>
  <c r="G1101" i="4" s="1"/>
  <c r="M1101" i="4" s="1"/>
  <c r="R1100" i="4"/>
  <c r="H1101" i="4" s="1"/>
  <c r="T1100" i="4"/>
  <c r="D1101" i="4" s="1"/>
  <c r="X1101" i="4" l="1"/>
  <c r="J1101" i="4"/>
  <c r="Q1100" i="4"/>
  <c r="U1100" i="4" s="1"/>
  <c r="I1101" i="4" s="1"/>
  <c r="Y1101" i="4" s="1"/>
  <c r="W1101" i="4"/>
  <c r="K1101" i="4"/>
  <c r="L1101" i="4" l="1"/>
  <c r="N1101" i="4" s="1"/>
  <c r="P1101" i="4" l="1"/>
  <c r="S1101" i="4" s="1"/>
  <c r="G1102" i="4" s="1"/>
  <c r="M1102" i="4" s="1"/>
  <c r="R1101" i="4"/>
  <c r="H1102" i="4" s="1"/>
  <c r="X1102" i="4" l="1"/>
  <c r="Q1101" i="4"/>
  <c r="U1101" i="4" s="1"/>
  <c r="I1102" i="4" s="1"/>
  <c r="Y1102" i="4" s="1"/>
  <c r="W1102" i="4"/>
  <c r="T1101" i="4"/>
  <c r="D1102" i="4" s="1"/>
  <c r="J1102" i="4" s="1"/>
  <c r="K1102" i="4" l="1"/>
  <c r="T1102" i="4"/>
  <c r="D1103" i="4" s="1"/>
  <c r="L1102" i="4" l="1"/>
  <c r="N1102" i="4" s="1"/>
  <c r="K1103" i="4"/>
  <c r="T1103" i="4"/>
  <c r="D1104" i="4" s="1"/>
  <c r="P1102" i="4" l="1"/>
  <c r="S1102" i="4" s="1"/>
  <c r="G1103" i="4" s="1"/>
  <c r="M1103" i="4" s="1"/>
  <c r="R1102" i="4"/>
  <c r="H1103" i="4" s="1"/>
  <c r="K1104" i="4"/>
  <c r="X1103" i="4" l="1"/>
  <c r="Q1102" i="4"/>
  <c r="U1102" i="4" s="1"/>
  <c r="I1103" i="4" s="1"/>
  <c r="Y1103" i="4" s="1"/>
  <c r="J1103" i="4"/>
  <c r="L1103" i="4" s="1"/>
  <c r="N1103" i="4" s="1"/>
  <c r="P1103" i="4" s="1"/>
  <c r="S1103" i="4" s="1"/>
  <c r="G1104" i="4" s="1"/>
  <c r="M1104" i="4" s="1"/>
  <c r="W1103" i="4"/>
  <c r="J1104" i="4" l="1"/>
  <c r="L1104" i="4" s="1"/>
  <c r="N1104" i="4" s="1"/>
  <c r="W1104" i="4"/>
  <c r="Q1103" i="4"/>
  <c r="U1103" i="4" s="1"/>
  <c r="I1104" i="4" s="1"/>
  <c r="R1103" i="4"/>
  <c r="H1104" i="4" s="1"/>
  <c r="X1104" i="4" s="1"/>
  <c r="T1104" i="4"/>
  <c r="D1105" i="4" s="1"/>
  <c r="Y1104" i="4" l="1"/>
  <c r="R1104" i="4"/>
  <c r="H1105" i="4" s="1"/>
  <c r="P1104" i="4"/>
  <c r="S1104" i="4" s="1"/>
  <c r="G1105" i="4" s="1"/>
  <c r="M1105" i="4" s="1"/>
  <c r="K1105" i="4"/>
  <c r="J1105" i="4" l="1"/>
  <c r="L1105" i="4" s="1"/>
  <c r="N1105" i="4" s="1"/>
  <c r="Q1104" i="4"/>
  <c r="U1104" i="4" s="1"/>
  <c r="I1105" i="4" s="1"/>
  <c r="Y1105" i="4" s="1"/>
  <c r="X1105" i="4"/>
  <c r="W1105" i="4"/>
  <c r="R1105" i="4" l="1"/>
  <c r="H1106" i="4" s="1"/>
  <c r="P1105" i="4"/>
  <c r="S1105" i="4" s="1"/>
  <c r="G1106" i="4" s="1"/>
  <c r="M1106" i="4" s="1"/>
  <c r="W1106" i="4" l="1"/>
  <c r="X1106" i="4"/>
  <c r="Q1105" i="4"/>
  <c r="U1105" i="4" s="1"/>
  <c r="I1106" i="4" s="1"/>
  <c r="Y1106" i="4" s="1"/>
  <c r="T1105" i="4"/>
  <c r="D1106" i="4" s="1"/>
  <c r="J1106" i="4" s="1"/>
  <c r="K1106" i="4" l="1"/>
  <c r="L1106" i="4" s="1"/>
  <c r="N1106" i="4" s="1"/>
  <c r="R1106" i="4" s="1"/>
  <c r="T1106" i="4"/>
  <c r="D1107" i="4" s="1"/>
  <c r="K1107" i="4" l="1"/>
  <c r="P1106" i="4"/>
  <c r="S1106" i="4" s="1"/>
  <c r="G1107" i="4" s="1"/>
  <c r="M1107" i="4" s="1"/>
  <c r="H1107" i="4"/>
  <c r="W1107" i="4" l="1"/>
  <c r="J1107" i="4"/>
  <c r="L1107" i="4" s="1"/>
  <c r="N1107" i="4" s="1"/>
  <c r="X1107" i="4"/>
  <c r="Q1106" i="4"/>
  <c r="U1106" i="4" s="1"/>
  <c r="I1107" i="4" s="1"/>
  <c r="Y1107" i="4" s="1"/>
  <c r="R1107" i="4" l="1"/>
  <c r="H1108" i="4" s="1"/>
  <c r="P1107" i="4"/>
  <c r="S1107" i="4" s="1"/>
  <c r="G1108" i="4" s="1"/>
  <c r="M1108" i="4" s="1"/>
  <c r="W1108" i="4" l="1"/>
  <c r="Q1107" i="4"/>
  <c r="U1107" i="4" s="1"/>
  <c r="I1108" i="4" s="1"/>
  <c r="Y1108" i="4" s="1"/>
  <c r="X1108" i="4"/>
  <c r="T1107" i="4"/>
  <c r="D1108" i="4" s="1"/>
  <c r="J1108" i="4" s="1"/>
  <c r="K1108" i="4" l="1"/>
  <c r="T1108" i="4"/>
  <c r="D1109" i="4" s="1"/>
  <c r="L1108" i="4" l="1"/>
  <c r="N1108" i="4" s="1"/>
  <c r="K1109" i="4"/>
  <c r="P1108" i="4" l="1"/>
  <c r="S1108" i="4" s="1"/>
  <c r="G1109" i="4" s="1"/>
  <c r="M1109" i="4" s="1"/>
  <c r="R1108" i="4"/>
  <c r="H1109" i="4" s="1"/>
  <c r="Q1108" i="4" l="1"/>
  <c r="U1108" i="4" s="1"/>
  <c r="I1109" i="4" s="1"/>
  <c r="Y1109" i="4" s="1"/>
  <c r="W1109" i="4"/>
  <c r="J1109" i="4"/>
  <c r="L1109" i="4" s="1"/>
  <c r="N1109" i="4" s="1"/>
  <c r="P1109" i="4" s="1"/>
  <c r="S1109" i="4" s="1"/>
  <c r="G1110" i="4" s="1"/>
  <c r="M1110" i="4" s="1"/>
  <c r="X1109" i="4"/>
  <c r="T1109" i="4"/>
  <c r="D1110" i="4" s="1"/>
  <c r="R1109" i="4" l="1"/>
  <c r="H1110" i="4" s="1"/>
  <c r="X1110" i="4" s="1"/>
  <c r="W1110" i="4"/>
  <c r="J1110" i="4"/>
  <c r="Q1109" i="4"/>
  <c r="U1109" i="4" s="1"/>
  <c r="I1110" i="4" s="1"/>
  <c r="K1110" i="4"/>
  <c r="Y1110" i="4" l="1"/>
  <c r="L1110" i="4"/>
  <c r="N1110" i="4" s="1"/>
  <c r="R1110" i="4" l="1"/>
  <c r="H1111" i="4" s="1"/>
  <c r="P1110" i="4"/>
  <c r="S1110" i="4" s="1"/>
  <c r="G1111" i="4" s="1"/>
  <c r="M1111" i="4" s="1"/>
  <c r="T1110" i="4"/>
  <c r="D1111" i="4" s="1"/>
  <c r="J1111" i="4" l="1"/>
  <c r="W1111" i="4"/>
  <c r="X1111" i="4"/>
  <c r="Q1110" i="4"/>
  <c r="U1110" i="4" s="1"/>
  <c r="I1111" i="4" s="1"/>
  <c r="Y1111" i="4" s="1"/>
  <c r="K1111" i="4"/>
  <c r="L1111" i="4" l="1"/>
  <c r="N1111" i="4" s="1"/>
  <c r="R1111" i="4" s="1"/>
  <c r="H1112" i="4" l="1"/>
  <c r="P1111" i="4"/>
  <c r="S1111" i="4" s="1"/>
  <c r="G1112" i="4" s="1"/>
  <c r="M1112" i="4" s="1"/>
  <c r="W1112" i="4" l="1"/>
  <c r="Q1111" i="4"/>
  <c r="X1112" i="4"/>
  <c r="T1111" i="4" l="1"/>
  <c r="D1112" i="4" s="1"/>
  <c r="J1112" i="4" s="1"/>
  <c r="U1111" i="4"/>
  <c r="I1112" i="4" s="1"/>
  <c r="Y1112" i="4" s="1"/>
  <c r="K1112" i="4" l="1"/>
  <c r="T1112" i="4"/>
  <c r="D1113" i="4" s="1"/>
  <c r="L1112" i="4" l="1"/>
  <c r="N1112" i="4" s="1"/>
  <c r="K1113" i="4"/>
  <c r="P1112" i="4" l="1"/>
  <c r="S1112" i="4" s="1"/>
  <c r="G1113" i="4" s="1"/>
  <c r="M1113" i="4" s="1"/>
  <c r="R1112" i="4"/>
  <c r="H1113" i="4" s="1"/>
  <c r="X1113" i="4" l="1"/>
  <c r="J1113" i="4"/>
  <c r="L1113" i="4" s="1"/>
  <c r="N1113" i="4" s="1"/>
  <c r="W1113" i="4"/>
  <c r="Q1112" i="4"/>
  <c r="U1112" i="4" s="1"/>
  <c r="I1113" i="4" s="1"/>
  <c r="Y1113" i="4" s="1"/>
  <c r="R1113" i="4" l="1"/>
  <c r="H1114" i="4" s="1"/>
  <c r="P1113" i="4"/>
  <c r="S1113" i="4" s="1"/>
  <c r="G1114" i="4" s="1"/>
  <c r="M1114" i="4" s="1"/>
  <c r="T1113" i="4"/>
  <c r="D1114" i="4" s="1"/>
  <c r="Q1113" i="4" l="1"/>
  <c r="U1113" i="4" s="1"/>
  <c r="I1114" i="4" s="1"/>
  <c r="Y1114" i="4" s="1"/>
  <c r="J1114" i="4"/>
  <c r="X1114" i="4"/>
  <c r="W1114" i="4"/>
  <c r="K1114" i="4"/>
  <c r="L1114" i="4" l="1"/>
  <c r="N1114" i="4" s="1"/>
  <c r="R1114" i="4" l="1"/>
  <c r="H1115" i="4" s="1"/>
  <c r="P1114" i="4"/>
  <c r="S1114" i="4" s="1"/>
  <c r="G1115" i="4" s="1"/>
  <c r="M1115" i="4" s="1"/>
  <c r="W1115" i="4" l="1"/>
  <c r="X1115" i="4"/>
  <c r="Q1114" i="4"/>
  <c r="U1114" i="4" s="1"/>
  <c r="I1115" i="4" s="1"/>
  <c r="Y1115" i="4" s="1"/>
  <c r="T1114" i="4"/>
  <c r="D1115" i="4" s="1"/>
  <c r="J1115" i="4" s="1"/>
  <c r="K1115" i="4" l="1"/>
  <c r="T1115" i="4"/>
  <c r="D1116" i="4" s="1"/>
  <c r="L1115" i="4" l="1"/>
  <c r="N1115" i="4" s="1"/>
  <c r="K1116" i="4"/>
  <c r="T1116" i="4"/>
  <c r="D1117" i="4" s="1"/>
  <c r="P1115" i="4" l="1"/>
  <c r="S1115" i="4" s="1"/>
  <c r="G1116" i="4" s="1"/>
  <c r="M1116" i="4" s="1"/>
  <c r="R1115" i="4"/>
  <c r="H1116" i="4" s="1"/>
  <c r="K1117" i="4"/>
  <c r="T1117" i="4"/>
  <c r="D1118" i="4" s="1"/>
  <c r="J1116" i="4" l="1"/>
  <c r="L1116" i="4" s="1"/>
  <c r="N1116" i="4" s="1"/>
  <c r="P1116" i="4" s="1"/>
  <c r="S1116" i="4" s="1"/>
  <c r="G1117" i="4" s="1"/>
  <c r="M1117" i="4" s="1"/>
  <c r="W1116" i="4"/>
  <c r="Q1115" i="4"/>
  <c r="U1115" i="4" s="1"/>
  <c r="I1116" i="4" s="1"/>
  <c r="Y1116" i="4" s="1"/>
  <c r="X1116" i="4"/>
  <c r="K1118" i="4"/>
  <c r="T1118" i="4"/>
  <c r="D1119" i="4" s="1"/>
  <c r="R1116" i="4" l="1"/>
  <c r="H1117" i="4" s="1"/>
  <c r="X1117" i="4" s="1"/>
  <c r="W1117" i="4"/>
  <c r="J1117" i="4"/>
  <c r="L1117" i="4" s="1"/>
  <c r="N1117" i="4" s="1"/>
  <c r="K1119" i="4"/>
  <c r="T1119" i="4"/>
  <c r="D1120" i="4" s="1"/>
  <c r="Q1116" i="4"/>
  <c r="U1116" i="4" s="1"/>
  <c r="I1117" i="4" s="1"/>
  <c r="Y1117" i="4" l="1"/>
  <c r="R1117" i="4"/>
  <c r="H1118" i="4" s="1"/>
  <c r="P1117" i="4"/>
  <c r="S1117" i="4" s="1"/>
  <c r="G1118" i="4" s="1"/>
  <c r="M1118" i="4" s="1"/>
  <c r="K1120" i="4"/>
  <c r="T1120" i="4"/>
  <c r="D1121" i="4" s="1"/>
  <c r="W1118" i="4" l="1"/>
  <c r="J1118" i="4"/>
  <c r="L1118" i="4" s="1"/>
  <c r="N1118" i="4" s="1"/>
  <c r="X1118" i="4"/>
  <c r="Q1117" i="4"/>
  <c r="U1117" i="4" s="1"/>
  <c r="I1118" i="4" s="1"/>
  <c r="Y1118" i="4" s="1"/>
  <c r="K1121" i="4"/>
  <c r="R1118" i="4" l="1"/>
  <c r="H1119" i="4" s="1"/>
  <c r="P1118" i="4"/>
  <c r="S1118" i="4" s="1"/>
  <c r="G1119" i="4" s="1"/>
  <c r="M1119" i="4" s="1"/>
  <c r="W1119" i="4" l="1"/>
  <c r="J1119" i="4"/>
  <c r="L1119" i="4" s="1"/>
  <c r="N1119" i="4" s="1"/>
  <c r="Q1118" i="4"/>
  <c r="U1118" i="4" s="1"/>
  <c r="I1119" i="4" s="1"/>
  <c r="Y1119" i="4" s="1"/>
  <c r="X1119" i="4"/>
  <c r="R1119" i="4" l="1"/>
  <c r="H1120" i="4" s="1"/>
  <c r="P1119" i="4"/>
  <c r="S1119" i="4" s="1"/>
  <c r="G1120" i="4" s="1"/>
  <c r="M1120" i="4" s="1"/>
  <c r="W1120" i="4" l="1"/>
  <c r="J1120" i="4"/>
  <c r="L1120" i="4" s="1"/>
  <c r="N1120" i="4" s="1"/>
  <c r="X1120" i="4"/>
  <c r="Q1119" i="4"/>
  <c r="U1119" i="4" s="1"/>
  <c r="I1120" i="4" s="1"/>
  <c r="Y1120" i="4" s="1"/>
  <c r="R1120" i="4" l="1"/>
  <c r="H1121" i="4" s="1"/>
  <c r="P1120" i="4"/>
  <c r="S1120" i="4" s="1"/>
  <c r="G1121" i="4" s="1"/>
  <c r="M1121" i="4" s="1"/>
  <c r="W1121" i="4" l="1"/>
  <c r="J1121" i="4"/>
  <c r="L1121" i="4" s="1"/>
  <c r="N1121" i="4" s="1"/>
  <c r="Q1120" i="4"/>
  <c r="U1120" i="4" s="1"/>
  <c r="I1121" i="4" s="1"/>
  <c r="Y1121" i="4" s="1"/>
  <c r="X1121" i="4"/>
  <c r="R1121" i="4" l="1"/>
  <c r="H1122" i="4" s="1"/>
  <c r="P1121" i="4"/>
  <c r="S1121" i="4" s="1"/>
  <c r="G1122" i="4" s="1"/>
  <c r="M1122" i="4" s="1"/>
  <c r="W1122" i="4" l="1"/>
  <c r="X1122" i="4"/>
  <c r="Q1121" i="4"/>
  <c r="U1121" i="4" s="1"/>
  <c r="I1122" i="4" s="1"/>
  <c r="Y1122" i="4" s="1"/>
  <c r="T1121" i="4"/>
  <c r="D1122" i="4" s="1"/>
  <c r="J1122" i="4" s="1"/>
  <c r="K1122" i="4" l="1"/>
  <c r="T1122" i="4"/>
  <c r="D1123" i="4" s="1"/>
  <c r="L1122" i="4" l="1"/>
  <c r="N1122" i="4" s="1"/>
  <c r="K1123" i="4"/>
  <c r="T1123" i="4"/>
  <c r="D1124" i="4" s="1"/>
  <c r="R1122" i="4" l="1"/>
  <c r="H1123" i="4" s="1"/>
  <c r="P1122" i="4"/>
  <c r="S1122" i="4" s="1"/>
  <c r="G1123" i="4" s="1"/>
  <c r="M1123" i="4" s="1"/>
  <c r="K1124" i="4"/>
  <c r="T1124" i="4"/>
  <c r="D1125" i="4" s="1"/>
  <c r="W1123" i="4" l="1"/>
  <c r="J1123" i="4"/>
  <c r="L1123" i="4" s="1"/>
  <c r="N1123" i="4" s="1"/>
  <c r="P1123" i="4" s="1"/>
  <c r="S1123" i="4" s="1"/>
  <c r="G1124" i="4" s="1"/>
  <c r="M1124" i="4" s="1"/>
  <c r="X1123" i="4"/>
  <c r="Q1122" i="4"/>
  <c r="U1122" i="4" s="1"/>
  <c r="I1123" i="4" s="1"/>
  <c r="Y1123" i="4" s="1"/>
  <c r="K1125" i="4"/>
  <c r="T1125" i="4"/>
  <c r="D1126" i="4" s="1"/>
  <c r="R1123" i="4" l="1"/>
  <c r="H1124" i="4" s="1"/>
  <c r="X1124" i="4" s="1"/>
  <c r="W1124" i="4"/>
  <c r="J1124" i="4"/>
  <c r="L1124" i="4" s="1"/>
  <c r="N1124" i="4" s="1"/>
  <c r="Q1123" i="4"/>
  <c r="U1123" i="4" s="1"/>
  <c r="I1124" i="4" s="1"/>
  <c r="K1126" i="4"/>
  <c r="T1126" i="4"/>
  <c r="D1127" i="4" s="1"/>
  <c r="Y1124" i="4" l="1"/>
  <c r="R1124" i="4"/>
  <c r="H1125" i="4" s="1"/>
  <c r="P1124" i="4"/>
  <c r="S1124" i="4" s="1"/>
  <c r="G1125" i="4" s="1"/>
  <c r="M1125" i="4" s="1"/>
  <c r="K1127" i="4"/>
  <c r="T1127" i="4"/>
  <c r="D1128" i="4" s="1"/>
  <c r="W1125" i="4" l="1"/>
  <c r="J1125" i="4"/>
  <c r="L1125" i="4" s="1"/>
  <c r="N1125" i="4" s="1"/>
  <c r="P1125" i="4" s="1"/>
  <c r="S1125" i="4" s="1"/>
  <c r="G1126" i="4" s="1"/>
  <c r="M1126" i="4" s="1"/>
  <c r="X1125" i="4"/>
  <c r="Q1124" i="4"/>
  <c r="U1124" i="4" s="1"/>
  <c r="I1125" i="4" s="1"/>
  <c r="Y1125" i="4" s="1"/>
  <c r="K1128" i="4"/>
  <c r="T1128" i="4"/>
  <c r="D1129" i="4" s="1"/>
  <c r="R1125" i="4" l="1"/>
  <c r="H1126" i="4" s="1"/>
  <c r="X1126" i="4" s="1"/>
  <c r="W1126" i="4"/>
  <c r="J1126" i="4"/>
  <c r="L1126" i="4" s="1"/>
  <c r="N1126" i="4" s="1"/>
  <c r="Q1125" i="4"/>
  <c r="U1125" i="4" s="1"/>
  <c r="I1126" i="4" s="1"/>
  <c r="K1129" i="4"/>
  <c r="T1129" i="4"/>
  <c r="D1130" i="4" s="1"/>
  <c r="R1126" i="4" l="1"/>
  <c r="H1127" i="4" s="1"/>
  <c r="P1126" i="4"/>
  <c r="S1126" i="4" s="1"/>
  <c r="G1127" i="4" s="1"/>
  <c r="M1127" i="4" s="1"/>
  <c r="Y1126" i="4"/>
  <c r="K1130" i="4"/>
  <c r="T1130" i="4"/>
  <c r="D1131" i="4" s="1"/>
  <c r="W1127" i="4" l="1"/>
  <c r="J1127" i="4"/>
  <c r="L1127" i="4" s="1"/>
  <c r="N1127" i="4" s="1"/>
  <c r="P1127" i="4" s="1"/>
  <c r="S1127" i="4" s="1"/>
  <c r="G1128" i="4" s="1"/>
  <c r="M1128" i="4" s="1"/>
  <c r="X1127" i="4"/>
  <c r="Q1126" i="4"/>
  <c r="U1126" i="4" s="1"/>
  <c r="I1127" i="4" s="1"/>
  <c r="Y1127" i="4" s="1"/>
  <c r="K1131" i="4"/>
  <c r="T1131" i="4"/>
  <c r="D1132" i="4" s="1"/>
  <c r="R1127" i="4" l="1"/>
  <c r="H1128" i="4" s="1"/>
  <c r="X1128" i="4" s="1"/>
  <c r="W1128" i="4"/>
  <c r="J1128" i="4"/>
  <c r="L1128" i="4" s="1"/>
  <c r="N1128" i="4" s="1"/>
  <c r="Q1127" i="4"/>
  <c r="U1127" i="4" s="1"/>
  <c r="I1128" i="4" s="1"/>
  <c r="K1132" i="4"/>
  <c r="T1132" i="4"/>
  <c r="D1133" i="4" s="1"/>
  <c r="Y1128" i="4" l="1"/>
  <c r="R1128" i="4"/>
  <c r="H1129" i="4" s="1"/>
  <c r="P1128" i="4"/>
  <c r="S1128" i="4" s="1"/>
  <c r="G1129" i="4" s="1"/>
  <c r="M1129" i="4" s="1"/>
  <c r="K1133" i="4"/>
  <c r="T1133" i="4"/>
  <c r="D1134" i="4" s="1"/>
  <c r="Q1128" i="4" l="1"/>
  <c r="U1128" i="4" s="1"/>
  <c r="I1129" i="4" s="1"/>
  <c r="Y1129" i="4" s="1"/>
  <c r="W1129" i="4"/>
  <c r="J1129" i="4"/>
  <c r="L1129" i="4" s="1"/>
  <c r="N1129" i="4" s="1"/>
  <c r="X1129" i="4"/>
  <c r="K1134" i="4"/>
  <c r="T1134" i="4"/>
  <c r="D1135" i="4" s="1"/>
  <c r="R1129" i="4" l="1"/>
  <c r="H1130" i="4" s="1"/>
  <c r="P1129" i="4"/>
  <c r="S1129" i="4" s="1"/>
  <c r="G1130" i="4" s="1"/>
  <c r="M1130" i="4" s="1"/>
  <c r="K1135" i="4"/>
  <c r="T1135" i="4"/>
  <c r="D1136" i="4" s="1"/>
  <c r="W1130" i="4" l="1"/>
  <c r="Q1129" i="4"/>
  <c r="U1129" i="4" s="1"/>
  <c r="I1130" i="4" s="1"/>
  <c r="Y1130" i="4" s="1"/>
  <c r="X1130" i="4"/>
  <c r="J1130" i="4"/>
  <c r="L1130" i="4" s="1"/>
  <c r="N1130" i="4" s="1"/>
  <c r="P1130" i="4" s="1"/>
  <c r="S1130" i="4" s="1"/>
  <c r="G1131" i="4" s="1"/>
  <c r="M1131" i="4" s="1"/>
  <c r="K1136" i="4"/>
  <c r="T1136" i="4"/>
  <c r="D1137" i="4" s="1"/>
  <c r="R1130" i="4" l="1"/>
  <c r="H1131" i="4" s="1"/>
  <c r="X1131" i="4" s="1"/>
  <c r="W1131" i="4"/>
  <c r="J1131" i="4"/>
  <c r="L1131" i="4" s="1"/>
  <c r="N1131" i="4" s="1"/>
  <c r="Q1130" i="4"/>
  <c r="U1130" i="4" s="1"/>
  <c r="I1131" i="4" s="1"/>
  <c r="K1137" i="4"/>
  <c r="T1137" i="4"/>
  <c r="D1138" i="4" s="1"/>
  <c r="Y1131" i="4" l="1"/>
  <c r="R1131" i="4"/>
  <c r="H1132" i="4" s="1"/>
  <c r="P1131" i="4"/>
  <c r="S1131" i="4" s="1"/>
  <c r="G1132" i="4" s="1"/>
  <c r="M1132" i="4" s="1"/>
  <c r="K1138" i="4"/>
  <c r="T1138" i="4"/>
  <c r="D1139" i="4" s="1"/>
  <c r="W1132" i="4" l="1"/>
  <c r="J1132" i="4"/>
  <c r="L1132" i="4" s="1"/>
  <c r="N1132" i="4" s="1"/>
  <c r="X1132" i="4"/>
  <c r="Q1131" i="4"/>
  <c r="U1131" i="4" s="1"/>
  <c r="I1132" i="4" s="1"/>
  <c r="Y1132" i="4" s="1"/>
  <c r="K1139" i="4"/>
  <c r="T1139" i="4"/>
  <c r="D1140" i="4" s="1"/>
  <c r="R1132" i="4" l="1"/>
  <c r="H1133" i="4" s="1"/>
  <c r="K1140" i="4"/>
  <c r="T1140" i="4"/>
  <c r="D1141" i="4" s="1"/>
  <c r="P1132" i="4"/>
  <c r="S1132" i="4" s="1"/>
  <c r="G1133" i="4" s="1"/>
  <c r="M1133" i="4" s="1"/>
  <c r="W1133" i="4" l="1"/>
  <c r="J1133" i="4"/>
  <c r="L1133" i="4" s="1"/>
  <c r="N1133" i="4" s="1"/>
  <c r="X1133" i="4"/>
  <c r="K1141" i="4"/>
  <c r="T1141" i="4"/>
  <c r="D1142" i="4" s="1"/>
  <c r="Q1132" i="4"/>
  <c r="U1132" i="4" s="1"/>
  <c r="I1133" i="4" s="1"/>
  <c r="Y1133" i="4" s="1"/>
  <c r="R1133" i="4" l="1"/>
  <c r="H1134" i="4" s="1"/>
  <c r="P1133" i="4"/>
  <c r="S1133" i="4" s="1"/>
  <c r="G1134" i="4" s="1"/>
  <c r="M1134" i="4" s="1"/>
  <c r="K1142" i="4"/>
  <c r="T1142" i="4"/>
  <c r="D1143" i="4" s="1"/>
  <c r="W1134" i="4" l="1"/>
  <c r="J1134" i="4"/>
  <c r="L1134" i="4" s="1"/>
  <c r="N1134" i="4" s="1"/>
  <c r="X1134" i="4"/>
  <c r="Q1133" i="4"/>
  <c r="U1133" i="4" s="1"/>
  <c r="I1134" i="4" s="1"/>
  <c r="Y1134" i="4" s="1"/>
  <c r="K1143" i="4"/>
  <c r="T1143" i="4"/>
  <c r="D1144" i="4" s="1"/>
  <c r="R1134" i="4" l="1"/>
  <c r="H1135" i="4" s="1"/>
  <c r="K1144" i="4"/>
  <c r="T1144" i="4"/>
  <c r="D1145" i="4" s="1"/>
  <c r="P1134" i="4"/>
  <c r="S1134" i="4" s="1"/>
  <c r="G1135" i="4" s="1"/>
  <c r="M1135" i="4" s="1"/>
  <c r="W1135" i="4" l="1"/>
  <c r="J1135" i="4"/>
  <c r="L1135" i="4" s="1"/>
  <c r="N1135" i="4" s="1"/>
  <c r="Q1134" i="4"/>
  <c r="U1134" i="4" s="1"/>
  <c r="I1135" i="4" s="1"/>
  <c r="Y1135" i="4" s="1"/>
  <c r="K1145" i="4"/>
  <c r="T1145" i="4"/>
  <c r="D1146" i="4" s="1"/>
  <c r="X1135" i="4"/>
  <c r="R1135" i="4" l="1"/>
  <c r="H1136" i="4" s="1"/>
  <c r="K1146" i="4"/>
  <c r="T1146" i="4"/>
  <c r="D1147" i="4" s="1"/>
  <c r="P1135" i="4"/>
  <c r="S1135" i="4" s="1"/>
  <c r="G1136" i="4" s="1"/>
  <c r="M1136" i="4" s="1"/>
  <c r="W1136" i="4" l="1"/>
  <c r="J1136" i="4"/>
  <c r="L1136" i="4" s="1"/>
  <c r="N1136" i="4" s="1"/>
  <c r="Q1135" i="4"/>
  <c r="U1135" i="4" s="1"/>
  <c r="I1136" i="4" s="1"/>
  <c r="Y1136" i="4" s="1"/>
  <c r="K1147" i="4"/>
  <c r="T1147" i="4"/>
  <c r="D1148" i="4" s="1"/>
  <c r="X1136" i="4"/>
  <c r="R1136" i="4" l="1"/>
  <c r="H1137" i="4" s="1"/>
  <c r="K1148" i="4"/>
  <c r="T1148" i="4"/>
  <c r="D1149" i="4" s="1"/>
  <c r="P1136" i="4"/>
  <c r="S1136" i="4" s="1"/>
  <c r="G1137" i="4" s="1"/>
  <c r="M1137" i="4" s="1"/>
  <c r="W1137" i="4" l="1"/>
  <c r="J1137" i="4"/>
  <c r="L1137" i="4" s="1"/>
  <c r="N1137" i="4" s="1"/>
  <c r="Q1136" i="4"/>
  <c r="U1136" i="4" s="1"/>
  <c r="I1137" i="4" s="1"/>
  <c r="Y1137" i="4" s="1"/>
  <c r="K1149" i="4"/>
  <c r="T1149" i="4"/>
  <c r="D1150" i="4" s="1"/>
  <c r="X1137" i="4"/>
  <c r="R1137" i="4" l="1"/>
  <c r="H1138" i="4" s="1"/>
  <c r="T1150" i="4"/>
  <c r="D1151" i="4" s="1"/>
  <c r="K1150" i="4"/>
  <c r="P1137" i="4"/>
  <c r="S1137" i="4" s="1"/>
  <c r="G1138" i="4" s="1"/>
  <c r="M1138" i="4" s="1"/>
  <c r="W1138" i="4" l="1"/>
  <c r="J1138" i="4"/>
  <c r="L1138" i="4" s="1"/>
  <c r="N1138" i="4" s="1"/>
  <c r="K1151" i="4"/>
  <c r="Q1137" i="4"/>
  <c r="U1137" i="4" s="1"/>
  <c r="I1138" i="4" s="1"/>
  <c r="Y1138" i="4" s="1"/>
  <c r="X1138" i="4"/>
  <c r="R1138" i="4" l="1"/>
  <c r="H1139" i="4" s="1"/>
  <c r="P1138" i="4"/>
  <c r="S1138" i="4" s="1"/>
  <c r="G1139" i="4" s="1"/>
  <c r="M1139" i="4" s="1"/>
  <c r="T1151" i="4"/>
  <c r="D1152" i="4" s="1"/>
  <c r="K1152" i="4" l="1"/>
  <c r="W1139" i="4"/>
  <c r="J1139" i="4"/>
  <c r="L1139" i="4" s="1"/>
  <c r="N1139" i="4" s="1"/>
  <c r="X1139" i="4"/>
  <c r="Q1138" i="4"/>
  <c r="U1138" i="4" s="1"/>
  <c r="I1139" i="4" s="1"/>
  <c r="Y1139" i="4" s="1"/>
  <c r="R1139" i="4" l="1"/>
  <c r="H1140" i="4" s="1"/>
  <c r="P1139" i="4"/>
  <c r="S1139" i="4" s="1"/>
  <c r="G1140" i="4" s="1"/>
  <c r="M1140" i="4" s="1"/>
  <c r="W1140" i="4" l="1"/>
  <c r="J1140" i="4"/>
  <c r="L1140" i="4" s="1"/>
  <c r="N1140" i="4" s="1"/>
  <c r="X1140" i="4"/>
  <c r="Q1139" i="4"/>
  <c r="U1139" i="4" s="1"/>
  <c r="I1140" i="4" s="1"/>
  <c r="Y1140" i="4" s="1"/>
  <c r="R1140" i="4" l="1"/>
  <c r="H1141" i="4" s="1"/>
  <c r="P1140" i="4"/>
  <c r="S1140" i="4" s="1"/>
  <c r="G1141" i="4" s="1"/>
  <c r="M1141" i="4" s="1"/>
  <c r="T1152" i="4"/>
  <c r="D1153" i="4" s="1"/>
  <c r="K1153" i="4" l="1"/>
  <c r="W1141" i="4"/>
  <c r="J1141" i="4"/>
  <c r="L1141" i="4" s="1"/>
  <c r="N1141" i="4" s="1"/>
  <c r="Q1140" i="4"/>
  <c r="U1140" i="4" s="1"/>
  <c r="I1141" i="4" s="1"/>
  <c r="Y1141" i="4" s="1"/>
  <c r="X1141" i="4"/>
  <c r="R1141" i="4" l="1"/>
  <c r="H1142" i="4" s="1"/>
  <c r="P1141" i="4"/>
  <c r="S1141" i="4" s="1"/>
  <c r="G1142" i="4" s="1"/>
  <c r="M1142" i="4" s="1"/>
  <c r="W1142" i="4" l="1"/>
  <c r="J1142" i="4"/>
  <c r="L1142" i="4" s="1"/>
  <c r="N1142" i="4" s="1"/>
  <c r="Q1141" i="4"/>
  <c r="U1141" i="4" s="1"/>
  <c r="I1142" i="4" s="1"/>
  <c r="Y1142" i="4" s="1"/>
  <c r="X1142" i="4"/>
  <c r="R1142" i="4" l="1"/>
  <c r="H1143" i="4" s="1"/>
  <c r="P1142" i="4"/>
  <c r="S1142" i="4" s="1"/>
  <c r="G1143" i="4" s="1"/>
  <c r="M1143" i="4" s="1"/>
  <c r="T1153" i="4"/>
  <c r="D1154" i="4" s="1"/>
  <c r="K1154" i="4" l="1"/>
  <c r="W1143" i="4"/>
  <c r="J1143" i="4"/>
  <c r="L1143" i="4" s="1"/>
  <c r="N1143" i="4" s="1"/>
  <c r="Q1142" i="4"/>
  <c r="U1142" i="4" s="1"/>
  <c r="I1143" i="4" s="1"/>
  <c r="Y1143" i="4" s="1"/>
  <c r="X1143" i="4"/>
  <c r="R1143" i="4" l="1"/>
  <c r="H1144" i="4" s="1"/>
  <c r="P1143" i="4"/>
  <c r="S1143" i="4" s="1"/>
  <c r="G1144" i="4" s="1"/>
  <c r="M1144" i="4" s="1"/>
  <c r="W1144" i="4" l="1"/>
  <c r="J1144" i="4"/>
  <c r="L1144" i="4" s="1"/>
  <c r="N1144" i="4" s="1"/>
  <c r="X1144" i="4"/>
  <c r="Q1143" i="4"/>
  <c r="U1143" i="4" s="1"/>
  <c r="I1144" i="4" s="1"/>
  <c r="Y1144" i="4" s="1"/>
  <c r="T1154" i="4"/>
  <c r="D1155" i="4" s="1"/>
  <c r="R1144" i="4" l="1"/>
  <c r="H1145" i="4" s="1"/>
  <c r="P1144" i="4"/>
  <c r="S1144" i="4" s="1"/>
  <c r="G1145" i="4" s="1"/>
  <c r="M1145" i="4" s="1"/>
  <c r="K1155" i="4"/>
  <c r="W1145" i="4" l="1"/>
  <c r="J1145" i="4"/>
  <c r="L1145" i="4" s="1"/>
  <c r="N1145" i="4" s="1"/>
  <c r="Q1144" i="4"/>
  <c r="U1144" i="4" s="1"/>
  <c r="I1145" i="4" s="1"/>
  <c r="Y1145" i="4" s="1"/>
  <c r="X1145" i="4"/>
  <c r="R1145" i="4" l="1"/>
  <c r="H1146" i="4" s="1"/>
  <c r="P1145" i="4"/>
  <c r="S1145" i="4" s="1"/>
  <c r="G1146" i="4" s="1"/>
  <c r="M1146" i="4" s="1"/>
  <c r="W1146" i="4" l="1"/>
  <c r="J1146" i="4"/>
  <c r="L1146" i="4" s="1"/>
  <c r="N1146" i="4" s="1"/>
  <c r="Q1145" i="4"/>
  <c r="U1145" i="4" s="1"/>
  <c r="I1146" i="4" s="1"/>
  <c r="Y1146" i="4" s="1"/>
  <c r="X1146" i="4"/>
  <c r="R1146" i="4" l="1"/>
  <c r="H1147" i="4" s="1"/>
  <c r="P1146" i="4"/>
  <c r="S1146" i="4" s="1"/>
  <c r="G1147" i="4" s="1"/>
  <c r="M1147" i="4" s="1"/>
  <c r="T1155" i="4"/>
  <c r="D1156" i="4" s="1"/>
  <c r="W1147" i="4" l="1"/>
  <c r="J1147" i="4"/>
  <c r="L1147" i="4" s="1"/>
  <c r="N1147" i="4" s="1"/>
  <c r="X1147" i="4"/>
  <c r="Q1146" i="4"/>
  <c r="U1146" i="4" s="1"/>
  <c r="I1147" i="4" s="1"/>
  <c r="Y1147" i="4" s="1"/>
  <c r="K1156" i="4"/>
  <c r="R1147" i="4" l="1"/>
  <c r="H1148" i="4" s="1"/>
  <c r="P1147" i="4"/>
  <c r="S1147" i="4" s="1"/>
  <c r="G1148" i="4" s="1"/>
  <c r="M1148" i="4" s="1"/>
  <c r="W1148" i="4" l="1"/>
  <c r="J1148" i="4"/>
  <c r="L1148" i="4" s="1"/>
  <c r="N1148" i="4" s="1"/>
  <c r="Q1147" i="4"/>
  <c r="U1147" i="4" s="1"/>
  <c r="I1148" i="4" s="1"/>
  <c r="Y1148" i="4" s="1"/>
  <c r="X1148" i="4"/>
  <c r="R1148" i="4" l="1"/>
  <c r="H1149" i="4" s="1"/>
  <c r="P1148" i="4"/>
  <c r="S1148" i="4" s="1"/>
  <c r="G1149" i="4" s="1"/>
  <c r="M1149" i="4" s="1"/>
  <c r="T1156" i="4"/>
  <c r="D1157" i="4" s="1"/>
  <c r="K1157" i="4" l="1"/>
  <c r="W1149" i="4"/>
  <c r="J1149" i="4"/>
  <c r="L1149" i="4" s="1"/>
  <c r="N1149" i="4" s="1"/>
  <c r="Q1148" i="4"/>
  <c r="U1148" i="4" s="1"/>
  <c r="I1149" i="4" s="1"/>
  <c r="Y1149" i="4" s="1"/>
  <c r="X1149" i="4"/>
  <c r="R1149" i="4" l="1"/>
  <c r="H1150" i="4" s="1"/>
  <c r="P1149" i="4"/>
  <c r="S1149" i="4" s="1"/>
  <c r="G1150" i="4" s="1"/>
  <c r="M1150" i="4" s="1"/>
  <c r="W1150" i="4" l="1"/>
  <c r="J1150" i="4"/>
  <c r="L1150" i="4" s="1"/>
  <c r="N1150" i="4" s="1"/>
  <c r="Q1149" i="4"/>
  <c r="U1149" i="4" s="1"/>
  <c r="I1150" i="4" s="1"/>
  <c r="Y1150" i="4" s="1"/>
  <c r="X1150" i="4"/>
  <c r="T1157" i="4"/>
  <c r="D1158" i="4" s="1"/>
  <c r="R1150" i="4" l="1"/>
  <c r="H1151" i="4" s="1"/>
  <c r="K1158" i="4"/>
  <c r="P1150" i="4"/>
  <c r="S1150" i="4" s="1"/>
  <c r="G1151" i="4" s="1"/>
  <c r="M1151" i="4" s="1"/>
  <c r="W1151" i="4" l="1"/>
  <c r="J1151" i="4"/>
  <c r="L1151" i="4" s="1"/>
  <c r="N1151" i="4" s="1"/>
  <c r="Q1150" i="4"/>
  <c r="U1150" i="4" s="1"/>
  <c r="I1151" i="4" s="1"/>
  <c r="Y1151" i="4" s="1"/>
  <c r="X1151" i="4"/>
  <c r="R1151" i="4" l="1"/>
  <c r="H1152" i="4" s="1"/>
  <c r="P1151" i="4"/>
  <c r="S1151" i="4" s="1"/>
  <c r="G1152" i="4" s="1"/>
  <c r="M1152" i="4" s="1"/>
  <c r="T1158" i="4"/>
  <c r="D1159" i="4" s="1"/>
  <c r="K1159" i="4" l="1"/>
  <c r="W1152" i="4"/>
  <c r="J1152" i="4"/>
  <c r="L1152" i="4" s="1"/>
  <c r="N1152" i="4" s="1"/>
  <c r="Q1151" i="4"/>
  <c r="U1151" i="4" s="1"/>
  <c r="I1152" i="4" s="1"/>
  <c r="Y1152" i="4" s="1"/>
  <c r="X1152" i="4"/>
  <c r="R1152" i="4" l="1"/>
  <c r="H1153" i="4" s="1"/>
  <c r="P1152" i="4"/>
  <c r="S1152" i="4" s="1"/>
  <c r="G1153" i="4" s="1"/>
  <c r="M1153" i="4" s="1"/>
  <c r="W1153" i="4" l="1"/>
  <c r="J1153" i="4"/>
  <c r="L1153" i="4" s="1"/>
  <c r="N1153" i="4" s="1"/>
  <c r="X1153" i="4"/>
  <c r="Q1152" i="4"/>
  <c r="U1152" i="4" s="1"/>
  <c r="I1153" i="4" s="1"/>
  <c r="Y1153" i="4" s="1"/>
  <c r="T1159" i="4"/>
  <c r="D1160" i="4" s="1"/>
  <c r="R1153" i="4" l="1"/>
  <c r="H1154" i="4" s="1"/>
  <c r="P1153" i="4"/>
  <c r="S1153" i="4" s="1"/>
  <c r="G1154" i="4" s="1"/>
  <c r="M1154" i="4" s="1"/>
  <c r="K1160" i="4"/>
  <c r="W1154" i="4" l="1"/>
  <c r="J1154" i="4"/>
  <c r="L1154" i="4" s="1"/>
  <c r="N1154" i="4" s="1"/>
  <c r="X1154" i="4"/>
  <c r="Q1153" i="4"/>
  <c r="U1153" i="4" s="1"/>
  <c r="I1154" i="4" s="1"/>
  <c r="Y1154" i="4" s="1"/>
  <c r="R1154" i="4" l="1"/>
  <c r="H1155" i="4" s="1"/>
  <c r="P1154" i="4"/>
  <c r="S1154" i="4" s="1"/>
  <c r="G1155" i="4" s="1"/>
  <c r="M1155" i="4" s="1"/>
  <c r="W1155" i="4" l="1"/>
  <c r="J1155" i="4"/>
  <c r="L1155" i="4" s="1"/>
  <c r="N1155" i="4" s="1"/>
  <c r="X1155" i="4"/>
  <c r="Q1154" i="4"/>
  <c r="U1154" i="4" s="1"/>
  <c r="I1155" i="4" s="1"/>
  <c r="Y1155" i="4" s="1"/>
  <c r="T1160" i="4"/>
  <c r="D1161" i="4" s="1"/>
  <c r="R1155" i="4" l="1"/>
  <c r="H1156" i="4" s="1"/>
  <c r="P1155" i="4"/>
  <c r="S1155" i="4" s="1"/>
  <c r="G1156" i="4" s="1"/>
  <c r="M1156" i="4" s="1"/>
  <c r="K1161" i="4"/>
  <c r="W1156" i="4" l="1"/>
  <c r="J1156" i="4"/>
  <c r="L1156" i="4" s="1"/>
  <c r="N1156" i="4" s="1"/>
  <c r="Q1155" i="4"/>
  <c r="U1155" i="4" s="1"/>
  <c r="I1156" i="4" s="1"/>
  <c r="Y1156" i="4" s="1"/>
  <c r="X1156" i="4"/>
  <c r="R1156" i="4" l="1"/>
  <c r="H1157" i="4" s="1"/>
  <c r="P1156" i="4"/>
  <c r="S1156" i="4" s="1"/>
  <c r="G1157" i="4" s="1"/>
  <c r="M1157" i="4" s="1"/>
  <c r="W1157" i="4" l="1"/>
  <c r="J1157" i="4"/>
  <c r="L1157" i="4" s="1"/>
  <c r="N1157" i="4" s="1"/>
  <c r="X1157" i="4"/>
  <c r="Q1156" i="4"/>
  <c r="U1156" i="4" s="1"/>
  <c r="I1157" i="4" s="1"/>
  <c r="Y1157" i="4" s="1"/>
  <c r="T1161" i="4"/>
  <c r="D1162" i="4" s="1"/>
  <c r="R1157" i="4" l="1"/>
  <c r="H1158" i="4" s="1"/>
  <c r="P1157" i="4"/>
  <c r="S1157" i="4" s="1"/>
  <c r="G1158" i="4" s="1"/>
  <c r="M1158" i="4" s="1"/>
  <c r="K1162" i="4"/>
  <c r="W1158" i="4" l="1"/>
  <c r="J1158" i="4"/>
  <c r="L1158" i="4" s="1"/>
  <c r="N1158" i="4" s="1"/>
  <c r="X1158" i="4"/>
  <c r="Q1157" i="4"/>
  <c r="U1157" i="4" s="1"/>
  <c r="I1158" i="4" s="1"/>
  <c r="Y1158" i="4" s="1"/>
  <c r="R1158" i="4" l="1"/>
  <c r="H1159" i="4" s="1"/>
  <c r="P1158" i="4"/>
  <c r="S1158" i="4" s="1"/>
  <c r="G1159" i="4" s="1"/>
  <c r="M1159" i="4" s="1"/>
  <c r="W1159" i="4" l="1"/>
  <c r="J1159" i="4"/>
  <c r="L1159" i="4" s="1"/>
  <c r="N1159" i="4" s="1"/>
  <c r="Q1158" i="4"/>
  <c r="U1158" i="4" s="1"/>
  <c r="I1159" i="4" s="1"/>
  <c r="Y1159" i="4" s="1"/>
  <c r="X1159" i="4"/>
  <c r="R1159" i="4" l="1"/>
  <c r="H1160" i="4" s="1"/>
  <c r="P1159" i="4"/>
  <c r="S1159" i="4" s="1"/>
  <c r="G1160" i="4" s="1"/>
  <c r="M1160" i="4" s="1"/>
  <c r="T1162" i="4"/>
  <c r="D1163" i="4" s="1"/>
  <c r="W1160" i="4" l="1"/>
  <c r="J1160" i="4"/>
  <c r="L1160" i="4" s="1"/>
  <c r="N1160" i="4" s="1"/>
  <c r="Q1159" i="4"/>
  <c r="U1159" i="4" s="1"/>
  <c r="I1160" i="4" s="1"/>
  <c r="Y1160" i="4" s="1"/>
  <c r="X1160" i="4"/>
  <c r="K1163" i="4"/>
  <c r="R1160" i="4" l="1"/>
  <c r="H1161" i="4" s="1"/>
  <c r="P1160" i="4"/>
  <c r="S1160" i="4" s="1"/>
  <c r="G1161" i="4" s="1"/>
  <c r="M1161" i="4" s="1"/>
  <c r="W1161" i="4" l="1"/>
  <c r="J1161" i="4"/>
  <c r="L1161" i="4" s="1"/>
  <c r="N1161" i="4" s="1"/>
  <c r="X1161" i="4"/>
  <c r="Q1160" i="4"/>
  <c r="U1160" i="4" s="1"/>
  <c r="I1161" i="4" s="1"/>
  <c r="Y1161" i="4" s="1"/>
  <c r="R1161" i="4" l="1"/>
  <c r="H1162" i="4" s="1"/>
  <c r="P1161" i="4"/>
  <c r="S1161" i="4" s="1"/>
  <c r="G1162" i="4" s="1"/>
  <c r="M1162" i="4" s="1"/>
  <c r="T1163" i="4"/>
  <c r="D1164" i="4" s="1"/>
  <c r="K1164" i="4" l="1"/>
  <c r="W1162" i="4"/>
  <c r="J1162" i="4"/>
  <c r="L1162" i="4" s="1"/>
  <c r="N1162" i="4" s="1"/>
  <c r="X1162" i="4"/>
  <c r="Q1161" i="4"/>
  <c r="U1161" i="4" s="1"/>
  <c r="I1162" i="4" s="1"/>
  <c r="Y1162" i="4" s="1"/>
  <c r="R1162" i="4" l="1"/>
  <c r="H1163" i="4" s="1"/>
  <c r="P1162" i="4"/>
  <c r="S1162" i="4" s="1"/>
  <c r="G1163" i="4" s="1"/>
  <c r="M1163" i="4" s="1"/>
  <c r="W1163" i="4" l="1"/>
  <c r="J1163" i="4"/>
  <c r="L1163" i="4" s="1"/>
  <c r="N1163" i="4" s="1"/>
  <c r="Q1162" i="4"/>
  <c r="U1162" i="4" s="1"/>
  <c r="I1163" i="4" s="1"/>
  <c r="Y1163" i="4" s="1"/>
  <c r="X1163" i="4"/>
  <c r="T1164" i="4"/>
  <c r="D1165" i="4" s="1"/>
  <c r="R1163" i="4" l="1"/>
  <c r="H1164" i="4" s="1"/>
  <c r="K1165" i="4"/>
  <c r="P1163" i="4"/>
  <c r="S1163" i="4" s="1"/>
  <c r="G1164" i="4" s="1"/>
  <c r="M1164" i="4" s="1"/>
  <c r="W1164" i="4" l="1"/>
  <c r="J1164" i="4"/>
  <c r="L1164" i="4" s="1"/>
  <c r="N1164" i="4" s="1"/>
  <c r="Q1163" i="4"/>
  <c r="U1163" i="4" s="1"/>
  <c r="I1164" i="4" s="1"/>
  <c r="Y1164" i="4" s="1"/>
  <c r="X1164" i="4"/>
  <c r="R1164" i="4" l="1"/>
  <c r="H1165" i="4" s="1"/>
  <c r="P1164" i="4"/>
  <c r="S1164" i="4" s="1"/>
  <c r="G1165" i="4" s="1"/>
  <c r="M1165" i="4" s="1"/>
  <c r="T1165" i="4"/>
  <c r="D1166" i="4" s="1"/>
  <c r="W1165" i="4" l="1"/>
  <c r="J1165" i="4"/>
  <c r="L1165" i="4" s="1"/>
  <c r="N1165" i="4" s="1"/>
  <c r="Q1164" i="4"/>
  <c r="U1164" i="4" s="1"/>
  <c r="I1165" i="4" s="1"/>
  <c r="Y1165" i="4" s="1"/>
  <c r="X1165" i="4"/>
  <c r="K1166" i="4"/>
  <c r="R1165" i="4" l="1"/>
  <c r="H1166" i="4" s="1"/>
  <c r="P1165" i="4"/>
  <c r="S1165" i="4" s="1"/>
  <c r="G1166" i="4" s="1"/>
  <c r="M1166" i="4" s="1"/>
  <c r="W1166" i="4" l="1"/>
  <c r="J1166" i="4"/>
  <c r="L1166" i="4" s="1"/>
  <c r="N1166" i="4" s="1"/>
  <c r="P1166" i="4" s="1"/>
  <c r="S1166" i="4" s="1"/>
  <c r="G1167" i="4" s="1"/>
  <c r="M1167" i="4" s="1"/>
  <c r="Q1165" i="4"/>
  <c r="U1165" i="4" s="1"/>
  <c r="I1166" i="4" s="1"/>
  <c r="Y1166" i="4" s="1"/>
  <c r="X1166" i="4"/>
  <c r="R1166" i="4" l="1"/>
  <c r="H1167" i="4" s="1"/>
  <c r="X1167" i="4" s="1"/>
  <c r="W1167" i="4"/>
  <c r="Q1166" i="4"/>
  <c r="U1166" i="4" s="1"/>
  <c r="I1167" i="4" s="1"/>
  <c r="T1166" i="4"/>
  <c r="D1167" i="4" s="1"/>
  <c r="J1167" i="4" s="1"/>
  <c r="Y1167" i="4" l="1"/>
  <c r="K1167" i="4"/>
  <c r="L1167" i="4" s="1"/>
  <c r="N1167" i="4" s="1"/>
  <c r="P1167" i="4" s="1"/>
  <c r="S1167" i="4" s="1"/>
  <c r="G1168" i="4" s="1"/>
  <c r="M1168" i="4" s="1"/>
  <c r="R1167" i="4" l="1"/>
  <c r="H1168" i="4" s="1"/>
  <c r="X1168" i="4" s="1"/>
  <c r="W1168" i="4"/>
  <c r="Q1167" i="4"/>
  <c r="U1167" i="4" s="1"/>
  <c r="I1168" i="4" s="1"/>
  <c r="T1167" i="4" l="1"/>
  <c r="D1168" i="4" s="1"/>
  <c r="Y1168" i="4"/>
  <c r="K1168" i="4" l="1"/>
  <c r="J1168" i="4"/>
  <c r="L1168" i="4" l="1"/>
  <c r="N1168" i="4" s="1"/>
  <c r="P1168" i="4" s="1"/>
  <c r="S1168" i="4" s="1"/>
  <c r="G1169" i="4" s="1"/>
  <c r="M1169" i="4" s="1"/>
  <c r="Q1168" i="4" l="1"/>
  <c r="U1168" i="4" s="1"/>
  <c r="I1169" i="4" s="1"/>
  <c r="R1168" i="4"/>
  <c r="H1169" i="4" s="1"/>
  <c r="X1169" i="4" s="1"/>
  <c r="W1169" i="4"/>
  <c r="T1168" i="4"/>
  <c r="D1169" i="4" s="1"/>
  <c r="Y1169" i="4" l="1"/>
  <c r="K1169" i="4"/>
  <c r="J1169" i="4"/>
  <c r="L1169" i="4" l="1"/>
  <c r="N1169" i="4" s="1"/>
  <c r="P1169" i="4" s="1"/>
  <c r="S1169" i="4" s="1"/>
  <c r="G1170" i="4" s="1"/>
  <c r="M1170" i="4" s="1"/>
  <c r="Q1169" i="4" l="1"/>
  <c r="U1169" i="4" s="1"/>
  <c r="I1170" i="4" s="1"/>
  <c r="R1169" i="4"/>
  <c r="H1170" i="4" s="1"/>
  <c r="X1170" i="4" s="1"/>
  <c r="W1170" i="4"/>
  <c r="T1169" i="4"/>
  <c r="D1170" i="4" s="1"/>
  <c r="J1170" i="4" s="1"/>
  <c r="Y1170" i="4" l="1"/>
  <c r="K1170" i="4"/>
  <c r="L1170" i="4" l="1"/>
  <c r="N1170" i="4" s="1"/>
  <c r="R1170" i="4" s="1"/>
  <c r="P1170" i="4" l="1"/>
  <c r="S1170" i="4" s="1"/>
  <c r="G1171" i="4" s="1"/>
  <c r="M1171" i="4" s="1"/>
  <c r="H1171" i="4"/>
  <c r="W1171" i="4" l="1"/>
  <c r="Q1170" i="4"/>
  <c r="U1170" i="4" s="1"/>
  <c r="I1171" i="4" s="1"/>
  <c r="Y1171" i="4" s="1"/>
  <c r="X1171" i="4"/>
  <c r="T1170" i="4" l="1"/>
  <c r="D1171" i="4" s="1"/>
  <c r="K1171" i="4" l="1"/>
  <c r="J1171" i="4"/>
  <c r="L1171" i="4" l="1"/>
  <c r="N1171" i="4" s="1"/>
  <c r="P1171" i="4" s="1"/>
  <c r="S1171" i="4" s="1"/>
  <c r="G1172" i="4" s="1"/>
  <c r="M1172" i="4" s="1"/>
  <c r="R1171" i="4" l="1"/>
  <c r="H1172" i="4" s="1"/>
  <c r="X1172" i="4" s="1"/>
  <c r="W1172" i="4"/>
  <c r="Q1171" i="4"/>
  <c r="U1171" i="4" l="1"/>
  <c r="I1172" i="4" s="1"/>
  <c r="Y1172" i="4" s="1"/>
  <c r="T1171" i="4"/>
  <c r="D1172" i="4" s="1"/>
  <c r="J1172" i="4" s="1"/>
  <c r="K1172" i="4" l="1"/>
  <c r="L1172" i="4" l="1"/>
  <c r="N1172" i="4" s="1"/>
  <c r="R1172" i="4" s="1"/>
  <c r="P1172" i="4" l="1"/>
  <c r="S1172" i="4" s="1"/>
  <c r="G1173" i="4" s="1"/>
  <c r="M1173" i="4" s="1"/>
  <c r="H1173" i="4"/>
  <c r="W1173" i="4" l="1"/>
  <c r="X1173" i="4"/>
  <c r="Q1172" i="4"/>
  <c r="U1172" i="4" l="1"/>
  <c r="I1173" i="4" s="1"/>
  <c r="Y1173" i="4" s="1"/>
  <c r="T1172" i="4"/>
  <c r="D1173" i="4" s="1"/>
  <c r="J1173" i="4" s="1"/>
  <c r="K1173" i="4" l="1"/>
  <c r="L1173" i="4" l="1"/>
  <c r="N1173" i="4" s="1"/>
  <c r="R1173" i="4" s="1"/>
  <c r="P1173" i="4" l="1"/>
  <c r="S1173" i="4" s="1"/>
  <c r="G1174" i="4" s="1"/>
  <c r="M1174" i="4" s="1"/>
  <c r="H1174" i="4"/>
  <c r="W1174" i="4" l="1"/>
  <c r="Q1173" i="4"/>
  <c r="X1174" i="4"/>
  <c r="T1173" i="4" l="1"/>
  <c r="D1174" i="4" s="1"/>
  <c r="U1173" i="4"/>
  <c r="I1174" i="4" s="1"/>
  <c r="Y1174" i="4" s="1"/>
  <c r="K1174" i="4" l="1"/>
  <c r="J1174" i="4"/>
  <c r="L1174" i="4" l="1"/>
  <c r="N1174" i="4" s="1"/>
  <c r="R1174" i="4" s="1"/>
  <c r="H1175" i="4" s="1"/>
  <c r="P1174" i="4" l="1"/>
  <c r="S1174" i="4" s="1"/>
  <c r="G1175" i="4" s="1"/>
  <c r="M1175" i="4" s="1"/>
  <c r="X1175" i="4" l="1"/>
  <c r="Q1174" i="4"/>
  <c r="U1174" i="4" s="1"/>
  <c r="I1175" i="4" s="1"/>
  <c r="Y1175" i="4" s="1"/>
  <c r="W1175" i="4"/>
  <c r="T1174" i="4"/>
  <c r="D1175" i="4" s="1"/>
  <c r="K1175" i="4" l="1"/>
  <c r="J1175" i="4"/>
  <c r="L1175" i="4" l="1"/>
  <c r="N1175" i="4" s="1"/>
  <c r="P1175" i="4" s="1"/>
  <c r="S1175" i="4" s="1"/>
  <c r="G1176" i="4" s="1"/>
  <c r="M1176" i="4" s="1"/>
  <c r="R1175" i="4" l="1"/>
  <c r="H1176" i="4" s="1"/>
  <c r="X1176" i="4" s="1"/>
  <c r="Q1175" i="4"/>
  <c r="U1175" i="4" s="1"/>
  <c r="I1176" i="4" s="1"/>
  <c r="W1176" i="4"/>
  <c r="T1175" i="4"/>
  <c r="D1176" i="4" s="1"/>
  <c r="J1176" i="4" s="1"/>
  <c r="Y1176" i="4" l="1"/>
  <c r="K1176" i="4"/>
  <c r="L1176" i="4" s="1"/>
  <c r="N1176" i="4" s="1"/>
  <c r="P1176" i="4" l="1"/>
  <c r="S1176" i="4" s="1"/>
  <c r="G1177" i="4" s="1"/>
  <c r="M1177" i="4" s="1"/>
  <c r="R1176" i="4"/>
  <c r="H1177" i="4" s="1"/>
  <c r="Q1176" i="4" l="1"/>
  <c r="U1176" i="4" s="1"/>
  <c r="I1177" i="4" s="1"/>
  <c r="Y1177" i="4" s="1"/>
  <c r="W1177" i="4"/>
  <c r="T1176" i="4"/>
  <c r="D1177" i="4" s="1"/>
  <c r="X1177" i="4"/>
  <c r="K1177" i="4" l="1"/>
  <c r="J1177" i="4"/>
  <c r="L1177" i="4" l="1"/>
  <c r="N1177" i="4" s="1"/>
  <c r="P1177" i="4" s="1"/>
  <c r="S1177" i="4" s="1"/>
  <c r="G1178" i="4" s="1"/>
  <c r="M1178" i="4" s="1"/>
  <c r="Q1177" i="4" l="1"/>
  <c r="U1177" i="4" s="1"/>
  <c r="I1178" i="4" s="1"/>
  <c r="R1177" i="4"/>
  <c r="H1178" i="4" s="1"/>
  <c r="X1178" i="4" s="1"/>
  <c r="W1178" i="4"/>
  <c r="T1177" i="4"/>
  <c r="D1178" i="4" s="1"/>
  <c r="Y1178" i="4" l="1"/>
  <c r="K1178" i="4"/>
  <c r="J1178" i="4"/>
  <c r="L1178" i="4" l="1"/>
  <c r="N1178" i="4" s="1"/>
  <c r="R1178" i="4" s="1"/>
  <c r="H1179" i="4" s="1"/>
  <c r="P1178" i="4" l="1"/>
  <c r="Q1178" i="4" s="1"/>
  <c r="T1178" i="4" s="1"/>
  <c r="D1179" i="4" s="1"/>
  <c r="K1179" i="4" s="1"/>
  <c r="S1178" i="4" l="1"/>
  <c r="G1179" i="4" s="1"/>
  <c r="M1179" i="4" s="1"/>
  <c r="U1178" i="4"/>
  <c r="I1179" i="4" s="1"/>
  <c r="J1179" i="4" l="1"/>
  <c r="L1179" i="4" s="1"/>
  <c r="N1179" i="4" s="1"/>
  <c r="P1179" i="4" s="1"/>
  <c r="S1179" i="4" s="1"/>
  <c r="G1180" i="4" s="1"/>
  <c r="M1180" i="4" s="1"/>
  <c r="Y1179" i="4"/>
  <c r="X1179" i="4"/>
  <c r="W1179" i="4"/>
  <c r="Q1179" i="4" l="1"/>
  <c r="U1179" i="4" s="1"/>
  <c r="I1180" i="4" s="1"/>
  <c r="W1180" i="4"/>
  <c r="R1179" i="4"/>
  <c r="H1180" i="4" s="1"/>
  <c r="X1180" i="4" s="1"/>
  <c r="T1179" i="4"/>
  <c r="D1180" i="4" s="1"/>
  <c r="Y1180" i="4" l="1"/>
  <c r="K1180" i="4"/>
  <c r="J1180" i="4"/>
  <c r="L1180" i="4" l="1"/>
  <c r="N1180" i="4" s="1"/>
  <c r="R1180" i="4" s="1"/>
  <c r="H1181" i="4" s="1"/>
  <c r="T1180" i="4"/>
  <c r="D1181" i="4" s="1"/>
  <c r="P1180" i="4" l="1"/>
  <c r="S1180" i="4" s="1"/>
  <c r="G1181" i="4" s="1"/>
  <c r="M1181" i="4" s="1"/>
  <c r="K1181" i="4"/>
  <c r="J1181" i="4" l="1"/>
  <c r="L1181" i="4" s="1"/>
  <c r="N1181" i="4" s="1"/>
  <c r="P1181" i="4" s="1"/>
  <c r="S1181" i="4" s="1"/>
  <c r="G1182" i="4" s="1"/>
  <c r="M1182" i="4" s="1"/>
  <c r="Q1180" i="4"/>
  <c r="U1180" i="4" s="1"/>
  <c r="I1181" i="4" s="1"/>
  <c r="Y1181" i="4" s="1"/>
  <c r="W1181" i="4"/>
  <c r="X1181" i="4"/>
  <c r="R1181" i="4" l="1"/>
  <c r="H1182" i="4" s="1"/>
  <c r="X1182" i="4" s="1"/>
  <c r="W1182" i="4"/>
  <c r="Q1181" i="4"/>
  <c r="T1181" i="4" l="1"/>
  <c r="D1182" i="4" s="1"/>
  <c r="U1181" i="4"/>
  <c r="I1182" i="4" s="1"/>
  <c r="Y1182" i="4" s="1"/>
  <c r="K1182" i="4" l="1"/>
  <c r="J1182" i="4"/>
  <c r="L1182" i="4" l="1"/>
  <c r="N1182" i="4" s="1"/>
  <c r="R1182" i="4" s="1"/>
  <c r="H1183" i="4" s="1"/>
  <c r="P1182" i="4" l="1"/>
  <c r="S1182" i="4" s="1"/>
  <c r="G1183" i="4" s="1"/>
  <c r="M1183" i="4" s="1"/>
  <c r="Q1182" i="4" l="1"/>
  <c r="U1182" i="4" s="1"/>
  <c r="I1183" i="4" s="1"/>
  <c r="Y1183" i="4" s="1"/>
  <c r="X1183" i="4"/>
  <c r="W1183" i="4"/>
  <c r="T1182" i="4"/>
  <c r="D1183" i="4" s="1"/>
  <c r="J1183" i="4" s="1"/>
  <c r="K1183" i="4" l="1"/>
  <c r="L1183" i="4" l="1"/>
  <c r="N1183" i="4" s="1"/>
  <c r="R1183" i="4" l="1"/>
  <c r="H1184" i="4" s="1"/>
  <c r="P1183" i="4"/>
  <c r="S1183" i="4" s="1"/>
  <c r="G1184" i="4" s="1"/>
  <c r="M1184" i="4" s="1"/>
  <c r="W1184" i="4" l="1"/>
  <c r="X1184" i="4"/>
  <c r="Q1183" i="4"/>
  <c r="U1183" i="4" l="1"/>
  <c r="I1184" i="4" s="1"/>
  <c r="Y1184" i="4" s="1"/>
  <c r="T1183" i="4"/>
  <c r="D1184" i="4" s="1"/>
  <c r="J1184" i="4" s="1"/>
  <c r="K1184" i="4" l="1"/>
  <c r="L1184" i="4" l="1"/>
  <c r="N1184" i="4" s="1"/>
  <c r="P1184" i="4" l="1"/>
  <c r="S1184" i="4" s="1"/>
  <c r="G1185" i="4" s="1"/>
  <c r="M1185" i="4" s="1"/>
  <c r="R1184" i="4"/>
  <c r="H1185" i="4" s="1"/>
  <c r="Q1184" i="4" l="1"/>
  <c r="U1184" i="4" s="1"/>
  <c r="I1185" i="4" s="1"/>
  <c r="Y1185" i="4" s="1"/>
  <c r="W1185" i="4"/>
  <c r="X1185" i="4"/>
  <c r="T1184" i="4"/>
  <c r="D1185" i="4" s="1"/>
  <c r="J1185" i="4" s="1"/>
  <c r="K1185" i="4" l="1"/>
  <c r="L1185" i="4" l="1"/>
  <c r="N1185" i="4" s="1"/>
  <c r="P1185" i="4" l="1"/>
  <c r="S1185" i="4" s="1"/>
  <c r="G1186" i="4" s="1"/>
  <c r="M1186" i="4" s="1"/>
  <c r="R1185" i="4"/>
  <c r="H1186" i="4" s="1"/>
  <c r="Q1185" i="4" l="1"/>
  <c r="U1185" i="4" s="1"/>
  <c r="I1186" i="4" s="1"/>
  <c r="Y1186" i="4" s="1"/>
  <c r="X1186" i="4"/>
  <c r="W1186" i="4"/>
  <c r="T1185" i="4"/>
  <c r="D1186" i="4" s="1"/>
  <c r="J1186" i="4" s="1"/>
  <c r="K1186" i="4" l="1"/>
  <c r="L1186" i="4" l="1"/>
  <c r="N1186" i="4" s="1"/>
  <c r="R1186" i="4" s="1"/>
  <c r="H1187" i="4" l="1"/>
  <c r="P1186" i="4"/>
  <c r="S1186" i="4" s="1"/>
  <c r="G1187" i="4" s="1"/>
  <c r="M1187" i="4" s="1"/>
  <c r="W1187" i="4" l="1"/>
  <c r="Q1186" i="4"/>
  <c r="X1187" i="4"/>
  <c r="T1186" i="4" l="1"/>
  <c r="D1187" i="4" s="1"/>
  <c r="J1187" i="4" s="1"/>
  <c r="U1186" i="4"/>
  <c r="I1187" i="4" s="1"/>
  <c r="Y1187" i="4" s="1"/>
  <c r="K1187" i="4" l="1"/>
  <c r="L1187" i="4" s="1"/>
  <c r="N1187" i="4" s="1"/>
  <c r="R1187" i="4" l="1"/>
  <c r="H1188" i="4" s="1"/>
  <c r="P1187" i="4"/>
  <c r="S1187" i="4" s="1"/>
  <c r="G1188" i="4" s="1"/>
  <c r="M1188" i="4" s="1"/>
  <c r="W1188" i="4" l="1"/>
  <c r="X1188" i="4"/>
  <c r="Q1187" i="4"/>
  <c r="T1187" i="4" l="1"/>
  <c r="D1188" i="4" s="1"/>
  <c r="U1187" i="4"/>
  <c r="I1188" i="4" s="1"/>
  <c r="Y1188" i="4" s="1"/>
  <c r="K1188" i="4" l="1"/>
  <c r="J1188" i="4"/>
  <c r="L1188" i="4" l="1"/>
  <c r="N1188" i="4" s="1"/>
  <c r="P1188" i="4" s="1"/>
  <c r="S1188" i="4" s="1"/>
  <c r="G1189" i="4" s="1"/>
  <c r="M1189" i="4" s="1"/>
  <c r="T1188" i="4"/>
  <c r="D1189" i="4" s="1"/>
  <c r="R1188" i="4" l="1"/>
  <c r="H1189" i="4" s="1"/>
  <c r="X1189" i="4" s="1"/>
  <c r="Q1188" i="4"/>
  <c r="U1188" i="4" s="1"/>
  <c r="I1189" i="4" s="1"/>
  <c r="W1189" i="4"/>
  <c r="K1189" i="4"/>
  <c r="J1189" i="4"/>
  <c r="Y1189" i="4" l="1"/>
  <c r="L1189" i="4"/>
  <c r="N1189" i="4" s="1"/>
  <c r="P1189" i="4" s="1"/>
  <c r="S1189" i="4" s="1"/>
  <c r="G1190" i="4" s="1"/>
  <c r="M1190" i="4" s="1"/>
  <c r="W1190" i="4" l="1"/>
  <c r="Q1189" i="4"/>
  <c r="U1189" i="4" s="1"/>
  <c r="I1190" i="4" s="1"/>
  <c r="R1189" i="4"/>
  <c r="H1190" i="4" s="1"/>
  <c r="X1190" i="4" s="1"/>
  <c r="T1189" i="4"/>
  <c r="D1190" i="4" s="1"/>
  <c r="J1190" i="4" s="1"/>
  <c r="Y1190" i="4" l="1"/>
  <c r="K1190" i="4"/>
  <c r="L1190" i="4" s="1"/>
  <c r="N1190" i="4" s="1"/>
  <c r="R1190" i="4" s="1"/>
  <c r="P1190" i="4" l="1"/>
  <c r="S1190" i="4" s="1"/>
  <c r="G1191" i="4" s="1"/>
  <c r="M1191" i="4" s="1"/>
  <c r="H1191" i="4"/>
  <c r="W1191" i="4" l="1"/>
  <c r="Q1190" i="4"/>
  <c r="X1191" i="4"/>
  <c r="U1190" i="4" l="1"/>
  <c r="I1191" i="4" s="1"/>
  <c r="Y1191" i="4" s="1"/>
  <c r="T1190" i="4"/>
  <c r="D1191" i="4" s="1"/>
  <c r="J1191" i="4" s="1"/>
  <c r="K1191" i="4" l="1"/>
  <c r="L1191" i="4" l="1"/>
  <c r="N1191" i="4" s="1"/>
  <c r="R1191" i="4" s="1"/>
  <c r="P1191" i="4" l="1"/>
  <c r="S1191" i="4" s="1"/>
  <c r="G1192" i="4" s="1"/>
  <c r="M1192" i="4" s="1"/>
  <c r="H1192" i="4"/>
  <c r="W1192" i="4" l="1"/>
  <c r="X1192" i="4"/>
  <c r="Q1191" i="4"/>
  <c r="U1191" i="4" l="1"/>
  <c r="I1192" i="4" s="1"/>
  <c r="Y1192" i="4" s="1"/>
  <c r="T1191" i="4"/>
  <c r="D1192" i="4" s="1"/>
  <c r="J1192" i="4" s="1"/>
  <c r="K1192" i="4" l="1"/>
  <c r="L1192" i="4" l="1"/>
  <c r="N1192" i="4" s="1"/>
  <c r="R1192" i="4" s="1"/>
  <c r="P1192" i="4" l="1"/>
  <c r="S1192" i="4" s="1"/>
  <c r="G1193" i="4" s="1"/>
  <c r="M1193" i="4" s="1"/>
  <c r="H1193" i="4"/>
  <c r="W1193" i="4" l="1"/>
  <c r="Q1192" i="4"/>
  <c r="X1193" i="4"/>
  <c r="U1192" i="4" l="1"/>
  <c r="I1193" i="4" s="1"/>
  <c r="Y1193" i="4" s="1"/>
  <c r="T1192" i="4"/>
  <c r="D1193" i="4" s="1"/>
  <c r="J1193" i="4" s="1"/>
  <c r="K1193" i="4" l="1"/>
  <c r="L1193" i="4" l="1"/>
  <c r="N1193" i="4" s="1"/>
  <c r="P1193" i="4" l="1"/>
  <c r="S1193" i="4" s="1"/>
  <c r="G1194" i="4" s="1"/>
  <c r="M1194" i="4" s="1"/>
  <c r="R1193" i="4"/>
  <c r="H1194" i="4" s="1"/>
  <c r="Q1193" i="4" l="1"/>
  <c r="U1193" i="4" s="1"/>
  <c r="I1194" i="4" s="1"/>
  <c r="Y1194" i="4" s="1"/>
  <c r="X1194" i="4"/>
  <c r="W1194" i="4"/>
  <c r="T1193" i="4"/>
  <c r="D1194" i="4" s="1"/>
  <c r="K1194" i="4" l="1"/>
  <c r="J1194" i="4"/>
  <c r="L1194" i="4" l="1"/>
  <c r="N1194" i="4" s="1"/>
  <c r="P1194" i="4" s="1"/>
  <c r="S1194" i="4" l="1"/>
  <c r="G1195" i="4" s="1"/>
  <c r="M1195" i="4" s="1"/>
  <c r="Q1194" i="4"/>
  <c r="U1194" i="4" s="1"/>
  <c r="I1195" i="4" s="1"/>
  <c r="R1194" i="4"/>
  <c r="H1195" i="4" s="1"/>
  <c r="T1194" i="4"/>
  <c r="D1195" i="4" s="1"/>
  <c r="X1195" i="4" l="1"/>
  <c r="Y1195" i="4"/>
  <c r="W1195" i="4"/>
  <c r="K1195" i="4"/>
  <c r="J1195" i="4"/>
  <c r="L1195" i="4" l="1"/>
  <c r="N1195" i="4" s="1"/>
  <c r="R1195" i="4" s="1"/>
  <c r="H1196" i="4" s="1"/>
  <c r="P1195" i="4" l="1"/>
  <c r="S1195" i="4" s="1"/>
  <c r="G1196" i="4" s="1"/>
  <c r="M1196" i="4" s="1"/>
  <c r="W1196" i="4" l="1"/>
  <c r="X1196" i="4"/>
  <c r="Q1195" i="4"/>
  <c r="U1195" i="4" s="1"/>
  <c r="I1196" i="4" s="1"/>
  <c r="Y1196" i="4" s="1"/>
  <c r="T1195" i="4"/>
  <c r="D1196" i="4" s="1"/>
  <c r="K1196" i="4" l="1"/>
  <c r="J1196" i="4"/>
  <c r="L1196" i="4" l="1"/>
  <c r="N1196" i="4" s="1"/>
  <c r="R1196" i="4" s="1"/>
  <c r="H1197" i="4" s="1"/>
  <c r="P1196" i="4" l="1"/>
  <c r="S1196" i="4" s="1"/>
  <c r="G1197" i="4" s="1"/>
  <c r="M1197" i="4" s="1"/>
  <c r="Q1196" i="4" l="1"/>
  <c r="T1196" i="4" s="1"/>
  <c r="D1197" i="4" s="1"/>
  <c r="J1197" i="4" s="1"/>
  <c r="W1197" i="4"/>
  <c r="X1197" i="4"/>
  <c r="K1197" i="4" l="1"/>
  <c r="L1197" i="4" s="1"/>
  <c r="N1197" i="4" s="1"/>
  <c r="R1197" i="4" s="1"/>
  <c r="U1196" i="4"/>
  <c r="I1197" i="4" s="1"/>
  <c r="Y1197" i="4" s="1"/>
  <c r="H1198" i="4" l="1"/>
  <c r="P1197" i="4"/>
  <c r="S1197" i="4" s="1"/>
  <c r="G1198" i="4" s="1"/>
  <c r="M1198" i="4" s="1"/>
  <c r="W1198" i="4" l="1"/>
  <c r="Q1197" i="4"/>
  <c r="T1197" i="4" s="1"/>
  <c r="D1198" i="4" s="1"/>
  <c r="J1198" i="4" s="1"/>
  <c r="X1198" i="4"/>
  <c r="U1197" i="4" l="1"/>
  <c r="I1198" i="4" s="1"/>
  <c r="Y1198" i="4" s="1"/>
  <c r="K1198" i="4"/>
  <c r="L1198" i="4" l="1"/>
  <c r="N1198" i="4" s="1"/>
  <c r="R1198" i="4" s="1"/>
  <c r="P1198" i="4" l="1"/>
  <c r="S1198" i="4" s="1"/>
  <c r="G1199" i="4" s="1"/>
  <c r="M1199" i="4" s="1"/>
  <c r="H1199" i="4"/>
  <c r="W1199" i="4" l="1"/>
  <c r="X1199" i="4"/>
  <c r="Q1198" i="4"/>
  <c r="T1198" i="4" s="1"/>
  <c r="D1199" i="4" s="1"/>
  <c r="J1199" i="4" s="1"/>
  <c r="U1198" i="4" l="1"/>
  <c r="I1199" i="4" s="1"/>
  <c r="Y1199" i="4" s="1"/>
  <c r="K1199" i="4"/>
  <c r="L1199" i="4" l="1"/>
  <c r="N1199" i="4" s="1"/>
  <c r="R1199" i="4" s="1"/>
  <c r="P1199" i="4" l="1"/>
  <c r="S1199" i="4" s="1"/>
  <c r="G1200" i="4" s="1"/>
  <c r="M1200" i="4" s="1"/>
  <c r="H1200" i="4"/>
  <c r="W1200" i="4" l="1"/>
  <c r="X1200" i="4"/>
  <c r="Q1199" i="4"/>
  <c r="T1199" i="4" l="1"/>
  <c r="D1200" i="4" s="1"/>
  <c r="U1199" i="4"/>
  <c r="I1200" i="4" s="1"/>
  <c r="Y1200" i="4" s="1"/>
  <c r="K1200" i="4" l="1"/>
  <c r="J1200" i="4"/>
  <c r="L1200" i="4" l="1"/>
  <c r="N1200" i="4" s="1"/>
  <c r="P1200" i="4" s="1"/>
  <c r="S1200" i="4" s="1"/>
  <c r="G1201" i="4" s="1"/>
  <c r="M1201" i="4" s="1"/>
  <c r="R1200" i="4" l="1"/>
  <c r="H1201" i="4" s="1"/>
  <c r="X1201" i="4" s="1"/>
  <c r="Q1200" i="4"/>
  <c r="U1200" i="4" s="1"/>
  <c r="I1201" i="4" s="1"/>
  <c r="W1201" i="4"/>
  <c r="T1200" i="4"/>
  <c r="D1201" i="4" s="1"/>
  <c r="J1201" i="4" s="1"/>
  <c r="Y1201" i="4" l="1"/>
  <c r="K1201" i="4"/>
  <c r="L1201" i="4" l="1"/>
  <c r="N1201" i="4" s="1"/>
  <c r="R1201" i="4" s="1"/>
  <c r="P1201" i="4" l="1"/>
  <c r="S1201" i="4" s="1"/>
  <c r="G1202" i="4" s="1"/>
  <c r="M1202" i="4" s="1"/>
  <c r="H1202" i="4"/>
  <c r="W1202" i="4" l="1"/>
  <c r="Q1201" i="4"/>
  <c r="T1201" i="4" s="1"/>
  <c r="D1202" i="4" s="1"/>
  <c r="J1202" i="4" s="1"/>
  <c r="X1202" i="4"/>
  <c r="U1201" i="4" l="1"/>
  <c r="I1202" i="4" s="1"/>
  <c r="Y1202" i="4" s="1"/>
  <c r="K1202" i="4"/>
  <c r="L1202" i="4" s="1"/>
  <c r="N1202" i="4" s="1"/>
  <c r="R1202" i="4" l="1"/>
  <c r="H1203" i="4" s="1"/>
  <c r="P1202" i="4"/>
  <c r="S1202" i="4" s="1"/>
  <c r="G1203" i="4" s="1"/>
  <c r="M1203" i="4" s="1"/>
  <c r="W1203" i="4" l="1"/>
  <c r="X1203" i="4"/>
  <c r="Q1202" i="4"/>
  <c r="U1202" i="4" s="1"/>
  <c r="I1203" i="4" s="1"/>
  <c r="Y1203" i="4" s="1"/>
  <c r="T1202" i="4" l="1"/>
  <c r="D1203" i="4" s="1"/>
  <c r="K1203" i="4" l="1"/>
  <c r="J1203" i="4"/>
  <c r="L1203" i="4" l="1"/>
  <c r="N1203" i="4" s="1"/>
  <c r="R1203" i="4" s="1"/>
  <c r="H1204" i="4" s="1"/>
  <c r="P1203" i="4" l="1"/>
  <c r="S1203" i="4" s="1"/>
  <c r="G1204" i="4" s="1"/>
  <c r="M1204" i="4" s="1"/>
  <c r="X1204" i="4" l="1"/>
  <c r="W1204" i="4"/>
  <c r="Q1203" i="4"/>
  <c r="T1203" i="4" s="1"/>
  <c r="D1204" i="4" s="1"/>
  <c r="J1204" i="4" s="1"/>
  <c r="U1203" i="4" l="1"/>
  <c r="I1204" i="4" s="1"/>
  <c r="Y1204" i="4" s="1"/>
  <c r="K1204" i="4"/>
  <c r="L1204" i="4" s="1"/>
  <c r="N1204" i="4" s="1"/>
  <c r="R1204" i="4" s="1"/>
  <c r="H1205" i="4" s="1"/>
  <c r="P1204" i="4" l="1"/>
  <c r="S1204" i="4" s="1"/>
  <c r="G1205" i="4" s="1"/>
  <c r="M1205" i="4" s="1"/>
  <c r="X1205" i="4" l="1"/>
  <c r="Q1204" i="4"/>
  <c r="U1204" i="4" s="1"/>
  <c r="I1205" i="4" s="1"/>
  <c r="Y1205" i="4" s="1"/>
  <c r="W1205" i="4"/>
  <c r="T1204" i="4"/>
  <c r="D1205" i="4" s="1"/>
  <c r="K1205" i="4" l="1"/>
  <c r="J1205" i="4"/>
  <c r="L1205" i="4" l="1"/>
  <c r="N1205" i="4" s="1"/>
  <c r="R1205" i="4" s="1"/>
  <c r="H1206" i="4" s="1"/>
  <c r="P1205" i="4" l="1"/>
  <c r="S1205" i="4" s="1"/>
  <c r="G1206" i="4" s="1"/>
  <c r="M1206" i="4" s="1"/>
  <c r="T1205" i="4"/>
  <c r="D1206" i="4" s="1"/>
  <c r="W1206" i="4" l="1"/>
  <c r="X1206" i="4"/>
  <c r="Q1205" i="4"/>
  <c r="U1205" i="4" s="1"/>
  <c r="I1206" i="4" s="1"/>
  <c r="Y1206" i="4" s="1"/>
  <c r="J1206" i="4"/>
  <c r="K1206" i="4"/>
  <c r="L1206" i="4" l="1"/>
  <c r="N1206" i="4" s="1"/>
  <c r="R1206" i="4" s="1"/>
  <c r="P1206" i="4" l="1"/>
  <c r="S1206" i="4" s="1"/>
  <c r="G1207" i="4" s="1"/>
  <c r="M1207" i="4" s="1"/>
  <c r="H1207" i="4"/>
  <c r="W1207" i="4" l="1"/>
  <c r="X1207" i="4"/>
  <c r="Q1206" i="4"/>
  <c r="T1206" i="4" l="1"/>
  <c r="D1207" i="4" s="1"/>
  <c r="U1206" i="4"/>
  <c r="I1207" i="4" s="1"/>
  <c r="Y1207" i="4" s="1"/>
  <c r="K1207" i="4" l="1"/>
  <c r="J1207" i="4"/>
  <c r="L1207" i="4" l="1"/>
  <c r="N1207" i="4" s="1"/>
  <c r="R1207" i="4" s="1"/>
  <c r="H1208" i="4" s="1"/>
  <c r="P1207" i="4" l="1"/>
  <c r="S1207" i="4" s="1"/>
  <c r="G1208" i="4" s="1"/>
  <c r="M1208" i="4" s="1"/>
  <c r="T1207" i="4"/>
  <c r="D1208" i="4" s="1"/>
  <c r="X1208" i="4" l="1"/>
  <c r="Q1207" i="4"/>
  <c r="U1207" i="4" s="1"/>
  <c r="I1208" i="4" s="1"/>
  <c r="Y1208" i="4" s="1"/>
  <c r="W1208" i="4"/>
  <c r="J1208" i="4"/>
  <c r="K1208" i="4"/>
  <c r="L1208" i="4" l="1"/>
  <c r="N1208" i="4" s="1"/>
  <c r="P1208" i="4" l="1"/>
  <c r="S1208" i="4" s="1"/>
  <c r="G1209" i="4" s="1"/>
  <c r="M1209" i="4" s="1"/>
  <c r="R1208" i="4"/>
  <c r="H1209" i="4" s="1"/>
  <c r="T1208" i="4"/>
  <c r="D1209" i="4" s="1"/>
  <c r="W1209" i="4" l="1"/>
  <c r="Q1208" i="4"/>
  <c r="U1208" i="4" s="1"/>
  <c r="I1209" i="4" s="1"/>
  <c r="Y1209" i="4" s="1"/>
  <c r="J1209" i="4"/>
  <c r="X1209" i="4"/>
  <c r="K1209" i="4"/>
  <c r="L1209" i="4" l="1"/>
  <c r="N1209" i="4" s="1"/>
  <c r="P1209" i="4" l="1"/>
  <c r="S1209" i="4" s="1"/>
  <c r="G1210" i="4" s="1"/>
  <c r="M1210" i="4" s="1"/>
  <c r="R1209" i="4"/>
  <c r="H1210" i="4" s="1"/>
  <c r="Q1209" i="4" l="1"/>
  <c r="U1209" i="4" s="1"/>
  <c r="I1210" i="4" s="1"/>
  <c r="Y1210" i="4" s="1"/>
  <c r="W1210" i="4"/>
  <c r="X1210" i="4"/>
  <c r="T1209" i="4"/>
  <c r="D1210" i="4" s="1"/>
  <c r="J1210" i="4" s="1"/>
  <c r="K1210" i="4" l="1"/>
  <c r="L1210" i="4" l="1"/>
  <c r="N1210" i="4" s="1"/>
  <c r="R1210" i="4" l="1"/>
  <c r="H1211" i="4" s="1"/>
  <c r="P1210" i="4"/>
  <c r="S1210" i="4" s="1"/>
  <c r="G1211" i="4" s="1"/>
  <c r="M1211" i="4" s="1"/>
  <c r="W1211" i="4" l="1"/>
  <c r="X1211" i="4"/>
  <c r="Q1210" i="4"/>
  <c r="U1210" i="4" s="1"/>
  <c r="I1211" i="4" s="1"/>
  <c r="Y1211" i="4" s="1"/>
  <c r="T1210" i="4"/>
  <c r="D1211" i="4" s="1"/>
  <c r="J1211" i="4" s="1"/>
  <c r="K1211" i="4" l="1"/>
  <c r="L1211" i="4" l="1"/>
  <c r="N1211" i="4" s="1"/>
  <c r="R1211" i="4" s="1"/>
  <c r="P1211" i="4" l="1"/>
  <c r="S1211" i="4" s="1"/>
  <c r="G1212" i="4" s="1"/>
  <c r="M1212" i="4" s="1"/>
  <c r="H1212" i="4"/>
  <c r="W1212" i="4" l="1"/>
  <c r="X1212" i="4"/>
  <c r="Q1211" i="4"/>
  <c r="U1211" i="4" l="1"/>
  <c r="I1212" i="4" s="1"/>
  <c r="Y1212" i="4" s="1"/>
  <c r="T1211" i="4"/>
  <c r="D1212" i="4" s="1"/>
  <c r="J1212" i="4" s="1"/>
  <c r="K1212" i="4" l="1"/>
  <c r="L1212" i="4" l="1"/>
  <c r="N1212" i="4" s="1"/>
  <c r="R1212" i="4" s="1"/>
  <c r="P1212" i="4" l="1"/>
  <c r="S1212" i="4" s="1"/>
  <c r="G1213" i="4" s="1"/>
  <c r="M1213" i="4" s="1"/>
  <c r="H1213" i="4"/>
  <c r="W1213" i="4" l="1"/>
  <c r="Q1212" i="4"/>
  <c r="X1213" i="4"/>
  <c r="U1212" i="4" l="1"/>
  <c r="I1213" i="4" s="1"/>
  <c r="Y1213" i="4" s="1"/>
  <c r="T1212" i="4"/>
  <c r="D1213" i="4" s="1"/>
  <c r="J1213" i="4" s="1"/>
  <c r="K1213" i="4" l="1"/>
  <c r="L1213" i="4" l="1"/>
  <c r="N1213" i="4" s="1"/>
  <c r="R1213" i="4" s="1"/>
  <c r="H1214" i="4" l="1"/>
  <c r="P1213" i="4"/>
  <c r="S1213" i="4" s="1"/>
  <c r="G1214" i="4" s="1"/>
  <c r="M1214" i="4" s="1"/>
  <c r="W1214" i="4" l="1"/>
  <c r="Q1213" i="4"/>
  <c r="U1213" i="4" s="1"/>
  <c r="I1214" i="4" s="1"/>
  <c r="Y1214" i="4" s="1"/>
  <c r="T1213" i="4"/>
  <c r="D1214" i="4" s="1"/>
  <c r="J1214" i="4" s="1"/>
  <c r="X1214" i="4"/>
  <c r="K1214" i="4" l="1"/>
  <c r="L1214" i="4" l="1"/>
  <c r="N1214" i="4" s="1"/>
  <c r="P1214" i="4" l="1"/>
  <c r="S1214" i="4" s="1"/>
  <c r="G1215" i="4" s="1"/>
  <c r="M1215" i="4" s="1"/>
  <c r="R1214" i="4"/>
  <c r="H1215" i="4" s="1"/>
  <c r="Q1214" i="4" l="1"/>
  <c r="U1214" i="4" s="1"/>
  <c r="I1215" i="4" s="1"/>
  <c r="Y1215" i="4" s="1"/>
  <c r="W1215" i="4"/>
  <c r="T1214" i="4"/>
  <c r="D1215" i="4" s="1"/>
  <c r="X1215" i="4"/>
  <c r="K1215" i="4" l="1"/>
  <c r="J1215" i="4"/>
  <c r="L1215" i="4" l="1"/>
  <c r="N1215" i="4" s="1"/>
  <c r="R1215" i="4" s="1"/>
  <c r="H1216" i="4" s="1"/>
  <c r="P1215" i="4" l="1"/>
  <c r="S1215" i="4" s="1"/>
  <c r="G1216" i="4" s="1"/>
  <c r="M1216" i="4" s="1"/>
  <c r="W1216" i="4" l="1"/>
  <c r="X1216" i="4"/>
  <c r="Q1215" i="4"/>
  <c r="U1215" i="4" s="1"/>
  <c r="I1216" i="4" s="1"/>
  <c r="Y1216" i="4" s="1"/>
  <c r="T1215" i="4"/>
  <c r="D1216" i="4" s="1"/>
  <c r="K1216" i="4" l="1"/>
  <c r="J1216" i="4"/>
  <c r="L1216" i="4" l="1"/>
  <c r="N1216" i="4" s="1"/>
  <c r="P1216" i="4" s="1"/>
  <c r="S1216" i="4" s="1"/>
  <c r="G1217" i="4" s="1"/>
  <c r="M1217" i="4" s="1"/>
  <c r="R1216" i="4" l="1"/>
  <c r="H1217" i="4" s="1"/>
  <c r="X1217" i="4" s="1"/>
  <c r="W1217" i="4"/>
  <c r="Q1216" i="4"/>
  <c r="U1216" i="4" s="1"/>
  <c r="I1217" i="4" s="1"/>
  <c r="T1216" i="4"/>
  <c r="D1217" i="4" s="1"/>
  <c r="Y1217" i="4" l="1"/>
  <c r="K1217" i="4"/>
  <c r="J1217" i="4"/>
  <c r="L1217" i="4" l="1"/>
  <c r="N1217" i="4" s="1"/>
  <c r="P1217" i="4" s="1"/>
  <c r="S1217" i="4" s="1"/>
  <c r="G1218" i="4" s="1"/>
  <c r="M1218" i="4" s="1"/>
  <c r="W1218" i="4" l="1"/>
  <c r="Q1217" i="4"/>
  <c r="U1217" i="4" s="1"/>
  <c r="I1218" i="4" s="1"/>
  <c r="R1217" i="4"/>
  <c r="H1218" i="4" s="1"/>
  <c r="X1218" i="4" s="1"/>
  <c r="T1217" i="4"/>
  <c r="D1218" i="4" s="1"/>
  <c r="J1218" i="4" s="1"/>
  <c r="Y1218" i="4" l="1"/>
  <c r="K1218" i="4"/>
  <c r="L1218" i="4" s="1"/>
  <c r="N1218" i="4" s="1"/>
  <c r="P1218" i="4" l="1"/>
  <c r="S1218" i="4" s="1"/>
  <c r="G1219" i="4" s="1"/>
  <c r="M1219" i="4" s="1"/>
  <c r="R1218" i="4"/>
  <c r="H1219" i="4" s="1"/>
  <c r="Q1218" i="4" l="1"/>
  <c r="T1218" i="4" s="1"/>
  <c r="D1219" i="4" s="1"/>
  <c r="J1219" i="4" s="1"/>
  <c r="X1219" i="4"/>
  <c r="W1219" i="4"/>
  <c r="U1218" i="4" l="1"/>
  <c r="I1219" i="4" s="1"/>
  <c r="Y1219" i="4" s="1"/>
  <c r="K1219" i="4"/>
  <c r="L1219" i="4" s="1"/>
  <c r="N1219" i="4" s="1"/>
  <c r="R1219" i="4" l="1"/>
  <c r="H1220" i="4" s="1"/>
  <c r="P1219" i="4"/>
  <c r="S1219" i="4" s="1"/>
  <c r="G1220" i="4" s="1"/>
  <c r="M1220" i="4" s="1"/>
  <c r="W1220" i="4" l="1"/>
  <c r="X1220" i="4"/>
  <c r="Q1219" i="4"/>
  <c r="T1219" i="4" s="1"/>
  <c r="D1220" i="4" s="1"/>
  <c r="J1220" i="4" s="1"/>
  <c r="U1219" i="4" l="1"/>
  <c r="I1220" i="4" s="1"/>
  <c r="Y1220" i="4" s="1"/>
  <c r="K1220" i="4"/>
  <c r="L1220" i="4" l="1"/>
  <c r="N1220" i="4" s="1"/>
  <c r="R1220" i="4" s="1"/>
  <c r="P1220" i="4" l="1"/>
  <c r="S1220" i="4" s="1"/>
  <c r="G1221" i="4" s="1"/>
  <c r="M1221" i="4" s="1"/>
  <c r="H1221" i="4"/>
  <c r="W1221" i="4" l="1"/>
  <c r="Q1220" i="4"/>
  <c r="U1220" i="4" s="1"/>
  <c r="I1221" i="4" s="1"/>
  <c r="Y1221" i="4" s="1"/>
  <c r="T1220" i="4"/>
  <c r="D1221" i="4" s="1"/>
  <c r="J1221" i="4" s="1"/>
  <c r="X1221" i="4"/>
  <c r="K1221" i="4" l="1"/>
  <c r="L1221" i="4" l="1"/>
  <c r="N1221" i="4" s="1"/>
  <c r="P1221" i="4" l="1"/>
  <c r="S1221" i="4" s="1"/>
  <c r="G1222" i="4" s="1"/>
  <c r="M1222" i="4" s="1"/>
  <c r="R1221" i="4"/>
  <c r="H1222" i="4" s="1"/>
  <c r="Q1221" i="4" l="1"/>
  <c r="U1221" i="4" s="1"/>
  <c r="I1222" i="4" s="1"/>
  <c r="Y1222" i="4" s="1"/>
  <c r="X1222" i="4"/>
  <c r="W1222" i="4"/>
  <c r="T1221" i="4"/>
  <c r="D1222" i="4" s="1"/>
  <c r="K1222" i="4" l="1"/>
  <c r="J1222" i="4"/>
  <c r="L1222" i="4" l="1"/>
  <c r="N1222" i="4" s="1"/>
  <c r="P1222" i="4" s="1"/>
  <c r="R1222" i="4" l="1"/>
  <c r="H1223" i="4" s="1"/>
  <c r="S1222" i="4"/>
  <c r="G1223" i="4" s="1"/>
  <c r="M1223" i="4" s="1"/>
  <c r="Q1222" i="4"/>
  <c r="U1222" i="4" s="1"/>
  <c r="I1223" i="4" s="1"/>
  <c r="T1222" i="4"/>
  <c r="D1223" i="4" s="1"/>
  <c r="J1223" i="4" l="1"/>
  <c r="X1223" i="4"/>
  <c r="Y1223" i="4"/>
  <c r="W1223" i="4"/>
  <c r="K1223" i="4"/>
  <c r="L1223" i="4" l="1"/>
  <c r="N1223" i="4" s="1"/>
  <c r="R1223" i="4" l="1"/>
  <c r="H1224" i="4" s="1"/>
  <c r="P1223" i="4"/>
  <c r="S1223" i="4" s="1"/>
  <c r="G1224" i="4" s="1"/>
  <c r="M1224" i="4" s="1"/>
  <c r="W1224" i="4" l="1"/>
  <c r="X1224" i="4"/>
  <c r="Q1223" i="4"/>
  <c r="U1223" i="4" l="1"/>
  <c r="I1224" i="4" s="1"/>
  <c r="Y1224" i="4" s="1"/>
  <c r="T1223" i="4"/>
  <c r="D1224" i="4" s="1"/>
  <c r="J1224" i="4" s="1"/>
  <c r="K1224" i="4" l="1"/>
  <c r="L1224" i="4" l="1"/>
  <c r="N1224" i="4" s="1"/>
  <c r="P1224" i="4" l="1"/>
  <c r="S1224" i="4" s="1"/>
  <c r="G1225" i="4" s="1"/>
  <c r="M1225" i="4" s="1"/>
  <c r="R1224" i="4"/>
  <c r="H1225" i="4" s="1"/>
  <c r="Q1224" i="4" l="1"/>
  <c r="U1224" i="4" s="1"/>
  <c r="I1225" i="4" s="1"/>
  <c r="Y1225" i="4" s="1"/>
  <c r="W1225" i="4"/>
  <c r="T1224" i="4"/>
  <c r="D1225" i="4" s="1"/>
  <c r="X1225" i="4"/>
  <c r="K1225" i="4" l="1"/>
  <c r="J1225" i="4"/>
  <c r="L1225" i="4" l="1"/>
  <c r="N1225" i="4" s="1"/>
  <c r="P1225" i="4" s="1"/>
  <c r="S1225" i="4" s="1"/>
  <c r="G1226" i="4" s="1"/>
  <c r="M1226" i="4" s="1"/>
  <c r="W1226" i="4" l="1"/>
  <c r="Q1225" i="4"/>
  <c r="U1225" i="4" s="1"/>
  <c r="I1226" i="4" s="1"/>
  <c r="R1225" i="4"/>
  <c r="H1226" i="4" s="1"/>
  <c r="X1226" i="4" s="1"/>
  <c r="T1225" i="4"/>
  <c r="D1226" i="4" s="1"/>
  <c r="J1226" i="4" s="1"/>
  <c r="Y1226" i="4" l="1"/>
  <c r="K1226" i="4"/>
  <c r="L1226" i="4" l="1"/>
  <c r="N1226" i="4" s="1"/>
  <c r="T1226" i="4"/>
  <c r="D1227" i="4" s="1"/>
  <c r="P1226" i="4" l="1"/>
  <c r="S1226" i="4" s="1"/>
  <c r="G1227" i="4" s="1"/>
  <c r="M1227" i="4" s="1"/>
  <c r="R1226" i="4"/>
  <c r="H1227" i="4" s="1"/>
  <c r="K1227" i="4"/>
  <c r="J1227" i="4" l="1"/>
  <c r="L1227" i="4" s="1"/>
  <c r="N1227" i="4" s="1"/>
  <c r="W1227" i="4"/>
  <c r="X1227" i="4"/>
  <c r="Q1226" i="4"/>
  <c r="U1226" i="4" s="1"/>
  <c r="I1227" i="4" s="1"/>
  <c r="Y1227" i="4" s="1"/>
  <c r="R1227" i="4" l="1"/>
  <c r="H1228" i="4" s="1"/>
  <c r="P1227" i="4"/>
  <c r="S1227" i="4" s="1"/>
  <c r="G1228" i="4" s="1"/>
  <c r="M1228" i="4" s="1"/>
  <c r="W1228" i="4" l="1"/>
  <c r="X1228" i="4"/>
  <c r="Q1227" i="4"/>
  <c r="T1227" i="4" s="1"/>
  <c r="D1228" i="4" s="1"/>
  <c r="J1228" i="4" s="1"/>
  <c r="U1227" i="4" l="1"/>
  <c r="I1228" i="4" s="1"/>
  <c r="Y1228" i="4" s="1"/>
  <c r="K1228" i="4"/>
  <c r="L1228" i="4" l="1"/>
  <c r="N1228" i="4" s="1"/>
  <c r="R1228" i="4" s="1"/>
  <c r="P1228" i="4" l="1"/>
  <c r="S1228" i="4" s="1"/>
  <c r="G1229" i="4" s="1"/>
  <c r="M1229" i="4" s="1"/>
  <c r="H1229" i="4"/>
  <c r="W1229" i="4" l="1"/>
  <c r="Q1228" i="4"/>
  <c r="U1228" i="4" s="1"/>
  <c r="I1229" i="4" s="1"/>
  <c r="Y1229" i="4" s="1"/>
  <c r="X1229" i="4"/>
  <c r="T1228" i="4" l="1"/>
  <c r="D1229" i="4" s="1"/>
  <c r="K1229" i="4" l="1"/>
  <c r="J1229" i="4"/>
  <c r="L1229" i="4" l="1"/>
  <c r="N1229" i="4" s="1"/>
  <c r="R1229" i="4" s="1"/>
  <c r="H1230" i="4" s="1"/>
  <c r="P1229" i="4" l="1"/>
  <c r="S1229" i="4" s="1"/>
  <c r="G1230" i="4" s="1"/>
  <c r="M1230" i="4" s="1"/>
  <c r="X1230" i="4" l="1"/>
  <c r="Q1229" i="4"/>
  <c r="U1229" i="4" s="1"/>
  <c r="I1230" i="4" s="1"/>
  <c r="Y1230" i="4" s="1"/>
  <c r="W1230" i="4"/>
  <c r="T1229" i="4"/>
  <c r="D1230" i="4" s="1"/>
  <c r="J1230" i="4" s="1"/>
  <c r="K1230" i="4" l="1"/>
  <c r="L1230" i="4" l="1"/>
  <c r="N1230" i="4" s="1"/>
  <c r="R1230" i="4" l="1"/>
  <c r="H1231" i="4" s="1"/>
  <c r="P1230" i="4"/>
  <c r="S1230" i="4" s="1"/>
  <c r="G1231" i="4" s="1"/>
  <c r="M1231" i="4" s="1"/>
  <c r="W1231" i="4" l="1"/>
  <c r="X1231" i="4"/>
  <c r="Q1230" i="4"/>
  <c r="U1230" i="4" l="1"/>
  <c r="I1231" i="4" s="1"/>
  <c r="Y1231" i="4" s="1"/>
  <c r="T1230" i="4"/>
  <c r="D1231" i="4" s="1"/>
  <c r="J1231" i="4" s="1"/>
  <c r="K1231" i="4" l="1"/>
  <c r="L1231" i="4" l="1"/>
  <c r="N1231" i="4" s="1"/>
  <c r="R1231" i="4" s="1"/>
  <c r="P1231" i="4" l="1"/>
  <c r="S1231" i="4" s="1"/>
  <c r="G1232" i="4" s="1"/>
  <c r="M1232" i="4" s="1"/>
  <c r="H1232" i="4"/>
  <c r="W1232" i="4" l="1"/>
  <c r="X1232" i="4"/>
  <c r="Q1231" i="4"/>
  <c r="T1231" i="4" l="1"/>
  <c r="D1232" i="4" s="1"/>
  <c r="U1231" i="4"/>
  <c r="I1232" i="4" s="1"/>
  <c r="Y1232" i="4" s="1"/>
  <c r="K1232" i="4" l="1"/>
  <c r="J1232" i="4"/>
  <c r="L1232" i="4" l="1"/>
  <c r="N1232" i="4" s="1"/>
  <c r="P1232" i="4" l="1"/>
  <c r="S1232" i="4" s="1"/>
  <c r="G1233" i="4" s="1"/>
  <c r="M1233" i="4" s="1"/>
  <c r="R1232" i="4"/>
  <c r="H1233" i="4" s="1"/>
  <c r="T1232" i="4"/>
  <c r="D1233" i="4" s="1"/>
  <c r="J1233" i="4" l="1"/>
  <c r="W1233" i="4"/>
  <c r="Q1232" i="4"/>
  <c r="U1232" i="4" s="1"/>
  <c r="I1233" i="4" s="1"/>
  <c r="Y1233" i="4" s="1"/>
  <c r="X1233" i="4"/>
  <c r="K1233" i="4"/>
  <c r="L1233" i="4" l="1"/>
  <c r="N1233" i="4" s="1"/>
  <c r="T1233" i="4"/>
  <c r="D1234" i="4" s="1"/>
  <c r="R1233" i="4" l="1"/>
  <c r="H1234" i="4" s="1"/>
  <c r="P1233" i="4"/>
  <c r="S1233" i="4" s="1"/>
  <c r="G1234" i="4" s="1"/>
  <c r="M1234" i="4" s="1"/>
  <c r="K1234" i="4"/>
  <c r="W1234" i="4" l="1"/>
  <c r="J1234" i="4"/>
  <c r="L1234" i="4" s="1"/>
  <c r="N1234" i="4" s="1"/>
  <c r="X1234" i="4"/>
  <c r="Q1233" i="4"/>
  <c r="U1233" i="4" s="1"/>
  <c r="I1234" i="4" s="1"/>
  <c r="Y1234" i="4" s="1"/>
  <c r="R1234" i="4" l="1"/>
  <c r="H1235" i="4" s="1"/>
  <c r="P1234" i="4"/>
  <c r="S1234" i="4" s="1"/>
  <c r="G1235" i="4" s="1"/>
  <c r="M1235" i="4" s="1"/>
  <c r="W1235" i="4" l="1"/>
  <c r="Q1234" i="4"/>
  <c r="X1235" i="4"/>
  <c r="U1234" i="4" l="1"/>
  <c r="I1235" i="4" s="1"/>
  <c r="Y1235" i="4" s="1"/>
  <c r="T1234" i="4"/>
  <c r="D1235" i="4" s="1"/>
  <c r="J1235" i="4" s="1"/>
  <c r="K1235" i="4" l="1"/>
  <c r="L1235" i="4" s="1"/>
  <c r="N1235" i="4" s="1"/>
  <c r="R1235" i="4" s="1"/>
  <c r="P1235" i="4" l="1"/>
  <c r="S1235" i="4" s="1"/>
  <c r="G1236" i="4" s="1"/>
  <c r="M1236" i="4" s="1"/>
  <c r="H1236" i="4"/>
  <c r="W1236" i="4" l="1"/>
  <c r="Q1235" i="4"/>
  <c r="X1236" i="4"/>
  <c r="U1235" i="4" l="1"/>
  <c r="I1236" i="4" s="1"/>
  <c r="Y1236" i="4" s="1"/>
  <c r="T1235" i="4"/>
  <c r="D1236" i="4" s="1"/>
  <c r="J1236" i="4" s="1"/>
  <c r="K1236" i="4" l="1"/>
  <c r="L1236" i="4" l="1"/>
  <c r="N1236" i="4" s="1"/>
  <c r="R1236" i="4" l="1"/>
  <c r="H1237" i="4" s="1"/>
  <c r="P1236" i="4"/>
  <c r="S1236" i="4" s="1"/>
  <c r="G1237" i="4" s="1"/>
  <c r="M1237" i="4" s="1"/>
  <c r="W1237" i="4" l="1"/>
  <c r="X1237" i="4"/>
  <c r="Q1236" i="4"/>
  <c r="T1236" i="4" l="1"/>
  <c r="D1237" i="4" s="1"/>
  <c r="U1236" i="4"/>
  <c r="I1237" i="4" s="1"/>
  <c r="Y1237" i="4" s="1"/>
  <c r="K1237" i="4" l="1"/>
  <c r="J1237" i="4"/>
  <c r="L1237" i="4" l="1"/>
  <c r="N1237" i="4" s="1"/>
  <c r="R1237" i="4" s="1"/>
  <c r="H1238" i="4" s="1"/>
  <c r="T1237" i="4"/>
  <c r="D1238" i="4" s="1"/>
  <c r="P1237" i="4" l="1"/>
  <c r="S1237" i="4" s="1"/>
  <c r="G1238" i="4" s="1"/>
  <c r="M1238" i="4" s="1"/>
  <c r="K1238" i="4"/>
  <c r="J1238" i="4" l="1"/>
  <c r="L1238" i="4" s="1"/>
  <c r="N1238" i="4" s="1"/>
  <c r="X1238" i="4"/>
  <c r="W1238" i="4"/>
  <c r="Q1237" i="4"/>
  <c r="U1237" i="4" s="1"/>
  <c r="I1238" i="4" s="1"/>
  <c r="Y1238" i="4" s="1"/>
  <c r="R1238" i="4" l="1"/>
  <c r="H1239" i="4" s="1"/>
  <c r="P1238" i="4"/>
  <c r="S1238" i="4" s="1"/>
  <c r="G1239" i="4" s="1"/>
  <c r="M1239" i="4" s="1"/>
  <c r="W1239" i="4" l="1"/>
  <c r="Q1238" i="4"/>
  <c r="X1239" i="4"/>
  <c r="U1238" i="4" l="1"/>
  <c r="I1239" i="4" s="1"/>
  <c r="Y1239" i="4" s="1"/>
  <c r="T1238" i="4"/>
  <c r="D1239" i="4" s="1"/>
  <c r="J1239" i="4" s="1"/>
  <c r="K1239" i="4" l="1"/>
  <c r="L1239" i="4" s="1"/>
  <c r="N1239" i="4" s="1"/>
  <c r="R1239" i="4" s="1"/>
  <c r="P1239" i="4" l="1"/>
  <c r="S1239" i="4" s="1"/>
  <c r="G1240" i="4" s="1"/>
  <c r="M1240" i="4" s="1"/>
  <c r="H1240" i="4"/>
  <c r="W1240" i="4" l="1"/>
  <c r="Q1239" i="4"/>
  <c r="X1240" i="4"/>
  <c r="U1239" i="4" l="1"/>
  <c r="I1240" i="4" s="1"/>
  <c r="Y1240" i="4" s="1"/>
  <c r="T1239" i="4"/>
  <c r="D1240" i="4" s="1"/>
  <c r="J1240" i="4" s="1"/>
  <c r="K1240" i="4" l="1"/>
  <c r="L1240" i="4" s="1"/>
  <c r="N1240" i="4" s="1"/>
  <c r="R1240" i="4" s="1"/>
  <c r="P1240" i="4" l="1"/>
  <c r="S1240" i="4" s="1"/>
  <c r="G1241" i="4" s="1"/>
  <c r="M1241" i="4" s="1"/>
  <c r="H1241" i="4"/>
  <c r="W1241" i="4" l="1"/>
  <c r="Q1240" i="4"/>
  <c r="U1240" i="4" s="1"/>
  <c r="I1241" i="4" s="1"/>
  <c r="Y1241" i="4" s="1"/>
  <c r="T1240" i="4"/>
  <c r="D1241" i="4" s="1"/>
  <c r="J1241" i="4" s="1"/>
  <c r="X1241" i="4"/>
  <c r="K1241" i="4" l="1"/>
  <c r="L1241" i="4" l="1"/>
  <c r="N1241" i="4" s="1"/>
  <c r="P1241" i="4" l="1"/>
  <c r="S1241" i="4" s="1"/>
  <c r="G1242" i="4" s="1"/>
  <c r="M1242" i="4" s="1"/>
  <c r="R1241" i="4"/>
  <c r="H1242" i="4" s="1"/>
  <c r="X1242" i="4" l="1"/>
  <c r="Q1241" i="4"/>
  <c r="U1241" i="4" s="1"/>
  <c r="I1242" i="4" s="1"/>
  <c r="Y1242" i="4" s="1"/>
  <c r="W1242" i="4"/>
  <c r="T1241" i="4"/>
  <c r="D1242" i="4" s="1"/>
  <c r="J1242" i="4" s="1"/>
  <c r="K1242" i="4" l="1"/>
  <c r="L1242" i="4" l="1"/>
  <c r="N1242" i="4" s="1"/>
  <c r="P1242" i="4" l="1"/>
  <c r="S1242" i="4" s="1"/>
  <c r="G1243" i="4" s="1"/>
  <c r="M1243" i="4" s="1"/>
  <c r="R1242" i="4"/>
  <c r="H1243" i="4" s="1"/>
  <c r="Q1242" i="4" l="1"/>
  <c r="U1242" i="4" s="1"/>
  <c r="I1243" i="4" s="1"/>
  <c r="Y1243" i="4" s="1"/>
  <c r="X1243" i="4"/>
  <c r="W1243" i="4"/>
  <c r="T1242" i="4"/>
  <c r="D1243" i="4" s="1"/>
  <c r="J1243" i="4" s="1"/>
  <c r="K1243" i="4" l="1"/>
  <c r="L1243" i="4" l="1"/>
  <c r="N1243" i="4" s="1"/>
  <c r="R1243" i="4" l="1"/>
  <c r="H1244" i="4" s="1"/>
  <c r="P1243" i="4"/>
  <c r="S1243" i="4" s="1"/>
  <c r="G1244" i="4" s="1"/>
  <c r="M1244" i="4" s="1"/>
  <c r="W1244" i="4" l="1"/>
  <c r="Q1243" i="4"/>
  <c r="U1243" i="4" s="1"/>
  <c r="I1244" i="4" s="1"/>
  <c r="Y1244" i="4" s="1"/>
  <c r="X1244" i="4"/>
  <c r="T1243" i="4"/>
  <c r="D1244" i="4" s="1"/>
  <c r="J1244" i="4" s="1"/>
  <c r="K1244" i="4" l="1"/>
  <c r="L1244" i="4" l="1"/>
  <c r="N1244" i="4" s="1"/>
  <c r="P1244" i="4" l="1"/>
  <c r="S1244" i="4" s="1"/>
  <c r="G1245" i="4" s="1"/>
  <c r="M1245" i="4" s="1"/>
  <c r="R1244" i="4"/>
  <c r="H1245" i="4" s="1"/>
  <c r="W1245" i="4" l="1"/>
  <c r="Q1244" i="4"/>
  <c r="U1244" i="4" s="1"/>
  <c r="I1245" i="4" s="1"/>
  <c r="Y1245" i="4" s="1"/>
  <c r="X1245" i="4"/>
  <c r="T1244" i="4"/>
  <c r="D1245" i="4" s="1"/>
  <c r="J1245" i="4" s="1"/>
  <c r="K1245" i="4" l="1"/>
  <c r="L1245" i="4" s="1"/>
  <c r="N1245" i="4" s="1"/>
  <c r="R1245" i="4" s="1"/>
  <c r="P1245" i="4" l="1"/>
  <c r="S1245" i="4" s="1"/>
  <c r="G1246" i="4" s="1"/>
  <c r="M1246" i="4" s="1"/>
  <c r="H1246" i="4"/>
  <c r="W1246" i="4" l="1"/>
  <c r="X1246" i="4"/>
  <c r="Q1245" i="4"/>
  <c r="U1245" i="4" l="1"/>
  <c r="I1246" i="4" s="1"/>
  <c r="Y1246" i="4" s="1"/>
  <c r="T1245" i="4"/>
  <c r="D1246" i="4" s="1"/>
  <c r="J1246" i="4" s="1"/>
  <c r="K1246" i="4" l="1"/>
  <c r="L1246" i="4" l="1"/>
  <c r="N1246" i="4" s="1"/>
  <c r="P1246" i="4" l="1"/>
  <c r="S1246" i="4" s="1"/>
  <c r="G1247" i="4" s="1"/>
  <c r="M1247" i="4" s="1"/>
  <c r="R1246" i="4"/>
  <c r="H1247" i="4" s="1"/>
  <c r="X1247" i="4" l="1"/>
  <c r="Q1246" i="4"/>
  <c r="U1246" i="4" s="1"/>
  <c r="I1247" i="4" s="1"/>
  <c r="Y1247" i="4" s="1"/>
  <c r="W1247" i="4"/>
  <c r="T1246" i="4"/>
  <c r="D1247" i="4" s="1"/>
  <c r="J1247" i="4" s="1"/>
  <c r="K1247" i="4" l="1"/>
  <c r="L1247" i="4" l="1"/>
  <c r="N1247" i="4" s="1"/>
  <c r="P1247" i="4" l="1"/>
  <c r="S1247" i="4" s="1"/>
  <c r="G1248" i="4" s="1"/>
  <c r="M1248" i="4" s="1"/>
  <c r="R1247" i="4"/>
  <c r="H1248" i="4" s="1"/>
  <c r="W1248" i="4" l="1"/>
  <c r="X1248" i="4"/>
  <c r="Q1247" i="4"/>
  <c r="U1247" i="4" s="1"/>
  <c r="I1248" i="4" s="1"/>
  <c r="Y1248" i="4" s="1"/>
  <c r="T1247" i="4"/>
  <c r="D1248" i="4" s="1"/>
  <c r="J1248" i="4" s="1"/>
  <c r="K1248" i="4" l="1"/>
  <c r="L1248" i="4" l="1"/>
  <c r="N1248" i="4" s="1"/>
  <c r="R1248" i="4" s="1"/>
  <c r="P1248" i="4" l="1"/>
  <c r="S1248" i="4" s="1"/>
  <c r="G1249" i="4" s="1"/>
  <c r="M1249" i="4" s="1"/>
  <c r="H1249" i="4"/>
  <c r="W1249" i="4" l="1"/>
  <c r="X1249" i="4"/>
  <c r="Q1248" i="4"/>
  <c r="U1248" i="4" l="1"/>
  <c r="I1249" i="4" s="1"/>
  <c r="Y1249" i="4" s="1"/>
  <c r="T1248" i="4"/>
  <c r="D1249" i="4" s="1"/>
  <c r="J1249" i="4" s="1"/>
  <c r="K1249" i="4" l="1"/>
  <c r="L1249" i="4" l="1"/>
  <c r="N1249" i="4" s="1"/>
  <c r="P1249" i="4" l="1"/>
  <c r="S1249" i="4" s="1"/>
  <c r="G1250" i="4" s="1"/>
  <c r="M1250" i="4" s="1"/>
  <c r="R1249" i="4"/>
  <c r="H1250" i="4" s="1"/>
  <c r="W1250" i="4" l="1"/>
  <c r="X1250" i="4"/>
  <c r="Q1249" i="4"/>
  <c r="U1249" i="4" s="1"/>
  <c r="I1250" i="4" s="1"/>
  <c r="Y1250" i="4" s="1"/>
  <c r="T1249" i="4"/>
  <c r="D1250" i="4" s="1"/>
  <c r="J1250" i="4" s="1"/>
  <c r="K1250" i="4" l="1"/>
  <c r="L1250" i="4" s="1"/>
  <c r="N1250" i="4" s="1"/>
  <c r="R1250" i="4" s="1"/>
  <c r="P1250" i="4" l="1"/>
  <c r="S1250" i="4" s="1"/>
  <c r="G1251" i="4" s="1"/>
  <c r="M1251" i="4" s="1"/>
  <c r="H1251" i="4"/>
  <c r="W1251" i="4" l="1"/>
  <c r="Q1250" i="4"/>
  <c r="X1251" i="4"/>
  <c r="U1250" i="4" l="1"/>
  <c r="I1251" i="4" s="1"/>
  <c r="Y1251" i="4" s="1"/>
  <c r="T1250" i="4"/>
  <c r="D1251" i="4" s="1"/>
  <c r="J1251" i="4" s="1"/>
  <c r="K1251" i="4" l="1"/>
  <c r="L1251" i="4" s="1"/>
  <c r="N1251" i="4" s="1"/>
  <c r="R1251" i="4" s="1"/>
  <c r="P1251" i="4" l="1"/>
  <c r="S1251" i="4" s="1"/>
  <c r="G1252" i="4" s="1"/>
  <c r="M1252" i="4" s="1"/>
  <c r="H1252" i="4"/>
  <c r="W1252" i="4" l="1"/>
  <c r="Q1251" i="4"/>
  <c r="X1252" i="4"/>
  <c r="U1251" i="4" l="1"/>
  <c r="I1252" i="4" s="1"/>
  <c r="Y1252" i="4" s="1"/>
  <c r="T1251" i="4"/>
  <c r="D1252" i="4" s="1"/>
  <c r="J1252" i="4" s="1"/>
  <c r="K1252" i="4" l="1"/>
  <c r="L1252" i="4" l="1"/>
  <c r="N1252" i="4" s="1"/>
  <c r="R1252" i="4" l="1"/>
  <c r="H1253" i="4" s="1"/>
  <c r="P1252" i="4"/>
  <c r="S1252" i="4" s="1"/>
  <c r="G1253" i="4" s="1"/>
  <c r="M1253" i="4" s="1"/>
  <c r="W1253" i="4" l="1"/>
  <c r="X1253" i="4"/>
  <c r="Q1252" i="4"/>
  <c r="U1252" i="4" s="1"/>
  <c r="I1253" i="4" s="1"/>
  <c r="Y1253" i="4" s="1"/>
  <c r="T1252" i="4"/>
  <c r="D1253" i="4" s="1"/>
  <c r="J1253" i="4" s="1"/>
  <c r="K1253" i="4" l="1"/>
  <c r="L1253" i="4" l="1"/>
  <c r="N1253" i="4" s="1"/>
  <c r="P1253" i="4" l="1"/>
  <c r="S1253" i="4" s="1"/>
  <c r="G1254" i="4" s="1"/>
  <c r="M1254" i="4" s="1"/>
  <c r="R1253" i="4"/>
  <c r="H1254" i="4" s="1"/>
  <c r="Q1253" i="4" l="1"/>
  <c r="U1253" i="4" s="1"/>
  <c r="I1254" i="4" s="1"/>
  <c r="Y1254" i="4" s="1"/>
  <c r="X1254" i="4"/>
  <c r="W1254" i="4"/>
  <c r="T1253" i="4"/>
  <c r="D1254" i="4" s="1"/>
  <c r="J1254" i="4" s="1"/>
  <c r="K1254" i="4" l="1"/>
  <c r="L1254" i="4" l="1"/>
  <c r="N1254" i="4" s="1"/>
  <c r="P1254" i="4" l="1"/>
  <c r="S1254" i="4" s="1"/>
  <c r="G1255" i="4" s="1"/>
  <c r="M1255" i="4" s="1"/>
  <c r="R1254" i="4"/>
  <c r="H1255" i="4" s="1"/>
  <c r="X1255" i="4" l="1"/>
  <c r="W1255" i="4"/>
  <c r="Q1254" i="4"/>
  <c r="U1254" i="4" s="1"/>
  <c r="I1255" i="4" s="1"/>
  <c r="Y1255" i="4" s="1"/>
  <c r="T1254" i="4"/>
  <c r="D1255" i="4" s="1"/>
  <c r="J1255" i="4" s="1"/>
  <c r="K1255" i="4" l="1"/>
  <c r="L1255" i="4" s="1"/>
  <c r="N1255" i="4" s="1"/>
  <c r="R1255" i="4" s="1"/>
  <c r="P1255" i="4" l="1"/>
  <c r="S1255" i="4" s="1"/>
  <c r="G1256" i="4" s="1"/>
  <c r="M1256" i="4" s="1"/>
  <c r="H1256" i="4"/>
  <c r="W1256" i="4" l="1"/>
  <c r="Q1255" i="4"/>
  <c r="X1256" i="4"/>
  <c r="U1255" i="4" l="1"/>
  <c r="I1256" i="4" s="1"/>
  <c r="Y1256" i="4" s="1"/>
  <c r="T1255" i="4"/>
  <c r="D1256" i="4" s="1"/>
  <c r="J1256" i="4" s="1"/>
  <c r="K1256" i="4" l="1"/>
  <c r="L1256" i="4" l="1"/>
  <c r="N1256" i="4" s="1"/>
  <c r="P1256" i="4" l="1"/>
  <c r="S1256" i="4" s="1"/>
  <c r="G1257" i="4" s="1"/>
  <c r="M1257" i="4" s="1"/>
  <c r="R1256" i="4"/>
  <c r="H1257" i="4" s="1"/>
  <c r="Q1256" i="4" l="1"/>
  <c r="U1256" i="4" s="1"/>
  <c r="I1257" i="4" s="1"/>
  <c r="Y1257" i="4" s="1"/>
  <c r="X1257" i="4"/>
  <c r="W1257" i="4"/>
  <c r="T1256" i="4"/>
  <c r="D1257" i="4" s="1"/>
  <c r="J1257" i="4" s="1"/>
  <c r="K1257" i="4" l="1"/>
  <c r="L1257" i="4" s="1"/>
  <c r="N1257" i="4" s="1"/>
  <c r="R1257" i="4" s="1"/>
  <c r="P1257" i="4" l="1"/>
  <c r="S1257" i="4" s="1"/>
  <c r="G1258" i="4" s="1"/>
  <c r="M1258" i="4" s="1"/>
  <c r="H1258" i="4"/>
  <c r="W1258" i="4" l="1"/>
  <c r="Q1257" i="4"/>
  <c r="U1257" i="4" s="1"/>
  <c r="I1258" i="4" s="1"/>
  <c r="Y1258" i="4" s="1"/>
  <c r="T1257" i="4"/>
  <c r="D1258" i="4" s="1"/>
  <c r="J1258" i="4" s="1"/>
  <c r="X1258" i="4"/>
  <c r="K1258" i="4" l="1"/>
  <c r="L1258" i="4" l="1"/>
  <c r="N1258" i="4" s="1"/>
  <c r="P1258" i="4" l="1"/>
  <c r="S1258" i="4" s="1"/>
  <c r="G1259" i="4" s="1"/>
  <c r="M1259" i="4" s="1"/>
  <c r="R1258" i="4"/>
  <c r="H1259" i="4" s="1"/>
  <c r="Q1258" i="4" l="1"/>
  <c r="U1258" i="4" s="1"/>
  <c r="I1259" i="4" s="1"/>
  <c r="Y1259" i="4" s="1"/>
  <c r="X1259" i="4"/>
  <c r="W1259" i="4"/>
  <c r="T1258" i="4"/>
  <c r="D1259" i="4" s="1"/>
  <c r="J1259" i="4" s="1"/>
  <c r="K1259" i="4" l="1"/>
  <c r="L1259" i="4" l="1"/>
  <c r="N1259" i="4" s="1"/>
  <c r="R1259" i="4" s="1"/>
  <c r="P1259" i="4" l="1"/>
  <c r="S1259" i="4" s="1"/>
  <c r="G1260" i="4" s="1"/>
  <c r="M1260" i="4" s="1"/>
  <c r="H1260" i="4"/>
  <c r="W1260" i="4" l="1"/>
  <c r="X1260" i="4"/>
  <c r="Q1259" i="4"/>
  <c r="U1259" i="4" l="1"/>
  <c r="I1260" i="4" s="1"/>
  <c r="Y1260" i="4" s="1"/>
  <c r="T1259" i="4"/>
  <c r="D1260" i="4" s="1"/>
  <c r="J1260" i="4" s="1"/>
  <c r="K1260" i="4" l="1"/>
  <c r="L1260" i="4" l="1"/>
  <c r="N1260" i="4" s="1"/>
  <c r="P1260" i="4" l="1"/>
  <c r="S1260" i="4" s="1"/>
  <c r="G1261" i="4" s="1"/>
  <c r="M1261" i="4" s="1"/>
  <c r="R1260" i="4"/>
  <c r="H1261" i="4" s="1"/>
  <c r="Q1260" i="4" l="1"/>
  <c r="U1260" i="4" s="1"/>
  <c r="I1261" i="4" s="1"/>
  <c r="Y1261" i="4" s="1"/>
  <c r="W1261" i="4"/>
  <c r="X1261" i="4"/>
  <c r="T1260" i="4"/>
  <c r="D1261" i="4" s="1"/>
  <c r="J1261" i="4" s="1"/>
  <c r="K1261" i="4" l="1"/>
  <c r="L1261" i="4" s="1"/>
  <c r="N1261" i="4" s="1"/>
  <c r="R1261" i="4" s="1"/>
  <c r="P1261" i="4" l="1"/>
  <c r="S1261" i="4" s="1"/>
  <c r="G1262" i="4" s="1"/>
  <c r="M1262" i="4" s="1"/>
  <c r="H1262" i="4"/>
  <c r="W1262" i="4" l="1"/>
  <c r="X1262" i="4"/>
  <c r="Q1261" i="4"/>
  <c r="U1261" i="4" l="1"/>
  <c r="I1262" i="4" s="1"/>
  <c r="Y1262" i="4" s="1"/>
  <c r="T1261" i="4"/>
  <c r="D1262" i="4" s="1"/>
  <c r="J1262" i="4" s="1"/>
  <c r="K1262" i="4" l="1"/>
  <c r="L1262" i="4" s="1"/>
  <c r="N1262" i="4" s="1"/>
  <c r="R1262" i="4" s="1"/>
  <c r="P1262" i="4" l="1"/>
  <c r="S1262" i="4" s="1"/>
  <c r="G1263" i="4" s="1"/>
  <c r="M1263" i="4" s="1"/>
  <c r="H1263" i="4"/>
  <c r="W1263" i="4" l="1"/>
  <c r="Q1262" i="4"/>
  <c r="X1263" i="4"/>
  <c r="U1262" i="4" l="1"/>
  <c r="I1263" i="4" s="1"/>
  <c r="Y1263" i="4" s="1"/>
  <c r="T1262" i="4"/>
  <c r="D1263" i="4" s="1"/>
  <c r="J1263" i="4" s="1"/>
  <c r="K1263" i="4" l="1"/>
  <c r="L1263" i="4" l="1"/>
  <c r="N1263" i="4" s="1"/>
  <c r="P1263" i="4" l="1"/>
  <c r="S1263" i="4" s="1"/>
  <c r="G1264" i="4" s="1"/>
  <c r="M1264" i="4" s="1"/>
  <c r="R1263" i="4"/>
  <c r="H1264" i="4" s="1"/>
  <c r="X1264" i="4" l="1"/>
  <c r="W1264" i="4"/>
  <c r="Q1263" i="4"/>
  <c r="U1263" i="4" s="1"/>
  <c r="I1264" i="4" s="1"/>
  <c r="Y1264" i="4" s="1"/>
  <c r="T1263" i="4"/>
  <c r="D1264" i="4" s="1"/>
  <c r="J1264" i="4" s="1"/>
  <c r="K1264" i="4" l="1"/>
  <c r="L1264" i="4" l="1"/>
  <c r="N1264" i="4" s="1"/>
  <c r="R1264" i="4" l="1"/>
  <c r="H1265" i="4" s="1"/>
  <c r="P1264" i="4"/>
  <c r="S1264" i="4" s="1"/>
  <c r="G1265" i="4" s="1"/>
  <c r="M1265" i="4" s="1"/>
  <c r="T1264" i="4"/>
  <c r="D1265" i="4" s="1"/>
  <c r="W1265" i="4" l="1"/>
  <c r="J1265" i="4"/>
  <c r="X1265" i="4"/>
  <c r="Q1264" i="4"/>
  <c r="U1264" i="4" s="1"/>
  <c r="I1265" i="4" s="1"/>
  <c r="Y1265" i="4" s="1"/>
  <c r="K1265" i="4"/>
  <c r="L1265" i="4" l="1"/>
  <c r="N1265" i="4" s="1"/>
  <c r="P1265" i="4" s="1"/>
  <c r="S1265" i="4" s="1"/>
  <c r="G1266" i="4" s="1"/>
  <c r="M1266" i="4" s="1"/>
  <c r="R1265" i="4" l="1"/>
  <c r="H1266" i="4" s="1"/>
  <c r="X1266" i="4" s="1"/>
  <c r="W1266" i="4"/>
  <c r="Q1265" i="4"/>
  <c r="T1265" i="4" s="1"/>
  <c r="D1266" i="4" s="1"/>
  <c r="J1266" i="4" s="1"/>
  <c r="U1265" i="4" l="1"/>
  <c r="I1266" i="4" s="1"/>
  <c r="Y1266" i="4" s="1"/>
  <c r="K1266" i="4"/>
  <c r="L1266" i="4" l="1"/>
  <c r="N1266" i="4" s="1"/>
  <c r="R1266" i="4" l="1"/>
  <c r="H1267" i="4" s="1"/>
  <c r="P1266" i="4"/>
  <c r="S1266" i="4" s="1"/>
  <c r="G1267" i="4" s="1"/>
  <c r="M1267" i="4" s="1"/>
  <c r="W1267" i="4" l="1"/>
  <c r="X1267" i="4"/>
  <c r="Q1266" i="4"/>
  <c r="U1266" i="4" s="1"/>
  <c r="I1267" i="4" s="1"/>
  <c r="Y1267" i="4" s="1"/>
  <c r="T1266" i="4"/>
  <c r="D1267" i="4" s="1"/>
  <c r="J1267" i="4" s="1"/>
  <c r="K1267" i="4" l="1"/>
  <c r="L1267" i="4" l="1"/>
  <c r="N1267" i="4" s="1"/>
  <c r="P1267" i="4" l="1"/>
  <c r="S1267" i="4" s="1"/>
  <c r="G1268" i="4" s="1"/>
  <c r="M1268" i="4" s="1"/>
  <c r="R1267" i="4"/>
  <c r="H1268" i="4" s="1"/>
  <c r="W1268" i="4" l="1"/>
  <c r="X1268" i="4"/>
  <c r="Q1267" i="4"/>
  <c r="U1267" i="4" s="1"/>
  <c r="I1268" i="4" s="1"/>
  <c r="Y1268" i="4" s="1"/>
  <c r="T1267" i="4"/>
  <c r="D1268" i="4" s="1"/>
  <c r="J1268" i="4" s="1"/>
  <c r="K1268" i="4" l="1"/>
  <c r="L1268" i="4" l="1"/>
  <c r="N1268" i="4" s="1"/>
  <c r="P1268" i="4" l="1"/>
  <c r="S1268" i="4" s="1"/>
  <c r="G1269" i="4" s="1"/>
  <c r="M1269" i="4" s="1"/>
  <c r="R1268" i="4"/>
  <c r="H1269" i="4" s="1"/>
  <c r="W1269" i="4" l="1"/>
  <c r="X1269" i="4"/>
  <c r="Q1268" i="4"/>
  <c r="U1268" i="4" s="1"/>
  <c r="I1269" i="4" s="1"/>
  <c r="Y1269" i="4" s="1"/>
  <c r="T1268" i="4"/>
  <c r="D1269" i="4" s="1"/>
  <c r="J1269" i="4" s="1"/>
  <c r="K1269" i="4" l="1"/>
  <c r="L1269" i="4" l="1"/>
  <c r="N1269" i="4" s="1"/>
  <c r="P1269" i="4" l="1"/>
  <c r="S1269" i="4" s="1"/>
  <c r="G1270" i="4" s="1"/>
  <c r="M1270" i="4" s="1"/>
  <c r="R1269" i="4"/>
  <c r="H1270" i="4" s="1"/>
  <c r="T1269" i="4"/>
  <c r="D1270" i="4" s="1"/>
  <c r="Q1269" i="4" l="1"/>
  <c r="U1269" i="4" s="1"/>
  <c r="I1270" i="4" s="1"/>
  <c r="Y1270" i="4" s="1"/>
  <c r="W1270" i="4"/>
  <c r="J1270" i="4"/>
  <c r="X1270" i="4"/>
  <c r="K1270" i="4"/>
  <c r="L1270" i="4" l="1"/>
  <c r="N1270" i="4" s="1"/>
  <c r="P1270" i="4" l="1"/>
  <c r="S1270" i="4" s="1"/>
  <c r="G1271" i="4" s="1"/>
  <c r="M1271" i="4" s="1"/>
  <c r="R1270" i="4"/>
  <c r="H1271" i="4" s="1"/>
  <c r="X1271" i="4" l="1"/>
  <c r="Q1270" i="4"/>
  <c r="U1270" i="4" s="1"/>
  <c r="I1271" i="4" s="1"/>
  <c r="Y1271" i="4" s="1"/>
  <c r="W1271" i="4"/>
  <c r="T1270" i="4"/>
  <c r="D1271" i="4" s="1"/>
  <c r="J1271" i="4" s="1"/>
  <c r="K1271" i="4" l="1"/>
  <c r="L1271" i="4" l="1"/>
  <c r="N1271" i="4" s="1"/>
  <c r="P1271" i="4" l="1"/>
  <c r="S1271" i="4" s="1"/>
  <c r="G1272" i="4" s="1"/>
  <c r="M1272" i="4" s="1"/>
  <c r="R1271" i="4"/>
  <c r="H1272" i="4" s="1"/>
  <c r="W1272" i="4" l="1"/>
  <c r="X1272" i="4"/>
  <c r="Q1271" i="4"/>
  <c r="U1271" i="4" s="1"/>
  <c r="I1272" i="4" s="1"/>
  <c r="Y1272" i="4" s="1"/>
  <c r="T1271" i="4"/>
  <c r="D1272" i="4" s="1"/>
  <c r="J1272" i="4" s="1"/>
  <c r="K1272" i="4" l="1"/>
  <c r="L1272" i="4" l="1"/>
  <c r="N1272" i="4" s="1"/>
  <c r="P1272" i="4" l="1"/>
  <c r="S1272" i="4" s="1"/>
  <c r="G1273" i="4" s="1"/>
  <c r="M1273" i="4" s="1"/>
  <c r="R1272" i="4"/>
  <c r="H1273" i="4" s="1"/>
  <c r="Q1272" i="4" l="1"/>
  <c r="U1272" i="4" s="1"/>
  <c r="I1273" i="4" s="1"/>
  <c r="Y1273" i="4" s="1"/>
  <c r="W1273" i="4"/>
  <c r="X1273" i="4"/>
  <c r="T1272" i="4"/>
  <c r="D1273" i="4" s="1"/>
  <c r="J1273" i="4" s="1"/>
  <c r="K1273" i="4" l="1"/>
  <c r="L1273" i="4" s="1"/>
  <c r="N1273" i="4" s="1"/>
  <c r="R1273" i="4" s="1"/>
  <c r="P1273" i="4" l="1"/>
  <c r="S1273" i="4" s="1"/>
  <c r="G1274" i="4" s="1"/>
  <c r="M1274" i="4" s="1"/>
  <c r="H1274" i="4"/>
  <c r="W1274" i="4" l="1"/>
  <c r="Q1273" i="4"/>
  <c r="X1274" i="4"/>
  <c r="U1273" i="4" l="1"/>
  <c r="I1274" i="4" s="1"/>
  <c r="Y1274" i="4" s="1"/>
  <c r="T1273" i="4"/>
  <c r="D1274" i="4" s="1"/>
  <c r="J1274" i="4" s="1"/>
  <c r="K1274" i="4" l="1"/>
  <c r="L1274" i="4" s="1"/>
  <c r="N1274" i="4" s="1"/>
  <c r="R1274" i="4" s="1"/>
  <c r="P1274" i="4" l="1"/>
  <c r="S1274" i="4" s="1"/>
  <c r="G1275" i="4" s="1"/>
  <c r="M1275" i="4" s="1"/>
  <c r="H1275" i="4"/>
  <c r="W1275" i="4" l="1"/>
  <c r="X1275" i="4"/>
  <c r="Q1274" i="4"/>
  <c r="U1274" i="4" l="1"/>
  <c r="I1275" i="4" s="1"/>
  <c r="Y1275" i="4" s="1"/>
  <c r="T1274" i="4"/>
  <c r="D1275" i="4" s="1"/>
  <c r="J1275" i="4" s="1"/>
  <c r="K1275" i="4" l="1"/>
  <c r="L1275" i="4" l="1"/>
  <c r="N1275" i="4" s="1"/>
  <c r="P1275" i="4" l="1"/>
  <c r="S1275" i="4" s="1"/>
  <c r="G1276" i="4" s="1"/>
  <c r="M1276" i="4" s="1"/>
  <c r="R1275" i="4"/>
  <c r="H1276" i="4" s="1"/>
  <c r="T1275" i="4"/>
  <c r="D1276" i="4" s="1"/>
  <c r="J1276" i="4" l="1"/>
  <c r="Q1275" i="4"/>
  <c r="U1275" i="4" s="1"/>
  <c r="I1276" i="4" s="1"/>
  <c r="Y1276" i="4" s="1"/>
  <c r="X1276" i="4"/>
  <c r="W1276" i="4"/>
  <c r="K1276" i="4"/>
  <c r="L1276" i="4" l="1"/>
  <c r="N1276" i="4" s="1"/>
  <c r="P1276" i="4" l="1"/>
  <c r="S1276" i="4" s="1"/>
  <c r="G1277" i="4" s="1"/>
  <c r="M1277" i="4" s="1"/>
  <c r="R1276" i="4"/>
  <c r="H1277" i="4" s="1"/>
  <c r="Q1276" i="4" l="1"/>
  <c r="U1276" i="4" s="1"/>
  <c r="I1277" i="4" s="1"/>
  <c r="Y1277" i="4" s="1"/>
  <c r="X1277" i="4"/>
  <c r="W1277" i="4"/>
  <c r="T1276" i="4"/>
  <c r="D1277" i="4" s="1"/>
  <c r="J1277" i="4" s="1"/>
  <c r="K1277" i="4" l="1"/>
  <c r="L1277" i="4" s="1"/>
  <c r="N1277" i="4" s="1"/>
  <c r="R1277" i="4" s="1"/>
  <c r="P1277" i="4" l="1"/>
  <c r="S1277" i="4" s="1"/>
  <c r="G1278" i="4" s="1"/>
  <c r="M1278" i="4" s="1"/>
  <c r="H1278" i="4"/>
  <c r="W1278" i="4" l="1"/>
  <c r="X1278" i="4"/>
  <c r="Q1277" i="4"/>
  <c r="U1277" i="4" l="1"/>
  <c r="I1278" i="4" s="1"/>
  <c r="Y1278" i="4" s="1"/>
  <c r="T1277" i="4"/>
  <c r="D1278" i="4" s="1"/>
  <c r="J1278" i="4" s="1"/>
  <c r="K1278" i="4" l="1"/>
  <c r="L1278" i="4" s="1"/>
  <c r="N1278" i="4" s="1"/>
  <c r="R1278" i="4" s="1"/>
  <c r="P1278" i="4" l="1"/>
  <c r="S1278" i="4" s="1"/>
  <c r="G1279" i="4" s="1"/>
  <c r="M1279" i="4" s="1"/>
  <c r="H1279" i="4"/>
  <c r="W1279" i="4" l="1"/>
  <c r="X1279" i="4"/>
  <c r="Q1278" i="4"/>
  <c r="U1278" i="4" l="1"/>
  <c r="I1279" i="4" s="1"/>
  <c r="Y1279" i="4" s="1"/>
  <c r="T1278" i="4"/>
  <c r="D1279" i="4" s="1"/>
  <c r="J1279" i="4" s="1"/>
  <c r="K1279" i="4" l="1"/>
  <c r="L1279" i="4" s="1"/>
  <c r="N1279" i="4" s="1"/>
  <c r="R1279" i="4" s="1"/>
  <c r="P1279" i="4" l="1"/>
  <c r="S1279" i="4" s="1"/>
  <c r="G1280" i="4" s="1"/>
  <c r="M1280" i="4" s="1"/>
  <c r="H1280" i="4"/>
  <c r="W1280" i="4" l="1"/>
  <c r="Q1279" i="4"/>
  <c r="X1280" i="4"/>
  <c r="U1279" i="4" l="1"/>
  <c r="I1280" i="4" s="1"/>
  <c r="Y1280" i="4" s="1"/>
  <c r="T1279" i="4"/>
  <c r="D1280" i="4" s="1"/>
  <c r="J1280" i="4" s="1"/>
  <c r="K1280" i="4" l="1"/>
  <c r="L1280" i="4" l="1"/>
  <c r="N1280" i="4" s="1"/>
  <c r="P1280" i="4" l="1"/>
  <c r="S1280" i="4" s="1"/>
  <c r="G1281" i="4" s="1"/>
  <c r="M1281" i="4" s="1"/>
  <c r="R1280" i="4"/>
  <c r="H1281" i="4" s="1"/>
  <c r="Q1280" i="4" l="1"/>
  <c r="U1280" i="4" s="1"/>
  <c r="I1281" i="4" s="1"/>
  <c r="Y1281" i="4" s="1"/>
  <c r="W1281" i="4"/>
  <c r="X1281" i="4"/>
  <c r="T1280" i="4"/>
  <c r="D1281" i="4" s="1"/>
  <c r="J1281" i="4" s="1"/>
  <c r="K1281" i="4" l="1"/>
  <c r="L1281" i="4" s="1"/>
  <c r="N1281" i="4" s="1"/>
  <c r="R1281" i="4" s="1"/>
  <c r="P1281" i="4" l="1"/>
  <c r="S1281" i="4" s="1"/>
  <c r="G1282" i="4" s="1"/>
  <c r="M1282" i="4" s="1"/>
  <c r="H1282" i="4"/>
  <c r="W1282" i="4" l="1"/>
  <c r="Q1281" i="4"/>
  <c r="X1282" i="4"/>
  <c r="U1281" i="4" l="1"/>
  <c r="I1282" i="4" s="1"/>
  <c r="Y1282" i="4" s="1"/>
  <c r="T1281" i="4"/>
  <c r="D1282" i="4" s="1"/>
  <c r="J1282" i="4" s="1"/>
  <c r="K1282" i="4" l="1"/>
  <c r="L1282" i="4" s="1"/>
  <c r="N1282" i="4" s="1"/>
  <c r="R1282" i="4" s="1"/>
  <c r="P1282" i="4" l="1"/>
  <c r="S1282" i="4" s="1"/>
  <c r="G1283" i="4" s="1"/>
  <c r="M1283" i="4" s="1"/>
  <c r="H1283" i="4"/>
  <c r="W1283" i="4" l="1"/>
  <c r="X1283" i="4"/>
  <c r="Q1282" i="4"/>
  <c r="U1282" i="4" l="1"/>
  <c r="I1283" i="4" s="1"/>
  <c r="Y1283" i="4" s="1"/>
  <c r="T1282" i="4"/>
  <c r="D1283" i="4" s="1"/>
  <c r="J1283" i="4" s="1"/>
  <c r="K1283" i="4" l="1"/>
  <c r="L1283" i="4" s="1"/>
  <c r="N1283" i="4" s="1"/>
  <c r="R1283" i="4" s="1"/>
  <c r="P1283" i="4" l="1"/>
  <c r="S1283" i="4" s="1"/>
  <c r="G1284" i="4" s="1"/>
  <c r="M1284" i="4" s="1"/>
  <c r="H1284" i="4"/>
  <c r="W1284" i="4" l="1"/>
  <c r="Q1283" i="4"/>
  <c r="X1284" i="4"/>
  <c r="U1283" i="4" l="1"/>
  <c r="I1284" i="4" s="1"/>
  <c r="Y1284" i="4" s="1"/>
  <c r="T1283" i="4"/>
  <c r="D1284" i="4" s="1"/>
  <c r="J1284" i="4" s="1"/>
  <c r="K1284" i="4" l="1"/>
  <c r="L1284" i="4" l="1"/>
  <c r="N1284" i="4" s="1"/>
  <c r="P1284" i="4" l="1"/>
  <c r="S1284" i="4" s="1"/>
  <c r="G1285" i="4" s="1"/>
  <c r="M1285" i="4" s="1"/>
  <c r="R1284" i="4"/>
  <c r="H1285" i="4" s="1"/>
  <c r="Q1284" i="4" l="1"/>
  <c r="U1284" i="4" s="1"/>
  <c r="I1285" i="4" s="1"/>
  <c r="Y1285" i="4" s="1"/>
  <c r="X1285" i="4"/>
  <c r="W1285" i="4"/>
  <c r="T1284" i="4"/>
  <c r="D1285" i="4" s="1"/>
  <c r="J1285" i="4" s="1"/>
  <c r="K1285" i="4" l="1"/>
  <c r="L1285" i="4" s="1"/>
  <c r="N1285" i="4" s="1"/>
  <c r="R1285" i="4" s="1"/>
  <c r="P1285" i="4" l="1"/>
  <c r="S1285" i="4" s="1"/>
  <c r="G1286" i="4" s="1"/>
  <c r="M1286" i="4" s="1"/>
  <c r="H1286" i="4"/>
  <c r="W1286" i="4" l="1"/>
  <c r="X1286" i="4"/>
  <c r="Q1285" i="4"/>
  <c r="U1285" i="4" l="1"/>
  <c r="I1286" i="4" s="1"/>
  <c r="Y1286" i="4" s="1"/>
  <c r="T1285" i="4"/>
  <c r="D1286" i="4" s="1"/>
  <c r="J1286" i="4" s="1"/>
  <c r="K1286" i="4" l="1"/>
  <c r="L1286" i="4" l="1"/>
  <c r="N1286" i="4" s="1"/>
  <c r="R1286" i="4" s="1"/>
  <c r="P1286" i="4" l="1"/>
  <c r="S1286" i="4" s="1"/>
  <c r="G1287" i="4" s="1"/>
  <c r="M1287" i="4" s="1"/>
  <c r="H1287" i="4"/>
  <c r="W1287" i="4" l="1"/>
  <c r="Q1286" i="4"/>
  <c r="X1287" i="4"/>
  <c r="U1286" i="4" l="1"/>
  <c r="I1287" i="4" s="1"/>
  <c r="Y1287" i="4" s="1"/>
  <c r="T1286" i="4"/>
  <c r="D1287" i="4" s="1"/>
  <c r="J1287" i="4" s="1"/>
  <c r="K1287" i="4" l="1"/>
  <c r="L1287" i="4" s="1"/>
  <c r="N1287" i="4" s="1"/>
  <c r="R1287" i="4" s="1"/>
  <c r="P1287" i="4" l="1"/>
  <c r="S1287" i="4" s="1"/>
  <c r="G1288" i="4" s="1"/>
  <c r="M1288" i="4" s="1"/>
  <c r="H1288" i="4"/>
  <c r="W1288" i="4" l="1"/>
  <c r="Q1287" i="4"/>
  <c r="U1287" i="4" s="1"/>
  <c r="I1288" i="4" s="1"/>
  <c r="Y1288" i="4" s="1"/>
  <c r="T1287" i="4"/>
  <c r="D1288" i="4" s="1"/>
  <c r="J1288" i="4" s="1"/>
  <c r="X1288" i="4"/>
  <c r="K1288" i="4" l="1"/>
  <c r="L1288" i="4" l="1"/>
  <c r="N1288" i="4" s="1"/>
  <c r="P1288" i="4" l="1"/>
  <c r="S1288" i="4" s="1"/>
  <c r="G1289" i="4" s="1"/>
  <c r="M1289" i="4" s="1"/>
  <c r="R1288" i="4"/>
  <c r="H1289" i="4" s="1"/>
  <c r="X1289" i="4" l="1"/>
  <c r="Q1288" i="4"/>
  <c r="U1288" i="4" s="1"/>
  <c r="I1289" i="4" s="1"/>
  <c r="Y1289" i="4" s="1"/>
  <c r="W1289" i="4"/>
  <c r="T1288" i="4"/>
  <c r="D1289" i="4" s="1"/>
  <c r="J1289" i="4" s="1"/>
  <c r="K1289" i="4" l="1"/>
  <c r="L1289" i="4" l="1"/>
  <c r="N1289" i="4" s="1"/>
  <c r="P1289" i="4" l="1"/>
  <c r="S1289" i="4" s="1"/>
  <c r="G1290" i="4" s="1"/>
  <c r="M1290" i="4" s="1"/>
  <c r="R1289" i="4"/>
  <c r="H1290" i="4" s="1"/>
  <c r="X1290" i="4" l="1"/>
  <c r="Q1289" i="4"/>
  <c r="U1289" i="4" s="1"/>
  <c r="I1290" i="4" s="1"/>
  <c r="Y1290" i="4" s="1"/>
  <c r="W1290" i="4"/>
  <c r="T1289" i="4"/>
  <c r="D1290" i="4" s="1"/>
  <c r="J1290" i="4" s="1"/>
  <c r="K1290" i="4" l="1"/>
  <c r="L1290" i="4" l="1"/>
  <c r="N1290" i="4" s="1"/>
  <c r="P1290" i="4" l="1"/>
  <c r="S1290" i="4" s="1"/>
  <c r="G1291" i="4" s="1"/>
  <c r="M1291" i="4" s="1"/>
  <c r="R1290" i="4"/>
  <c r="H1291" i="4" s="1"/>
  <c r="X1291" i="4" l="1"/>
  <c r="Q1290" i="4"/>
  <c r="U1290" i="4" s="1"/>
  <c r="I1291" i="4" s="1"/>
  <c r="Y1291" i="4" s="1"/>
  <c r="W1291" i="4"/>
  <c r="T1290" i="4"/>
  <c r="D1291" i="4" s="1"/>
  <c r="J1291" i="4" s="1"/>
  <c r="K1291" i="4" l="1"/>
  <c r="L1291" i="4" l="1"/>
  <c r="N1291" i="4" s="1"/>
  <c r="R1291" i="4" l="1"/>
  <c r="H1292" i="4" s="1"/>
  <c r="P1291" i="4"/>
  <c r="S1291" i="4" s="1"/>
  <c r="G1292" i="4" s="1"/>
  <c r="M1292" i="4" s="1"/>
  <c r="W1292" i="4" l="1"/>
  <c r="Q1291" i="4"/>
  <c r="U1291" i="4" s="1"/>
  <c r="I1292" i="4" s="1"/>
  <c r="Y1292" i="4" s="1"/>
  <c r="X1292" i="4"/>
  <c r="T1291" i="4"/>
  <c r="D1292" i="4" s="1"/>
  <c r="J1292" i="4" s="1"/>
  <c r="K1292" i="4" l="1"/>
  <c r="L1292" i="4" l="1"/>
  <c r="N1292" i="4" s="1"/>
  <c r="P1292" i="4" l="1"/>
  <c r="S1292" i="4" s="1"/>
  <c r="G1293" i="4" s="1"/>
  <c r="M1293" i="4" s="1"/>
  <c r="R1292" i="4"/>
  <c r="H1293" i="4" s="1"/>
  <c r="Q1292" i="4" l="1"/>
  <c r="U1292" i="4" s="1"/>
  <c r="I1293" i="4" s="1"/>
  <c r="Y1293" i="4" s="1"/>
  <c r="W1293" i="4"/>
  <c r="X1293" i="4"/>
  <c r="T1292" i="4"/>
  <c r="D1293" i="4" s="1"/>
  <c r="J1293" i="4" s="1"/>
  <c r="K1293" i="4" l="1"/>
  <c r="L1293" i="4" l="1"/>
  <c r="N1293" i="4" s="1"/>
  <c r="R1293" i="4" l="1"/>
  <c r="H1294" i="4" s="1"/>
  <c r="P1293" i="4"/>
  <c r="S1293" i="4" s="1"/>
  <c r="G1294" i="4" s="1"/>
  <c r="M1294" i="4" s="1"/>
  <c r="W1294" i="4" l="1"/>
  <c r="X1294" i="4"/>
  <c r="Q1293" i="4"/>
  <c r="T1293" i="4" s="1"/>
  <c r="D1294" i="4" s="1"/>
  <c r="J1294" i="4" s="1"/>
  <c r="U1293" i="4" l="1"/>
  <c r="I1294" i="4" s="1"/>
  <c r="Y1294" i="4" s="1"/>
  <c r="K1294" i="4"/>
  <c r="L1294" i="4" l="1"/>
  <c r="N1294" i="4" s="1"/>
  <c r="R1294" i="4" s="1"/>
  <c r="P1294" i="4" l="1"/>
  <c r="S1294" i="4" s="1"/>
  <c r="G1295" i="4" s="1"/>
  <c r="M1295" i="4" s="1"/>
  <c r="H1295" i="4"/>
  <c r="W1295" i="4" l="1"/>
  <c r="Q1294" i="4"/>
  <c r="X1295" i="4"/>
  <c r="U1294" i="4" l="1"/>
  <c r="I1295" i="4" s="1"/>
  <c r="Y1295" i="4" s="1"/>
  <c r="T1294" i="4"/>
  <c r="D1295" i="4" s="1"/>
  <c r="J1295" i="4" s="1"/>
  <c r="K1295" i="4" l="1"/>
  <c r="L1295" i="4" l="1"/>
  <c r="N1295" i="4" s="1"/>
  <c r="P1295" i="4" l="1"/>
  <c r="S1295" i="4" s="1"/>
  <c r="G1296" i="4" s="1"/>
  <c r="M1296" i="4" s="1"/>
  <c r="R1295" i="4"/>
  <c r="H1296" i="4" s="1"/>
  <c r="X1296" i="4" l="1"/>
  <c r="Q1295" i="4"/>
  <c r="U1295" i="4" s="1"/>
  <c r="I1296" i="4" s="1"/>
  <c r="Y1296" i="4" s="1"/>
  <c r="W1296" i="4"/>
  <c r="T1295" i="4"/>
  <c r="D1296" i="4" s="1"/>
  <c r="J1296" i="4" s="1"/>
  <c r="K1296" i="4" l="1"/>
  <c r="L1296" i="4" l="1"/>
  <c r="N1296" i="4" s="1"/>
  <c r="P1296" i="4" l="1"/>
  <c r="S1296" i="4" s="1"/>
  <c r="G1297" i="4" s="1"/>
  <c r="M1297" i="4" s="1"/>
  <c r="R1296" i="4"/>
  <c r="H1297" i="4" s="1"/>
  <c r="X1297" i="4" l="1"/>
  <c r="Q1296" i="4"/>
  <c r="U1296" i="4" s="1"/>
  <c r="I1297" i="4" s="1"/>
  <c r="Y1297" i="4" s="1"/>
  <c r="W1297" i="4"/>
  <c r="T1296" i="4"/>
  <c r="D1297" i="4" s="1"/>
  <c r="J1297" i="4" s="1"/>
  <c r="K1297" i="4" l="1"/>
  <c r="L1297" i="4" l="1"/>
  <c r="N1297" i="4" s="1"/>
  <c r="P1297" i="4" l="1"/>
  <c r="S1297" i="4" s="1"/>
  <c r="G1298" i="4" s="1"/>
  <c r="M1298" i="4" s="1"/>
  <c r="R1297" i="4"/>
  <c r="H1298" i="4" s="1"/>
  <c r="X1298" i="4" l="1"/>
  <c r="Q1297" i="4"/>
  <c r="U1297" i="4" s="1"/>
  <c r="I1298" i="4" s="1"/>
  <c r="Y1298" i="4" s="1"/>
  <c r="W1298" i="4"/>
  <c r="T1297" i="4"/>
  <c r="D1298" i="4" s="1"/>
  <c r="J1298" i="4" s="1"/>
  <c r="K1298" i="4" l="1"/>
  <c r="L1298" i="4" l="1"/>
  <c r="N1298" i="4" s="1"/>
  <c r="P1298" i="4" l="1"/>
  <c r="S1298" i="4" s="1"/>
  <c r="G1299" i="4" s="1"/>
  <c r="M1299" i="4" s="1"/>
  <c r="R1298" i="4"/>
  <c r="H1299" i="4" s="1"/>
  <c r="X1299" i="4" l="1"/>
  <c r="Q1298" i="4"/>
  <c r="U1298" i="4" s="1"/>
  <c r="I1299" i="4" s="1"/>
  <c r="Y1299" i="4" s="1"/>
  <c r="W1299" i="4"/>
  <c r="T1298" i="4"/>
  <c r="D1299" i="4" s="1"/>
  <c r="J1299" i="4" s="1"/>
  <c r="K1299" i="4" l="1"/>
  <c r="L1299" i="4" l="1"/>
  <c r="N1299" i="4" s="1"/>
  <c r="P1299" i="4" l="1"/>
  <c r="S1299" i="4" s="1"/>
  <c r="G1300" i="4" s="1"/>
  <c r="M1300" i="4" s="1"/>
  <c r="R1299" i="4"/>
  <c r="H1300" i="4" s="1"/>
  <c r="Q1299" i="4" l="1"/>
  <c r="U1299" i="4" s="1"/>
  <c r="I1300" i="4" s="1"/>
  <c r="Y1300" i="4" s="1"/>
  <c r="W1300" i="4"/>
  <c r="X1300" i="4"/>
  <c r="T1299" i="4"/>
  <c r="D1300" i="4" s="1"/>
  <c r="J1300" i="4" s="1"/>
  <c r="K1300" i="4" l="1"/>
  <c r="L1300" i="4" s="1"/>
  <c r="N1300" i="4" s="1"/>
  <c r="R1300" i="4" s="1"/>
  <c r="P1300" i="4" l="1"/>
  <c r="S1300" i="4" s="1"/>
  <c r="G1301" i="4" s="1"/>
  <c r="M1301" i="4" s="1"/>
  <c r="H1301" i="4"/>
  <c r="W1301" i="4" l="1"/>
  <c r="Q1300" i="4"/>
  <c r="T1300" i="4" s="1"/>
  <c r="D1301" i="4" s="1"/>
  <c r="J1301" i="4" s="1"/>
  <c r="X1301" i="4"/>
  <c r="U1300" i="4" l="1"/>
  <c r="I1301" i="4" s="1"/>
  <c r="Y1301" i="4" s="1"/>
  <c r="K1301" i="4"/>
  <c r="L1301" i="4" l="1"/>
  <c r="N1301" i="4" s="1"/>
  <c r="R1301" i="4" l="1"/>
  <c r="H1302" i="4" s="1"/>
  <c r="P1301" i="4"/>
  <c r="S1301" i="4" s="1"/>
  <c r="G1302" i="4" s="1"/>
  <c r="M1302" i="4" s="1"/>
  <c r="W1302" i="4" l="1"/>
  <c r="X1302" i="4"/>
  <c r="Q1301" i="4"/>
  <c r="U1301" i="4" s="1"/>
  <c r="I1302" i="4" s="1"/>
  <c r="Y1302" i="4" s="1"/>
  <c r="T1301" i="4"/>
  <c r="D1302" i="4" s="1"/>
  <c r="J1302" i="4" s="1"/>
  <c r="K1302" i="4" l="1"/>
  <c r="L1302" i="4" l="1"/>
  <c r="N1302" i="4" s="1"/>
  <c r="P1302" i="4" l="1"/>
  <c r="S1302" i="4" s="1"/>
  <c r="G1303" i="4" s="1"/>
  <c r="M1303" i="4" s="1"/>
  <c r="R1302" i="4"/>
  <c r="H1303" i="4" s="1"/>
  <c r="Q1302" i="4" l="1"/>
  <c r="U1302" i="4" s="1"/>
  <c r="I1303" i="4" s="1"/>
  <c r="Y1303" i="4" s="1"/>
  <c r="X1303" i="4"/>
  <c r="W1303" i="4"/>
  <c r="T1302" i="4"/>
  <c r="D1303" i="4" s="1"/>
  <c r="J1303" i="4" s="1"/>
  <c r="K1303" i="4" l="1"/>
  <c r="L1303" i="4" l="1"/>
  <c r="N1303" i="4" s="1"/>
  <c r="P1303" i="4" l="1"/>
  <c r="S1303" i="4" s="1"/>
  <c r="G1304" i="4" s="1"/>
  <c r="M1304" i="4" s="1"/>
  <c r="R1303" i="4"/>
  <c r="H1304" i="4" s="1"/>
  <c r="X1304" i="4" l="1"/>
  <c r="Q1303" i="4"/>
  <c r="T1303" i="4" s="1"/>
  <c r="D1304" i="4" s="1"/>
  <c r="J1304" i="4" s="1"/>
  <c r="W1304" i="4"/>
  <c r="U1303" i="4" l="1"/>
  <c r="I1304" i="4" s="1"/>
  <c r="Y1304" i="4" s="1"/>
  <c r="K1304" i="4"/>
  <c r="L1304" i="4" s="1"/>
  <c r="N1304" i="4" s="1"/>
  <c r="R1304" i="4" l="1"/>
  <c r="H1305" i="4" s="1"/>
  <c r="P1304" i="4"/>
  <c r="S1304" i="4" s="1"/>
  <c r="G1305" i="4" s="1"/>
  <c r="M1305" i="4" s="1"/>
  <c r="W1305" i="4" l="1"/>
  <c r="Q1304" i="4"/>
  <c r="T1304" i="4" s="1"/>
  <c r="D1305" i="4" s="1"/>
  <c r="J1305" i="4" s="1"/>
  <c r="X1305" i="4"/>
  <c r="U1304" i="4" l="1"/>
  <c r="I1305" i="4" s="1"/>
  <c r="Y1305" i="4" s="1"/>
  <c r="K1305" i="4"/>
  <c r="L1305" i="4" l="1"/>
  <c r="N1305" i="4" s="1"/>
  <c r="P1305" i="4" l="1"/>
  <c r="S1305" i="4" s="1"/>
  <c r="G1306" i="4" s="1"/>
  <c r="M1306" i="4" s="1"/>
  <c r="R1305" i="4"/>
  <c r="H1306" i="4" s="1"/>
  <c r="X1306" i="4" l="1"/>
  <c r="Q1305" i="4"/>
  <c r="U1305" i="4" s="1"/>
  <c r="I1306" i="4" s="1"/>
  <c r="Y1306" i="4" s="1"/>
  <c r="W1306" i="4"/>
  <c r="T1305" i="4"/>
  <c r="D1306" i="4" s="1"/>
  <c r="J1306" i="4" s="1"/>
  <c r="K1306" i="4" l="1"/>
  <c r="L1306" i="4" s="1"/>
  <c r="N1306" i="4" s="1"/>
  <c r="R1306" i="4" s="1"/>
  <c r="P1306" i="4" l="1"/>
  <c r="S1306" i="4" s="1"/>
  <c r="G1307" i="4" s="1"/>
  <c r="M1307" i="4" s="1"/>
  <c r="H1307" i="4"/>
  <c r="W1307" i="4" l="1"/>
  <c r="Q1306" i="4"/>
  <c r="X1307" i="4"/>
  <c r="U1306" i="4" l="1"/>
  <c r="I1307" i="4" s="1"/>
  <c r="Y1307" i="4" s="1"/>
  <c r="T1306" i="4"/>
  <c r="D1307" i="4" s="1"/>
  <c r="J1307" i="4" s="1"/>
  <c r="K1307" i="4" l="1"/>
  <c r="L1307" i="4" l="1"/>
  <c r="N1307" i="4" s="1"/>
  <c r="P1307" i="4" l="1"/>
  <c r="S1307" i="4" s="1"/>
  <c r="G1308" i="4" s="1"/>
  <c r="M1308" i="4" s="1"/>
  <c r="R1307" i="4"/>
  <c r="H1308" i="4" s="1"/>
  <c r="Q1307" i="4" l="1"/>
  <c r="T1307" i="4" s="1"/>
  <c r="D1308" i="4" s="1"/>
  <c r="J1308" i="4" s="1"/>
  <c r="W1308" i="4"/>
  <c r="X1308" i="4"/>
  <c r="K1308" i="4" l="1"/>
  <c r="L1308" i="4" s="1"/>
  <c r="N1308" i="4" s="1"/>
  <c r="U1307" i="4"/>
  <c r="I1308" i="4" s="1"/>
  <c r="Y1308" i="4" s="1"/>
  <c r="R1308" i="4" l="1"/>
  <c r="H1309" i="4" s="1"/>
  <c r="P1308" i="4"/>
  <c r="S1308" i="4" s="1"/>
  <c r="G1309" i="4" s="1"/>
  <c r="M1309" i="4" s="1"/>
  <c r="W1309" i="4" l="1"/>
  <c r="Q1308" i="4"/>
  <c r="U1308" i="4" s="1"/>
  <c r="I1309" i="4" s="1"/>
  <c r="Y1309" i="4" s="1"/>
  <c r="X1309" i="4"/>
  <c r="T1308" i="4"/>
  <c r="D1309" i="4" s="1"/>
  <c r="J1309" i="4" s="1"/>
  <c r="K1309" i="4" l="1"/>
  <c r="L1309" i="4" l="1"/>
  <c r="N1309" i="4" s="1"/>
  <c r="R1309" i="4" l="1"/>
  <c r="H1310" i="4" s="1"/>
  <c r="P1309" i="4"/>
  <c r="S1309" i="4" s="1"/>
  <c r="G1310" i="4" s="1"/>
  <c r="M1310" i="4" s="1"/>
  <c r="W1310" i="4" l="1"/>
  <c r="Q1309" i="4"/>
  <c r="U1309" i="4" s="1"/>
  <c r="I1310" i="4" s="1"/>
  <c r="Y1310" i="4" s="1"/>
  <c r="X1310" i="4"/>
  <c r="T1309" i="4"/>
  <c r="D1310" i="4" s="1"/>
  <c r="J1310" i="4" s="1"/>
  <c r="K1310" i="4" l="1"/>
  <c r="L1310" i="4" l="1"/>
  <c r="N1310" i="4" s="1"/>
  <c r="P1310" i="4" l="1"/>
  <c r="S1310" i="4" s="1"/>
  <c r="G1311" i="4" s="1"/>
  <c r="M1311" i="4" s="1"/>
  <c r="R1310" i="4"/>
  <c r="H1311" i="4" s="1"/>
  <c r="X1311" i="4" l="1"/>
  <c r="Q1310" i="4"/>
  <c r="T1310" i="4" s="1"/>
  <c r="D1311" i="4" s="1"/>
  <c r="J1311" i="4" s="1"/>
  <c r="W1311" i="4"/>
  <c r="U1310" i="4" l="1"/>
  <c r="I1311" i="4" s="1"/>
  <c r="Y1311" i="4" s="1"/>
  <c r="K1311" i="4"/>
  <c r="L1311" i="4" s="1"/>
  <c r="N1311" i="4" s="1"/>
  <c r="P1311" i="4" l="1"/>
  <c r="S1311" i="4" s="1"/>
  <c r="G1312" i="4" s="1"/>
  <c r="M1312" i="4" s="1"/>
  <c r="R1311" i="4"/>
  <c r="H1312" i="4" s="1"/>
  <c r="Q1311" i="4" l="1"/>
  <c r="U1311" i="4" s="1"/>
  <c r="I1312" i="4" s="1"/>
  <c r="Y1312" i="4" s="1"/>
  <c r="X1312" i="4"/>
  <c r="W1312" i="4"/>
  <c r="T1311" i="4"/>
  <c r="D1312" i="4" s="1"/>
  <c r="J1312" i="4" s="1"/>
  <c r="K1312" i="4" l="1"/>
  <c r="L1312" i="4" s="1"/>
  <c r="N1312" i="4" s="1"/>
  <c r="R1312" i="4" s="1"/>
  <c r="P1312" i="4" l="1"/>
  <c r="S1312" i="4" s="1"/>
  <c r="G1313" i="4" s="1"/>
  <c r="M1313" i="4" s="1"/>
  <c r="H1313" i="4"/>
  <c r="W1313" i="4" l="1"/>
  <c r="Q1312" i="4"/>
  <c r="X1313" i="4"/>
  <c r="U1312" i="4" l="1"/>
  <c r="I1313" i="4" s="1"/>
  <c r="Y1313" i="4" s="1"/>
  <c r="T1312" i="4"/>
  <c r="D1313" i="4" s="1"/>
  <c r="J1313" i="4" s="1"/>
  <c r="K1313" i="4" l="1"/>
  <c r="L1313" i="4" l="1"/>
  <c r="N1313" i="4" s="1"/>
  <c r="R1313" i="4" l="1"/>
  <c r="H1314" i="4" s="1"/>
  <c r="P1313" i="4"/>
  <c r="S1313" i="4" s="1"/>
  <c r="G1314" i="4" s="1"/>
  <c r="M1314" i="4" s="1"/>
  <c r="W1314" i="4" l="1"/>
  <c r="Q1313" i="4"/>
  <c r="T1313" i="4" s="1"/>
  <c r="D1314" i="4" s="1"/>
  <c r="X1314" i="4"/>
  <c r="K1314" i="4" l="1"/>
  <c r="J1314" i="4"/>
  <c r="U1313" i="4"/>
  <c r="I1314" i="4" s="1"/>
  <c r="Y1314" i="4" s="1"/>
  <c r="L1314" i="4" l="1"/>
  <c r="N1314" i="4" s="1"/>
  <c r="P1314" i="4" s="1"/>
  <c r="S1314" i="4" s="1"/>
  <c r="G1315" i="4" s="1"/>
  <c r="M1315" i="4" s="1"/>
  <c r="R1314" i="4" l="1"/>
  <c r="H1315" i="4" s="1"/>
  <c r="X1315" i="4" s="1"/>
  <c r="Q1314" i="4"/>
  <c r="T1314" i="4" s="1"/>
  <c r="D1315" i="4" s="1"/>
  <c r="J1315" i="4" s="1"/>
  <c r="W1315" i="4"/>
  <c r="U1314" i="4" l="1"/>
  <c r="I1315" i="4" s="1"/>
  <c r="Y1315" i="4" s="1"/>
  <c r="K1315" i="4"/>
  <c r="L1315" i="4" s="1"/>
  <c r="N1315" i="4" s="1"/>
  <c r="P1315" i="4" l="1"/>
  <c r="S1315" i="4" s="1"/>
  <c r="G1316" i="4" s="1"/>
  <c r="M1316" i="4" s="1"/>
  <c r="R1315" i="4"/>
  <c r="H1316" i="4" s="1"/>
  <c r="W1316" i="4" l="1"/>
  <c r="Q1315" i="4"/>
  <c r="T1315" i="4" s="1"/>
  <c r="D1316" i="4" s="1"/>
  <c r="J1316" i="4" s="1"/>
  <c r="X1316" i="4"/>
  <c r="U1315" i="4" l="1"/>
  <c r="I1316" i="4" s="1"/>
  <c r="Y1316" i="4" s="1"/>
  <c r="K1316" i="4"/>
  <c r="L1316" i="4" s="1"/>
  <c r="N1316" i="4" s="1"/>
  <c r="P1316" i="4" l="1"/>
  <c r="S1316" i="4" s="1"/>
  <c r="G1317" i="4" s="1"/>
  <c r="M1317" i="4" s="1"/>
  <c r="R1316" i="4"/>
  <c r="H1317" i="4" s="1"/>
  <c r="Q1316" i="4" l="1"/>
  <c r="T1316" i="4" s="1"/>
  <c r="D1317" i="4" s="1"/>
  <c r="J1317" i="4" s="1"/>
  <c r="X1317" i="4"/>
  <c r="W1317" i="4"/>
  <c r="U1316" i="4" l="1"/>
  <c r="I1317" i="4" s="1"/>
  <c r="Y1317" i="4" s="1"/>
  <c r="K1317" i="4"/>
  <c r="L1317" i="4" s="1"/>
  <c r="N1317" i="4" s="1"/>
  <c r="P1317" i="4" l="1"/>
  <c r="S1317" i="4" s="1"/>
  <c r="G1318" i="4" s="1"/>
  <c r="M1318" i="4" s="1"/>
  <c r="R1317" i="4"/>
  <c r="H1318" i="4" s="1"/>
  <c r="W1318" i="4" l="1"/>
  <c r="X1318" i="4"/>
  <c r="Q1317" i="4"/>
  <c r="T1317" i="4" s="1"/>
  <c r="D1318" i="4" s="1"/>
  <c r="J1318" i="4" s="1"/>
  <c r="U1317" i="4" l="1"/>
  <c r="I1318" i="4" s="1"/>
  <c r="Y1318" i="4" s="1"/>
  <c r="K1318" i="4"/>
  <c r="L1318" i="4" s="1"/>
  <c r="N1318" i="4" s="1"/>
  <c r="P1318" i="4" l="1"/>
  <c r="S1318" i="4" s="1"/>
  <c r="G1319" i="4" s="1"/>
  <c r="M1319" i="4" s="1"/>
  <c r="R1318" i="4"/>
  <c r="H1319" i="4" s="1"/>
  <c r="Q1318" i="4" l="1"/>
  <c r="T1318" i="4" s="1"/>
  <c r="D1319" i="4" s="1"/>
  <c r="J1319" i="4" s="1"/>
  <c r="X1319" i="4"/>
  <c r="W1319" i="4"/>
  <c r="K1319" i="4" l="1"/>
  <c r="L1319" i="4" s="1"/>
  <c r="N1319" i="4" s="1"/>
  <c r="R1319" i="4" s="1"/>
  <c r="U1318" i="4"/>
  <c r="I1319" i="4" s="1"/>
  <c r="Y1319" i="4" s="1"/>
  <c r="P1319" i="4" l="1"/>
  <c r="S1319" i="4" s="1"/>
  <c r="G1320" i="4" s="1"/>
  <c r="M1320" i="4" s="1"/>
  <c r="H1320" i="4"/>
  <c r="W1320" i="4" l="1"/>
  <c r="Q1319" i="4"/>
  <c r="U1319" i="4" s="1"/>
  <c r="I1320" i="4" s="1"/>
  <c r="Y1320" i="4" s="1"/>
  <c r="T1319" i="4"/>
  <c r="D1320" i="4" s="1"/>
  <c r="J1320" i="4" s="1"/>
  <c r="X1320" i="4"/>
  <c r="K1320" i="4" l="1"/>
  <c r="L1320" i="4" l="1"/>
  <c r="N1320" i="4" s="1"/>
  <c r="P1320" i="4" l="1"/>
  <c r="S1320" i="4" s="1"/>
  <c r="G1321" i="4" s="1"/>
  <c r="M1321" i="4" s="1"/>
  <c r="R1320" i="4"/>
  <c r="H1321" i="4" s="1"/>
  <c r="Q1320" i="4" l="1"/>
  <c r="T1320" i="4" s="1"/>
  <c r="D1321" i="4" s="1"/>
  <c r="J1321" i="4" s="1"/>
  <c r="W1321" i="4"/>
  <c r="X1321" i="4"/>
  <c r="U1320" i="4" l="1"/>
  <c r="I1321" i="4" s="1"/>
  <c r="Y1321" i="4" s="1"/>
  <c r="K1321" i="4"/>
  <c r="L1321" i="4" s="1"/>
  <c r="N1321" i="4" s="1"/>
  <c r="P1321" i="4" l="1"/>
  <c r="S1321" i="4" s="1"/>
  <c r="G1322" i="4" s="1"/>
  <c r="M1322" i="4" s="1"/>
  <c r="R1321" i="4"/>
  <c r="H1322" i="4" s="1"/>
  <c r="X1322" i="4" l="1"/>
  <c r="Q1321" i="4"/>
  <c r="T1321" i="4" s="1"/>
  <c r="D1322" i="4" s="1"/>
  <c r="J1322" i="4" s="1"/>
  <c r="W1322" i="4"/>
  <c r="K1322" i="4" l="1"/>
  <c r="L1322" i="4" s="1"/>
  <c r="N1322" i="4" s="1"/>
  <c r="R1322" i="4" s="1"/>
  <c r="U1321" i="4"/>
  <c r="I1322" i="4" s="1"/>
  <c r="Y1322" i="4" s="1"/>
  <c r="P1322" i="4" l="1"/>
  <c r="S1322" i="4" s="1"/>
  <c r="G1323" i="4" s="1"/>
  <c r="M1323" i="4" s="1"/>
  <c r="H1323" i="4"/>
  <c r="W1323" i="4" l="1"/>
  <c r="Q1322" i="4"/>
  <c r="T1322" i="4" s="1"/>
  <c r="D1323" i="4" s="1"/>
  <c r="J1323" i="4" s="1"/>
  <c r="X1323" i="4"/>
  <c r="U1322" i="4" l="1"/>
  <c r="I1323" i="4" s="1"/>
  <c r="Y1323" i="4" s="1"/>
  <c r="K1323" i="4"/>
  <c r="L1323" i="4" l="1"/>
  <c r="N1323" i="4" s="1"/>
  <c r="R1323" i="4" l="1"/>
  <c r="H1324" i="4" s="1"/>
  <c r="P1323" i="4"/>
  <c r="S1323" i="4" s="1"/>
  <c r="G1324" i="4" s="1"/>
  <c r="M1324" i="4" s="1"/>
  <c r="W1324" i="4" l="1"/>
  <c r="X1324" i="4"/>
  <c r="Q1323" i="4"/>
  <c r="U1323" i="4" s="1"/>
  <c r="I1324" i="4" s="1"/>
  <c r="Y1324" i="4" s="1"/>
  <c r="T1323" i="4"/>
  <c r="D1324" i="4" s="1"/>
  <c r="J1324" i="4" s="1"/>
  <c r="K1324" i="4" l="1"/>
  <c r="L1324" i="4" l="1"/>
  <c r="N1324" i="4" s="1"/>
  <c r="P1324" i="4" l="1"/>
  <c r="S1324" i="4" s="1"/>
  <c r="G1325" i="4" s="1"/>
  <c r="M1325" i="4" s="1"/>
  <c r="R1324" i="4"/>
  <c r="H1325" i="4" s="1"/>
  <c r="Q1324" i="4" l="1"/>
  <c r="T1324" i="4" s="1"/>
  <c r="D1325" i="4" s="1"/>
  <c r="J1325" i="4" s="1"/>
  <c r="X1325" i="4"/>
  <c r="W1325" i="4"/>
  <c r="K1325" i="4" l="1"/>
  <c r="L1325" i="4" s="1"/>
  <c r="N1325" i="4" s="1"/>
  <c r="U1324" i="4"/>
  <c r="I1325" i="4" s="1"/>
  <c r="Y1325" i="4" s="1"/>
  <c r="P1325" i="4" l="1"/>
  <c r="S1325" i="4" s="1"/>
  <c r="G1326" i="4" s="1"/>
  <c r="M1326" i="4" s="1"/>
  <c r="R1325" i="4"/>
  <c r="H1326" i="4" s="1"/>
  <c r="W1326" i="4" l="1"/>
  <c r="X1326" i="4"/>
  <c r="Q1325" i="4"/>
  <c r="T1325" i="4" s="1"/>
  <c r="D1326" i="4" s="1"/>
  <c r="J1326" i="4" s="1"/>
  <c r="U1325" i="4" l="1"/>
  <c r="I1326" i="4" s="1"/>
  <c r="Y1326" i="4" s="1"/>
  <c r="K1326" i="4"/>
  <c r="L1326" i="4" s="1"/>
  <c r="N1326" i="4" s="1"/>
  <c r="P1326" i="4" l="1"/>
  <c r="S1326" i="4" s="1"/>
  <c r="G1327" i="4" s="1"/>
  <c r="M1327" i="4" s="1"/>
  <c r="R1326" i="4"/>
  <c r="H1327" i="4" s="1"/>
  <c r="Q1326" i="4" l="1"/>
  <c r="T1326" i="4" s="1"/>
  <c r="D1327" i="4" s="1"/>
  <c r="J1327" i="4" s="1"/>
  <c r="X1327" i="4"/>
  <c r="W1327" i="4"/>
  <c r="U1326" i="4" l="1"/>
  <c r="I1327" i="4" s="1"/>
  <c r="Y1327" i="4" s="1"/>
  <c r="K1327" i="4"/>
  <c r="L1327" i="4" s="1"/>
  <c r="N1327" i="4" s="1"/>
  <c r="P1327" i="4" l="1"/>
  <c r="S1327" i="4" s="1"/>
  <c r="G1328" i="4" s="1"/>
  <c r="M1328" i="4" s="1"/>
  <c r="R1327" i="4"/>
  <c r="H1328" i="4" s="1"/>
  <c r="Q1327" i="4" l="1"/>
  <c r="T1327" i="4" s="1"/>
  <c r="D1328" i="4" s="1"/>
  <c r="J1328" i="4" s="1"/>
  <c r="W1328" i="4"/>
  <c r="X1328" i="4"/>
  <c r="K1328" i="4" l="1"/>
  <c r="L1328" i="4" s="1"/>
  <c r="N1328" i="4" s="1"/>
  <c r="U1327" i="4"/>
  <c r="I1328" i="4" s="1"/>
  <c r="Y1328" i="4" s="1"/>
  <c r="P1328" i="4" l="1"/>
  <c r="S1328" i="4" s="1"/>
  <c r="G1329" i="4" s="1"/>
  <c r="M1329" i="4" s="1"/>
  <c r="R1328" i="4"/>
  <c r="H1329" i="4" s="1"/>
  <c r="X1329" i="4" l="1"/>
  <c r="Q1328" i="4"/>
  <c r="T1328" i="4" s="1"/>
  <c r="D1329" i="4" s="1"/>
  <c r="J1329" i="4" s="1"/>
  <c r="W1329" i="4"/>
  <c r="K1329" i="4" l="1"/>
  <c r="L1329" i="4" s="1"/>
  <c r="N1329" i="4" s="1"/>
  <c r="U1328" i="4"/>
  <c r="I1329" i="4" s="1"/>
  <c r="Y1329" i="4" s="1"/>
  <c r="P1329" i="4" l="1"/>
  <c r="S1329" i="4" s="1"/>
  <c r="G1330" i="4" s="1"/>
  <c r="M1330" i="4" s="1"/>
  <c r="R1329" i="4"/>
  <c r="H1330" i="4" s="1"/>
  <c r="T1329" i="4"/>
  <c r="D1330" i="4" s="1"/>
  <c r="J1330" i="4" l="1"/>
  <c r="Q1329" i="4"/>
  <c r="U1329" i="4" s="1"/>
  <c r="I1330" i="4" s="1"/>
  <c r="Y1330" i="4" s="1"/>
  <c r="X1330" i="4"/>
  <c r="W1330" i="4"/>
  <c r="K1330" i="4"/>
  <c r="L1330" i="4" l="1"/>
  <c r="N1330" i="4" s="1"/>
  <c r="R1330" i="4" s="1"/>
  <c r="P1330" i="4" l="1"/>
  <c r="S1330" i="4" s="1"/>
  <c r="G1331" i="4" s="1"/>
  <c r="M1331" i="4" s="1"/>
  <c r="H1331" i="4"/>
  <c r="W1331" i="4" l="1"/>
  <c r="Q1330" i="4"/>
  <c r="T1330" i="4" s="1"/>
  <c r="D1331" i="4" s="1"/>
  <c r="J1331" i="4" s="1"/>
  <c r="X1331" i="4"/>
  <c r="U1330" i="4" l="1"/>
  <c r="I1331" i="4" s="1"/>
  <c r="Y1331" i="4" s="1"/>
  <c r="K1331" i="4"/>
  <c r="L1331" i="4" l="1"/>
  <c r="N1331" i="4" s="1"/>
  <c r="P1331" i="4" l="1"/>
  <c r="S1331" i="4" s="1"/>
  <c r="G1332" i="4" s="1"/>
  <c r="M1332" i="4" s="1"/>
  <c r="R1331" i="4"/>
  <c r="H1332" i="4" s="1"/>
  <c r="Q1331" i="4" l="1"/>
  <c r="U1331" i="4" s="1"/>
  <c r="I1332" i="4" s="1"/>
  <c r="Y1332" i="4" s="1"/>
  <c r="W1332" i="4"/>
  <c r="X1332" i="4"/>
  <c r="T1331" i="4"/>
  <c r="D1332" i="4" s="1"/>
  <c r="J1332" i="4" s="1"/>
  <c r="K1332" i="4" l="1"/>
  <c r="L1332" i="4" l="1"/>
  <c r="N1332" i="4" s="1"/>
  <c r="P1332" i="4" l="1"/>
  <c r="S1332" i="4" s="1"/>
  <c r="G1333" i="4" s="1"/>
  <c r="M1333" i="4" s="1"/>
  <c r="R1332" i="4"/>
  <c r="H1333" i="4" s="1"/>
  <c r="X1333" i="4" l="1"/>
  <c r="W1333" i="4"/>
  <c r="Q1332" i="4"/>
  <c r="T1332" i="4" s="1"/>
  <c r="D1333" i="4" s="1"/>
  <c r="J1333" i="4" s="1"/>
  <c r="U1332" i="4" l="1"/>
  <c r="I1333" i="4" s="1"/>
  <c r="Y1333" i="4" s="1"/>
  <c r="K1333" i="4"/>
  <c r="L1333" i="4" s="1"/>
  <c r="N1333" i="4" s="1"/>
  <c r="P1333" i="4" l="1"/>
  <c r="S1333" i="4" s="1"/>
  <c r="G1334" i="4" s="1"/>
  <c r="M1334" i="4" s="1"/>
  <c r="R1333" i="4"/>
  <c r="H1334" i="4" s="1"/>
  <c r="T1333" i="4"/>
  <c r="D1334" i="4" s="1"/>
  <c r="X1334" i="4" l="1"/>
  <c r="Q1333" i="4"/>
  <c r="U1333" i="4" s="1"/>
  <c r="I1334" i="4" s="1"/>
  <c r="Y1334" i="4" s="1"/>
  <c r="W1334" i="4"/>
  <c r="J1334" i="4"/>
  <c r="K1334" i="4"/>
  <c r="L1334" i="4" l="1"/>
  <c r="N1334" i="4" s="1"/>
  <c r="P1334" i="4" l="1"/>
  <c r="S1334" i="4" s="1"/>
  <c r="G1335" i="4" s="1"/>
  <c r="M1335" i="4" s="1"/>
  <c r="R1334" i="4"/>
  <c r="H1335" i="4" s="1"/>
  <c r="X1335" i="4" l="1"/>
  <c r="W1335" i="4"/>
  <c r="Q1334" i="4"/>
  <c r="U1334" i="4" s="1"/>
  <c r="I1335" i="4" s="1"/>
  <c r="Y1335" i="4" s="1"/>
  <c r="T1334" i="4"/>
  <c r="D1335" i="4" s="1"/>
  <c r="J1335" i="4" s="1"/>
  <c r="K1335" i="4" l="1"/>
  <c r="L1335" i="4" l="1"/>
  <c r="N1335" i="4" s="1"/>
  <c r="R1335" i="4" s="1"/>
  <c r="P1335" i="4" l="1"/>
  <c r="S1335" i="4" s="1"/>
  <c r="G1336" i="4" s="1"/>
  <c r="M1336" i="4" s="1"/>
  <c r="H1336" i="4"/>
  <c r="W1336" i="4" l="1"/>
  <c r="Q1335" i="4"/>
  <c r="T1335" i="4" s="1"/>
  <c r="D1336" i="4" s="1"/>
  <c r="J1336" i="4" s="1"/>
  <c r="X1336" i="4"/>
  <c r="U1335" i="4" l="1"/>
  <c r="I1336" i="4" s="1"/>
  <c r="Y1336" i="4" s="1"/>
  <c r="K1336" i="4"/>
  <c r="L1336" i="4" l="1"/>
  <c r="N1336" i="4" s="1"/>
  <c r="R1336" i="4" s="1"/>
  <c r="P1336" i="4" l="1"/>
  <c r="S1336" i="4" s="1"/>
  <c r="G1337" i="4" s="1"/>
  <c r="M1337" i="4" s="1"/>
  <c r="H1337" i="4"/>
  <c r="W1337" i="4" l="1"/>
  <c r="Q1336" i="4"/>
  <c r="T1336" i="4" s="1"/>
  <c r="D1337" i="4" s="1"/>
  <c r="J1337" i="4" s="1"/>
  <c r="X1337" i="4"/>
  <c r="U1336" i="4" l="1"/>
  <c r="I1337" i="4" s="1"/>
  <c r="Y1337" i="4" s="1"/>
  <c r="K1337" i="4"/>
  <c r="L1337" i="4" l="1"/>
  <c r="N1337" i="4" s="1"/>
  <c r="R1337" i="4" l="1"/>
  <c r="H1338" i="4" s="1"/>
  <c r="P1337" i="4"/>
  <c r="S1337" i="4" s="1"/>
  <c r="G1338" i="4" s="1"/>
  <c r="M1338" i="4" s="1"/>
  <c r="Q1337" i="4" l="1"/>
  <c r="T1337" i="4" s="1"/>
  <c r="D1338" i="4" s="1"/>
  <c r="J1338" i="4" s="1"/>
  <c r="X1338" i="4"/>
  <c r="W1338" i="4"/>
  <c r="U1337" i="4" l="1"/>
  <c r="I1338" i="4" s="1"/>
  <c r="Y1338" i="4" s="1"/>
  <c r="K1338" i="4"/>
  <c r="L1338" i="4" s="1"/>
  <c r="N1338" i="4" s="1"/>
  <c r="P1338" i="4" s="1"/>
  <c r="S1338" i="4" s="1"/>
  <c r="G1339" i="4" s="1"/>
  <c r="M1339" i="4" s="1"/>
  <c r="R1338" i="4" l="1"/>
  <c r="H1339" i="4" s="1"/>
  <c r="X1339" i="4" s="1"/>
  <c r="W1339" i="4"/>
  <c r="Q1338" i="4"/>
  <c r="T1338" i="4" s="1"/>
  <c r="D1339" i="4" s="1"/>
  <c r="J1339" i="4" s="1"/>
  <c r="U1338" i="4" l="1"/>
  <c r="I1339" i="4" s="1"/>
  <c r="Y1339" i="4" s="1"/>
  <c r="K1339" i="4"/>
  <c r="L1339" i="4" l="1"/>
  <c r="N1339" i="4" s="1"/>
  <c r="P1339" i="4" l="1"/>
  <c r="S1339" i="4" s="1"/>
  <c r="G1340" i="4" s="1"/>
  <c r="M1340" i="4" s="1"/>
  <c r="R1339" i="4"/>
  <c r="H1340" i="4" s="1"/>
  <c r="T1339" i="4"/>
  <c r="D1340" i="4" s="1"/>
  <c r="J1340" i="4" l="1"/>
  <c r="Q1339" i="4"/>
  <c r="U1339" i="4" s="1"/>
  <c r="I1340" i="4" s="1"/>
  <c r="Y1340" i="4" s="1"/>
  <c r="X1340" i="4"/>
  <c r="W1340" i="4"/>
  <c r="K1340" i="4"/>
  <c r="L1340" i="4" l="1"/>
  <c r="N1340" i="4" s="1"/>
  <c r="P1340" i="4" l="1"/>
  <c r="S1340" i="4" s="1"/>
  <c r="G1341" i="4" s="1"/>
  <c r="M1341" i="4" s="1"/>
  <c r="R1340" i="4"/>
  <c r="H1341" i="4" s="1"/>
  <c r="T1340" i="4"/>
  <c r="D1341" i="4" s="1"/>
  <c r="J1341" i="4" l="1"/>
  <c r="Q1340" i="4"/>
  <c r="U1340" i="4" s="1"/>
  <c r="I1341" i="4" s="1"/>
  <c r="Y1341" i="4" s="1"/>
  <c r="X1341" i="4"/>
  <c r="W1341" i="4"/>
  <c r="K1341" i="4"/>
  <c r="L1341" i="4" l="1"/>
  <c r="N1341" i="4" s="1"/>
  <c r="P1341" i="4" l="1"/>
  <c r="S1341" i="4" s="1"/>
  <c r="G1342" i="4" s="1"/>
  <c r="M1342" i="4" s="1"/>
  <c r="R1341" i="4"/>
  <c r="H1342" i="4" s="1"/>
  <c r="X1342" i="4" l="1"/>
  <c r="Q1341" i="4"/>
  <c r="T1341" i="4" s="1"/>
  <c r="D1342" i="4" s="1"/>
  <c r="J1342" i="4" s="1"/>
  <c r="W1342" i="4"/>
  <c r="U1341" i="4" l="1"/>
  <c r="I1342" i="4" s="1"/>
  <c r="Y1342" i="4" s="1"/>
  <c r="K1342" i="4"/>
  <c r="L1342" i="4" s="1"/>
  <c r="N1342" i="4" s="1"/>
  <c r="P1342" i="4" l="1"/>
  <c r="S1342" i="4" s="1"/>
  <c r="G1343" i="4" s="1"/>
  <c r="M1343" i="4" s="1"/>
  <c r="R1342" i="4"/>
  <c r="H1343" i="4" s="1"/>
  <c r="Q1342" i="4" l="1"/>
  <c r="T1342" i="4" s="1"/>
  <c r="D1343" i="4" s="1"/>
  <c r="J1343" i="4" s="1"/>
  <c r="W1343" i="4"/>
  <c r="X1343" i="4"/>
  <c r="K1343" i="4" l="1"/>
  <c r="L1343" i="4" s="1"/>
  <c r="N1343" i="4" s="1"/>
  <c r="U1342" i="4"/>
  <c r="I1343" i="4" s="1"/>
  <c r="Y1343" i="4" s="1"/>
  <c r="P1343" i="4" l="1"/>
  <c r="S1343" i="4" s="1"/>
  <c r="G1344" i="4" s="1"/>
  <c r="M1344" i="4" s="1"/>
  <c r="R1343" i="4"/>
  <c r="H1344" i="4" s="1"/>
  <c r="T1343" i="4"/>
  <c r="D1344" i="4" s="1"/>
  <c r="J1344" i="4" l="1"/>
  <c r="Q1343" i="4"/>
  <c r="U1343" i="4" s="1"/>
  <c r="I1344" i="4" s="1"/>
  <c r="Y1344" i="4" s="1"/>
  <c r="X1344" i="4"/>
  <c r="W1344" i="4"/>
  <c r="K1344" i="4"/>
  <c r="L1344" i="4" l="1"/>
  <c r="N1344" i="4" s="1"/>
  <c r="P1344" i="4" l="1"/>
  <c r="S1344" i="4" s="1"/>
  <c r="G1345" i="4" s="1"/>
  <c r="M1345" i="4" s="1"/>
  <c r="R1344" i="4"/>
  <c r="H1345" i="4" s="1"/>
  <c r="W1345" i="4" l="1"/>
  <c r="X1345" i="4"/>
  <c r="Q1344" i="4"/>
  <c r="T1344" i="4" s="1"/>
  <c r="D1345" i="4" s="1"/>
  <c r="J1345" i="4" s="1"/>
  <c r="U1344" i="4" l="1"/>
  <c r="I1345" i="4" s="1"/>
  <c r="Y1345" i="4" s="1"/>
  <c r="K1345" i="4"/>
  <c r="L1345" i="4" s="1"/>
  <c r="N1345" i="4" s="1"/>
  <c r="P1345" i="4" l="1"/>
  <c r="S1345" i="4" s="1"/>
  <c r="G1346" i="4" s="1"/>
  <c r="M1346" i="4" s="1"/>
  <c r="R1345" i="4"/>
  <c r="H1346" i="4" s="1"/>
  <c r="T1345" i="4"/>
  <c r="D1346" i="4" s="1"/>
  <c r="Q1345" i="4" l="1"/>
  <c r="U1345" i="4" s="1"/>
  <c r="I1346" i="4" s="1"/>
  <c r="Y1346" i="4" s="1"/>
  <c r="J1346" i="4"/>
  <c r="X1346" i="4"/>
  <c r="W1346" i="4"/>
  <c r="K1346" i="4"/>
  <c r="L1346" i="4" l="1"/>
  <c r="N1346" i="4" s="1"/>
  <c r="P1346" i="4" l="1"/>
  <c r="S1346" i="4" s="1"/>
  <c r="G1347" i="4" s="1"/>
  <c r="M1347" i="4" s="1"/>
  <c r="R1346" i="4"/>
  <c r="H1347" i="4" s="1"/>
  <c r="T1346" i="4"/>
  <c r="D1347" i="4" s="1"/>
  <c r="X1347" i="4" l="1"/>
  <c r="J1347" i="4"/>
  <c r="Q1346" i="4"/>
  <c r="U1346" i="4" s="1"/>
  <c r="I1347" i="4" s="1"/>
  <c r="Y1347" i="4" s="1"/>
  <c r="W1347" i="4"/>
  <c r="K1347" i="4"/>
  <c r="L1347" i="4" l="1"/>
  <c r="N1347" i="4" s="1"/>
  <c r="P1347" i="4" l="1"/>
  <c r="S1347" i="4" s="1"/>
  <c r="G1348" i="4" s="1"/>
  <c r="M1348" i="4" s="1"/>
  <c r="R1347" i="4"/>
  <c r="H1348" i="4" s="1"/>
  <c r="T1347" i="4"/>
  <c r="D1348" i="4" s="1"/>
  <c r="Q1347" i="4" l="1"/>
  <c r="U1347" i="4" s="1"/>
  <c r="I1348" i="4" s="1"/>
  <c r="Y1348" i="4" s="1"/>
  <c r="W1348" i="4"/>
  <c r="J1348" i="4"/>
  <c r="X1348" i="4"/>
  <c r="K1348" i="4"/>
  <c r="L1348" i="4" l="1"/>
  <c r="N1348" i="4" s="1"/>
  <c r="P1348" i="4" l="1"/>
  <c r="S1348" i="4" s="1"/>
  <c r="G1349" i="4" s="1"/>
  <c r="M1349" i="4" s="1"/>
  <c r="R1348" i="4"/>
  <c r="H1349" i="4" s="1"/>
  <c r="T1348" i="4"/>
  <c r="D1349" i="4" s="1"/>
  <c r="Q1348" i="4" l="1"/>
  <c r="U1348" i="4" s="1"/>
  <c r="I1349" i="4" s="1"/>
  <c r="Y1349" i="4" s="1"/>
  <c r="W1349" i="4"/>
  <c r="J1349" i="4"/>
  <c r="X1349" i="4"/>
  <c r="K1349" i="4"/>
  <c r="L1349" i="4" l="1"/>
  <c r="N1349" i="4" s="1"/>
  <c r="R1349" i="4" s="1"/>
  <c r="H1350" i="4" s="1"/>
  <c r="P1349" i="4" l="1"/>
  <c r="S1349" i="4" s="1"/>
  <c r="G1350" i="4" s="1"/>
  <c r="M1350" i="4" s="1"/>
  <c r="X1350" i="4" l="1"/>
  <c r="Q1349" i="4"/>
  <c r="T1349" i="4" s="1"/>
  <c r="D1350" i="4" s="1"/>
  <c r="J1350" i="4" s="1"/>
  <c r="W1350" i="4"/>
  <c r="K1350" i="4" l="1"/>
  <c r="L1350" i="4" s="1"/>
  <c r="N1350" i="4" s="1"/>
  <c r="R1350" i="4" s="1"/>
  <c r="H1351" i="4" s="1"/>
  <c r="U1349" i="4"/>
  <c r="I1350" i="4" s="1"/>
  <c r="Y1350" i="4" s="1"/>
  <c r="P1350" i="4" l="1"/>
  <c r="S1350" i="4" s="1"/>
  <c r="G1351" i="4" s="1"/>
  <c r="M1351" i="4" s="1"/>
  <c r="T1350" i="4"/>
  <c r="D1351" i="4" s="1"/>
  <c r="J1351" i="4" l="1"/>
  <c r="Q1350" i="4"/>
  <c r="U1350" i="4" s="1"/>
  <c r="I1351" i="4" s="1"/>
  <c r="Y1351" i="4" s="1"/>
  <c r="W1351" i="4"/>
  <c r="X1351" i="4"/>
  <c r="K1351" i="4"/>
  <c r="L1351" i="4" l="1"/>
  <c r="N1351" i="4" s="1"/>
  <c r="R1351" i="4" s="1"/>
  <c r="H1352" i="4" s="1"/>
  <c r="P1351" i="4" l="1"/>
  <c r="S1351" i="4" s="1"/>
  <c r="G1352" i="4" s="1"/>
  <c r="M1352" i="4" s="1"/>
  <c r="T1351" i="4"/>
  <c r="D1352" i="4" s="1"/>
  <c r="X1352" i="4" l="1"/>
  <c r="Q1351" i="4"/>
  <c r="U1351" i="4" s="1"/>
  <c r="I1352" i="4" s="1"/>
  <c r="Y1352" i="4" s="1"/>
  <c r="J1352" i="4"/>
  <c r="W1352" i="4"/>
  <c r="K1352" i="4"/>
  <c r="L1352" i="4" l="1"/>
  <c r="N1352" i="4" s="1"/>
  <c r="R1352" i="4" s="1"/>
  <c r="H1353" i="4" s="1"/>
  <c r="P1352" i="4" l="1"/>
  <c r="S1352" i="4" s="1"/>
  <c r="G1353" i="4" s="1"/>
  <c r="M1353" i="4" s="1"/>
  <c r="T1352" i="4"/>
  <c r="D1353" i="4" s="1"/>
  <c r="W1353" i="4" l="1"/>
  <c r="J1353" i="4"/>
  <c r="Q1352" i="4"/>
  <c r="U1352" i="4" s="1"/>
  <c r="I1353" i="4" s="1"/>
  <c r="Y1353" i="4" s="1"/>
  <c r="X1353" i="4"/>
  <c r="K1353" i="4"/>
  <c r="L1353" i="4" l="1"/>
  <c r="N1353" i="4" s="1"/>
  <c r="P1353" i="4" l="1"/>
  <c r="S1353" i="4" s="1"/>
  <c r="G1354" i="4" s="1"/>
  <c r="M1354" i="4" s="1"/>
  <c r="R1353" i="4"/>
  <c r="H1354" i="4" s="1"/>
  <c r="T1353" i="4"/>
  <c r="D1354" i="4" s="1"/>
  <c r="W1354" i="4" l="1"/>
  <c r="X1354" i="4"/>
  <c r="J1354" i="4"/>
  <c r="Q1353" i="4"/>
  <c r="U1353" i="4" s="1"/>
  <c r="I1354" i="4" s="1"/>
  <c r="Y1354" i="4" s="1"/>
  <c r="K1354" i="4"/>
  <c r="L1354" i="4" l="1"/>
  <c r="N1354" i="4" s="1"/>
  <c r="P1354" i="4" l="1"/>
  <c r="S1354" i="4" s="1"/>
  <c r="G1355" i="4" s="1"/>
  <c r="M1355" i="4" s="1"/>
  <c r="R1354" i="4"/>
  <c r="H1355" i="4" s="1"/>
  <c r="Q1354" i="4" l="1"/>
  <c r="T1354" i="4" s="1"/>
  <c r="D1355" i="4" s="1"/>
  <c r="J1355" i="4" s="1"/>
  <c r="X1355" i="4"/>
  <c r="W1355" i="4"/>
  <c r="K1355" i="4" l="1"/>
  <c r="L1355" i="4" s="1"/>
  <c r="N1355" i="4" s="1"/>
  <c r="U1354" i="4"/>
  <c r="I1355" i="4" s="1"/>
  <c r="Y1355" i="4" s="1"/>
  <c r="P1355" i="4" l="1"/>
  <c r="S1355" i="4" s="1"/>
  <c r="G1356" i="4" s="1"/>
  <c r="M1356" i="4" s="1"/>
  <c r="R1355" i="4"/>
  <c r="H1356" i="4" s="1"/>
  <c r="Q1355" i="4" l="1"/>
  <c r="T1355" i="4" s="1"/>
  <c r="D1356" i="4" s="1"/>
  <c r="J1356" i="4" s="1"/>
  <c r="W1356" i="4"/>
  <c r="X1356" i="4"/>
  <c r="U1355" i="4" l="1"/>
  <c r="I1356" i="4" s="1"/>
  <c r="Y1356" i="4" s="1"/>
  <c r="K1356" i="4"/>
  <c r="L1356" i="4" s="1"/>
  <c r="N1356" i="4" s="1"/>
  <c r="P1356" i="4" s="1"/>
  <c r="R1356" i="4" l="1"/>
  <c r="H1357" i="4" s="1"/>
  <c r="S1356" i="4"/>
  <c r="G1357" i="4" s="1"/>
  <c r="M1357" i="4" s="1"/>
  <c r="Q1356" i="4"/>
  <c r="T1356" i="4" s="1"/>
  <c r="D1357" i="4" s="1"/>
  <c r="J1357" i="4" l="1"/>
  <c r="W1357" i="4"/>
  <c r="U1356" i="4"/>
  <c r="I1357" i="4" s="1"/>
  <c r="Y1357" i="4" s="1"/>
  <c r="X1357" i="4"/>
  <c r="K1357" i="4"/>
  <c r="L1357" i="4" l="1"/>
  <c r="N1357" i="4" s="1"/>
  <c r="P1357" i="4" s="1"/>
  <c r="S1357" i="4" s="1"/>
  <c r="G1358" i="4" s="1"/>
  <c r="M1358" i="4" s="1"/>
  <c r="R1357" i="4" l="1"/>
  <c r="H1358" i="4" s="1"/>
  <c r="X1358" i="4" s="1"/>
  <c r="W1358" i="4"/>
  <c r="Q1357" i="4"/>
  <c r="T1357" i="4" s="1"/>
  <c r="D1358" i="4" s="1"/>
  <c r="J1358" i="4" s="1"/>
  <c r="U1357" i="4" l="1"/>
  <c r="I1358" i="4" s="1"/>
  <c r="Y1358" i="4" s="1"/>
  <c r="K1358" i="4"/>
  <c r="L1358" i="4" l="1"/>
  <c r="N1358" i="4" s="1"/>
  <c r="P1358" i="4" l="1"/>
  <c r="S1358" i="4" s="1"/>
  <c r="G1359" i="4" s="1"/>
  <c r="M1359" i="4" s="1"/>
  <c r="R1358" i="4"/>
  <c r="H1359" i="4" s="1"/>
  <c r="Q1358" i="4" l="1"/>
  <c r="T1358" i="4" s="1"/>
  <c r="D1359" i="4" s="1"/>
  <c r="J1359" i="4" s="1"/>
  <c r="X1359" i="4"/>
  <c r="W1359" i="4"/>
  <c r="U1358" i="4" l="1"/>
  <c r="I1359" i="4" s="1"/>
  <c r="Y1359" i="4" s="1"/>
  <c r="K1359" i="4"/>
  <c r="L1359" i="4" s="1"/>
  <c r="N1359" i="4" s="1"/>
  <c r="P1359" i="4" l="1"/>
  <c r="S1359" i="4" s="1"/>
  <c r="G1360" i="4" s="1"/>
  <c r="M1360" i="4" s="1"/>
  <c r="R1359" i="4"/>
  <c r="H1360" i="4" s="1"/>
  <c r="Q1359" i="4" l="1"/>
  <c r="U1359" i="4" s="1"/>
  <c r="I1360" i="4" s="1"/>
  <c r="Y1360" i="4" s="1"/>
  <c r="X1360" i="4"/>
  <c r="W1360" i="4"/>
  <c r="T1359" i="4"/>
  <c r="D1360" i="4" s="1"/>
  <c r="J1360" i="4" s="1"/>
  <c r="K1360" i="4" l="1"/>
  <c r="L1360" i="4" l="1"/>
  <c r="N1360" i="4" s="1"/>
  <c r="R1360" i="4" l="1"/>
  <c r="H1361" i="4" s="1"/>
  <c r="P1360" i="4"/>
  <c r="S1360" i="4" s="1"/>
  <c r="G1361" i="4" s="1"/>
  <c r="M1361" i="4" s="1"/>
  <c r="T1360" i="4"/>
  <c r="D1361" i="4" s="1"/>
  <c r="J1361" i="4" l="1"/>
  <c r="W1361" i="4"/>
  <c r="X1361" i="4"/>
  <c r="Q1360" i="4"/>
  <c r="U1360" i="4" s="1"/>
  <c r="I1361" i="4" s="1"/>
  <c r="Y1361" i="4" s="1"/>
  <c r="K1361" i="4"/>
  <c r="L1361" i="4" l="1"/>
  <c r="N1361" i="4" s="1"/>
  <c r="P1361" i="4" s="1"/>
  <c r="S1361" i="4" s="1"/>
  <c r="G1362" i="4" s="1"/>
  <c r="M1362" i="4" s="1"/>
  <c r="R1361" i="4" l="1"/>
  <c r="H1362" i="4" s="1"/>
  <c r="X1362" i="4" s="1"/>
  <c r="W1362" i="4"/>
  <c r="Q1361" i="4"/>
  <c r="U1361" i="4" s="1"/>
  <c r="I1362" i="4" s="1"/>
  <c r="T1361" i="4"/>
  <c r="D1362" i="4" s="1"/>
  <c r="J1362" i="4" s="1"/>
  <c r="Y1362" i="4" l="1"/>
  <c r="K1362" i="4"/>
  <c r="L1362" i="4" l="1"/>
  <c r="N1362" i="4" s="1"/>
  <c r="P1362" i="4" l="1"/>
  <c r="S1362" i="4" s="1"/>
  <c r="G1363" i="4" s="1"/>
  <c r="M1363" i="4" s="1"/>
  <c r="R1362" i="4"/>
  <c r="H1363" i="4" s="1"/>
  <c r="Q1362" i="4" l="1"/>
  <c r="T1362" i="4" s="1"/>
  <c r="D1363" i="4" s="1"/>
  <c r="J1363" i="4" s="1"/>
  <c r="X1363" i="4"/>
  <c r="W1363" i="4"/>
  <c r="U1362" i="4" l="1"/>
  <c r="I1363" i="4" s="1"/>
  <c r="Y1363" i="4" s="1"/>
  <c r="K1363" i="4"/>
  <c r="L1363" i="4" s="1"/>
  <c r="N1363" i="4" s="1"/>
  <c r="P1363" i="4" l="1"/>
  <c r="S1363" i="4" s="1"/>
  <c r="G1364" i="4" s="1"/>
  <c r="M1364" i="4" s="1"/>
  <c r="R1363" i="4"/>
  <c r="H1364" i="4" s="1"/>
  <c r="Q1363" i="4" l="1"/>
  <c r="T1363" i="4" s="1"/>
  <c r="D1364" i="4" s="1"/>
  <c r="J1364" i="4" s="1"/>
  <c r="X1364" i="4"/>
  <c r="W1364" i="4"/>
  <c r="K1364" i="4" l="1"/>
  <c r="L1364" i="4" s="1"/>
  <c r="N1364" i="4" s="1"/>
  <c r="R1364" i="4" s="1"/>
  <c r="U1363" i="4"/>
  <c r="I1364" i="4" s="1"/>
  <c r="Y1364" i="4" s="1"/>
  <c r="P1364" i="4" l="1"/>
  <c r="S1364" i="4" s="1"/>
  <c r="G1365" i="4" s="1"/>
  <c r="M1365" i="4" s="1"/>
  <c r="H1365" i="4"/>
  <c r="W1365" i="4" l="1"/>
  <c r="Q1364" i="4"/>
  <c r="U1364" i="4" s="1"/>
  <c r="I1365" i="4" s="1"/>
  <c r="Y1365" i="4" s="1"/>
  <c r="T1364" i="4"/>
  <c r="D1365" i="4" s="1"/>
  <c r="J1365" i="4" s="1"/>
  <c r="X1365" i="4"/>
  <c r="K1365" i="4" l="1"/>
  <c r="L1365" i="4" l="1"/>
  <c r="N1365" i="4" s="1"/>
  <c r="P1365" i="4" l="1"/>
  <c r="S1365" i="4" s="1"/>
  <c r="G1366" i="4" s="1"/>
  <c r="M1366" i="4" s="1"/>
  <c r="R1365" i="4"/>
  <c r="H1366" i="4" s="1"/>
  <c r="T1365" i="4"/>
  <c r="D1366" i="4" s="1"/>
  <c r="W1366" i="4" l="1"/>
  <c r="Q1365" i="4"/>
  <c r="U1365" i="4" s="1"/>
  <c r="I1366" i="4" s="1"/>
  <c r="Y1366" i="4" s="1"/>
  <c r="J1366" i="4"/>
  <c r="X1366" i="4"/>
  <c r="K1366" i="4"/>
  <c r="L1366" i="4" l="1"/>
  <c r="N1366" i="4" s="1"/>
  <c r="P1366" i="4" l="1"/>
  <c r="S1366" i="4" s="1"/>
  <c r="G1367" i="4" s="1"/>
  <c r="M1367" i="4" s="1"/>
  <c r="R1366" i="4"/>
  <c r="H1367" i="4" s="1"/>
  <c r="T1366" i="4"/>
  <c r="D1367" i="4" s="1"/>
  <c r="Q1366" i="4" l="1"/>
  <c r="U1366" i="4" s="1"/>
  <c r="I1367" i="4" s="1"/>
  <c r="Y1367" i="4" s="1"/>
  <c r="W1367" i="4"/>
  <c r="J1367" i="4"/>
  <c r="X1367" i="4"/>
  <c r="K1367" i="4"/>
  <c r="L1367" i="4" l="1"/>
  <c r="N1367" i="4" s="1"/>
  <c r="P1367" i="4" l="1"/>
  <c r="S1367" i="4" s="1"/>
  <c r="G1368" i="4" s="1"/>
  <c r="M1368" i="4" s="1"/>
  <c r="R1367" i="4"/>
  <c r="H1368" i="4" s="1"/>
  <c r="T1367" i="4"/>
  <c r="D1368" i="4" s="1"/>
  <c r="Q1367" i="4" l="1"/>
  <c r="U1367" i="4" s="1"/>
  <c r="I1368" i="4" s="1"/>
  <c r="Y1368" i="4" s="1"/>
  <c r="J1368" i="4"/>
  <c r="X1368" i="4"/>
  <c r="W1368" i="4"/>
  <c r="K1368" i="4"/>
  <c r="L1368" i="4" l="1"/>
  <c r="N1368" i="4" s="1"/>
  <c r="P1368" i="4" l="1"/>
  <c r="S1368" i="4" s="1"/>
  <c r="G1369" i="4" s="1"/>
  <c r="M1369" i="4" s="1"/>
  <c r="R1368" i="4"/>
  <c r="H1369" i="4" s="1"/>
  <c r="T1368" i="4"/>
  <c r="D1369" i="4" s="1"/>
  <c r="Q1368" i="4" l="1"/>
  <c r="U1368" i="4" s="1"/>
  <c r="I1369" i="4" s="1"/>
  <c r="Y1369" i="4" s="1"/>
  <c r="W1369" i="4"/>
  <c r="J1369" i="4"/>
  <c r="X1369" i="4"/>
  <c r="K1369" i="4"/>
  <c r="L1369" i="4" l="1"/>
  <c r="N1369" i="4" s="1"/>
  <c r="P1369" i="4" l="1"/>
  <c r="S1369" i="4" s="1"/>
  <c r="G1370" i="4" s="1"/>
  <c r="M1370" i="4" s="1"/>
  <c r="R1369" i="4"/>
  <c r="H1370" i="4" s="1"/>
  <c r="T1369" i="4"/>
  <c r="D1370" i="4" s="1"/>
  <c r="X1370" i="4" l="1"/>
  <c r="J1370" i="4"/>
  <c r="Q1369" i="4"/>
  <c r="U1369" i="4" s="1"/>
  <c r="I1370" i="4" s="1"/>
  <c r="Y1370" i="4" s="1"/>
  <c r="W1370" i="4"/>
  <c r="K1370" i="4"/>
  <c r="L1370" i="4" l="1"/>
  <c r="N1370" i="4" s="1"/>
  <c r="P1370" i="4" l="1"/>
  <c r="S1370" i="4" s="1"/>
  <c r="G1371" i="4" s="1"/>
  <c r="M1371" i="4" s="1"/>
  <c r="R1370" i="4"/>
  <c r="H1371" i="4" s="1"/>
  <c r="Q1370" i="4" l="1"/>
  <c r="T1370" i="4" s="1"/>
  <c r="D1371" i="4" s="1"/>
  <c r="J1371" i="4" s="1"/>
  <c r="X1371" i="4"/>
  <c r="W1371" i="4"/>
  <c r="U1370" i="4" l="1"/>
  <c r="I1371" i="4" s="1"/>
  <c r="Y1371" i="4" s="1"/>
  <c r="K1371" i="4"/>
  <c r="L1371" i="4" s="1"/>
  <c r="N1371" i="4" s="1"/>
  <c r="P1371" i="4" l="1"/>
  <c r="S1371" i="4" s="1"/>
  <c r="G1372" i="4" s="1"/>
  <c r="M1372" i="4" s="1"/>
  <c r="R1371" i="4"/>
  <c r="H1372" i="4" s="1"/>
  <c r="T1371" i="4"/>
  <c r="D1372" i="4" s="1"/>
  <c r="J1372" i="4" l="1"/>
  <c r="X1372" i="4"/>
  <c r="Q1371" i="4"/>
  <c r="U1371" i="4" s="1"/>
  <c r="I1372" i="4" s="1"/>
  <c r="Y1372" i="4" s="1"/>
  <c r="W1372" i="4"/>
  <c r="K1372" i="4"/>
  <c r="L1372" i="4" l="1"/>
  <c r="N1372" i="4" s="1"/>
  <c r="P1372" i="4" l="1"/>
  <c r="S1372" i="4" s="1"/>
  <c r="G1373" i="4" s="1"/>
  <c r="M1373" i="4" s="1"/>
  <c r="R1372" i="4"/>
  <c r="H1373" i="4" s="1"/>
  <c r="Q1372" i="4" l="1"/>
  <c r="T1372" i="4" s="1"/>
  <c r="D1373" i="4" s="1"/>
  <c r="J1373" i="4" s="1"/>
  <c r="X1373" i="4"/>
  <c r="W1373" i="4"/>
  <c r="K1373" i="4" l="1"/>
  <c r="L1373" i="4" s="1"/>
  <c r="N1373" i="4" s="1"/>
  <c r="U1372" i="4"/>
  <c r="I1373" i="4" s="1"/>
  <c r="Y1373" i="4" s="1"/>
  <c r="P1373" i="4" l="1"/>
  <c r="S1373" i="4" s="1"/>
  <c r="G1374" i="4" s="1"/>
  <c r="M1374" i="4" s="1"/>
  <c r="R1373" i="4"/>
  <c r="H1374" i="4" s="1"/>
  <c r="Q1373" i="4" l="1"/>
  <c r="T1373" i="4" s="1"/>
  <c r="D1374" i="4" s="1"/>
  <c r="J1374" i="4" s="1"/>
  <c r="W1374" i="4"/>
  <c r="X1374" i="4"/>
  <c r="K1374" i="4" l="1"/>
  <c r="L1374" i="4" s="1"/>
  <c r="N1374" i="4" s="1"/>
  <c r="U1373" i="4"/>
  <c r="I1374" i="4" s="1"/>
  <c r="Y1374" i="4" s="1"/>
  <c r="R1374" i="4" l="1"/>
  <c r="H1375" i="4" s="1"/>
  <c r="P1374" i="4"/>
  <c r="S1374" i="4" s="1"/>
  <c r="G1375" i="4" s="1"/>
  <c r="M1375" i="4" s="1"/>
  <c r="W1375" i="4" l="1"/>
  <c r="X1375" i="4"/>
  <c r="Q1374" i="4"/>
  <c r="T1374" i="4" l="1"/>
  <c r="D1375" i="4" s="1"/>
  <c r="J1375" i="4" s="1"/>
  <c r="U1374" i="4"/>
  <c r="I1375" i="4" s="1"/>
  <c r="Y1375" i="4" s="1"/>
  <c r="K1375" i="4" l="1"/>
  <c r="L1375" i="4" s="1"/>
  <c r="N1375" i="4" s="1"/>
  <c r="T1375" i="4"/>
  <c r="D1376" i="4" s="1"/>
  <c r="P1375" i="4" l="1"/>
  <c r="S1375" i="4" s="1"/>
  <c r="G1376" i="4" s="1"/>
  <c r="M1376" i="4" s="1"/>
  <c r="R1375" i="4"/>
  <c r="H1376" i="4" s="1"/>
  <c r="K1376" i="4"/>
  <c r="J1376" i="4" l="1"/>
  <c r="L1376" i="4" s="1"/>
  <c r="N1376" i="4" s="1"/>
  <c r="P1376" i="4" s="1"/>
  <c r="S1376" i="4" s="1"/>
  <c r="G1377" i="4" s="1"/>
  <c r="M1377" i="4" s="1"/>
  <c r="W1376" i="4"/>
  <c r="Q1375" i="4"/>
  <c r="U1375" i="4" s="1"/>
  <c r="I1376" i="4" s="1"/>
  <c r="Y1376" i="4" s="1"/>
  <c r="X1376" i="4"/>
  <c r="R1376" i="4" l="1"/>
  <c r="H1377" i="4" s="1"/>
  <c r="X1377" i="4" s="1"/>
  <c r="W1377" i="4"/>
  <c r="Q1376" i="4"/>
  <c r="U1376" i="4" s="1"/>
  <c r="I1377" i="4" s="1"/>
  <c r="T1376" i="4"/>
  <c r="D1377" i="4" s="1"/>
  <c r="J1377" i="4" s="1"/>
  <c r="Y1377" i="4" l="1"/>
  <c r="K1377" i="4"/>
  <c r="L1377" i="4" l="1"/>
  <c r="N1377" i="4" s="1"/>
  <c r="P1377" i="4" l="1"/>
  <c r="S1377" i="4" s="1"/>
  <c r="G1378" i="4" s="1"/>
  <c r="M1378" i="4" s="1"/>
  <c r="R1377" i="4"/>
  <c r="H1378" i="4" s="1"/>
  <c r="T1377" i="4"/>
  <c r="D1378" i="4" s="1"/>
  <c r="J1378" i="4" l="1"/>
  <c r="Q1377" i="4"/>
  <c r="U1377" i="4" s="1"/>
  <c r="I1378" i="4" s="1"/>
  <c r="Y1378" i="4" s="1"/>
  <c r="X1378" i="4"/>
  <c r="W1378" i="4"/>
  <c r="K1378" i="4"/>
  <c r="L1378" i="4" l="1"/>
  <c r="N1378" i="4" s="1"/>
  <c r="P1378" i="4" l="1"/>
  <c r="S1378" i="4" s="1"/>
  <c r="G1379" i="4" s="1"/>
  <c r="M1379" i="4" s="1"/>
  <c r="R1378" i="4"/>
  <c r="H1379" i="4" s="1"/>
  <c r="T1378" i="4"/>
  <c r="D1379" i="4" s="1"/>
  <c r="W1379" i="4" l="1"/>
  <c r="J1379" i="4"/>
  <c r="Q1378" i="4"/>
  <c r="U1378" i="4" s="1"/>
  <c r="I1379" i="4" s="1"/>
  <c r="Y1379" i="4" s="1"/>
  <c r="X1379" i="4"/>
  <c r="K1379" i="4"/>
  <c r="L1379" i="4" l="1"/>
  <c r="N1379" i="4" s="1"/>
  <c r="P1379" i="4" l="1"/>
  <c r="S1379" i="4" s="1"/>
  <c r="G1380" i="4" s="1"/>
  <c r="M1380" i="4" s="1"/>
  <c r="R1379" i="4"/>
  <c r="H1380" i="4" s="1"/>
  <c r="W1380" i="4" l="1"/>
  <c r="Q1379" i="4"/>
  <c r="T1379" i="4" s="1"/>
  <c r="D1380" i="4" s="1"/>
  <c r="J1380" i="4" s="1"/>
  <c r="X1380" i="4"/>
  <c r="U1379" i="4" l="1"/>
  <c r="I1380" i="4" s="1"/>
  <c r="Y1380" i="4" s="1"/>
  <c r="K1380" i="4"/>
  <c r="L1380" i="4" s="1"/>
  <c r="N1380" i="4" s="1"/>
  <c r="P1380" i="4" l="1"/>
  <c r="S1380" i="4" s="1"/>
  <c r="G1381" i="4" s="1"/>
  <c r="M1381" i="4" s="1"/>
  <c r="R1380" i="4"/>
  <c r="H1381" i="4" s="1"/>
  <c r="T1380" i="4"/>
  <c r="D1381" i="4" s="1"/>
  <c r="W1381" i="4" l="1"/>
  <c r="X1381" i="4"/>
  <c r="J1381" i="4"/>
  <c r="Q1380" i="4"/>
  <c r="U1380" i="4" s="1"/>
  <c r="I1381" i="4" s="1"/>
  <c r="Y1381" i="4" s="1"/>
  <c r="K1381" i="4"/>
  <c r="L1381" i="4" l="1"/>
  <c r="N1381" i="4" s="1"/>
  <c r="P1381" i="4" l="1"/>
  <c r="S1381" i="4" s="1"/>
  <c r="G1382" i="4" s="1"/>
  <c r="M1382" i="4" s="1"/>
  <c r="R1381" i="4"/>
  <c r="H1382" i="4" s="1"/>
  <c r="W1382" i="4" l="1"/>
  <c r="Q1381" i="4"/>
  <c r="T1381" i="4" s="1"/>
  <c r="D1382" i="4" s="1"/>
  <c r="J1382" i="4" s="1"/>
  <c r="X1382" i="4"/>
  <c r="U1381" i="4" l="1"/>
  <c r="I1382" i="4" s="1"/>
  <c r="Y1382" i="4" s="1"/>
  <c r="K1382" i="4"/>
  <c r="L1382" i="4" s="1"/>
  <c r="N1382" i="4" s="1"/>
  <c r="P1382" i="4" l="1"/>
  <c r="S1382" i="4" s="1"/>
  <c r="G1383" i="4" s="1"/>
  <c r="M1383" i="4" s="1"/>
  <c r="R1382" i="4"/>
  <c r="H1383" i="4" s="1"/>
  <c r="Q1382" i="4" l="1"/>
  <c r="T1382" i="4" s="1"/>
  <c r="D1383" i="4" s="1"/>
  <c r="J1383" i="4" s="1"/>
  <c r="X1383" i="4"/>
  <c r="W1383" i="4"/>
  <c r="U1382" i="4" l="1"/>
  <c r="I1383" i="4" s="1"/>
  <c r="Y1383" i="4" s="1"/>
  <c r="K1383" i="4"/>
  <c r="L1383" i="4" s="1"/>
  <c r="N1383" i="4" s="1"/>
  <c r="P1383" i="4" l="1"/>
  <c r="S1383" i="4" s="1"/>
  <c r="G1384" i="4" s="1"/>
  <c r="M1384" i="4" s="1"/>
  <c r="R1383" i="4"/>
  <c r="H1384" i="4" s="1"/>
  <c r="Q1383" i="4" l="1"/>
  <c r="T1383" i="4" s="1"/>
  <c r="D1384" i="4" s="1"/>
  <c r="J1384" i="4" s="1"/>
  <c r="X1384" i="4"/>
  <c r="W1384" i="4"/>
  <c r="K1384" i="4" l="1"/>
  <c r="L1384" i="4" s="1"/>
  <c r="N1384" i="4" s="1"/>
  <c r="U1383" i="4"/>
  <c r="I1384" i="4" s="1"/>
  <c r="Y1384" i="4" s="1"/>
  <c r="P1384" i="4" l="1"/>
  <c r="S1384" i="4" s="1"/>
  <c r="G1385" i="4" s="1"/>
  <c r="M1385" i="4" s="1"/>
  <c r="R1384" i="4"/>
  <c r="H1385" i="4" s="1"/>
  <c r="T1384" i="4"/>
  <c r="D1385" i="4" s="1"/>
  <c r="J1385" i="4" l="1"/>
  <c r="Q1384" i="4"/>
  <c r="U1384" i="4" s="1"/>
  <c r="I1385" i="4" s="1"/>
  <c r="Y1385" i="4" s="1"/>
  <c r="X1385" i="4"/>
  <c r="W1385" i="4"/>
  <c r="K1385" i="4"/>
  <c r="L1385" i="4" l="1"/>
  <c r="N1385" i="4" s="1"/>
  <c r="P1385" i="4" l="1"/>
  <c r="S1385" i="4" s="1"/>
  <c r="G1386" i="4" s="1"/>
  <c r="M1386" i="4" s="1"/>
  <c r="R1385" i="4"/>
  <c r="H1386" i="4" s="1"/>
  <c r="Q1385" i="4" l="1"/>
  <c r="T1385" i="4" s="1"/>
  <c r="D1386" i="4" s="1"/>
  <c r="J1386" i="4" s="1"/>
  <c r="X1386" i="4"/>
  <c r="W1386" i="4"/>
  <c r="U1385" i="4" l="1"/>
  <c r="I1386" i="4" s="1"/>
  <c r="Y1386" i="4" s="1"/>
  <c r="K1386" i="4"/>
  <c r="L1386" i="4" s="1"/>
  <c r="N1386" i="4" s="1"/>
  <c r="P1386" i="4" l="1"/>
  <c r="S1386" i="4" s="1"/>
  <c r="G1387" i="4" s="1"/>
  <c r="M1387" i="4" s="1"/>
  <c r="R1386" i="4"/>
  <c r="H1387" i="4" s="1"/>
  <c r="X1387" i="4" l="1"/>
  <c r="W1387" i="4"/>
  <c r="Q1386" i="4"/>
  <c r="T1386" i="4" s="1"/>
  <c r="D1387" i="4" s="1"/>
  <c r="J1387" i="4" s="1"/>
  <c r="U1386" i="4" l="1"/>
  <c r="I1387" i="4" s="1"/>
  <c r="Y1387" i="4" s="1"/>
  <c r="K1387" i="4"/>
  <c r="L1387" i="4" s="1"/>
  <c r="N1387" i="4" s="1"/>
  <c r="R1387" i="4" s="1"/>
  <c r="H1388" i="4" s="1"/>
  <c r="P1387" i="4" l="1"/>
  <c r="S1387" i="4" s="1"/>
  <c r="G1388" i="4" s="1"/>
  <c r="M1388" i="4" s="1"/>
  <c r="W1388" i="4" l="1"/>
  <c r="Q1387" i="4"/>
  <c r="T1387" i="4" s="1"/>
  <c r="D1388" i="4" s="1"/>
  <c r="J1388" i="4" s="1"/>
  <c r="X1388" i="4"/>
  <c r="U1387" i="4" l="1"/>
  <c r="I1388" i="4" s="1"/>
  <c r="Y1388" i="4" s="1"/>
  <c r="K1388" i="4"/>
  <c r="L1388" i="4" s="1"/>
  <c r="N1388" i="4" s="1"/>
  <c r="P1388" i="4" l="1"/>
  <c r="S1388" i="4" s="1"/>
  <c r="G1389" i="4" s="1"/>
  <c r="M1389" i="4" s="1"/>
  <c r="R1388" i="4"/>
  <c r="H1389" i="4" s="1"/>
  <c r="T1388" i="4"/>
  <c r="D1389" i="4" s="1"/>
  <c r="J1389" i="4" l="1"/>
  <c r="X1389" i="4"/>
  <c r="Q1388" i="4"/>
  <c r="U1388" i="4" s="1"/>
  <c r="I1389" i="4" s="1"/>
  <c r="Y1389" i="4" s="1"/>
  <c r="W1389" i="4"/>
  <c r="K1389" i="4"/>
  <c r="L1389" i="4" l="1"/>
  <c r="N1389" i="4" s="1"/>
  <c r="P1389" i="4" l="1"/>
  <c r="S1389" i="4" s="1"/>
  <c r="G1390" i="4" s="1"/>
  <c r="M1390" i="4" s="1"/>
  <c r="R1389" i="4"/>
  <c r="H1390" i="4" s="1"/>
  <c r="T1389" i="4"/>
  <c r="D1390" i="4" s="1"/>
  <c r="J1390" i="4" l="1"/>
  <c r="Q1389" i="4"/>
  <c r="U1389" i="4" s="1"/>
  <c r="I1390" i="4" s="1"/>
  <c r="Y1390" i="4" s="1"/>
  <c r="X1390" i="4"/>
  <c r="W1390" i="4"/>
  <c r="K1390" i="4"/>
  <c r="L1390" i="4" l="1"/>
  <c r="N1390" i="4" s="1"/>
  <c r="P1390" i="4" l="1"/>
  <c r="S1390" i="4" s="1"/>
  <c r="G1391" i="4" s="1"/>
  <c r="M1391" i="4" s="1"/>
  <c r="R1390" i="4"/>
  <c r="H1391" i="4" s="1"/>
  <c r="T1390" i="4"/>
  <c r="D1391" i="4" s="1"/>
  <c r="X1391" i="4" l="1"/>
  <c r="Q1390" i="4"/>
  <c r="U1390" i="4" s="1"/>
  <c r="I1391" i="4" s="1"/>
  <c r="Y1391" i="4" s="1"/>
  <c r="W1391" i="4"/>
  <c r="J1391" i="4"/>
  <c r="K1391" i="4"/>
  <c r="L1391" i="4" l="1"/>
  <c r="N1391" i="4" s="1"/>
  <c r="P1391" i="4" l="1"/>
  <c r="S1391" i="4" s="1"/>
  <c r="G1392" i="4" s="1"/>
  <c r="M1392" i="4" s="1"/>
  <c r="R1391" i="4"/>
  <c r="H1392" i="4" s="1"/>
  <c r="T1391" i="4"/>
  <c r="D1392" i="4" s="1"/>
  <c r="J1392" i="4" l="1"/>
  <c r="Q1391" i="4"/>
  <c r="U1391" i="4" s="1"/>
  <c r="I1392" i="4" s="1"/>
  <c r="Y1392" i="4" s="1"/>
  <c r="X1392" i="4"/>
  <c r="W1392" i="4"/>
  <c r="K1392" i="4"/>
  <c r="L1392" i="4" l="1"/>
  <c r="N1392" i="4" s="1"/>
  <c r="P1392" i="4" l="1"/>
  <c r="S1392" i="4" s="1"/>
  <c r="G1393" i="4" s="1"/>
  <c r="M1393" i="4" s="1"/>
  <c r="R1392" i="4"/>
  <c r="H1393" i="4" s="1"/>
  <c r="W1393" i="4" l="1"/>
  <c r="Q1392" i="4"/>
  <c r="T1392" i="4" s="1"/>
  <c r="D1393" i="4" s="1"/>
  <c r="J1393" i="4" s="1"/>
  <c r="X1393" i="4"/>
  <c r="U1392" i="4" l="1"/>
  <c r="I1393" i="4" s="1"/>
  <c r="Y1393" i="4" s="1"/>
  <c r="K1393" i="4"/>
  <c r="L1393" i="4" s="1"/>
  <c r="N1393" i="4" s="1"/>
  <c r="P1393" i="4" l="1"/>
  <c r="S1393" i="4" s="1"/>
  <c r="G1394" i="4" s="1"/>
  <c r="M1394" i="4" s="1"/>
  <c r="R1393" i="4"/>
  <c r="H1394" i="4" s="1"/>
  <c r="T1393" i="4"/>
  <c r="D1394" i="4" s="1"/>
  <c r="Q1393" i="4" l="1"/>
  <c r="U1393" i="4" s="1"/>
  <c r="I1394" i="4" s="1"/>
  <c r="Y1394" i="4" s="1"/>
  <c r="W1394" i="4"/>
  <c r="X1394" i="4"/>
  <c r="J1394" i="4"/>
  <c r="K1394" i="4"/>
  <c r="L1394" i="4" l="1"/>
  <c r="N1394" i="4" s="1"/>
  <c r="P1394" i="4" l="1"/>
  <c r="S1394" i="4" s="1"/>
  <c r="G1395" i="4" s="1"/>
  <c r="M1395" i="4" s="1"/>
  <c r="R1394" i="4"/>
  <c r="H1395" i="4" s="1"/>
  <c r="Q1394" i="4" l="1"/>
  <c r="U1394" i="4" s="1"/>
  <c r="I1395" i="4" s="1"/>
  <c r="Y1395" i="4" s="1"/>
  <c r="W1395" i="4"/>
  <c r="X1395" i="4"/>
  <c r="T1394" i="4"/>
  <c r="D1395" i="4" s="1"/>
  <c r="J1395" i="4" s="1"/>
  <c r="K1395" i="4" l="1"/>
  <c r="L1395" i="4" l="1"/>
  <c r="N1395" i="4" s="1"/>
  <c r="P1395" i="4" l="1"/>
  <c r="S1395" i="4" s="1"/>
  <c r="G1396" i="4" s="1"/>
  <c r="M1396" i="4" s="1"/>
  <c r="R1395" i="4"/>
  <c r="H1396" i="4" s="1"/>
  <c r="X1396" i="4" l="1"/>
  <c r="W1396" i="4"/>
  <c r="Q1395" i="4"/>
  <c r="U1395" i="4" s="1"/>
  <c r="I1396" i="4" s="1"/>
  <c r="Y1396" i="4" s="1"/>
  <c r="T1395" i="4"/>
  <c r="D1396" i="4" s="1"/>
  <c r="J1396" i="4" s="1"/>
  <c r="K1396" i="4" l="1"/>
  <c r="L1396" i="4" s="1"/>
  <c r="N1396" i="4" s="1"/>
  <c r="R1396" i="4" s="1"/>
  <c r="P1396" i="4" l="1"/>
  <c r="S1396" i="4" s="1"/>
  <c r="G1397" i="4" s="1"/>
  <c r="M1397" i="4" s="1"/>
  <c r="H1397" i="4"/>
  <c r="W1397" i="4" l="1"/>
  <c r="Q1396" i="4"/>
  <c r="U1396" i="4" s="1"/>
  <c r="I1397" i="4" s="1"/>
  <c r="Y1397" i="4" s="1"/>
  <c r="T1396" i="4"/>
  <c r="D1397" i="4" s="1"/>
  <c r="J1397" i="4" s="1"/>
  <c r="X1397" i="4"/>
  <c r="K1397" i="4" l="1"/>
  <c r="L1397" i="4" l="1"/>
  <c r="N1397" i="4" s="1"/>
  <c r="P1397" i="4" l="1"/>
  <c r="S1397" i="4" s="1"/>
  <c r="G1398" i="4" s="1"/>
  <c r="M1398" i="4" s="1"/>
  <c r="R1397" i="4"/>
  <c r="H1398" i="4" s="1"/>
  <c r="T1397" i="4"/>
  <c r="D1398" i="4" s="1"/>
  <c r="J1398" i="4" l="1"/>
  <c r="Q1397" i="4"/>
  <c r="U1397" i="4" s="1"/>
  <c r="I1398" i="4" s="1"/>
  <c r="Y1398" i="4" s="1"/>
  <c r="X1398" i="4"/>
  <c r="W1398" i="4"/>
  <c r="K1398" i="4"/>
  <c r="L1398" i="4" l="1"/>
  <c r="N1398" i="4" s="1"/>
  <c r="R1398" i="4" s="1"/>
  <c r="H1399" i="4" s="1"/>
  <c r="P1398" i="4" l="1"/>
  <c r="S1398" i="4" s="1"/>
  <c r="G1399" i="4" s="1"/>
  <c r="M1399" i="4" s="1"/>
  <c r="X1399" i="4" l="1"/>
  <c r="Q1398" i="4"/>
  <c r="T1398" i="4" s="1"/>
  <c r="D1399" i="4" s="1"/>
  <c r="J1399" i="4" s="1"/>
  <c r="W1399" i="4"/>
  <c r="U1398" i="4" l="1"/>
  <c r="I1399" i="4" s="1"/>
  <c r="Y1399" i="4" s="1"/>
  <c r="K1399" i="4"/>
  <c r="L1399" i="4" s="1"/>
  <c r="N1399" i="4" s="1"/>
  <c r="P1399" i="4" l="1"/>
  <c r="S1399" i="4" s="1"/>
  <c r="G1400" i="4" s="1"/>
  <c r="M1400" i="4" s="1"/>
  <c r="R1399" i="4"/>
  <c r="H1400" i="4" s="1"/>
  <c r="T1399" i="4"/>
  <c r="D1400" i="4" s="1"/>
  <c r="Q1399" i="4" l="1"/>
  <c r="U1399" i="4" s="1"/>
  <c r="I1400" i="4" s="1"/>
  <c r="Y1400" i="4" s="1"/>
  <c r="W1400" i="4"/>
  <c r="J1400" i="4"/>
  <c r="X1400" i="4"/>
  <c r="K1400" i="4"/>
  <c r="L1400" i="4" l="1"/>
  <c r="N1400" i="4" s="1"/>
  <c r="P1400" i="4" l="1"/>
  <c r="S1400" i="4" s="1"/>
  <c r="G1401" i="4" s="1"/>
  <c r="M1401" i="4" s="1"/>
  <c r="R1400" i="4"/>
  <c r="H1401" i="4" s="1"/>
  <c r="X1401" i="4" l="1"/>
  <c r="Q1400" i="4"/>
  <c r="T1400" i="4" s="1"/>
  <c r="D1401" i="4" s="1"/>
  <c r="J1401" i="4" s="1"/>
  <c r="W1401" i="4"/>
  <c r="K1401" i="4" l="1"/>
  <c r="L1401" i="4" s="1"/>
  <c r="N1401" i="4" s="1"/>
  <c r="R1401" i="4" s="1"/>
  <c r="U1400" i="4"/>
  <c r="I1401" i="4" s="1"/>
  <c r="Y1401" i="4" s="1"/>
  <c r="P1401" i="4" l="1"/>
  <c r="S1401" i="4" s="1"/>
  <c r="G1402" i="4" s="1"/>
  <c r="M1402" i="4" s="1"/>
  <c r="H1402" i="4"/>
  <c r="W1402" i="4" l="1"/>
  <c r="Q1401" i="4"/>
  <c r="U1401" i="4" s="1"/>
  <c r="I1402" i="4" s="1"/>
  <c r="Y1402" i="4" s="1"/>
  <c r="T1401" i="4"/>
  <c r="D1402" i="4" s="1"/>
  <c r="J1402" i="4" s="1"/>
  <c r="X1402" i="4"/>
  <c r="K1402" i="4" l="1"/>
  <c r="L1402" i="4" l="1"/>
  <c r="N1402" i="4" s="1"/>
  <c r="P1402" i="4" l="1"/>
  <c r="S1402" i="4" s="1"/>
  <c r="G1403" i="4" s="1"/>
  <c r="M1403" i="4" s="1"/>
  <c r="R1402" i="4"/>
  <c r="H1403" i="4" s="1"/>
  <c r="Q1402" i="4" l="1"/>
  <c r="T1402" i="4" s="1"/>
  <c r="D1403" i="4" s="1"/>
  <c r="J1403" i="4" s="1"/>
  <c r="X1403" i="4"/>
  <c r="W1403" i="4"/>
  <c r="K1403" i="4" l="1"/>
  <c r="L1403" i="4" s="1"/>
  <c r="N1403" i="4" s="1"/>
  <c r="R1403" i="4" s="1"/>
  <c r="H1404" i="4" s="1"/>
  <c r="U1402" i="4"/>
  <c r="I1403" i="4" s="1"/>
  <c r="Y1403" i="4" s="1"/>
  <c r="P1403" i="4" l="1"/>
  <c r="S1403" i="4" s="1"/>
  <c r="G1404" i="4" s="1"/>
  <c r="M1404" i="4" s="1"/>
  <c r="Q1403" i="4" l="1"/>
  <c r="T1403" i="4" s="1"/>
  <c r="D1404" i="4" s="1"/>
  <c r="J1404" i="4" s="1"/>
  <c r="X1404" i="4"/>
  <c r="W1404" i="4"/>
  <c r="K1404" i="4" l="1"/>
  <c r="L1404" i="4" s="1"/>
  <c r="N1404" i="4" s="1"/>
  <c r="U1403" i="4"/>
  <c r="I1404" i="4" s="1"/>
  <c r="Y1404" i="4" s="1"/>
  <c r="R1404" i="4" l="1"/>
  <c r="H1405" i="4" s="1"/>
  <c r="P1404" i="4"/>
  <c r="S1404" i="4" s="1"/>
  <c r="G1405" i="4" s="1"/>
  <c r="M1405" i="4" s="1"/>
  <c r="T1404" i="4"/>
  <c r="D1405" i="4" s="1"/>
  <c r="J1405" i="4" l="1"/>
  <c r="W1405" i="4"/>
  <c r="X1405" i="4"/>
  <c r="Q1404" i="4"/>
  <c r="U1404" i="4" s="1"/>
  <c r="I1405" i="4" s="1"/>
  <c r="Y1405" i="4" s="1"/>
  <c r="K1405" i="4"/>
  <c r="L1405" i="4" l="1"/>
  <c r="N1405" i="4" s="1"/>
  <c r="R1405" i="4" s="1"/>
  <c r="H1406" i="4" s="1"/>
  <c r="P1405" i="4" l="1"/>
  <c r="S1405" i="4" s="1"/>
  <c r="G1406" i="4" s="1"/>
  <c r="M1406" i="4" s="1"/>
  <c r="X1406" i="4" l="1"/>
  <c r="Q1405" i="4"/>
  <c r="T1405" i="4" s="1"/>
  <c r="D1406" i="4" s="1"/>
  <c r="J1406" i="4" s="1"/>
  <c r="W1406" i="4"/>
  <c r="U1405" i="4" l="1"/>
  <c r="I1406" i="4" s="1"/>
  <c r="Y1406" i="4" s="1"/>
  <c r="K1406" i="4"/>
  <c r="L1406" i="4" s="1"/>
  <c r="N1406" i="4" s="1"/>
  <c r="P1406" i="4" l="1"/>
  <c r="S1406" i="4" s="1"/>
  <c r="G1407" i="4" s="1"/>
  <c r="M1407" i="4" s="1"/>
  <c r="R1406" i="4"/>
  <c r="H1407" i="4" s="1"/>
  <c r="Q1406" i="4" l="1"/>
  <c r="T1406" i="4" s="1"/>
  <c r="D1407" i="4" s="1"/>
  <c r="J1407" i="4" s="1"/>
  <c r="X1407" i="4"/>
  <c r="W1407" i="4"/>
  <c r="K1407" i="4" l="1"/>
  <c r="L1407" i="4" s="1"/>
  <c r="N1407" i="4" s="1"/>
  <c r="U1406" i="4"/>
  <c r="I1407" i="4" s="1"/>
  <c r="Y1407" i="4" s="1"/>
  <c r="P1407" i="4" l="1"/>
  <c r="S1407" i="4" s="1"/>
  <c r="G1408" i="4" s="1"/>
  <c r="M1408" i="4" s="1"/>
  <c r="R1407" i="4"/>
  <c r="H1408" i="4" s="1"/>
  <c r="T1407" i="4"/>
  <c r="D1408" i="4" s="1"/>
  <c r="Q1407" i="4" l="1"/>
  <c r="U1407" i="4" s="1"/>
  <c r="I1408" i="4" s="1"/>
  <c r="Y1408" i="4" s="1"/>
  <c r="W1408" i="4"/>
  <c r="J1408" i="4"/>
  <c r="X1408" i="4"/>
  <c r="K1408" i="4"/>
  <c r="L1408" i="4" l="1"/>
  <c r="N1408" i="4" s="1"/>
  <c r="R1408" i="4" s="1"/>
  <c r="P1408" i="4" l="1"/>
  <c r="S1408" i="4" s="1"/>
  <c r="G1409" i="4" s="1"/>
  <c r="M1409" i="4" s="1"/>
  <c r="H1409" i="4"/>
  <c r="W1409" i="4" l="1"/>
  <c r="Q1408" i="4"/>
  <c r="T1408" i="4" s="1"/>
  <c r="D1409" i="4" s="1"/>
  <c r="J1409" i="4" s="1"/>
  <c r="X1409" i="4"/>
  <c r="U1408" i="4" l="1"/>
  <c r="I1409" i="4" s="1"/>
  <c r="Y1409" i="4" s="1"/>
  <c r="K1409" i="4"/>
  <c r="L1409" i="4" l="1"/>
  <c r="N1409" i="4" s="1"/>
  <c r="P1409" i="4" l="1"/>
  <c r="S1409" i="4" s="1"/>
  <c r="G1410" i="4" s="1"/>
  <c r="M1410" i="4" s="1"/>
  <c r="R1409" i="4"/>
  <c r="H1410" i="4" s="1"/>
  <c r="W1410" i="4" l="1"/>
  <c r="X1410" i="4"/>
  <c r="Q1409" i="4"/>
  <c r="T1409" i="4" s="1"/>
  <c r="D1410" i="4" s="1"/>
  <c r="J1410" i="4" s="1"/>
  <c r="K1410" i="4" l="1"/>
  <c r="L1410" i="4" s="1"/>
  <c r="N1410" i="4" s="1"/>
  <c r="R1410" i="4" s="1"/>
  <c r="H1411" i="4" s="1"/>
  <c r="U1409" i="4"/>
  <c r="I1410" i="4" s="1"/>
  <c r="Y1410" i="4" s="1"/>
  <c r="P1410" i="4" l="1"/>
  <c r="S1410" i="4" s="1"/>
  <c r="G1411" i="4" s="1"/>
  <c r="M1411" i="4" s="1"/>
  <c r="Q1410" i="4" l="1"/>
  <c r="T1410" i="4" s="1"/>
  <c r="D1411" i="4" s="1"/>
  <c r="K1411" i="4" s="1"/>
  <c r="X1411" i="4"/>
  <c r="W1411" i="4"/>
  <c r="U1410" i="4" l="1"/>
  <c r="I1411" i="4" s="1"/>
  <c r="Y1411" i="4" s="1"/>
  <c r="J1411" i="4"/>
  <c r="L1411" i="4" s="1"/>
  <c r="N1411" i="4" s="1"/>
  <c r="P1411" i="4" l="1"/>
  <c r="S1411" i="4" s="1"/>
  <c r="G1412" i="4" s="1"/>
  <c r="M1412" i="4" s="1"/>
  <c r="R1411" i="4"/>
  <c r="H1412" i="4" s="1"/>
  <c r="Q1411" i="4" l="1"/>
  <c r="T1411" i="4" s="1"/>
  <c r="D1412" i="4" s="1"/>
  <c r="J1412" i="4" s="1"/>
  <c r="W1412" i="4"/>
  <c r="X1412" i="4"/>
  <c r="K1412" i="4" l="1"/>
  <c r="L1412" i="4" s="1"/>
  <c r="N1412" i="4" s="1"/>
  <c r="U1411" i="4"/>
  <c r="I1412" i="4" s="1"/>
  <c r="Y1412" i="4" s="1"/>
  <c r="R1412" i="4" l="1"/>
  <c r="H1413" i="4" s="1"/>
  <c r="P1412" i="4"/>
  <c r="S1412" i="4" s="1"/>
  <c r="G1413" i="4" s="1"/>
  <c r="M1413" i="4" s="1"/>
  <c r="W1413" i="4" l="1"/>
  <c r="X1413" i="4"/>
  <c r="Q1412" i="4"/>
  <c r="T1412" i="4" s="1"/>
  <c r="D1413" i="4" s="1"/>
  <c r="K1413" i="4" l="1"/>
  <c r="J1413" i="4"/>
  <c r="U1412" i="4"/>
  <c r="I1413" i="4" s="1"/>
  <c r="Y1413" i="4" s="1"/>
  <c r="L1413" i="4" l="1"/>
  <c r="N1413" i="4" s="1"/>
  <c r="P1413" i="4" s="1"/>
  <c r="S1413" i="4" s="1"/>
  <c r="G1414" i="4" s="1"/>
  <c r="M1414" i="4" s="1"/>
  <c r="Q1413" i="4" l="1"/>
  <c r="U1413" i="4" s="1"/>
  <c r="I1414" i="4" s="1"/>
  <c r="W1414" i="4"/>
  <c r="R1413" i="4"/>
  <c r="H1414" i="4" s="1"/>
  <c r="X1414" i="4" s="1"/>
  <c r="T1413" i="4"/>
  <c r="D1414" i="4" s="1"/>
  <c r="J1414" i="4" s="1"/>
  <c r="Y1414" i="4" l="1"/>
  <c r="K1414" i="4"/>
  <c r="L1414" i="4" s="1"/>
  <c r="N1414" i="4" s="1"/>
  <c r="R1414" i="4" s="1"/>
  <c r="P1414" i="4" l="1"/>
  <c r="S1414" i="4" s="1"/>
  <c r="G1415" i="4" s="1"/>
  <c r="M1415" i="4" s="1"/>
  <c r="H1415" i="4"/>
  <c r="W1415" i="4" l="1"/>
  <c r="Q1414" i="4"/>
  <c r="X1415" i="4"/>
  <c r="U1414" i="4" l="1"/>
  <c r="I1415" i="4" s="1"/>
  <c r="Y1415" i="4" s="1"/>
  <c r="T1414" i="4"/>
  <c r="D1415" i="4" s="1"/>
  <c r="J1415" i="4" s="1"/>
  <c r="K1415" i="4" l="1"/>
  <c r="L1415" i="4" s="1"/>
  <c r="N1415" i="4" s="1"/>
  <c r="R1415" i="4" s="1"/>
  <c r="P1415" i="4" l="1"/>
  <c r="S1415" i="4" s="1"/>
  <c r="G1416" i="4" s="1"/>
  <c r="M1416" i="4" s="1"/>
  <c r="H1416" i="4"/>
  <c r="W1416" i="4" l="1"/>
  <c r="Q1415" i="4"/>
  <c r="X1416" i="4"/>
  <c r="U1415" i="4" l="1"/>
  <c r="I1416" i="4" s="1"/>
  <c r="Y1416" i="4" s="1"/>
  <c r="T1415" i="4"/>
  <c r="D1416" i="4" s="1"/>
  <c r="J1416" i="4" s="1"/>
  <c r="K1416" i="4" l="1"/>
  <c r="L1416" i="4" l="1"/>
  <c r="N1416" i="4" s="1"/>
  <c r="P1416" i="4" l="1"/>
  <c r="S1416" i="4" s="1"/>
  <c r="G1417" i="4" s="1"/>
  <c r="M1417" i="4" s="1"/>
  <c r="R1416" i="4"/>
  <c r="H1417" i="4" s="1"/>
  <c r="T1416" i="4"/>
  <c r="D1417" i="4" s="1"/>
  <c r="J1417" i="4" l="1"/>
  <c r="W1417" i="4"/>
  <c r="X1417" i="4"/>
  <c r="Q1416" i="4"/>
  <c r="U1416" i="4" s="1"/>
  <c r="I1417" i="4" s="1"/>
  <c r="Y1417" i="4" s="1"/>
  <c r="K1417" i="4"/>
  <c r="L1417" i="4" l="1"/>
  <c r="N1417" i="4" s="1"/>
  <c r="P1417" i="4" l="1"/>
  <c r="S1417" i="4" s="1"/>
  <c r="G1418" i="4" s="1"/>
  <c r="M1418" i="4" s="1"/>
  <c r="R1417" i="4"/>
  <c r="H1418" i="4" s="1"/>
  <c r="T1417" i="4"/>
  <c r="D1418" i="4" s="1"/>
  <c r="J1418" i="4" l="1"/>
  <c r="Q1417" i="4"/>
  <c r="U1417" i="4" s="1"/>
  <c r="I1418" i="4" s="1"/>
  <c r="Y1418" i="4" s="1"/>
  <c r="W1418" i="4"/>
  <c r="X1418" i="4"/>
  <c r="K1418" i="4"/>
  <c r="L1418" i="4" l="1"/>
  <c r="N1418" i="4" s="1"/>
  <c r="P1418" i="4" l="1"/>
  <c r="S1418" i="4" s="1"/>
  <c r="G1419" i="4" s="1"/>
  <c r="M1419" i="4" s="1"/>
  <c r="R1418" i="4"/>
  <c r="H1419" i="4" s="1"/>
  <c r="X1419" i="4" l="1"/>
  <c r="W1419" i="4"/>
  <c r="Q1418" i="4"/>
  <c r="T1418" i="4" s="1"/>
  <c r="D1419" i="4" s="1"/>
  <c r="J1419" i="4" s="1"/>
  <c r="U1418" i="4" l="1"/>
  <c r="I1419" i="4" s="1"/>
  <c r="Y1419" i="4" s="1"/>
  <c r="K1419" i="4"/>
  <c r="L1419" i="4" s="1"/>
  <c r="N1419" i="4" s="1"/>
  <c r="P1419" i="4" l="1"/>
  <c r="S1419" i="4" s="1"/>
  <c r="G1420" i="4" s="1"/>
  <c r="M1420" i="4" s="1"/>
  <c r="R1419" i="4"/>
  <c r="H1420" i="4" s="1"/>
  <c r="T1419" i="4"/>
  <c r="D1420" i="4" s="1"/>
  <c r="W1420" i="4" l="1"/>
  <c r="Q1419" i="4"/>
  <c r="U1419" i="4" s="1"/>
  <c r="I1420" i="4" s="1"/>
  <c r="Y1420" i="4" s="1"/>
  <c r="J1420" i="4"/>
  <c r="X1420" i="4"/>
  <c r="K1420" i="4"/>
  <c r="L1420" i="4" l="1"/>
  <c r="N1420" i="4" s="1"/>
  <c r="P1420" i="4" l="1"/>
  <c r="S1420" i="4" s="1"/>
  <c r="G1421" i="4" s="1"/>
  <c r="M1421" i="4" s="1"/>
  <c r="R1420" i="4"/>
  <c r="H1421" i="4" s="1"/>
  <c r="Q1420" i="4" l="1"/>
  <c r="T1420" i="4" s="1"/>
  <c r="D1421" i="4" s="1"/>
  <c r="J1421" i="4" s="1"/>
  <c r="W1421" i="4"/>
  <c r="X1421" i="4"/>
  <c r="K1421" i="4" l="1"/>
  <c r="L1421" i="4" s="1"/>
  <c r="N1421" i="4" s="1"/>
  <c r="R1421" i="4" s="1"/>
  <c r="H1422" i="4" s="1"/>
  <c r="U1420" i="4"/>
  <c r="I1421" i="4" s="1"/>
  <c r="Y1421" i="4" s="1"/>
  <c r="P1421" i="4" l="1"/>
  <c r="S1421" i="4" s="1"/>
  <c r="G1422" i="4" s="1"/>
  <c r="M1422" i="4" s="1"/>
  <c r="W1422" i="4" l="1"/>
  <c r="X1422" i="4"/>
  <c r="Q1421" i="4"/>
  <c r="T1421" i="4" s="1"/>
  <c r="D1422" i="4" s="1"/>
  <c r="J1422" i="4" s="1"/>
  <c r="U1421" i="4" l="1"/>
  <c r="I1422" i="4" s="1"/>
  <c r="Y1422" i="4" s="1"/>
  <c r="K1422" i="4"/>
  <c r="L1422" i="4" s="1"/>
  <c r="N1422" i="4" s="1"/>
  <c r="R1422" i="4" l="1"/>
  <c r="H1423" i="4" s="1"/>
  <c r="P1422" i="4"/>
  <c r="S1422" i="4" s="1"/>
  <c r="G1423" i="4" s="1"/>
  <c r="M1423" i="4" s="1"/>
  <c r="T1422" i="4"/>
  <c r="D1423" i="4" s="1"/>
  <c r="J1423" i="4" l="1"/>
  <c r="X1423" i="4"/>
  <c r="Q1422" i="4"/>
  <c r="U1422" i="4" s="1"/>
  <c r="I1423" i="4" s="1"/>
  <c r="Y1423" i="4" s="1"/>
  <c r="W1423" i="4"/>
  <c r="K1423" i="4"/>
  <c r="L1423" i="4" l="1"/>
  <c r="N1423" i="4" s="1"/>
  <c r="R1423" i="4" l="1"/>
  <c r="H1424" i="4" s="1"/>
  <c r="P1423" i="4"/>
  <c r="S1423" i="4" s="1"/>
  <c r="G1424" i="4" s="1"/>
  <c r="M1424" i="4" s="1"/>
  <c r="W1424" i="4" l="1"/>
  <c r="X1424" i="4"/>
  <c r="Q1423" i="4"/>
  <c r="T1423" i="4" s="1"/>
  <c r="D1424" i="4" s="1"/>
  <c r="K1424" i="4" l="1"/>
  <c r="J1424" i="4"/>
  <c r="U1423" i="4"/>
  <c r="I1424" i="4" s="1"/>
  <c r="Y1424" i="4" s="1"/>
  <c r="L1424" i="4" l="1"/>
  <c r="N1424" i="4" s="1"/>
  <c r="P1424" i="4" s="1"/>
  <c r="S1424" i="4" s="1"/>
  <c r="G1425" i="4" s="1"/>
  <c r="M1425" i="4" s="1"/>
  <c r="T1424" i="4"/>
  <c r="D1425" i="4" s="1"/>
  <c r="Q1424" i="4" l="1"/>
  <c r="U1424" i="4" s="1"/>
  <c r="I1425" i="4" s="1"/>
  <c r="W1425" i="4"/>
  <c r="J1425" i="4"/>
  <c r="R1424" i="4"/>
  <c r="H1425" i="4" s="1"/>
  <c r="X1425" i="4" s="1"/>
  <c r="K1425" i="4"/>
  <c r="Y1425" i="4" l="1"/>
  <c r="L1425" i="4"/>
  <c r="N1425" i="4" s="1"/>
  <c r="P1425" i="4" l="1"/>
  <c r="S1425" i="4" s="1"/>
  <c r="G1426" i="4" s="1"/>
  <c r="M1426" i="4" s="1"/>
  <c r="R1425" i="4"/>
  <c r="H1426" i="4" s="1"/>
  <c r="T1425" i="4"/>
  <c r="D1426" i="4" s="1"/>
  <c r="J1426" i="4" l="1"/>
  <c r="X1426" i="4"/>
  <c r="Q1425" i="4"/>
  <c r="U1425" i="4" s="1"/>
  <c r="I1426" i="4" s="1"/>
  <c r="Y1426" i="4" s="1"/>
  <c r="W1426" i="4"/>
  <c r="K1426" i="4"/>
  <c r="L1426" i="4" l="1"/>
  <c r="N1426" i="4" s="1"/>
  <c r="R1426" i="4" s="1"/>
  <c r="H1427" i="4" s="1"/>
  <c r="P1426" i="4" l="1"/>
  <c r="S1426" i="4" s="1"/>
  <c r="G1427" i="4" s="1"/>
  <c r="M1427" i="4" s="1"/>
  <c r="T1426" i="4"/>
  <c r="D1427" i="4" s="1"/>
  <c r="Q1426" i="4" l="1"/>
  <c r="U1426" i="4" s="1"/>
  <c r="I1427" i="4" s="1"/>
  <c r="Y1427" i="4" s="1"/>
  <c r="J1427" i="4"/>
  <c r="W1427" i="4"/>
  <c r="X1427" i="4"/>
  <c r="K1427" i="4"/>
  <c r="L1427" i="4" l="1"/>
  <c r="N1427" i="4" s="1"/>
  <c r="P1427" i="4" l="1"/>
  <c r="S1427" i="4" s="1"/>
  <c r="G1428" i="4" s="1"/>
  <c r="M1428" i="4" s="1"/>
  <c r="R1427" i="4"/>
  <c r="H1428" i="4" s="1"/>
  <c r="T1427" i="4"/>
  <c r="D1428" i="4" s="1"/>
  <c r="J1428" i="4" l="1"/>
  <c r="Q1427" i="4"/>
  <c r="U1427" i="4" s="1"/>
  <c r="I1428" i="4" s="1"/>
  <c r="Y1428" i="4" s="1"/>
  <c r="W1428" i="4"/>
  <c r="X1428" i="4"/>
  <c r="K1428" i="4"/>
  <c r="L1428" i="4" l="1"/>
  <c r="N1428" i="4" s="1"/>
  <c r="R1428" i="4" s="1"/>
  <c r="H1429" i="4" s="1"/>
  <c r="P1428" i="4" l="1"/>
  <c r="S1428" i="4" s="1"/>
  <c r="G1429" i="4" s="1"/>
  <c r="M1429" i="4" s="1"/>
  <c r="T1428" i="4"/>
  <c r="D1429" i="4" s="1"/>
  <c r="W1429" i="4" l="1"/>
  <c r="J1429" i="4"/>
  <c r="Q1428" i="4"/>
  <c r="U1428" i="4" s="1"/>
  <c r="I1429" i="4" s="1"/>
  <c r="Y1429" i="4" s="1"/>
  <c r="X1429" i="4"/>
  <c r="K1429" i="4"/>
  <c r="L1429" i="4" l="1"/>
  <c r="N1429" i="4" s="1"/>
  <c r="P1429" i="4" l="1"/>
  <c r="S1429" i="4" s="1"/>
  <c r="G1430" i="4" s="1"/>
  <c r="M1430" i="4" s="1"/>
  <c r="R1429" i="4"/>
  <c r="H1430" i="4" s="1"/>
  <c r="X1430" i="4" l="1"/>
  <c r="Q1429" i="4"/>
  <c r="T1429" i="4" s="1"/>
  <c r="D1430" i="4" s="1"/>
  <c r="J1430" i="4" s="1"/>
  <c r="W1430" i="4"/>
  <c r="K1430" i="4" l="1"/>
  <c r="L1430" i="4" s="1"/>
  <c r="N1430" i="4" s="1"/>
  <c r="R1430" i="4" s="1"/>
  <c r="U1429" i="4"/>
  <c r="I1430" i="4" s="1"/>
  <c r="Y1430" i="4" s="1"/>
  <c r="P1430" i="4" l="1"/>
  <c r="S1430" i="4" s="1"/>
  <c r="G1431" i="4" s="1"/>
  <c r="M1431" i="4" s="1"/>
  <c r="H1431" i="4"/>
  <c r="W1431" i="4" l="1"/>
  <c r="Q1430" i="4"/>
  <c r="U1430" i="4" s="1"/>
  <c r="I1431" i="4" s="1"/>
  <c r="Y1431" i="4" s="1"/>
  <c r="T1430" i="4"/>
  <c r="D1431" i="4" s="1"/>
  <c r="J1431" i="4" s="1"/>
  <c r="X1431" i="4"/>
  <c r="K1431" i="4" l="1"/>
  <c r="L1431" i="4" s="1"/>
  <c r="N1431" i="4" s="1"/>
  <c r="R1431" i="4" s="1"/>
  <c r="P1431" i="4" l="1"/>
  <c r="S1431" i="4" s="1"/>
  <c r="G1432" i="4" s="1"/>
  <c r="M1432" i="4" s="1"/>
  <c r="H1432" i="4"/>
  <c r="W1432" i="4" l="1"/>
  <c r="Q1431" i="4"/>
  <c r="U1431" i="4" s="1"/>
  <c r="I1432" i="4" s="1"/>
  <c r="Y1432" i="4" s="1"/>
  <c r="T1431" i="4"/>
  <c r="D1432" i="4" s="1"/>
  <c r="J1432" i="4" s="1"/>
  <c r="X1432" i="4"/>
  <c r="K1432" i="4" l="1"/>
  <c r="L1432" i="4" l="1"/>
  <c r="N1432" i="4" s="1"/>
  <c r="P1432" i="4" l="1"/>
  <c r="S1432" i="4" s="1"/>
  <c r="G1433" i="4" s="1"/>
  <c r="M1433" i="4" s="1"/>
  <c r="R1432" i="4"/>
  <c r="H1433" i="4" s="1"/>
  <c r="T1432" i="4"/>
  <c r="D1433" i="4" s="1"/>
  <c r="W1433" i="4" l="1"/>
  <c r="J1433" i="4"/>
  <c r="X1433" i="4"/>
  <c r="Q1432" i="4"/>
  <c r="U1432" i="4" s="1"/>
  <c r="I1433" i="4" s="1"/>
  <c r="Y1433" i="4" s="1"/>
  <c r="K1433" i="4"/>
  <c r="L1433" i="4" l="1"/>
  <c r="N1433" i="4" s="1"/>
  <c r="R1433" i="4" s="1"/>
  <c r="H1434" i="4" s="1"/>
  <c r="P1433" i="4" l="1"/>
  <c r="S1433" i="4" s="1"/>
  <c r="G1434" i="4" s="1"/>
  <c r="M1434" i="4" s="1"/>
  <c r="T1433" i="4"/>
  <c r="D1434" i="4" s="1"/>
  <c r="W1434" i="4" l="1"/>
  <c r="J1434" i="4"/>
  <c r="Q1433" i="4"/>
  <c r="U1433" i="4" s="1"/>
  <c r="I1434" i="4" s="1"/>
  <c r="Y1434" i="4" s="1"/>
  <c r="X1434" i="4"/>
  <c r="K1434" i="4"/>
  <c r="L1434" i="4" l="1"/>
  <c r="N1434" i="4" s="1"/>
  <c r="P1434" i="4" l="1"/>
  <c r="S1434" i="4" s="1"/>
  <c r="G1435" i="4" s="1"/>
  <c r="M1435" i="4" s="1"/>
  <c r="R1434" i="4"/>
  <c r="H1435" i="4" s="1"/>
  <c r="T1434" i="4"/>
  <c r="D1435" i="4" s="1"/>
  <c r="Q1434" i="4" l="1"/>
  <c r="U1434" i="4" s="1"/>
  <c r="I1435" i="4" s="1"/>
  <c r="Y1435" i="4" s="1"/>
  <c r="W1435" i="4"/>
  <c r="J1435" i="4"/>
  <c r="X1435" i="4"/>
  <c r="K1435" i="4"/>
  <c r="L1435" i="4" l="1"/>
  <c r="N1435" i="4" s="1"/>
  <c r="R1435" i="4" s="1"/>
  <c r="H1436" i="4" s="1"/>
  <c r="P1435" i="4" l="1"/>
  <c r="S1435" i="4" s="1"/>
  <c r="G1436" i="4" s="1"/>
  <c r="M1436" i="4" s="1"/>
  <c r="T1435" i="4"/>
  <c r="D1436" i="4" s="1"/>
  <c r="W1436" i="4" l="1"/>
  <c r="X1436" i="4"/>
  <c r="J1436" i="4"/>
  <c r="Q1435" i="4"/>
  <c r="U1435" i="4" s="1"/>
  <c r="I1436" i="4" s="1"/>
  <c r="Y1436" i="4" s="1"/>
  <c r="K1436" i="4"/>
  <c r="L1436" i="4" l="1"/>
  <c r="N1436" i="4" s="1"/>
  <c r="R1436" i="4" l="1"/>
  <c r="H1437" i="4" s="1"/>
  <c r="P1436" i="4"/>
  <c r="S1436" i="4" s="1"/>
  <c r="G1437" i="4" s="1"/>
  <c r="M1437" i="4" s="1"/>
  <c r="W1437" i="4" l="1"/>
  <c r="X1437" i="4"/>
  <c r="Q1436" i="4"/>
  <c r="T1436" i="4" l="1"/>
  <c r="D1437" i="4" s="1"/>
  <c r="J1437" i="4" s="1"/>
  <c r="U1436" i="4"/>
  <c r="I1437" i="4" s="1"/>
  <c r="Y1437" i="4" s="1"/>
  <c r="K1437" i="4" l="1"/>
  <c r="L1437" i="4" s="1"/>
  <c r="N1437" i="4" s="1"/>
  <c r="P1437" i="4" l="1"/>
  <c r="S1437" i="4" s="1"/>
  <c r="G1438" i="4" s="1"/>
  <c r="M1438" i="4" s="1"/>
  <c r="R1437" i="4"/>
  <c r="H1438" i="4" s="1"/>
  <c r="Q1437" i="4" l="1"/>
  <c r="U1437" i="4" s="1"/>
  <c r="I1438" i="4" s="1"/>
  <c r="Y1438" i="4" s="1"/>
  <c r="X1438" i="4"/>
  <c r="W1438" i="4"/>
  <c r="T1437" i="4"/>
  <c r="D1438" i="4" s="1"/>
  <c r="J1438" i="4" s="1"/>
  <c r="K1438" i="4" l="1"/>
  <c r="L1438" i="4" l="1"/>
  <c r="N1438" i="4" s="1"/>
  <c r="P1438" i="4" l="1"/>
  <c r="S1438" i="4" s="1"/>
  <c r="G1439" i="4" s="1"/>
  <c r="M1439" i="4" s="1"/>
  <c r="R1438" i="4"/>
  <c r="H1439" i="4" s="1"/>
  <c r="Q1438" i="4" l="1"/>
  <c r="U1438" i="4" s="1"/>
  <c r="I1439" i="4" s="1"/>
  <c r="Y1439" i="4" s="1"/>
  <c r="W1439" i="4"/>
  <c r="X1439" i="4"/>
  <c r="T1438" i="4"/>
  <c r="D1439" i="4" s="1"/>
  <c r="T1439" i="4" l="1"/>
  <c r="D1440" i="4" s="1"/>
  <c r="K1440" i="4" s="1"/>
  <c r="J1439" i="4"/>
  <c r="K1439" i="4"/>
  <c r="L1439" i="4" l="1"/>
  <c r="N1439" i="4" s="1"/>
  <c r="R1439" i="4" s="1"/>
  <c r="P1439" i="4" l="1"/>
  <c r="S1439" i="4" s="1"/>
  <c r="G1440" i="4" s="1"/>
  <c r="M1440" i="4" s="1"/>
  <c r="H1440" i="4"/>
  <c r="T1440" i="4"/>
  <c r="D1441" i="4" s="1"/>
  <c r="W1440" i="4" l="1"/>
  <c r="J1440" i="4"/>
  <c r="L1440" i="4" s="1"/>
  <c r="N1440" i="4" s="1"/>
  <c r="Q1439" i="4"/>
  <c r="U1439" i="4" s="1"/>
  <c r="I1440" i="4" s="1"/>
  <c r="Y1440" i="4" s="1"/>
  <c r="X1440" i="4"/>
  <c r="K1441" i="4"/>
  <c r="R1440" i="4" l="1"/>
  <c r="H1441" i="4" s="1"/>
  <c r="P1440" i="4"/>
  <c r="S1440" i="4" s="1"/>
  <c r="G1441" i="4" s="1"/>
  <c r="M1441" i="4" s="1"/>
  <c r="W1441" i="4" l="1"/>
  <c r="J1441" i="4"/>
  <c r="L1441" i="4" s="1"/>
  <c r="N1441" i="4" s="1"/>
  <c r="P1441" i="4" s="1"/>
  <c r="S1441" i="4" s="1"/>
  <c r="G1442" i="4" s="1"/>
  <c r="M1442" i="4" s="1"/>
  <c r="Q1440" i="4"/>
  <c r="U1440" i="4" s="1"/>
  <c r="I1441" i="4" s="1"/>
  <c r="Y1441" i="4" s="1"/>
  <c r="X1441" i="4"/>
  <c r="T1441" i="4"/>
  <c r="D1442" i="4" s="1"/>
  <c r="R1441" i="4" l="1"/>
  <c r="H1442" i="4" s="1"/>
  <c r="X1442" i="4" s="1"/>
  <c r="W1442" i="4"/>
  <c r="J1442" i="4"/>
  <c r="Q1441" i="4"/>
  <c r="U1441" i="4" s="1"/>
  <c r="I1442" i="4" s="1"/>
  <c r="K1442" i="4"/>
  <c r="L1442" i="4" l="1"/>
  <c r="N1442" i="4" s="1"/>
  <c r="R1442" i="4" s="1"/>
  <c r="H1443" i="4" s="1"/>
  <c r="Y1442" i="4"/>
  <c r="P1442" i="4" l="1"/>
  <c r="S1442" i="4" s="1"/>
  <c r="G1443" i="4" s="1"/>
  <c r="M1443" i="4" s="1"/>
  <c r="X1443" i="4" l="1"/>
  <c r="Q1442" i="4"/>
  <c r="T1442" i="4" s="1"/>
  <c r="D1443" i="4" s="1"/>
  <c r="J1443" i="4" s="1"/>
  <c r="W1443" i="4"/>
  <c r="K1443" i="4" l="1"/>
  <c r="L1443" i="4" s="1"/>
  <c r="N1443" i="4" s="1"/>
  <c r="R1443" i="4" s="1"/>
  <c r="U1442" i="4"/>
  <c r="I1443" i="4" s="1"/>
  <c r="Y1443" i="4" s="1"/>
  <c r="P1443" i="4" l="1"/>
  <c r="S1443" i="4" s="1"/>
  <c r="G1444" i="4" s="1"/>
  <c r="M1444" i="4" s="1"/>
  <c r="H1444" i="4"/>
  <c r="W1444" i="4" l="1"/>
  <c r="Q1443" i="4"/>
  <c r="T1443" i="4" s="1"/>
  <c r="D1444" i="4" s="1"/>
  <c r="J1444" i="4" s="1"/>
  <c r="X1444" i="4"/>
  <c r="U1443" i="4" l="1"/>
  <c r="I1444" i="4" s="1"/>
  <c r="Y1444" i="4" s="1"/>
  <c r="K1444" i="4"/>
  <c r="L1444" i="4" l="1"/>
  <c r="N1444" i="4" s="1"/>
  <c r="P1444" i="4" l="1"/>
  <c r="S1444" i="4" s="1"/>
  <c r="G1445" i="4" s="1"/>
  <c r="M1445" i="4" s="1"/>
  <c r="R1444" i="4"/>
  <c r="H1445" i="4" s="1"/>
  <c r="X1445" i="4" l="1"/>
  <c r="W1445" i="4"/>
  <c r="Q1444" i="4"/>
  <c r="T1444" i="4" s="1"/>
  <c r="D1445" i="4" s="1"/>
  <c r="J1445" i="4" s="1"/>
  <c r="U1444" i="4" l="1"/>
  <c r="I1445" i="4" s="1"/>
  <c r="Y1445" i="4" s="1"/>
  <c r="K1445" i="4"/>
  <c r="L1445" i="4" s="1"/>
  <c r="N1445" i="4" s="1"/>
  <c r="R1445" i="4" l="1"/>
  <c r="H1446" i="4" s="1"/>
  <c r="P1445" i="4"/>
  <c r="S1445" i="4" s="1"/>
  <c r="G1446" i="4" s="1"/>
  <c r="M1446" i="4" s="1"/>
  <c r="W1446" i="4" l="1"/>
  <c r="X1446" i="4"/>
  <c r="Q1445" i="4"/>
  <c r="T1445" i="4" l="1"/>
  <c r="D1446" i="4" s="1"/>
  <c r="U1445" i="4"/>
  <c r="I1446" i="4" s="1"/>
  <c r="Y1446" i="4" s="1"/>
  <c r="K1446" i="4" l="1"/>
  <c r="J1446" i="4"/>
  <c r="L1446" i="4" l="1"/>
  <c r="N1446" i="4" s="1"/>
  <c r="P1446" i="4" s="1"/>
  <c r="S1446" i="4" s="1"/>
  <c r="G1447" i="4" s="1"/>
  <c r="M1447" i="4" s="1"/>
  <c r="Q1446" i="4" l="1"/>
  <c r="T1446" i="4" s="1"/>
  <c r="D1447" i="4" s="1"/>
  <c r="J1447" i="4" s="1"/>
  <c r="R1446" i="4"/>
  <c r="H1447" i="4" s="1"/>
  <c r="X1447" i="4" s="1"/>
  <c r="W1447" i="4"/>
  <c r="K1447" i="4" l="1"/>
  <c r="L1447" i="4" s="1"/>
  <c r="N1447" i="4" s="1"/>
  <c r="P1447" i="4" s="1"/>
  <c r="S1447" i="4" s="1"/>
  <c r="G1448" i="4" s="1"/>
  <c r="M1448" i="4" s="1"/>
  <c r="U1446" i="4"/>
  <c r="I1447" i="4" s="1"/>
  <c r="Y1447" i="4" s="1"/>
  <c r="T1447" i="4"/>
  <c r="D1448" i="4" s="1"/>
  <c r="W1448" i="4" l="1"/>
  <c r="J1448" i="4"/>
  <c r="Q1447" i="4"/>
  <c r="U1447" i="4" s="1"/>
  <c r="I1448" i="4" s="1"/>
  <c r="R1447" i="4"/>
  <c r="H1448" i="4" s="1"/>
  <c r="X1448" i="4" s="1"/>
  <c r="K1448" i="4"/>
  <c r="Y1448" i="4" l="1"/>
  <c r="L1448" i="4"/>
  <c r="N1448" i="4" s="1"/>
  <c r="R1448" i="4" s="1"/>
  <c r="H1449" i="4" s="1"/>
  <c r="P1448" i="4" l="1"/>
  <c r="S1448" i="4" s="1"/>
  <c r="G1449" i="4" s="1"/>
  <c r="M1449" i="4" s="1"/>
  <c r="T1448" i="4"/>
  <c r="D1449" i="4" s="1"/>
  <c r="W1449" i="4" l="1"/>
  <c r="J1449" i="4"/>
  <c r="Q1448" i="4"/>
  <c r="U1448" i="4" s="1"/>
  <c r="I1449" i="4" s="1"/>
  <c r="Y1449" i="4" s="1"/>
  <c r="X1449" i="4"/>
  <c r="K1449" i="4"/>
  <c r="L1449" i="4" l="1"/>
  <c r="N1449" i="4" s="1"/>
  <c r="P1449" i="4" l="1"/>
  <c r="S1449" i="4" s="1"/>
  <c r="G1450" i="4" s="1"/>
  <c r="M1450" i="4" s="1"/>
  <c r="R1449" i="4"/>
  <c r="H1450" i="4" s="1"/>
  <c r="W1450" i="4" l="1"/>
  <c r="Q1449" i="4"/>
  <c r="T1449" i="4" s="1"/>
  <c r="D1450" i="4" s="1"/>
  <c r="J1450" i="4" s="1"/>
  <c r="X1450" i="4"/>
  <c r="U1449" i="4" l="1"/>
  <c r="I1450" i="4" s="1"/>
  <c r="Y1450" i="4" s="1"/>
  <c r="K1450" i="4"/>
  <c r="L1450" i="4" s="1"/>
  <c r="N1450" i="4" s="1"/>
  <c r="P1450" i="4" l="1"/>
  <c r="S1450" i="4" s="1"/>
  <c r="G1451" i="4" s="1"/>
  <c r="M1451" i="4" s="1"/>
  <c r="R1450" i="4"/>
  <c r="H1451" i="4" s="1"/>
  <c r="Q1450" i="4" l="1"/>
  <c r="U1450" i="4" s="1"/>
  <c r="I1451" i="4" s="1"/>
  <c r="Y1451" i="4" s="1"/>
  <c r="W1451" i="4"/>
  <c r="X1451" i="4"/>
  <c r="T1450" i="4"/>
  <c r="D1451" i="4" s="1"/>
  <c r="J1451" i="4" s="1"/>
  <c r="K1451" i="4" l="1"/>
  <c r="L1451" i="4" l="1"/>
  <c r="N1451" i="4" s="1"/>
  <c r="P1451" i="4" l="1"/>
  <c r="S1451" i="4" s="1"/>
  <c r="G1452" i="4" s="1"/>
  <c r="M1452" i="4" s="1"/>
  <c r="R1451" i="4"/>
  <c r="H1452" i="4" s="1"/>
  <c r="T1451" i="4"/>
  <c r="D1452" i="4" s="1"/>
  <c r="X1452" i="4" l="1"/>
  <c r="J1452" i="4"/>
  <c r="Q1451" i="4"/>
  <c r="U1451" i="4" s="1"/>
  <c r="I1452" i="4" s="1"/>
  <c r="Y1452" i="4" s="1"/>
  <c r="W1452" i="4"/>
  <c r="K1452" i="4"/>
  <c r="L1452" i="4" l="1"/>
  <c r="N1452" i="4" s="1"/>
  <c r="R1452" i="4" s="1"/>
  <c r="H1453" i="4" s="1"/>
  <c r="P1452" i="4" l="1"/>
  <c r="S1452" i="4" s="1"/>
  <c r="G1453" i="4" s="1"/>
  <c r="M1453" i="4" s="1"/>
  <c r="T1452" i="4"/>
  <c r="D1453" i="4" s="1"/>
  <c r="J1453" i="4" l="1"/>
  <c r="Q1452" i="4"/>
  <c r="U1452" i="4" s="1"/>
  <c r="I1453" i="4" s="1"/>
  <c r="Y1453" i="4" s="1"/>
  <c r="W1453" i="4"/>
  <c r="X1453" i="4"/>
  <c r="K1453" i="4"/>
  <c r="L1453" i="4" l="1"/>
  <c r="N1453" i="4" s="1"/>
  <c r="P1453" i="4" l="1"/>
  <c r="S1453" i="4" s="1"/>
  <c r="G1454" i="4" s="1"/>
  <c r="M1454" i="4" s="1"/>
  <c r="R1453" i="4"/>
  <c r="H1454" i="4" s="1"/>
  <c r="T1453" i="4"/>
  <c r="D1454" i="4" s="1"/>
  <c r="W1454" i="4" l="1"/>
  <c r="Q1453" i="4"/>
  <c r="U1453" i="4" s="1"/>
  <c r="I1454" i="4" s="1"/>
  <c r="Y1454" i="4" s="1"/>
  <c r="J1454" i="4"/>
  <c r="X1454" i="4"/>
  <c r="K1454" i="4"/>
  <c r="L1454" i="4" l="1"/>
  <c r="N1454" i="4" s="1"/>
  <c r="P1454" i="4" l="1"/>
  <c r="S1454" i="4" s="1"/>
  <c r="G1455" i="4" s="1"/>
  <c r="M1455" i="4" s="1"/>
  <c r="R1454" i="4"/>
  <c r="H1455" i="4" s="1"/>
  <c r="Q1454" i="4" l="1"/>
  <c r="T1454" i="4" s="1"/>
  <c r="D1455" i="4" s="1"/>
  <c r="J1455" i="4" s="1"/>
  <c r="W1455" i="4"/>
  <c r="X1455" i="4"/>
  <c r="K1455" i="4" l="1"/>
  <c r="L1455" i="4" s="1"/>
  <c r="N1455" i="4" s="1"/>
  <c r="U1454" i="4"/>
  <c r="I1455" i="4" s="1"/>
  <c r="Y1455" i="4" s="1"/>
  <c r="P1455" i="4" l="1"/>
  <c r="S1455" i="4" s="1"/>
  <c r="G1456" i="4" s="1"/>
  <c r="M1456" i="4" s="1"/>
  <c r="R1455" i="4"/>
  <c r="H1456" i="4" s="1"/>
  <c r="T1455" i="4"/>
  <c r="D1456" i="4" s="1"/>
  <c r="J1456" i="4" l="1"/>
  <c r="Q1455" i="4"/>
  <c r="U1455" i="4" s="1"/>
  <c r="I1456" i="4" s="1"/>
  <c r="Y1456" i="4" s="1"/>
  <c r="X1456" i="4"/>
  <c r="W1456" i="4"/>
  <c r="K1456" i="4"/>
  <c r="L1456" i="4" l="1"/>
  <c r="N1456" i="4" s="1"/>
  <c r="P1456" i="4" l="1"/>
  <c r="S1456" i="4" s="1"/>
  <c r="G1457" i="4" s="1"/>
  <c r="M1457" i="4" s="1"/>
  <c r="R1456" i="4"/>
  <c r="H1457" i="4" s="1"/>
  <c r="Q1456" i="4" l="1"/>
  <c r="T1456" i="4" s="1"/>
  <c r="D1457" i="4" s="1"/>
  <c r="J1457" i="4" s="1"/>
  <c r="W1457" i="4"/>
  <c r="X1457" i="4"/>
  <c r="U1456" i="4" l="1"/>
  <c r="I1457" i="4" s="1"/>
  <c r="Y1457" i="4" s="1"/>
  <c r="K1457" i="4"/>
  <c r="L1457" i="4" s="1"/>
  <c r="N1457" i="4" s="1"/>
  <c r="P1457" i="4" l="1"/>
  <c r="S1457" i="4" s="1"/>
  <c r="G1458" i="4" s="1"/>
  <c r="M1458" i="4" s="1"/>
  <c r="R1457" i="4"/>
  <c r="H1458" i="4" s="1"/>
  <c r="Q1457" i="4" l="1"/>
  <c r="T1457" i="4" s="1"/>
  <c r="D1458" i="4" s="1"/>
  <c r="J1458" i="4" s="1"/>
  <c r="X1458" i="4"/>
  <c r="W1458" i="4"/>
  <c r="U1457" i="4" l="1"/>
  <c r="I1458" i="4" s="1"/>
  <c r="Y1458" i="4" s="1"/>
  <c r="K1458" i="4"/>
  <c r="L1458" i="4" s="1"/>
  <c r="N1458" i="4" s="1"/>
  <c r="P1458" i="4" l="1"/>
  <c r="S1458" i="4" s="1"/>
  <c r="G1459" i="4" s="1"/>
  <c r="M1459" i="4" s="1"/>
  <c r="R1458" i="4"/>
  <c r="H1459" i="4" s="1"/>
  <c r="W1459" i="4" l="1"/>
  <c r="Q1458" i="4"/>
  <c r="T1458" i="4" s="1"/>
  <c r="D1459" i="4" s="1"/>
  <c r="J1459" i="4" s="1"/>
  <c r="X1459" i="4"/>
  <c r="U1458" i="4" l="1"/>
  <c r="I1459" i="4" s="1"/>
  <c r="Y1459" i="4" s="1"/>
  <c r="K1459" i="4"/>
  <c r="L1459" i="4" s="1"/>
  <c r="N1459" i="4" s="1"/>
  <c r="P1459" i="4" l="1"/>
  <c r="S1459" i="4" s="1"/>
  <c r="G1460" i="4" s="1"/>
  <c r="M1460" i="4" s="1"/>
  <c r="R1459" i="4"/>
  <c r="H1460" i="4" s="1"/>
  <c r="X1460" i="4" l="1"/>
  <c r="Q1459" i="4"/>
  <c r="T1459" i="4" s="1"/>
  <c r="D1460" i="4" s="1"/>
  <c r="J1460" i="4" s="1"/>
  <c r="W1460" i="4"/>
  <c r="U1459" i="4" l="1"/>
  <c r="I1460" i="4" s="1"/>
  <c r="Y1460" i="4" s="1"/>
  <c r="K1460" i="4"/>
  <c r="L1460" i="4" s="1"/>
  <c r="N1460" i="4" s="1"/>
  <c r="R1460" i="4" l="1"/>
  <c r="H1461" i="4" s="1"/>
  <c r="P1460" i="4"/>
  <c r="S1460" i="4" s="1"/>
  <c r="G1461" i="4" s="1"/>
  <c r="M1461" i="4" s="1"/>
  <c r="T1460" i="4"/>
  <c r="D1461" i="4" s="1"/>
  <c r="J1461" i="4" l="1"/>
  <c r="W1461" i="4"/>
  <c r="X1461" i="4"/>
  <c r="Q1460" i="4"/>
  <c r="U1460" i="4" s="1"/>
  <c r="I1461" i="4" s="1"/>
  <c r="K1461" i="4"/>
  <c r="Y1461" i="4" l="1"/>
  <c r="L1461" i="4"/>
  <c r="N1461" i="4" s="1"/>
  <c r="P1461" i="4" s="1"/>
  <c r="S1461" i="4" s="1"/>
  <c r="G1462" i="4" s="1"/>
  <c r="M1462" i="4" s="1"/>
  <c r="R1461" i="4" l="1"/>
  <c r="H1462" i="4" s="1"/>
  <c r="X1462" i="4" s="1"/>
  <c r="W1462" i="4"/>
  <c r="Q1461" i="4"/>
  <c r="T1461" i="4" s="1"/>
  <c r="D1462" i="4" s="1"/>
  <c r="J1462" i="4" s="1"/>
  <c r="U1461" i="4" l="1"/>
  <c r="I1462" i="4" s="1"/>
  <c r="Y1462" i="4" s="1"/>
  <c r="K1462" i="4"/>
  <c r="L1462" i="4" l="1"/>
  <c r="N1462" i="4" s="1"/>
  <c r="P1462" i="4" l="1"/>
  <c r="S1462" i="4" s="1"/>
  <c r="G1463" i="4" s="1"/>
  <c r="M1463" i="4" s="1"/>
  <c r="R1462" i="4"/>
  <c r="H1463" i="4" s="1"/>
  <c r="T1462" i="4"/>
  <c r="D1463" i="4" s="1"/>
  <c r="X1463" i="4" l="1"/>
  <c r="J1463" i="4"/>
  <c r="Q1462" i="4"/>
  <c r="U1462" i="4" s="1"/>
  <c r="I1463" i="4" s="1"/>
  <c r="Y1463" i="4" s="1"/>
  <c r="W1463" i="4"/>
  <c r="K1463" i="4"/>
  <c r="L1463" i="4" l="1"/>
  <c r="N1463" i="4" s="1"/>
  <c r="P1463" i="4" l="1"/>
  <c r="S1463" i="4" s="1"/>
  <c r="G1464" i="4" s="1"/>
  <c r="M1464" i="4" s="1"/>
  <c r="R1463" i="4"/>
  <c r="H1464" i="4" s="1"/>
  <c r="X1464" i="4" l="1"/>
  <c r="W1464" i="4"/>
  <c r="Q1463" i="4"/>
  <c r="T1463" i="4" s="1"/>
  <c r="D1464" i="4" s="1"/>
  <c r="J1464" i="4" s="1"/>
  <c r="K1464" i="4" l="1"/>
  <c r="L1464" i="4" s="1"/>
  <c r="N1464" i="4" s="1"/>
  <c r="U1463" i="4"/>
  <c r="I1464" i="4" s="1"/>
  <c r="Y1464" i="4" s="1"/>
  <c r="P1464" i="4" l="1"/>
  <c r="S1464" i="4" s="1"/>
  <c r="G1465" i="4" s="1"/>
  <c r="M1465" i="4" s="1"/>
  <c r="R1464" i="4"/>
  <c r="H1465" i="4" s="1"/>
  <c r="Q1464" i="4" l="1"/>
  <c r="T1464" i="4" s="1"/>
  <c r="D1465" i="4" s="1"/>
  <c r="J1465" i="4" s="1"/>
  <c r="X1465" i="4"/>
  <c r="W1465" i="4"/>
  <c r="U1464" i="4" l="1"/>
  <c r="I1465" i="4" s="1"/>
  <c r="Y1465" i="4" s="1"/>
  <c r="K1465" i="4"/>
  <c r="L1465" i="4" s="1"/>
  <c r="N1465" i="4" s="1"/>
  <c r="R1465" i="4" l="1"/>
  <c r="H1466" i="4" s="1"/>
  <c r="P1465" i="4"/>
  <c r="S1465" i="4" s="1"/>
  <c r="G1466" i="4" s="1"/>
  <c r="M1466" i="4" s="1"/>
  <c r="W1466" i="4" l="1"/>
  <c r="X1466" i="4"/>
  <c r="Q1465" i="4"/>
  <c r="T1465" i="4" s="1"/>
  <c r="D1466" i="4" s="1"/>
  <c r="K1466" i="4" l="1"/>
  <c r="J1466" i="4"/>
  <c r="U1465" i="4"/>
  <c r="I1466" i="4" s="1"/>
  <c r="Y1466" i="4" s="1"/>
  <c r="L1466" i="4" l="1"/>
  <c r="N1466" i="4" s="1"/>
  <c r="R1466" i="4" s="1"/>
  <c r="H1467" i="4" s="1"/>
  <c r="T1466" i="4"/>
  <c r="D1467" i="4" s="1"/>
  <c r="P1466" i="4" l="1"/>
  <c r="S1466" i="4" s="1"/>
  <c r="G1467" i="4" s="1"/>
  <c r="M1467" i="4" s="1"/>
  <c r="K1467" i="4"/>
  <c r="J1467" i="4" l="1"/>
  <c r="L1467" i="4" s="1"/>
  <c r="N1467" i="4" s="1"/>
  <c r="P1467" i="4" s="1"/>
  <c r="S1467" i="4" s="1"/>
  <c r="G1468" i="4" s="1"/>
  <c r="M1468" i="4" s="1"/>
  <c r="W1467" i="4"/>
  <c r="Q1466" i="4"/>
  <c r="U1466" i="4" s="1"/>
  <c r="I1467" i="4" s="1"/>
  <c r="Y1467" i="4" s="1"/>
  <c r="X1467" i="4"/>
  <c r="R1467" i="4" l="1"/>
  <c r="H1468" i="4" s="1"/>
  <c r="X1468" i="4" s="1"/>
  <c r="W1468" i="4"/>
  <c r="Q1467" i="4"/>
  <c r="T1467" i="4" s="1"/>
  <c r="D1468" i="4" s="1"/>
  <c r="J1468" i="4" s="1"/>
  <c r="U1467" i="4" l="1"/>
  <c r="I1468" i="4" s="1"/>
  <c r="Y1468" i="4" s="1"/>
  <c r="K1468" i="4"/>
  <c r="L1468" i="4" l="1"/>
  <c r="N1468" i="4" s="1"/>
  <c r="R1468" i="4" l="1"/>
  <c r="H1469" i="4" s="1"/>
  <c r="P1468" i="4"/>
  <c r="S1468" i="4" s="1"/>
  <c r="G1469" i="4" s="1"/>
  <c r="M1469" i="4" s="1"/>
  <c r="T1468" i="4"/>
  <c r="D1469" i="4" s="1"/>
  <c r="J1469" i="4" l="1"/>
  <c r="W1469" i="4"/>
  <c r="X1469" i="4"/>
  <c r="Q1468" i="4"/>
  <c r="U1468" i="4" s="1"/>
  <c r="I1469" i="4" s="1"/>
  <c r="Y1469" i="4" s="1"/>
  <c r="K1469" i="4"/>
  <c r="L1469" i="4" l="1"/>
  <c r="N1469" i="4" s="1"/>
  <c r="P1469" i="4" s="1"/>
  <c r="S1469" i="4" s="1"/>
  <c r="G1470" i="4" s="1"/>
  <c r="M1470" i="4" s="1"/>
  <c r="R1469" i="4" l="1"/>
  <c r="H1470" i="4" s="1"/>
  <c r="X1470" i="4" s="1"/>
  <c r="W1470" i="4"/>
  <c r="Q1469" i="4"/>
  <c r="U1469" i="4" s="1"/>
  <c r="I1470" i="4" s="1"/>
  <c r="T1469" i="4"/>
  <c r="D1470" i="4" s="1"/>
  <c r="J1470" i="4" s="1"/>
  <c r="Y1470" i="4" l="1"/>
  <c r="K1470" i="4"/>
  <c r="L1470" i="4" s="1"/>
  <c r="N1470" i="4" s="1"/>
  <c r="R1470" i="4" s="1"/>
  <c r="P1470" i="4" l="1"/>
  <c r="S1470" i="4" s="1"/>
  <c r="G1471" i="4" s="1"/>
  <c r="M1471" i="4" s="1"/>
  <c r="H1471" i="4"/>
  <c r="W1471" i="4" l="1"/>
  <c r="Q1470" i="4"/>
  <c r="U1470" i="4" s="1"/>
  <c r="I1471" i="4" s="1"/>
  <c r="Y1471" i="4" s="1"/>
  <c r="T1470" i="4"/>
  <c r="D1471" i="4" s="1"/>
  <c r="J1471" i="4" s="1"/>
  <c r="X1471" i="4"/>
  <c r="K1471" i="4" l="1"/>
  <c r="L1471" i="4" l="1"/>
  <c r="N1471" i="4" s="1"/>
  <c r="P1471" i="4" l="1"/>
  <c r="S1471" i="4" s="1"/>
  <c r="G1472" i="4" s="1"/>
  <c r="M1472" i="4" s="1"/>
  <c r="R1471" i="4"/>
  <c r="H1472" i="4" s="1"/>
  <c r="T1471" i="4"/>
  <c r="D1472" i="4" s="1"/>
  <c r="W1472" i="4" l="1"/>
  <c r="J1472" i="4"/>
  <c r="Q1471" i="4"/>
  <c r="U1471" i="4" s="1"/>
  <c r="I1472" i="4" s="1"/>
  <c r="Y1472" i="4" s="1"/>
  <c r="X1472" i="4"/>
  <c r="K1472" i="4"/>
  <c r="L1472" i="4" l="1"/>
  <c r="N1472" i="4" s="1"/>
  <c r="P1472" i="4" l="1"/>
  <c r="S1472" i="4" s="1"/>
  <c r="G1473" i="4" s="1"/>
  <c r="M1473" i="4" s="1"/>
  <c r="R1472" i="4"/>
  <c r="H1473" i="4" s="1"/>
  <c r="X1473" i="4" l="1"/>
  <c r="Q1472" i="4"/>
  <c r="T1472" i="4" s="1"/>
  <c r="D1473" i="4" s="1"/>
  <c r="J1473" i="4" s="1"/>
  <c r="W1473" i="4"/>
  <c r="U1472" i="4" l="1"/>
  <c r="I1473" i="4" s="1"/>
  <c r="Y1473" i="4" s="1"/>
  <c r="K1473" i="4"/>
  <c r="L1473" i="4" s="1"/>
  <c r="N1473" i="4" s="1"/>
  <c r="P1473" i="4" l="1"/>
  <c r="S1473" i="4" s="1"/>
  <c r="G1474" i="4" s="1"/>
  <c r="M1474" i="4" s="1"/>
  <c r="R1473" i="4"/>
  <c r="H1474" i="4" s="1"/>
  <c r="W1474" i="4" l="1"/>
  <c r="X1474" i="4"/>
  <c r="Q1473" i="4"/>
  <c r="T1473" i="4" s="1"/>
  <c r="D1474" i="4" s="1"/>
  <c r="J1474" i="4" s="1"/>
  <c r="U1473" i="4" l="1"/>
  <c r="I1474" i="4" s="1"/>
  <c r="Y1474" i="4" s="1"/>
  <c r="K1474" i="4"/>
  <c r="L1474" i="4" s="1"/>
  <c r="N1474" i="4" s="1"/>
  <c r="P1474" i="4" l="1"/>
  <c r="S1474" i="4" s="1"/>
  <c r="G1475" i="4" s="1"/>
  <c r="M1475" i="4" s="1"/>
  <c r="R1474" i="4"/>
  <c r="H1475" i="4" s="1"/>
  <c r="T1474" i="4"/>
  <c r="D1475" i="4" s="1"/>
  <c r="X1475" i="4" l="1"/>
  <c r="J1475" i="4"/>
  <c r="Q1474" i="4"/>
  <c r="U1474" i="4" s="1"/>
  <c r="I1475" i="4" s="1"/>
  <c r="Y1475" i="4" s="1"/>
  <c r="W1475" i="4"/>
  <c r="K1475" i="4"/>
  <c r="L1475" i="4" l="1"/>
  <c r="N1475" i="4" s="1"/>
  <c r="R1475" i="4" s="1"/>
  <c r="H1476" i="4" s="1"/>
  <c r="P1475" i="4" l="1"/>
  <c r="S1475" i="4" s="1"/>
  <c r="G1476" i="4" s="1"/>
  <c r="M1476" i="4" s="1"/>
  <c r="T1475" i="4"/>
  <c r="D1476" i="4" s="1"/>
  <c r="W1476" i="4" l="1"/>
  <c r="J1476" i="4"/>
  <c r="Q1475" i="4"/>
  <c r="U1475" i="4" s="1"/>
  <c r="I1476" i="4" s="1"/>
  <c r="Y1476" i="4" s="1"/>
  <c r="X1476" i="4"/>
  <c r="K1476" i="4"/>
  <c r="L1476" i="4" l="1"/>
  <c r="N1476" i="4" s="1"/>
  <c r="P1476" i="4" l="1"/>
  <c r="S1476" i="4" s="1"/>
  <c r="G1477" i="4" s="1"/>
  <c r="M1477" i="4" s="1"/>
  <c r="R1476" i="4"/>
  <c r="H1477" i="4" s="1"/>
  <c r="Q1476" i="4" l="1"/>
  <c r="T1476" i="4" s="1"/>
  <c r="D1477" i="4" s="1"/>
  <c r="J1477" i="4" s="1"/>
  <c r="W1477" i="4"/>
  <c r="X1477" i="4"/>
  <c r="K1477" i="4" l="1"/>
  <c r="L1477" i="4" s="1"/>
  <c r="N1477" i="4" s="1"/>
  <c r="R1477" i="4" s="1"/>
  <c r="H1478" i="4" s="1"/>
  <c r="U1476" i="4"/>
  <c r="I1477" i="4" s="1"/>
  <c r="Y1477" i="4" s="1"/>
  <c r="P1477" i="4" l="1"/>
  <c r="S1477" i="4" s="1"/>
  <c r="G1478" i="4" s="1"/>
  <c r="M1478" i="4" s="1"/>
  <c r="T1477" i="4"/>
  <c r="D1478" i="4" s="1"/>
  <c r="W1478" i="4" l="1"/>
  <c r="X1478" i="4"/>
  <c r="J1478" i="4"/>
  <c r="Q1477" i="4"/>
  <c r="U1477" i="4" s="1"/>
  <c r="I1478" i="4" s="1"/>
  <c r="Y1478" i="4" s="1"/>
  <c r="K1478" i="4"/>
  <c r="L1478" i="4" l="1"/>
  <c r="N1478" i="4" s="1"/>
  <c r="R1478" i="4" s="1"/>
  <c r="H1479" i="4" s="1"/>
  <c r="P1478" i="4" l="1"/>
  <c r="S1478" i="4" s="1"/>
  <c r="G1479" i="4" s="1"/>
  <c r="M1479" i="4" s="1"/>
  <c r="T1478" i="4"/>
  <c r="D1479" i="4" s="1"/>
  <c r="Q1478" i="4" l="1"/>
  <c r="U1478" i="4" s="1"/>
  <c r="I1479" i="4" s="1"/>
  <c r="Y1479" i="4" s="1"/>
  <c r="J1479" i="4"/>
  <c r="W1479" i="4"/>
  <c r="X1479" i="4"/>
  <c r="K1479" i="4"/>
  <c r="L1479" i="4" l="1"/>
  <c r="N1479" i="4" s="1"/>
  <c r="R1479" i="4" s="1"/>
  <c r="P1479" i="4" l="1"/>
  <c r="S1479" i="4" s="1"/>
  <c r="G1480" i="4" s="1"/>
  <c r="M1480" i="4" s="1"/>
  <c r="H1480" i="4"/>
  <c r="W1480" i="4" l="1"/>
  <c r="Q1479" i="4"/>
  <c r="U1479" i="4" s="1"/>
  <c r="I1480" i="4" s="1"/>
  <c r="Y1480" i="4" s="1"/>
  <c r="T1479" i="4"/>
  <c r="D1480" i="4" s="1"/>
  <c r="J1480" i="4" s="1"/>
  <c r="X1480" i="4"/>
  <c r="K1480" i="4" l="1"/>
  <c r="L1480" i="4" s="1"/>
  <c r="N1480" i="4" s="1"/>
  <c r="R1480" i="4" s="1"/>
  <c r="P1480" i="4" l="1"/>
  <c r="S1480" i="4" s="1"/>
  <c r="G1481" i="4" s="1"/>
  <c r="M1481" i="4" s="1"/>
  <c r="H1481" i="4"/>
  <c r="W1481" i="4" l="1"/>
  <c r="Q1480" i="4"/>
  <c r="U1480" i="4" s="1"/>
  <c r="I1481" i="4" s="1"/>
  <c r="Y1481" i="4" s="1"/>
  <c r="T1480" i="4"/>
  <c r="D1481" i="4" s="1"/>
  <c r="J1481" i="4" s="1"/>
  <c r="X1481" i="4"/>
  <c r="K1481" i="4" l="1"/>
  <c r="L1481" i="4" l="1"/>
  <c r="N1481" i="4" s="1"/>
  <c r="R1481" i="4" l="1"/>
  <c r="H1482" i="4" s="1"/>
  <c r="P1481" i="4"/>
  <c r="S1481" i="4" s="1"/>
  <c r="G1482" i="4" s="1"/>
  <c r="M1482" i="4" s="1"/>
  <c r="T1481" i="4"/>
  <c r="D1482" i="4" s="1"/>
  <c r="J1482" i="4" l="1"/>
  <c r="W1482" i="4"/>
  <c r="X1482" i="4"/>
  <c r="Q1481" i="4"/>
  <c r="U1481" i="4" s="1"/>
  <c r="I1482" i="4" s="1"/>
  <c r="Y1482" i="4" s="1"/>
  <c r="K1482" i="4"/>
  <c r="L1482" i="4" l="1"/>
  <c r="N1482" i="4" s="1"/>
  <c r="P1482" i="4" s="1"/>
  <c r="S1482" i="4" s="1"/>
  <c r="G1483" i="4" s="1"/>
  <c r="M1483" i="4" s="1"/>
  <c r="R1482" i="4" l="1"/>
  <c r="H1483" i="4" s="1"/>
  <c r="X1483" i="4" s="1"/>
  <c r="W1483" i="4"/>
  <c r="Q1482" i="4"/>
  <c r="U1482" i="4" s="1"/>
  <c r="I1483" i="4" s="1"/>
  <c r="T1482" i="4"/>
  <c r="D1483" i="4" s="1"/>
  <c r="J1483" i="4" s="1"/>
  <c r="Y1483" i="4" l="1"/>
  <c r="K1483" i="4"/>
  <c r="L1483" i="4" s="1"/>
  <c r="N1483" i="4" s="1"/>
  <c r="R1483" i="4" s="1"/>
  <c r="P1483" i="4" l="1"/>
  <c r="S1483" i="4" s="1"/>
  <c r="G1484" i="4" s="1"/>
  <c r="M1484" i="4" s="1"/>
  <c r="H1484" i="4"/>
  <c r="W1484" i="4" l="1"/>
  <c r="Q1483" i="4"/>
  <c r="U1483" i="4" s="1"/>
  <c r="I1484" i="4" s="1"/>
  <c r="Y1484" i="4" s="1"/>
  <c r="T1483" i="4"/>
  <c r="D1484" i="4" s="1"/>
  <c r="J1484" i="4" s="1"/>
  <c r="X1484" i="4"/>
  <c r="K1484" i="4" l="1"/>
  <c r="L1484" i="4" l="1"/>
  <c r="N1484" i="4" s="1"/>
  <c r="P1484" i="4" l="1"/>
  <c r="S1484" i="4" s="1"/>
  <c r="G1485" i="4" s="1"/>
  <c r="M1485" i="4" s="1"/>
  <c r="R1484" i="4"/>
  <c r="H1485" i="4" s="1"/>
  <c r="X1485" i="4" l="1"/>
  <c r="Q1484" i="4"/>
  <c r="U1484" i="4" s="1"/>
  <c r="I1485" i="4" s="1"/>
  <c r="Y1485" i="4" s="1"/>
  <c r="W1485" i="4"/>
  <c r="T1484" i="4"/>
  <c r="D1485" i="4" s="1"/>
  <c r="J1485" i="4" s="1"/>
  <c r="K1485" i="4" l="1"/>
  <c r="L1485" i="4" s="1"/>
  <c r="N1485" i="4" s="1"/>
  <c r="R1485" i="4" s="1"/>
  <c r="P1485" i="4" l="1"/>
  <c r="S1485" i="4" s="1"/>
  <c r="G1486" i="4" s="1"/>
  <c r="M1486" i="4" s="1"/>
  <c r="H1486" i="4"/>
  <c r="W1486" i="4" l="1"/>
  <c r="Q1485" i="4"/>
  <c r="X1486" i="4"/>
  <c r="U1485" i="4" l="1"/>
  <c r="I1486" i="4" s="1"/>
  <c r="Y1486" i="4" s="1"/>
  <c r="T1485" i="4"/>
  <c r="D1486" i="4" s="1"/>
  <c r="J1486" i="4" s="1"/>
  <c r="K1486" i="4" l="1"/>
  <c r="L1486" i="4" l="1"/>
  <c r="N1486" i="4" s="1"/>
  <c r="P1486" i="4" l="1"/>
  <c r="S1486" i="4" s="1"/>
  <c r="G1487" i="4" s="1"/>
  <c r="M1487" i="4" s="1"/>
  <c r="R1486" i="4"/>
  <c r="H1487" i="4" s="1"/>
  <c r="X1487" i="4" l="1"/>
  <c r="Q1486" i="4"/>
  <c r="U1486" i="4" s="1"/>
  <c r="I1487" i="4" s="1"/>
  <c r="Y1487" i="4" s="1"/>
  <c r="W1487" i="4"/>
  <c r="T1486" i="4"/>
  <c r="D1487" i="4" s="1"/>
  <c r="J1487" i="4" s="1"/>
  <c r="K1487" i="4" l="1"/>
  <c r="L1487" i="4" s="1"/>
  <c r="N1487" i="4" s="1"/>
  <c r="R1487" i="4" s="1"/>
  <c r="P1487" i="4" l="1"/>
  <c r="S1487" i="4" s="1"/>
  <c r="G1488" i="4" s="1"/>
  <c r="M1488" i="4" s="1"/>
  <c r="H1488" i="4"/>
  <c r="W1488" i="4" l="1"/>
  <c r="Q1487" i="4"/>
  <c r="U1487" i="4" s="1"/>
  <c r="I1488" i="4" s="1"/>
  <c r="Y1488" i="4" s="1"/>
  <c r="T1487" i="4"/>
  <c r="D1488" i="4" s="1"/>
  <c r="J1488" i="4" s="1"/>
  <c r="X1488" i="4"/>
  <c r="K1488" i="4" l="1"/>
  <c r="L1488" i="4" l="1"/>
  <c r="N1488" i="4" s="1"/>
  <c r="P1488" i="4" l="1"/>
  <c r="S1488" i="4" s="1"/>
  <c r="G1489" i="4" s="1"/>
  <c r="M1489" i="4" s="1"/>
  <c r="R1488" i="4"/>
  <c r="H1489" i="4" s="1"/>
  <c r="X1489" i="4" l="1"/>
  <c r="Q1488" i="4"/>
  <c r="T1488" i="4" s="1"/>
  <c r="D1489" i="4" s="1"/>
  <c r="J1489" i="4" s="1"/>
  <c r="W1489" i="4"/>
  <c r="K1489" i="4" l="1"/>
  <c r="L1489" i="4" s="1"/>
  <c r="N1489" i="4" s="1"/>
  <c r="U1488" i="4"/>
  <c r="I1489" i="4" s="1"/>
  <c r="Y1489" i="4" s="1"/>
  <c r="P1489" i="4" l="1"/>
  <c r="S1489" i="4" s="1"/>
  <c r="G1490" i="4" s="1"/>
  <c r="M1490" i="4" s="1"/>
  <c r="R1489" i="4"/>
  <c r="H1490" i="4" s="1"/>
  <c r="T1489" i="4"/>
  <c r="D1490" i="4" s="1"/>
  <c r="J1490" i="4" l="1"/>
  <c r="Q1489" i="4"/>
  <c r="U1489" i="4" s="1"/>
  <c r="I1490" i="4" s="1"/>
  <c r="Y1490" i="4" s="1"/>
  <c r="X1490" i="4"/>
  <c r="W1490" i="4"/>
  <c r="K1490" i="4"/>
  <c r="L1490" i="4" l="1"/>
  <c r="N1490" i="4" s="1"/>
  <c r="P1490" i="4" l="1"/>
  <c r="S1490" i="4" s="1"/>
  <c r="G1491" i="4" s="1"/>
  <c r="M1491" i="4" s="1"/>
  <c r="R1490" i="4"/>
  <c r="H1491" i="4" s="1"/>
  <c r="X1491" i="4" l="1"/>
  <c r="Q1490" i="4"/>
  <c r="U1490" i="4" s="1"/>
  <c r="I1491" i="4" s="1"/>
  <c r="Y1491" i="4" s="1"/>
  <c r="W1491" i="4"/>
  <c r="T1490" i="4"/>
  <c r="D1491" i="4" s="1"/>
  <c r="J1491" i="4" s="1"/>
  <c r="K1491" i="4" l="1"/>
  <c r="L1491" i="4" s="1"/>
  <c r="N1491" i="4" s="1"/>
  <c r="R1491" i="4" s="1"/>
  <c r="P1491" i="4" l="1"/>
  <c r="S1491" i="4" s="1"/>
  <c r="G1492" i="4" s="1"/>
  <c r="M1492" i="4" s="1"/>
  <c r="H1492" i="4"/>
  <c r="W1492" i="4" l="1"/>
  <c r="Q1491" i="4"/>
  <c r="T1491" i="4" s="1"/>
  <c r="D1492" i="4" s="1"/>
  <c r="J1492" i="4" s="1"/>
  <c r="X1492" i="4"/>
  <c r="U1491" i="4" l="1"/>
  <c r="I1492" i="4" s="1"/>
  <c r="Y1492" i="4" s="1"/>
  <c r="K1492" i="4"/>
  <c r="L1492" i="4" l="1"/>
  <c r="N1492" i="4" s="1"/>
  <c r="P1492" i="4" l="1"/>
  <c r="S1492" i="4" s="1"/>
  <c r="G1493" i="4" s="1"/>
  <c r="M1493" i="4" s="1"/>
  <c r="R1492" i="4"/>
  <c r="H1493" i="4" s="1"/>
  <c r="X1493" i="4" l="1"/>
  <c r="Q1492" i="4"/>
  <c r="T1492" i="4" s="1"/>
  <c r="D1493" i="4" s="1"/>
  <c r="J1493" i="4" s="1"/>
  <c r="W1493" i="4"/>
  <c r="U1492" i="4" l="1"/>
  <c r="I1493" i="4" s="1"/>
  <c r="Y1493" i="4" s="1"/>
  <c r="K1493" i="4"/>
  <c r="L1493" i="4" s="1"/>
  <c r="N1493" i="4" s="1"/>
  <c r="P1493" i="4" l="1"/>
  <c r="S1493" i="4" s="1"/>
  <c r="G1494" i="4" s="1"/>
  <c r="M1494" i="4" s="1"/>
  <c r="R1493" i="4"/>
  <c r="H1494" i="4" s="1"/>
  <c r="T1493" i="4"/>
  <c r="D1494" i="4" s="1"/>
  <c r="Q1493" i="4" l="1"/>
  <c r="U1493" i="4" s="1"/>
  <c r="I1494" i="4" s="1"/>
  <c r="Y1494" i="4" s="1"/>
  <c r="W1494" i="4"/>
  <c r="J1494" i="4"/>
  <c r="X1494" i="4"/>
  <c r="K1494" i="4"/>
  <c r="L1494" i="4" l="1"/>
  <c r="N1494" i="4" s="1"/>
  <c r="R1494" i="4" s="1"/>
  <c r="H1495" i="4" s="1"/>
  <c r="P1494" i="4" l="1"/>
  <c r="S1494" i="4" s="1"/>
  <c r="G1495" i="4" s="1"/>
  <c r="M1495" i="4" s="1"/>
  <c r="T1494" i="4"/>
  <c r="D1495" i="4" s="1"/>
  <c r="J1495" i="4" l="1"/>
  <c r="Q1494" i="4"/>
  <c r="U1494" i="4" s="1"/>
  <c r="I1495" i="4" s="1"/>
  <c r="Y1495" i="4" s="1"/>
  <c r="W1495" i="4"/>
  <c r="X1495" i="4"/>
  <c r="K1495" i="4"/>
  <c r="L1495" i="4" l="1"/>
  <c r="N1495" i="4" s="1"/>
  <c r="P1495" i="4" l="1"/>
  <c r="S1495" i="4" s="1"/>
  <c r="G1496" i="4" s="1"/>
  <c r="M1496" i="4" s="1"/>
  <c r="R1495" i="4"/>
  <c r="H1496" i="4" s="1"/>
  <c r="W1496" i="4" l="1"/>
  <c r="Q1495" i="4"/>
  <c r="T1495" i="4" s="1"/>
  <c r="D1496" i="4" s="1"/>
  <c r="J1496" i="4" s="1"/>
  <c r="X1496" i="4"/>
  <c r="U1495" i="4" l="1"/>
  <c r="I1496" i="4" s="1"/>
  <c r="Y1496" i="4" s="1"/>
  <c r="K1496" i="4"/>
  <c r="L1496" i="4" s="1"/>
  <c r="N1496" i="4" s="1"/>
  <c r="P1496" i="4" l="1"/>
  <c r="S1496" i="4" s="1"/>
  <c r="G1497" i="4" s="1"/>
  <c r="M1497" i="4" s="1"/>
  <c r="R1496" i="4"/>
  <c r="H1497" i="4" s="1"/>
  <c r="Q1496" i="4" l="1"/>
  <c r="T1496" i="4" s="1"/>
  <c r="D1497" i="4" s="1"/>
  <c r="J1497" i="4" s="1"/>
  <c r="X1497" i="4"/>
  <c r="W1497" i="4"/>
  <c r="K1497" i="4" l="1"/>
  <c r="L1497" i="4" s="1"/>
  <c r="N1497" i="4" s="1"/>
  <c r="U1496" i="4"/>
  <c r="I1497" i="4" s="1"/>
  <c r="Y1497" i="4" s="1"/>
  <c r="R1497" i="4" l="1"/>
  <c r="H1498" i="4" s="1"/>
  <c r="P1497" i="4"/>
  <c r="S1497" i="4" s="1"/>
  <c r="G1498" i="4" s="1"/>
  <c r="M1498" i="4" s="1"/>
  <c r="W1498" i="4" l="1"/>
  <c r="Q1497" i="4"/>
  <c r="T1497" i="4" s="1"/>
  <c r="D1498" i="4" s="1"/>
  <c r="J1498" i="4" s="1"/>
  <c r="X1498" i="4"/>
  <c r="U1497" i="4" l="1"/>
  <c r="I1498" i="4" s="1"/>
  <c r="Y1498" i="4" s="1"/>
  <c r="K1498" i="4"/>
  <c r="L1498" i="4" s="1"/>
  <c r="N1498" i="4" s="1"/>
  <c r="P1498" i="4" s="1"/>
  <c r="S1498" i="4" s="1"/>
  <c r="G1499" i="4" s="1"/>
  <c r="M1499" i="4" s="1"/>
  <c r="R1498" i="4" l="1"/>
  <c r="H1499" i="4" s="1"/>
  <c r="X1499" i="4" s="1"/>
  <c r="W1499" i="4"/>
  <c r="Q1498" i="4"/>
  <c r="U1498" i="4" s="1"/>
  <c r="I1499" i="4" s="1"/>
  <c r="T1498" i="4"/>
  <c r="D1499" i="4" s="1"/>
  <c r="J1499" i="4" s="1"/>
  <c r="Y1499" i="4" l="1"/>
  <c r="K1499" i="4"/>
  <c r="L1499" i="4" l="1"/>
  <c r="N1499" i="4" s="1"/>
  <c r="R1499" i="4" s="1"/>
  <c r="P1499" i="4" l="1"/>
  <c r="S1499" i="4" s="1"/>
  <c r="G1500" i="4" s="1"/>
  <c r="M1500" i="4" s="1"/>
  <c r="H1500" i="4"/>
  <c r="W1500" i="4" l="1"/>
  <c r="Q1499" i="4"/>
  <c r="U1499" i="4" s="1"/>
  <c r="I1500" i="4" s="1"/>
  <c r="Y1500" i="4" s="1"/>
  <c r="T1499" i="4"/>
  <c r="D1500" i="4" s="1"/>
  <c r="J1500" i="4" s="1"/>
  <c r="X1500" i="4"/>
  <c r="K1500" i="4" l="1"/>
  <c r="L1500" i="4" s="1"/>
  <c r="N1500" i="4" s="1"/>
  <c r="R1500" i="4" s="1"/>
  <c r="P1500" i="4" l="1"/>
  <c r="S1500" i="4" s="1"/>
  <c r="G1501" i="4" s="1"/>
  <c r="M1501" i="4" s="1"/>
  <c r="H1501" i="4"/>
  <c r="W1501" i="4" l="1"/>
  <c r="Q1500" i="4"/>
  <c r="U1500" i="4" s="1"/>
  <c r="I1501" i="4" s="1"/>
  <c r="Y1501" i="4" s="1"/>
  <c r="T1500" i="4"/>
  <c r="D1501" i="4" s="1"/>
  <c r="J1501" i="4" s="1"/>
  <c r="X1501" i="4"/>
  <c r="K1501" i="4" l="1"/>
  <c r="L1501" i="4" s="1"/>
  <c r="N1501" i="4" s="1"/>
  <c r="R1501" i="4" s="1"/>
  <c r="P1501" i="4" l="1"/>
  <c r="S1501" i="4" s="1"/>
  <c r="G1502" i="4" s="1"/>
  <c r="M1502" i="4" s="1"/>
  <c r="H1502" i="4"/>
  <c r="W1502" i="4" l="1"/>
  <c r="Q1501" i="4"/>
  <c r="T1501" i="4" s="1"/>
  <c r="D1502" i="4" s="1"/>
  <c r="J1502" i="4" s="1"/>
  <c r="X1502" i="4"/>
  <c r="U1501" i="4" l="1"/>
  <c r="I1502" i="4" s="1"/>
  <c r="Y1502" i="4" s="1"/>
  <c r="K1502" i="4"/>
  <c r="L1502" i="4" l="1"/>
  <c r="N1502" i="4" s="1"/>
  <c r="P1502" i="4" l="1"/>
  <c r="S1502" i="4" s="1"/>
  <c r="G1503" i="4" s="1"/>
  <c r="M1503" i="4" s="1"/>
  <c r="R1502" i="4"/>
  <c r="H1503" i="4" s="1"/>
  <c r="T1502" i="4"/>
  <c r="D1503" i="4" s="1"/>
  <c r="Q1502" i="4" l="1"/>
  <c r="U1502" i="4" s="1"/>
  <c r="I1503" i="4" s="1"/>
  <c r="Y1503" i="4" s="1"/>
  <c r="W1503" i="4"/>
  <c r="J1503" i="4"/>
  <c r="X1503" i="4"/>
  <c r="K1503" i="4"/>
  <c r="L1503" i="4" l="1"/>
  <c r="N1503" i="4" s="1"/>
  <c r="P1503" i="4" l="1"/>
  <c r="S1503" i="4" s="1"/>
  <c r="G1504" i="4" s="1"/>
  <c r="M1504" i="4" s="1"/>
  <c r="R1503" i="4"/>
  <c r="H1504" i="4" s="1"/>
  <c r="Q1503" i="4" l="1"/>
  <c r="T1503" i="4" s="1"/>
  <c r="D1504" i="4" s="1"/>
  <c r="J1504" i="4" s="1"/>
  <c r="X1504" i="4"/>
  <c r="W1504" i="4"/>
  <c r="U1503" i="4" l="1"/>
  <c r="I1504" i="4" s="1"/>
  <c r="Y1504" i="4" s="1"/>
  <c r="K1504" i="4"/>
  <c r="L1504" i="4" s="1"/>
  <c r="N1504" i="4" s="1"/>
  <c r="P1504" i="4" l="1"/>
  <c r="S1504" i="4" s="1"/>
  <c r="G1505" i="4" s="1"/>
  <c r="M1505" i="4" s="1"/>
  <c r="R1504" i="4"/>
  <c r="H1505" i="4" s="1"/>
  <c r="W1505" i="4" l="1"/>
  <c r="Q1504" i="4"/>
  <c r="T1504" i="4" s="1"/>
  <c r="D1505" i="4" s="1"/>
  <c r="J1505" i="4" s="1"/>
  <c r="X1505" i="4"/>
  <c r="U1504" i="4" l="1"/>
  <c r="I1505" i="4" s="1"/>
  <c r="Y1505" i="4" s="1"/>
  <c r="K1505" i="4"/>
  <c r="L1505" i="4" s="1"/>
  <c r="N1505" i="4" s="1"/>
  <c r="R1505" i="4" l="1"/>
  <c r="H1506" i="4" s="1"/>
  <c r="P1505" i="4"/>
  <c r="S1505" i="4" s="1"/>
  <c r="G1506" i="4" s="1"/>
  <c r="M1506" i="4" s="1"/>
  <c r="T1505" i="4"/>
  <c r="D1506" i="4" s="1"/>
  <c r="J1506" i="4" l="1"/>
  <c r="W1506" i="4"/>
  <c r="X1506" i="4"/>
  <c r="Q1505" i="4"/>
  <c r="U1505" i="4" s="1"/>
  <c r="I1506" i="4" s="1"/>
  <c r="Y1506" i="4" s="1"/>
  <c r="K1506" i="4"/>
  <c r="L1506" i="4" l="1"/>
  <c r="N1506" i="4" s="1"/>
  <c r="R1506" i="4" s="1"/>
  <c r="H1507" i="4" s="1"/>
  <c r="P1506" i="4" l="1"/>
  <c r="S1506" i="4" s="1"/>
  <c r="G1507" i="4" s="1"/>
  <c r="M1507" i="4" s="1"/>
  <c r="T1506" i="4"/>
  <c r="D1507" i="4" s="1"/>
  <c r="X1507" i="4" l="1"/>
  <c r="J1507" i="4"/>
  <c r="Q1506" i="4"/>
  <c r="U1506" i="4" s="1"/>
  <c r="I1507" i="4" s="1"/>
  <c r="Y1507" i="4" s="1"/>
  <c r="W1507" i="4"/>
  <c r="K1507" i="4"/>
  <c r="L1507" i="4" l="1"/>
  <c r="N1507" i="4" s="1"/>
  <c r="R1507" i="4" l="1"/>
  <c r="H1508" i="4" s="1"/>
  <c r="P1507" i="4"/>
  <c r="S1507" i="4" s="1"/>
  <c r="G1508" i="4" s="1"/>
  <c r="M1508" i="4" s="1"/>
  <c r="T1507" i="4"/>
  <c r="D1508" i="4" s="1"/>
  <c r="J1508" i="4" l="1"/>
  <c r="W1508" i="4"/>
  <c r="X1508" i="4"/>
  <c r="Q1507" i="4"/>
  <c r="U1507" i="4" s="1"/>
  <c r="I1508" i="4" s="1"/>
  <c r="Y1508" i="4" s="1"/>
  <c r="K1508" i="4"/>
  <c r="L1508" i="4" l="1"/>
  <c r="N1508" i="4" s="1"/>
  <c r="P1508" i="4" s="1"/>
  <c r="S1508" i="4" s="1"/>
  <c r="G1509" i="4" s="1"/>
  <c r="M1509" i="4" s="1"/>
  <c r="R1508" i="4" l="1"/>
  <c r="H1509" i="4" s="1"/>
  <c r="X1509" i="4" s="1"/>
  <c r="W1509" i="4"/>
  <c r="Q1508" i="4"/>
  <c r="T1508" i="4" s="1"/>
  <c r="D1509" i="4" s="1"/>
  <c r="J1509" i="4" s="1"/>
  <c r="U1508" i="4" l="1"/>
  <c r="I1509" i="4" s="1"/>
  <c r="Y1509" i="4" s="1"/>
  <c r="K1509" i="4"/>
  <c r="L1509" i="4" s="1"/>
  <c r="N1509" i="4" s="1"/>
  <c r="R1509" i="4" s="1"/>
  <c r="P1509" i="4" l="1"/>
  <c r="S1509" i="4" s="1"/>
  <c r="G1510" i="4" s="1"/>
  <c r="M1510" i="4" s="1"/>
  <c r="H1510" i="4"/>
  <c r="W1510" i="4" l="1"/>
  <c r="Q1509" i="4"/>
  <c r="T1509" i="4" s="1"/>
  <c r="D1510" i="4" s="1"/>
  <c r="J1510" i="4" s="1"/>
  <c r="X1510" i="4"/>
  <c r="U1509" i="4" l="1"/>
  <c r="I1510" i="4" s="1"/>
  <c r="Y1510" i="4" s="1"/>
  <c r="K1510" i="4"/>
  <c r="L1510" i="4" l="1"/>
  <c r="N1510" i="4" s="1"/>
  <c r="R1510" i="4" l="1"/>
  <c r="H1511" i="4" s="1"/>
  <c r="P1510" i="4"/>
  <c r="S1510" i="4" s="1"/>
  <c r="G1511" i="4" s="1"/>
  <c r="M1511" i="4" s="1"/>
  <c r="T1510" i="4"/>
  <c r="D1511" i="4" s="1"/>
  <c r="J1511" i="4" l="1"/>
  <c r="W1511" i="4"/>
  <c r="X1511" i="4"/>
  <c r="Q1510" i="4"/>
  <c r="U1510" i="4" s="1"/>
  <c r="I1511" i="4" s="1"/>
  <c r="Y1511" i="4" s="1"/>
  <c r="K1511" i="4"/>
  <c r="L1511" i="4" l="1"/>
  <c r="N1511" i="4" s="1"/>
  <c r="R1511" i="4" s="1"/>
  <c r="H1512" i="4" s="1"/>
  <c r="P1511" i="4" l="1"/>
  <c r="S1511" i="4" s="1"/>
  <c r="G1512" i="4" s="1"/>
  <c r="M1512" i="4" s="1"/>
  <c r="W1512" i="4" l="1"/>
  <c r="X1512" i="4"/>
  <c r="Q1511" i="4"/>
  <c r="T1511" i="4" s="1"/>
  <c r="D1512" i="4" s="1"/>
  <c r="J1512" i="4" s="1"/>
  <c r="U1511" i="4" l="1"/>
  <c r="I1512" i="4" s="1"/>
  <c r="Y1512" i="4" s="1"/>
  <c r="K1512" i="4"/>
  <c r="L1512" i="4" s="1"/>
  <c r="N1512" i="4" s="1"/>
  <c r="P1512" i="4" l="1"/>
  <c r="S1512" i="4" s="1"/>
  <c r="G1513" i="4" s="1"/>
  <c r="M1513" i="4" s="1"/>
  <c r="R1512" i="4"/>
  <c r="H1513" i="4" s="1"/>
  <c r="T1512" i="4"/>
  <c r="D1513" i="4" s="1"/>
  <c r="W1513" i="4" l="1"/>
  <c r="Q1512" i="4"/>
  <c r="U1512" i="4" s="1"/>
  <c r="I1513" i="4" s="1"/>
  <c r="Y1513" i="4" s="1"/>
  <c r="J1513" i="4"/>
  <c r="X1513" i="4"/>
  <c r="K1513" i="4"/>
  <c r="L1513" i="4" l="1"/>
  <c r="N1513" i="4" s="1"/>
  <c r="P1513" i="4" l="1"/>
  <c r="S1513" i="4" s="1"/>
  <c r="G1514" i="4" s="1"/>
  <c r="M1514" i="4" s="1"/>
  <c r="R1513" i="4"/>
  <c r="H1514" i="4" s="1"/>
  <c r="Q1513" i="4" l="1"/>
  <c r="U1513" i="4" s="1"/>
  <c r="I1514" i="4" s="1"/>
  <c r="Y1514" i="4" s="1"/>
  <c r="X1514" i="4"/>
  <c r="W1514" i="4"/>
  <c r="T1513" i="4"/>
  <c r="D1514" i="4" s="1"/>
  <c r="J1514" i="4" s="1"/>
  <c r="K1514" i="4" l="1"/>
  <c r="L1514" i="4" l="1"/>
  <c r="N1514" i="4" s="1"/>
  <c r="P1514" i="4" l="1"/>
  <c r="S1514" i="4" s="1"/>
  <c r="G1515" i="4" s="1"/>
  <c r="M1515" i="4" s="1"/>
  <c r="R1514" i="4"/>
  <c r="H1515" i="4" s="1"/>
  <c r="T1514" i="4"/>
  <c r="D1515" i="4" s="1"/>
  <c r="Q1514" i="4" l="1"/>
  <c r="U1514" i="4" s="1"/>
  <c r="I1515" i="4" s="1"/>
  <c r="Y1515" i="4" s="1"/>
  <c r="J1515" i="4"/>
  <c r="W1515" i="4"/>
  <c r="X1515" i="4"/>
  <c r="K1515" i="4"/>
  <c r="L1515" i="4" l="1"/>
  <c r="N1515" i="4" s="1"/>
  <c r="P1515" i="4" l="1"/>
  <c r="S1515" i="4" s="1"/>
  <c r="G1516" i="4" s="1"/>
  <c r="M1516" i="4" s="1"/>
  <c r="R1515" i="4"/>
  <c r="H1516" i="4" s="1"/>
  <c r="T1515" i="4"/>
  <c r="D1516" i="4" s="1"/>
  <c r="J1516" i="4" l="1"/>
  <c r="Q1515" i="4"/>
  <c r="U1515" i="4" s="1"/>
  <c r="I1516" i="4" s="1"/>
  <c r="Y1516" i="4" s="1"/>
  <c r="X1516" i="4"/>
  <c r="W1516" i="4"/>
  <c r="K1516" i="4"/>
  <c r="L1516" i="4" l="1"/>
  <c r="N1516" i="4" s="1"/>
  <c r="R1516" i="4" l="1"/>
  <c r="H1517" i="4" s="1"/>
  <c r="P1516" i="4"/>
  <c r="S1516" i="4" s="1"/>
  <c r="G1517" i="4" s="1"/>
  <c r="M1517" i="4" s="1"/>
  <c r="T1516" i="4"/>
  <c r="D1517" i="4" s="1"/>
  <c r="J1517" i="4" l="1"/>
  <c r="W1517" i="4"/>
  <c r="X1517" i="4"/>
  <c r="Q1516" i="4"/>
  <c r="U1516" i="4" s="1"/>
  <c r="I1517" i="4" s="1"/>
  <c r="Y1517" i="4" s="1"/>
  <c r="K1517" i="4"/>
  <c r="L1517" i="4" l="1"/>
  <c r="N1517" i="4" s="1"/>
  <c r="P1517" i="4" s="1"/>
  <c r="S1517" i="4" s="1"/>
  <c r="G1518" i="4" s="1"/>
  <c r="M1518" i="4" s="1"/>
  <c r="R1517" i="4" l="1"/>
  <c r="H1518" i="4" s="1"/>
  <c r="X1518" i="4" s="1"/>
  <c r="W1518" i="4"/>
  <c r="Q1517" i="4"/>
  <c r="U1517" i="4" s="1"/>
  <c r="I1518" i="4" s="1"/>
  <c r="T1517" i="4"/>
  <c r="D1518" i="4" s="1"/>
  <c r="J1518" i="4" s="1"/>
  <c r="Y1518" i="4" l="1"/>
  <c r="K1518" i="4"/>
  <c r="L1518" i="4" s="1"/>
  <c r="N1518" i="4" s="1"/>
  <c r="R1518" i="4" s="1"/>
  <c r="P1518" i="4" l="1"/>
  <c r="S1518" i="4" s="1"/>
  <c r="G1519" i="4" s="1"/>
  <c r="M1519" i="4" s="1"/>
  <c r="H1519" i="4"/>
  <c r="W1519" i="4" l="1"/>
  <c r="Q1518" i="4"/>
  <c r="T1518" i="4" s="1"/>
  <c r="D1519" i="4" s="1"/>
  <c r="J1519" i="4" s="1"/>
  <c r="X1519" i="4"/>
  <c r="U1518" i="4" l="1"/>
  <c r="I1519" i="4" s="1"/>
  <c r="Y1519" i="4" s="1"/>
  <c r="K1519" i="4"/>
  <c r="L1519" i="4" l="1"/>
  <c r="N1519" i="4" s="1"/>
  <c r="R1519" i="4" l="1"/>
  <c r="H1520" i="4" s="1"/>
  <c r="P1519" i="4"/>
  <c r="S1519" i="4" s="1"/>
  <c r="G1520" i="4" s="1"/>
  <c r="M1520" i="4" s="1"/>
  <c r="W1520" i="4" l="1"/>
  <c r="Q1519" i="4"/>
  <c r="T1519" i="4" s="1"/>
  <c r="D1520" i="4" s="1"/>
  <c r="J1520" i="4" s="1"/>
  <c r="X1520" i="4"/>
  <c r="U1519" i="4" l="1"/>
  <c r="I1520" i="4" s="1"/>
  <c r="Y1520" i="4" s="1"/>
  <c r="K1520" i="4"/>
  <c r="L1520" i="4" s="1"/>
  <c r="N1520" i="4" s="1"/>
  <c r="R1520" i="4" s="1"/>
  <c r="H1521" i="4" l="1"/>
  <c r="P1520" i="4"/>
  <c r="S1520" i="4" s="1"/>
  <c r="G1521" i="4" s="1"/>
  <c r="M1521" i="4" s="1"/>
  <c r="W1521" i="4" l="1"/>
  <c r="X1521" i="4"/>
  <c r="Q1520" i="4"/>
  <c r="T1520" i="4" s="1"/>
  <c r="D1521" i="4" s="1"/>
  <c r="J1521" i="4" s="1"/>
  <c r="U1520" i="4" l="1"/>
  <c r="I1521" i="4" s="1"/>
  <c r="Y1521" i="4" s="1"/>
  <c r="K1521" i="4"/>
  <c r="L1521" i="4" s="1"/>
  <c r="N1521" i="4" s="1"/>
  <c r="P1521" i="4" s="1"/>
  <c r="S1521" i="4" s="1"/>
  <c r="G1522" i="4" s="1"/>
  <c r="M1522" i="4" s="1"/>
  <c r="R1521" i="4" l="1"/>
  <c r="H1522" i="4" s="1"/>
  <c r="X1522" i="4" s="1"/>
  <c r="W1522" i="4"/>
  <c r="Q1521" i="4"/>
  <c r="U1521" i="4" s="1"/>
  <c r="I1522" i="4" s="1"/>
  <c r="T1521" i="4"/>
  <c r="D1522" i="4" s="1"/>
  <c r="J1522" i="4" s="1"/>
  <c r="Y1522" i="4" l="1"/>
  <c r="K1522" i="4"/>
  <c r="L1522" i="4" l="1"/>
  <c r="N1522" i="4" s="1"/>
  <c r="R1522" i="4" l="1"/>
  <c r="H1523" i="4" s="1"/>
  <c r="P1522" i="4"/>
  <c r="S1522" i="4" s="1"/>
  <c r="G1523" i="4" s="1"/>
  <c r="M1523" i="4" s="1"/>
  <c r="T1522" i="4"/>
  <c r="D1523" i="4" s="1"/>
  <c r="J1523" i="4" l="1"/>
  <c r="W1523" i="4"/>
  <c r="X1523" i="4"/>
  <c r="Q1522" i="4"/>
  <c r="U1522" i="4" s="1"/>
  <c r="I1523" i="4" s="1"/>
  <c r="Y1523" i="4" s="1"/>
  <c r="K1523" i="4"/>
  <c r="L1523" i="4" l="1"/>
  <c r="N1523" i="4" s="1"/>
  <c r="R1523" i="4" s="1"/>
  <c r="P1523" i="4" l="1"/>
  <c r="S1523" i="4" s="1"/>
  <c r="G1524" i="4" s="1"/>
  <c r="M1524" i="4" s="1"/>
  <c r="H1524" i="4"/>
  <c r="W1524" i="4" l="1"/>
  <c r="Q1523" i="4"/>
  <c r="U1523" i="4" s="1"/>
  <c r="I1524" i="4" s="1"/>
  <c r="Y1524" i="4" s="1"/>
  <c r="T1523" i="4"/>
  <c r="D1524" i="4" s="1"/>
  <c r="J1524" i="4" s="1"/>
  <c r="X1524" i="4"/>
  <c r="K1524" i="4" l="1"/>
  <c r="L1524" i="4" l="1"/>
  <c r="N1524" i="4" s="1"/>
  <c r="R1524" i="4" s="1"/>
  <c r="P1524" i="4" l="1"/>
  <c r="S1524" i="4" s="1"/>
  <c r="G1525" i="4" s="1"/>
  <c r="M1525" i="4" s="1"/>
  <c r="H1525" i="4"/>
  <c r="W1525" i="4" l="1"/>
  <c r="Q1524" i="4"/>
  <c r="X1525" i="4"/>
  <c r="U1524" i="4" l="1"/>
  <c r="I1525" i="4" s="1"/>
  <c r="Y1525" i="4" s="1"/>
  <c r="T1524" i="4"/>
  <c r="D1525" i="4" s="1"/>
  <c r="J1525" i="4" s="1"/>
  <c r="K1525" i="4" l="1"/>
  <c r="L1525" i="4" s="1"/>
  <c r="N1525" i="4" s="1"/>
  <c r="R1525" i="4" s="1"/>
  <c r="P1525" i="4" l="1"/>
  <c r="S1525" i="4" s="1"/>
  <c r="G1526" i="4" s="1"/>
  <c r="M1526" i="4" s="1"/>
  <c r="H1526" i="4"/>
  <c r="W1526" i="4" l="1"/>
  <c r="Q1525" i="4"/>
  <c r="U1525" i="4" s="1"/>
  <c r="I1526" i="4" s="1"/>
  <c r="Y1526" i="4" s="1"/>
  <c r="T1525" i="4"/>
  <c r="D1526" i="4" s="1"/>
  <c r="J1526" i="4" s="1"/>
  <c r="X1526" i="4"/>
  <c r="K1526" i="4" l="1"/>
  <c r="L1526" i="4" s="1"/>
  <c r="N1526" i="4" s="1"/>
  <c r="R1526" i="4" s="1"/>
  <c r="P1526" i="4" l="1"/>
  <c r="S1526" i="4" s="1"/>
  <c r="G1527" i="4" s="1"/>
  <c r="M1527" i="4" s="1"/>
  <c r="H1527" i="4"/>
  <c r="W1527" i="4" l="1"/>
  <c r="Q1526" i="4"/>
  <c r="U1526" i="4" s="1"/>
  <c r="I1527" i="4" s="1"/>
  <c r="Y1527" i="4" s="1"/>
  <c r="T1526" i="4"/>
  <c r="D1527" i="4" s="1"/>
  <c r="J1527" i="4" s="1"/>
  <c r="X1527" i="4"/>
  <c r="K1527" i="4" l="1"/>
  <c r="L1527" i="4" s="1"/>
  <c r="N1527" i="4" s="1"/>
  <c r="R1527" i="4" s="1"/>
  <c r="P1527" i="4" l="1"/>
  <c r="S1527" i="4" s="1"/>
  <c r="G1528" i="4" s="1"/>
  <c r="M1528" i="4" s="1"/>
  <c r="H1528" i="4"/>
  <c r="W1528" i="4" l="1"/>
  <c r="Q1527" i="4"/>
  <c r="U1527" i="4" s="1"/>
  <c r="I1528" i="4" s="1"/>
  <c r="Y1528" i="4" s="1"/>
  <c r="T1527" i="4"/>
  <c r="D1528" i="4" s="1"/>
  <c r="J1528" i="4" s="1"/>
  <c r="X1528" i="4"/>
  <c r="K1528" i="4" l="1"/>
  <c r="L1528" i="4" s="1"/>
  <c r="N1528" i="4" s="1"/>
  <c r="R1528" i="4" s="1"/>
  <c r="P1528" i="4" l="1"/>
  <c r="S1528" i="4" s="1"/>
  <c r="G1529" i="4" s="1"/>
  <c r="M1529" i="4" s="1"/>
  <c r="H1529" i="4"/>
  <c r="W1529" i="4" l="1"/>
  <c r="Q1528" i="4"/>
  <c r="T1528" i="4" s="1"/>
  <c r="D1529" i="4" s="1"/>
  <c r="J1529" i="4" s="1"/>
  <c r="X1529" i="4"/>
  <c r="U1528" i="4" l="1"/>
  <c r="I1529" i="4" s="1"/>
  <c r="Y1529" i="4" s="1"/>
  <c r="K1529" i="4"/>
  <c r="L1529" i="4" l="1"/>
  <c r="N1529" i="4" s="1"/>
  <c r="P1529" i="4" l="1"/>
  <c r="S1529" i="4" s="1"/>
  <c r="G1530" i="4" s="1"/>
  <c r="M1530" i="4" s="1"/>
  <c r="R1529" i="4"/>
  <c r="H1530" i="4" s="1"/>
  <c r="Q1529" i="4" l="1"/>
  <c r="U1529" i="4" s="1"/>
  <c r="I1530" i="4" s="1"/>
  <c r="Y1530" i="4" s="1"/>
  <c r="X1530" i="4"/>
  <c r="W1530" i="4"/>
  <c r="T1529" i="4"/>
  <c r="D1530" i="4" s="1"/>
  <c r="J1530" i="4" s="1"/>
  <c r="K1530" i="4" l="1"/>
  <c r="L1530" i="4" s="1"/>
  <c r="N1530" i="4" s="1"/>
  <c r="R1530" i="4" s="1"/>
  <c r="P1530" i="4" l="1"/>
  <c r="S1530" i="4" s="1"/>
  <c r="G1531" i="4" s="1"/>
  <c r="M1531" i="4" s="1"/>
  <c r="H1531" i="4"/>
  <c r="W1531" i="4" l="1"/>
  <c r="Q1530" i="4"/>
  <c r="X1531" i="4"/>
  <c r="U1530" i="4" l="1"/>
  <c r="I1531" i="4" s="1"/>
  <c r="Y1531" i="4" s="1"/>
  <c r="T1530" i="4"/>
  <c r="D1531" i="4" s="1"/>
  <c r="J1531" i="4" s="1"/>
  <c r="K1531" i="4" l="1"/>
  <c r="L1531" i="4" l="1"/>
  <c r="N1531" i="4" s="1"/>
  <c r="R1531" i="4" s="1"/>
  <c r="P1531" i="4" l="1"/>
  <c r="S1531" i="4" s="1"/>
  <c r="G1532" i="4" s="1"/>
  <c r="M1532" i="4" s="1"/>
  <c r="H1532" i="4"/>
  <c r="W1532" i="4" l="1"/>
  <c r="Q1531" i="4"/>
  <c r="U1531" i="4" s="1"/>
  <c r="I1532" i="4" s="1"/>
  <c r="Y1532" i="4" s="1"/>
  <c r="T1531" i="4"/>
  <c r="D1532" i="4" s="1"/>
  <c r="J1532" i="4" s="1"/>
  <c r="X1532" i="4"/>
  <c r="K1532" i="4" l="1"/>
  <c r="L1532" i="4" l="1"/>
  <c r="N1532" i="4" s="1"/>
  <c r="P1532" i="4" l="1"/>
  <c r="S1532" i="4" s="1"/>
  <c r="G1533" i="4" s="1"/>
  <c r="M1533" i="4" s="1"/>
  <c r="R1532" i="4"/>
  <c r="H1533" i="4" s="1"/>
  <c r="X1533" i="4" l="1"/>
  <c r="Q1532" i="4"/>
  <c r="U1532" i="4" s="1"/>
  <c r="I1533" i="4" s="1"/>
  <c r="Y1533" i="4" s="1"/>
  <c r="W1533" i="4"/>
  <c r="T1532" i="4"/>
  <c r="D1533" i="4" s="1"/>
  <c r="J1533" i="4" s="1"/>
  <c r="K1533" i="4" l="1"/>
  <c r="L1533" i="4" s="1"/>
  <c r="N1533" i="4" s="1"/>
  <c r="R1533" i="4" s="1"/>
  <c r="P1533" i="4" l="1"/>
  <c r="S1533" i="4" s="1"/>
  <c r="G1534" i="4" s="1"/>
  <c r="M1534" i="4" s="1"/>
  <c r="H1534" i="4"/>
  <c r="W1534" i="4" l="1"/>
  <c r="Q1533" i="4"/>
  <c r="T1533" i="4" s="1"/>
  <c r="D1534" i="4" s="1"/>
  <c r="J1534" i="4" s="1"/>
  <c r="X1534" i="4"/>
  <c r="U1533" i="4" l="1"/>
  <c r="I1534" i="4" s="1"/>
  <c r="Y1534" i="4" s="1"/>
  <c r="K1534" i="4"/>
  <c r="L1534" i="4" s="1"/>
  <c r="N1534" i="4" s="1"/>
  <c r="R1534" i="4" s="1"/>
  <c r="P1534" i="4" l="1"/>
  <c r="S1534" i="4" s="1"/>
  <c r="G1535" i="4" s="1"/>
  <c r="M1535" i="4" s="1"/>
  <c r="H1535" i="4"/>
  <c r="W1535" i="4" l="1"/>
  <c r="Q1534" i="4"/>
  <c r="U1534" i="4" s="1"/>
  <c r="I1535" i="4" s="1"/>
  <c r="Y1535" i="4" s="1"/>
  <c r="T1534" i="4"/>
  <c r="D1535" i="4" s="1"/>
  <c r="J1535" i="4" s="1"/>
  <c r="X1535" i="4"/>
  <c r="K1535" i="4" l="1"/>
  <c r="L1535" i="4" l="1"/>
  <c r="N1535" i="4" s="1"/>
  <c r="P1535" i="4" l="1"/>
  <c r="S1535" i="4" s="1"/>
  <c r="G1536" i="4" s="1"/>
  <c r="M1536" i="4" s="1"/>
  <c r="R1535" i="4"/>
  <c r="H1536" i="4" s="1"/>
  <c r="Q1535" i="4" l="1"/>
  <c r="T1535" i="4" s="1"/>
  <c r="D1536" i="4" s="1"/>
  <c r="J1536" i="4" s="1"/>
  <c r="X1536" i="4"/>
  <c r="W1536" i="4"/>
  <c r="K1536" i="4" l="1"/>
  <c r="L1536" i="4" s="1"/>
  <c r="N1536" i="4" s="1"/>
  <c r="U1535" i="4"/>
  <c r="I1536" i="4" s="1"/>
  <c r="Y1536" i="4" s="1"/>
  <c r="P1536" i="4" l="1"/>
  <c r="S1536" i="4" s="1"/>
  <c r="G1537" i="4" s="1"/>
  <c r="M1537" i="4" s="1"/>
  <c r="R1536" i="4"/>
  <c r="H1537" i="4" s="1"/>
  <c r="T1536" i="4"/>
  <c r="D1537" i="4" s="1"/>
  <c r="J1537" i="4" l="1"/>
  <c r="Q1536" i="4"/>
  <c r="U1536" i="4" s="1"/>
  <c r="I1537" i="4" s="1"/>
  <c r="Y1537" i="4" s="1"/>
  <c r="X1537" i="4"/>
  <c r="W1537" i="4"/>
  <c r="K1537" i="4"/>
  <c r="L1537" i="4" l="1"/>
  <c r="N1537" i="4" s="1"/>
  <c r="P1537" i="4" l="1"/>
  <c r="S1537" i="4" s="1"/>
  <c r="G1538" i="4" s="1"/>
  <c r="M1538" i="4" s="1"/>
  <c r="R1537" i="4"/>
  <c r="H1538" i="4" s="1"/>
  <c r="W1538" i="4" l="1"/>
  <c r="Q1537" i="4"/>
  <c r="U1537" i="4" s="1"/>
  <c r="I1538" i="4" s="1"/>
  <c r="Y1538" i="4" s="1"/>
  <c r="X1538" i="4"/>
  <c r="T1537" i="4"/>
  <c r="D1538" i="4" s="1"/>
  <c r="J1538" i="4" s="1"/>
  <c r="K1538" i="4" l="1"/>
  <c r="L1538" i="4" s="1"/>
  <c r="N1538" i="4" s="1"/>
  <c r="R1538" i="4" s="1"/>
  <c r="P1538" i="4" l="1"/>
  <c r="S1538" i="4" s="1"/>
  <c r="G1539" i="4" s="1"/>
  <c r="M1539" i="4" s="1"/>
  <c r="H1539" i="4"/>
  <c r="W1539" i="4" l="1"/>
  <c r="Q1538" i="4"/>
  <c r="X1539" i="4"/>
  <c r="U1538" i="4" l="1"/>
  <c r="I1539" i="4" s="1"/>
  <c r="Y1539" i="4" s="1"/>
  <c r="T1538" i="4"/>
  <c r="D1539" i="4" s="1"/>
  <c r="J1539" i="4" s="1"/>
  <c r="K1539" i="4" l="1"/>
  <c r="L1539" i="4" s="1"/>
  <c r="N1539" i="4" s="1"/>
  <c r="R1539" i="4" s="1"/>
  <c r="P1539" i="4" l="1"/>
  <c r="S1539" i="4" s="1"/>
  <c r="G1540" i="4" s="1"/>
  <c r="M1540" i="4" s="1"/>
  <c r="H1540" i="4"/>
  <c r="W1540" i="4" l="1"/>
  <c r="Q1539" i="4"/>
  <c r="U1539" i="4" s="1"/>
  <c r="I1540" i="4" s="1"/>
  <c r="Y1540" i="4" s="1"/>
  <c r="T1539" i="4"/>
  <c r="D1540" i="4" s="1"/>
  <c r="J1540" i="4" s="1"/>
  <c r="X1540" i="4"/>
  <c r="K1540" i="4" l="1"/>
  <c r="L1540" i="4" l="1"/>
  <c r="N1540" i="4" s="1"/>
  <c r="P1540" i="4" l="1"/>
  <c r="S1540" i="4" s="1"/>
  <c r="G1541" i="4" s="1"/>
  <c r="M1541" i="4" s="1"/>
  <c r="R1540" i="4"/>
  <c r="H1541" i="4" s="1"/>
  <c r="T1540" i="4"/>
  <c r="D1541" i="4" s="1"/>
  <c r="Q1540" i="4" l="1"/>
  <c r="U1540" i="4" s="1"/>
  <c r="I1541" i="4" s="1"/>
  <c r="Y1541" i="4" s="1"/>
  <c r="J1541" i="4"/>
  <c r="W1541" i="4"/>
  <c r="X1541" i="4"/>
  <c r="K1541" i="4"/>
  <c r="L1541" i="4" l="1"/>
  <c r="N1541" i="4" s="1"/>
  <c r="P1541" i="4" l="1"/>
  <c r="S1541" i="4" s="1"/>
  <c r="G1542" i="4" s="1"/>
  <c r="M1542" i="4" s="1"/>
  <c r="R1541" i="4"/>
  <c r="H1542" i="4" s="1"/>
  <c r="X1542" i="4" l="1"/>
  <c r="W1542" i="4"/>
  <c r="Q1541" i="4"/>
  <c r="T1541" i="4" s="1"/>
  <c r="D1542" i="4" s="1"/>
  <c r="J1542" i="4" s="1"/>
  <c r="U1541" i="4" l="1"/>
  <c r="I1542" i="4" s="1"/>
  <c r="Y1542" i="4" s="1"/>
  <c r="K1542" i="4"/>
  <c r="L1542" i="4" s="1"/>
  <c r="N1542" i="4" s="1"/>
  <c r="R1542" i="4" l="1"/>
  <c r="H1543" i="4" s="1"/>
  <c r="P1542" i="4"/>
  <c r="S1542" i="4" s="1"/>
  <c r="G1543" i="4" s="1"/>
  <c r="M1543" i="4" s="1"/>
  <c r="T1542" i="4"/>
  <c r="D1543" i="4" s="1"/>
  <c r="W1543" i="4" l="1"/>
  <c r="J1543" i="4"/>
  <c r="X1543" i="4"/>
  <c r="Q1542" i="4"/>
  <c r="U1542" i="4" s="1"/>
  <c r="I1543" i="4" s="1"/>
  <c r="Y1543" i="4" s="1"/>
  <c r="K1543" i="4"/>
  <c r="L1543" i="4" l="1"/>
  <c r="N1543" i="4" s="1"/>
  <c r="P1543" i="4" s="1"/>
  <c r="S1543" i="4" s="1"/>
  <c r="G1544" i="4" s="1"/>
  <c r="M1544" i="4" s="1"/>
  <c r="R1543" i="4" l="1"/>
  <c r="H1544" i="4" s="1"/>
  <c r="X1544" i="4" s="1"/>
  <c r="W1544" i="4"/>
  <c r="Q1543" i="4"/>
  <c r="U1543" i="4" s="1"/>
  <c r="I1544" i="4" s="1"/>
  <c r="T1543" i="4"/>
  <c r="D1544" i="4" s="1"/>
  <c r="J1544" i="4" s="1"/>
  <c r="Y1544" i="4" l="1"/>
  <c r="K1544" i="4"/>
  <c r="L1544" i="4" l="1"/>
  <c r="N1544" i="4" s="1"/>
  <c r="R1544" i="4" l="1"/>
  <c r="H1545" i="4" s="1"/>
  <c r="P1544" i="4"/>
  <c r="S1544" i="4" s="1"/>
  <c r="G1545" i="4" s="1"/>
  <c r="M1545" i="4" s="1"/>
  <c r="W1545" i="4" l="1"/>
  <c r="X1545" i="4"/>
  <c r="Q1544" i="4"/>
  <c r="T1544" i="4" s="1"/>
  <c r="D1545" i="4" s="1"/>
  <c r="K1545" i="4" l="1"/>
  <c r="J1545" i="4"/>
  <c r="U1544" i="4"/>
  <c r="I1545" i="4" s="1"/>
  <c r="Y1545" i="4" s="1"/>
  <c r="L1545" i="4" l="1"/>
  <c r="N1545" i="4" s="1"/>
  <c r="P1545" i="4" s="1"/>
  <c r="S1545" i="4" s="1"/>
  <c r="G1546" i="4" s="1"/>
  <c r="M1546" i="4" s="1"/>
  <c r="T1545" i="4"/>
  <c r="D1546" i="4" s="1"/>
  <c r="W1546" i="4" l="1"/>
  <c r="J1546" i="4"/>
  <c r="Q1545" i="4"/>
  <c r="U1545" i="4" s="1"/>
  <c r="I1546" i="4" s="1"/>
  <c r="R1545" i="4"/>
  <c r="H1546" i="4" s="1"/>
  <c r="X1546" i="4" s="1"/>
  <c r="K1546" i="4"/>
  <c r="Y1546" i="4" l="1"/>
  <c r="L1546" i="4"/>
  <c r="N1546" i="4" s="1"/>
  <c r="P1546" i="4" l="1"/>
  <c r="S1546" i="4" s="1"/>
  <c r="G1547" i="4" s="1"/>
  <c r="M1547" i="4" s="1"/>
  <c r="R1546" i="4"/>
  <c r="H1547" i="4" s="1"/>
  <c r="T1546" i="4"/>
  <c r="D1547" i="4" s="1"/>
  <c r="J1547" i="4" l="1"/>
  <c r="Q1546" i="4"/>
  <c r="U1546" i="4" s="1"/>
  <c r="I1547" i="4" s="1"/>
  <c r="Y1547" i="4" s="1"/>
  <c r="X1547" i="4"/>
  <c r="W1547" i="4"/>
  <c r="K1547" i="4"/>
  <c r="L1547" i="4" l="1"/>
  <c r="N1547" i="4" s="1"/>
  <c r="P1547" i="4" l="1"/>
  <c r="S1547" i="4" s="1"/>
  <c r="G1548" i="4" s="1"/>
  <c r="M1548" i="4" s="1"/>
  <c r="R1547" i="4"/>
  <c r="H1548" i="4" s="1"/>
  <c r="T1547" i="4"/>
  <c r="D1548" i="4" s="1"/>
  <c r="W1548" i="4" l="1"/>
  <c r="X1548" i="4"/>
  <c r="J1548" i="4"/>
  <c r="Q1547" i="4"/>
  <c r="U1547" i="4" s="1"/>
  <c r="I1548" i="4" s="1"/>
  <c r="Y1548" i="4" s="1"/>
  <c r="K1548" i="4"/>
  <c r="L1548" i="4" l="1"/>
  <c r="N1548" i="4" s="1"/>
  <c r="R1548" i="4" s="1"/>
  <c r="H1549" i="4" s="1"/>
  <c r="P1548" i="4" l="1"/>
  <c r="S1548" i="4" s="1"/>
  <c r="G1549" i="4" s="1"/>
  <c r="M1549" i="4" s="1"/>
  <c r="T1548" i="4"/>
  <c r="D1549" i="4" s="1"/>
  <c r="J1549" i="4" l="1"/>
  <c r="Q1548" i="4"/>
  <c r="U1548" i="4" s="1"/>
  <c r="I1549" i="4" s="1"/>
  <c r="Y1549" i="4" s="1"/>
  <c r="W1549" i="4"/>
  <c r="X1549" i="4"/>
  <c r="K1549" i="4"/>
  <c r="L1549" i="4" l="1"/>
  <c r="N1549" i="4" s="1"/>
  <c r="P1549" i="4" l="1"/>
  <c r="S1549" i="4" s="1"/>
  <c r="G1550" i="4" s="1"/>
  <c r="M1550" i="4" s="1"/>
  <c r="R1549" i="4"/>
  <c r="H1550" i="4" s="1"/>
  <c r="T1549" i="4"/>
  <c r="D1550" i="4" s="1"/>
  <c r="Q1549" i="4" l="1"/>
  <c r="U1549" i="4" s="1"/>
  <c r="I1550" i="4" s="1"/>
  <c r="Y1550" i="4" s="1"/>
  <c r="J1550" i="4"/>
  <c r="X1550" i="4"/>
  <c r="W1550" i="4"/>
  <c r="K1550" i="4"/>
  <c r="L1550" i="4" l="1"/>
  <c r="N1550" i="4" s="1"/>
  <c r="P1550" i="4" l="1"/>
  <c r="S1550" i="4" s="1"/>
  <c r="G1551" i="4" s="1"/>
  <c r="M1551" i="4" s="1"/>
  <c r="R1550" i="4"/>
  <c r="H1551" i="4" s="1"/>
  <c r="T1550" i="4"/>
  <c r="D1551" i="4" s="1"/>
  <c r="W1551" i="4" l="1"/>
  <c r="Q1550" i="4"/>
  <c r="U1550" i="4" s="1"/>
  <c r="I1551" i="4" s="1"/>
  <c r="Y1551" i="4" s="1"/>
  <c r="J1551" i="4"/>
  <c r="X1551" i="4"/>
  <c r="K1551" i="4"/>
  <c r="L1551" i="4" l="1"/>
  <c r="N1551" i="4" s="1"/>
  <c r="P1551" i="4" l="1"/>
  <c r="S1551" i="4" s="1"/>
  <c r="G1552" i="4" s="1"/>
  <c r="M1552" i="4" s="1"/>
  <c r="R1551" i="4"/>
  <c r="H1552" i="4" s="1"/>
  <c r="W1552" i="4" l="1"/>
  <c r="Q1551" i="4"/>
  <c r="T1551" i="4" s="1"/>
  <c r="D1552" i="4" s="1"/>
  <c r="J1552" i="4" s="1"/>
  <c r="X1552" i="4"/>
  <c r="U1551" i="4" l="1"/>
  <c r="I1552" i="4" s="1"/>
  <c r="Y1552" i="4" s="1"/>
  <c r="K1552" i="4"/>
  <c r="L1552" i="4" s="1"/>
  <c r="N1552" i="4" s="1"/>
  <c r="R1552" i="4" l="1"/>
  <c r="H1553" i="4" s="1"/>
  <c r="P1552" i="4"/>
  <c r="S1552" i="4" s="1"/>
  <c r="G1553" i="4" s="1"/>
  <c r="M1553" i="4" s="1"/>
  <c r="T1552" i="4"/>
  <c r="D1553" i="4" s="1"/>
  <c r="W1553" i="4" l="1"/>
  <c r="J1553" i="4"/>
  <c r="X1553" i="4"/>
  <c r="Q1552" i="4"/>
  <c r="U1552" i="4" s="1"/>
  <c r="I1553" i="4" s="1"/>
  <c r="Y1553" i="4" s="1"/>
  <c r="K1553" i="4"/>
  <c r="L1553" i="4" l="1"/>
  <c r="N1553" i="4" s="1"/>
  <c r="P1553" i="4" s="1"/>
  <c r="R1553" i="4" l="1"/>
  <c r="H1554" i="4" s="1"/>
  <c r="S1553" i="4"/>
  <c r="G1554" i="4" s="1"/>
  <c r="M1554" i="4" s="1"/>
  <c r="Q1553" i="4"/>
  <c r="T1553" i="4" s="1"/>
  <c r="D1554" i="4" s="1"/>
  <c r="J1554" i="4" l="1"/>
  <c r="W1554" i="4"/>
  <c r="U1553" i="4"/>
  <c r="I1554" i="4" s="1"/>
  <c r="Y1554" i="4" s="1"/>
  <c r="X1554" i="4"/>
  <c r="K1554" i="4"/>
  <c r="L1554" i="4" l="1"/>
  <c r="N1554" i="4" s="1"/>
  <c r="P1554" i="4" s="1"/>
  <c r="S1554" i="4" s="1"/>
  <c r="G1555" i="4" s="1"/>
  <c r="M1555" i="4" s="1"/>
  <c r="R1554" i="4" l="1"/>
  <c r="H1555" i="4" s="1"/>
  <c r="X1555" i="4" s="1"/>
  <c r="W1555" i="4"/>
  <c r="Q1554" i="4"/>
  <c r="U1554" i="4" s="1"/>
  <c r="I1555" i="4" s="1"/>
  <c r="T1554" i="4"/>
  <c r="D1555" i="4" s="1"/>
  <c r="J1555" i="4" s="1"/>
  <c r="Y1555" i="4" l="1"/>
  <c r="K1555" i="4"/>
  <c r="L1555" i="4" s="1"/>
  <c r="N1555" i="4" s="1"/>
  <c r="R1555" i="4" s="1"/>
  <c r="P1555" i="4" l="1"/>
  <c r="S1555" i="4" s="1"/>
  <c r="G1556" i="4" s="1"/>
  <c r="M1556" i="4" s="1"/>
  <c r="H1556" i="4"/>
  <c r="W1556" i="4" l="1"/>
  <c r="Q1555" i="4"/>
  <c r="U1555" i="4" s="1"/>
  <c r="I1556" i="4" s="1"/>
  <c r="Y1556" i="4" s="1"/>
  <c r="T1555" i="4"/>
  <c r="D1556" i="4" s="1"/>
  <c r="J1556" i="4" s="1"/>
  <c r="X1556" i="4"/>
  <c r="K1556" i="4" l="1"/>
  <c r="L1556" i="4" s="1"/>
  <c r="N1556" i="4" s="1"/>
  <c r="R1556" i="4" s="1"/>
  <c r="P1556" i="4" l="1"/>
  <c r="S1556" i="4" s="1"/>
  <c r="G1557" i="4" s="1"/>
  <c r="M1557" i="4" s="1"/>
  <c r="H1557" i="4"/>
  <c r="W1557" i="4" l="1"/>
  <c r="Q1556" i="4"/>
  <c r="U1556" i="4" s="1"/>
  <c r="I1557" i="4" s="1"/>
  <c r="Y1557" i="4" s="1"/>
  <c r="T1556" i="4"/>
  <c r="D1557" i="4" s="1"/>
  <c r="J1557" i="4" s="1"/>
  <c r="X1557" i="4"/>
  <c r="K1557" i="4" l="1"/>
  <c r="L1557" i="4" l="1"/>
  <c r="N1557" i="4" s="1"/>
  <c r="P1557" i="4" l="1"/>
  <c r="S1557" i="4" s="1"/>
  <c r="G1558" i="4" s="1"/>
  <c r="M1558" i="4" s="1"/>
  <c r="R1557" i="4"/>
  <c r="H1558" i="4" s="1"/>
  <c r="T1557" i="4"/>
  <c r="D1558" i="4" s="1"/>
  <c r="J1558" i="4" l="1"/>
  <c r="Q1557" i="4"/>
  <c r="U1557" i="4" s="1"/>
  <c r="I1558" i="4" s="1"/>
  <c r="Y1558" i="4" s="1"/>
  <c r="X1558" i="4"/>
  <c r="W1558" i="4"/>
  <c r="K1558" i="4"/>
  <c r="L1558" i="4" l="1"/>
  <c r="N1558" i="4" s="1"/>
  <c r="R1558" i="4" s="1"/>
  <c r="H1559" i="4" s="1"/>
  <c r="P1558" i="4" l="1"/>
  <c r="S1558" i="4" s="1"/>
  <c r="G1559" i="4" s="1"/>
  <c r="M1559" i="4" s="1"/>
  <c r="T1558" i="4"/>
  <c r="D1559" i="4" s="1"/>
  <c r="Q1558" i="4" l="1"/>
  <c r="U1558" i="4" s="1"/>
  <c r="I1559" i="4" s="1"/>
  <c r="Y1559" i="4" s="1"/>
  <c r="W1559" i="4"/>
  <c r="J1559" i="4"/>
  <c r="X1559" i="4"/>
  <c r="K1559" i="4"/>
  <c r="L1559" i="4" l="1"/>
  <c r="N1559" i="4" s="1"/>
  <c r="P1559" i="4" l="1"/>
  <c r="S1559" i="4" s="1"/>
  <c r="G1560" i="4" s="1"/>
  <c r="M1560" i="4" s="1"/>
  <c r="R1559" i="4"/>
  <c r="H1560" i="4" s="1"/>
  <c r="T1559" i="4"/>
  <c r="D1560" i="4" s="1"/>
  <c r="X1560" i="4" l="1"/>
  <c r="W1560" i="4"/>
  <c r="J1560" i="4"/>
  <c r="Q1559" i="4"/>
  <c r="U1559" i="4" s="1"/>
  <c r="I1560" i="4" s="1"/>
  <c r="Y1560" i="4" s="1"/>
  <c r="K1560" i="4"/>
  <c r="L1560" i="4" l="1"/>
  <c r="N1560" i="4" s="1"/>
  <c r="P1560" i="4" l="1"/>
  <c r="S1560" i="4" s="1"/>
  <c r="G1561" i="4" s="1"/>
  <c r="M1561" i="4" s="1"/>
  <c r="R1560" i="4"/>
  <c r="H1561" i="4" s="1"/>
  <c r="T1560" i="4"/>
  <c r="D1561" i="4" s="1"/>
  <c r="J1561" i="4" l="1"/>
  <c r="Q1560" i="4"/>
  <c r="U1560" i="4" s="1"/>
  <c r="I1561" i="4" s="1"/>
  <c r="Y1561" i="4" s="1"/>
  <c r="X1561" i="4"/>
  <c r="W1561" i="4"/>
  <c r="K1561" i="4"/>
  <c r="L1561" i="4" l="1"/>
  <c r="N1561" i="4" s="1"/>
  <c r="P1561" i="4" l="1"/>
  <c r="S1561" i="4" s="1"/>
  <c r="G1562" i="4" s="1"/>
  <c r="M1562" i="4" s="1"/>
  <c r="R1561" i="4"/>
  <c r="H1562" i="4" s="1"/>
  <c r="T1561" i="4"/>
  <c r="D1562" i="4" s="1"/>
  <c r="J1562" i="4" l="1"/>
  <c r="X1562" i="4"/>
  <c r="Q1561" i="4"/>
  <c r="U1561" i="4" s="1"/>
  <c r="I1562" i="4" s="1"/>
  <c r="Y1562" i="4" s="1"/>
  <c r="W1562" i="4"/>
  <c r="K1562" i="4"/>
  <c r="L1562" i="4" l="1"/>
  <c r="N1562" i="4" s="1"/>
  <c r="R1562" i="4" l="1"/>
  <c r="H1563" i="4" s="1"/>
  <c r="P1562" i="4"/>
  <c r="S1562" i="4" s="1"/>
  <c r="G1563" i="4" s="1"/>
  <c r="M1563" i="4" s="1"/>
  <c r="W1563" i="4" l="1"/>
  <c r="X1563" i="4"/>
  <c r="Q1562" i="4"/>
  <c r="U1562" i="4" s="1"/>
  <c r="I1563" i="4" s="1"/>
  <c r="Y1563" i="4" s="1"/>
  <c r="T1562" i="4"/>
  <c r="D1563" i="4" s="1"/>
  <c r="J1563" i="4" s="1"/>
  <c r="K1563" i="4" l="1"/>
  <c r="L1563" i="4" l="1"/>
  <c r="N1563" i="4" s="1"/>
  <c r="P1563" i="4" l="1"/>
  <c r="S1563" i="4" s="1"/>
  <c r="G1564" i="4" s="1"/>
  <c r="M1564" i="4" s="1"/>
  <c r="R1563" i="4"/>
  <c r="H1564" i="4" s="1"/>
  <c r="Q1563" i="4" l="1"/>
  <c r="U1563" i="4" s="1"/>
  <c r="I1564" i="4" s="1"/>
  <c r="Y1564" i="4" s="1"/>
  <c r="W1564" i="4"/>
  <c r="X1564" i="4"/>
  <c r="T1563" i="4"/>
  <c r="D1564" i="4" s="1"/>
  <c r="J1564" i="4" s="1"/>
  <c r="K1564" i="4" l="1"/>
  <c r="L1564" i="4" s="1"/>
  <c r="N1564" i="4" s="1"/>
  <c r="R1564" i="4" s="1"/>
  <c r="P1564" i="4" l="1"/>
  <c r="S1564" i="4" s="1"/>
  <c r="G1565" i="4" s="1"/>
  <c r="M1565" i="4" s="1"/>
  <c r="H1565" i="4"/>
  <c r="W1565" i="4" l="1"/>
  <c r="Q1564" i="4"/>
  <c r="U1564" i="4" s="1"/>
  <c r="I1565" i="4" s="1"/>
  <c r="Y1565" i="4" s="1"/>
  <c r="T1564" i="4"/>
  <c r="D1565" i="4" s="1"/>
  <c r="J1565" i="4" s="1"/>
  <c r="X1565" i="4"/>
  <c r="K1565" i="4" l="1"/>
  <c r="L1565" i="4" s="1"/>
  <c r="N1565" i="4" s="1"/>
  <c r="R1565" i="4" s="1"/>
  <c r="P1565" i="4" l="1"/>
  <c r="S1565" i="4" s="1"/>
  <c r="G1566" i="4" s="1"/>
  <c r="M1566" i="4" s="1"/>
  <c r="H1566" i="4"/>
  <c r="W1566" i="4" l="1"/>
  <c r="Q1565" i="4"/>
  <c r="U1565" i="4" s="1"/>
  <c r="I1566" i="4" s="1"/>
  <c r="Y1566" i="4" s="1"/>
  <c r="T1565" i="4"/>
  <c r="D1566" i="4" s="1"/>
  <c r="J1566" i="4" s="1"/>
  <c r="X1566" i="4"/>
  <c r="K1566" i="4" l="1"/>
  <c r="L1566" i="4" l="1"/>
  <c r="N1566" i="4" s="1"/>
  <c r="P1566" i="4" l="1"/>
  <c r="S1566" i="4" s="1"/>
  <c r="G1567" i="4" s="1"/>
  <c r="M1567" i="4" s="1"/>
  <c r="R1566" i="4"/>
  <c r="H1567" i="4" s="1"/>
  <c r="T1566" i="4"/>
  <c r="D1567" i="4" s="1"/>
  <c r="Q1566" i="4" l="1"/>
  <c r="U1566" i="4" s="1"/>
  <c r="I1567" i="4" s="1"/>
  <c r="Y1567" i="4" s="1"/>
  <c r="W1567" i="4"/>
  <c r="J1567" i="4"/>
  <c r="X1567" i="4"/>
  <c r="K1567" i="4"/>
  <c r="L1567" i="4" l="1"/>
  <c r="N1567" i="4" s="1"/>
  <c r="R1567" i="4" l="1"/>
  <c r="H1568" i="4" s="1"/>
  <c r="P1567" i="4"/>
  <c r="S1567" i="4" s="1"/>
  <c r="G1568" i="4" s="1"/>
  <c r="M1568" i="4" s="1"/>
  <c r="W1568" i="4" l="1"/>
  <c r="Q1567" i="4"/>
  <c r="U1567" i="4" s="1"/>
  <c r="I1568" i="4" s="1"/>
  <c r="Y1568" i="4" s="1"/>
  <c r="X1568" i="4"/>
  <c r="T1567" i="4"/>
  <c r="D1568" i="4" s="1"/>
  <c r="J1568" i="4" s="1"/>
  <c r="K1568" i="4" l="1"/>
  <c r="L1568" i="4" s="1"/>
  <c r="N1568" i="4" s="1"/>
  <c r="R1568" i="4" s="1"/>
  <c r="P1568" i="4" l="1"/>
  <c r="S1568" i="4" s="1"/>
  <c r="G1569" i="4" s="1"/>
  <c r="M1569" i="4" s="1"/>
  <c r="H1569" i="4"/>
  <c r="W1569" i="4" l="1"/>
  <c r="Q1568" i="4"/>
  <c r="T1568" i="4" s="1"/>
  <c r="D1569" i="4" s="1"/>
  <c r="J1569" i="4" s="1"/>
  <c r="X1569" i="4"/>
  <c r="U1568" i="4" l="1"/>
  <c r="I1569" i="4" s="1"/>
  <c r="Y1569" i="4" s="1"/>
  <c r="K1569" i="4"/>
  <c r="L1569" i="4" l="1"/>
  <c r="N1569" i="4" s="1"/>
  <c r="P1569" i="4" l="1"/>
  <c r="S1569" i="4" s="1"/>
  <c r="G1570" i="4" s="1"/>
  <c r="M1570" i="4" s="1"/>
  <c r="R1569" i="4"/>
  <c r="H1570" i="4" s="1"/>
  <c r="Q1569" i="4" l="1"/>
  <c r="T1569" i="4" s="1"/>
  <c r="D1570" i="4" s="1"/>
  <c r="J1570" i="4" s="1"/>
  <c r="W1570" i="4"/>
  <c r="X1570" i="4"/>
  <c r="U1569" i="4" l="1"/>
  <c r="I1570" i="4" s="1"/>
  <c r="Y1570" i="4" s="1"/>
  <c r="K1570" i="4"/>
  <c r="L1570" i="4" s="1"/>
  <c r="N1570" i="4" s="1"/>
  <c r="P1570" i="4" l="1"/>
  <c r="S1570" i="4" s="1"/>
  <c r="G1571" i="4" s="1"/>
  <c r="M1571" i="4" s="1"/>
  <c r="R1570" i="4"/>
  <c r="H1571" i="4" s="1"/>
  <c r="Q1570" i="4" l="1"/>
  <c r="T1570" i="4" s="1"/>
  <c r="D1571" i="4" s="1"/>
  <c r="J1571" i="4" s="1"/>
  <c r="X1571" i="4"/>
  <c r="W1571" i="4"/>
  <c r="U1570" i="4" l="1"/>
  <c r="I1571" i="4" s="1"/>
  <c r="Y1571" i="4" s="1"/>
  <c r="K1571" i="4"/>
  <c r="L1571" i="4" s="1"/>
  <c r="N1571" i="4" s="1"/>
  <c r="P1571" i="4" l="1"/>
  <c r="S1571" i="4" s="1"/>
  <c r="G1572" i="4" s="1"/>
  <c r="M1572" i="4" s="1"/>
  <c r="R1571" i="4"/>
  <c r="H1572" i="4" s="1"/>
  <c r="Q1571" i="4" l="1"/>
  <c r="T1571" i="4" s="1"/>
  <c r="D1572" i="4" s="1"/>
  <c r="J1572" i="4" s="1"/>
  <c r="W1572" i="4"/>
  <c r="X1572" i="4"/>
  <c r="K1572" i="4" l="1"/>
  <c r="L1572" i="4" s="1"/>
  <c r="N1572" i="4" s="1"/>
  <c r="R1572" i="4" s="1"/>
  <c r="H1573" i="4" s="1"/>
  <c r="U1571" i="4"/>
  <c r="I1572" i="4" s="1"/>
  <c r="Y1572" i="4" s="1"/>
  <c r="P1572" i="4" l="1"/>
  <c r="S1572" i="4" s="1"/>
  <c r="G1573" i="4" s="1"/>
  <c r="M1573" i="4" s="1"/>
  <c r="Q1572" i="4" l="1"/>
  <c r="T1572" i="4" s="1"/>
  <c r="D1573" i="4" s="1"/>
  <c r="J1573" i="4" s="1"/>
  <c r="X1573" i="4"/>
  <c r="W1573" i="4"/>
  <c r="U1572" i="4" l="1"/>
  <c r="I1573" i="4" s="1"/>
  <c r="Y1573" i="4" s="1"/>
  <c r="K1573" i="4"/>
  <c r="L1573" i="4" s="1"/>
  <c r="N1573" i="4" s="1"/>
  <c r="R1573" i="4" s="1"/>
  <c r="H1574" i="4" s="1"/>
  <c r="P1573" i="4" l="1"/>
  <c r="S1573" i="4" s="1"/>
  <c r="G1574" i="4" s="1"/>
  <c r="M1574" i="4" s="1"/>
  <c r="X1574" i="4" l="1"/>
  <c r="W1574" i="4"/>
  <c r="Q1573" i="4"/>
  <c r="T1573" i="4" s="1"/>
  <c r="D1574" i="4" s="1"/>
  <c r="J1574" i="4" s="1"/>
  <c r="U1573" i="4" l="1"/>
  <c r="I1574" i="4" s="1"/>
  <c r="Y1574" i="4" s="1"/>
  <c r="K1574" i="4"/>
  <c r="L1574" i="4" s="1"/>
  <c r="N1574" i="4" s="1"/>
  <c r="R1574" i="4" s="1"/>
  <c r="H1575" i="4" s="1"/>
  <c r="P1574" i="4" l="1"/>
  <c r="S1574" i="4" s="1"/>
  <c r="G1575" i="4" s="1"/>
  <c r="M1575" i="4" s="1"/>
  <c r="T1574" i="4"/>
  <c r="D1575" i="4" s="1"/>
  <c r="W1575" i="4" l="1"/>
  <c r="J1575" i="4"/>
  <c r="X1575" i="4"/>
  <c r="Q1574" i="4"/>
  <c r="U1574" i="4" s="1"/>
  <c r="I1575" i="4" s="1"/>
  <c r="Y1575" i="4" s="1"/>
  <c r="K1575" i="4"/>
  <c r="L1575" i="4" l="1"/>
  <c r="N1575" i="4" s="1"/>
  <c r="R1575" i="4" l="1"/>
  <c r="H1576" i="4" s="1"/>
  <c r="P1575" i="4"/>
  <c r="S1575" i="4" s="1"/>
  <c r="G1576" i="4" s="1"/>
  <c r="M1576" i="4" s="1"/>
  <c r="T1575" i="4"/>
  <c r="D1576" i="4" s="1"/>
  <c r="J1576" i="4" l="1"/>
  <c r="W1576" i="4"/>
  <c r="X1576" i="4"/>
  <c r="Q1575" i="4"/>
  <c r="U1575" i="4" s="1"/>
  <c r="I1576" i="4" s="1"/>
  <c r="Y1576" i="4" s="1"/>
  <c r="K1576" i="4"/>
  <c r="L1576" i="4" l="1"/>
  <c r="N1576" i="4" s="1"/>
  <c r="P1576" i="4" s="1"/>
  <c r="S1576" i="4" s="1"/>
  <c r="G1577" i="4" s="1"/>
  <c r="M1577" i="4" s="1"/>
  <c r="R1576" i="4" l="1"/>
  <c r="H1577" i="4" s="1"/>
  <c r="X1577" i="4" s="1"/>
  <c r="W1577" i="4"/>
  <c r="Q1576" i="4"/>
  <c r="T1576" i="4" s="1"/>
  <c r="D1577" i="4" s="1"/>
  <c r="J1577" i="4" s="1"/>
  <c r="U1576" i="4" l="1"/>
  <c r="I1577" i="4" s="1"/>
  <c r="Y1577" i="4" s="1"/>
  <c r="K1577" i="4"/>
  <c r="L1577" i="4" s="1"/>
  <c r="N1577" i="4" s="1"/>
  <c r="R1577" i="4" s="1"/>
  <c r="P1577" i="4" l="1"/>
  <c r="S1577" i="4" s="1"/>
  <c r="G1578" i="4" s="1"/>
  <c r="M1578" i="4" s="1"/>
  <c r="H1578" i="4"/>
  <c r="W1578" i="4" l="1"/>
  <c r="Q1577" i="4"/>
  <c r="X1578" i="4"/>
  <c r="U1577" i="4" l="1"/>
  <c r="I1578" i="4" s="1"/>
  <c r="Y1578" i="4" s="1"/>
  <c r="T1577" i="4"/>
  <c r="D1578" i="4" s="1"/>
  <c r="J1578" i="4" s="1"/>
  <c r="K1578" i="4" l="1"/>
  <c r="L1578" i="4" l="1"/>
  <c r="N1578" i="4" s="1"/>
  <c r="P1578" i="4" l="1"/>
  <c r="S1578" i="4" s="1"/>
  <c r="G1579" i="4" s="1"/>
  <c r="M1579" i="4" s="1"/>
  <c r="R1578" i="4"/>
  <c r="H1579" i="4" s="1"/>
  <c r="T1578" i="4"/>
  <c r="D1579" i="4" s="1"/>
  <c r="J1579" i="4" l="1"/>
  <c r="W1579" i="4"/>
  <c r="Q1578" i="4"/>
  <c r="U1578" i="4" s="1"/>
  <c r="I1579" i="4" s="1"/>
  <c r="Y1579" i="4" s="1"/>
  <c r="X1579" i="4"/>
  <c r="K1579" i="4"/>
  <c r="L1579" i="4" l="1"/>
  <c r="N1579" i="4" s="1"/>
  <c r="R1579" i="4" l="1"/>
  <c r="H1580" i="4" s="1"/>
  <c r="P1579" i="4"/>
  <c r="S1579" i="4" s="1"/>
  <c r="G1580" i="4" s="1"/>
  <c r="M1580" i="4" s="1"/>
  <c r="W1580" i="4" l="1"/>
  <c r="X1580" i="4"/>
  <c r="Q1579" i="4"/>
  <c r="T1579" i="4" l="1"/>
  <c r="D1580" i="4" s="1"/>
  <c r="U1579" i="4"/>
  <c r="I1580" i="4" s="1"/>
  <c r="Y1580" i="4" s="1"/>
  <c r="K1580" i="4" l="1"/>
  <c r="J1580" i="4"/>
  <c r="T1580" i="4"/>
  <c r="D1581" i="4" s="1"/>
  <c r="L1580" i="4" l="1"/>
  <c r="N1580" i="4" s="1"/>
  <c r="P1580" i="4" s="1"/>
  <c r="S1580" i="4" s="1"/>
  <c r="G1581" i="4" s="1"/>
  <c r="M1581" i="4" s="1"/>
  <c r="K1581" i="4"/>
  <c r="R1580" i="4" l="1"/>
  <c r="H1581" i="4" s="1"/>
  <c r="X1581" i="4" s="1"/>
  <c r="J1581" i="4"/>
  <c r="L1581" i="4" s="1"/>
  <c r="N1581" i="4" s="1"/>
  <c r="Q1580" i="4"/>
  <c r="U1580" i="4" s="1"/>
  <c r="I1581" i="4" s="1"/>
  <c r="W1581" i="4"/>
  <c r="Y1581" i="4" l="1"/>
  <c r="P1581" i="4"/>
  <c r="S1581" i="4" s="1"/>
  <c r="G1582" i="4" s="1"/>
  <c r="M1582" i="4" s="1"/>
  <c r="R1581" i="4"/>
  <c r="H1582" i="4" s="1"/>
  <c r="T1581" i="4"/>
  <c r="D1582" i="4" s="1"/>
  <c r="W1582" i="4" l="1"/>
  <c r="Q1581" i="4"/>
  <c r="U1581" i="4" s="1"/>
  <c r="I1582" i="4" s="1"/>
  <c r="Y1582" i="4" s="1"/>
  <c r="J1582" i="4"/>
  <c r="X1582" i="4"/>
  <c r="K1582" i="4"/>
  <c r="L1582" i="4" l="1"/>
  <c r="N1582" i="4" s="1"/>
  <c r="P1582" i="4" l="1"/>
  <c r="S1582" i="4" s="1"/>
  <c r="G1583" i="4" s="1"/>
  <c r="M1583" i="4" s="1"/>
  <c r="R1582" i="4"/>
  <c r="H1583" i="4" s="1"/>
  <c r="X1583" i="4" l="1"/>
  <c r="W1583" i="4"/>
  <c r="Q1582" i="4"/>
  <c r="U1582" i="4" s="1"/>
  <c r="I1583" i="4" s="1"/>
  <c r="Y1583" i="4" s="1"/>
  <c r="T1582" i="4"/>
  <c r="D1583" i="4" s="1"/>
  <c r="J1583" i="4" s="1"/>
  <c r="K1583" i="4" l="1"/>
  <c r="L1583" i="4" l="1"/>
  <c r="N1583" i="4" s="1"/>
  <c r="P1583" i="4" l="1"/>
  <c r="S1583" i="4" s="1"/>
  <c r="G1584" i="4" s="1"/>
  <c r="M1584" i="4" s="1"/>
  <c r="R1583" i="4"/>
  <c r="H1584" i="4" s="1"/>
  <c r="X1584" i="4" l="1"/>
  <c r="Q1583" i="4"/>
  <c r="T1583" i="4" s="1"/>
  <c r="D1584" i="4" s="1"/>
  <c r="J1584" i="4" s="1"/>
  <c r="W1584" i="4"/>
  <c r="U1583" i="4" l="1"/>
  <c r="I1584" i="4" s="1"/>
  <c r="Y1584" i="4" s="1"/>
  <c r="K1584" i="4"/>
  <c r="L1584" i="4" s="1"/>
  <c r="N1584" i="4" s="1"/>
  <c r="R1584" i="4" s="1"/>
  <c r="P1584" i="4" l="1"/>
  <c r="S1584" i="4" s="1"/>
  <c r="G1585" i="4" s="1"/>
  <c r="M1585" i="4" s="1"/>
  <c r="H1585" i="4"/>
  <c r="W1585" i="4" l="1"/>
  <c r="Q1584" i="4"/>
  <c r="U1584" i="4" s="1"/>
  <c r="I1585" i="4" s="1"/>
  <c r="Y1585" i="4" s="1"/>
  <c r="T1584" i="4"/>
  <c r="D1585" i="4" s="1"/>
  <c r="J1585" i="4" s="1"/>
  <c r="X1585" i="4"/>
  <c r="K1585" i="4" l="1"/>
  <c r="L1585" i="4" l="1"/>
  <c r="N1585" i="4" s="1"/>
  <c r="R1585" i="4" s="1"/>
  <c r="P1585" i="4" l="1"/>
  <c r="S1585" i="4" s="1"/>
  <c r="G1586" i="4" s="1"/>
  <c r="M1586" i="4" s="1"/>
  <c r="H1586" i="4"/>
  <c r="W1586" i="4" l="1"/>
  <c r="Q1585" i="4"/>
  <c r="T1585" i="4" s="1"/>
  <c r="D1586" i="4" s="1"/>
  <c r="J1586" i="4" s="1"/>
  <c r="X1586" i="4"/>
  <c r="U1585" i="4" l="1"/>
  <c r="I1586" i="4" s="1"/>
  <c r="Y1586" i="4" s="1"/>
  <c r="K1586" i="4"/>
  <c r="L1586" i="4" l="1"/>
  <c r="N1586" i="4" s="1"/>
  <c r="R1586" i="4" l="1"/>
  <c r="H1587" i="4" s="1"/>
  <c r="P1586" i="4"/>
  <c r="S1586" i="4" s="1"/>
  <c r="G1587" i="4" s="1"/>
  <c r="M1587" i="4" s="1"/>
  <c r="T1586" i="4"/>
  <c r="D1587" i="4" s="1"/>
  <c r="J1587" i="4" l="1"/>
  <c r="W1587" i="4"/>
  <c r="X1587" i="4"/>
  <c r="Q1586" i="4"/>
  <c r="U1586" i="4" s="1"/>
  <c r="I1587" i="4" s="1"/>
  <c r="Y1587" i="4" s="1"/>
  <c r="K1587" i="4"/>
  <c r="L1587" i="4" l="1"/>
  <c r="N1587" i="4" s="1"/>
  <c r="P1587" i="4" s="1"/>
  <c r="S1587" i="4" s="1"/>
  <c r="G1588" i="4" s="1"/>
  <c r="M1588" i="4" s="1"/>
  <c r="R1587" i="4" l="1"/>
  <c r="H1588" i="4" s="1"/>
  <c r="X1588" i="4" s="1"/>
  <c r="W1588" i="4"/>
  <c r="Q1587" i="4"/>
  <c r="T1587" i="4" s="1"/>
  <c r="D1588" i="4" s="1"/>
  <c r="J1588" i="4" s="1"/>
  <c r="U1587" i="4" l="1"/>
  <c r="I1588" i="4" s="1"/>
  <c r="Y1588" i="4" s="1"/>
  <c r="K1588" i="4"/>
  <c r="L1588" i="4" l="1"/>
  <c r="N1588" i="4" s="1"/>
  <c r="R1588" i="4" l="1"/>
  <c r="H1589" i="4" s="1"/>
  <c r="P1588" i="4"/>
  <c r="S1588" i="4" s="1"/>
  <c r="G1589" i="4" s="1"/>
  <c r="M1589" i="4" s="1"/>
  <c r="W1589" i="4" l="1"/>
  <c r="X1589" i="4"/>
  <c r="Q1588" i="4"/>
  <c r="T1588" i="4" l="1"/>
  <c r="D1589" i="4" s="1"/>
  <c r="U1588" i="4"/>
  <c r="I1589" i="4" s="1"/>
  <c r="Y1589" i="4" s="1"/>
  <c r="K1589" i="4" l="1"/>
  <c r="J1589" i="4"/>
  <c r="L1589" i="4" l="1"/>
  <c r="N1589" i="4" s="1"/>
  <c r="R1589" i="4" s="1"/>
  <c r="H1590" i="4" s="1"/>
  <c r="T1589" i="4"/>
  <c r="D1590" i="4" s="1"/>
  <c r="P1589" i="4" l="1"/>
  <c r="S1589" i="4" s="1"/>
  <c r="G1590" i="4" s="1"/>
  <c r="M1590" i="4" s="1"/>
  <c r="K1590" i="4"/>
  <c r="W1590" i="4" l="1"/>
  <c r="X1590" i="4"/>
  <c r="Q1589" i="4"/>
  <c r="U1589" i="4" s="1"/>
  <c r="I1590" i="4" s="1"/>
  <c r="Y1590" i="4" s="1"/>
  <c r="J1590" i="4"/>
  <c r="L1590" i="4" s="1"/>
  <c r="N1590" i="4" s="1"/>
  <c r="P1590" i="4" s="1"/>
  <c r="S1590" i="4" s="1"/>
  <c r="G1591" i="4" s="1"/>
  <c r="M1591" i="4" s="1"/>
  <c r="R1590" i="4" l="1"/>
  <c r="H1591" i="4" s="1"/>
  <c r="X1591" i="4" s="1"/>
  <c r="W1591" i="4"/>
  <c r="Q1590" i="4"/>
  <c r="T1590" i="4" s="1"/>
  <c r="D1591" i="4" s="1"/>
  <c r="J1591" i="4" s="1"/>
  <c r="U1590" i="4" l="1"/>
  <c r="I1591" i="4" s="1"/>
  <c r="Y1591" i="4" s="1"/>
  <c r="K1591" i="4"/>
  <c r="L1591" i="4" l="1"/>
  <c r="N1591" i="4" s="1"/>
  <c r="P1591" i="4" l="1"/>
  <c r="S1591" i="4" s="1"/>
  <c r="G1592" i="4" s="1"/>
  <c r="M1592" i="4" s="1"/>
  <c r="R1591" i="4"/>
  <c r="H1592" i="4" s="1"/>
  <c r="Q1591" i="4" l="1"/>
  <c r="U1591" i="4" s="1"/>
  <c r="I1592" i="4" s="1"/>
  <c r="Y1592" i="4" s="1"/>
  <c r="X1592" i="4"/>
  <c r="W1592" i="4"/>
  <c r="T1591" i="4"/>
  <c r="D1592" i="4" s="1"/>
  <c r="J1592" i="4" s="1"/>
  <c r="K1592" i="4" l="1"/>
  <c r="L1592" i="4" s="1"/>
  <c r="N1592" i="4" s="1"/>
  <c r="R1592" i="4" s="1"/>
  <c r="P1592" i="4" l="1"/>
  <c r="S1592" i="4" s="1"/>
  <c r="G1593" i="4" s="1"/>
  <c r="M1593" i="4" s="1"/>
  <c r="H1593" i="4"/>
  <c r="W1593" i="4" l="1"/>
  <c r="Q1592" i="4"/>
  <c r="U1592" i="4" s="1"/>
  <c r="I1593" i="4" s="1"/>
  <c r="Y1593" i="4" s="1"/>
  <c r="T1592" i="4"/>
  <c r="D1593" i="4" s="1"/>
  <c r="J1593" i="4" s="1"/>
  <c r="X1593" i="4"/>
  <c r="K1593" i="4" l="1"/>
  <c r="L1593" i="4" s="1"/>
  <c r="N1593" i="4" s="1"/>
  <c r="R1593" i="4" s="1"/>
  <c r="P1593" i="4" l="1"/>
  <c r="S1593" i="4" s="1"/>
  <c r="G1594" i="4" s="1"/>
  <c r="M1594" i="4" s="1"/>
  <c r="H1594" i="4"/>
  <c r="W1594" i="4" l="1"/>
  <c r="Q1593" i="4"/>
  <c r="T1593" i="4" s="1"/>
  <c r="D1594" i="4" s="1"/>
  <c r="J1594" i="4" s="1"/>
  <c r="X1594" i="4"/>
  <c r="U1593" i="4" l="1"/>
  <c r="I1594" i="4" s="1"/>
  <c r="Y1594" i="4" s="1"/>
  <c r="K1594" i="4"/>
  <c r="L1594" i="4" s="1"/>
  <c r="N1594" i="4" s="1"/>
  <c r="R1594" i="4" s="1"/>
  <c r="P1594" i="4" l="1"/>
  <c r="S1594" i="4" s="1"/>
  <c r="G1595" i="4" s="1"/>
  <c r="M1595" i="4" s="1"/>
  <c r="H1595" i="4"/>
  <c r="W1595" i="4" l="1"/>
  <c r="Q1594" i="4"/>
  <c r="U1594" i="4" s="1"/>
  <c r="I1595" i="4" s="1"/>
  <c r="Y1595" i="4" s="1"/>
  <c r="T1594" i="4"/>
  <c r="D1595" i="4" s="1"/>
  <c r="J1595" i="4" s="1"/>
  <c r="X1595" i="4"/>
  <c r="K1595" i="4" l="1"/>
  <c r="L1595" i="4" s="1"/>
  <c r="N1595" i="4" s="1"/>
  <c r="R1595" i="4" s="1"/>
  <c r="P1595" i="4" l="1"/>
  <c r="S1595" i="4" s="1"/>
  <c r="G1596" i="4" s="1"/>
  <c r="M1596" i="4" s="1"/>
  <c r="H1596" i="4"/>
  <c r="W1596" i="4" l="1"/>
  <c r="Q1595" i="4"/>
  <c r="T1595" i="4" s="1"/>
  <c r="D1596" i="4" s="1"/>
  <c r="J1596" i="4" s="1"/>
  <c r="X1596" i="4"/>
  <c r="U1595" i="4" l="1"/>
  <c r="I1596" i="4" s="1"/>
  <c r="Y1596" i="4" s="1"/>
  <c r="K1596" i="4"/>
  <c r="L1596" i="4" l="1"/>
  <c r="N1596" i="4" s="1"/>
  <c r="R1596" i="4" l="1"/>
  <c r="H1597" i="4" s="1"/>
  <c r="P1596" i="4"/>
  <c r="S1596" i="4" s="1"/>
  <c r="G1597" i="4" s="1"/>
  <c r="M1597" i="4" s="1"/>
  <c r="W1597" i="4" l="1"/>
  <c r="X1597" i="4"/>
  <c r="Q1596" i="4"/>
  <c r="T1596" i="4" l="1"/>
  <c r="D1597" i="4" s="1"/>
  <c r="U1596" i="4"/>
  <c r="I1597" i="4" s="1"/>
  <c r="Y1597" i="4" s="1"/>
  <c r="K1597" i="4" l="1"/>
  <c r="J1597" i="4"/>
  <c r="T1597" i="4"/>
  <c r="D1598" i="4" s="1"/>
  <c r="L1597" i="4" l="1"/>
  <c r="N1597" i="4" s="1"/>
  <c r="P1597" i="4" s="1"/>
  <c r="S1597" i="4" s="1"/>
  <c r="G1598" i="4" s="1"/>
  <c r="M1598" i="4" s="1"/>
  <c r="K1598" i="4"/>
  <c r="J1598" i="4" l="1"/>
  <c r="L1598" i="4" s="1"/>
  <c r="N1598" i="4" s="1"/>
  <c r="Q1597" i="4"/>
  <c r="U1597" i="4" s="1"/>
  <c r="I1598" i="4" s="1"/>
  <c r="R1597" i="4"/>
  <c r="H1598" i="4" s="1"/>
  <c r="X1598" i="4" s="1"/>
  <c r="W1598" i="4"/>
  <c r="P1598" i="4" l="1"/>
  <c r="S1598" i="4" s="1"/>
  <c r="G1599" i="4" s="1"/>
  <c r="M1599" i="4" s="1"/>
  <c r="Y1598" i="4"/>
  <c r="R1598" i="4"/>
  <c r="H1599" i="4" s="1"/>
  <c r="W1599" i="4" l="1"/>
  <c r="X1599" i="4"/>
  <c r="Q1598" i="4"/>
  <c r="T1598" i="4" s="1"/>
  <c r="D1599" i="4" s="1"/>
  <c r="J1599" i="4" s="1"/>
  <c r="U1598" i="4" l="1"/>
  <c r="I1599" i="4" s="1"/>
  <c r="Y1599" i="4" s="1"/>
  <c r="K1599" i="4"/>
  <c r="L1599" i="4" s="1"/>
  <c r="N1599" i="4" s="1"/>
  <c r="R1599" i="4" l="1"/>
  <c r="H1600" i="4" s="1"/>
  <c r="P1599" i="4"/>
  <c r="S1599" i="4" s="1"/>
  <c r="G1600" i="4" s="1"/>
  <c r="M1600" i="4" s="1"/>
  <c r="W1600" i="4" l="1"/>
  <c r="X1600" i="4"/>
  <c r="Q1599" i="4"/>
  <c r="U1599" i="4" s="1"/>
  <c r="I1600" i="4" s="1"/>
  <c r="Y1600" i="4" s="1"/>
  <c r="T1599" i="4"/>
  <c r="D1600" i="4" s="1"/>
  <c r="J1600" i="4" s="1"/>
  <c r="K1600" i="4" l="1"/>
  <c r="L1600" i="4" l="1"/>
  <c r="N1600" i="4" s="1"/>
  <c r="P1600" i="4" l="1"/>
  <c r="S1600" i="4" s="1"/>
  <c r="G1601" i="4" s="1"/>
  <c r="M1601" i="4" s="1"/>
  <c r="R1600" i="4"/>
  <c r="H1601" i="4" s="1"/>
  <c r="W1601" i="4" l="1"/>
  <c r="Q1600" i="4"/>
  <c r="T1600" i="4" s="1"/>
  <c r="D1601" i="4" s="1"/>
  <c r="J1601" i="4" s="1"/>
  <c r="X1601" i="4"/>
  <c r="U1600" i="4" l="1"/>
  <c r="I1601" i="4" s="1"/>
  <c r="Y1601" i="4" s="1"/>
  <c r="K1601" i="4"/>
  <c r="L1601" i="4" s="1"/>
  <c r="N1601" i="4" s="1"/>
  <c r="R1601" i="4" l="1"/>
  <c r="H1602" i="4" s="1"/>
  <c r="P1601" i="4"/>
  <c r="S1601" i="4" s="1"/>
  <c r="G1602" i="4" s="1"/>
  <c r="M1602" i="4" s="1"/>
  <c r="W1602" i="4" l="1"/>
  <c r="Q1601" i="4"/>
  <c r="T1601" i="4" s="1"/>
  <c r="D1602" i="4" s="1"/>
  <c r="J1602" i="4" s="1"/>
  <c r="X1602" i="4"/>
  <c r="U1601" i="4" l="1"/>
  <c r="I1602" i="4" s="1"/>
  <c r="Y1602" i="4" s="1"/>
  <c r="K1602" i="4"/>
  <c r="L1602" i="4" s="1"/>
  <c r="N1602" i="4" s="1"/>
  <c r="R1602" i="4" l="1"/>
  <c r="H1603" i="4" s="1"/>
  <c r="P1602" i="4"/>
  <c r="S1602" i="4" s="1"/>
  <c r="G1603" i="4" s="1"/>
  <c r="M1603" i="4" s="1"/>
  <c r="W1603" i="4" l="1"/>
  <c r="X1603" i="4"/>
  <c r="Q1602" i="4"/>
  <c r="T1602" i="4" s="1"/>
  <c r="D1603" i="4" s="1"/>
  <c r="J1603" i="4" s="1"/>
  <c r="U1602" i="4" l="1"/>
  <c r="I1603" i="4" s="1"/>
  <c r="Y1603" i="4" s="1"/>
  <c r="K1603" i="4"/>
  <c r="L1603" i="4" s="1"/>
  <c r="N1603" i="4" s="1"/>
  <c r="R1603" i="4" s="1"/>
  <c r="P1603" i="4" l="1"/>
  <c r="S1603" i="4" s="1"/>
  <c r="G1604" i="4" s="1"/>
  <c r="M1604" i="4" s="1"/>
  <c r="H1604" i="4"/>
  <c r="W1604" i="4" l="1"/>
  <c r="Q1603" i="4"/>
  <c r="X1604" i="4"/>
  <c r="U1603" i="4" l="1"/>
  <c r="I1604" i="4" s="1"/>
  <c r="Y1604" i="4" s="1"/>
  <c r="T1603" i="4"/>
  <c r="D1604" i="4" s="1"/>
  <c r="J1604" i="4" s="1"/>
  <c r="K1604" i="4" l="1"/>
  <c r="L1604" i="4" l="1"/>
  <c r="N1604" i="4" s="1"/>
  <c r="P1604" i="4" l="1"/>
  <c r="S1604" i="4" s="1"/>
  <c r="G1605" i="4" s="1"/>
  <c r="M1605" i="4" s="1"/>
  <c r="R1604" i="4"/>
  <c r="H1605" i="4" s="1"/>
  <c r="X1605" i="4" l="1"/>
  <c r="Q1604" i="4"/>
  <c r="T1604" i="4" s="1"/>
  <c r="D1605" i="4" s="1"/>
  <c r="J1605" i="4" s="1"/>
  <c r="W1605" i="4"/>
  <c r="K1605" i="4" l="1"/>
  <c r="L1605" i="4" s="1"/>
  <c r="N1605" i="4" s="1"/>
  <c r="U1604" i="4"/>
  <c r="I1605" i="4" s="1"/>
  <c r="Y1605" i="4" s="1"/>
  <c r="P1605" i="4" l="1"/>
  <c r="S1605" i="4" s="1"/>
  <c r="G1606" i="4" s="1"/>
  <c r="M1606" i="4" s="1"/>
  <c r="R1605" i="4"/>
  <c r="H1606" i="4" s="1"/>
  <c r="X1606" i="4" l="1"/>
  <c r="Q1605" i="4"/>
  <c r="U1605" i="4" s="1"/>
  <c r="I1606" i="4" s="1"/>
  <c r="Y1606" i="4" s="1"/>
  <c r="W1606" i="4"/>
  <c r="T1605" i="4"/>
  <c r="D1606" i="4" s="1"/>
  <c r="J1606" i="4" s="1"/>
  <c r="K1606" i="4" l="1"/>
  <c r="L1606" i="4" s="1"/>
  <c r="N1606" i="4" s="1"/>
  <c r="R1606" i="4" s="1"/>
  <c r="P1606" i="4" l="1"/>
  <c r="S1606" i="4" s="1"/>
  <c r="G1607" i="4" s="1"/>
  <c r="M1607" i="4" s="1"/>
  <c r="H1607" i="4"/>
  <c r="W1607" i="4" l="1"/>
  <c r="Q1606" i="4"/>
  <c r="U1606" i="4" s="1"/>
  <c r="I1607" i="4" s="1"/>
  <c r="Y1607" i="4" s="1"/>
  <c r="T1606" i="4"/>
  <c r="D1607" i="4" s="1"/>
  <c r="J1607" i="4" s="1"/>
  <c r="X1607" i="4"/>
  <c r="K1607" i="4" l="1"/>
  <c r="L1607" i="4" l="1"/>
  <c r="N1607" i="4" s="1"/>
  <c r="P1607" i="4" l="1"/>
  <c r="S1607" i="4" s="1"/>
  <c r="G1608" i="4" s="1"/>
  <c r="M1608" i="4" s="1"/>
  <c r="R1607" i="4"/>
  <c r="H1608" i="4" s="1"/>
  <c r="Q1607" i="4" l="1"/>
  <c r="U1607" i="4" s="1"/>
  <c r="I1608" i="4" s="1"/>
  <c r="Y1608" i="4" s="1"/>
  <c r="X1608" i="4"/>
  <c r="W1608" i="4"/>
  <c r="T1607" i="4"/>
  <c r="D1608" i="4" s="1"/>
  <c r="J1608" i="4" s="1"/>
  <c r="K1608" i="4" l="1"/>
  <c r="L1608" i="4" l="1"/>
  <c r="N1608" i="4" s="1"/>
  <c r="P1608" i="4" l="1"/>
  <c r="S1608" i="4" s="1"/>
  <c r="G1609" i="4" s="1"/>
  <c r="M1609" i="4" s="1"/>
  <c r="R1608" i="4"/>
  <c r="H1609" i="4" s="1"/>
  <c r="T1608" i="4"/>
  <c r="D1609" i="4" s="1"/>
  <c r="W1609" i="4" l="1"/>
  <c r="X1609" i="4"/>
  <c r="J1609" i="4"/>
  <c r="Q1608" i="4"/>
  <c r="U1608" i="4" s="1"/>
  <c r="I1609" i="4" s="1"/>
  <c r="Y1609" i="4" s="1"/>
  <c r="K1609" i="4"/>
  <c r="L1609" i="4" l="1"/>
  <c r="N1609" i="4" s="1"/>
  <c r="P1609" i="4" l="1"/>
  <c r="S1609" i="4" s="1"/>
  <c r="G1610" i="4" s="1"/>
  <c r="M1610" i="4" s="1"/>
  <c r="R1609" i="4"/>
  <c r="H1610" i="4" s="1"/>
  <c r="T1609" i="4"/>
  <c r="D1610" i="4" s="1"/>
  <c r="J1610" i="4" l="1"/>
  <c r="Q1609" i="4"/>
  <c r="U1609" i="4" s="1"/>
  <c r="I1610" i="4" s="1"/>
  <c r="Y1610" i="4" s="1"/>
  <c r="X1610" i="4"/>
  <c r="W1610" i="4"/>
  <c r="K1610" i="4"/>
  <c r="L1610" i="4" l="1"/>
  <c r="N1610" i="4" s="1"/>
  <c r="P1610" i="4" l="1"/>
  <c r="S1610" i="4" s="1"/>
  <c r="G1611" i="4" s="1"/>
  <c r="M1611" i="4" s="1"/>
  <c r="R1610" i="4"/>
  <c r="H1611" i="4" s="1"/>
  <c r="W1611" i="4" l="1"/>
  <c r="X1611" i="4"/>
  <c r="Q1610" i="4"/>
  <c r="U1610" i="4" s="1"/>
  <c r="I1611" i="4" s="1"/>
  <c r="Y1611" i="4" s="1"/>
  <c r="T1610" i="4"/>
  <c r="D1611" i="4" s="1"/>
  <c r="J1611" i="4" s="1"/>
  <c r="K1611" i="4" l="1"/>
  <c r="L1611" i="4" l="1"/>
  <c r="N1611" i="4" s="1"/>
  <c r="P1611" i="4" l="1"/>
  <c r="S1611" i="4" s="1"/>
  <c r="G1612" i="4" s="1"/>
  <c r="M1612" i="4" s="1"/>
  <c r="R1611" i="4"/>
  <c r="H1612" i="4" s="1"/>
  <c r="Q1611" i="4" l="1"/>
  <c r="U1611" i="4" s="1"/>
  <c r="I1612" i="4" s="1"/>
  <c r="Y1612" i="4" s="1"/>
  <c r="X1612" i="4"/>
  <c r="W1612" i="4"/>
  <c r="T1611" i="4"/>
  <c r="D1612" i="4" s="1"/>
  <c r="J1612" i="4" s="1"/>
  <c r="K1612" i="4" l="1"/>
  <c r="L1612" i="4" s="1"/>
  <c r="N1612" i="4" s="1"/>
  <c r="R1612" i="4" s="1"/>
  <c r="P1612" i="4" l="1"/>
  <c r="S1612" i="4" s="1"/>
  <c r="G1613" i="4" s="1"/>
  <c r="M1613" i="4" s="1"/>
  <c r="H1613" i="4"/>
  <c r="W1613" i="4" l="1"/>
  <c r="Q1612" i="4"/>
  <c r="T1612" i="4" s="1"/>
  <c r="D1613" i="4" s="1"/>
  <c r="J1613" i="4" s="1"/>
  <c r="X1613" i="4"/>
  <c r="U1612" i="4" l="1"/>
  <c r="I1613" i="4" s="1"/>
  <c r="Y1613" i="4" s="1"/>
  <c r="K1613" i="4"/>
  <c r="L1613" i="4" s="1"/>
  <c r="N1613" i="4" s="1"/>
  <c r="R1613" i="4" s="1"/>
  <c r="P1613" i="4" l="1"/>
  <c r="S1613" i="4" s="1"/>
  <c r="G1614" i="4" s="1"/>
  <c r="M1614" i="4" s="1"/>
  <c r="H1614" i="4"/>
  <c r="W1614" i="4" l="1"/>
  <c r="Q1613" i="4"/>
  <c r="X1614" i="4"/>
  <c r="U1613" i="4" l="1"/>
  <c r="I1614" i="4" s="1"/>
  <c r="Y1614" i="4" s="1"/>
  <c r="T1613" i="4"/>
  <c r="D1614" i="4" s="1"/>
  <c r="J1614" i="4" s="1"/>
  <c r="K1614" i="4" l="1"/>
  <c r="L1614" i="4" l="1"/>
  <c r="N1614" i="4" s="1"/>
  <c r="P1614" i="4" l="1"/>
  <c r="S1614" i="4" s="1"/>
  <c r="G1615" i="4" s="1"/>
  <c r="M1615" i="4" s="1"/>
  <c r="R1614" i="4"/>
  <c r="H1615" i="4" s="1"/>
  <c r="T1614" i="4"/>
  <c r="D1615" i="4" s="1"/>
  <c r="X1615" i="4" l="1"/>
  <c r="J1615" i="4"/>
  <c r="Q1614" i="4"/>
  <c r="U1614" i="4" s="1"/>
  <c r="I1615" i="4" s="1"/>
  <c r="Y1615" i="4" s="1"/>
  <c r="W1615" i="4"/>
  <c r="K1615" i="4"/>
  <c r="L1615" i="4" l="1"/>
  <c r="N1615" i="4" s="1"/>
  <c r="R1615" i="4" s="1"/>
  <c r="H1616" i="4" s="1"/>
  <c r="P1615" i="4" l="1"/>
  <c r="S1615" i="4" s="1"/>
  <c r="G1616" i="4" s="1"/>
  <c r="M1616" i="4" s="1"/>
  <c r="T1615" i="4"/>
  <c r="D1616" i="4" s="1"/>
  <c r="J1616" i="4" l="1"/>
  <c r="Q1615" i="4"/>
  <c r="U1615" i="4" s="1"/>
  <c r="I1616" i="4" s="1"/>
  <c r="Y1616" i="4" s="1"/>
  <c r="W1616" i="4"/>
  <c r="X1616" i="4"/>
  <c r="K1616" i="4"/>
  <c r="L1616" i="4" l="1"/>
  <c r="N1616" i="4" s="1"/>
  <c r="P1616" i="4" l="1"/>
  <c r="S1616" i="4" s="1"/>
  <c r="G1617" i="4" s="1"/>
  <c r="M1617" i="4" s="1"/>
  <c r="R1616" i="4"/>
  <c r="H1617" i="4" s="1"/>
  <c r="T1616" i="4"/>
  <c r="D1617" i="4" s="1"/>
  <c r="J1617" i="4" l="1"/>
  <c r="Q1616" i="4"/>
  <c r="U1616" i="4" s="1"/>
  <c r="I1617" i="4" s="1"/>
  <c r="Y1617" i="4" s="1"/>
  <c r="W1617" i="4"/>
  <c r="X1617" i="4"/>
  <c r="K1617" i="4"/>
  <c r="L1617" i="4" l="1"/>
  <c r="N1617" i="4" s="1"/>
  <c r="R1617" i="4" s="1"/>
  <c r="H1618" i="4" s="1"/>
  <c r="P1617" i="4" l="1"/>
  <c r="S1617" i="4" s="1"/>
  <c r="G1618" i="4" s="1"/>
  <c r="M1618" i="4" s="1"/>
  <c r="Q1617" i="4" l="1"/>
  <c r="T1617" i="4" s="1"/>
  <c r="D1618" i="4" s="1"/>
  <c r="J1618" i="4" s="1"/>
  <c r="X1618" i="4"/>
  <c r="W1618" i="4"/>
  <c r="K1618" i="4" l="1"/>
  <c r="L1618" i="4" s="1"/>
  <c r="N1618" i="4" s="1"/>
  <c r="U1617" i="4"/>
  <c r="I1618" i="4" s="1"/>
  <c r="Y1618" i="4" s="1"/>
  <c r="P1618" i="4" l="1"/>
  <c r="S1618" i="4" s="1"/>
  <c r="G1619" i="4" s="1"/>
  <c r="M1619" i="4" s="1"/>
  <c r="R1618" i="4"/>
  <c r="H1619" i="4" s="1"/>
  <c r="W1619" i="4" l="1"/>
  <c r="Q1618" i="4"/>
  <c r="U1618" i="4" s="1"/>
  <c r="I1619" i="4" s="1"/>
  <c r="Y1619" i="4" s="1"/>
  <c r="X1619" i="4"/>
  <c r="T1618" i="4"/>
  <c r="D1619" i="4" s="1"/>
  <c r="J1619" i="4" s="1"/>
  <c r="K1619" i="4" l="1"/>
  <c r="L1619" i="4" l="1"/>
  <c r="N1619" i="4" s="1"/>
  <c r="P1619" i="4" l="1"/>
  <c r="S1619" i="4" s="1"/>
  <c r="G1620" i="4" s="1"/>
  <c r="M1620" i="4" s="1"/>
  <c r="R1619" i="4"/>
  <c r="H1620" i="4" s="1"/>
  <c r="Q1619" i="4" l="1"/>
  <c r="U1619" i="4" s="1"/>
  <c r="I1620" i="4" s="1"/>
  <c r="Y1620" i="4" s="1"/>
  <c r="X1620" i="4"/>
  <c r="W1620" i="4"/>
  <c r="T1619" i="4"/>
  <c r="D1620" i="4" s="1"/>
  <c r="J1620" i="4" s="1"/>
  <c r="K1620" i="4" l="1"/>
  <c r="L1620" i="4" l="1"/>
  <c r="N1620" i="4" s="1"/>
  <c r="P1620" i="4" l="1"/>
  <c r="S1620" i="4" s="1"/>
  <c r="G1621" i="4" s="1"/>
  <c r="M1621" i="4" s="1"/>
  <c r="R1620" i="4"/>
  <c r="H1621" i="4" s="1"/>
  <c r="W1621" i="4" l="1"/>
  <c r="Q1620" i="4"/>
  <c r="U1620" i="4" s="1"/>
  <c r="I1621" i="4" s="1"/>
  <c r="Y1621" i="4" s="1"/>
  <c r="X1621" i="4"/>
  <c r="T1620" i="4"/>
  <c r="D1621" i="4" s="1"/>
  <c r="J1621" i="4" s="1"/>
  <c r="K1621" i="4" l="1"/>
  <c r="L1621" i="4" l="1"/>
  <c r="N1621" i="4" s="1"/>
  <c r="P1621" i="4" l="1"/>
  <c r="S1621" i="4" s="1"/>
  <c r="G1622" i="4" s="1"/>
  <c r="M1622" i="4" s="1"/>
  <c r="R1621" i="4"/>
  <c r="H1622" i="4" s="1"/>
  <c r="X1622" i="4" l="1"/>
  <c r="W1622" i="4"/>
  <c r="Q1621" i="4"/>
  <c r="T1621" i="4" s="1"/>
  <c r="D1622" i="4" s="1"/>
  <c r="J1622" i="4" s="1"/>
  <c r="U1621" i="4" l="1"/>
  <c r="I1622" i="4" s="1"/>
  <c r="Y1622" i="4" s="1"/>
  <c r="K1622" i="4"/>
  <c r="L1622" i="4" s="1"/>
  <c r="N1622" i="4" s="1"/>
  <c r="P1622" i="4" l="1"/>
  <c r="Q1622" i="4" s="1"/>
  <c r="T1622" i="4" s="1"/>
  <c r="D1623" i="4" s="1"/>
  <c r="R1622" i="4"/>
  <c r="H1623" i="4" s="1"/>
  <c r="S1622" i="4" l="1"/>
  <c r="G1623" i="4" s="1"/>
  <c r="M1623" i="4" s="1"/>
  <c r="U1622" i="4"/>
  <c r="I1623" i="4" s="1"/>
  <c r="K1623" i="4"/>
  <c r="J1623" i="4" l="1"/>
  <c r="L1623" i="4" s="1"/>
  <c r="N1623" i="4" s="1"/>
  <c r="P1623" i="4" s="1"/>
  <c r="S1623" i="4" s="1"/>
  <c r="G1624" i="4" s="1"/>
  <c r="M1624" i="4" s="1"/>
  <c r="X1623" i="4"/>
  <c r="W1623" i="4"/>
  <c r="Y1623" i="4"/>
  <c r="R1623" i="4" l="1"/>
  <c r="H1624" i="4" s="1"/>
  <c r="X1624" i="4" s="1"/>
  <c r="W1624" i="4"/>
  <c r="Q1623" i="4"/>
  <c r="T1623" i="4" s="1"/>
  <c r="D1624" i="4" s="1"/>
  <c r="J1624" i="4" s="1"/>
  <c r="U1623" i="4" l="1"/>
  <c r="I1624" i="4" s="1"/>
  <c r="Y1624" i="4" s="1"/>
  <c r="K1624" i="4"/>
  <c r="L1624" i="4" l="1"/>
  <c r="N1624" i="4" s="1"/>
  <c r="P1624" i="4" l="1"/>
  <c r="S1624" i="4" s="1"/>
  <c r="G1625" i="4" s="1"/>
  <c r="M1625" i="4" s="1"/>
  <c r="R1624" i="4"/>
  <c r="H1625" i="4" s="1"/>
  <c r="W1625" i="4" l="1"/>
  <c r="Q1624" i="4"/>
  <c r="T1624" i="4" s="1"/>
  <c r="D1625" i="4" s="1"/>
  <c r="J1625" i="4" s="1"/>
  <c r="X1625" i="4"/>
  <c r="K1625" i="4" l="1"/>
  <c r="L1625" i="4" s="1"/>
  <c r="N1625" i="4" s="1"/>
  <c r="U1624" i="4"/>
  <c r="I1625" i="4" s="1"/>
  <c r="Y1625" i="4" s="1"/>
  <c r="P1625" i="4" l="1"/>
  <c r="S1625" i="4" s="1"/>
  <c r="G1626" i="4" s="1"/>
  <c r="M1626" i="4" s="1"/>
  <c r="R1625" i="4"/>
  <c r="H1626" i="4" s="1"/>
  <c r="T1625" i="4"/>
  <c r="D1626" i="4" s="1"/>
  <c r="Q1625" i="4" l="1"/>
  <c r="U1625" i="4" s="1"/>
  <c r="I1626" i="4" s="1"/>
  <c r="Y1626" i="4" s="1"/>
  <c r="X1626" i="4"/>
  <c r="W1626" i="4"/>
  <c r="J1626" i="4"/>
  <c r="K1626" i="4"/>
  <c r="L1626" i="4" l="1"/>
  <c r="N1626" i="4" s="1"/>
  <c r="R1626" i="4" s="1"/>
  <c r="H1627" i="4" s="1"/>
  <c r="P1626" i="4" l="1"/>
  <c r="S1626" i="4" s="1"/>
  <c r="G1627" i="4" s="1"/>
  <c r="M1627" i="4" s="1"/>
  <c r="X1627" i="4" l="1"/>
  <c r="Q1626" i="4"/>
  <c r="T1626" i="4" s="1"/>
  <c r="D1627" i="4" s="1"/>
  <c r="J1627" i="4" s="1"/>
  <c r="W1627" i="4"/>
  <c r="K1627" i="4" l="1"/>
  <c r="L1627" i="4" s="1"/>
  <c r="N1627" i="4" s="1"/>
  <c r="R1627" i="4" s="1"/>
  <c r="H1628" i="4" s="1"/>
  <c r="U1626" i="4"/>
  <c r="I1627" i="4" s="1"/>
  <c r="Y1627" i="4" s="1"/>
  <c r="P1627" i="4" l="1"/>
  <c r="S1627" i="4" s="1"/>
  <c r="G1628" i="4" s="1"/>
  <c r="M1628" i="4" s="1"/>
  <c r="W1628" i="4" l="1"/>
  <c r="X1628" i="4"/>
  <c r="Q1627" i="4"/>
  <c r="U1627" i="4" s="1"/>
  <c r="I1628" i="4" s="1"/>
  <c r="Y1628" i="4" s="1"/>
  <c r="T1627" i="4"/>
  <c r="D1628" i="4" s="1"/>
  <c r="J1628" i="4" s="1"/>
  <c r="K1628" i="4" l="1"/>
  <c r="L1628" i="4" s="1"/>
  <c r="N1628" i="4" s="1"/>
  <c r="R1628" i="4" s="1"/>
  <c r="P1628" i="4" l="1"/>
  <c r="S1628" i="4" s="1"/>
  <c r="G1629" i="4" s="1"/>
  <c r="M1629" i="4" s="1"/>
  <c r="H1629" i="4"/>
  <c r="W1629" i="4" l="1"/>
  <c r="Q1628" i="4"/>
  <c r="X1629" i="4"/>
  <c r="U1628" i="4" l="1"/>
  <c r="I1629" i="4" s="1"/>
  <c r="Y1629" i="4" s="1"/>
  <c r="T1628" i="4"/>
  <c r="D1629" i="4" s="1"/>
  <c r="J1629" i="4" s="1"/>
  <c r="K1629" i="4" l="1"/>
  <c r="L1629" i="4" s="1"/>
  <c r="N1629" i="4" s="1"/>
  <c r="R1629" i="4" s="1"/>
  <c r="P1629" i="4" l="1"/>
  <c r="S1629" i="4" s="1"/>
  <c r="G1630" i="4" s="1"/>
  <c r="M1630" i="4" s="1"/>
  <c r="H1630" i="4"/>
  <c r="W1630" i="4" l="1"/>
  <c r="Q1629" i="4"/>
  <c r="U1629" i="4" s="1"/>
  <c r="I1630" i="4" s="1"/>
  <c r="Y1630" i="4" s="1"/>
  <c r="T1629" i="4"/>
  <c r="D1630" i="4" s="1"/>
  <c r="J1630" i="4" s="1"/>
  <c r="X1630" i="4"/>
  <c r="K1630" i="4" l="1"/>
  <c r="L1630" i="4" l="1"/>
  <c r="N1630" i="4" s="1"/>
  <c r="P1630" i="4" l="1"/>
  <c r="S1630" i="4" s="1"/>
  <c r="G1631" i="4" s="1"/>
  <c r="M1631" i="4" s="1"/>
  <c r="R1630" i="4"/>
  <c r="H1631" i="4" s="1"/>
  <c r="T1630" i="4"/>
  <c r="D1631" i="4" s="1"/>
  <c r="W1631" i="4" l="1"/>
  <c r="J1631" i="4"/>
  <c r="X1631" i="4"/>
  <c r="Q1630" i="4"/>
  <c r="U1630" i="4" s="1"/>
  <c r="I1631" i="4" s="1"/>
  <c r="Y1631" i="4" s="1"/>
  <c r="K1631" i="4"/>
  <c r="L1631" i="4" l="1"/>
  <c r="N1631" i="4" s="1"/>
  <c r="R1631" i="4" s="1"/>
  <c r="H1632" i="4" s="1"/>
  <c r="P1631" i="4" l="1"/>
  <c r="S1631" i="4" s="1"/>
  <c r="G1632" i="4" s="1"/>
  <c r="M1632" i="4" s="1"/>
  <c r="X1632" i="4" l="1"/>
  <c r="Q1631" i="4"/>
  <c r="U1631" i="4" s="1"/>
  <c r="I1632" i="4" s="1"/>
  <c r="Y1632" i="4" s="1"/>
  <c r="W1632" i="4"/>
  <c r="T1631" i="4"/>
  <c r="D1632" i="4" s="1"/>
  <c r="J1632" i="4" s="1"/>
  <c r="K1632" i="4" l="1"/>
  <c r="L1632" i="4" s="1"/>
  <c r="N1632" i="4" s="1"/>
  <c r="R1632" i="4" s="1"/>
  <c r="P1632" i="4" l="1"/>
  <c r="S1632" i="4" s="1"/>
  <c r="G1633" i="4" s="1"/>
  <c r="M1633" i="4" s="1"/>
  <c r="H1633" i="4"/>
  <c r="W1633" i="4" l="1"/>
  <c r="Q1632" i="4"/>
  <c r="X1633" i="4"/>
  <c r="U1632" i="4" l="1"/>
  <c r="I1633" i="4" s="1"/>
  <c r="Y1633" i="4" s="1"/>
  <c r="T1632" i="4"/>
  <c r="D1633" i="4" s="1"/>
  <c r="J1633" i="4" s="1"/>
  <c r="K1633" i="4" l="1"/>
  <c r="L1633" i="4" l="1"/>
  <c r="N1633" i="4" s="1"/>
  <c r="P1633" i="4" l="1"/>
  <c r="S1633" i="4" s="1"/>
  <c r="G1634" i="4" s="1"/>
  <c r="M1634" i="4" s="1"/>
  <c r="R1633" i="4"/>
  <c r="H1634" i="4" s="1"/>
  <c r="W1634" i="4" l="1"/>
  <c r="Q1633" i="4"/>
  <c r="U1633" i="4" s="1"/>
  <c r="I1634" i="4" s="1"/>
  <c r="Y1634" i="4" s="1"/>
  <c r="X1634" i="4"/>
  <c r="T1633" i="4"/>
  <c r="D1634" i="4" s="1"/>
  <c r="J1634" i="4" s="1"/>
  <c r="K1634" i="4" l="1"/>
  <c r="L1634" i="4" s="1"/>
  <c r="N1634" i="4" s="1"/>
  <c r="R1634" i="4" s="1"/>
  <c r="P1634" i="4" l="1"/>
  <c r="S1634" i="4" s="1"/>
  <c r="G1635" i="4" s="1"/>
  <c r="M1635" i="4" s="1"/>
  <c r="H1635" i="4"/>
  <c r="W1635" i="4" l="1"/>
  <c r="Q1634" i="4"/>
  <c r="U1634" i="4" s="1"/>
  <c r="I1635" i="4" s="1"/>
  <c r="Y1635" i="4" s="1"/>
  <c r="T1634" i="4"/>
  <c r="D1635" i="4" s="1"/>
  <c r="J1635" i="4" s="1"/>
  <c r="X1635" i="4"/>
  <c r="K1635" i="4" l="1"/>
  <c r="L1635" i="4" s="1"/>
  <c r="N1635" i="4" s="1"/>
  <c r="R1635" i="4" s="1"/>
  <c r="P1635" i="4" l="1"/>
  <c r="S1635" i="4" s="1"/>
  <c r="G1636" i="4" s="1"/>
  <c r="M1636" i="4" s="1"/>
  <c r="H1636" i="4"/>
  <c r="W1636" i="4" l="1"/>
  <c r="Q1635" i="4"/>
  <c r="X1636" i="4"/>
  <c r="U1635" i="4" l="1"/>
  <c r="I1636" i="4" s="1"/>
  <c r="Y1636" i="4" s="1"/>
  <c r="T1635" i="4"/>
  <c r="D1636" i="4" s="1"/>
  <c r="J1636" i="4" s="1"/>
  <c r="K1636" i="4" l="1"/>
  <c r="L1636" i="4" l="1"/>
  <c r="N1636" i="4" s="1"/>
  <c r="P1636" i="4" l="1"/>
  <c r="S1636" i="4" s="1"/>
  <c r="G1637" i="4" s="1"/>
  <c r="M1637" i="4" s="1"/>
  <c r="R1636" i="4"/>
  <c r="H1637" i="4" s="1"/>
  <c r="Q1636" i="4" l="1"/>
  <c r="T1636" i="4" s="1"/>
  <c r="D1637" i="4" s="1"/>
  <c r="J1637" i="4" s="1"/>
  <c r="W1637" i="4"/>
  <c r="X1637" i="4"/>
  <c r="K1637" i="4" l="1"/>
  <c r="L1637" i="4" s="1"/>
  <c r="N1637" i="4" s="1"/>
  <c r="R1637" i="4" s="1"/>
  <c r="U1636" i="4"/>
  <c r="I1637" i="4" s="1"/>
  <c r="Y1637" i="4" s="1"/>
  <c r="P1637" i="4" l="1"/>
  <c r="S1637" i="4" s="1"/>
  <c r="G1638" i="4" s="1"/>
  <c r="M1638" i="4" s="1"/>
  <c r="H1638" i="4"/>
  <c r="W1638" i="4" l="1"/>
  <c r="Q1637" i="4"/>
  <c r="X1638" i="4"/>
  <c r="U1637" i="4" l="1"/>
  <c r="I1638" i="4" s="1"/>
  <c r="Y1638" i="4" s="1"/>
  <c r="T1637" i="4"/>
  <c r="D1638" i="4" s="1"/>
  <c r="J1638" i="4" s="1"/>
  <c r="K1638" i="4" l="1"/>
  <c r="L1638" i="4" s="1"/>
  <c r="N1638" i="4" s="1"/>
  <c r="R1638" i="4" s="1"/>
  <c r="P1638" i="4" l="1"/>
  <c r="S1638" i="4" s="1"/>
  <c r="G1639" i="4" s="1"/>
  <c r="M1639" i="4" s="1"/>
  <c r="H1639" i="4"/>
  <c r="W1639" i="4" l="1"/>
  <c r="Q1638" i="4"/>
  <c r="T1638" i="4" s="1"/>
  <c r="D1639" i="4" s="1"/>
  <c r="J1639" i="4" s="1"/>
  <c r="X1639" i="4"/>
  <c r="U1638" i="4" l="1"/>
  <c r="I1639" i="4" s="1"/>
  <c r="Y1639" i="4" s="1"/>
  <c r="K1639" i="4"/>
  <c r="L1639" i="4" s="1"/>
  <c r="N1639" i="4" s="1"/>
  <c r="R1639" i="4" s="1"/>
  <c r="P1639" i="4" l="1"/>
  <c r="S1639" i="4" s="1"/>
  <c r="G1640" i="4" s="1"/>
  <c r="M1640" i="4" s="1"/>
  <c r="H1640" i="4"/>
  <c r="W1640" i="4" l="1"/>
  <c r="Q1639" i="4"/>
  <c r="T1639" i="4" s="1"/>
  <c r="D1640" i="4" s="1"/>
  <c r="J1640" i="4" s="1"/>
  <c r="X1640" i="4"/>
  <c r="U1639" i="4" l="1"/>
  <c r="I1640" i="4" s="1"/>
  <c r="Y1640" i="4" s="1"/>
  <c r="K1640" i="4"/>
  <c r="L1640" i="4" l="1"/>
  <c r="N1640" i="4" s="1"/>
  <c r="P1640" i="4" l="1"/>
  <c r="S1640" i="4" s="1"/>
  <c r="G1641" i="4" s="1"/>
  <c r="M1641" i="4" s="1"/>
  <c r="R1640" i="4"/>
  <c r="H1641" i="4" s="1"/>
  <c r="W1641" i="4" l="1"/>
  <c r="X1641" i="4"/>
  <c r="Q1640" i="4"/>
  <c r="U1640" i="4" s="1"/>
  <c r="I1641" i="4" s="1"/>
  <c r="Y1641" i="4" s="1"/>
  <c r="T1640" i="4"/>
  <c r="D1641" i="4" s="1"/>
  <c r="J1641" i="4" s="1"/>
  <c r="K1641" i="4" l="1"/>
  <c r="L1641" i="4" l="1"/>
  <c r="N1641" i="4" s="1"/>
  <c r="P1641" i="4" l="1"/>
  <c r="S1641" i="4" s="1"/>
  <c r="G1642" i="4" s="1"/>
  <c r="M1642" i="4" s="1"/>
  <c r="R1641" i="4"/>
  <c r="H1642" i="4" s="1"/>
  <c r="T1641" i="4"/>
  <c r="D1642" i="4" s="1"/>
  <c r="Q1641" i="4" l="1"/>
  <c r="U1641" i="4" s="1"/>
  <c r="I1642" i="4" s="1"/>
  <c r="Y1642" i="4" s="1"/>
  <c r="J1642" i="4"/>
  <c r="X1642" i="4"/>
  <c r="W1642" i="4"/>
  <c r="K1642" i="4"/>
  <c r="L1642" i="4" l="1"/>
  <c r="N1642" i="4" s="1"/>
  <c r="P1642" i="4" l="1"/>
  <c r="S1642" i="4" s="1"/>
  <c r="G1643" i="4" s="1"/>
  <c r="M1643" i="4" s="1"/>
  <c r="R1642" i="4"/>
  <c r="H1643" i="4" s="1"/>
  <c r="T1642" i="4"/>
  <c r="D1643" i="4" s="1"/>
  <c r="J1643" i="4" l="1"/>
  <c r="X1643" i="4"/>
  <c r="Q1642" i="4"/>
  <c r="U1642" i="4" s="1"/>
  <c r="I1643" i="4" s="1"/>
  <c r="Y1643" i="4" s="1"/>
  <c r="W1643" i="4"/>
  <c r="K1643" i="4"/>
  <c r="L1643" i="4" l="1"/>
  <c r="N1643" i="4" s="1"/>
  <c r="R1643" i="4" s="1"/>
  <c r="H1644" i="4" s="1"/>
  <c r="P1643" i="4" l="1"/>
  <c r="S1643" i="4" s="1"/>
  <c r="G1644" i="4" s="1"/>
  <c r="M1644" i="4" s="1"/>
  <c r="T1643" i="4"/>
  <c r="D1644" i="4" s="1"/>
  <c r="J1644" i="4" l="1"/>
  <c r="Q1643" i="4"/>
  <c r="U1643" i="4" s="1"/>
  <c r="I1644" i="4" s="1"/>
  <c r="Y1644" i="4" s="1"/>
  <c r="W1644" i="4"/>
  <c r="X1644" i="4"/>
  <c r="K1644" i="4"/>
  <c r="L1644" i="4" l="1"/>
  <c r="N1644" i="4" s="1"/>
  <c r="P1644" i="4" l="1"/>
  <c r="S1644" i="4" s="1"/>
  <c r="G1645" i="4" s="1"/>
  <c r="M1645" i="4" s="1"/>
  <c r="R1644" i="4"/>
  <c r="H1645" i="4" s="1"/>
  <c r="W1645" i="4" l="1"/>
  <c r="Q1644" i="4"/>
  <c r="U1644" i="4" s="1"/>
  <c r="I1645" i="4" s="1"/>
  <c r="Y1645" i="4" s="1"/>
  <c r="X1645" i="4"/>
  <c r="T1644" i="4"/>
  <c r="D1645" i="4" s="1"/>
  <c r="J1645" i="4" s="1"/>
  <c r="K1645" i="4" l="1"/>
  <c r="L1645" i="4" s="1"/>
  <c r="N1645" i="4" s="1"/>
  <c r="R1645" i="4" s="1"/>
  <c r="P1645" i="4" l="1"/>
  <c r="S1645" i="4" s="1"/>
  <c r="G1646" i="4" s="1"/>
  <c r="M1646" i="4" s="1"/>
  <c r="H1646" i="4"/>
  <c r="W1646" i="4" l="1"/>
  <c r="Q1645" i="4"/>
  <c r="T1645" i="4" s="1"/>
  <c r="D1646" i="4" s="1"/>
  <c r="J1646" i="4" s="1"/>
  <c r="X1646" i="4"/>
  <c r="U1645" i="4" l="1"/>
  <c r="I1646" i="4" s="1"/>
  <c r="Y1646" i="4" s="1"/>
  <c r="K1646" i="4"/>
  <c r="L1646" i="4" l="1"/>
  <c r="N1646" i="4" s="1"/>
  <c r="R1646" i="4" l="1"/>
  <c r="H1647" i="4" s="1"/>
  <c r="P1646" i="4"/>
  <c r="S1646" i="4" s="1"/>
  <c r="G1647" i="4" s="1"/>
  <c r="M1647" i="4" s="1"/>
  <c r="W1647" i="4" l="1"/>
  <c r="Q1646" i="4"/>
  <c r="U1646" i="4" s="1"/>
  <c r="I1647" i="4" s="1"/>
  <c r="Y1647" i="4" s="1"/>
  <c r="X1647" i="4"/>
  <c r="T1646" i="4"/>
  <c r="D1647" i="4" s="1"/>
  <c r="J1647" i="4" s="1"/>
  <c r="K1647" i="4" l="1"/>
  <c r="L1647" i="4" l="1"/>
  <c r="N1647" i="4" s="1"/>
  <c r="R1647" i="4" l="1"/>
  <c r="H1648" i="4" s="1"/>
  <c r="P1647" i="4"/>
  <c r="S1647" i="4" s="1"/>
  <c r="G1648" i="4" s="1"/>
  <c r="M1648" i="4" s="1"/>
  <c r="W1648" i="4" l="1"/>
  <c r="X1648" i="4"/>
  <c r="Q1647" i="4"/>
  <c r="U1647" i="4" s="1"/>
  <c r="I1648" i="4" s="1"/>
  <c r="Y1648" i="4" s="1"/>
  <c r="T1647" i="4"/>
  <c r="D1648" i="4" s="1"/>
  <c r="J1648" i="4" s="1"/>
  <c r="K1648" i="4" l="1"/>
  <c r="L1648" i="4" s="1"/>
  <c r="N1648" i="4" s="1"/>
  <c r="R1648" i="4" s="1"/>
  <c r="P1648" i="4" l="1"/>
  <c r="S1648" i="4" s="1"/>
  <c r="G1649" i="4" s="1"/>
  <c r="M1649" i="4" s="1"/>
  <c r="H1649" i="4"/>
  <c r="W1649" i="4" l="1"/>
  <c r="Q1648" i="4"/>
  <c r="X1649" i="4"/>
  <c r="U1648" i="4" l="1"/>
  <c r="I1649" i="4" s="1"/>
  <c r="Y1649" i="4" s="1"/>
  <c r="T1648" i="4"/>
  <c r="D1649" i="4" s="1"/>
  <c r="J1649" i="4" s="1"/>
  <c r="K1649" i="4" l="1"/>
  <c r="L1649" i="4" l="1"/>
  <c r="N1649" i="4" s="1"/>
  <c r="R1649" i="4" l="1"/>
  <c r="H1650" i="4" s="1"/>
  <c r="P1649" i="4"/>
  <c r="S1649" i="4" s="1"/>
  <c r="G1650" i="4" s="1"/>
  <c r="M1650" i="4" s="1"/>
  <c r="W1650" i="4" l="1"/>
  <c r="X1650" i="4"/>
  <c r="Q1649" i="4"/>
  <c r="U1649" i="4" s="1"/>
  <c r="I1650" i="4" s="1"/>
  <c r="Y1650" i="4" s="1"/>
  <c r="T1649" i="4"/>
  <c r="D1650" i="4" s="1"/>
  <c r="J1650" i="4" s="1"/>
  <c r="K1650" i="4" l="1"/>
  <c r="L1650" i="4" l="1"/>
  <c r="N1650" i="4" s="1"/>
  <c r="P1650" i="4" l="1"/>
  <c r="S1650" i="4" s="1"/>
  <c r="G1651" i="4" s="1"/>
  <c r="M1651" i="4" s="1"/>
  <c r="R1650" i="4"/>
  <c r="H1651" i="4" s="1"/>
  <c r="T1650" i="4"/>
  <c r="D1651" i="4" s="1"/>
  <c r="W1651" i="4" l="1"/>
  <c r="J1651" i="4"/>
  <c r="Q1650" i="4"/>
  <c r="U1650" i="4" s="1"/>
  <c r="I1651" i="4" s="1"/>
  <c r="Y1651" i="4" s="1"/>
  <c r="X1651" i="4"/>
  <c r="K1651" i="4"/>
  <c r="L1651" i="4" l="1"/>
  <c r="N1651" i="4" s="1"/>
  <c r="R1651" i="4" s="1"/>
  <c r="H1652" i="4" s="1"/>
  <c r="P1651" i="4" l="1"/>
  <c r="S1651" i="4" s="1"/>
  <c r="G1652" i="4" s="1"/>
  <c r="M1652" i="4" s="1"/>
  <c r="T1651" i="4"/>
  <c r="D1652" i="4" s="1"/>
  <c r="J1652" i="4" l="1"/>
  <c r="Q1651" i="4"/>
  <c r="U1651" i="4" s="1"/>
  <c r="I1652" i="4" s="1"/>
  <c r="Y1652" i="4" s="1"/>
  <c r="W1652" i="4"/>
  <c r="X1652" i="4"/>
  <c r="K1652" i="4"/>
  <c r="L1652" i="4" l="1"/>
  <c r="N1652" i="4" s="1"/>
  <c r="R1652" i="4" s="1"/>
  <c r="H1653" i="4" s="1"/>
  <c r="P1652" i="4" l="1"/>
  <c r="S1652" i="4" s="1"/>
  <c r="G1653" i="4" s="1"/>
  <c r="M1653" i="4" s="1"/>
  <c r="X1653" i="4" l="1"/>
  <c r="Q1652" i="4"/>
  <c r="U1652" i="4" s="1"/>
  <c r="I1653" i="4" s="1"/>
  <c r="Y1653" i="4" s="1"/>
  <c r="W1653" i="4"/>
  <c r="T1652" i="4"/>
  <c r="D1653" i="4" s="1"/>
  <c r="J1653" i="4" s="1"/>
  <c r="K1653" i="4" l="1"/>
  <c r="L1653" i="4" s="1"/>
  <c r="N1653" i="4" s="1"/>
  <c r="R1653" i="4" s="1"/>
  <c r="P1653" i="4" l="1"/>
  <c r="S1653" i="4" s="1"/>
  <c r="G1654" i="4" s="1"/>
  <c r="M1654" i="4" s="1"/>
  <c r="H1654" i="4"/>
  <c r="W1654" i="4" l="1"/>
  <c r="Q1653" i="4"/>
  <c r="U1653" i="4" s="1"/>
  <c r="I1654" i="4" s="1"/>
  <c r="Y1654" i="4" s="1"/>
  <c r="T1653" i="4"/>
  <c r="D1654" i="4" s="1"/>
  <c r="J1654" i="4" s="1"/>
  <c r="X1654" i="4"/>
  <c r="K1654" i="4" l="1"/>
  <c r="L1654" i="4" l="1"/>
  <c r="N1654" i="4" s="1"/>
  <c r="P1654" i="4" l="1"/>
  <c r="S1654" i="4" s="1"/>
  <c r="G1655" i="4" s="1"/>
  <c r="M1655" i="4" s="1"/>
  <c r="R1654" i="4"/>
  <c r="H1655" i="4" s="1"/>
  <c r="T1654" i="4"/>
  <c r="D1655" i="4" s="1"/>
  <c r="J1655" i="4" l="1"/>
  <c r="Q1654" i="4"/>
  <c r="U1654" i="4" s="1"/>
  <c r="I1655" i="4" s="1"/>
  <c r="Y1655" i="4" s="1"/>
  <c r="X1655" i="4"/>
  <c r="W1655" i="4"/>
  <c r="K1655" i="4"/>
  <c r="L1655" i="4" l="1"/>
  <c r="N1655" i="4" s="1"/>
  <c r="P1655" i="4" l="1"/>
  <c r="S1655" i="4" s="1"/>
  <c r="G1656" i="4" s="1"/>
  <c r="M1656" i="4" s="1"/>
  <c r="R1655" i="4"/>
  <c r="H1656" i="4" s="1"/>
  <c r="X1656" i="4" l="1"/>
  <c r="W1656" i="4"/>
  <c r="Q1655" i="4"/>
  <c r="T1655" i="4" s="1"/>
  <c r="D1656" i="4" s="1"/>
  <c r="J1656" i="4" s="1"/>
  <c r="U1655" i="4" l="1"/>
  <c r="I1656" i="4" s="1"/>
  <c r="Y1656" i="4" s="1"/>
  <c r="K1656" i="4"/>
  <c r="L1656" i="4" s="1"/>
  <c r="N1656" i="4" s="1"/>
  <c r="R1656" i="4" l="1"/>
  <c r="H1657" i="4" s="1"/>
  <c r="P1656" i="4"/>
  <c r="S1656" i="4" s="1"/>
  <c r="G1657" i="4" s="1"/>
  <c r="M1657" i="4" s="1"/>
  <c r="T1656" i="4"/>
  <c r="D1657" i="4" s="1"/>
  <c r="W1657" i="4" l="1"/>
  <c r="J1657" i="4"/>
  <c r="Q1656" i="4"/>
  <c r="U1656" i="4" s="1"/>
  <c r="I1657" i="4" s="1"/>
  <c r="Y1657" i="4" s="1"/>
  <c r="X1657" i="4"/>
  <c r="K1657" i="4"/>
  <c r="L1657" i="4" l="1"/>
  <c r="N1657" i="4" s="1"/>
  <c r="R1657" i="4" s="1"/>
  <c r="H1658" i="4" s="1"/>
  <c r="P1657" i="4" l="1"/>
  <c r="S1657" i="4" s="1"/>
  <c r="G1658" i="4" s="1"/>
  <c r="M1658" i="4" s="1"/>
  <c r="X1658" i="4" l="1"/>
  <c r="Q1657" i="4"/>
  <c r="U1657" i="4" s="1"/>
  <c r="I1658" i="4" s="1"/>
  <c r="Y1658" i="4" s="1"/>
  <c r="W1658" i="4"/>
  <c r="T1657" i="4"/>
  <c r="D1658" i="4" s="1"/>
  <c r="J1658" i="4" s="1"/>
  <c r="K1658" i="4" l="1"/>
  <c r="L1658" i="4" s="1"/>
  <c r="N1658" i="4" s="1"/>
  <c r="R1658" i="4" s="1"/>
  <c r="P1658" i="4" l="1"/>
  <c r="S1658" i="4" s="1"/>
  <c r="G1659" i="4" s="1"/>
  <c r="M1659" i="4" s="1"/>
  <c r="H1659" i="4"/>
  <c r="W1659" i="4" l="1"/>
  <c r="Q1658" i="4"/>
  <c r="T1658" i="4" s="1"/>
  <c r="D1659" i="4" s="1"/>
  <c r="J1659" i="4" s="1"/>
  <c r="X1659" i="4"/>
  <c r="U1658" i="4" l="1"/>
  <c r="I1659" i="4" s="1"/>
  <c r="Y1659" i="4" s="1"/>
  <c r="K1659" i="4"/>
  <c r="L1659" i="4" l="1"/>
  <c r="N1659" i="4" s="1"/>
  <c r="P1659" i="4" l="1"/>
  <c r="S1659" i="4" s="1"/>
  <c r="G1660" i="4" s="1"/>
  <c r="M1660" i="4" s="1"/>
  <c r="R1659" i="4"/>
  <c r="H1660" i="4" s="1"/>
  <c r="T1659" i="4"/>
  <c r="D1660" i="4" s="1"/>
  <c r="X1660" i="4" l="1"/>
  <c r="J1660" i="4"/>
  <c r="W1660" i="4"/>
  <c r="Q1659" i="4"/>
  <c r="U1659" i="4" s="1"/>
  <c r="I1660" i="4" s="1"/>
  <c r="Y1660" i="4" s="1"/>
  <c r="K1660" i="4"/>
  <c r="L1660" i="4" l="1"/>
  <c r="N1660" i="4" s="1"/>
  <c r="R1660" i="4" s="1"/>
  <c r="H1661" i="4" s="1"/>
  <c r="P1660" i="4" l="1"/>
  <c r="S1660" i="4" s="1"/>
  <c r="G1661" i="4" s="1"/>
  <c r="M1661" i="4" s="1"/>
  <c r="X1661" i="4" l="1"/>
  <c r="Q1660" i="4"/>
  <c r="U1660" i="4" s="1"/>
  <c r="I1661" i="4" s="1"/>
  <c r="Y1661" i="4" s="1"/>
  <c r="W1661" i="4"/>
  <c r="T1660" i="4"/>
  <c r="D1661" i="4" s="1"/>
  <c r="J1661" i="4" s="1"/>
  <c r="K1661" i="4" l="1"/>
  <c r="L1661" i="4" l="1"/>
  <c r="N1661" i="4" s="1"/>
  <c r="P1661" i="4" l="1"/>
  <c r="S1661" i="4" s="1"/>
  <c r="G1662" i="4" s="1"/>
  <c r="M1662" i="4" s="1"/>
  <c r="R1661" i="4"/>
  <c r="H1662" i="4" s="1"/>
  <c r="X1662" i="4" l="1"/>
  <c r="W1662" i="4"/>
  <c r="Q1661" i="4"/>
  <c r="T1661" i="4" s="1"/>
  <c r="D1662" i="4" s="1"/>
  <c r="J1662" i="4" s="1"/>
  <c r="U1661" i="4" l="1"/>
  <c r="I1662" i="4" s="1"/>
  <c r="Y1662" i="4" s="1"/>
  <c r="K1662" i="4"/>
  <c r="L1662" i="4" s="1"/>
  <c r="N1662" i="4" s="1"/>
  <c r="P1662" i="4" l="1"/>
  <c r="S1662" i="4" s="1"/>
  <c r="G1663" i="4" s="1"/>
  <c r="M1663" i="4" s="1"/>
  <c r="R1662" i="4"/>
  <c r="H1663" i="4" s="1"/>
  <c r="Q1662" i="4" l="1"/>
  <c r="T1662" i="4" s="1"/>
  <c r="D1663" i="4" s="1"/>
  <c r="J1663" i="4" s="1"/>
  <c r="X1663" i="4"/>
  <c r="W1663" i="4"/>
  <c r="K1663" i="4" l="1"/>
  <c r="L1663" i="4" s="1"/>
  <c r="N1663" i="4" s="1"/>
  <c r="U1662" i="4"/>
  <c r="I1663" i="4" s="1"/>
  <c r="Y1663" i="4" s="1"/>
  <c r="P1663" i="4" l="1"/>
  <c r="S1663" i="4" s="1"/>
  <c r="G1664" i="4" s="1"/>
  <c r="M1664" i="4" s="1"/>
  <c r="R1663" i="4"/>
  <c r="H1664" i="4" s="1"/>
  <c r="X1664" i="4" l="1"/>
  <c r="Q1663" i="4"/>
  <c r="U1663" i="4" s="1"/>
  <c r="I1664" i="4" s="1"/>
  <c r="Y1664" i="4" s="1"/>
  <c r="W1664" i="4"/>
  <c r="T1663" i="4"/>
  <c r="D1664" i="4" s="1"/>
  <c r="J1664" i="4" s="1"/>
  <c r="K1664" i="4" l="1"/>
  <c r="L1664" i="4" l="1"/>
  <c r="N1664" i="4" s="1"/>
  <c r="P1664" i="4" l="1"/>
  <c r="S1664" i="4" s="1"/>
  <c r="G1665" i="4" s="1"/>
  <c r="M1665" i="4" s="1"/>
  <c r="R1664" i="4"/>
  <c r="H1665" i="4" s="1"/>
  <c r="Q1664" i="4" l="1"/>
  <c r="U1664" i="4" s="1"/>
  <c r="I1665" i="4" s="1"/>
  <c r="Y1665" i="4" s="1"/>
  <c r="W1665" i="4"/>
  <c r="X1665" i="4"/>
  <c r="T1664" i="4"/>
  <c r="D1665" i="4" s="1"/>
  <c r="J1665" i="4" s="1"/>
  <c r="K1665" i="4" l="1"/>
  <c r="L1665" i="4" l="1"/>
  <c r="N1665" i="4" s="1"/>
  <c r="P1665" i="4" l="1"/>
  <c r="S1665" i="4" s="1"/>
  <c r="G1666" i="4" s="1"/>
  <c r="M1666" i="4" s="1"/>
  <c r="R1665" i="4"/>
  <c r="H1666" i="4" s="1"/>
  <c r="X1666" i="4" l="1"/>
  <c r="Q1665" i="4"/>
  <c r="U1665" i="4" s="1"/>
  <c r="I1666" i="4" s="1"/>
  <c r="Y1666" i="4" s="1"/>
  <c r="W1666" i="4"/>
  <c r="T1665" i="4"/>
  <c r="D1666" i="4" s="1"/>
  <c r="J1666" i="4" s="1"/>
  <c r="K1666" i="4" l="1"/>
  <c r="L1666" i="4" s="1"/>
  <c r="N1666" i="4" s="1"/>
  <c r="R1666" i="4" s="1"/>
  <c r="P1666" i="4" l="1"/>
  <c r="S1666" i="4" s="1"/>
  <c r="G1667" i="4" s="1"/>
  <c r="M1667" i="4" s="1"/>
  <c r="H1667" i="4"/>
  <c r="W1667" i="4" l="1"/>
  <c r="Q1666" i="4"/>
  <c r="U1666" i="4" s="1"/>
  <c r="I1667" i="4" s="1"/>
  <c r="Y1667" i="4" s="1"/>
  <c r="T1666" i="4"/>
  <c r="D1667" i="4" s="1"/>
  <c r="J1667" i="4" s="1"/>
  <c r="X1667" i="4"/>
  <c r="K1667" i="4" l="1"/>
  <c r="L1667" i="4" l="1"/>
  <c r="N1667" i="4" s="1"/>
  <c r="P1667" i="4" l="1"/>
  <c r="S1667" i="4" s="1"/>
  <c r="G1668" i="4" s="1"/>
  <c r="M1668" i="4" s="1"/>
  <c r="R1667" i="4"/>
  <c r="H1668" i="4" s="1"/>
  <c r="W1668" i="4" l="1"/>
  <c r="X1668" i="4"/>
  <c r="Q1667" i="4"/>
  <c r="T1667" i="4" s="1"/>
  <c r="D1668" i="4" s="1"/>
  <c r="J1668" i="4" s="1"/>
  <c r="K1668" i="4" l="1"/>
  <c r="L1668" i="4" s="1"/>
  <c r="N1668" i="4" s="1"/>
  <c r="U1667" i="4"/>
  <c r="I1668" i="4" s="1"/>
  <c r="Y1668" i="4" s="1"/>
  <c r="P1668" i="4" l="1"/>
  <c r="S1668" i="4" s="1"/>
  <c r="G1669" i="4" s="1"/>
  <c r="M1669" i="4" s="1"/>
  <c r="R1668" i="4"/>
  <c r="H1669" i="4" s="1"/>
  <c r="Q1668" i="4" l="1"/>
  <c r="U1668" i="4" s="1"/>
  <c r="I1669" i="4" s="1"/>
  <c r="Y1669" i="4" s="1"/>
  <c r="W1669" i="4"/>
  <c r="X1669" i="4"/>
  <c r="T1668" i="4"/>
  <c r="D1669" i="4" s="1"/>
  <c r="J1669" i="4" s="1"/>
  <c r="K1669" i="4" l="1"/>
  <c r="L1669" i="4" s="1"/>
  <c r="N1669" i="4" s="1"/>
  <c r="R1669" i="4" s="1"/>
  <c r="P1669" i="4" l="1"/>
  <c r="S1669" i="4" s="1"/>
  <c r="G1670" i="4" s="1"/>
  <c r="M1670" i="4" s="1"/>
  <c r="H1670" i="4"/>
  <c r="W1670" i="4" l="1"/>
  <c r="Q1669" i="4"/>
  <c r="U1669" i="4" s="1"/>
  <c r="I1670" i="4" s="1"/>
  <c r="Y1670" i="4" s="1"/>
  <c r="T1669" i="4"/>
  <c r="D1670" i="4" s="1"/>
  <c r="J1670" i="4" s="1"/>
  <c r="X1670" i="4"/>
  <c r="K1670" i="4" l="1"/>
  <c r="L1670" i="4" l="1"/>
  <c r="N1670" i="4" s="1"/>
  <c r="P1670" i="4" l="1"/>
  <c r="S1670" i="4" s="1"/>
  <c r="G1671" i="4" s="1"/>
  <c r="M1671" i="4" s="1"/>
  <c r="R1670" i="4"/>
  <c r="H1671" i="4" s="1"/>
  <c r="T1670" i="4"/>
  <c r="D1671" i="4" s="1"/>
  <c r="J1671" i="4" l="1"/>
  <c r="X1671" i="4"/>
  <c r="Q1670" i="4"/>
  <c r="U1670" i="4" s="1"/>
  <c r="I1671" i="4" s="1"/>
  <c r="Y1671" i="4" s="1"/>
  <c r="W1671" i="4"/>
  <c r="K1671" i="4"/>
  <c r="L1671" i="4" l="1"/>
  <c r="N1671" i="4" s="1"/>
  <c r="P1671" i="4" l="1"/>
  <c r="S1671" i="4" s="1"/>
  <c r="G1672" i="4" s="1"/>
  <c r="M1672" i="4" s="1"/>
  <c r="R1671" i="4"/>
  <c r="H1672" i="4" s="1"/>
  <c r="T1671" i="4"/>
  <c r="D1672" i="4" s="1"/>
  <c r="J1672" i="4" l="1"/>
  <c r="X1672" i="4"/>
  <c r="Q1671" i="4"/>
  <c r="U1671" i="4" s="1"/>
  <c r="I1672" i="4" s="1"/>
  <c r="Y1672" i="4" s="1"/>
  <c r="W1672" i="4"/>
  <c r="K1672" i="4"/>
  <c r="L1672" i="4" l="1"/>
  <c r="N1672" i="4" s="1"/>
  <c r="P1672" i="4" l="1"/>
  <c r="S1672" i="4" s="1"/>
  <c r="G1673" i="4" s="1"/>
  <c r="M1673" i="4" s="1"/>
  <c r="R1672" i="4"/>
  <c r="H1673" i="4" s="1"/>
  <c r="W1673" i="4" l="1"/>
  <c r="X1673" i="4"/>
  <c r="Q1672" i="4"/>
  <c r="T1672" i="4" s="1"/>
  <c r="D1673" i="4" s="1"/>
  <c r="J1673" i="4" s="1"/>
  <c r="U1672" i="4" l="1"/>
  <c r="I1673" i="4" s="1"/>
  <c r="Y1673" i="4" s="1"/>
  <c r="K1673" i="4"/>
  <c r="L1673" i="4" s="1"/>
  <c r="N1673" i="4" s="1"/>
  <c r="P1673" i="4" l="1"/>
  <c r="S1673" i="4" s="1"/>
  <c r="G1674" i="4" s="1"/>
  <c r="M1674" i="4" s="1"/>
  <c r="R1673" i="4"/>
  <c r="H1674" i="4" s="1"/>
  <c r="T1673" i="4"/>
  <c r="D1674" i="4" s="1"/>
  <c r="X1674" i="4" l="1"/>
  <c r="J1674" i="4"/>
  <c r="Q1673" i="4"/>
  <c r="U1673" i="4" s="1"/>
  <c r="I1674" i="4" s="1"/>
  <c r="Y1674" i="4" s="1"/>
  <c r="W1674" i="4"/>
  <c r="K1674" i="4"/>
  <c r="L1674" i="4" l="1"/>
  <c r="N1674" i="4" s="1"/>
  <c r="R1674" i="4" s="1"/>
  <c r="H1675" i="4" s="1"/>
  <c r="P1674" i="4" l="1"/>
  <c r="S1674" i="4" s="1"/>
  <c r="G1675" i="4" s="1"/>
  <c r="M1675" i="4" s="1"/>
  <c r="W1675" i="4" l="1"/>
  <c r="X1675" i="4"/>
  <c r="Q1674" i="4"/>
  <c r="T1674" i="4" s="1"/>
  <c r="D1675" i="4" s="1"/>
  <c r="J1675" i="4" s="1"/>
  <c r="U1674" i="4" l="1"/>
  <c r="I1675" i="4" s="1"/>
  <c r="Y1675" i="4" s="1"/>
  <c r="K1675" i="4"/>
  <c r="L1675" i="4" s="1"/>
  <c r="N1675" i="4" s="1"/>
  <c r="R1675" i="4" l="1"/>
  <c r="H1676" i="4" s="1"/>
  <c r="P1675" i="4"/>
  <c r="S1675" i="4" s="1"/>
  <c r="G1676" i="4" s="1"/>
  <c r="M1676" i="4" s="1"/>
  <c r="W1676" i="4" l="1"/>
  <c r="X1676" i="4"/>
  <c r="Q1675" i="4"/>
  <c r="T1675" i="4" s="1"/>
  <c r="D1676" i="4" s="1"/>
  <c r="K1676" i="4" l="1"/>
  <c r="J1676" i="4"/>
  <c r="U1675" i="4"/>
  <c r="I1676" i="4" s="1"/>
  <c r="Y1676" i="4" s="1"/>
  <c r="L1676" i="4" l="1"/>
  <c r="N1676" i="4" s="1"/>
  <c r="R1676" i="4" s="1"/>
  <c r="H1677" i="4" s="1"/>
  <c r="P1676" i="4" l="1"/>
  <c r="S1676" i="4" s="1"/>
  <c r="G1677" i="4" s="1"/>
  <c r="M1677" i="4" s="1"/>
  <c r="T1676" i="4"/>
  <c r="D1677" i="4" s="1"/>
  <c r="W1677" i="4" l="1"/>
  <c r="Q1676" i="4"/>
  <c r="U1676" i="4" s="1"/>
  <c r="I1677" i="4" s="1"/>
  <c r="Y1677" i="4" s="1"/>
  <c r="J1677" i="4"/>
  <c r="X1677" i="4"/>
  <c r="K1677" i="4"/>
  <c r="L1677" i="4" l="1"/>
  <c r="N1677" i="4" s="1"/>
  <c r="R1677" i="4" s="1"/>
  <c r="H1678" i="4" s="1"/>
  <c r="P1677" i="4" l="1"/>
  <c r="S1677" i="4" s="1"/>
  <c r="G1678" i="4" s="1"/>
  <c r="M1678" i="4" s="1"/>
  <c r="W1678" i="4" l="1"/>
  <c r="X1678" i="4"/>
  <c r="Q1677" i="4"/>
  <c r="U1677" i="4" s="1"/>
  <c r="I1678" i="4" s="1"/>
  <c r="Y1678" i="4" s="1"/>
  <c r="T1677" i="4"/>
  <c r="D1678" i="4" s="1"/>
  <c r="J1678" i="4" s="1"/>
  <c r="K1678" i="4" l="1"/>
  <c r="L1678" i="4" l="1"/>
  <c r="N1678" i="4" s="1"/>
  <c r="P1678" i="4" l="1"/>
  <c r="S1678" i="4" s="1"/>
  <c r="G1679" i="4" s="1"/>
  <c r="M1679" i="4" s="1"/>
  <c r="R1678" i="4"/>
  <c r="H1679" i="4" s="1"/>
  <c r="X1679" i="4" l="1"/>
  <c r="Q1678" i="4"/>
  <c r="U1678" i="4" s="1"/>
  <c r="I1679" i="4" s="1"/>
  <c r="Y1679" i="4" s="1"/>
  <c r="W1679" i="4"/>
  <c r="T1678" i="4"/>
  <c r="D1679" i="4" s="1"/>
  <c r="J1679" i="4" s="1"/>
  <c r="K1679" i="4" l="1"/>
  <c r="L1679" i="4" s="1"/>
  <c r="N1679" i="4" s="1"/>
  <c r="R1679" i="4" s="1"/>
  <c r="P1679" i="4" l="1"/>
  <c r="S1679" i="4" s="1"/>
  <c r="G1680" i="4" s="1"/>
  <c r="M1680" i="4" s="1"/>
  <c r="H1680" i="4"/>
  <c r="W1680" i="4" l="1"/>
  <c r="Q1679" i="4"/>
  <c r="T1679" i="4" s="1"/>
  <c r="D1680" i="4" s="1"/>
  <c r="J1680" i="4" s="1"/>
  <c r="X1680" i="4"/>
  <c r="U1679" i="4" l="1"/>
  <c r="I1680" i="4" s="1"/>
  <c r="Y1680" i="4" s="1"/>
  <c r="K1680" i="4"/>
  <c r="L1680" i="4" l="1"/>
  <c r="N1680" i="4" s="1"/>
  <c r="R1680" i="4" s="1"/>
  <c r="P1680" i="4" l="1"/>
  <c r="S1680" i="4" s="1"/>
  <c r="G1681" i="4" s="1"/>
  <c r="M1681" i="4" s="1"/>
  <c r="H1681" i="4"/>
  <c r="W1681" i="4" l="1"/>
  <c r="Q1680" i="4"/>
  <c r="T1680" i="4" s="1"/>
  <c r="D1681" i="4" s="1"/>
  <c r="J1681" i="4" s="1"/>
  <c r="X1681" i="4"/>
  <c r="U1680" i="4" l="1"/>
  <c r="I1681" i="4" s="1"/>
  <c r="Y1681" i="4" s="1"/>
  <c r="K1681" i="4"/>
  <c r="L1681" i="4" l="1"/>
  <c r="N1681" i="4" s="1"/>
  <c r="R1681" i="4" s="1"/>
  <c r="P1681" i="4" l="1"/>
  <c r="S1681" i="4" s="1"/>
  <c r="G1682" i="4" s="1"/>
  <c r="M1682" i="4" s="1"/>
  <c r="H1682" i="4"/>
  <c r="W1682" i="4" l="1"/>
  <c r="Q1681" i="4"/>
  <c r="U1681" i="4" s="1"/>
  <c r="I1682" i="4" s="1"/>
  <c r="Y1682" i="4" s="1"/>
  <c r="T1681" i="4"/>
  <c r="D1682" i="4" s="1"/>
  <c r="J1682" i="4" s="1"/>
  <c r="X1682" i="4"/>
  <c r="K1682" i="4" l="1"/>
  <c r="L1682" i="4" l="1"/>
  <c r="N1682" i="4" s="1"/>
  <c r="R1682" i="4" l="1"/>
  <c r="H1683" i="4" s="1"/>
  <c r="P1682" i="4"/>
  <c r="S1682" i="4" s="1"/>
  <c r="G1683" i="4" s="1"/>
  <c r="M1683" i="4" s="1"/>
  <c r="W1683" i="4" l="1"/>
  <c r="Q1682" i="4"/>
  <c r="U1682" i="4" s="1"/>
  <c r="I1683" i="4" s="1"/>
  <c r="Y1683" i="4" s="1"/>
  <c r="X1683" i="4"/>
  <c r="T1682" i="4"/>
  <c r="D1683" i="4" s="1"/>
  <c r="J1683" i="4" s="1"/>
  <c r="K1683" i="4" l="1"/>
  <c r="L1683" i="4" l="1"/>
  <c r="N1683" i="4" s="1"/>
  <c r="P1683" i="4" l="1"/>
  <c r="S1683" i="4" s="1"/>
  <c r="G1684" i="4" s="1"/>
  <c r="M1684" i="4" s="1"/>
  <c r="R1683" i="4"/>
  <c r="H1684" i="4" s="1"/>
  <c r="X1684" i="4" l="1"/>
  <c r="W1684" i="4"/>
  <c r="Q1683" i="4"/>
  <c r="U1683" i="4" s="1"/>
  <c r="I1684" i="4" s="1"/>
  <c r="Y1684" i="4" s="1"/>
  <c r="T1683" i="4"/>
  <c r="D1684" i="4" s="1"/>
  <c r="J1684" i="4" s="1"/>
  <c r="K1684" i="4" l="1"/>
  <c r="L1684" i="4" l="1"/>
  <c r="N1684" i="4" s="1"/>
  <c r="P1684" i="4" l="1"/>
  <c r="S1684" i="4" s="1"/>
  <c r="G1685" i="4" s="1"/>
  <c r="M1685" i="4" s="1"/>
  <c r="R1684" i="4"/>
  <c r="H1685" i="4" s="1"/>
  <c r="W1685" i="4" l="1"/>
  <c r="Q1684" i="4"/>
  <c r="U1684" i="4" s="1"/>
  <c r="I1685" i="4" s="1"/>
  <c r="Y1685" i="4" s="1"/>
  <c r="X1685" i="4"/>
  <c r="T1684" i="4"/>
  <c r="D1685" i="4" s="1"/>
  <c r="J1685" i="4" s="1"/>
  <c r="K1685" i="4" l="1"/>
  <c r="L1685" i="4" s="1"/>
  <c r="N1685" i="4" s="1"/>
  <c r="R1685" i="4" s="1"/>
  <c r="P1685" i="4" l="1"/>
  <c r="S1685" i="4" s="1"/>
  <c r="G1686" i="4" s="1"/>
  <c r="M1686" i="4" s="1"/>
  <c r="H1686" i="4"/>
  <c r="W1686" i="4" l="1"/>
  <c r="Q1685" i="4"/>
  <c r="X1686" i="4"/>
  <c r="U1685" i="4" l="1"/>
  <c r="I1686" i="4" s="1"/>
  <c r="Y1686" i="4" s="1"/>
  <c r="T1685" i="4"/>
  <c r="D1686" i="4" s="1"/>
  <c r="J1686" i="4" s="1"/>
  <c r="K1686" i="4" l="1"/>
  <c r="L1686" i="4" l="1"/>
  <c r="N1686" i="4" s="1"/>
  <c r="P1686" i="4" l="1"/>
  <c r="S1686" i="4" s="1"/>
  <c r="G1687" i="4" s="1"/>
  <c r="M1687" i="4" s="1"/>
  <c r="R1686" i="4"/>
  <c r="H1687" i="4" s="1"/>
  <c r="W1687" i="4" l="1"/>
  <c r="X1687" i="4"/>
  <c r="Q1686" i="4"/>
  <c r="U1686" i="4" s="1"/>
  <c r="I1687" i="4" s="1"/>
  <c r="Y1687" i="4" s="1"/>
  <c r="T1686" i="4"/>
  <c r="D1687" i="4" s="1"/>
  <c r="J1687" i="4" s="1"/>
  <c r="K1687" i="4" l="1"/>
  <c r="L1687" i="4" s="1"/>
  <c r="N1687" i="4" s="1"/>
  <c r="R1687" i="4" s="1"/>
  <c r="P1687" i="4" l="1"/>
  <c r="S1687" i="4" s="1"/>
  <c r="G1688" i="4" s="1"/>
  <c r="M1688" i="4" s="1"/>
  <c r="H1688" i="4"/>
  <c r="W1688" i="4" l="1"/>
  <c r="Q1687" i="4"/>
  <c r="X1688" i="4"/>
  <c r="U1687" i="4" l="1"/>
  <c r="I1688" i="4" s="1"/>
  <c r="Y1688" i="4" s="1"/>
  <c r="T1687" i="4"/>
  <c r="D1688" i="4" s="1"/>
  <c r="J1688" i="4" s="1"/>
  <c r="K1688" i="4" l="1"/>
  <c r="L1688" i="4" l="1"/>
  <c r="N1688" i="4" s="1"/>
  <c r="P1688" i="4" l="1"/>
  <c r="S1688" i="4" s="1"/>
  <c r="G1689" i="4" s="1"/>
  <c r="M1689" i="4" s="1"/>
  <c r="R1688" i="4"/>
  <c r="H1689" i="4" s="1"/>
  <c r="Q1688" i="4" l="1"/>
  <c r="T1688" i="4" s="1"/>
  <c r="D1689" i="4" s="1"/>
  <c r="J1689" i="4" s="1"/>
  <c r="X1689" i="4"/>
  <c r="W1689" i="4"/>
  <c r="K1689" i="4" l="1"/>
  <c r="L1689" i="4" s="1"/>
  <c r="N1689" i="4" s="1"/>
  <c r="R1689" i="4" s="1"/>
  <c r="U1688" i="4"/>
  <c r="I1689" i="4" s="1"/>
  <c r="Y1689" i="4" s="1"/>
  <c r="P1689" i="4" l="1"/>
  <c r="S1689" i="4" s="1"/>
  <c r="G1690" i="4" s="1"/>
  <c r="M1690" i="4" s="1"/>
  <c r="H1690" i="4"/>
  <c r="W1690" i="4" l="1"/>
  <c r="Q1689" i="4"/>
  <c r="U1689" i="4" s="1"/>
  <c r="I1690" i="4" s="1"/>
  <c r="Y1690" i="4" s="1"/>
  <c r="T1689" i="4"/>
  <c r="D1690" i="4" s="1"/>
  <c r="J1690" i="4" s="1"/>
  <c r="X1690" i="4"/>
  <c r="K1690" i="4" l="1"/>
  <c r="L1690" i="4" l="1"/>
  <c r="N1690" i="4" s="1"/>
  <c r="P1690" i="4" l="1"/>
  <c r="S1690" i="4" s="1"/>
  <c r="G1691" i="4" s="1"/>
  <c r="M1691" i="4" s="1"/>
  <c r="R1690" i="4"/>
  <c r="H1691" i="4" s="1"/>
  <c r="T1690" i="4"/>
  <c r="D1691" i="4" s="1"/>
  <c r="J1691" i="4" l="1"/>
  <c r="Q1690" i="4"/>
  <c r="U1690" i="4" s="1"/>
  <c r="I1691" i="4" s="1"/>
  <c r="Y1691" i="4" s="1"/>
  <c r="X1691" i="4"/>
  <c r="W1691" i="4"/>
  <c r="K1691" i="4"/>
  <c r="L1691" i="4" l="1"/>
  <c r="N1691" i="4" s="1"/>
  <c r="P1691" i="4" l="1"/>
  <c r="S1691" i="4" s="1"/>
  <c r="G1692" i="4" s="1"/>
  <c r="M1692" i="4" s="1"/>
  <c r="R1691" i="4"/>
  <c r="H1692" i="4" s="1"/>
  <c r="T1691" i="4"/>
  <c r="D1692" i="4" s="1"/>
  <c r="J1692" i="4" l="1"/>
  <c r="Q1691" i="4"/>
  <c r="U1691" i="4" s="1"/>
  <c r="I1692" i="4" s="1"/>
  <c r="Y1692" i="4" s="1"/>
  <c r="X1692" i="4"/>
  <c r="W1692" i="4"/>
  <c r="K1692" i="4"/>
  <c r="L1692" i="4" l="1"/>
  <c r="N1692" i="4" s="1"/>
  <c r="R1692" i="4" s="1"/>
  <c r="P1692" i="4" l="1"/>
  <c r="S1692" i="4" s="1"/>
  <c r="G1693" i="4" s="1"/>
  <c r="M1693" i="4" s="1"/>
  <c r="H1693" i="4"/>
  <c r="W1693" i="4" l="1"/>
  <c r="Q1692" i="4"/>
  <c r="U1692" i="4" s="1"/>
  <c r="I1693" i="4" s="1"/>
  <c r="Y1693" i="4" s="1"/>
  <c r="T1692" i="4"/>
  <c r="D1693" i="4" s="1"/>
  <c r="J1693" i="4" s="1"/>
  <c r="X1693" i="4"/>
  <c r="K1693" i="4" l="1"/>
  <c r="L1693" i="4" s="1"/>
  <c r="N1693" i="4" s="1"/>
  <c r="R1693" i="4" s="1"/>
  <c r="P1693" i="4" l="1"/>
  <c r="S1693" i="4" s="1"/>
  <c r="G1694" i="4" s="1"/>
  <c r="M1694" i="4" s="1"/>
  <c r="H1694" i="4"/>
  <c r="W1694" i="4" l="1"/>
  <c r="Q1693" i="4"/>
  <c r="X1694" i="4"/>
  <c r="U1693" i="4" l="1"/>
  <c r="I1694" i="4" s="1"/>
  <c r="Y1694" i="4" s="1"/>
  <c r="T1693" i="4"/>
  <c r="D1694" i="4" s="1"/>
  <c r="J1694" i="4" s="1"/>
  <c r="K1694" i="4" l="1"/>
  <c r="L1694" i="4" s="1"/>
  <c r="N1694" i="4" s="1"/>
  <c r="R1694" i="4" s="1"/>
  <c r="P1694" i="4" l="1"/>
  <c r="S1694" i="4" s="1"/>
  <c r="G1695" i="4" s="1"/>
  <c r="M1695" i="4" s="1"/>
  <c r="H1695" i="4"/>
  <c r="W1695" i="4" l="1"/>
  <c r="Q1694" i="4"/>
  <c r="U1694" i="4" s="1"/>
  <c r="I1695" i="4" s="1"/>
  <c r="Y1695" i="4" s="1"/>
  <c r="T1694" i="4"/>
  <c r="D1695" i="4" s="1"/>
  <c r="J1695" i="4" s="1"/>
  <c r="X1695" i="4"/>
  <c r="K1695" i="4" l="1"/>
  <c r="L1695" i="4" l="1"/>
  <c r="N1695" i="4" s="1"/>
  <c r="P1695" i="4" l="1"/>
  <c r="S1695" i="4" s="1"/>
  <c r="G1696" i="4" s="1"/>
  <c r="M1696" i="4" s="1"/>
  <c r="R1695" i="4"/>
  <c r="H1696" i="4" s="1"/>
  <c r="Q1695" i="4" l="1"/>
  <c r="U1695" i="4" s="1"/>
  <c r="I1696" i="4" s="1"/>
  <c r="Y1696" i="4" s="1"/>
  <c r="X1696" i="4"/>
  <c r="W1696" i="4"/>
  <c r="T1695" i="4"/>
  <c r="D1696" i="4" s="1"/>
  <c r="J1696" i="4" s="1"/>
  <c r="K1696" i="4" l="1"/>
  <c r="L1696" i="4" l="1"/>
  <c r="N1696" i="4" s="1"/>
  <c r="R1696" i="4" s="1"/>
  <c r="P1696" i="4" l="1"/>
  <c r="S1696" i="4" s="1"/>
  <c r="G1697" i="4" s="1"/>
  <c r="M1697" i="4" s="1"/>
  <c r="H1697" i="4"/>
  <c r="W1697" i="4" l="1"/>
  <c r="Q1696" i="4"/>
  <c r="U1696" i="4" s="1"/>
  <c r="I1697" i="4" s="1"/>
  <c r="Y1697" i="4" s="1"/>
  <c r="T1696" i="4"/>
  <c r="D1697" i="4" s="1"/>
  <c r="J1697" i="4" s="1"/>
  <c r="X1697" i="4"/>
  <c r="K1697" i="4" l="1"/>
  <c r="L1697" i="4" s="1"/>
  <c r="N1697" i="4" s="1"/>
  <c r="R1697" i="4" s="1"/>
  <c r="P1697" i="4" l="1"/>
  <c r="S1697" i="4" s="1"/>
  <c r="G1698" i="4" s="1"/>
  <c r="M1698" i="4" s="1"/>
  <c r="H1698" i="4"/>
  <c r="W1698" i="4" l="1"/>
  <c r="Q1697" i="4"/>
  <c r="X1698" i="4"/>
  <c r="U1697" i="4" l="1"/>
  <c r="I1698" i="4" s="1"/>
  <c r="Y1698" i="4" s="1"/>
  <c r="T1697" i="4"/>
  <c r="D1698" i="4" s="1"/>
  <c r="J1698" i="4" s="1"/>
  <c r="K1698" i="4" l="1"/>
  <c r="L1698" i="4" s="1"/>
  <c r="N1698" i="4" s="1"/>
  <c r="R1698" i="4" s="1"/>
  <c r="P1698" i="4" l="1"/>
  <c r="S1698" i="4" s="1"/>
  <c r="G1699" i="4" s="1"/>
  <c r="M1699" i="4" s="1"/>
  <c r="H1699" i="4"/>
  <c r="W1699" i="4" l="1"/>
  <c r="Q1698" i="4"/>
  <c r="X1699" i="4"/>
  <c r="U1698" i="4" l="1"/>
  <c r="I1699" i="4" s="1"/>
  <c r="Y1699" i="4" s="1"/>
  <c r="T1698" i="4"/>
  <c r="D1699" i="4" s="1"/>
  <c r="J1699" i="4" s="1"/>
  <c r="K1699" i="4" l="1"/>
  <c r="L1699" i="4" s="1"/>
  <c r="N1699" i="4" s="1"/>
  <c r="R1699" i="4" s="1"/>
  <c r="P1699" i="4" l="1"/>
  <c r="S1699" i="4" s="1"/>
  <c r="G1700" i="4" s="1"/>
  <c r="M1700" i="4" s="1"/>
  <c r="H1700" i="4"/>
  <c r="W1700" i="4" l="1"/>
  <c r="Q1699" i="4"/>
  <c r="X1700" i="4"/>
  <c r="U1699" i="4" l="1"/>
  <c r="I1700" i="4" s="1"/>
  <c r="Y1700" i="4" s="1"/>
  <c r="T1699" i="4"/>
  <c r="D1700" i="4" s="1"/>
  <c r="J1700" i="4" s="1"/>
  <c r="K1700" i="4" l="1"/>
  <c r="L1700" i="4" s="1"/>
  <c r="N1700" i="4" s="1"/>
  <c r="R1700" i="4" s="1"/>
  <c r="P1700" i="4" l="1"/>
  <c r="S1700" i="4" s="1"/>
  <c r="G1701" i="4" s="1"/>
  <c r="M1701" i="4" s="1"/>
  <c r="H1701" i="4"/>
  <c r="W1701" i="4" l="1"/>
  <c r="Q1700" i="4"/>
  <c r="X1701" i="4"/>
  <c r="U1700" i="4" l="1"/>
  <c r="I1701" i="4" s="1"/>
  <c r="Y1701" i="4" s="1"/>
  <c r="T1700" i="4"/>
  <c r="D1701" i="4" s="1"/>
  <c r="J1701" i="4" s="1"/>
  <c r="K1701" i="4" l="1"/>
  <c r="L1701" i="4" s="1"/>
  <c r="N1701" i="4" s="1"/>
  <c r="R1701" i="4" s="1"/>
  <c r="P1701" i="4" l="1"/>
  <c r="S1701" i="4" s="1"/>
  <c r="G1702" i="4" s="1"/>
  <c r="M1702" i="4" s="1"/>
  <c r="H1702" i="4"/>
  <c r="W1702" i="4" l="1"/>
  <c r="Q1701" i="4"/>
  <c r="X1702" i="4"/>
  <c r="U1701" i="4" l="1"/>
  <c r="I1702" i="4" s="1"/>
  <c r="Y1702" i="4" s="1"/>
  <c r="T1701" i="4"/>
  <c r="D1702" i="4" s="1"/>
  <c r="J1702" i="4" s="1"/>
  <c r="K1702" i="4" l="1"/>
  <c r="L1702" i="4" l="1"/>
  <c r="N1702" i="4" s="1"/>
  <c r="P1702" i="4" l="1"/>
  <c r="S1702" i="4" s="1"/>
  <c r="G1703" i="4" s="1"/>
  <c r="M1703" i="4" s="1"/>
  <c r="R1702" i="4"/>
  <c r="H1703" i="4" s="1"/>
  <c r="T1702" i="4"/>
  <c r="D1703" i="4" s="1"/>
  <c r="X1703" i="4" l="1"/>
  <c r="W1703" i="4"/>
  <c r="J1703" i="4"/>
  <c r="Q1702" i="4"/>
  <c r="U1702" i="4" s="1"/>
  <c r="I1703" i="4" s="1"/>
  <c r="Y1703" i="4" s="1"/>
  <c r="K1703" i="4"/>
  <c r="L1703" i="4" l="1"/>
  <c r="N1703" i="4" s="1"/>
  <c r="R1703" i="4" s="1"/>
  <c r="P1703" i="4" l="1"/>
  <c r="S1703" i="4" s="1"/>
  <c r="G1704" i="4" s="1"/>
  <c r="M1704" i="4" s="1"/>
  <c r="H1704" i="4"/>
  <c r="W1704" i="4" l="1"/>
  <c r="Q1703" i="4"/>
  <c r="U1703" i="4" s="1"/>
  <c r="I1704" i="4" s="1"/>
  <c r="Y1704" i="4" s="1"/>
  <c r="T1703" i="4"/>
  <c r="D1704" i="4" s="1"/>
  <c r="J1704" i="4" s="1"/>
  <c r="X1704" i="4"/>
  <c r="K1704" i="4" l="1"/>
  <c r="L1704" i="4" l="1"/>
  <c r="N1704" i="4" s="1"/>
  <c r="R1704" i="4" l="1"/>
  <c r="H1705" i="4" s="1"/>
  <c r="P1704" i="4"/>
  <c r="S1704" i="4" s="1"/>
  <c r="G1705" i="4" s="1"/>
  <c r="M1705" i="4" s="1"/>
  <c r="W1705" i="4" l="1"/>
  <c r="X1705" i="4"/>
  <c r="Q1704" i="4"/>
  <c r="T1704" i="4" s="1"/>
  <c r="D1705" i="4" s="1"/>
  <c r="K1705" i="4" l="1"/>
  <c r="J1705" i="4"/>
  <c r="U1704" i="4"/>
  <c r="I1705" i="4" s="1"/>
  <c r="Y1705" i="4" s="1"/>
  <c r="L1705" i="4" l="1"/>
  <c r="N1705" i="4" s="1"/>
  <c r="P1705" i="4" l="1"/>
  <c r="S1705" i="4" s="1"/>
  <c r="G1706" i="4" s="1"/>
  <c r="M1706" i="4" s="1"/>
  <c r="R1705" i="4"/>
  <c r="H1706" i="4" s="1"/>
  <c r="X1706" i="4" l="1"/>
  <c r="W1706" i="4"/>
  <c r="Q1705" i="4"/>
  <c r="T1705" i="4" l="1"/>
  <c r="D1706" i="4" s="1"/>
  <c r="U1705" i="4"/>
  <c r="I1706" i="4" s="1"/>
  <c r="Y1706" i="4" s="1"/>
  <c r="J1706" i="4" l="1"/>
  <c r="K1706" i="4"/>
  <c r="T1706" i="4"/>
  <c r="D1707" i="4" s="1"/>
  <c r="L1706" i="4" l="1"/>
  <c r="N1706" i="4" s="1"/>
  <c r="K1707" i="4"/>
  <c r="R1706" i="4" l="1"/>
  <c r="H1707" i="4" s="1"/>
  <c r="P1706" i="4"/>
  <c r="S1706" i="4" s="1"/>
  <c r="G1707" i="4" s="1"/>
  <c r="M1707" i="4" s="1"/>
  <c r="Q1706" i="4" l="1"/>
  <c r="U1706" i="4" s="1"/>
  <c r="I1707" i="4" s="1"/>
  <c r="Y1707" i="4" s="1"/>
  <c r="X1707" i="4"/>
  <c r="W1707" i="4"/>
  <c r="J1707" i="4"/>
  <c r="L1707" i="4" s="1"/>
  <c r="N1707" i="4" s="1"/>
  <c r="P1707" i="4" s="1"/>
  <c r="S1707" i="4" s="1"/>
  <c r="G1708" i="4" s="1"/>
  <c r="M1708" i="4" s="1"/>
  <c r="T1707" i="4"/>
  <c r="D1708" i="4" s="1"/>
  <c r="Q1707" i="4" l="1"/>
  <c r="U1707" i="4" s="1"/>
  <c r="I1708" i="4" s="1"/>
  <c r="J1708" i="4"/>
  <c r="W1708" i="4"/>
  <c r="R1707" i="4"/>
  <c r="H1708" i="4" s="1"/>
  <c r="K1708" i="4"/>
  <c r="Y1708" i="4" l="1"/>
  <c r="X1708" i="4"/>
  <c r="L1708" i="4"/>
  <c r="N1708" i="4" s="1"/>
  <c r="P1708" i="4" s="1"/>
  <c r="S1708" i="4" s="1"/>
  <c r="G1709" i="4" s="1"/>
  <c r="M1709" i="4" s="1"/>
  <c r="R1708" i="4" l="1"/>
  <c r="H1709" i="4" s="1"/>
  <c r="X1709" i="4" s="1"/>
  <c r="W1709" i="4"/>
  <c r="Q1708" i="4"/>
  <c r="U1708" i="4" s="1"/>
  <c r="I1709" i="4" s="1"/>
  <c r="T1708" i="4"/>
  <c r="D1709" i="4" s="1"/>
  <c r="J1709" i="4" s="1"/>
  <c r="Y1709" i="4" l="1"/>
  <c r="K1709" i="4"/>
  <c r="L1709" i="4" l="1"/>
  <c r="N1709" i="4" s="1"/>
  <c r="P1709" i="4" l="1"/>
  <c r="S1709" i="4" s="1"/>
  <c r="G1710" i="4" s="1"/>
  <c r="M1710" i="4" s="1"/>
  <c r="R1709" i="4"/>
  <c r="H1710" i="4" s="1"/>
  <c r="Q1709" i="4" l="1"/>
  <c r="T1709" i="4" s="1"/>
  <c r="D1710" i="4" s="1"/>
  <c r="J1710" i="4" s="1"/>
  <c r="X1710" i="4"/>
  <c r="W1710" i="4"/>
  <c r="K1710" i="4" l="1"/>
  <c r="L1710" i="4" s="1"/>
  <c r="N1710" i="4" s="1"/>
  <c r="R1710" i="4" s="1"/>
  <c r="H1711" i="4" s="1"/>
  <c r="U1709" i="4"/>
  <c r="I1710" i="4" s="1"/>
  <c r="Y1710" i="4" s="1"/>
  <c r="P1710" i="4" l="1"/>
  <c r="S1710" i="4" s="1"/>
  <c r="G1711" i="4" s="1"/>
  <c r="M1711" i="4" s="1"/>
  <c r="Q1710" i="4" l="1"/>
  <c r="U1710" i="4" s="1"/>
  <c r="I1711" i="4" s="1"/>
  <c r="Y1711" i="4" s="1"/>
  <c r="X1711" i="4"/>
  <c r="W1711" i="4"/>
  <c r="T1710" i="4"/>
  <c r="D1711" i="4" s="1"/>
  <c r="J1711" i="4" s="1"/>
  <c r="K1711" i="4" l="1"/>
  <c r="L1711" i="4" l="1"/>
  <c r="N1711" i="4" s="1"/>
  <c r="P1711" i="4" l="1"/>
  <c r="S1711" i="4" s="1"/>
  <c r="G1712" i="4" s="1"/>
  <c r="M1712" i="4" s="1"/>
  <c r="R1711" i="4"/>
  <c r="H1712" i="4" s="1"/>
  <c r="Q1711" i="4" l="1"/>
  <c r="T1711" i="4" s="1"/>
  <c r="D1712" i="4" s="1"/>
  <c r="J1712" i="4" s="1"/>
  <c r="X1712" i="4"/>
  <c r="W1712" i="4"/>
  <c r="K1712" i="4" l="1"/>
  <c r="L1712" i="4" s="1"/>
  <c r="N1712" i="4" s="1"/>
  <c r="R1712" i="4" s="1"/>
  <c r="H1713" i="4" s="1"/>
  <c r="U1711" i="4"/>
  <c r="I1712" i="4" s="1"/>
  <c r="Y1712" i="4" s="1"/>
  <c r="P1712" i="4" l="1"/>
  <c r="S1712" i="4" s="1"/>
  <c r="G1713" i="4" s="1"/>
  <c r="M1713" i="4" s="1"/>
  <c r="X1713" i="4" l="1"/>
  <c r="W1713" i="4"/>
  <c r="Q1712" i="4"/>
  <c r="T1712" i="4" s="1"/>
  <c r="D1713" i="4" s="1"/>
  <c r="J1713" i="4" s="1"/>
  <c r="U1712" i="4" l="1"/>
  <c r="I1713" i="4" s="1"/>
  <c r="Y1713" i="4" s="1"/>
  <c r="K1713" i="4"/>
  <c r="L1713" i="4" s="1"/>
  <c r="N1713" i="4" s="1"/>
  <c r="P1713" i="4" l="1"/>
  <c r="S1713" i="4" s="1"/>
  <c r="G1714" i="4" s="1"/>
  <c r="M1714" i="4" s="1"/>
  <c r="R1713" i="4"/>
  <c r="H1714" i="4" s="1"/>
  <c r="Q1713" i="4" l="1"/>
  <c r="T1713" i="4" s="1"/>
  <c r="D1714" i="4" s="1"/>
  <c r="J1714" i="4" s="1"/>
  <c r="X1714" i="4"/>
  <c r="W1714" i="4"/>
  <c r="U1713" i="4" l="1"/>
  <c r="I1714" i="4" s="1"/>
  <c r="Y1714" i="4" s="1"/>
  <c r="K1714" i="4"/>
  <c r="L1714" i="4" s="1"/>
  <c r="N1714" i="4" s="1"/>
  <c r="R1714" i="4" s="1"/>
  <c r="P1714" i="4" l="1"/>
  <c r="S1714" i="4" s="1"/>
  <c r="G1715" i="4" s="1"/>
  <c r="M1715" i="4" s="1"/>
  <c r="H1715" i="4"/>
  <c r="W1715" i="4" l="1"/>
  <c r="Q1714" i="4"/>
  <c r="U1714" i="4" s="1"/>
  <c r="I1715" i="4" s="1"/>
  <c r="Y1715" i="4" s="1"/>
  <c r="T1714" i="4"/>
  <c r="D1715" i="4" s="1"/>
  <c r="J1715" i="4" s="1"/>
  <c r="X1715" i="4"/>
  <c r="K1715" i="4" l="1"/>
  <c r="L1715" i="4" s="1"/>
  <c r="N1715" i="4" s="1"/>
  <c r="R1715" i="4" s="1"/>
  <c r="P1715" i="4" l="1"/>
  <c r="S1715" i="4" s="1"/>
  <c r="G1716" i="4" s="1"/>
  <c r="M1716" i="4" s="1"/>
  <c r="H1716" i="4"/>
  <c r="W1716" i="4" l="1"/>
  <c r="Q1715" i="4"/>
  <c r="T1715" i="4" s="1"/>
  <c r="D1716" i="4" s="1"/>
  <c r="J1716" i="4" s="1"/>
  <c r="X1716" i="4"/>
  <c r="U1715" i="4" l="1"/>
  <c r="I1716" i="4" s="1"/>
  <c r="Y1716" i="4" s="1"/>
  <c r="K1716" i="4"/>
  <c r="L1716" i="4" l="1"/>
  <c r="N1716" i="4" s="1"/>
  <c r="P1716" i="4" l="1"/>
  <c r="S1716" i="4" s="1"/>
  <c r="G1717" i="4" s="1"/>
  <c r="M1717" i="4" s="1"/>
  <c r="R1716" i="4"/>
  <c r="H1717" i="4" s="1"/>
  <c r="T1716" i="4"/>
  <c r="D1717" i="4" s="1"/>
  <c r="Q1716" i="4" l="1"/>
  <c r="U1716" i="4" s="1"/>
  <c r="I1717" i="4" s="1"/>
  <c r="Y1717" i="4" s="1"/>
  <c r="X1717" i="4"/>
  <c r="J1717" i="4"/>
  <c r="W1717" i="4"/>
  <c r="K1717" i="4"/>
  <c r="L1717" i="4" l="1"/>
  <c r="N1717" i="4" s="1"/>
  <c r="R1717" i="4" s="1"/>
  <c r="H1718" i="4" s="1"/>
  <c r="P1717" i="4" l="1"/>
  <c r="S1717" i="4" s="1"/>
  <c r="G1718" i="4" s="1"/>
  <c r="M1718" i="4" s="1"/>
  <c r="T1717" i="4"/>
  <c r="D1718" i="4" s="1"/>
  <c r="J1718" i="4" l="1"/>
  <c r="Q1717" i="4"/>
  <c r="U1717" i="4" s="1"/>
  <c r="I1718" i="4" s="1"/>
  <c r="Y1718" i="4" s="1"/>
  <c r="W1718" i="4"/>
  <c r="X1718" i="4"/>
  <c r="K1718" i="4"/>
  <c r="L1718" i="4" l="1"/>
  <c r="N1718" i="4" s="1"/>
  <c r="P1718" i="4" l="1"/>
  <c r="S1718" i="4" s="1"/>
  <c r="G1719" i="4" s="1"/>
  <c r="M1719" i="4" s="1"/>
  <c r="R1718" i="4"/>
  <c r="H1719" i="4" s="1"/>
  <c r="W1719" i="4" l="1"/>
  <c r="Q1718" i="4"/>
  <c r="T1718" i="4" s="1"/>
  <c r="D1719" i="4" s="1"/>
  <c r="J1719" i="4" s="1"/>
  <c r="X1719" i="4"/>
  <c r="K1719" i="4" l="1"/>
  <c r="L1719" i="4" s="1"/>
  <c r="N1719" i="4" s="1"/>
  <c r="U1718" i="4"/>
  <c r="I1719" i="4" s="1"/>
  <c r="Y1719" i="4" s="1"/>
  <c r="P1719" i="4" l="1"/>
  <c r="S1719" i="4" s="1"/>
  <c r="G1720" i="4" s="1"/>
  <c r="M1720" i="4" s="1"/>
  <c r="R1719" i="4"/>
  <c r="H1720" i="4" s="1"/>
  <c r="T1719" i="4"/>
  <c r="D1720" i="4" s="1"/>
  <c r="Q1719" i="4" l="1"/>
  <c r="U1719" i="4" s="1"/>
  <c r="I1720" i="4" s="1"/>
  <c r="Y1720" i="4" s="1"/>
  <c r="X1720" i="4"/>
  <c r="J1720" i="4"/>
  <c r="W1720" i="4"/>
  <c r="K1720" i="4"/>
  <c r="L1720" i="4" l="1"/>
  <c r="N1720" i="4" s="1"/>
  <c r="R1720" i="4" l="1"/>
  <c r="H1721" i="4" s="1"/>
  <c r="P1720" i="4"/>
  <c r="S1720" i="4" s="1"/>
  <c r="G1721" i="4" s="1"/>
  <c r="M1721" i="4" s="1"/>
  <c r="W1721" i="4" l="1"/>
  <c r="X1721" i="4"/>
  <c r="Q1720" i="4"/>
  <c r="T1720" i="4" l="1"/>
  <c r="D1721" i="4" s="1"/>
  <c r="J1721" i="4" s="1"/>
  <c r="U1720" i="4"/>
  <c r="I1721" i="4" s="1"/>
  <c r="Y1721" i="4" s="1"/>
  <c r="K1721" i="4" l="1"/>
  <c r="L1721" i="4" s="1"/>
  <c r="N1721" i="4" s="1"/>
  <c r="P1721" i="4" l="1"/>
  <c r="S1721" i="4" s="1"/>
  <c r="G1722" i="4" s="1"/>
  <c r="M1722" i="4" s="1"/>
  <c r="R1721" i="4"/>
  <c r="H1722" i="4" s="1"/>
  <c r="Q1721" i="4" l="1"/>
  <c r="U1721" i="4" s="1"/>
  <c r="I1722" i="4" s="1"/>
  <c r="Y1722" i="4" s="1"/>
  <c r="X1722" i="4"/>
  <c r="W1722" i="4"/>
  <c r="T1721" i="4"/>
  <c r="D1722" i="4" s="1"/>
  <c r="J1722" i="4" s="1"/>
  <c r="K1722" i="4" l="1"/>
  <c r="L1722" i="4" s="1"/>
  <c r="N1722" i="4" s="1"/>
  <c r="R1722" i="4" l="1"/>
  <c r="H1723" i="4" s="1"/>
  <c r="P1722" i="4"/>
  <c r="S1722" i="4" s="1"/>
  <c r="G1723" i="4" s="1"/>
  <c r="M1723" i="4" s="1"/>
  <c r="W1723" i="4" l="1"/>
  <c r="Q1722" i="4"/>
  <c r="U1722" i="4" s="1"/>
  <c r="I1723" i="4" s="1"/>
  <c r="Y1723" i="4" s="1"/>
  <c r="X1723" i="4"/>
  <c r="T1722" i="4"/>
  <c r="D1723" i="4" s="1"/>
  <c r="J1723" i="4" s="1"/>
  <c r="K1723" i="4" l="1"/>
  <c r="L1723" i="4" s="1"/>
  <c r="N1723" i="4" s="1"/>
  <c r="P1723" i="4" s="1"/>
  <c r="S1723" i="4" s="1"/>
  <c r="G1724" i="4" s="1"/>
  <c r="M1724" i="4" s="1"/>
  <c r="R1723" i="4" l="1"/>
  <c r="H1724" i="4" s="1"/>
  <c r="X1724" i="4" s="1"/>
  <c r="W1724" i="4"/>
  <c r="Q1723" i="4"/>
  <c r="T1723" i="4" l="1"/>
  <c r="D1724" i="4" s="1"/>
  <c r="U1723" i="4"/>
  <c r="I1724" i="4" s="1"/>
  <c r="Y1724" i="4" s="1"/>
  <c r="K1724" i="4" l="1"/>
  <c r="J1724" i="4"/>
  <c r="L1724" i="4" l="1"/>
  <c r="N1724" i="4" s="1"/>
  <c r="P1724" i="4" s="1"/>
  <c r="S1724" i="4" s="1"/>
  <c r="G1725" i="4" s="1"/>
  <c r="M1725" i="4" s="1"/>
  <c r="T1724" i="4"/>
  <c r="D1725" i="4" s="1"/>
  <c r="R1724" i="4" l="1"/>
  <c r="H1725" i="4" s="1"/>
  <c r="X1725" i="4" s="1"/>
  <c r="J1725" i="4"/>
  <c r="W1725" i="4"/>
  <c r="Q1724" i="4"/>
  <c r="U1724" i="4" s="1"/>
  <c r="I1725" i="4" s="1"/>
  <c r="K1725" i="4"/>
  <c r="Y1725" i="4" l="1"/>
  <c r="L1725" i="4"/>
  <c r="N1725" i="4" s="1"/>
  <c r="P1725" i="4" s="1"/>
  <c r="S1725" i="4" s="1"/>
  <c r="G1726" i="4" s="1"/>
  <c r="M1726" i="4" s="1"/>
  <c r="R1725" i="4" l="1"/>
  <c r="H1726" i="4" s="1"/>
  <c r="X1726" i="4" s="1"/>
  <c r="W1726" i="4"/>
  <c r="Q1725" i="4"/>
  <c r="T1725" i="4" s="1"/>
  <c r="D1726" i="4" s="1"/>
  <c r="J1726" i="4" s="1"/>
  <c r="U1725" i="4" l="1"/>
  <c r="I1726" i="4" s="1"/>
  <c r="Y1726" i="4" s="1"/>
  <c r="K1726" i="4"/>
  <c r="L1726" i="4" l="1"/>
  <c r="N1726" i="4" s="1"/>
  <c r="R1726" i="4" l="1"/>
  <c r="H1727" i="4" s="1"/>
  <c r="P1726" i="4"/>
  <c r="S1726" i="4" s="1"/>
  <c r="G1727" i="4" s="1"/>
  <c r="M1727" i="4" s="1"/>
  <c r="W1727" i="4" l="1"/>
  <c r="X1727" i="4"/>
  <c r="Q1726" i="4"/>
  <c r="U1726" i="4" s="1"/>
  <c r="I1727" i="4" s="1"/>
  <c r="Y1727" i="4" s="1"/>
  <c r="T1726" i="4"/>
  <c r="D1727" i="4" s="1"/>
  <c r="J1727" i="4" s="1"/>
  <c r="K1727" i="4" l="1"/>
  <c r="L1727" i="4" s="1"/>
  <c r="N1727" i="4" s="1"/>
  <c r="R1727" i="4" s="1"/>
  <c r="P1727" i="4" l="1"/>
  <c r="S1727" i="4" s="1"/>
  <c r="G1728" i="4" s="1"/>
  <c r="M1728" i="4" s="1"/>
  <c r="H1728" i="4"/>
  <c r="W1728" i="4" l="1"/>
  <c r="Q1727" i="4"/>
  <c r="U1727" i="4" s="1"/>
  <c r="I1728" i="4" s="1"/>
  <c r="Y1728" i="4" s="1"/>
  <c r="T1727" i="4"/>
  <c r="D1728" i="4" s="1"/>
  <c r="J1728" i="4" s="1"/>
  <c r="X1728" i="4"/>
  <c r="K1728" i="4" l="1"/>
  <c r="L1728" i="4" l="1"/>
  <c r="N1728" i="4" s="1"/>
  <c r="R1728" i="4" l="1"/>
  <c r="H1729" i="4" s="1"/>
  <c r="P1728" i="4"/>
  <c r="S1728" i="4" s="1"/>
  <c r="G1729" i="4" s="1"/>
  <c r="M1729" i="4" s="1"/>
  <c r="W1729" i="4" l="1"/>
  <c r="X1729" i="4"/>
  <c r="Q1728" i="4"/>
  <c r="T1728" i="4" s="1"/>
  <c r="D1729" i="4" s="1"/>
  <c r="K1729" i="4" l="1"/>
  <c r="J1729" i="4"/>
  <c r="U1728" i="4"/>
  <c r="I1729" i="4" s="1"/>
  <c r="Y1729" i="4" s="1"/>
  <c r="L1729" i="4" l="1"/>
  <c r="N1729" i="4" s="1"/>
  <c r="P1729" i="4" s="1"/>
  <c r="S1729" i="4" s="1"/>
  <c r="G1730" i="4" s="1"/>
  <c r="M1730" i="4" s="1"/>
  <c r="W1730" i="4" l="1"/>
  <c r="Q1729" i="4"/>
  <c r="U1729" i="4" s="1"/>
  <c r="I1730" i="4" s="1"/>
  <c r="R1729" i="4"/>
  <c r="H1730" i="4" s="1"/>
  <c r="X1730" i="4" s="1"/>
  <c r="T1729" i="4"/>
  <c r="D1730" i="4" s="1"/>
  <c r="J1730" i="4" s="1"/>
  <c r="Y1730" i="4" l="1"/>
  <c r="K1730" i="4"/>
  <c r="L1730" i="4" s="1"/>
  <c r="N1730" i="4" s="1"/>
  <c r="R1730" i="4" s="1"/>
  <c r="P1730" i="4" l="1"/>
  <c r="S1730" i="4" s="1"/>
  <c r="G1731" i="4" s="1"/>
  <c r="M1731" i="4" s="1"/>
  <c r="H1731" i="4"/>
  <c r="W1731" i="4" l="1"/>
  <c r="Q1730" i="4"/>
  <c r="U1730" i="4" s="1"/>
  <c r="I1731" i="4" s="1"/>
  <c r="Y1731" i="4" s="1"/>
  <c r="T1730" i="4"/>
  <c r="D1731" i="4" s="1"/>
  <c r="J1731" i="4" s="1"/>
  <c r="X1731" i="4"/>
  <c r="K1731" i="4" l="1"/>
  <c r="L1731" i="4" s="1"/>
  <c r="N1731" i="4" s="1"/>
  <c r="R1731" i="4" s="1"/>
  <c r="P1731" i="4" l="1"/>
  <c r="S1731" i="4" s="1"/>
  <c r="G1732" i="4" s="1"/>
  <c r="M1732" i="4" s="1"/>
  <c r="H1732" i="4"/>
  <c r="W1732" i="4" l="1"/>
  <c r="Q1731" i="4"/>
  <c r="X1732" i="4"/>
  <c r="U1731" i="4" l="1"/>
  <c r="I1732" i="4" s="1"/>
  <c r="Y1732" i="4" s="1"/>
  <c r="T1731" i="4"/>
  <c r="D1732" i="4" s="1"/>
  <c r="J1732" i="4" s="1"/>
  <c r="K1732" i="4" l="1"/>
  <c r="L1732" i="4" l="1"/>
  <c r="N1732" i="4" s="1"/>
  <c r="P1732" i="4" l="1"/>
  <c r="S1732" i="4" s="1"/>
  <c r="G1733" i="4" s="1"/>
  <c r="M1733" i="4" s="1"/>
  <c r="R1732" i="4"/>
  <c r="H1733" i="4" s="1"/>
  <c r="Q1732" i="4" l="1"/>
  <c r="U1732" i="4" s="1"/>
  <c r="I1733" i="4" s="1"/>
  <c r="Y1733" i="4" s="1"/>
  <c r="X1733" i="4"/>
  <c r="W1733" i="4"/>
  <c r="T1732" i="4"/>
  <c r="D1733" i="4" s="1"/>
  <c r="J1733" i="4" s="1"/>
  <c r="K1733" i="4" l="1"/>
  <c r="L1733" i="4" l="1"/>
  <c r="N1733" i="4" s="1"/>
  <c r="R1733" i="4" l="1"/>
  <c r="H1734" i="4" s="1"/>
  <c r="P1733" i="4"/>
  <c r="S1733" i="4" s="1"/>
  <c r="G1734" i="4" s="1"/>
  <c r="M1734" i="4" s="1"/>
  <c r="W1734" i="4" l="1"/>
  <c r="X1734" i="4"/>
  <c r="Q1733" i="4"/>
  <c r="T1733" i="4" l="1"/>
  <c r="D1734" i="4" s="1"/>
  <c r="J1734" i="4" s="1"/>
  <c r="U1733" i="4"/>
  <c r="I1734" i="4" s="1"/>
  <c r="Y1734" i="4" s="1"/>
  <c r="K1734" i="4" l="1"/>
  <c r="L1734" i="4" l="1"/>
  <c r="N1734" i="4" s="1"/>
  <c r="T1734" i="4"/>
  <c r="D1735" i="4" s="1"/>
  <c r="P1734" i="4" l="1"/>
  <c r="S1734" i="4" s="1"/>
  <c r="G1735" i="4" s="1"/>
  <c r="M1735" i="4" s="1"/>
  <c r="R1734" i="4"/>
  <c r="H1735" i="4" s="1"/>
  <c r="K1735" i="4"/>
  <c r="J1735" i="4" l="1"/>
  <c r="L1735" i="4" s="1"/>
  <c r="N1735" i="4" s="1"/>
  <c r="P1735" i="4" s="1"/>
  <c r="S1735" i="4" s="1"/>
  <c r="G1736" i="4" s="1"/>
  <c r="M1736" i="4" s="1"/>
  <c r="X1735" i="4"/>
  <c r="W1735" i="4"/>
  <c r="Q1734" i="4"/>
  <c r="U1734" i="4" s="1"/>
  <c r="I1735" i="4" s="1"/>
  <c r="Y1735" i="4" s="1"/>
  <c r="R1735" i="4" l="1"/>
  <c r="H1736" i="4" s="1"/>
  <c r="X1736" i="4" s="1"/>
  <c r="W1736" i="4"/>
  <c r="Q1735" i="4"/>
  <c r="U1735" i="4" s="1"/>
  <c r="I1736" i="4" s="1"/>
  <c r="T1735" i="4"/>
  <c r="D1736" i="4" s="1"/>
  <c r="J1736" i="4" s="1"/>
  <c r="Y1736" i="4" l="1"/>
  <c r="K1736" i="4"/>
  <c r="L1736" i="4" l="1"/>
  <c r="N1736" i="4" s="1"/>
  <c r="R1736" i="4" s="1"/>
  <c r="P1736" i="4" l="1"/>
  <c r="S1736" i="4" s="1"/>
  <c r="G1737" i="4" s="1"/>
  <c r="M1737" i="4" s="1"/>
  <c r="H1737" i="4"/>
  <c r="W1737" i="4" l="1"/>
  <c r="Q1736" i="4"/>
  <c r="X1737" i="4"/>
  <c r="U1736" i="4" l="1"/>
  <c r="I1737" i="4" s="1"/>
  <c r="Y1737" i="4" s="1"/>
  <c r="T1736" i="4"/>
  <c r="D1737" i="4" s="1"/>
  <c r="J1737" i="4" s="1"/>
  <c r="K1737" i="4" l="1"/>
  <c r="L1737" i="4" l="1"/>
  <c r="N1737" i="4" s="1"/>
  <c r="P1737" i="4" l="1"/>
  <c r="S1737" i="4" s="1"/>
  <c r="G1738" i="4" s="1"/>
  <c r="M1738" i="4" s="1"/>
  <c r="R1737" i="4"/>
  <c r="H1738" i="4" s="1"/>
  <c r="T1737" i="4"/>
  <c r="D1738" i="4" s="1"/>
  <c r="X1738" i="4" l="1"/>
  <c r="Q1737" i="4"/>
  <c r="U1737" i="4" s="1"/>
  <c r="I1738" i="4" s="1"/>
  <c r="Y1738" i="4" s="1"/>
  <c r="J1738" i="4"/>
  <c r="W1738" i="4"/>
  <c r="K1738" i="4"/>
  <c r="L1738" i="4" l="1"/>
  <c r="N1738" i="4" s="1"/>
  <c r="R1738" i="4" s="1"/>
  <c r="P1738" i="4" l="1"/>
  <c r="S1738" i="4" s="1"/>
  <c r="G1739" i="4" s="1"/>
  <c r="M1739" i="4" s="1"/>
  <c r="H1739" i="4"/>
  <c r="W1739" i="4" l="1"/>
  <c r="Q1738" i="4"/>
  <c r="U1738" i="4" s="1"/>
  <c r="I1739" i="4" s="1"/>
  <c r="Y1739" i="4" s="1"/>
  <c r="T1738" i="4"/>
  <c r="D1739" i="4" s="1"/>
  <c r="J1739" i="4" s="1"/>
  <c r="X1739" i="4"/>
  <c r="K1739" i="4" l="1"/>
  <c r="L1739" i="4" s="1"/>
  <c r="N1739" i="4" s="1"/>
  <c r="R1739" i="4" s="1"/>
  <c r="P1739" i="4" l="1"/>
  <c r="S1739" i="4" s="1"/>
  <c r="G1740" i="4" s="1"/>
  <c r="M1740" i="4" s="1"/>
  <c r="H1740" i="4"/>
  <c r="W1740" i="4" l="1"/>
  <c r="Q1739" i="4"/>
  <c r="U1739" i="4" s="1"/>
  <c r="I1740" i="4" s="1"/>
  <c r="Y1740" i="4" s="1"/>
  <c r="T1739" i="4"/>
  <c r="D1740" i="4" s="1"/>
  <c r="J1740" i="4" s="1"/>
  <c r="X1740" i="4"/>
  <c r="K1740" i="4" l="1"/>
  <c r="L1740" i="4" l="1"/>
  <c r="N1740" i="4" s="1"/>
  <c r="R1740" i="4" s="1"/>
  <c r="P1740" i="4" l="1"/>
  <c r="S1740" i="4" s="1"/>
  <c r="G1741" i="4" s="1"/>
  <c r="M1741" i="4" s="1"/>
  <c r="H1741" i="4"/>
  <c r="W1741" i="4" l="1"/>
  <c r="Q1740" i="4"/>
  <c r="X1741" i="4"/>
  <c r="U1740" i="4" l="1"/>
  <c r="I1741" i="4" s="1"/>
  <c r="Y1741" i="4" s="1"/>
  <c r="T1740" i="4"/>
  <c r="D1741" i="4" s="1"/>
  <c r="J1741" i="4" s="1"/>
  <c r="K1741" i="4" l="1"/>
  <c r="L1741" i="4" s="1"/>
  <c r="N1741" i="4" s="1"/>
  <c r="R1741" i="4" s="1"/>
  <c r="P1741" i="4" l="1"/>
  <c r="S1741" i="4" s="1"/>
  <c r="G1742" i="4" s="1"/>
  <c r="M1742" i="4" s="1"/>
  <c r="H1742" i="4"/>
  <c r="W1742" i="4" l="1"/>
  <c r="Q1741" i="4"/>
  <c r="U1741" i="4" s="1"/>
  <c r="I1742" i="4" s="1"/>
  <c r="Y1742" i="4" s="1"/>
  <c r="T1741" i="4"/>
  <c r="D1742" i="4" s="1"/>
  <c r="J1742" i="4" s="1"/>
  <c r="X1742" i="4"/>
  <c r="K1742" i="4" l="1"/>
  <c r="L1742" i="4" l="1"/>
  <c r="N1742" i="4" s="1"/>
  <c r="R1742" i="4" s="1"/>
  <c r="P1742" i="4" l="1"/>
  <c r="S1742" i="4" s="1"/>
  <c r="G1743" i="4" s="1"/>
  <c r="M1743" i="4" s="1"/>
  <c r="H1743" i="4"/>
  <c r="W1743" i="4" l="1"/>
  <c r="Q1742" i="4"/>
  <c r="U1742" i="4" s="1"/>
  <c r="I1743" i="4" s="1"/>
  <c r="Y1743" i="4" s="1"/>
  <c r="T1742" i="4"/>
  <c r="D1743" i="4" s="1"/>
  <c r="J1743" i="4" s="1"/>
  <c r="X1743" i="4"/>
  <c r="K1743" i="4" l="1"/>
  <c r="L1743" i="4" l="1"/>
  <c r="N1743" i="4" s="1"/>
  <c r="R1743" i="4" s="1"/>
  <c r="P1743" i="4" l="1"/>
  <c r="S1743" i="4" s="1"/>
  <c r="G1744" i="4" s="1"/>
  <c r="M1744" i="4" s="1"/>
  <c r="H1744" i="4"/>
  <c r="W1744" i="4" l="1"/>
  <c r="Q1743" i="4"/>
  <c r="X1744" i="4"/>
  <c r="U1743" i="4" l="1"/>
  <c r="I1744" i="4" s="1"/>
  <c r="Y1744" i="4" s="1"/>
  <c r="T1743" i="4"/>
  <c r="D1744" i="4" s="1"/>
  <c r="J1744" i="4" s="1"/>
  <c r="K1744" i="4" l="1"/>
  <c r="L1744" i="4" l="1"/>
  <c r="N1744" i="4" s="1"/>
  <c r="P1744" i="4" l="1"/>
  <c r="S1744" i="4" s="1"/>
  <c r="G1745" i="4" s="1"/>
  <c r="M1745" i="4" s="1"/>
  <c r="R1744" i="4"/>
  <c r="H1745" i="4" s="1"/>
  <c r="T1744" i="4"/>
  <c r="D1745" i="4" s="1"/>
  <c r="J1745" i="4" l="1"/>
  <c r="W1745" i="4"/>
  <c r="X1745" i="4"/>
  <c r="Q1744" i="4"/>
  <c r="U1744" i="4" s="1"/>
  <c r="I1745" i="4" s="1"/>
  <c r="Y1745" i="4" s="1"/>
  <c r="K1745" i="4"/>
  <c r="L1745" i="4" l="1"/>
  <c r="N1745" i="4" s="1"/>
  <c r="P1745" i="4" l="1"/>
  <c r="S1745" i="4" s="1"/>
  <c r="G1746" i="4" s="1"/>
  <c r="M1746" i="4" s="1"/>
  <c r="R1745" i="4"/>
  <c r="H1746" i="4" s="1"/>
  <c r="X1746" i="4" l="1"/>
  <c r="Q1745" i="4"/>
  <c r="T1745" i="4" s="1"/>
  <c r="D1746" i="4" s="1"/>
  <c r="J1746" i="4" s="1"/>
  <c r="W1746" i="4"/>
  <c r="K1746" i="4" l="1"/>
  <c r="L1746" i="4" s="1"/>
  <c r="N1746" i="4" s="1"/>
  <c r="R1746" i="4" s="1"/>
  <c r="H1747" i="4" s="1"/>
  <c r="U1745" i="4"/>
  <c r="I1746" i="4" s="1"/>
  <c r="Y1746" i="4" s="1"/>
  <c r="P1746" i="4" l="1"/>
  <c r="S1746" i="4" s="1"/>
  <c r="G1747" i="4" s="1"/>
  <c r="M1747" i="4" s="1"/>
  <c r="X1747" i="4" l="1"/>
  <c r="Q1746" i="4"/>
  <c r="T1746" i="4" s="1"/>
  <c r="D1747" i="4" s="1"/>
  <c r="J1747" i="4" s="1"/>
  <c r="W1747" i="4"/>
  <c r="U1746" i="4" l="1"/>
  <c r="I1747" i="4" s="1"/>
  <c r="Y1747" i="4" s="1"/>
  <c r="K1747" i="4"/>
  <c r="L1747" i="4" s="1"/>
  <c r="N1747" i="4" s="1"/>
  <c r="P1747" i="4" l="1"/>
  <c r="S1747" i="4" s="1"/>
  <c r="G1748" i="4" s="1"/>
  <c r="M1748" i="4" s="1"/>
  <c r="R1747" i="4"/>
  <c r="H1748" i="4" s="1"/>
  <c r="Q1747" i="4" l="1"/>
  <c r="T1747" i="4" s="1"/>
  <c r="D1748" i="4" s="1"/>
  <c r="J1748" i="4" s="1"/>
  <c r="X1748" i="4"/>
  <c r="W1748" i="4"/>
  <c r="K1748" i="4" l="1"/>
  <c r="L1748" i="4" s="1"/>
  <c r="N1748" i="4" s="1"/>
  <c r="U1747" i="4"/>
  <c r="I1748" i="4" s="1"/>
  <c r="Y1748" i="4" s="1"/>
  <c r="P1748" i="4" l="1"/>
  <c r="S1748" i="4" s="1"/>
  <c r="G1749" i="4" s="1"/>
  <c r="M1749" i="4" s="1"/>
  <c r="R1748" i="4"/>
  <c r="H1749" i="4" s="1"/>
  <c r="T1748" i="4"/>
  <c r="D1749" i="4" s="1"/>
  <c r="J1749" i="4" l="1"/>
  <c r="X1749" i="4"/>
  <c r="W1749" i="4"/>
  <c r="Q1748" i="4"/>
  <c r="U1748" i="4" s="1"/>
  <c r="I1749" i="4" s="1"/>
  <c r="Y1749" i="4" s="1"/>
  <c r="K1749" i="4"/>
  <c r="L1749" i="4" l="1"/>
  <c r="N1749" i="4" s="1"/>
  <c r="P1749" i="4" l="1"/>
  <c r="S1749" i="4" s="1"/>
  <c r="G1750" i="4" s="1"/>
  <c r="M1750" i="4" s="1"/>
  <c r="R1749" i="4"/>
  <c r="H1750" i="4" s="1"/>
  <c r="Q1749" i="4" l="1"/>
  <c r="U1749" i="4" s="1"/>
  <c r="I1750" i="4" s="1"/>
  <c r="Y1750" i="4" s="1"/>
  <c r="X1750" i="4"/>
  <c r="W1750" i="4"/>
  <c r="T1749" i="4"/>
  <c r="D1750" i="4" s="1"/>
  <c r="J1750" i="4" s="1"/>
  <c r="K1750" i="4" l="1"/>
  <c r="L1750" i="4" s="1"/>
  <c r="N1750" i="4" s="1"/>
  <c r="R1750" i="4" s="1"/>
  <c r="P1750" i="4" l="1"/>
  <c r="S1750" i="4" s="1"/>
  <c r="G1751" i="4" s="1"/>
  <c r="M1751" i="4" s="1"/>
  <c r="H1751" i="4"/>
  <c r="W1751" i="4" l="1"/>
  <c r="Q1750" i="4"/>
  <c r="X1751" i="4"/>
  <c r="U1750" i="4" l="1"/>
  <c r="I1751" i="4" s="1"/>
  <c r="Y1751" i="4" s="1"/>
  <c r="T1750" i="4"/>
  <c r="D1751" i="4" s="1"/>
  <c r="J1751" i="4" s="1"/>
  <c r="K1751" i="4" l="1"/>
  <c r="L1751" i="4" l="1"/>
  <c r="N1751" i="4" s="1"/>
  <c r="P1751" i="4" l="1"/>
  <c r="S1751" i="4" s="1"/>
  <c r="G1752" i="4" s="1"/>
  <c r="M1752" i="4" s="1"/>
  <c r="R1751" i="4"/>
  <c r="H1752" i="4" s="1"/>
  <c r="X1752" i="4" l="1"/>
  <c r="Q1751" i="4"/>
  <c r="T1751" i="4" s="1"/>
  <c r="D1752" i="4" s="1"/>
  <c r="J1752" i="4" s="1"/>
  <c r="W1752" i="4"/>
  <c r="U1751" i="4" l="1"/>
  <c r="I1752" i="4" s="1"/>
  <c r="Y1752" i="4" s="1"/>
  <c r="K1752" i="4"/>
  <c r="L1752" i="4" s="1"/>
  <c r="N1752" i="4" s="1"/>
  <c r="R1752" i="4" s="1"/>
  <c r="P1752" i="4" l="1"/>
  <c r="S1752" i="4" s="1"/>
  <c r="G1753" i="4" s="1"/>
  <c r="M1753" i="4" s="1"/>
  <c r="H1753" i="4"/>
  <c r="W1753" i="4" l="1"/>
  <c r="Q1752" i="4"/>
  <c r="X1753" i="4"/>
  <c r="U1752" i="4" l="1"/>
  <c r="I1753" i="4" s="1"/>
  <c r="Y1753" i="4" s="1"/>
  <c r="T1752" i="4"/>
  <c r="D1753" i="4" s="1"/>
  <c r="J1753" i="4" s="1"/>
  <c r="K1753" i="4" l="1"/>
  <c r="L1753" i="4" s="1"/>
  <c r="N1753" i="4" s="1"/>
  <c r="R1753" i="4" s="1"/>
  <c r="P1753" i="4" l="1"/>
  <c r="S1753" i="4" s="1"/>
  <c r="G1754" i="4" s="1"/>
  <c r="M1754" i="4" s="1"/>
  <c r="H1754" i="4"/>
  <c r="W1754" i="4" l="1"/>
  <c r="Q1753" i="4"/>
  <c r="X1754" i="4"/>
  <c r="U1753" i="4" l="1"/>
  <c r="I1754" i="4" s="1"/>
  <c r="Y1754" i="4" s="1"/>
  <c r="T1753" i="4"/>
  <c r="D1754" i="4" s="1"/>
  <c r="J1754" i="4" s="1"/>
  <c r="K1754" i="4" l="1"/>
  <c r="L1754" i="4" s="1"/>
  <c r="N1754" i="4" s="1"/>
  <c r="R1754" i="4" s="1"/>
  <c r="P1754" i="4" l="1"/>
  <c r="S1754" i="4" s="1"/>
  <c r="G1755" i="4" s="1"/>
  <c r="M1755" i="4" s="1"/>
  <c r="H1755" i="4"/>
  <c r="W1755" i="4" l="1"/>
  <c r="Q1754" i="4"/>
  <c r="X1755" i="4"/>
  <c r="U1754" i="4" l="1"/>
  <c r="I1755" i="4" s="1"/>
  <c r="Y1755" i="4" s="1"/>
  <c r="T1754" i="4"/>
  <c r="D1755" i="4" s="1"/>
  <c r="J1755" i="4" s="1"/>
  <c r="K1755" i="4" l="1"/>
  <c r="L1755" i="4" s="1"/>
  <c r="N1755" i="4" s="1"/>
  <c r="R1755" i="4" s="1"/>
  <c r="P1755" i="4" l="1"/>
  <c r="S1755" i="4" s="1"/>
  <c r="G1756" i="4" s="1"/>
  <c r="M1756" i="4" s="1"/>
  <c r="H1756" i="4"/>
  <c r="W1756" i="4" l="1"/>
  <c r="Q1755" i="4"/>
  <c r="X1756" i="4"/>
  <c r="U1755" i="4" l="1"/>
  <c r="I1756" i="4" s="1"/>
  <c r="Y1756" i="4" s="1"/>
  <c r="T1755" i="4"/>
  <c r="D1756" i="4" s="1"/>
  <c r="J1756" i="4" s="1"/>
  <c r="K1756" i="4" l="1"/>
  <c r="L1756" i="4" l="1"/>
  <c r="N1756" i="4" s="1"/>
  <c r="P1756" i="4" l="1"/>
  <c r="S1756" i="4" s="1"/>
  <c r="G1757" i="4" s="1"/>
  <c r="M1757" i="4" s="1"/>
  <c r="R1756" i="4"/>
  <c r="H1757" i="4" s="1"/>
  <c r="Q1756" i="4" l="1"/>
  <c r="U1756" i="4" s="1"/>
  <c r="I1757" i="4" s="1"/>
  <c r="Y1757" i="4" s="1"/>
  <c r="W1757" i="4"/>
  <c r="X1757" i="4"/>
  <c r="T1756" i="4"/>
  <c r="D1757" i="4" s="1"/>
  <c r="J1757" i="4" s="1"/>
  <c r="K1757" i="4" l="1"/>
  <c r="L1757" i="4" l="1"/>
  <c r="N1757" i="4" s="1"/>
  <c r="P1757" i="4" l="1"/>
  <c r="S1757" i="4" s="1"/>
  <c r="G1758" i="4" s="1"/>
  <c r="M1758" i="4" s="1"/>
  <c r="R1757" i="4"/>
  <c r="H1758" i="4" s="1"/>
  <c r="W1758" i="4" l="1"/>
  <c r="Q1757" i="4"/>
  <c r="U1757" i="4" s="1"/>
  <c r="I1758" i="4" s="1"/>
  <c r="Y1758" i="4" s="1"/>
  <c r="X1758" i="4"/>
  <c r="T1757" i="4"/>
  <c r="D1758" i="4" s="1"/>
  <c r="J1758" i="4" s="1"/>
  <c r="K1758" i="4" l="1"/>
  <c r="L1758" i="4" s="1"/>
  <c r="N1758" i="4" s="1"/>
  <c r="R1758" i="4" s="1"/>
  <c r="P1758" i="4" l="1"/>
  <c r="S1758" i="4" s="1"/>
  <c r="G1759" i="4" s="1"/>
  <c r="M1759" i="4" s="1"/>
  <c r="H1759" i="4"/>
  <c r="W1759" i="4" l="1"/>
  <c r="Q1758" i="4"/>
  <c r="X1759" i="4"/>
  <c r="U1758" i="4" l="1"/>
  <c r="I1759" i="4" s="1"/>
  <c r="Y1759" i="4" s="1"/>
  <c r="T1758" i="4"/>
  <c r="D1759" i="4" s="1"/>
  <c r="J1759" i="4" s="1"/>
  <c r="K1759" i="4" l="1"/>
  <c r="L1759" i="4" l="1"/>
  <c r="N1759" i="4" s="1"/>
  <c r="P1759" i="4" l="1"/>
  <c r="S1759" i="4" s="1"/>
  <c r="G1760" i="4" s="1"/>
  <c r="M1760" i="4" s="1"/>
  <c r="R1759" i="4"/>
  <c r="H1760" i="4" s="1"/>
  <c r="X1760" i="4" l="1"/>
  <c r="W1760" i="4"/>
  <c r="Q1759" i="4"/>
  <c r="U1759" i="4" s="1"/>
  <c r="I1760" i="4" s="1"/>
  <c r="Y1760" i="4" s="1"/>
  <c r="T1759" i="4"/>
  <c r="D1760" i="4" s="1"/>
  <c r="J1760" i="4" s="1"/>
  <c r="K1760" i="4" l="1"/>
  <c r="L1760" i="4" s="1"/>
  <c r="N1760" i="4" s="1"/>
  <c r="R1760" i="4" s="1"/>
  <c r="P1760" i="4" l="1"/>
  <c r="S1760" i="4" s="1"/>
  <c r="G1761" i="4" s="1"/>
  <c r="M1761" i="4" s="1"/>
  <c r="H1761" i="4"/>
  <c r="W1761" i="4" l="1"/>
  <c r="Q1760" i="4"/>
  <c r="X1761" i="4"/>
  <c r="U1760" i="4" l="1"/>
  <c r="I1761" i="4" s="1"/>
  <c r="Y1761" i="4" s="1"/>
  <c r="T1760" i="4"/>
  <c r="D1761" i="4" s="1"/>
  <c r="J1761" i="4" s="1"/>
  <c r="K1761" i="4" l="1"/>
  <c r="L1761" i="4" s="1"/>
  <c r="N1761" i="4" s="1"/>
  <c r="R1761" i="4" s="1"/>
  <c r="P1761" i="4" l="1"/>
  <c r="S1761" i="4" s="1"/>
  <c r="G1762" i="4" s="1"/>
  <c r="M1762" i="4" s="1"/>
  <c r="H1762" i="4"/>
  <c r="W1762" i="4" l="1"/>
  <c r="Q1761" i="4"/>
  <c r="U1761" i="4" s="1"/>
  <c r="I1762" i="4" s="1"/>
  <c r="Y1762" i="4" s="1"/>
  <c r="T1761" i="4"/>
  <c r="D1762" i="4" s="1"/>
  <c r="J1762" i="4" s="1"/>
  <c r="X1762" i="4"/>
  <c r="K1762" i="4" l="1"/>
  <c r="L1762" i="4" s="1"/>
  <c r="N1762" i="4" s="1"/>
  <c r="R1762" i="4" s="1"/>
  <c r="P1762" i="4" l="1"/>
  <c r="S1762" i="4" s="1"/>
  <c r="G1763" i="4" s="1"/>
  <c r="M1763" i="4" s="1"/>
  <c r="H1763" i="4"/>
  <c r="W1763" i="4" l="1"/>
  <c r="Q1762" i="4"/>
  <c r="X1763" i="4"/>
  <c r="U1762" i="4" l="1"/>
  <c r="I1763" i="4" s="1"/>
  <c r="Y1763" i="4" s="1"/>
  <c r="T1762" i="4"/>
  <c r="D1763" i="4" s="1"/>
  <c r="J1763" i="4" s="1"/>
  <c r="K1763" i="4" l="1"/>
  <c r="L1763" i="4" l="1"/>
  <c r="N1763" i="4" s="1"/>
  <c r="P1763" i="4" l="1"/>
  <c r="S1763" i="4" s="1"/>
  <c r="G1764" i="4" s="1"/>
  <c r="M1764" i="4" s="1"/>
  <c r="R1763" i="4"/>
  <c r="H1764" i="4" s="1"/>
  <c r="X1764" i="4" l="1"/>
  <c r="Q1763" i="4"/>
  <c r="U1763" i="4" s="1"/>
  <c r="I1764" i="4" s="1"/>
  <c r="Y1764" i="4" s="1"/>
  <c r="W1764" i="4"/>
  <c r="T1763" i="4"/>
  <c r="D1764" i="4" s="1"/>
  <c r="J1764" i="4" s="1"/>
  <c r="K1764" i="4" l="1"/>
  <c r="L1764" i="4" l="1"/>
  <c r="N1764" i="4" s="1"/>
  <c r="P1764" i="4" l="1"/>
  <c r="S1764" i="4" s="1"/>
  <c r="G1765" i="4" s="1"/>
  <c r="M1765" i="4" s="1"/>
  <c r="R1764" i="4"/>
  <c r="H1765" i="4" s="1"/>
  <c r="T1764" i="4"/>
  <c r="D1765" i="4" s="1"/>
  <c r="X1765" i="4" l="1"/>
  <c r="J1765" i="4"/>
  <c r="Q1764" i="4"/>
  <c r="U1764" i="4" s="1"/>
  <c r="I1765" i="4" s="1"/>
  <c r="Y1765" i="4" s="1"/>
  <c r="W1765" i="4"/>
  <c r="K1765" i="4"/>
  <c r="L1765" i="4" l="1"/>
  <c r="N1765" i="4" s="1"/>
  <c r="R1765" i="4" s="1"/>
  <c r="H1766" i="4" s="1"/>
  <c r="P1765" i="4" l="1"/>
  <c r="S1765" i="4" s="1"/>
  <c r="G1766" i="4" s="1"/>
  <c r="M1766" i="4" s="1"/>
  <c r="W1766" i="4" l="1"/>
  <c r="X1766" i="4"/>
  <c r="Q1765" i="4"/>
  <c r="T1765" i="4" s="1"/>
  <c r="D1766" i="4" s="1"/>
  <c r="J1766" i="4" s="1"/>
  <c r="K1766" i="4" l="1"/>
  <c r="L1766" i="4" s="1"/>
  <c r="N1766" i="4" s="1"/>
  <c r="R1766" i="4" s="1"/>
  <c r="H1767" i="4" s="1"/>
  <c r="U1765" i="4"/>
  <c r="I1766" i="4" s="1"/>
  <c r="Y1766" i="4" s="1"/>
  <c r="P1766" i="4" l="1"/>
  <c r="S1766" i="4" s="1"/>
  <c r="G1767" i="4" s="1"/>
  <c r="M1767" i="4" s="1"/>
  <c r="W1767" i="4" l="1"/>
  <c r="X1767" i="4"/>
  <c r="Q1766" i="4"/>
  <c r="U1766" i="4" s="1"/>
  <c r="I1767" i="4" s="1"/>
  <c r="Y1767" i="4" s="1"/>
  <c r="T1766" i="4"/>
  <c r="D1767" i="4" s="1"/>
  <c r="J1767" i="4" s="1"/>
  <c r="K1767" i="4" l="1"/>
  <c r="L1767" i="4" l="1"/>
  <c r="N1767" i="4" s="1"/>
  <c r="P1767" i="4" l="1"/>
  <c r="S1767" i="4" s="1"/>
  <c r="G1768" i="4" s="1"/>
  <c r="M1768" i="4" s="1"/>
  <c r="R1767" i="4"/>
  <c r="H1768" i="4" s="1"/>
  <c r="W1768" i="4" l="1"/>
  <c r="X1768" i="4"/>
  <c r="Q1767" i="4"/>
  <c r="T1767" i="4" s="1"/>
  <c r="D1768" i="4" s="1"/>
  <c r="J1768" i="4" s="1"/>
  <c r="U1767" i="4" l="1"/>
  <c r="I1768" i="4" s="1"/>
  <c r="Y1768" i="4" s="1"/>
  <c r="K1768" i="4"/>
  <c r="L1768" i="4" s="1"/>
  <c r="N1768" i="4" s="1"/>
  <c r="R1768" i="4" l="1"/>
  <c r="H1769" i="4" s="1"/>
  <c r="P1768" i="4"/>
  <c r="S1768" i="4" s="1"/>
  <c r="G1769" i="4" s="1"/>
  <c r="M1769" i="4" s="1"/>
  <c r="W1769" i="4" l="1"/>
  <c r="X1769" i="4"/>
  <c r="Q1768" i="4"/>
  <c r="U1768" i="4" s="1"/>
  <c r="I1769" i="4" s="1"/>
  <c r="Y1769" i="4" s="1"/>
  <c r="T1768" i="4"/>
  <c r="D1769" i="4" s="1"/>
  <c r="J1769" i="4" s="1"/>
  <c r="K1769" i="4" l="1"/>
  <c r="L1769" i="4" l="1"/>
  <c r="N1769" i="4" s="1"/>
  <c r="P1769" i="4" l="1"/>
  <c r="S1769" i="4" s="1"/>
  <c r="G1770" i="4" s="1"/>
  <c r="M1770" i="4" s="1"/>
  <c r="R1769" i="4"/>
  <c r="H1770" i="4" s="1"/>
  <c r="Q1769" i="4" l="1"/>
  <c r="U1769" i="4" s="1"/>
  <c r="I1770" i="4" s="1"/>
  <c r="Y1770" i="4" s="1"/>
  <c r="W1770" i="4"/>
  <c r="X1770" i="4"/>
  <c r="T1769" i="4"/>
  <c r="D1770" i="4" s="1"/>
  <c r="J1770" i="4" s="1"/>
  <c r="K1770" i="4" l="1"/>
  <c r="L1770" i="4" s="1"/>
  <c r="N1770" i="4" s="1"/>
  <c r="R1770" i="4" s="1"/>
  <c r="P1770" i="4" l="1"/>
  <c r="S1770" i="4" s="1"/>
  <c r="G1771" i="4" s="1"/>
  <c r="M1771" i="4" s="1"/>
  <c r="H1771" i="4"/>
  <c r="W1771" i="4" l="1"/>
  <c r="Q1770" i="4"/>
  <c r="X1771" i="4"/>
  <c r="U1770" i="4" l="1"/>
  <c r="I1771" i="4" s="1"/>
  <c r="Y1771" i="4" s="1"/>
  <c r="T1770" i="4"/>
  <c r="D1771" i="4" s="1"/>
  <c r="J1771" i="4" s="1"/>
  <c r="K1771" i="4" l="1"/>
  <c r="L1771" i="4" l="1"/>
  <c r="N1771" i="4" s="1"/>
  <c r="R1771" i="4" s="1"/>
  <c r="P1771" i="4" l="1"/>
  <c r="S1771" i="4" s="1"/>
  <c r="G1772" i="4" s="1"/>
  <c r="M1772" i="4" s="1"/>
  <c r="H1772" i="4"/>
  <c r="W1772" i="4" l="1"/>
  <c r="Q1771" i="4"/>
  <c r="X1772" i="4"/>
  <c r="U1771" i="4" l="1"/>
  <c r="I1772" i="4" s="1"/>
  <c r="Y1772" i="4" s="1"/>
  <c r="T1771" i="4"/>
  <c r="D1772" i="4" s="1"/>
  <c r="J1772" i="4" s="1"/>
  <c r="K1772" i="4" l="1"/>
  <c r="L1772" i="4" l="1"/>
  <c r="N1772" i="4" s="1"/>
  <c r="R1772" i="4" s="1"/>
  <c r="P1772" i="4" l="1"/>
  <c r="S1772" i="4" s="1"/>
  <c r="G1773" i="4" s="1"/>
  <c r="M1773" i="4" s="1"/>
  <c r="H1773" i="4"/>
  <c r="W1773" i="4" l="1"/>
  <c r="Q1772" i="4"/>
  <c r="X1773" i="4"/>
  <c r="U1772" i="4" l="1"/>
  <c r="I1773" i="4" s="1"/>
  <c r="Y1773" i="4" s="1"/>
  <c r="T1772" i="4"/>
  <c r="D1773" i="4" s="1"/>
  <c r="J1773" i="4" s="1"/>
  <c r="K1773" i="4" l="1"/>
  <c r="L1773" i="4" l="1"/>
  <c r="N1773" i="4" s="1"/>
  <c r="R1773" i="4" s="1"/>
  <c r="P1773" i="4" l="1"/>
  <c r="S1773" i="4" s="1"/>
  <c r="G1774" i="4" s="1"/>
  <c r="M1774" i="4" s="1"/>
  <c r="H1774" i="4"/>
  <c r="W1774" i="4" l="1"/>
  <c r="Q1773" i="4"/>
  <c r="X1774" i="4"/>
  <c r="U1773" i="4" l="1"/>
  <c r="I1774" i="4" s="1"/>
  <c r="Y1774" i="4" s="1"/>
  <c r="T1773" i="4"/>
  <c r="D1774" i="4" s="1"/>
  <c r="J1774" i="4" s="1"/>
  <c r="K1774" i="4" l="1"/>
  <c r="L1774" i="4" l="1"/>
  <c r="N1774" i="4" s="1"/>
  <c r="P1774" i="4" l="1"/>
  <c r="S1774" i="4" s="1"/>
  <c r="G1775" i="4" s="1"/>
  <c r="M1775" i="4" s="1"/>
  <c r="R1774" i="4"/>
  <c r="H1775" i="4" s="1"/>
  <c r="Q1774" i="4" l="1"/>
  <c r="U1774" i="4" s="1"/>
  <c r="I1775" i="4" s="1"/>
  <c r="Y1775" i="4" s="1"/>
  <c r="X1775" i="4"/>
  <c r="W1775" i="4"/>
  <c r="T1774" i="4"/>
  <c r="D1775" i="4" s="1"/>
  <c r="J1775" i="4" s="1"/>
  <c r="K1775" i="4" l="1"/>
  <c r="L1775" i="4" l="1"/>
  <c r="N1775" i="4" s="1"/>
  <c r="R1775" i="4" s="1"/>
  <c r="P1775" i="4" l="1"/>
  <c r="S1775" i="4" s="1"/>
  <c r="G1776" i="4" s="1"/>
  <c r="M1776" i="4" s="1"/>
  <c r="H1776" i="4"/>
  <c r="W1776" i="4" l="1"/>
  <c r="Q1775" i="4"/>
  <c r="X1776" i="4"/>
  <c r="U1775" i="4" l="1"/>
  <c r="I1776" i="4" s="1"/>
  <c r="Y1776" i="4" s="1"/>
  <c r="T1775" i="4"/>
  <c r="D1776" i="4" s="1"/>
  <c r="J1776" i="4" s="1"/>
  <c r="K1776" i="4" l="1"/>
  <c r="L1776" i="4" l="1"/>
  <c r="N1776" i="4" s="1"/>
  <c r="R1776" i="4" s="1"/>
  <c r="P1776" i="4" l="1"/>
  <c r="S1776" i="4" s="1"/>
  <c r="G1777" i="4" s="1"/>
  <c r="M1777" i="4" s="1"/>
  <c r="H1777" i="4"/>
  <c r="W1777" i="4" l="1"/>
  <c r="Q1776" i="4"/>
  <c r="T1776" i="4" s="1"/>
  <c r="D1777" i="4" s="1"/>
  <c r="J1777" i="4" s="1"/>
  <c r="X1777" i="4"/>
  <c r="U1776" i="4" l="1"/>
  <c r="I1777" i="4" s="1"/>
  <c r="Y1777" i="4" s="1"/>
  <c r="K1777" i="4"/>
  <c r="L1777" i="4" l="1"/>
  <c r="N1777" i="4" s="1"/>
  <c r="P1777" i="4" l="1"/>
  <c r="S1777" i="4" s="1"/>
  <c r="G1778" i="4" s="1"/>
  <c r="M1778" i="4" s="1"/>
  <c r="R1777" i="4"/>
  <c r="H1778" i="4" s="1"/>
  <c r="X1778" i="4" l="1"/>
  <c r="Q1777" i="4"/>
  <c r="U1777" i="4" s="1"/>
  <c r="I1778" i="4" s="1"/>
  <c r="Y1778" i="4" s="1"/>
  <c r="W1778" i="4"/>
  <c r="T1777" i="4"/>
  <c r="D1778" i="4" s="1"/>
  <c r="J1778" i="4" s="1"/>
  <c r="K1778" i="4" l="1"/>
  <c r="L1778" i="4" s="1"/>
  <c r="N1778" i="4" s="1"/>
  <c r="R1778" i="4" s="1"/>
  <c r="P1778" i="4" l="1"/>
  <c r="S1778" i="4" s="1"/>
  <c r="G1779" i="4" s="1"/>
  <c r="M1779" i="4" s="1"/>
  <c r="H1779" i="4"/>
  <c r="W1779" i="4" l="1"/>
  <c r="Q1778" i="4"/>
  <c r="X1779" i="4"/>
  <c r="U1778" i="4" l="1"/>
  <c r="I1779" i="4" s="1"/>
  <c r="Y1779" i="4" s="1"/>
  <c r="T1778" i="4"/>
  <c r="D1779" i="4" s="1"/>
  <c r="J1779" i="4" s="1"/>
  <c r="K1779" i="4" l="1"/>
  <c r="L1779" i="4" s="1"/>
  <c r="N1779" i="4" s="1"/>
  <c r="R1779" i="4" s="1"/>
  <c r="P1779" i="4" l="1"/>
  <c r="S1779" i="4" s="1"/>
  <c r="G1780" i="4" s="1"/>
  <c r="M1780" i="4" s="1"/>
  <c r="H1780" i="4"/>
  <c r="W1780" i="4" l="1"/>
  <c r="Q1779" i="4"/>
  <c r="X1780" i="4"/>
  <c r="U1779" i="4" l="1"/>
  <c r="I1780" i="4" s="1"/>
  <c r="Y1780" i="4" s="1"/>
  <c r="T1779" i="4"/>
  <c r="D1780" i="4" s="1"/>
  <c r="J1780" i="4" s="1"/>
  <c r="K1780" i="4" l="1"/>
  <c r="L1780" i="4" l="1"/>
  <c r="N1780" i="4" s="1"/>
  <c r="R1780" i="4" s="1"/>
  <c r="P1780" i="4" l="1"/>
  <c r="S1780" i="4" s="1"/>
  <c r="G1781" i="4" s="1"/>
  <c r="M1781" i="4" s="1"/>
  <c r="H1781" i="4"/>
  <c r="W1781" i="4" l="1"/>
  <c r="Q1780" i="4"/>
  <c r="X1781" i="4"/>
  <c r="U1780" i="4" l="1"/>
  <c r="I1781" i="4" s="1"/>
  <c r="Y1781" i="4" s="1"/>
  <c r="T1780" i="4"/>
  <c r="D1781" i="4" s="1"/>
  <c r="J1781" i="4" s="1"/>
  <c r="K1781" i="4" l="1"/>
  <c r="L1781" i="4" s="1"/>
  <c r="N1781" i="4" s="1"/>
  <c r="R1781" i="4" s="1"/>
  <c r="P1781" i="4" l="1"/>
  <c r="S1781" i="4" s="1"/>
  <c r="G1782" i="4" s="1"/>
  <c r="M1782" i="4" s="1"/>
  <c r="H1782" i="4"/>
  <c r="W1782" i="4" l="1"/>
  <c r="Q1781" i="4"/>
  <c r="X1782" i="4"/>
  <c r="U1781" i="4" l="1"/>
  <c r="I1782" i="4" s="1"/>
  <c r="Y1782" i="4" s="1"/>
  <c r="T1781" i="4"/>
  <c r="D1782" i="4" s="1"/>
  <c r="J1782" i="4" s="1"/>
  <c r="K1782" i="4" l="1"/>
  <c r="L1782" i="4" l="1"/>
  <c r="N1782" i="4" s="1"/>
  <c r="P1782" i="4" l="1"/>
  <c r="S1782" i="4" s="1"/>
  <c r="G1783" i="4" s="1"/>
  <c r="M1783" i="4" s="1"/>
  <c r="R1782" i="4"/>
  <c r="H1783" i="4" s="1"/>
  <c r="Q1782" i="4" l="1"/>
  <c r="U1782" i="4" s="1"/>
  <c r="I1783" i="4" s="1"/>
  <c r="Y1783" i="4" s="1"/>
  <c r="W1783" i="4"/>
  <c r="X1783" i="4"/>
  <c r="T1782" i="4"/>
  <c r="D1783" i="4" s="1"/>
  <c r="J1783" i="4" s="1"/>
  <c r="K1783" i="4" l="1"/>
  <c r="L1783" i="4" s="1"/>
  <c r="N1783" i="4" s="1"/>
  <c r="R1783" i="4" s="1"/>
  <c r="P1783" i="4" l="1"/>
  <c r="S1783" i="4" s="1"/>
  <c r="G1784" i="4" s="1"/>
  <c r="M1784" i="4" s="1"/>
  <c r="H1784" i="4"/>
  <c r="W1784" i="4" l="1"/>
  <c r="Q1783" i="4"/>
  <c r="X1784" i="4"/>
  <c r="U1783" i="4" l="1"/>
  <c r="I1784" i="4" s="1"/>
  <c r="Y1784" i="4" s="1"/>
  <c r="T1783" i="4"/>
  <c r="D1784" i="4" s="1"/>
  <c r="J1784" i="4" s="1"/>
  <c r="K1784" i="4" l="1"/>
  <c r="L1784" i="4" s="1"/>
  <c r="N1784" i="4" s="1"/>
  <c r="R1784" i="4" s="1"/>
  <c r="P1784" i="4" l="1"/>
  <c r="S1784" i="4" s="1"/>
  <c r="G1785" i="4" s="1"/>
  <c r="M1785" i="4" s="1"/>
  <c r="H1785" i="4"/>
  <c r="W1785" i="4" l="1"/>
  <c r="Q1784" i="4"/>
  <c r="X1785" i="4"/>
  <c r="U1784" i="4" l="1"/>
  <c r="I1785" i="4" s="1"/>
  <c r="Y1785" i="4" s="1"/>
  <c r="T1784" i="4"/>
  <c r="D1785" i="4" s="1"/>
  <c r="J1785" i="4" s="1"/>
  <c r="K1785" i="4" l="1"/>
  <c r="L1785" i="4" s="1"/>
  <c r="N1785" i="4" s="1"/>
  <c r="R1785" i="4" s="1"/>
  <c r="P1785" i="4" l="1"/>
  <c r="S1785" i="4" s="1"/>
  <c r="G1786" i="4" s="1"/>
  <c r="M1786" i="4" s="1"/>
  <c r="H1786" i="4"/>
  <c r="W1786" i="4" l="1"/>
  <c r="Q1785" i="4"/>
  <c r="U1785" i="4" s="1"/>
  <c r="I1786" i="4" s="1"/>
  <c r="Y1786" i="4" s="1"/>
  <c r="T1785" i="4"/>
  <c r="D1786" i="4" s="1"/>
  <c r="J1786" i="4" s="1"/>
  <c r="X1786" i="4"/>
  <c r="K1786" i="4" l="1"/>
  <c r="L1786" i="4" l="1"/>
  <c r="N1786" i="4" s="1"/>
  <c r="R1786" i="4" s="1"/>
  <c r="P1786" i="4" l="1"/>
  <c r="S1786" i="4" s="1"/>
  <c r="G1787" i="4" s="1"/>
  <c r="M1787" i="4" s="1"/>
  <c r="H1787" i="4"/>
  <c r="W1787" i="4" l="1"/>
  <c r="Q1786" i="4"/>
  <c r="X1787" i="4"/>
  <c r="U1786" i="4" l="1"/>
  <c r="I1787" i="4" s="1"/>
  <c r="Y1787" i="4" s="1"/>
  <c r="T1786" i="4"/>
  <c r="D1787" i="4" s="1"/>
  <c r="J1787" i="4" s="1"/>
  <c r="K1787" i="4" l="1"/>
  <c r="L1787" i="4" l="1"/>
  <c r="N1787" i="4" s="1"/>
  <c r="R1787" i="4" s="1"/>
  <c r="P1787" i="4" l="1"/>
  <c r="S1787" i="4" s="1"/>
  <c r="G1788" i="4" s="1"/>
  <c r="M1788" i="4" s="1"/>
  <c r="H1788" i="4"/>
  <c r="W1788" i="4" l="1"/>
  <c r="Q1787" i="4"/>
  <c r="X1788" i="4"/>
  <c r="U1787" i="4" l="1"/>
  <c r="I1788" i="4" s="1"/>
  <c r="Y1788" i="4" s="1"/>
  <c r="T1787" i="4"/>
  <c r="D1788" i="4" s="1"/>
  <c r="J1788" i="4" s="1"/>
  <c r="K1788" i="4" l="1"/>
  <c r="L1788" i="4" s="1"/>
  <c r="N1788" i="4" s="1"/>
  <c r="R1788" i="4" s="1"/>
  <c r="P1788" i="4" l="1"/>
  <c r="S1788" i="4" s="1"/>
  <c r="G1789" i="4" s="1"/>
  <c r="M1789" i="4" s="1"/>
  <c r="H1789" i="4"/>
  <c r="W1789" i="4" l="1"/>
  <c r="Q1788" i="4"/>
  <c r="X1789" i="4"/>
  <c r="U1788" i="4" l="1"/>
  <c r="I1789" i="4" s="1"/>
  <c r="Y1789" i="4" s="1"/>
  <c r="T1788" i="4"/>
  <c r="D1789" i="4" s="1"/>
  <c r="J1789" i="4" s="1"/>
  <c r="K1789" i="4" l="1"/>
  <c r="L1789" i="4" l="1"/>
  <c r="N1789" i="4" s="1"/>
  <c r="P1789" i="4" l="1"/>
  <c r="S1789" i="4" s="1"/>
  <c r="G1790" i="4" s="1"/>
  <c r="M1790" i="4" s="1"/>
  <c r="R1789" i="4"/>
  <c r="H1790" i="4" s="1"/>
  <c r="W1790" i="4" l="1"/>
  <c r="X1790" i="4"/>
  <c r="Q1789" i="4"/>
  <c r="U1789" i="4" s="1"/>
  <c r="I1790" i="4" s="1"/>
  <c r="Y1790" i="4" s="1"/>
  <c r="T1789" i="4"/>
  <c r="D1790" i="4" s="1"/>
  <c r="J1790" i="4" s="1"/>
  <c r="K1790" i="4" l="1"/>
  <c r="L1790" i="4" l="1"/>
  <c r="N1790" i="4" s="1"/>
  <c r="P1790" i="4" l="1"/>
  <c r="S1790" i="4" s="1"/>
  <c r="G1791" i="4" s="1"/>
  <c r="M1791" i="4" s="1"/>
  <c r="R1790" i="4"/>
  <c r="H1791" i="4" s="1"/>
  <c r="W1791" i="4" l="1"/>
  <c r="X1791" i="4"/>
  <c r="Q1790" i="4"/>
  <c r="T1790" i="4" s="1"/>
  <c r="D1791" i="4" s="1"/>
  <c r="J1791" i="4" s="1"/>
  <c r="K1791" i="4" l="1"/>
  <c r="L1791" i="4" s="1"/>
  <c r="N1791" i="4" s="1"/>
  <c r="U1790" i="4"/>
  <c r="I1791" i="4" s="1"/>
  <c r="Y1791" i="4" s="1"/>
  <c r="P1791" i="4" l="1"/>
  <c r="S1791" i="4" s="1"/>
  <c r="G1792" i="4" s="1"/>
  <c r="M1792" i="4" s="1"/>
  <c r="R1791" i="4"/>
  <c r="H1792" i="4" s="1"/>
  <c r="T1791" i="4"/>
  <c r="D1792" i="4" s="1"/>
  <c r="W1792" i="4" l="1"/>
  <c r="X1792" i="4"/>
  <c r="J1792" i="4"/>
  <c r="Q1791" i="4"/>
  <c r="U1791" i="4" s="1"/>
  <c r="I1792" i="4" s="1"/>
  <c r="Y1792" i="4" s="1"/>
  <c r="K1792" i="4"/>
  <c r="L1792" i="4" l="1"/>
  <c r="N1792" i="4" s="1"/>
  <c r="P1792" i="4" l="1"/>
  <c r="S1792" i="4" s="1"/>
  <c r="G1793" i="4" s="1"/>
  <c r="M1793" i="4" s="1"/>
  <c r="R1792" i="4"/>
  <c r="H1793" i="4" s="1"/>
  <c r="Q1792" i="4" l="1"/>
  <c r="U1792" i="4" s="1"/>
  <c r="I1793" i="4" s="1"/>
  <c r="Y1793" i="4" s="1"/>
  <c r="X1793" i="4"/>
  <c r="W1793" i="4"/>
  <c r="T1792" i="4"/>
  <c r="D1793" i="4" s="1"/>
  <c r="J1793" i="4" s="1"/>
  <c r="K1793" i="4" l="1"/>
  <c r="L1793" i="4" s="1"/>
  <c r="N1793" i="4" s="1"/>
  <c r="R1793" i="4" s="1"/>
  <c r="P1793" i="4" l="1"/>
  <c r="S1793" i="4" s="1"/>
  <c r="G1794" i="4" s="1"/>
  <c r="M1794" i="4" s="1"/>
  <c r="H1794" i="4"/>
  <c r="W1794" i="4" l="1"/>
  <c r="Q1793" i="4"/>
  <c r="U1793" i="4" s="1"/>
  <c r="I1794" i="4" s="1"/>
  <c r="Y1794" i="4" s="1"/>
  <c r="T1793" i="4"/>
  <c r="D1794" i="4" s="1"/>
  <c r="J1794" i="4" s="1"/>
  <c r="X1794" i="4"/>
  <c r="K1794" i="4" l="1"/>
  <c r="L1794" i="4" s="1"/>
  <c r="N1794" i="4" s="1"/>
  <c r="R1794" i="4" s="1"/>
  <c r="P1794" i="4" l="1"/>
  <c r="S1794" i="4" s="1"/>
  <c r="G1795" i="4" s="1"/>
  <c r="M1795" i="4" s="1"/>
  <c r="H1795" i="4"/>
  <c r="W1795" i="4" l="1"/>
  <c r="Q1794" i="4"/>
  <c r="X1795" i="4"/>
  <c r="U1794" i="4" l="1"/>
  <c r="I1795" i="4" s="1"/>
  <c r="Y1795" i="4" s="1"/>
  <c r="T1794" i="4"/>
  <c r="D1795" i="4" s="1"/>
  <c r="J1795" i="4" s="1"/>
  <c r="K1795" i="4" l="1"/>
  <c r="L1795" i="4" l="1"/>
  <c r="N1795" i="4" s="1"/>
  <c r="P1795" i="4" l="1"/>
  <c r="S1795" i="4" s="1"/>
  <c r="G1796" i="4" s="1"/>
  <c r="M1796" i="4" s="1"/>
  <c r="R1795" i="4"/>
  <c r="H1796" i="4" s="1"/>
  <c r="X1796" i="4" l="1"/>
  <c r="W1796" i="4"/>
  <c r="Q1795" i="4"/>
  <c r="U1795" i="4" s="1"/>
  <c r="I1796" i="4" s="1"/>
  <c r="Y1796" i="4" s="1"/>
  <c r="T1795" i="4"/>
  <c r="D1796" i="4" s="1"/>
  <c r="J1796" i="4" s="1"/>
  <c r="K1796" i="4" l="1"/>
  <c r="L1796" i="4" l="1"/>
  <c r="N1796" i="4" s="1"/>
  <c r="P1796" i="4" l="1"/>
  <c r="S1796" i="4" s="1"/>
  <c r="G1797" i="4" s="1"/>
  <c r="M1797" i="4" s="1"/>
  <c r="R1796" i="4"/>
  <c r="H1797" i="4" s="1"/>
  <c r="W1797" i="4" l="1"/>
  <c r="X1797" i="4"/>
  <c r="Q1796" i="4"/>
  <c r="U1796" i="4" s="1"/>
  <c r="I1797" i="4" s="1"/>
  <c r="Y1797" i="4" s="1"/>
  <c r="T1796" i="4"/>
  <c r="D1797" i="4" s="1"/>
  <c r="J1797" i="4" s="1"/>
  <c r="K1797" i="4" l="1"/>
  <c r="L1797" i="4" l="1"/>
  <c r="N1797" i="4" s="1"/>
  <c r="P1797" i="4" l="1"/>
  <c r="S1797" i="4" s="1"/>
  <c r="G1798" i="4" s="1"/>
  <c r="M1798" i="4" s="1"/>
  <c r="R1797" i="4"/>
  <c r="H1798" i="4" s="1"/>
  <c r="Q1797" i="4" l="1"/>
  <c r="U1797" i="4" s="1"/>
  <c r="I1798" i="4" s="1"/>
  <c r="Y1798" i="4" s="1"/>
  <c r="X1798" i="4"/>
  <c r="W1798" i="4"/>
  <c r="T1797" i="4"/>
  <c r="D1798" i="4" s="1"/>
  <c r="J1798" i="4" s="1"/>
  <c r="K1798" i="4" l="1"/>
  <c r="L1798" i="4" l="1"/>
  <c r="N1798" i="4" s="1"/>
  <c r="P1798" i="4" l="1"/>
  <c r="S1798" i="4" s="1"/>
  <c r="G1799" i="4" s="1"/>
  <c r="M1799" i="4" s="1"/>
  <c r="R1798" i="4"/>
  <c r="H1799" i="4" s="1"/>
  <c r="X1799" i="4" l="1"/>
  <c r="Q1798" i="4"/>
  <c r="T1798" i="4" s="1"/>
  <c r="D1799" i="4" s="1"/>
  <c r="J1799" i="4" s="1"/>
  <c r="W1799" i="4"/>
  <c r="K1799" i="4" l="1"/>
  <c r="L1799" i="4" s="1"/>
  <c r="N1799" i="4" s="1"/>
  <c r="U1798" i="4"/>
  <c r="I1799" i="4" s="1"/>
  <c r="Y1799" i="4" s="1"/>
  <c r="P1799" i="4" l="1"/>
  <c r="S1799" i="4" s="1"/>
  <c r="G1800" i="4" s="1"/>
  <c r="M1800" i="4" s="1"/>
  <c r="R1799" i="4"/>
  <c r="H1800" i="4" s="1"/>
  <c r="Q1799" i="4" l="1"/>
  <c r="U1799" i="4" s="1"/>
  <c r="I1800" i="4" s="1"/>
  <c r="Y1800" i="4" s="1"/>
  <c r="X1800" i="4"/>
  <c r="W1800" i="4"/>
  <c r="T1799" i="4"/>
  <c r="D1800" i="4" s="1"/>
  <c r="J1800" i="4" s="1"/>
  <c r="K1800" i="4" l="1"/>
  <c r="L1800" i="4" s="1"/>
  <c r="N1800" i="4" s="1"/>
  <c r="R1800" i="4" s="1"/>
  <c r="P1800" i="4" l="1"/>
  <c r="S1800" i="4" s="1"/>
  <c r="G1801" i="4" s="1"/>
  <c r="M1801" i="4" s="1"/>
  <c r="H1801" i="4"/>
  <c r="W1801" i="4" l="1"/>
  <c r="Q1800" i="4"/>
  <c r="X1801" i="4"/>
  <c r="U1800" i="4" l="1"/>
  <c r="I1801" i="4" s="1"/>
  <c r="Y1801" i="4" s="1"/>
  <c r="T1800" i="4"/>
  <c r="D1801" i="4" s="1"/>
  <c r="J1801" i="4" s="1"/>
  <c r="K1801" i="4" l="1"/>
  <c r="L1801" i="4" s="1"/>
  <c r="N1801" i="4" s="1"/>
  <c r="R1801" i="4" s="1"/>
  <c r="P1801" i="4" l="1"/>
  <c r="S1801" i="4" s="1"/>
  <c r="G1802" i="4" s="1"/>
  <c r="M1802" i="4" s="1"/>
  <c r="H1802" i="4"/>
  <c r="W1802" i="4" l="1"/>
  <c r="Q1801" i="4"/>
  <c r="X1802" i="4"/>
  <c r="U1801" i="4" l="1"/>
  <c r="I1802" i="4" s="1"/>
  <c r="Y1802" i="4" s="1"/>
  <c r="T1801" i="4"/>
  <c r="D1802" i="4" s="1"/>
  <c r="J1802" i="4" s="1"/>
  <c r="K1802" i="4" l="1"/>
  <c r="L1802" i="4" s="1"/>
  <c r="N1802" i="4" s="1"/>
  <c r="R1802" i="4" s="1"/>
  <c r="P1802" i="4" l="1"/>
  <c r="S1802" i="4" s="1"/>
  <c r="G1803" i="4" s="1"/>
  <c r="M1803" i="4" s="1"/>
  <c r="H1803" i="4"/>
  <c r="W1803" i="4" l="1"/>
  <c r="Q1802" i="4"/>
  <c r="X1803" i="4"/>
  <c r="U1802" i="4" l="1"/>
  <c r="I1803" i="4" s="1"/>
  <c r="Y1803" i="4" s="1"/>
  <c r="T1802" i="4"/>
  <c r="D1803" i="4" s="1"/>
  <c r="J1803" i="4" s="1"/>
  <c r="K1803" i="4" l="1"/>
  <c r="L1803" i="4" l="1"/>
  <c r="N1803" i="4" s="1"/>
  <c r="P1803" i="4" l="1"/>
  <c r="S1803" i="4" s="1"/>
  <c r="G1804" i="4" s="1"/>
  <c r="M1804" i="4" s="1"/>
  <c r="R1803" i="4"/>
  <c r="H1804" i="4" s="1"/>
  <c r="T1803" i="4"/>
  <c r="D1804" i="4" s="1"/>
  <c r="Q1803" i="4" l="1"/>
  <c r="U1803" i="4" s="1"/>
  <c r="I1804" i="4" s="1"/>
  <c r="Y1804" i="4" s="1"/>
  <c r="J1804" i="4"/>
  <c r="X1804" i="4"/>
  <c r="W1804" i="4"/>
  <c r="K1804" i="4"/>
  <c r="L1804" i="4" l="1"/>
  <c r="N1804" i="4" s="1"/>
  <c r="R1804" i="4" s="1"/>
  <c r="H1805" i="4" s="1"/>
  <c r="P1804" i="4" l="1"/>
  <c r="S1804" i="4" s="1"/>
  <c r="G1805" i="4" s="1"/>
  <c r="M1805" i="4" s="1"/>
  <c r="W1805" i="4" l="1"/>
  <c r="X1805" i="4"/>
  <c r="Q1804" i="4"/>
  <c r="U1804" i="4" s="1"/>
  <c r="I1805" i="4" s="1"/>
  <c r="Y1805" i="4" s="1"/>
  <c r="T1804" i="4"/>
  <c r="D1805" i="4" s="1"/>
  <c r="J1805" i="4" s="1"/>
  <c r="K1805" i="4" l="1"/>
  <c r="L1805" i="4" s="1"/>
  <c r="N1805" i="4" s="1"/>
  <c r="R1805" i="4" s="1"/>
  <c r="P1805" i="4" l="1"/>
  <c r="S1805" i="4" s="1"/>
  <c r="G1806" i="4" s="1"/>
  <c r="M1806" i="4" s="1"/>
  <c r="H1806" i="4"/>
  <c r="W1806" i="4" l="1"/>
  <c r="Q1805" i="4"/>
  <c r="T1805" i="4" s="1"/>
  <c r="D1806" i="4" s="1"/>
  <c r="J1806" i="4" s="1"/>
  <c r="X1806" i="4"/>
  <c r="U1805" i="4" l="1"/>
  <c r="I1806" i="4" s="1"/>
  <c r="Y1806" i="4" s="1"/>
  <c r="K1806" i="4"/>
  <c r="L1806" i="4" l="1"/>
  <c r="N1806" i="4" s="1"/>
  <c r="R1806" i="4" l="1"/>
  <c r="H1807" i="4" s="1"/>
  <c r="P1806" i="4"/>
  <c r="S1806" i="4" s="1"/>
  <c r="G1807" i="4" s="1"/>
  <c r="M1807" i="4" s="1"/>
  <c r="T1806" i="4"/>
  <c r="D1807" i="4" s="1"/>
  <c r="J1807" i="4" l="1"/>
  <c r="Q1806" i="4"/>
  <c r="U1806" i="4" s="1"/>
  <c r="I1807" i="4" s="1"/>
  <c r="Y1807" i="4" s="1"/>
  <c r="W1807" i="4"/>
  <c r="X1807" i="4"/>
  <c r="K1807" i="4"/>
  <c r="L1807" i="4" l="1"/>
  <c r="N1807" i="4" s="1"/>
  <c r="R1807" i="4" s="1"/>
  <c r="P1807" i="4" l="1"/>
  <c r="S1807" i="4" s="1"/>
  <c r="G1808" i="4" s="1"/>
  <c r="M1808" i="4" s="1"/>
  <c r="H1808" i="4"/>
  <c r="W1808" i="4" l="1"/>
  <c r="Q1807" i="4"/>
  <c r="T1807" i="4" s="1"/>
  <c r="D1808" i="4" s="1"/>
  <c r="J1808" i="4" s="1"/>
  <c r="X1808" i="4"/>
  <c r="U1807" i="4" l="1"/>
  <c r="I1808" i="4" s="1"/>
  <c r="Y1808" i="4" s="1"/>
  <c r="K1808" i="4"/>
  <c r="L1808" i="4" l="1"/>
  <c r="N1808" i="4" s="1"/>
  <c r="R1808" i="4" l="1"/>
  <c r="H1809" i="4" s="1"/>
  <c r="P1808" i="4"/>
  <c r="S1808" i="4" s="1"/>
  <c r="G1809" i="4" s="1"/>
  <c r="M1809" i="4" s="1"/>
  <c r="W1809" i="4" l="1"/>
  <c r="Q1808" i="4"/>
  <c r="T1808" i="4" s="1"/>
  <c r="D1809" i="4" s="1"/>
  <c r="J1809" i="4" s="1"/>
  <c r="X1809" i="4"/>
  <c r="U1808" i="4" l="1"/>
  <c r="I1809" i="4" s="1"/>
  <c r="Y1809" i="4" s="1"/>
  <c r="K1809" i="4"/>
  <c r="L1809" i="4" s="1"/>
  <c r="N1809" i="4" s="1"/>
  <c r="R1809" i="4" l="1"/>
  <c r="H1810" i="4" s="1"/>
  <c r="P1809" i="4"/>
  <c r="S1809" i="4" s="1"/>
  <c r="G1810" i="4" s="1"/>
  <c r="M1810" i="4" s="1"/>
  <c r="W1810" i="4" l="1"/>
  <c r="X1810" i="4"/>
  <c r="Q1809" i="4"/>
  <c r="T1809" i="4" s="1"/>
  <c r="D1810" i="4" s="1"/>
  <c r="J1810" i="4" s="1"/>
  <c r="U1809" i="4" l="1"/>
  <c r="I1810" i="4" s="1"/>
  <c r="Y1810" i="4" s="1"/>
  <c r="K1810" i="4"/>
  <c r="L1810" i="4" l="1"/>
  <c r="N1810" i="4" s="1"/>
  <c r="P1810" i="4" l="1"/>
  <c r="S1810" i="4" s="1"/>
  <c r="G1811" i="4" s="1"/>
  <c r="M1811" i="4" s="1"/>
  <c r="R1810" i="4"/>
  <c r="H1811" i="4" s="1"/>
  <c r="T1810" i="4"/>
  <c r="D1811" i="4" s="1"/>
  <c r="J1811" i="4" l="1"/>
  <c r="Q1810" i="4"/>
  <c r="U1810" i="4" s="1"/>
  <c r="I1811" i="4" s="1"/>
  <c r="Y1811" i="4" s="1"/>
  <c r="X1811" i="4"/>
  <c r="W1811" i="4"/>
  <c r="K1811" i="4"/>
  <c r="L1811" i="4" l="1"/>
  <c r="N1811" i="4" s="1"/>
  <c r="P1811" i="4" l="1"/>
  <c r="S1811" i="4" s="1"/>
  <c r="G1812" i="4" s="1"/>
  <c r="M1812" i="4" s="1"/>
  <c r="R1811" i="4"/>
  <c r="H1812" i="4" s="1"/>
  <c r="T1811" i="4"/>
  <c r="D1812" i="4" s="1"/>
  <c r="W1812" i="4" l="1"/>
  <c r="J1812" i="4"/>
  <c r="Q1811" i="4"/>
  <c r="U1811" i="4" s="1"/>
  <c r="I1812" i="4" s="1"/>
  <c r="Y1812" i="4" s="1"/>
  <c r="X1812" i="4"/>
  <c r="K1812" i="4"/>
  <c r="L1812" i="4" l="1"/>
  <c r="N1812" i="4" s="1"/>
  <c r="R1812" i="4" l="1"/>
  <c r="H1813" i="4" s="1"/>
  <c r="P1812" i="4"/>
  <c r="S1812" i="4" s="1"/>
  <c r="G1813" i="4" s="1"/>
  <c r="M1813" i="4" s="1"/>
  <c r="W1813" i="4" l="1"/>
  <c r="X1813" i="4"/>
  <c r="Q1812" i="4"/>
  <c r="T1812" i="4" s="1"/>
  <c r="D1813" i="4" s="1"/>
  <c r="J1813" i="4" s="1"/>
  <c r="U1812" i="4" l="1"/>
  <c r="I1813" i="4" s="1"/>
  <c r="Y1813" i="4" s="1"/>
  <c r="K1813" i="4"/>
  <c r="L1813" i="4" s="1"/>
  <c r="N1813" i="4" s="1"/>
  <c r="R1813" i="4" s="1"/>
  <c r="P1813" i="4" l="1"/>
  <c r="S1813" i="4" s="1"/>
  <c r="G1814" i="4" s="1"/>
  <c r="M1814" i="4" s="1"/>
  <c r="H1814" i="4"/>
  <c r="T1813" i="4"/>
  <c r="D1814" i="4" s="1"/>
  <c r="J1814" i="4" l="1"/>
  <c r="W1814" i="4"/>
  <c r="Q1813" i="4"/>
  <c r="U1813" i="4" s="1"/>
  <c r="I1814" i="4" s="1"/>
  <c r="Y1814" i="4" s="1"/>
  <c r="X1814" i="4"/>
  <c r="K1814" i="4"/>
  <c r="L1814" i="4" l="1"/>
  <c r="N1814" i="4" s="1"/>
  <c r="R1814" i="4" s="1"/>
  <c r="P1814" i="4" l="1"/>
  <c r="S1814" i="4" s="1"/>
  <c r="G1815" i="4" s="1"/>
  <c r="M1815" i="4" s="1"/>
  <c r="H1815" i="4"/>
  <c r="W1815" i="4" l="1"/>
  <c r="Q1814" i="4"/>
  <c r="X1815" i="4"/>
  <c r="U1814" i="4" l="1"/>
  <c r="I1815" i="4" s="1"/>
  <c r="Y1815" i="4" s="1"/>
  <c r="T1814" i="4"/>
  <c r="D1815" i="4" s="1"/>
  <c r="J1815" i="4" s="1"/>
  <c r="K1815" i="4" l="1"/>
  <c r="L1815" i="4" l="1"/>
  <c r="N1815" i="4" s="1"/>
  <c r="P1815" i="4" l="1"/>
  <c r="S1815" i="4" s="1"/>
  <c r="G1816" i="4" s="1"/>
  <c r="M1816" i="4" s="1"/>
  <c r="R1815" i="4"/>
  <c r="H1816" i="4" s="1"/>
  <c r="T1815" i="4"/>
  <c r="D1816" i="4" s="1"/>
  <c r="X1816" i="4" l="1"/>
  <c r="W1816" i="4"/>
  <c r="J1816" i="4"/>
  <c r="Q1815" i="4"/>
  <c r="U1815" i="4" s="1"/>
  <c r="I1816" i="4" s="1"/>
  <c r="Y1816" i="4" s="1"/>
  <c r="K1816" i="4"/>
  <c r="L1816" i="4" l="1"/>
  <c r="N1816" i="4" s="1"/>
  <c r="R1816" i="4" s="1"/>
  <c r="P1816" i="4" l="1"/>
  <c r="S1816" i="4" s="1"/>
  <c r="G1817" i="4" s="1"/>
  <c r="M1817" i="4" s="1"/>
  <c r="H1817" i="4"/>
  <c r="W1817" i="4" l="1"/>
  <c r="Q1816" i="4"/>
  <c r="U1816" i="4" s="1"/>
  <c r="I1817" i="4" s="1"/>
  <c r="Y1817" i="4" s="1"/>
  <c r="T1816" i="4"/>
  <c r="D1817" i="4" s="1"/>
  <c r="J1817" i="4" s="1"/>
  <c r="X1817" i="4"/>
  <c r="K1817" i="4" l="1"/>
  <c r="L1817" i="4" l="1"/>
  <c r="N1817" i="4" s="1"/>
  <c r="R1817" i="4" s="1"/>
  <c r="P1817" i="4" l="1"/>
  <c r="S1817" i="4" s="1"/>
  <c r="G1818" i="4" s="1"/>
  <c r="M1818" i="4" s="1"/>
  <c r="H1818" i="4"/>
  <c r="W1818" i="4" l="1"/>
  <c r="Q1817" i="4"/>
  <c r="X1818" i="4"/>
  <c r="U1817" i="4" l="1"/>
  <c r="I1818" i="4" s="1"/>
  <c r="Y1818" i="4" s="1"/>
  <c r="T1817" i="4"/>
  <c r="D1818" i="4" s="1"/>
  <c r="J1818" i="4" s="1"/>
  <c r="K1818" i="4" l="1"/>
  <c r="L1818" i="4" s="1"/>
  <c r="N1818" i="4" s="1"/>
  <c r="R1818" i="4" s="1"/>
  <c r="P1818" i="4" l="1"/>
  <c r="S1818" i="4" s="1"/>
  <c r="G1819" i="4" s="1"/>
  <c r="M1819" i="4" s="1"/>
  <c r="H1819" i="4"/>
  <c r="W1819" i="4" l="1"/>
  <c r="Q1818" i="4"/>
  <c r="T1818" i="4" s="1"/>
  <c r="D1819" i="4" s="1"/>
  <c r="J1819" i="4" s="1"/>
  <c r="X1819" i="4"/>
  <c r="U1818" i="4" l="1"/>
  <c r="I1819" i="4" s="1"/>
  <c r="Y1819" i="4" s="1"/>
  <c r="K1819" i="4"/>
  <c r="L1819" i="4" s="1"/>
  <c r="N1819" i="4" s="1"/>
  <c r="R1819" i="4" s="1"/>
  <c r="P1819" i="4" l="1"/>
  <c r="S1819" i="4" s="1"/>
  <c r="G1820" i="4" s="1"/>
  <c r="M1820" i="4" s="1"/>
  <c r="H1820" i="4"/>
  <c r="W1820" i="4" l="1"/>
  <c r="Q1819" i="4"/>
  <c r="X1820" i="4"/>
  <c r="U1819" i="4" l="1"/>
  <c r="I1820" i="4" s="1"/>
  <c r="Y1820" i="4" s="1"/>
  <c r="T1819" i="4"/>
  <c r="D1820" i="4" s="1"/>
  <c r="J1820" i="4" s="1"/>
  <c r="K1820" i="4" l="1"/>
  <c r="L1820" i="4" l="1"/>
  <c r="N1820" i="4" s="1"/>
  <c r="P1820" i="4" l="1"/>
  <c r="S1820" i="4" s="1"/>
  <c r="G1821" i="4" s="1"/>
  <c r="M1821" i="4" s="1"/>
  <c r="R1820" i="4"/>
  <c r="H1821" i="4" s="1"/>
  <c r="T1820" i="4"/>
  <c r="D1821" i="4" s="1"/>
  <c r="J1821" i="4" l="1"/>
  <c r="Q1820" i="4"/>
  <c r="U1820" i="4" s="1"/>
  <c r="I1821" i="4" s="1"/>
  <c r="Y1821" i="4" s="1"/>
  <c r="X1821" i="4"/>
  <c r="W1821" i="4"/>
  <c r="K1821" i="4"/>
  <c r="L1821" i="4" l="1"/>
  <c r="N1821" i="4" s="1"/>
  <c r="P1821" i="4" l="1"/>
  <c r="S1821" i="4" s="1"/>
  <c r="G1822" i="4" s="1"/>
  <c r="M1822" i="4" s="1"/>
  <c r="R1821" i="4"/>
  <c r="H1822" i="4" s="1"/>
  <c r="Q1821" i="4" l="1"/>
  <c r="U1821" i="4" s="1"/>
  <c r="I1822" i="4" s="1"/>
  <c r="Y1822" i="4" s="1"/>
  <c r="X1822" i="4"/>
  <c r="W1822" i="4"/>
  <c r="T1821" i="4"/>
  <c r="D1822" i="4" s="1"/>
  <c r="J1822" i="4" s="1"/>
  <c r="K1822" i="4" l="1"/>
  <c r="L1822" i="4" l="1"/>
  <c r="N1822" i="4" s="1"/>
  <c r="P1822" i="4" l="1"/>
  <c r="S1822" i="4" s="1"/>
  <c r="G1823" i="4" s="1"/>
  <c r="M1823" i="4" s="1"/>
  <c r="R1822" i="4"/>
  <c r="H1823" i="4" s="1"/>
  <c r="Q1822" i="4" l="1"/>
  <c r="T1822" i="4" s="1"/>
  <c r="D1823" i="4" s="1"/>
  <c r="J1823" i="4" s="1"/>
  <c r="X1823" i="4"/>
  <c r="W1823" i="4"/>
  <c r="K1823" i="4" l="1"/>
  <c r="L1823" i="4" s="1"/>
  <c r="N1823" i="4" s="1"/>
  <c r="R1823" i="4" s="1"/>
  <c r="U1822" i="4"/>
  <c r="I1823" i="4" s="1"/>
  <c r="Y1823" i="4" s="1"/>
  <c r="P1823" i="4" l="1"/>
  <c r="S1823" i="4" s="1"/>
  <c r="G1824" i="4" s="1"/>
  <c r="M1824" i="4" s="1"/>
  <c r="H1824" i="4"/>
  <c r="W1824" i="4" l="1"/>
  <c r="Q1823" i="4"/>
  <c r="T1823" i="4" s="1"/>
  <c r="D1824" i="4" s="1"/>
  <c r="J1824" i="4" s="1"/>
  <c r="X1824" i="4"/>
  <c r="U1823" i="4" l="1"/>
  <c r="I1824" i="4" s="1"/>
  <c r="Y1824" i="4" s="1"/>
  <c r="K1824" i="4"/>
  <c r="L1824" i="4" l="1"/>
  <c r="N1824" i="4" s="1"/>
  <c r="R1824" i="4" s="1"/>
  <c r="P1824" i="4" l="1"/>
  <c r="S1824" i="4" s="1"/>
  <c r="G1825" i="4" s="1"/>
  <c r="M1825" i="4" s="1"/>
  <c r="H1825" i="4"/>
  <c r="W1825" i="4" l="1"/>
  <c r="Q1824" i="4"/>
  <c r="T1824" i="4" s="1"/>
  <c r="D1825" i="4" s="1"/>
  <c r="J1825" i="4" s="1"/>
  <c r="X1825" i="4"/>
  <c r="U1824" i="4" l="1"/>
  <c r="I1825" i="4" s="1"/>
  <c r="Y1825" i="4" s="1"/>
  <c r="K1825" i="4"/>
  <c r="L1825" i="4" l="1"/>
  <c r="N1825" i="4" s="1"/>
  <c r="R1825" i="4" s="1"/>
  <c r="P1825" i="4" l="1"/>
  <c r="S1825" i="4" s="1"/>
  <c r="G1826" i="4" s="1"/>
  <c r="M1826" i="4" s="1"/>
  <c r="H1826" i="4"/>
  <c r="W1826" i="4" l="1"/>
  <c r="Q1825" i="4"/>
  <c r="T1825" i="4" s="1"/>
  <c r="D1826" i="4" s="1"/>
  <c r="J1826" i="4" s="1"/>
  <c r="X1826" i="4"/>
  <c r="U1825" i="4" l="1"/>
  <c r="I1826" i="4" s="1"/>
  <c r="K1826" i="4"/>
  <c r="Y1826" i="4" l="1"/>
  <c r="L1826" i="4"/>
  <c r="N1826" i="4" s="1"/>
  <c r="R1826" i="4" s="1"/>
  <c r="P1826" i="4" l="1"/>
  <c r="S1826" i="4" s="1"/>
  <c r="G1827" i="4" s="1"/>
  <c r="M1827" i="4" s="1"/>
  <c r="H1827" i="4"/>
  <c r="W1827" i="4" l="1"/>
  <c r="Q1826" i="4"/>
  <c r="X1827" i="4"/>
  <c r="U1826" i="4" l="1"/>
  <c r="I1827" i="4" s="1"/>
  <c r="Y1827" i="4" s="1"/>
  <c r="T1826" i="4"/>
  <c r="D1827" i="4" s="1"/>
  <c r="J1827" i="4" s="1"/>
  <c r="K1827" i="4" l="1"/>
  <c r="L1827" i="4" l="1"/>
  <c r="N1827" i="4" s="1"/>
  <c r="P1827" i="4" l="1"/>
  <c r="S1827" i="4" s="1"/>
  <c r="G1828" i="4" s="1"/>
  <c r="M1828" i="4" s="1"/>
  <c r="R1827" i="4"/>
  <c r="H1828" i="4" s="1"/>
  <c r="Q1827" i="4" l="1"/>
  <c r="T1827" i="4" s="1"/>
  <c r="D1828" i="4" s="1"/>
  <c r="J1828" i="4" s="1"/>
  <c r="W1828" i="4"/>
  <c r="X1828" i="4"/>
  <c r="U1827" i="4" l="1"/>
  <c r="I1828" i="4" s="1"/>
  <c r="Y1828" i="4" s="1"/>
  <c r="K1828" i="4"/>
  <c r="L1828" i="4" s="1"/>
  <c r="N1828" i="4" s="1"/>
  <c r="R1828" i="4" s="1"/>
  <c r="P1828" i="4" l="1"/>
  <c r="S1828" i="4" s="1"/>
  <c r="G1829" i="4" s="1"/>
  <c r="M1829" i="4" s="1"/>
  <c r="H1829" i="4"/>
  <c r="W1829" i="4" l="1"/>
  <c r="Q1828" i="4"/>
  <c r="U1828" i="4" s="1"/>
  <c r="I1829" i="4" s="1"/>
  <c r="Y1829" i="4" s="1"/>
  <c r="T1828" i="4"/>
  <c r="D1829" i="4" s="1"/>
  <c r="J1829" i="4" s="1"/>
  <c r="X1829" i="4"/>
  <c r="K1829" i="4" l="1"/>
  <c r="L1829" i="4" l="1"/>
  <c r="N1829" i="4" s="1"/>
  <c r="R1829" i="4" s="1"/>
  <c r="P1829" i="4" l="1"/>
  <c r="S1829" i="4" s="1"/>
  <c r="G1830" i="4" s="1"/>
  <c r="M1830" i="4" s="1"/>
  <c r="H1830" i="4"/>
  <c r="W1830" i="4" l="1"/>
  <c r="Q1829" i="4"/>
  <c r="T1829" i="4" s="1"/>
  <c r="D1830" i="4" s="1"/>
  <c r="J1830" i="4" s="1"/>
  <c r="X1830" i="4"/>
  <c r="U1829" i="4" l="1"/>
  <c r="I1830" i="4" s="1"/>
  <c r="Y1830" i="4" s="1"/>
  <c r="K1830" i="4"/>
  <c r="L1830" i="4" l="1"/>
  <c r="N1830" i="4" s="1"/>
  <c r="R1830" i="4" s="1"/>
  <c r="P1830" i="4" l="1"/>
  <c r="S1830" i="4" s="1"/>
  <c r="G1831" i="4" s="1"/>
  <c r="M1831" i="4" s="1"/>
  <c r="H1831" i="4"/>
  <c r="W1831" i="4" l="1"/>
  <c r="Q1830" i="4"/>
  <c r="T1830" i="4" s="1"/>
  <c r="D1831" i="4" s="1"/>
  <c r="J1831" i="4" s="1"/>
  <c r="X1831" i="4"/>
  <c r="U1830" i="4" l="1"/>
  <c r="I1831" i="4" s="1"/>
  <c r="Y1831" i="4" s="1"/>
  <c r="K1831" i="4"/>
  <c r="L1831" i="4" l="1"/>
  <c r="N1831" i="4" s="1"/>
  <c r="R1831" i="4" s="1"/>
  <c r="P1831" i="4" l="1"/>
  <c r="S1831" i="4" s="1"/>
  <c r="G1832" i="4" s="1"/>
  <c r="M1832" i="4" s="1"/>
  <c r="H1832" i="4"/>
  <c r="W1832" i="4" l="1"/>
  <c r="Q1831" i="4"/>
  <c r="T1831" i="4" s="1"/>
  <c r="D1832" i="4" s="1"/>
  <c r="J1832" i="4" s="1"/>
  <c r="X1832" i="4"/>
  <c r="U1831" i="4" l="1"/>
  <c r="I1832" i="4" s="1"/>
  <c r="Y1832" i="4" s="1"/>
  <c r="K1832" i="4"/>
  <c r="L1832" i="4" l="1"/>
  <c r="N1832" i="4" s="1"/>
  <c r="R1832" i="4" s="1"/>
  <c r="P1832" i="4" l="1"/>
  <c r="S1832" i="4" s="1"/>
  <c r="G1833" i="4" s="1"/>
  <c r="M1833" i="4" s="1"/>
  <c r="H1833" i="4"/>
  <c r="W1833" i="4" l="1"/>
  <c r="Q1832" i="4"/>
  <c r="X1833" i="4"/>
  <c r="U1832" i="4" l="1"/>
  <c r="I1833" i="4" s="1"/>
  <c r="Y1833" i="4" s="1"/>
  <c r="T1832" i="4"/>
  <c r="D1833" i="4" s="1"/>
  <c r="J1833" i="4" s="1"/>
  <c r="K1833" i="4" l="1"/>
  <c r="L1833" i="4" s="1"/>
  <c r="N1833" i="4" s="1"/>
  <c r="R1833" i="4" s="1"/>
  <c r="P1833" i="4" l="1"/>
  <c r="S1833" i="4" s="1"/>
  <c r="G1834" i="4" s="1"/>
  <c r="M1834" i="4" s="1"/>
  <c r="H1834" i="4"/>
  <c r="W1834" i="4" l="1"/>
  <c r="Q1833" i="4"/>
  <c r="U1833" i="4" s="1"/>
  <c r="I1834" i="4" s="1"/>
  <c r="Y1834" i="4" s="1"/>
  <c r="T1833" i="4"/>
  <c r="D1834" i="4" s="1"/>
  <c r="J1834" i="4" s="1"/>
  <c r="X1834" i="4"/>
  <c r="K1834" i="4" l="1"/>
  <c r="L1834" i="4" l="1"/>
  <c r="N1834" i="4" s="1"/>
  <c r="R1834" i="4" s="1"/>
  <c r="P1834" i="4" l="1"/>
  <c r="S1834" i="4" s="1"/>
  <c r="G1835" i="4" s="1"/>
  <c r="M1835" i="4" s="1"/>
  <c r="H1835" i="4"/>
  <c r="W1835" i="4" l="1"/>
  <c r="Q1834" i="4"/>
  <c r="X1835" i="4"/>
  <c r="U1834" i="4" l="1"/>
  <c r="I1835" i="4" s="1"/>
  <c r="Y1835" i="4" s="1"/>
  <c r="T1834" i="4"/>
  <c r="D1835" i="4" s="1"/>
  <c r="J1835" i="4" s="1"/>
  <c r="K1835" i="4" l="1"/>
  <c r="L1835" i="4" s="1"/>
  <c r="N1835" i="4" s="1"/>
  <c r="R1835" i="4" s="1"/>
  <c r="P1835" i="4" l="1"/>
  <c r="S1835" i="4" s="1"/>
  <c r="G1836" i="4" s="1"/>
  <c r="M1836" i="4" s="1"/>
  <c r="H1836" i="4"/>
  <c r="W1836" i="4" l="1"/>
  <c r="Q1835" i="4"/>
  <c r="U1835" i="4" s="1"/>
  <c r="I1836" i="4" s="1"/>
  <c r="Y1836" i="4" s="1"/>
  <c r="T1835" i="4"/>
  <c r="D1836" i="4" s="1"/>
  <c r="J1836" i="4" s="1"/>
  <c r="X1836" i="4"/>
  <c r="K1836" i="4" l="1"/>
  <c r="L1836" i="4" l="1"/>
  <c r="N1836" i="4" s="1"/>
  <c r="P1836" i="4" l="1"/>
  <c r="S1836" i="4" s="1"/>
  <c r="G1837" i="4" s="1"/>
  <c r="M1837" i="4" s="1"/>
  <c r="R1836" i="4"/>
  <c r="H1837" i="4" s="1"/>
  <c r="Q1836" i="4" l="1"/>
  <c r="U1836" i="4" s="1"/>
  <c r="I1837" i="4" s="1"/>
  <c r="Y1837" i="4" s="1"/>
  <c r="X1837" i="4"/>
  <c r="W1837" i="4"/>
  <c r="T1836" i="4"/>
  <c r="D1837" i="4" s="1"/>
  <c r="J1837" i="4" s="1"/>
  <c r="K1837" i="4" l="1"/>
  <c r="L1837" i="4" l="1"/>
  <c r="N1837" i="4" s="1"/>
  <c r="P1837" i="4" l="1"/>
  <c r="S1837" i="4" s="1"/>
  <c r="G1838" i="4" s="1"/>
  <c r="M1838" i="4" s="1"/>
  <c r="R1837" i="4"/>
  <c r="H1838" i="4" s="1"/>
  <c r="T1837" i="4"/>
  <c r="D1838" i="4" s="1"/>
  <c r="J1838" i="4" l="1"/>
  <c r="W1838" i="4"/>
  <c r="X1838" i="4"/>
  <c r="Q1837" i="4"/>
  <c r="U1837" i="4" s="1"/>
  <c r="I1838" i="4" s="1"/>
  <c r="Y1838" i="4" s="1"/>
  <c r="K1838" i="4"/>
  <c r="L1838" i="4" l="1"/>
  <c r="N1838" i="4" s="1"/>
  <c r="R1838" i="4" s="1"/>
  <c r="H1839" i="4" s="1"/>
  <c r="P1838" i="4" l="1"/>
  <c r="S1838" i="4" s="1"/>
  <c r="G1839" i="4" s="1"/>
  <c r="M1839" i="4" s="1"/>
  <c r="T1838" i="4"/>
  <c r="D1839" i="4" s="1"/>
  <c r="J1839" i="4" l="1"/>
  <c r="Q1838" i="4"/>
  <c r="U1838" i="4" s="1"/>
  <c r="I1839" i="4" s="1"/>
  <c r="Y1839" i="4" s="1"/>
  <c r="W1839" i="4"/>
  <c r="X1839" i="4"/>
  <c r="K1839" i="4"/>
  <c r="L1839" i="4" l="1"/>
  <c r="N1839" i="4" s="1"/>
  <c r="R1839" i="4" s="1"/>
  <c r="H1840" i="4" s="1"/>
  <c r="P1839" i="4" l="1"/>
  <c r="S1839" i="4" s="1"/>
  <c r="G1840" i="4" s="1"/>
  <c r="M1840" i="4" s="1"/>
  <c r="W1840" i="4" l="1"/>
  <c r="X1840" i="4"/>
  <c r="Q1839" i="4"/>
  <c r="T1839" i="4" s="1"/>
  <c r="D1840" i="4" s="1"/>
  <c r="J1840" i="4" s="1"/>
  <c r="U1839" i="4" l="1"/>
  <c r="I1840" i="4" s="1"/>
  <c r="Y1840" i="4" s="1"/>
  <c r="K1840" i="4"/>
  <c r="L1840" i="4" s="1"/>
  <c r="N1840" i="4" s="1"/>
  <c r="R1840" i="4" s="1"/>
  <c r="P1840" i="4" l="1"/>
  <c r="S1840" i="4" s="1"/>
  <c r="G1841" i="4" s="1"/>
  <c r="M1841" i="4" s="1"/>
  <c r="H1841" i="4"/>
  <c r="W1841" i="4" l="1"/>
  <c r="Q1840" i="4"/>
  <c r="X1841" i="4"/>
  <c r="U1840" i="4" l="1"/>
  <c r="I1841" i="4" s="1"/>
  <c r="Y1841" i="4" s="1"/>
  <c r="T1840" i="4"/>
  <c r="D1841" i="4" s="1"/>
  <c r="J1841" i="4" s="1"/>
  <c r="K1841" i="4" l="1"/>
  <c r="L1841" i="4" s="1"/>
  <c r="N1841" i="4" s="1"/>
  <c r="R1841" i="4" s="1"/>
  <c r="P1841" i="4" l="1"/>
  <c r="S1841" i="4" s="1"/>
  <c r="G1842" i="4" s="1"/>
  <c r="M1842" i="4" s="1"/>
  <c r="H1842" i="4"/>
  <c r="W1842" i="4" l="1"/>
  <c r="Q1841" i="4"/>
  <c r="X1842" i="4"/>
  <c r="U1841" i="4" l="1"/>
  <c r="I1842" i="4" s="1"/>
  <c r="Y1842" i="4" s="1"/>
  <c r="T1841" i="4"/>
  <c r="D1842" i="4" s="1"/>
  <c r="J1842" i="4" s="1"/>
  <c r="K1842" i="4" l="1"/>
  <c r="L1842" i="4" s="1"/>
  <c r="N1842" i="4" s="1"/>
  <c r="R1842" i="4" s="1"/>
  <c r="P1842" i="4" l="1"/>
  <c r="S1842" i="4" s="1"/>
  <c r="G1843" i="4" s="1"/>
  <c r="M1843" i="4" s="1"/>
  <c r="H1843" i="4"/>
  <c r="W1843" i="4" l="1"/>
  <c r="Q1842" i="4"/>
  <c r="X1843" i="4"/>
  <c r="U1842" i="4" l="1"/>
  <c r="I1843" i="4" s="1"/>
  <c r="Y1843" i="4" s="1"/>
  <c r="T1842" i="4"/>
  <c r="D1843" i="4" s="1"/>
  <c r="J1843" i="4" s="1"/>
  <c r="K1843" i="4" l="1"/>
  <c r="L1843" i="4" s="1"/>
  <c r="N1843" i="4" s="1"/>
  <c r="R1843" i="4" s="1"/>
  <c r="P1843" i="4" l="1"/>
  <c r="S1843" i="4" s="1"/>
  <c r="G1844" i="4" s="1"/>
  <c r="M1844" i="4" s="1"/>
  <c r="H1844" i="4"/>
  <c r="W1844" i="4" l="1"/>
  <c r="Q1843" i="4"/>
  <c r="X1844" i="4"/>
  <c r="U1843" i="4" l="1"/>
  <c r="I1844" i="4" s="1"/>
  <c r="Y1844" i="4" s="1"/>
  <c r="T1843" i="4"/>
  <c r="D1844" i="4" s="1"/>
  <c r="J1844" i="4" s="1"/>
  <c r="K1844" i="4" l="1"/>
  <c r="L1844" i="4" s="1"/>
  <c r="N1844" i="4" s="1"/>
  <c r="R1844" i="4" s="1"/>
  <c r="P1844" i="4" l="1"/>
  <c r="S1844" i="4" s="1"/>
  <c r="G1845" i="4" s="1"/>
  <c r="M1845" i="4" s="1"/>
  <c r="H1845" i="4"/>
  <c r="W1845" i="4" l="1"/>
  <c r="Q1844" i="4"/>
  <c r="U1844" i="4" s="1"/>
  <c r="I1845" i="4" s="1"/>
  <c r="Y1845" i="4" s="1"/>
  <c r="T1844" i="4"/>
  <c r="D1845" i="4" s="1"/>
  <c r="J1845" i="4" s="1"/>
  <c r="X1845" i="4"/>
  <c r="K1845" i="4" l="1"/>
  <c r="L1845" i="4" l="1"/>
  <c r="N1845" i="4" s="1"/>
  <c r="R1845" i="4" l="1"/>
  <c r="H1846" i="4" s="1"/>
  <c r="P1845" i="4"/>
  <c r="S1845" i="4" s="1"/>
  <c r="G1846" i="4" s="1"/>
  <c r="M1846" i="4" s="1"/>
  <c r="W1846" i="4" l="1"/>
  <c r="X1846" i="4"/>
  <c r="Q1845" i="4"/>
  <c r="U1845" i="4" s="1"/>
  <c r="I1846" i="4" s="1"/>
  <c r="Y1846" i="4" s="1"/>
  <c r="T1845" i="4"/>
  <c r="D1846" i="4" s="1"/>
  <c r="J1846" i="4" s="1"/>
  <c r="K1846" i="4" l="1"/>
  <c r="L1846" i="4" l="1"/>
  <c r="N1846" i="4" s="1"/>
  <c r="P1846" i="4" l="1"/>
  <c r="S1846" i="4" s="1"/>
  <c r="G1847" i="4" s="1"/>
  <c r="M1847" i="4" s="1"/>
  <c r="R1846" i="4"/>
  <c r="H1847" i="4" s="1"/>
  <c r="Q1846" i="4" l="1"/>
  <c r="U1846" i="4" s="1"/>
  <c r="I1847" i="4" s="1"/>
  <c r="Y1847" i="4" s="1"/>
  <c r="X1847" i="4"/>
  <c r="W1847" i="4"/>
  <c r="T1846" i="4"/>
  <c r="D1847" i="4" s="1"/>
  <c r="J1847" i="4" s="1"/>
  <c r="K1847" i="4" l="1"/>
  <c r="L1847" i="4" l="1"/>
  <c r="N1847" i="4" s="1"/>
  <c r="P1847" i="4" l="1"/>
  <c r="S1847" i="4" s="1"/>
  <c r="G1848" i="4" s="1"/>
  <c r="M1848" i="4" s="1"/>
  <c r="R1847" i="4"/>
  <c r="H1848" i="4" s="1"/>
  <c r="W1848" i="4" l="1"/>
  <c r="Q1847" i="4"/>
  <c r="U1847" i="4" s="1"/>
  <c r="I1848" i="4" s="1"/>
  <c r="Y1848" i="4" s="1"/>
  <c r="X1848" i="4"/>
  <c r="T1847" i="4"/>
  <c r="D1848" i="4" s="1"/>
  <c r="J1848" i="4" s="1"/>
  <c r="K1848" i="4" l="1"/>
  <c r="L1848" i="4" s="1"/>
  <c r="N1848" i="4" s="1"/>
  <c r="R1848" i="4" s="1"/>
  <c r="P1848" i="4" l="1"/>
  <c r="S1848" i="4" s="1"/>
  <c r="G1849" i="4" s="1"/>
  <c r="M1849" i="4" s="1"/>
  <c r="H1849" i="4"/>
  <c r="W1849" i="4" l="1"/>
  <c r="Q1848" i="4"/>
  <c r="X1849" i="4"/>
  <c r="U1848" i="4" l="1"/>
  <c r="I1849" i="4" s="1"/>
  <c r="Y1849" i="4" s="1"/>
  <c r="T1848" i="4"/>
  <c r="D1849" i="4" s="1"/>
  <c r="J1849" i="4" s="1"/>
  <c r="K1849" i="4" l="1"/>
  <c r="L1849" i="4" l="1"/>
  <c r="N1849" i="4" s="1"/>
  <c r="P1849" i="4" l="1"/>
  <c r="S1849" i="4" s="1"/>
  <c r="G1850" i="4" s="1"/>
  <c r="M1850" i="4" s="1"/>
  <c r="R1849" i="4"/>
  <c r="H1850" i="4" s="1"/>
  <c r="Q1849" i="4" l="1"/>
  <c r="U1849" i="4" s="1"/>
  <c r="I1850" i="4" s="1"/>
  <c r="Y1850" i="4" s="1"/>
  <c r="X1850" i="4"/>
  <c r="W1850" i="4"/>
  <c r="T1849" i="4"/>
  <c r="D1850" i="4" s="1"/>
  <c r="J1850" i="4" s="1"/>
  <c r="K1850" i="4" l="1"/>
  <c r="L1850" i="4" s="1"/>
  <c r="N1850" i="4" s="1"/>
  <c r="R1850" i="4" s="1"/>
  <c r="P1850" i="4" l="1"/>
  <c r="S1850" i="4" s="1"/>
  <c r="G1851" i="4" s="1"/>
  <c r="M1851" i="4" s="1"/>
  <c r="H1851" i="4"/>
  <c r="W1851" i="4" l="1"/>
  <c r="Q1850" i="4"/>
  <c r="X1851" i="4"/>
  <c r="U1850" i="4" l="1"/>
  <c r="I1851" i="4" s="1"/>
  <c r="Y1851" i="4" s="1"/>
  <c r="T1850" i="4"/>
  <c r="D1851" i="4" s="1"/>
  <c r="J1851" i="4" s="1"/>
  <c r="K1851" i="4" l="1"/>
  <c r="L1851" i="4" s="1"/>
  <c r="N1851" i="4" s="1"/>
  <c r="R1851" i="4" s="1"/>
  <c r="P1851" i="4" l="1"/>
  <c r="S1851" i="4" s="1"/>
  <c r="G1852" i="4" s="1"/>
  <c r="M1852" i="4" s="1"/>
  <c r="H1852" i="4"/>
  <c r="W1852" i="4" l="1"/>
  <c r="Q1851" i="4"/>
  <c r="U1851" i="4" s="1"/>
  <c r="I1852" i="4" s="1"/>
  <c r="Y1852" i="4" s="1"/>
  <c r="T1851" i="4"/>
  <c r="D1852" i="4" s="1"/>
  <c r="J1852" i="4" s="1"/>
  <c r="X1852" i="4"/>
  <c r="K1852" i="4" l="1"/>
  <c r="L1852" i="4" l="1"/>
  <c r="N1852" i="4" s="1"/>
  <c r="P1852" i="4" l="1"/>
  <c r="S1852" i="4" s="1"/>
  <c r="G1853" i="4" s="1"/>
  <c r="M1853" i="4" s="1"/>
  <c r="R1852" i="4"/>
  <c r="H1853" i="4" s="1"/>
  <c r="T1852" i="4"/>
  <c r="D1853" i="4" s="1"/>
  <c r="X1853" i="4" l="1"/>
  <c r="J1853" i="4"/>
  <c r="Q1852" i="4"/>
  <c r="U1852" i="4" s="1"/>
  <c r="I1853" i="4" s="1"/>
  <c r="Y1853" i="4" s="1"/>
  <c r="W1853" i="4"/>
  <c r="K1853" i="4"/>
  <c r="L1853" i="4" l="1"/>
  <c r="N1853" i="4" s="1"/>
  <c r="P1853" i="4" l="1"/>
  <c r="S1853" i="4" s="1"/>
  <c r="G1854" i="4" s="1"/>
  <c r="M1854" i="4" s="1"/>
  <c r="R1853" i="4"/>
  <c r="H1854" i="4" s="1"/>
  <c r="T1853" i="4"/>
  <c r="D1854" i="4" s="1"/>
  <c r="X1854" i="4" l="1"/>
  <c r="J1854" i="4"/>
  <c r="Q1853" i="4"/>
  <c r="U1853" i="4" s="1"/>
  <c r="I1854" i="4" s="1"/>
  <c r="Y1854" i="4" s="1"/>
  <c r="W1854" i="4"/>
  <c r="K1854" i="4"/>
  <c r="L1854" i="4" l="1"/>
  <c r="N1854" i="4" s="1"/>
  <c r="P1854" i="4" l="1"/>
  <c r="S1854" i="4" s="1"/>
  <c r="G1855" i="4" s="1"/>
  <c r="M1855" i="4" s="1"/>
  <c r="R1854" i="4"/>
  <c r="H1855" i="4" s="1"/>
  <c r="X1855" i="4" l="1"/>
  <c r="Q1854" i="4"/>
  <c r="T1854" i="4" s="1"/>
  <c r="D1855" i="4" s="1"/>
  <c r="J1855" i="4" s="1"/>
  <c r="W1855" i="4"/>
  <c r="K1855" i="4" l="1"/>
  <c r="L1855" i="4" s="1"/>
  <c r="N1855" i="4" s="1"/>
  <c r="U1854" i="4"/>
  <c r="I1855" i="4" s="1"/>
  <c r="Y1855" i="4" s="1"/>
  <c r="R1855" i="4" l="1"/>
  <c r="H1856" i="4" s="1"/>
  <c r="P1855" i="4"/>
  <c r="S1855" i="4" s="1"/>
  <c r="G1856" i="4" s="1"/>
  <c r="M1856" i="4" s="1"/>
  <c r="T1855" i="4"/>
  <c r="D1856" i="4" s="1"/>
  <c r="J1856" i="4" l="1"/>
  <c r="W1856" i="4"/>
  <c r="X1856" i="4"/>
  <c r="Q1855" i="4"/>
  <c r="U1855" i="4" s="1"/>
  <c r="I1856" i="4" s="1"/>
  <c r="Y1856" i="4" s="1"/>
  <c r="K1856" i="4"/>
  <c r="L1856" i="4" l="1"/>
  <c r="N1856" i="4" s="1"/>
  <c r="R1856" i="4" s="1"/>
  <c r="H1857" i="4" s="1"/>
  <c r="P1856" i="4" l="1"/>
  <c r="S1856" i="4" s="1"/>
  <c r="G1857" i="4" s="1"/>
  <c r="M1857" i="4" s="1"/>
  <c r="Q1856" i="4" l="1"/>
  <c r="T1856" i="4" s="1"/>
  <c r="D1857" i="4" s="1"/>
  <c r="J1857" i="4" s="1"/>
  <c r="W1857" i="4"/>
  <c r="X1857" i="4"/>
  <c r="U1856" i="4" l="1"/>
  <c r="I1857" i="4" s="1"/>
  <c r="Y1857" i="4" s="1"/>
  <c r="K1857" i="4"/>
  <c r="L1857" i="4" s="1"/>
  <c r="N1857" i="4" s="1"/>
  <c r="R1857" i="4" l="1"/>
  <c r="H1858" i="4" s="1"/>
  <c r="P1857" i="4"/>
  <c r="S1857" i="4" s="1"/>
  <c r="G1858" i="4" s="1"/>
  <c r="M1858" i="4" s="1"/>
  <c r="T1857" i="4"/>
  <c r="D1858" i="4" s="1"/>
  <c r="J1858" i="4" l="1"/>
  <c r="X1858" i="4"/>
  <c r="W1858" i="4"/>
  <c r="Q1857" i="4"/>
  <c r="U1857" i="4" s="1"/>
  <c r="I1858" i="4" s="1"/>
  <c r="Y1858" i="4" s="1"/>
  <c r="K1858" i="4"/>
  <c r="L1858" i="4" l="1"/>
  <c r="N1858" i="4" s="1"/>
  <c r="R1858" i="4" s="1"/>
  <c r="H1859" i="4" s="1"/>
  <c r="P1858" i="4" l="1"/>
  <c r="S1858" i="4" s="1"/>
  <c r="G1859" i="4" s="1"/>
  <c r="M1859" i="4" s="1"/>
  <c r="T1858" i="4"/>
  <c r="D1859" i="4" s="1"/>
  <c r="W1859" i="4" l="1"/>
  <c r="X1859" i="4"/>
  <c r="J1859" i="4"/>
  <c r="Q1858" i="4"/>
  <c r="U1858" i="4" s="1"/>
  <c r="I1859" i="4" s="1"/>
  <c r="Y1859" i="4" s="1"/>
  <c r="K1859" i="4"/>
  <c r="L1859" i="4" l="1"/>
  <c r="N1859" i="4" s="1"/>
  <c r="P1859" i="4" l="1"/>
  <c r="S1859" i="4" s="1"/>
  <c r="G1860" i="4" s="1"/>
  <c r="M1860" i="4" s="1"/>
  <c r="R1859" i="4"/>
  <c r="H1860" i="4" s="1"/>
  <c r="T1859" i="4"/>
  <c r="D1860" i="4" s="1"/>
  <c r="J1860" i="4" l="1"/>
  <c r="X1860" i="4"/>
  <c r="Q1859" i="4"/>
  <c r="U1859" i="4" s="1"/>
  <c r="I1860" i="4" s="1"/>
  <c r="Y1860" i="4" s="1"/>
  <c r="W1860" i="4"/>
  <c r="K1860" i="4"/>
  <c r="L1860" i="4" l="1"/>
  <c r="N1860" i="4" s="1"/>
  <c r="R1860" i="4" s="1"/>
  <c r="H1861" i="4" s="1"/>
  <c r="P1860" i="4" l="1"/>
  <c r="S1860" i="4" s="1"/>
  <c r="G1861" i="4" s="1"/>
  <c r="M1861" i="4" s="1"/>
  <c r="W1861" i="4" l="1"/>
  <c r="X1861" i="4"/>
  <c r="Q1860" i="4"/>
  <c r="U1860" i="4" s="1"/>
  <c r="I1861" i="4" s="1"/>
  <c r="Y1861" i="4" s="1"/>
  <c r="T1860" i="4"/>
  <c r="D1861" i="4" s="1"/>
  <c r="J1861" i="4" s="1"/>
  <c r="K1861" i="4" l="1"/>
  <c r="L1861" i="4" s="1"/>
  <c r="N1861" i="4" s="1"/>
  <c r="R1861" i="4" s="1"/>
  <c r="P1861" i="4" l="1"/>
  <c r="S1861" i="4" s="1"/>
  <c r="G1862" i="4" s="1"/>
  <c r="M1862" i="4" s="1"/>
  <c r="H1862" i="4"/>
  <c r="W1862" i="4" l="1"/>
  <c r="Q1861" i="4"/>
  <c r="X1862" i="4"/>
  <c r="U1861" i="4" l="1"/>
  <c r="I1862" i="4" s="1"/>
  <c r="Y1862" i="4" s="1"/>
  <c r="T1861" i="4"/>
  <c r="D1862" i="4" s="1"/>
  <c r="J1862" i="4" s="1"/>
  <c r="K1862" i="4" l="1"/>
  <c r="L1862" i="4" l="1"/>
  <c r="N1862" i="4" s="1"/>
  <c r="R1862" i="4" l="1"/>
  <c r="H1863" i="4" s="1"/>
  <c r="P1862" i="4"/>
  <c r="S1862" i="4" s="1"/>
  <c r="G1863" i="4" s="1"/>
  <c r="M1863" i="4" s="1"/>
  <c r="W1863" i="4" l="1"/>
  <c r="X1863" i="4"/>
  <c r="Q1862" i="4"/>
  <c r="T1862" i="4" l="1"/>
  <c r="D1863" i="4" s="1"/>
  <c r="U1862" i="4"/>
  <c r="I1863" i="4" s="1"/>
  <c r="Y1863" i="4" s="1"/>
  <c r="K1863" i="4" l="1"/>
  <c r="J1863" i="4"/>
  <c r="L1863" i="4" l="1"/>
  <c r="N1863" i="4" s="1"/>
  <c r="R1863" i="4" s="1"/>
  <c r="H1864" i="4" s="1"/>
  <c r="T1863" i="4"/>
  <c r="D1864" i="4" s="1"/>
  <c r="P1863" i="4" l="1"/>
  <c r="S1863" i="4" s="1"/>
  <c r="G1864" i="4" s="1"/>
  <c r="M1864" i="4" s="1"/>
  <c r="K1864" i="4"/>
  <c r="J1864" i="4" l="1"/>
  <c r="L1864" i="4" s="1"/>
  <c r="N1864" i="4" s="1"/>
  <c r="W1864" i="4"/>
  <c r="Q1863" i="4"/>
  <c r="U1863" i="4" s="1"/>
  <c r="I1864" i="4" s="1"/>
  <c r="Y1864" i="4" s="1"/>
  <c r="X1864" i="4"/>
  <c r="R1864" i="4" l="1"/>
  <c r="H1865" i="4" s="1"/>
  <c r="P1864" i="4"/>
  <c r="S1864" i="4" s="1"/>
  <c r="G1865" i="4" s="1"/>
  <c r="M1865" i="4" s="1"/>
  <c r="W1865" i="4" l="1"/>
  <c r="Q1864" i="4"/>
  <c r="U1864" i="4" s="1"/>
  <c r="I1865" i="4" s="1"/>
  <c r="Y1865" i="4" s="1"/>
  <c r="T1864" i="4"/>
  <c r="D1865" i="4" s="1"/>
  <c r="J1865" i="4" s="1"/>
  <c r="X1865" i="4"/>
  <c r="K1865" i="4" l="1"/>
  <c r="L1865" i="4" l="1"/>
  <c r="N1865" i="4" s="1"/>
  <c r="P1865" i="4" l="1"/>
  <c r="S1865" i="4" s="1"/>
  <c r="G1866" i="4" s="1"/>
  <c r="M1866" i="4" s="1"/>
  <c r="R1865" i="4"/>
  <c r="H1866" i="4" s="1"/>
  <c r="Q1865" i="4" l="1"/>
  <c r="T1865" i="4" s="1"/>
  <c r="D1866" i="4" s="1"/>
  <c r="J1866" i="4" s="1"/>
  <c r="W1866" i="4"/>
  <c r="X1866" i="4"/>
  <c r="U1865" i="4" l="1"/>
  <c r="I1866" i="4" s="1"/>
  <c r="Y1866" i="4" s="1"/>
  <c r="K1866" i="4"/>
  <c r="L1866" i="4" s="1"/>
  <c r="N1866" i="4" s="1"/>
  <c r="P1866" i="4" s="1"/>
  <c r="S1866" i="4" s="1"/>
  <c r="G1867" i="4" s="1"/>
  <c r="M1867" i="4" s="1"/>
  <c r="R1866" i="4" l="1"/>
  <c r="H1867" i="4" s="1"/>
  <c r="X1867" i="4" s="1"/>
  <c r="W1867" i="4"/>
  <c r="Q1866" i="4"/>
  <c r="T1866" i="4" s="1"/>
  <c r="D1867" i="4" s="1"/>
  <c r="J1867" i="4" s="1"/>
  <c r="U1866" i="4" l="1"/>
  <c r="I1867" i="4" s="1"/>
  <c r="Y1867" i="4" s="1"/>
  <c r="K1867" i="4"/>
  <c r="L1867" i="4" l="1"/>
  <c r="N1867" i="4" s="1"/>
  <c r="P1867" i="4" l="1"/>
  <c r="S1867" i="4" s="1"/>
  <c r="G1868" i="4" s="1"/>
  <c r="M1868" i="4" s="1"/>
  <c r="R1867" i="4"/>
  <c r="H1868" i="4" s="1"/>
  <c r="X1868" i="4" l="1"/>
  <c r="W1868" i="4"/>
  <c r="Q1867" i="4"/>
  <c r="U1867" i="4" s="1"/>
  <c r="I1868" i="4" s="1"/>
  <c r="Y1868" i="4" s="1"/>
  <c r="T1867" i="4"/>
  <c r="D1868" i="4" s="1"/>
  <c r="J1868" i="4" s="1"/>
  <c r="K1868" i="4" l="1"/>
  <c r="L1868" i="4" l="1"/>
  <c r="N1868" i="4" s="1"/>
  <c r="P1868" i="4" l="1"/>
  <c r="S1868" i="4" s="1"/>
  <c r="G1869" i="4" s="1"/>
  <c r="M1869" i="4" s="1"/>
  <c r="R1868" i="4"/>
  <c r="H1869" i="4" s="1"/>
  <c r="X1869" i="4" l="1"/>
  <c r="Q1868" i="4"/>
  <c r="U1868" i="4" s="1"/>
  <c r="I1869" i="4" s="1"/>
  <c r="Y1869" i="4" s="1"/>
  <c r="W1869" i="4"/>
  <c r="T1868" i="4"/>
  <c r="D1869" i="4" s="1"/>
  <c r="J1869" i="4" s="1"/>
  <c r="K1869" i="4" l="1"/>
  <c r="L1869" i="4" l="1"/>
  <c r="N1869" i="4" s="1"/>
  <c r="P1869" i="4" l="1"/>
  <c r="S1869" i="4" s="1"/>
  <c r="G1870" i="4" s="1"/>
  <c r="M1870" i="4" s="1"/>
  <c r="R1869" i="4"/>
  <c r="H1870" i="4" s="1"/>
  <c r="X1870" i="4" l="1"/>
  <c r="Q1869" i="4"/>
  <c r="T1869" i="4" s="1"/>
  <c r="D1870" i="4" s="1"/>
  <c r="J1870" i="4" s="1"/>
  <c r="W1870" i="4"/>
  <c r="K1870" i="4" l="1"/>
  <c r="L1870" i="4" s="1"/>
  <c r="N1870" i="4" s="1"/>
  <c r="R1870" i="4" s="1"/>
  <c r="H1871" i="4" s="1"/>
  <c r="U1869" i="4"/>
  <c r="I1870" i="4" s="1"/>
  <c r="Y1870" i="4" s="1"/>
  <c r="P1870" i="4" l="1"/>
  <c r="S1870" i="4" s="1"/>
  <c r="G1871" i="4" s="1"/>
  <c r="M1871" i="4" s="1"/>
  <c r="W1871" i="4" l="1"/>
  <c r="X1871" i="4"/>
  <c r="Q1870" i="4"/>
  <c r="U1870" i="4" s="1"/>
  <c r="I1871" i="4" s="1"/>
  <c r="Y1871" i="4" s="1"/>
  <c r="T1870" i="4"/>
  <c r="D1871" i="4" s="1"/>
  <c r="J1871" i="4" s="1"/>
  <c r="K1871" i="4" l="1"/>
  <c r="L1871" i="4" s="1"/>
  <c r="N1871" i="4" s="1"/>
  <c r="R1871" i="4" s="1"/>
  <c r="P1871" i="4" l="1"/>
  <c r="S1871" i="4" s="1"/>
  <c r="G1872" i="4" s="1"/>
  <c r="M1872" i="4" s="1"/>
  <c r="H1872" i="4"/>
  <c r="W1872" i="4" l="1"/>
  <c r="Q1871" i="4"/>
  <c r="U1871" i="4" s="1"/>
  <c r="I1872" i="4" s="1"/>
  <c r="Y1872" i="4" s="1"/>
  <c r="T1871" i="4"/>
  <c r="D1872" i="4" s="1"/>
  <c r="J1872" i="4" s="1"/>
  <c r="X1872" i="4"/>
  <c r="K1872" i="4" l="1"/>
  <c r="L1872" i="4" l="1"/>
  <c r="N1872" i="4" s="1"/>
  <c r="P1872" i="4" l="1"/>
  <c r="S1872" i="4" s="1"/>
  <c r="G1873" i="4" s="1"/>
  <c r="M1873" i="4" s="1"/>
  <c r="R1872" i="4"/>
  <c r="H1873" i="4" s="1"/>
  <c r="Q1872" i="4" l="1"/>
  <c r="U1872" i="4" s="1"/>
  <c r="I1873" i="4" s="1"/>
  <c r="Y1873" i="4" s="1"/>
  <c r="W1873" i="4"/>
  <c r="X1873" i="4"/>
  <c r="T1872" i="4"/>
  <c r="D1873" i="4" s="1"/>
  <c r="J1873" i="4" s="1"/>
  <c r="K1873" i="4" l="1"/>
  <c r="L1873" i="4" s="1"/>
  <c r="N1873" i="4" s="1"/>
  <c r="R1873" i="4" s="1"/>
  <c r="P1873" i="4" l="1"/>
  <c r="S1873" i="4" s="1"/>
  <c r="G1874" i="4" s="1"/>
  <c r="M1874" i="4" s="1"/>
  <c r="H1874" i="4"/>
  <c r="W1874" i="4" l="1"/>
  <c r="X1874" i="4"/>
  <c r="Q1873" i="4"/>
  <c r="U1873" i="4" l="1"/>
  <c r="I1874" i="4" s="1"/>
  <c r="Y1874" i="4" s="1"/>
  <c r="T1873" i="4"/>
  <c r="D1874" i="4" s="1"/>
  <c r="J1874" i="4" s="1"/>
  <c r="K1874" i="4" l="1"/>
  <c r="L1874" i="4" l="1"/>
  <c r="N1874" i="4" s="1"/>
  <c r="P1874" i="4" l="1"/>
  <c r="S1874" i="4" s="1"/>
  <c r="G1875" i="4" s="1"/>
  <c r="M1875" i="4" s="1"/>
  <c r="R1874" i="4"/>
  <c r="H1875" i="4" s="1"/>
  <c r="W1875" i="4" l="1"/>
  <c r="X1875" i="4"/>
  <c r="Q1874" i="4"/>
  <c r="U1874" i="4" s="1"/>
  <c r="I1875" i="4" s="1"/>
  <c r="Y1875" i="4" s="1"/>
  <c r="T1874" i="4"/>
  <c r="D1875" i="4" s="1"/>
  <c r="J1875" i="4" s="1"/>
  <c r="K1875" i="4" l="1"/>
  <c r="L1875" i="4" s="1"/>
  <c r="N1875" i="4" s="1"/>
  <c r="R1875" i="4" s="1"/>
  <c r="P1875" i="4" l="1"/>
  <c r="S1875" i="4" s="1"/>
  <c r="G1876" i="4" s="1"/>
  <c r="M1876" i="4" s="1"/>
  <c r="H1876" i="4"/>
  <c r="W1876" i="4" l="1"/>
  <c r="Q1875" i="4"/>
  <c r="U1875" i="4" s="1"/>
  <c r="I1876" i="4" s="1"/>
  <c r="Y1876" i="4" s="1"/>
  <c r="T1875" i="4"/>
  <c r="D1876" i="4" s="1"/>
  <c r="J1876" i="4" s="1"/>
  <c r="X1876" i="4"/>
  <c r="K1876" i="4" l="1"/>
  <c r="L1876" i="4" s="1"/>
  <c r="N1876" i="4" s="1"/>
  <c r="R1876" i="4" s="1"/>
  <c r="P1876" i="4" l="1"/>
  <c r="S1876" i="4" s="1"/>
  <c r="G1877" i="4" s="1"/>
  <c r="M1877" i="4" s="1"/>
  <c r="H1877" i="4"/>
  <c r="W1877" i="4" l="1"/>
  <c r="Q1876" i="4"/>
  <c r="X1877" i="4"/>
  <c r="U1876" i="4" l="1"/>
  <c r="I1877" i="4" s="1"/>
  <c r="Y1877" i="4" s="1"/>
  <c r="T1876" i="4"/>
  <c r="D1877" i="4" s="1"/>
  <c r="J1877" i="4" s="1"/>
  <c r="K1877" i="4" l="1"/>
  <c r="L1877" i="4" s="1"/>
  <c r="N1877" i="4" s="1"/>
  <c r="R1877" i="4" s="1"/>
  <c r="H1878" i="4" l="1"/>
  <c r="P1877" i="4"/>
  <c r="S1877" i="4" s="1"/>
  <c r="G1878" i="4" s="1"/>
  <c r="M1878" i="4" s="1"/>
  <c r="W1878" i="4" l="1"/>
  <c r="X1878" i="4"/>
  <c r="Q1877" i="4"/>
  <c r="U1877" i="4" l="1"/>
  <c r="I1878" i="4" s="1"/>
  <c r="Y1878" i="4" s="1"/>
  <c r="T1877" i="4"/>
  <c r="D1878" i="4" s="1"/>
  <c r="J1878" i="4" s="1"/>
  <c r="K1878" i="4" l="1"/>
  <c r="L1878" i="4" s="1"/>
  <c r="N1878" i="4" s="1"/>
  <c r="R1878" i="4" s="1"/>
  <c r="P1878" i="4" l="1"/>
  <c r="S1878" i="4" s="1"/>
  <c r="G1879" i="4" s="1"/>
  <c r="M1879" i="4" s="1"/>
  <c r="H1879" i="4"/>
  <c r="W1879" i="4" l="1"/>
  <c r="Q1878" i="4"/>
  <c r="U1878" i="4" s="1"/>
  <c r="I1879" i="4" s="1"/>
  <c r="Y1879" i="4" s="1"/>
  <c r="T1878" i="4"/>
  <c r="D1879" i="4" s="1"/>
  <c r="J1879" i="4" s="1"/>
  <c r="X1879" i="4"/>
  <c r="K1879" i="4" l="1"/>
  <c r="L1879" i="4" l="1"/>
  <c r="N1879" i="4" s="1"/>
  <c r="P1879" i="4" l="1"/>
  <c r="S1879" i="4" s="1"/>
  <c r="G1880" i="4" s="1"/>
  <c r="M1880" i="4" s="1"/>
  <c r="R1879" i="4"/>
  <c r="H1880" i="4" s="1"/>
  <c r="X1880" i="4" l="1"/>
  <c r="W1880" i="4"/>
  <c r="Q1879" i="4"/>
  <c r="U1879" i="4" s="1"/>
  <c r="I1880" i="4" s="1"/>
  <c r="Y1880" i="4" s="1"/>
  <c r="T1879" i="4"/>
  <c r="D1880" i="4" s="1"/>
  <c r="J1880" i="4" s="1"/>
  <c r="K1880" i="4" l="1"/>
  <c r="L1880" i="4" s="1"/>
  <c r="N1880" i="4" s="1"/>
  <c r="R1880" i="4" s="1"/>
  <c r="P1880" i="4" l="1"/>
  <c r="S1880" i="4" s="1"/>
  <c r="G1881" i="4" s="1"/>
  <c r="M1881" i="4" s="1"/>
  <c r="H1881" i="4"/>
  <c r="W1881" i="4" l="1"/>
  <c r="Q1880" i="4"/>
  <c r="X1881" i="4"/>
  <c r="U1880" i="4" l="1"/>
  <c r="I1881" i="4" s="1"/>
  <c r="Y1881" i="4" s="1"/>
  <c r="T1880" i="4"/>
  <c r="D1881" i="4" s="1"/>
  <c r="J1881" i="4" s="1"/>
  <c r="K1881" i="4" l="1"/>
  <c r="L1881" i="4" s="1"/>
  <c r="N1881" i="4" s="1"/>
  <c r="R1881" i="4" s="1"/>
  <c r="P1881" i="4" l="1"/>
  <c r="S1881" i="4" s="1"/>
  <c r="G1882" i="4" s="1"/>
  <c r="M1882" i="4" s="1"/>
  <c r="H1882" i="4"/>
  <c r="W1882" i="4" l="1"/>
  <c r="Q1881" i="4"/>
  <c r="T1881" i="4" s="1"/>
  <c r="D1882" i="4" s="1"/>
  <c r="J1882" i="4" s="1"/>
  <c r="X1882" i="4"/>
  <c r="U1881" i="4" l="1"/>
  <c r="I1882" i="4" s="1"/>
  <c r="Y1882" i="4" s="1"/>
  <c r="K1882" i="4"/>
  <c r="L1882" i="4" l="1"/>
  <c r="N1882" i="4" s="1"/>
  <c r="P1882" i="4" l="1"/>
  <c r="S1882" i="4" s="1"/>
  <c r="G1883" i="4" s="1"/>
  <c r="M1883" i="4" s="1"/>
  <c r="R1882" i="4"/>
  <c r="H1883" i="4" s="1"/>
  <c r="Q1882" i="4" l="1"/>
  <c r="T1882" i="4" s="1"/>
  <c r="D1883" i="4" s="1"/>
  <c r="J1883" i="4" s="1"/>
  <c r="X1883" i="4"/>
  <c r="W1883" i="4"/>
  <c r="U1882" i="4" l="1"/>
  <c r="I1883" i="4" s="1"/>
  <c r="Y1883" i="4" s="1"/>
  <c r="K1883" i="4"/>
  <c r="L1883" i="4" s="1"/>
  <c r="N1883" i="4" s="1"/>
  <c r="R1883" i="4" l="1"/>
  <c r="H1884" i="4" s="1"/>
  <c r="P1883" i="4"/>
  <c r="S1883" i="4" s="1"/>
  <c r="G1884" i="4" s="1"/>
  <c r="M1884" i="4" s="1"/>
  <c r="T1883" i="4"/>
  <c r="D1884" i="4" s="1"/>
  <c r="J1884" i="4" l="1"/>
  <c r="W1884" i="4"/>
  <c r="X1884" i="4"/>
  <c r="Q1883" i="4"/>
  <c r="U1883" i="4" s="1"/>
  <c r="I1884" i="4" s="1"/>
  <c r="Y1884" i="4" s="1"/>
  <c r="K1884" i="4"/>
  <c r="L1884" i="4" l="1"/>
  <c r="N1884" i="4" s="1"/>
  <c r="R1884" i="4" s="1"/>
  <c r="H1885" i="4" s="1"/>
  <c r="P1884" i="4" l="1"/>
  <c r="S1884" i="4" s="1"/>
  <c r="G1885" i="4" s="1"/>
  <c r="M1885" i="4" s="1"/>
  <c r="W1885" i="4" l="1"/>
  <c r="Q1884" i="4"/>
  <c r="U1884" i="4" s="1"/>
  <c r="I1885" i="4" s="1"/>
  <c r="Y1885" i="4" s="1"/>
  <c r="X1885" i="4"/>
  <c r="T1884" i="4"/>
  <c r="D1885" i="4" s="1"/>
  <c r="J1885" i="4" s="1"/>
  <c r="K1885" i="4" l="1"/>
  <c r="L1885" i="4" s="1"/>
  <c r="N1885" i="4" s="1"/>
  <c r="R1885" i="4" s="1"/>
  <c r="P1885" i="4" l="1"/>
  <c r="S1885" i="4" s="1"/>
  <c r="G1886" i="4" s="1"/>
  <c r="M1886" i="4" s="1"/>
  <c r="H1886" i="4"/>
  <c r="W1886" i="4" l="1"/>
  <c r="Q1885" i="4"/>
  <c r="U1885" i="4" s="1"/>
  <c r="I1886" i="4" s="1"/>
  <c r="Y1886" i="4" s="1"/>
  <c r="T1885" i="4"/>
  <c r="D1886" i="4" s="1"/>
  <c r="J1886" i="4" s="1"/>
  <c r="X1886" i="4"/>
  <c r="K1886" i="4" l="1"/>
  <c r="L1886" i="4" s="1"/>
  <c r="N1886" i="4" s="1"/>
  <c r="R1886" i="4" s="1"/>
  <c r="P1886" i="4" l="1"/>
  <c r="S1886" i="4" s="1"/>
  <c r="G1887" i="4" s="1"/>
  <c r="M1887" i="4" s="1"/>
  <c r="H1887" i="4"/>
  <c r="W1887" i="4" l="1"/>
  <c r="Q1886" i="4"/>
  <c r="T1886" i="4" s="1"/>
  <c r="D1887" i="4" s="1"/>
  <c r="J1887" i="4" s="1"/>
  <c r="X1887" i="4"/>
  <c r="U1886" i="4" l="1"/>
  <c r="I1887" i="4" s="1"/>
  <c r="Y1887" i="4" s="1"/>
  <c r="K1887" i="4"/>
  <c r="L1887" i="4" l="1"/>
  <c r="N1887" i="4" s="1"/>
  <c r="P1887" i="4" l="1"/>
  <c r="S1887" i="4" s="1"/>
  <c r="G1888" i="4" s="1"/>
  <c r="M1888" i="4" s="1"/>
  <c r="R1887" i="4"/>
  <c r="H1888" i="4" s="1"/>
  <c r="T1887" i="4"/>
  <c r="D1888" i="4" s="1"/>
  <c r="X1888" i="4" l="1"/>
  <c r="Q1887" i="4"/>
  <c r="U1887" i="4" s="1"/>
  <c r="I1888" i="4" s="1"/>
  <c r="Y1888" i="4" s="1"/>
  <c r="W1888" i="4"/>
  <c r="J1888" i="4"/>
  <c r="K1888" i="4"/>
  <c r="L1888" i="4" l="1"/>
  <c r="N1888" i="4" s="1"/>
  <c r="R1888" i="4" l="1"/>
  <c r="H1889" i="4" s="1"/>
  <c r="P1888" i="4"/>
  <c r="S1888" i="4" s="1"/>
  <c r="G1889" i="4" s="1"/>
  <c r="M1889" i="4" s="1"/>
  <c r="W1889" i="4" l="1"/>
  <c r="X1889" i="4"/>
  <c r="Q1888" i="4"/>
  <c r="U1888" i="4" s="1"/>
  <c r="I1889" i="4" s="1"/>
  <c r="Y1889" i="4" s="1"/>
  <c r="T1888" i="4"/>
  <c r="D1889" i="4" s="1"/>
  <c r="J1889" i="4" s="1"/>
  <c r="K1889" i="4" l="1"/>
  <c r="L1889" i="4" l="1"/>
  <c r="N1889" i="4" s="1"/>
  <c r="P1889" i="4" l="1"/>
  <c r="S1889" i="4" s="1"/>
  <c r="G1890" i="4" s="1"/>
  <c r="M1890" i="4" s="1"/>
  <c r="R1889" i="4"/>
  <c r="H1890" i="4" s="1"/>
  <c r="X1890" i="4" l="1"/>
  <c r="Q1889" i="4"/>
  <c r="T1889" i="4" s="1"/>
  <c r="D1890" i="4" s="1"/>
  <c r="J1890" i="4" s="1"/>
  <c r="W1890" i="4"/>
  <c r="U1889" i="4" l="1"/>
  <c r="I1890" i="4" s="1"/>
  <c r="Y1890" i="4" s="1"/>
  <c r="K1890" i="4"/>
  <c r="L1890" i="4" s="1"/>
  <c r="N1890" i="4" s="1"/>
  <c r="P1890" i="4" l="1"/>
  <c r="S1890" i="4" s="1"/>
  <c r="G1891" i="4" s="1"/>
  <c r="M1891" i="4" s="1"/>
  <c r="R1890" i="4"/>
  <c r="H1891" i="4" s="1"/>
  <c r="W1891" i="4" l="1"/>
  <c r="Q1890" i="4"/>
  <c r="U1890" i="4" s="1"/>
  <c r="I1891" i="4" s="1"/>
  <c r="Y1891" i="4" s="1"/>
  <c r="X1891" i="4"/>
  <c r="T1890" i="4"/>
  <c r="D1891" i="4" s="1"/>
  <c r="J1891" i="4" s="1"/>
  <c r="K1891" i="4" l="1"/>
  <c r="L1891" i="4" l="1"/>
  <c r="N1891" i="4" s="1"/>
  <c r="P1891" i="4" l="1"/>
  <c r="S1891" i="4" s="1"/>
  <c r="G1892" i="4" s="1"/>
  <c r="M1892" i="4" s="1"/>
  <c r="R1891" i="4"/>
  <c r="H1892" i="4" s="1"/>
  <c r="Q1891" i="4" l="1"/>
  <c r="U1891" i="4" s="1"/>
  <c r="I1892" i="4" s="1"/>
  <c r="Y1892" i="4" s="1"/>
  <c r="X1892" i="4"/>
  <c r="W1892" i="4"/>
  <c r="T1891" i="4"/>
  <c r="D1892" i="4" s="1"/>
  <c r="J1892" i="4" s="1"/>
  <c r="K1892" i="4" l="1"/>
  <c r="L1892" i="4" s="1"/>
  <c r="N1892" i="4" s="1"/>
  <c r="R1892" i="4" s="1"/>
  <c r="H1893" i="4" l="1"/>
  <c r="P1892" i="4"/>
  <c r="S1892" i="4" s="1"/>
  <c r="G1893" i="4" s="1"/>
  <c r="M1893" i="4" s="1"/>
  <c r="W1893" i="4" l="1"/>
  <c r="X1893" i="4"/>
  <c r="Q1892" i="4"/>
  <c r="U1892" i="4" l="1"/>
  <c r="I1893" i="4" s="1"/>
  <c r="Y1893" i="4" s="1"/>
  <c r="T1892" i="4"/>
  <c r="D1893" i="4" s="1"/>
  <c r="J1893" i="4" s="1"/>
  <c r="K1893" i="4" l="1"/>
  <c r="L1893" i="4" s="1"/>
  <c r="N1893" i="4" s="1"/>
  <c r="R1893" i="4" s="1"/>
  <c r="P1893" i="4" l="1"/>
  <c r="S1893" i="4" s="1"/>
  <c r="G1894" i="4" s="1"/>
  <c r="M1894" i="4" s="1"/>
  <c r="H1894" i="4"/>
  <c r="W1894" i="4" l="1"/>
  <c r="Q1893" i="4"/>
  <c r="X1894" i="4"/>
  <c r="U1893" i="4" l="1"/>
  <c r="I1894" i="4" s="1"/>
  <c r="Y1894" i="4" s="1"/>
  <c r="T1893" i="4"/>
  <c r="D1894" i="4" s="1"/>
  <c r="J1894" i="4" s="1"/>
  <c r="K1894" i="4" l="1"/>
  <c r="L1894" i="4" l="1"/>
  <c r="N1894" i="4" s="1"/>
  <c r="R1894" i="4" l="1"/>
  <c r="H1895" i="4" s="1"/>
  <c r="P1894" i="4"/>
  <c r="S1894" i="4" s="1"/>
  <c r="G1895" i="4" s="1"/>
  <c r="M1895" i="4" s="1"/>
  <c r="W1895" i="4" l="1"/>
  <c r="Q1894" i="4"/>
  <c r="U1894" i="4" s="1"/>
  <c r="I1895" i="4" s="1"/>
  <c r="Y1895" i="4" s="1"/>
  <c r="X1895" i="4"/>
  <c r="T1894" i="4"/>
  <c r="D1895" i="4" s="1"/>
  <c r="J1895" i="4" s="1"/>
  <c r="K1895" i="4" l="1"/>
  <c r="L1895" i="4" s="1"/>
  <c r="N1895" i="4" s="1"/>
  <c r="R1895" i="4" s="1"/>
  <c r="P1895" i="4" l="1"/>
  <c r="S1895" i="4" s="1"/>
  <c r="G1896" i="4" s="1"/>
  <c r="M1896" i="4" s="1"/>
  <c r="H1896" i="4"/>
  <c r="W1896" i="4" l="1"/>
  <c r="Q1895" i="4"/>
  <c r="X1896" i="4"/>
  <c r="U1895" i="4" l="1"/>
  <c r="I1896" i="4" s="1"/>
  <c r="Y1896" i="4" s="1"/>
  <c r="T1895" i="4"/>
  <c r="D1896" i="4" s="1"/>
  <c r="J1896" i="4" s="1"/>
  <c r="K1896" i="4" l="1"/>
  <c r="L1896" i="4" s="1"/>
  <c r="N1896" i="4" s="1"/>
  <c r="R1896" i="4" s="1"/>
  <c r="H1897" i="4" l="1"/>
  <c r="P1896" i="4"/>
  <c r="S1896" i="4" s="1"/>
  <c r="G1897" i="4" s="1"/>
  <c r="M1897" i="4" s="1"/>
  <c r="W1897" i="4" l="1"/>
  <c r="Q1896" i="4"/>
  <c r="U1896" i="4" s="1"/>
  <c r="I1897" i="4" s="1"/>
  <c r="Y1897" i="4" s="1"/>
  <c r="X1897" i="4"/>
  <c r="T1896" i="4"/>
  <c r="D1897" i="4" s="1"/>
  <c r="J1897" i="4" s="1"/>
  <c r="K1897" i="4" l="1"/>
  <c r="L1897" i="4" l="1"/>
  <c r="N1897" i="4" s="1"/>
  <c r="R1897" i="4" l="1"/>
  <c r="H1898" i="4" s="1"/>
  <c r="P1897" i="4"/>
  <c r="S1897" i="4" s="1"/>
  <c r="G1898" i="4" s="1"/>
  <c r="M1898" i="4" s="1"/>
  <c r="W1898" i="4" l="1"/>
  <c r="X1898" i="4"/>
  <c r="Q1897" i="4"/>
  <c r="U1897" i="4" s="1"/>
  <c r="I1898" i="4" s="1"/>
  <c r="Y1898" i="4" s="1"/>
  <c r="T1897" i="4"/>
  <c r="D1898" i="4" s="1"/>
  <c r="J1898" i="4" s="1"/>
  <c r="K1898" i="4" l="1"/>
  <c r="L1898" i="4" s="1"/>
  <c r="N1898" i="4" s="1"/>
  <c r="R1898" i="4" s="1"/>
  <c r="H1899" i="4" l="1"/>
  <c r="P1898" i="4"/>
  <c r="S1898" i="4" s="1"/>
  <c r="G1899" i="4" s="1"/>
  <c r="M1899" i="4" s="1"/>
  <c r="W1899" i="4" l="1"/>
  <c r="X1899" i="4"/>
  <c r="Q1898" i="4"/>
  <c r="U1898" i="4" l="1"/>
  <c r="I1899" i="4" s="1"/>
  <c r="Y1899" i="4" s="1"/>
  <c r="T1898" i="4"/>
  <c r="D1899" i="4" s="1"/>
  <c r="J1899" i="4" s="1"/>
  <c r="K1899" i="4" l="1"/>
  <c r="L1899" i="4" s="1"/>
  <c r="N1899" i="4" s="1"/>
  <c r="R1899" i="4" s="1"/>
  <c r="H1900" i="4" l="1"/>
  <c r="P1899" i="4"/>
  <c r="S1899" i="4" s="1"/>
  <c r="G1900" i="4" s="1"/>
  <c r="M1900" i="4" s="1"/>
  <c r="W1900" i="4" l="1"/>
  <c r="Q1899" i="4"/>
  <c r="U1899" i="4" s="1"/>
  <c r="I1900" i="4" s="1"/>
  <c r="Y1900" i="4" s="1"/>
  <c r="T1899" i="4"/>
  <c r="D1900" i="4" s="1"/>
  <c r="J1900" i="4" s="1"/>
  <c r="X1900" i="4"/>
  <c r="K1900" i="4" l="1"/>
  <c r="L1900" i="4" l="1"/>
  <c r="N1900" i="4" s="1"/>
  <c r="P1900" i="4" l="1"/>
  <c r="S1900" i="4" s="1"/>
  <c r="G1901" i="4" s="1"/>
  <c r="M1901" i="4" s="1"/>
  <c r="R1900" i="4"/>
  <c r="H1901" i="4" s="1"/>
  <c r="X1901" i="4" l="1"/>
  <c r="W1901" i="4"/>
  <c r="Q1900" i="4"/>
  <c r="U1900" i="4" s="1"/>
  <c r="I1901" i="4" s="1"/>
  <c r="Y1901" i="4" s="1"/>
  <c r="T1900" i="4"/>
  <c r="D1901" i="4" s="1"/>
  <c r="J1901" i="4" s="1"/>
  <c r="K1901" i="4" l="1"/>
  <c r="L1901" i="4" s="1"/>
  <c r="N1901" i="4" s="1"/>
  <c r="R1901" i="4" s="1"/>
  <c r="H1902" i="4" l="1"/>
  <c r="P1901" i="4"/>
  <c r="S1901" i="4" s="1"/>
  <c r="G1902" i="4" s="1"/>
  <c r="M1902" i="4" s="1"/>
  <c r="W1902" i="4" l="1"/>
  <c r="Q1901" i="4"/>
  <c r="T1901" i="4" s="1"/>
  <c r="D1902" i="4" s="1"/>
  <c r="J1902" i="4" s="1"/>
  <c r="X1902" i="4"/>
  <c r="U1901" i="4" l="1"/>
  <c r="I1902" i="4" s="1"/>
  <c r="Y1902" i="4" s="1"/>
  <c r="K1902" i="4"/>
  <c r="L1902" i="4" l="1"/>
  <c r="N1902" i="4" s="1"/>
  <c r="P1902" i="4" l="1"/>
  <c r="S1902" i="4" s="1"/>
  <c r="G1903" i="4" s="1"/>
  <c r="M1903" i="4" s="1"/>
  <c r="R1902" i="4"/>
  <c r="H1903" i="4" s="1"/>
  <c r="Q1902" i="4" l="1"/>
  <c r="U1902" i="4" s="1"/>
  <c r="I1903" i="4" s="1"/>
  <c r="Y1903" i="4" s="1"/>
  <c r="X1903" i="4"/>
  <c r="W1903" i="4"/>
  <c r="T1902" i="4"/>
  <c r="D1903" i="4" s="1"/>
  <c r="J1903" i="4" s="1"/>
  <c r="K1903" i="4" l="1"/>
  <c r="L1903" i="4" s="1"/>
  <c r="N1903" i="4" s="1"/>
  <c r="R1903" i="4" s="1"/>
  <c r="P1903" i="4" l="1"/>
  <c r="S1903" i="4" s="1"/>
  <c r="G1904" i="4" s="1"/>
  <c r="M1904" i="4" s="1"/>
  <c r="H1904" i="4"/>
  <c r="W1904" i="4" l="1"/>
  <c r="Q1903" i="4"/>
  <c r="X1904" i="4"/>
  <c r="U1903" i="4" l="1"/>
  <c r="I1904" i="4" s="1"/>
  <c r="Y1904" i="4" s="1"/>
  <c r="T1903" i="4"/>
  <c r="D1904" i="4" s="1"/>
  <c r="J1904" i="4" s="1"/>
  <c r="K1904" i="4" l="1"/>
  <c r="L1904" i="4" l="1"/>
  <c r="N1904" i="4" s="1"/>
  <c r="R1904" i="4" l="1"/>
  <c r="H1905" i="4" s="1"/>
  <c r="P1904" i="4"/>
  <c r="S1904" i="4" s="1"/>
  <c r="G1905" i="4" s="1"/>
  <c r="M1905" i="4" s="1"/>
  <c r="W1905" i="4" l="1"/>
  <c r="X1905" i="4"/>
  <c r="Q1904" i="4"/>
  <c r="U1904" i="4" s="1"/>
  <c r="I1905" i="4" s="1"/>
  <c r="Y1905" i="4" s="1"/>
  <c r="T1904" i="4"/>
  <c r="D1905" i="4" s="1"/>
  <c r="J1905" i="4" s="1"/>
  <c r="K1905" i="4" l="1"/>
  <c r="L1905" i="4" l="1"/>
  <c r="N1905" i="4" s="1"/>
  <c r="R1905" i="4" l="1"/>
  <c r="H1906" i="4" s="1"/>
  <c r="P1905" i="4"/>
  <c r="S1905" i="4" s="1"/>
  <c r="G1906" i="4" s="1"/>
  <c r="M1906" i="4" s="1"/>
  <c r="T1905" i="4"/>
  <c r="D1906" i="4" s="1"/>
  <c r="J1906" i="4" l="1"/>
  <c r="W1906" i="4"/>
  <c r="X1906" i="4"/>
  <c r="Q1905" i="4"/>
  <c r="U1905" i="4" s="1"/>
  <c r="I1906" i="4" s="1"/>
  <c r="Y1906" i="4" s="1"/>
  <c r="K1906" i="4"/>
  <c r="L1906" i="4" l="1"/>
  <c r="N1906" i="4" s="1"/>
  <c r="R1906" i="4" s="1"/>
  <c r="P1906" i="4" l="1"/>
  <c r="S1906" i="4" s="1"/>
  <c r="G1907" i="4" s="1"/>
  <c r="M1907" i="4" s="1"/>
  <c r="H1907" i="4"/>
  <c r="W1907" i="4" l="1"/>
  <c r="Q1906" i="4"/>
  <c r="U1906" i="4" s="1"/>
  <c r="I1907" i="4" s="1"/>
  <c r="Y1907" i="4" s="1"/>
  <c r="T1906" i="4"/>
  <c r="D1907" i="4" s="1"/>
  <c r="J1907" i="4" s="1"/>
  <c r="X1907" i="4"/>
  <c r="K1907" i="4" l="1"/>
  <c r="L1907" i="4" s="1"/>
  <c r="N1907" i="4" s="1"/>
  <c r="R1907" i="4" s="1"/>
  <c r="P1907" i="4" l="1"/>
  <c r="S1907" i="4" s="1"/>
  <c r="G1908" i="4" s="1"/>
  <c r="M1908" i="4" s="1"/>
  <c r="H1908" i="4"/>
  <c r="W1908" i="4" l="1"/>
  <c r="Q1907" i="4"/>
  <c r="U1907" i="4" s="1"/>
  <c r="I1908" i="4" s="1"/>
  <c r="Y1908" i="4" s="1"/>
  <c r="T1907" i="4"/>
  <c r="D1908" i="4" s="1"/>
  <c r="J1908" i="4" s="1"/>
  <c r="X1908" i="4"/>
  <c r="K1908" i="4" l="1"/>
  <c r="L1908" i="4" l="1"/>
  <c r="N1908" i="4" s="1"/>
  <c r="P1908" i="4" l="1"/>
  <c r="S1908" i="4" s="1"/>
  <c r="G1909" i="4" s="1"/>
  <c r="M1909" i="4" s="1"/>
  <c r="R1908" i="4"/>
  <c r="H1909" i="4" s="1"/>
  <c r="T1908" i="4"/>
  <c r="D1909" i="4" s="1"/>
  <c r="Q1908" i="4" l="1"/>
  <c r="U1908" i="4" s="1"/>
  <c r="I1909" i="4" s="1"/>
  <c r="Y1909" i="4" s="1"/>
  <c r="X1909" i="4"/>
  <c r="J1909" i="4"/>
  <c r="W1909" i="4"/>
  <c r="K1909" i="4"/>
  <c r="L1909" i="4" l="1"/>
  <c r="N1909" i="4" s="1"/>
  <c r="R1909" i="4" l="1"/>
  <c r="H1910" i="4" s="1"/>
  <c r="P1909" i="4"/>
  <c r="S1909" i="4" s="1"/>
  <c r="G1910" i="4" s="1"/>
  <c r="M1910" i="4" s="1"/>
  <c r="W1910" i="4" l="1"/>
  <c r="Q1909" i="4"/>
  <c r="U1909" i="4" s="1"/>
  <c r="I1910" i="4" s="1"/>
  <c r="Y1910" i="4" s="1"/>
  <c r="X1910" i="4"/>
  <c r="T1909" i="4"/>
  <c r="D1910" i="4" s="1"/>
  <c r="J1910" i="4" s="1"/>
  <c r="K1910" i="4" l="1"/>
  <c r="L1910" i="4" l="1"/>
  <c r="N1910" i="4" s="1"/>
  <c r="P1910" i="4" l="1"/>
  <c r="S1910" i="4" s="1"/>
  <c r="G1911" i="4" s="1"/>
  <c r="M1911" i="4" s="1"/>
  <c r="R1910" i="4"/>
  <c r="H1911" i="4" s="1"/>
  <c r="W1911" i="4" l="1"/>
  <c r="Q1910" i="4"/>
  <c r="U1910" i="4" s="1"/>
  <c r="I1911" i="4" s="1"/>
  <c r="Y1911" i="4" s="1"/>
  <c r="X1911" i="4"/>
  <c r="T1910" i="4"/>
  <c r="D1911" i="4" s="1"/>
  <c r="J1911" i="4" s="1"/>
  <c r="K1911" i="4" l="1"/>
  <c r="L1911" i="4" s="1"/>
  <c r="N1911" i="4" s="1"/>
  <c r="R1911" i="4" s="1"/>
  <c r="P1911" i="4" l="1"/>
  <c r="S1911" i="4" s="1"/>
  <c r="G1912" i="4" s="1"/>
  <c r="M1912" i="4" s="1"/>
  <c r="H1912" i="4"/>
  <c r="W1912" i="4" l="1"/>
  <c r="Q1911" i="4"/>
  <c r="X1912" i="4"/>
  <c r="U1911" i="4" l="1"/>
  <c r="I1912" i="4" s="1"/>
  <c r="Y1912" i="4" s="1"/>
  <c r="T1911" i="4"/>
  <c r="D1912" i="4" s="1"/>
  <c r="J1912" i="4" s="1"/>
  <c r="K1912" i="4" l="1"/>
  <c r="L1912" i="4" s="1"/>
  <c r="N1912" i="4" s="1"/>
  <c r="R1912" i="4" s="1"/>
  <c r="P1912" i="4" l="1"/>
  <c r="S1912" i="4" s="1"/>
  <c r="G1913" i="4" s="1"/>
  <c r="M1913" i="4" s="1"/>
  <c r="H1913" i="4"/>
  <c r="W1913" i="4" l="1"/>
  <c r="Q1912" i="4"/>
  <c r="X1913" i="4"/>
  <c r="U1912" i="4" l="1"/>
  <c r="I1913" i="4" s="1"/>
  <c r="Y1913" i="4" s="1"/>
  <c r="T1912" i="4"/>
  <c r="D1913" i="4" s="1"/>
  <c r="J1913" i="4" s="1"/>
  <c r="K1913" i="4" l="1"/>
  <c r="L1913" i="4" s="1"/>
  <c r="N1913" i="4" s="1"/>
  <c r="R1913" i="4" s="1"/>
  <c r="P1913" i="4" l="1"/>
  <c r="S1913" i="4" s="1"/>
  <c r="G1914" i="4" s="1"/>
  <c r="M1914" i="4" s="1"/>
  <c r="H1914" i="4"/>
  <c r="W1914" i="4" l="1"/>
  <c r="Q1913" i="4"/>
  <c r="U1913" i="4" s="1"/>
  <c r="I1914" i="4" s="1"/>
  <c r="Y1914" i="4" s="1"/>
  <c r="T1913" i="4"/>
  <c r="D1914" i="4" s="1"/>
  <c r="J1914" i="4" s="1"/>
  <c r="X1914" i="4"/>
  <c r="K1914" i="4" l="1"/>
  <c r="L1914" i="4" l="1"/>
  <c r="N1914" i="4" s="1"/>
  <c r="R1914" i="4" s="1"/>
  <c r="P1914" i="4" l="1"/>
  <c r="S1914" i="4" s="1"/>
  <c r="G1915" i="4" s="1"/>
  <c r="M1915" i="4" s="1"/>
  <c r="H1915" i="4"/>
  <c r="W1915" i="4" l="1"/>
  <c r="Q1914" i="4"/>
  <c r="U1914" i="4" s="1"/>
  <c r="I1915" i="4" s="1"/>
  <c r="Y1915" i="4" s="1"/>
  <c r="T1914" i="4"/>
  <c r="D1915" i="4" s="1"/>
  <c r="J1915" i="4" s="1"/>
  <c r="X1915" i="4"/>
  <c r="K1915" i="4" l="1"/>
  <c r="L1915" i="4" l="1"/>
  <c r="N1915" i="4" s="1"/>
  <c r="P1915" i="4" l="1"/>
  <c r="S1915" i="4" s="1"/>
  <c r="G1916" i="4" s="1"/>
  <c r="M1916" i="4" s="1"/>
  <c r="R1915" i="4"/>
  <c r="H1916" i="4" s="1"/>
  <c r="T1915" i="4"/>
  <c r="D1916" i="4" s="1"/>
  <c r="W1916" i="4" l="1"/>
  <c r="J1916" i="4"/>
  <c r="X1916" i="4"/>
  <c r="Q1915" i="4"/>
  <c r="U1915" i="4" s="1"/>
  <c r="I1916" i="4" s="1"/>
  <c r="Y1916" i="4" s="1"/>
  <c r="K1916" i="4"/>
  <c r="L1916" i="4" l="1"/>
  <c r="N1916" i="4" s="1"/>
  <c r="R1916" i="4" s="1"/>
  <c r="H1917" i="4" s="1"/>
  <c r="P1916" i="4" l="1"/>
  <c r="S1916" i="4" s="1"/>
  <c r="G1917" i="4" s="1"/>
  <c r="M1917" i="4" s="1"/>
  <c r="T1916" i="4"/>
  <c r="D1917" i="4" s="1"/>
  <c r="W1917" i="4" l="1"/>
  <c r="X1917" i="4"/>
  <c r="J1917" i="4"/>
  <c r="Q1916" i="4"/>
  <c r="U1916" i="4" s="1"/>
  <c r="I1917" i="4" s="1"/>
  <c r="Y1917" i="4" s="1"/>
  <c r="K1917" i="4"/>
  <c r="L1917" i="4" l="1"/>
  <c r="N1917" i="4" s="1"/>
  <c r="P1917" i="4" l="1"/>
  <c r="S1917" i="4" s="1"/>
  <c r="G1918" i="4" s="1"/>
  <c r="M1918" i="4" s="1"/>
  <c r="R1917" i="4"/>
  <c r="H1918" i="4" s="1"/>
  <c r="T1917" i="4"/>
  <c r="D1918" i="4" s="1"/>
  <c r="W1918" i="4" l="1"/>
  <c r="Q1917" i="4"/>
  <c r="U1917" i="4" s="1"/>
  <c r="I1918" i="4" s="1"/>
  <c r="Y1918" i="4" s="1"/>
  <c r="J1918" i="4"/>
  <c r="X1918" i="4"/>
  <c r="K1918" i="4"/>
  <c r="L1918" i="4" l="1"/>
  <c r="N1918" i="4" s="1"/>
  <c r="P1918" i="4" l="1"/>
  <c r="S1918" i="4" s="1"/>
  <c r="G1919" i="4" s="1"/>
  <c r="M1919" i="4" s="1"/>
  <c r="R1918" i="4"/>
  <c r="H1919" i="4" s="1"/>
  <c r="T1918" i="4"/>
  <c r="D1919" i="4" s="1"/>
  <c r="J1919" i="4" l="1"/>
  <c r="W1919" i="4"/>
  <c r="X1919" i="4"/>
  <c r="Q1918" i="4"/>
  <c r="U1918" i="4" s="1"/>
  <c r="I1919" i="4" s="1"/>
  <c r="Y1919" i="4" s="1"/>
  <c r="K1919" i="4"/>
  <c r="L1919" i="4" l="1"/>
  <c r="N1919" i="4" s="1"/>
  <c r="R1919" i="4" s="1"/>
  <c r="H1920" i="4" s="1"/>
  <c r="P1919" i="4" l="1"/>
  <c r="S1919" i="4" s="1"/>
  <c r="G1920" i="4" s="1"/>
  <c r="M1920" i="4" s="1"/>
  <c r="T1919" i="4"/>
  <c r="D1920" i="4" s="1"/>
  <c r="W1920" i="4" l="1"/>
  <c r="X1920" i="4"/>
  <c r="Q1919" i="4"/>
  <c r="U1919" i="4" s="1"/>
  <c r="I1920" i="4" s="1"/>
  <c r="Y1920" i="4" s="1"/>
  <c r="J1920" i="4"/>
  <c r="K1920" i="4"/>
  <c r="L1920" i="4" l="1"/>
  <c r="N1920" i="4" s="1"/>
  <c r="R1920" i="4" s="1"/>
  <c r="P1920" i="4" l="1"/>
  <c r="S1920" i="4" s="1"/>
  <c r="G1921" i="4" s="1"/>
  <c r="M1921" i="4" s="1"/>
  <c r="H1921" i="4"/>
  <c r="W1921" i="4" l="1"/>
  <c r="Q1920" i="4"/>
  <c r="U1920" i="4" s="1"/>
  <c r="I1921" i="4" s="1"/>
  <c r="Y1921" i="4" s="1"/>
  <c r="T1920" i="4"/>
  <c r="D1921" i="4" s="1"/>
  <c r="J1921" i="4" s="1"/>
  <c r="X1921" i="4"/>
  <c r="K1921" i="4" l="1"/>
  <c r="L1921" i="4" s="1"/>
  <c r="N1921" i="4" s="1"/>
  <c r="R1921" i="4" s="1"/>
  <c r="P1921" i="4" l="1"/>
  <c r="S1921" i="4" s="1"/>
  <c r="G1922" i="4" s="1"/>
  <c r="M1922" i="4" s="1"/>
  <c r="H1922" i="4"/>
  <c r="W1922" i="4" l="1"/>
  <c r="Q1921" i="4"/>
  <c r="X1922" i="4"/>
  <c r="U1921" i="4" l="1"/>
  <c r="I1922" i="4" s="1"/>
  <c r="Y1922" i="4" s="1"/>
  <c r="T1921" i="4"/>
  <c r="D1922" i="4" s="1"/>
  <c r="J1922" i="4" s="1"/>
  <c r="K1922" i="4" l="1"/>
  <c r="L1922" i="4" s="1"/>
  <c r="N1922" i="4" s="1"/>
  <c r="R1922" i="4" s="1"/>
  <c r="P1922" i="4" l="1"/>
  <c r="S1922" i="4" s="1"/>
  <c r="G1923" i="4" s="1"/>
  <c r="M1923" i="4" s="1"/>
  <c r="H1923" i="4"/>
  <c r="W1923" i="4" l="1"/>
  <c r="Q1922" i="4"/>
  <c r="T1922" i="4" s="1"/>
  <c r="D1923" i="4" s="1"/>
  <c r="J1923" i="4" s="1"/>
  <c r="X1923" i="4"/>
  <c r="U1922" i="4" l="1"/>
  <c r="I1923" i="4" s="1"/>
  <c r="Y1923" i="4" s="1"/>
  <c r="K1923" i="4"/>
  <c r="L1923" i="4" s="1"/>
  <c r="N1923" i="4" s="1"/>
  <c r="R1923" i="4" s="1"/>
  <c r="P1923" i="4" l="1"/>
  <c r="S1923" i="4" s="1"/>
  <c r="G1924" i="4" s="1"/>
  <c r="M1924" i="4" s="1"/>
  <c r="H1924" i="4"/>
  <c r="W1924" i="4" l="1"/>
  <c r="Q1923" i="4"/>
  <c r="X1924" i="4"/>
  <c r="U1923" i="4" l="1"/>
  <c r="I1924" i="4" s="1"/>
  <c r="Y1924" i="4" s="1"/>
  <c r="T1923" i="4"/>
  <c r="D1924" i="4" s="1"/>
  <c r="J1924" i="4" s="1"/>
  <c r="K1924" i="4" l="1"/>
  <c r="L1924" i="4" l="1"/>
  <c r="N1924" i="4" s="1"/>
  <c r="R1924" i="4" s="1"/>
  <c r="P1924" i="4" l="1"/>
  <c r="S1924" i="4" s="1"/>
  <c r="G1925" i="4" s="1"/>
  <c r="M1925" i="4" s="1"/>
  <c r="H1925" i="4"/>
  <c r="W1925" i="4" l="1"/>
  <c r="Q1924" i="4"/>
  <c r="X1925" i="4"/>
  <c r="U1924" i="4" l="1"/>
  <c r="I1925" i="4" s="1"/>
  <c r="Y1925" i="4" s="1"/>
  <c r="T1924" i="4"/>
  <c r="D1925" i="4" s="1"/>
  <c r="J1925" i="4" s="1"/>
  <c r="K1925" i="4" l="1"/>
  <c r="L1925" i="4" l="1"/>
  <c r="N1925" i="4" s="1"/>
  <c r="R1925" i="4" s="1"/>
  <c r="P1925" i="4" l="1"/>
  <c r="S1925" i="4" s="1"/>
  <c r="G1926" i="4" s="1"/>
  <c r="M1926" i="4" s="1"/>
  <c r="H1926" i="4"/>
  <c r="W1926" i="4" l="1"/>
  <c r="Q1925" i="4"/>
  <c r="X1926" i="4"/>
  <c r="U1925" i="4" l="1"/>
  <c r="I1926" i="4" s="1"/>
  <c r="Y1926" i="4" s="1"/>
  <c r="T1925" i="4"/>
  <c r="D1926" i="4" s="1"/>
  <c r="J1926" i="4" s="1"/>
  <c r="K1926" i="4" l="1"/>
  <c r="L1926" i="4" l="1"/>
  <c r="N1926" i="4" s="1"/>
  <c r="P1926" i="4" l="1"/>
  <c r="S1926" i="4" s="1"/>
  <c r="G1927" i="4" s="1"/>
  <c r="M1927" i="4" s="1"/>
  <c r="R1926" i="4"/>
  <c r="H1927" i="4" s="1"/>
  <c r="W1927" i="4" l="1"/>
  <c r="Q1926" i="4"/>
  <c r="U1926" i="4" s="1"/>
  <c r="I1927" i="4" s="1"/>
  <c r="Y1927" i="4" s="1"/>
  <c r="X1927" i="4"/>
  <c r="T1926" i="4"/>
  <c r="D1927" i="4" s="1"/>
  <c r="J1927" i="4" s="1"/>
  <c r="K1927" i="4" l="1"/>
  <c r="L1927" i="4" l="1"/>
  <c r="N1927" i="4" s="1"/>
  <c r="P1927" i="4" l="1"/>
  <c r="S1927" i="4" s="1"/>
  <c r="G1928" i="4" s="1"/>
  <c r="M1928" i="4" s="1"/>
  <c r="R1927" i="4"/>
  <c r="H1928" i="4" s="1"/>
  <c r="W1928" i="4" l="1"/>
  <c r="Q1927" i="4"/>
  <c r="U1927" i="4" s="1"/>
  <c r="I1928" i="4" s="1"/>
  <c r="Y1928" i="4" s="1"/>
  <c r="X1928" i="4"/>
  <c r="T1927" i="4"/>
  <c r="D1928" i="4" s="1"/>
  <c r="J1928" i="4" s="1"/>
  <c r="K1928" i="4" l="1"/>
  <c r="L1928" i="4" l="1"/>
  <c r="N1928" i="4" s="1"/>
  <c r="P1928" i="4" l="1"/>
  <c r="S1928" i="4" s="1"/>
  <c r="G1929" i="4" s="1"/>
  <c r="M1929" i="4" s="1"/>
  <c r="R1928" i="4"/>
  <c r="H1929" i="4" s="1"/>
  <c r="W1929" i="4" l="1"/>
  <c r="Q1928" i="4"/>
  <c r="U1928" i="4" s="1"/>
  <c r="I1929" i="4" s="1"/>
  <c r="Y1929" i="4" s="1"/>
  <c r="X1929" i="4"/>
  <c r="T1928" i="4"/>
  <c r="D1929" i="4" s="1"/>
  <c r="J1929" i="4" s="1"/>
  <c r="K1929" i="4" l="1"/>
  <c r="L1929" i="4" l="1"/>
  <c r="N1929" i="4" s="1"/>
  <c r="R1929" i="4" l="1"/>
  <c r="H1930" i="4" s="1"/>
  <c r="P1929" i="4"/>
  <c r="S1929" i="4" s="1"/>
  <c r="G1930" i="4" s="1"/>
  <c r="M1930" i="4" s="1"/>
  <c r="W1930" i="4" l="1"/>
  <c r="X1930" i="4"/>
  <c r="Q1929" i="4"/>
  <c r="U1929" i="4" s="1"/>
  <c r="I1930" i="4" s="1"/>
  <c r="Y1930" i="4" s="1"/>
  <c r="T1929" i="4"/>
  <c r="D1930" i="4" s="1"/>
  <c r="J1930" i="4" s="1"/>
  <c r="K1930" i="4" l="1"/>
  <c r="L1930" i="4" s="1"/>
  <c r="N1930" i="4" s="1"/>
  <c r="R1930" i="4" s="1"/>
  <c r="H1931" i="4" l="1"/>
  <c r="P1930" i="4"/>
  <c r="S1930" i="4" s="1"/>
  <c r="G1931" i="4" s="1"/>
  <c r="M1931" i="4" s="1"/>
  <c r="W1931" i="4" l="1"/>
  <c r="X1931" i="4"/>
  <c r="Q1930" i="4"/>
  <c r="U1930" i="4" l="1"/>
  <c r="I1931" i="4" s="1"/>
  <c r="Y1931" i="4" s="1"/>
  <c r="T1930" i="4"/>
  <c r="D1931" i="4" s="1"/>
  <c r="J1931" i="4" s="1"/>
  <c r="K1931" i="4" l="1"/>
  <c r="L1931" i="4" s="1"/>
  <c r="N1931" i="4" s="1"/>
  <c r="R1931" i="4" s="1"/>
  <c r="P1931" i="4" l="1"/>
  <c r="S1931" i="4" s="1"/>
  <c r="G1932" i="4" s="1"/>
  <c r="M1932" i="4" s="1"/>
  <c r="H1932" i="4"/>
  <c r="W1932" i="4" l="1"/>
  <c r="Q1931" i="4"/>
  <c r="X1932" i="4"/>
  <c r="U1931" i="4" l="1"/>
  <c r="I1932" i="4" s="1"/>
  <c r="Y1932" i="4" s="1"/>
  <c r="T1931" i="4"/>
  <c r="D1932" i="4" s="1"/>
  <c r="J1932" i="4" s="1"/>
  <c r="K1932" i="4" l="1"/>
  <c r="L1932" i="4" s="1"/>
  <c r="N1932" i="4" s="1"/>
  <c r="R1932" i="4" s="1"/>
  <c r="H1933" i="4" l="1"/>
  <c r="P1932" i="4"/>
  <c r="S1932" i="4" s="1"/>
  <c r="G1933" i="4" s="1"/>
  <c r="M1933" i="4" s="1"/>
  <c r="W1933" i="4" l="1"/>
  <c r="Q1932" i="4"/>
  <c r="X1933" i="4"/>
  <c r="U1932" i="4" l="1"/>
  <c r="I1933" i="4" s="1"/>
  <c r="Y1933" i="4" s="1"/>
  <c r="T1932" i="4"/>
  <c r="D1933" i="4" s="1"/>
  <c r="J1933" i="4" s="1"/>
  <c r="K1933" i="4" l="1"/>
  <c r="L1933" i="4" l="1"/>
  <c r="N1933" i="4" s="1"/>
  <c r="R1933" i="4" l="1"/>
  <c r="H1934" i="4" s="1"/>
  <c r="P1933" i="4"/>
  <c r="S1933" i="4" s="1"/>
  <c r="G1934" i="4" s="1"/>
  <c r="M1934" i="4" s="1"/>
  <c r="W1934" i="4" l="1"/>
  <c r="X1934" i="4"/>
  <c r="Q1933" i="4"/>
  <c r="U1933" i="4" s="1"/>
  <c r="I1934" i="4" s="1"/>
  <c r="Y1934" i="4" s="1"/>
  <c r="T1933" i="4"/>
  <c r="D1934" i="4" s="1"/>
  <c r="J1934" i="4" s="1"/>
  <c r="K1934" i="4" l="1"/>
  <c r="L1934" i="4" l="1"/>
  <c r="N1934" i="4" s="1"/>
  <c r="P1934" i="4" l="1"/>
  <c r="S1934" i="4" s="1"/>
  <c r="G1935" i="4" s="1"/>
  <c r="M1935" i="4" s="1"/>
  <c r="R1934" i="4"/>
  <c r="H1935" i="4" s="1"/>
  <c r="X1935" i="4" l="1"/>
  <c r="W1935" i="4"/>
  <c r="Q1934" i="4"/>
  <c r="U1934" i="4" s="1"/>
  <c r="I1935" i="4" s="1"/>
  <c r="Y1935" i="4" s="1"/>
  <c r="T1934" i="4"/>
  <c r="D1935" i="4" s="1"/>
  <c r="J1935" i="4" s="1"/>
  <c r="K1935" i="4" l="1"/>
  <c r="L1935" i="4" s="1"/>
  <c r="N1935" i="4" s="1"/>
  <c r="R1935" i="4" s="1"/>
  <c r="P1935" i="4" l="1"/>
  <c r="S1935" i="4" s="1"/>
  <c r="G1936" i="4" s="1"/>
  <c r="M1936" i="4" s="1"/>
  <c r="H1936" i="4"/>
  <c r="W1936" i="4" l="1"/>
  <c r="Q1935" i="4"/>
  <c r="X1936" i="4"/>
  <c r="U1935" i="4" l="1"/>
  <c r="I1936" i="4" s="1"/>
  <c r="Y1936" i="4" s="1"/>
  <c r="T1935" i="4"/>
  <c r="D1936" i="4" s="1"/>
  <c r="J1936" i="4" s="1"/>
  <c r="K1936" i="4" l="1"/>
  <c r="L1936" i="4" l="1"/>
  <c r="N1936" i="4" s="1"/>
  <c r="P1936" i="4" l="1"/>
  <c r="S1936" i="4" s="1"/>
  <c r="G1937" i="4" s="1"/>
  <c r="M1937" i="4" s="1"/>
  <c r="R1936" i="4"/>
  <c r="H1937" i="4" s="1"/>
  <c r="X1937" i="4" l="1"/>
  <c r="W1937" i="4"/>
  <c r="Q1936" i="4"/>
  <c r="U1936" i="4" s="1"/>
  <c r="I1937" i="4" s="1"/>
  <c r="Y1937" i="4" s="1"/>
  <c r="T1936" i="4"/>
  <c r="D1937" i="4" s="1"/>
  <c r="J1937" i="4" s="1"/>
  <c r="K1937" i="4" l="1"/>
  <c r="L1937" i="4" s="1"/>
  <c r="N1937" i="4" s="1"/>
  <c r="R1937" i="4" s="1"/>
  <c r="P1937" i="4" l="1"/>
  <c r="S1937" i="4" s="1"/>
  <c r="G1938" i="4" s="1"/>
  <c r="M1938" i="4" s="1"/>
  <c r="H1938" i="4"/>
  <c r="W1938" i="4" l="1"/>
  <c r="Q1937" i="4"/>
  <c r="X1938" i="4"/>
  <c r="U1937" i="4" l="1"/>
  <c r="I1938" i="4" s="1"/>
  <c r="Y1938" i="4" s="1"/>
  <c r="T1937" i="4"/>
  <c r="D1938" i="4" s="1"/>
  <c r="J1938" i="4" s="1"/>
  <c r="K1938" i="4" l="1"/>
  <c r="L1938" i="4" l="1"/>
  <c r="N1938" i="4" s="1"/>
  <c r="R1938" i="4" s="1"/>
  <c r="P1938" i="4" l="1"/>
  <c r="S1938" i="4" s="1"/>
  <c r="G1939" i="4" s="1"/>
  <c r="M1939" i="4" s="1"/>
  <c r="H1939" i="4"/>
  <c r="W1939" i="4" l="1"/>
  <c r="Q1938" i="4"/>
  <c r="X1939" i="4"/>
  <c r="U1938" i="4" l="1"/>
  <c r="I1939" i="4" s="1"/>
  <c r="Y1939" i="4" s="1"/>
  <c r="T1938" i="4"/>
  <c r="D1939" i="4" s="1"/>
  <c r="J1939" i="4" s="1"/>
  <c r="K1939" i="4" l="1"/>
  <c r="L1939" i="4" s="1"/>
  <c r="N1939" i="4" s="1"/>
  <c r="R1939" i="4" s="1"/>
  <c r="P1939" i="4" l="1"/>
  <c r="S1939" i="4" s="1"/>
  <c r="G1940" i="4" s="1"/>
  <c r="M1940" i="4" s="1"/>
  <c r="H1940" i="4"/>
  <c r="W1940" i="4" l="1"/>
  <c r="Q1939" i="4"/>
  <c r="X1940" i="4"/>
  <c r="U1939" i="4" l="1"/>
  <c r="I1940" i="4" s="1"/>
  <c r="Y1940" i="4" s="1"/>
  <c r="T1939" i="4"/>
  <c r="D1940" i="4" s="1"/>
  <c r="J1940" i="4" s="1"/>
  <c r="K1940" i="4" l="1"/>
  <c r="L1940" i="4" l="1"/>
  <c r="N1940" i="4" s="1"/>
  <c r="P1940" i="4" l="1"/>
  <c r="S1940" i="4" s="1"/>
  <c r="G1941" i="4" s="1"/>
  <c r="M1941" i="4" s="1"/>
  <c r="R1940" i="4"/>
  <c r="H1941" i="4" s="1"/>
  <c r="X1941" i="4" l="1"/>
  <c r="Q1940" i="4"/>
  <c r="U1940" i="4" s="1"/>
  <c r="I1941" i="4" s="1"/>
  <c r="Y1941" i="4" s="1"/>
  <c r="W1941" i="4"/>
  <c r="T1940" i="4"/>
  <c r="D1941" i="4" s="1"/>
  <c r="J1941" i="4" s="1"/>
  <c r="K1941" i="4" l="1"/>
  <c r="L1941" i="4" l="1"/>
  <c r="N1941" i="4" s="1"/>
  <c r="R1941" i="4" s="1"/>
  <c r="H1942" i="4" l="1"/>
  <c r="P1941" i="4"/>
  <c r="S1941" i="4" s="1"/>
  <c r="G1942" i="4" s="1"/>
  <c r="M1942" i="4" s="1"/>
  <c r="W1942" i="4" l="1"/>
  <c r="Q1941" i="4"/>
  <c r="X1942" i="4"/>
  <c r="U1941" i="4" l="1"/>
  <c r="I1942" i="4" s="1"/>
  <c r="Y1942" i="4" s="1"/>
  <c r="T1941" i="4"/>
  <c r="D1942" i="4" s="1"/>
  <c r="J1942" i="4" s="1"/>
  <c r="K1942" i="4" l="1"/>
  <c r="L1942" i="4" l="1"/>
  <c r="N1942" i="4" s="1"/>
  <c r="R1942" i="4" l="1"/>
  <c r="H1943" i="4" s="1"/>
  <c r="P1942" i="4"/>
  <c r="S1942" i="4" s="1"/>
  <c r="G1943" i="4" s="1"/>
  <c r="M1943" i="4" s="1"/>
  <c r="W1943" i="4" l="1"/>
  <c r="Q1942" i="4"/>
  <c r="U1942" i="4" s="1"/>
  <c r="I1943" i="4" s="1"/>
  <c r="Y1943" i="4" s="1"/>
  <c r="X1943" i="4"/>
  <c r="T1942" i="4"/>
  <c r="D1943" i="4" s="1"/>
  <c r="J1943" i="4" s="1"/>
  <c r="K1943" i="4" l="1"/>
  <c r="L1943" i="4" l="1"/>
  <c r="N1943" i="4" s="1"/>
  <c r="P1943" i="4" l="1"/>
  <c r="S1943" i="4" s="1"/>
  <c r="G1944" i="4" s="1"/>
  <c r="M1944" i="4" s="1"/>
  <c r="R1943" i="4"/>
  <c r="H1944" i="4" s="1"/>
  <c r="W1944" i="4" l="1"/>
  <c r="X1944" i="4"/>
  <c r="Q1943" i="4"/>
  <c r="U1943" i="4" s="1"/>
  <c r="I1944" i="4" s="1"/>
  <c r="Y1944" i="4" s="1"/>
  <c r="T1943" i="4"/>
  <c r="D1944" i="4" s="1"/>
  <c r="J1944" i="4" s="1"/>
  <c r="K1944" i="4" l="1"/>
  <c r="L1944" i="4" s="1"/>
  <c r="N1944" i="4" s="1"/>
  <c r="R1944" i="4" s="1"/>
  <c r="H1945" i="4" l="1"/>
  <c r="P1944" i="4"/>
  <c r="S1944" i="4" s="1"/>
  <c r="G1945" i="4" s="1"/>
  <c r="M1945" i="4" s="1"/>
  <c r="W1945" i="4" l="1"/>
  <c r="Q1944" i="4"/>
  <c r="X1945" i="4"/>
  <c r="U1944" i="4" l="1"/>
  <c r="I1945" i="4" s="1"/>
  <c r="Y1945" i="4" s="1"/>
  <c r="T1944" i="4"/>
  <c r="D1945" i="4" s="1"/>
  <c r="J1945" i="4" s="1"/>
  <c r="K1945" i="4" l="1"/>
  <c r="L1945" i="4" s="1"/>
  <c r="N1945" i="4" s="1"/>
  <c r="R1945" i="4" s="1"/>
  <c r="P1945" i="4" l="1"/>
  <c r="S1945" i="4" s="1"/>
  <c r="G1946" i="4" s="1"/>
  <c r="M1946" i="4" s="1"/>
  <c r="H1946" i="4"/>
  <c r="W1946" i="4" l="1"/>
  <c r="Q1945" i="4"/>
  <c r="X1946" i="4"/>
  <c r="U1945" i="4" l="1"/>
  <c r="I1946" i="4" s="1"/>
  <c r="Y1946" i="4" s="1"/>
  <c r="T1945" i="4"/>
  <c r="D1946" i="4" s="1"/>
  <c r="J1946" i="4" s="1"/>
  <c r="K1946" i="4" l="1"/>
  <c r="L1946" i="4" l="1"/>
  <c r="N1946" i="4" s="1"/>
  <c r="R1946" i="4" s="1"/>
  <c r="H1947" i="4" l="1"/>
  <c r="P1946" i="4"/>
  <c r="S1946" i="4" s="1"/>
  <c r="G1947" i="4" s="1"/>
  <c r="M1947" i="4" s="1"/>
  <c r="W1947" i="4" l="1"/>
  <c r="X1947" i="4"/>
  <c r="Q1946" i="4"/>
  <c r="U1946" i="4" l="1"/>
  <c r="I1947" i="4" s="1"/>
  <c r="Y1947" i="4" s="1"/>
  <c r="T1946" i="4"/>
  <c r="D1947" i="4" s="1"/>
  <c r="J1947" i="4" s="1"/>
  <c r="K1947" i="4" l="1"/>
  <c r="L1947" i="4" s="1"/>
  <c r="N1947" i="4" s="1"/>
  <c r="R1947" i="4" s="1"/>
  <c r="H1948" i="4" l="1"/>
  <c r="P1947" i="4"/>
  <c r="S1947" i="4" s="1"/>
  <c r="G1948" i="4" s="1"/>
  <c r="M1948" i="4" s="1"/>
  <c r="W1948" i="4" l="1"/>
  <c r="Q1947" i="4"/>
  <c r="X1948" i="4"/>
  <c r="U1947" i="4" l="1"/>
  <c r="I1948" i="4" s="1"/>
  <c r="Y1948" i="4" s="1"/>
  <c r="T1947" i="4"/>
  <c r="D1948" i="4" s="1"/>
  <c r="J1948" i="4" s="1"/>
  <c r="K1948" i="4" l="1"/>
  <c r="L1948" i="4" l="1"/>
  <c r="N1948" i="4" s="1"/>
  <c r="R1948" i="4" l="1"/>
  <c r="H1949" i="4" s="1"/>
  <c r="P1948" i="4"/>
  <c r="S1948" i="4" s="1"/>
  <c r="G1949" i="4" s="1"/>
  <c r="M1949" i="4" s="1"/>
  <c r="W1949" i="4" l="1"/>
  <c r="Q1948" i="4"/>
  <c r="U1948" i="4" s="1"/>
  <c r="I1949" i="4" s="1"/>
  <c r="Y1949" i="4" s="1"/>
  <c r="X1949" i="4"/>
  <c r="T1948" i="4"/>
  <c r="D1949" i="4" s="1"/>
  <c r="J1949" i="4" s="1"/>
  <c r="K1949" i="4" l="1"/>
  <c r="L1949" i="4" s="1"/>
  <c r="N1949" i="4" s="1"/>
  <c r="R1949" i="4" s="1"/>
  <c r="H1950" i="4" l="1"/>
  <c r="P1949" i="4"/>
  <c r="S1949" i="4" s="1"/>
  <c r="G1950" i="4" s="1"/>
  <c r="M1950" i="4" s="1"/>
  <c r="W1950" i="4" l="1"/>
  <c r="Q1949" i="4"/>
  <c r="X1950" i="4"/>
  <c r="U1949" i="4" l="1"/>
  <c r="I1950" i="4" s="1"/>
  <c r="Y1950" i="4" s="1"/>
  <c r="T1949" i="4"/>
  <c r="D1950" i="4" s="1"/>
  <c r="J1950" i="4" s="1"/>
  <c r="K1950" i="4" l="1"/>
  <c r="L1950" i="4" s="1"/>
  <c r="N1950" i="4" s="1"/>
  <c r="R1950" i="4" s="1"/>
  <c r="P1950" i="4" l="1"/>
  <c r="S1950" i="4" s="1"/>
  <c r="G1951" i="4" s="1"/>
  <c r="M1951" i="4" s="1"/>
  <c r="H1951" i="4"/>
  <c r="W1951" i="4" l="1"/>
  <c r="Q1950" i="4"/>
  <c r="X1951" i="4"/>
  <c r="U1950" i="4" l="1"/>
  <c r="I1951" i="4" s="1"/>
  <c r="Y1951" i="4" s="1"/>
  <c r="T1950" i="4"/>
  <c r="D1951" i="4" s="1"/>
  <c r="J1951" i="4" s="1"/>
  <c r="K1951" i="4" l="1"/>
  <c r="L1951" i="4" l="1"/>
  <c r="N1951" i="4" s="1"/>
  <c r="P1951" i="4" l="1"/>
  <c r="S1951" i="4" s="1"/>
  <c r="G1952" i="4" s="1"/>
  <c r="M1952" i="4" s="1"/>
  <c r="R1951" i="4"/>
  <c r="H1952" i="4" s="1"/>
  <c r="X1952" i="4" l="1"/>
  <c r="W1952" i="4"/>
  <c r="Q1951" i="4"/>
  <c r="U1951" i="4" s="1"/>
  <c r="I1952" i="4" s="1"/>
  <c r="Y1952" i="4" s="1"/>
  <c r="T1951" i="4"/>
  <c r="D1952" i="4" s="1"/>
  <c r="J1952" i="4" s="1"/>
  <c r="K1952" i="4" l="1"/>
  <c r="L1952" i="4" s="1"/>
  <c r="N1952" i="4" s="1"/>
  <c r="R1952" i="4" s="1"/>
  <c r="H1953" i="4" l="1"/>
  <c r="P1952" i="4"/>
  <c r="S1952" i="4" s="1"/>
  <c r="G1953" i="4" s="1"/>
  <c r="M1953" i="4" s="1"/>
  <c r="W1953" i="4" l="1"/>
  <c r="Q1952" i="4"/>
  <c r="U1952" i="4" s="1"/>
  <c r="I1953" i="4" s="1"/>
  <c r="Y1953" i="4" s="1"/>
  <c r="T1952" i="4"/>
  <c r="D1953" i="4" s="1"/>
  <c r="J1953" i="4" s="1"/>
  <c r="X1953" i="4"/>
  <c r="K1953" i="4" l="1"/>
  <c r="L1953" i="4" s="1"/>
  <c r="N1953" i="4" s="1"/>
  <c r="R1953" i="4" s="1"/>
  <c r="P1953" i="4" l="1"/>
  <c r="S1953" i="4" s="1"/>
  <c r="G1954" i="4" s="1"/>
  <c r="M1954" i="4" s="1"/>
  <c r="H1954" i="4"/>
  <c r="W1954" i="4" l="1"/>
  <c r="Q1953" i="4"/>
  <c r="U1953" i="4" s="1"/>
  <c r="I1954" i="4" s="1"/>
  <c r="Y1954" i="4" s="1"/>
  <c r="T1953" i="4"/>
  <c r="D1954" i="4" s="1"/>
  <c r="J1954" i="4" s="1"/>
  <c r="X1954" i="4"/>
  <c r="K1954" i="4" l="1"/>
  <c r="L1954" i="4" s="1"/>
  <c r="N1954" i="4" s="1"/>
  <c r="R1954" i="4" s="1"/>
  <c r="P1954" i="4" l="1"/>
  <c r="S1954" i="4" s="1"/>
  <c r="G1955" i="4" s="1"/>
  <c r="M1955" i="4" s="1"/>
  <c r="H1955" i="4"/>
  <c r="W1955" i="4" l="1"/>
  <c r="Q1954" i="4"/>
  <c r="U1954" i="4" s="1"/>
  <c r="I1955" i="4" s="1"/>
  <c r="Y1955" i="4" s="1"/>
  <c r="T1954" i="4"/>
  <c r="D1955" i="4" s="1"/>
  <c r="J1955" i="4" s="1"/>
  <c r="X1955" i="4"/>
  <c r="K1955" i="4" l="1"/>
  <c r="L1955" i="4" l="1"/>
  <c r="N1955" i="4" s="1"/>
  <c r="R1955" i="4" s="1"/>
  <c r="H1956" i="4" l="1"/>
  <c r="P1955" i="4"/>
  <c r="S1955" i="4" s="1"/>
  <c r="G1956" i="4" s="1"/>
  <c r="M1956" i="4" s="1"/>
  <c r="W1956" i="4" l="1"/>
  <c r="Q1955" i="4"/>
  <c r="X1956" i="4"/>
  <c r="U1955" i="4" l="1"/>
  <c r="I1956" i="4" s="1"/>
  <c r="Y1956" i="4" s="1"/>
  <c r="T1955" i="4"/>
  <c r="D1956" i="4" s="1"/>
  <c r="J1956" i="4" s="1"/>
  <c r="K1956" i="4" l="1"/>
  <c r="L1956" i="4" l="1"/>
  <c r="N1956" i="4" s="1"/>
  <c r="P1956" i="4" l="1"/>
  <c r="S1956" i="4" s="1"/>
  <c r="G1957" i="4" s="1"/>
  <c r="M1957" i="4" s="1"/>
  <c r="R1956" i="4"/>
  <c r="H1957" i="4" s="1"/>
  <c r="X1957" i="4" l="1"/>
  <c r="W1957" i="4"/>
  <c r="Q1956" i="4"/>
  <c r="T1956" i="4" s="1"/>
  <c r="D1957" i="4" s="1"/>
  <c r="J1957" i="4" s="1"/>
  <c r="U1956" i="4" l="1"/>
  <c r="I1957" i="4" s="1"/>
  <c r="Y1957" i="4" s="1"/>
  <c r="K1957" i="4"/>
  <c r="L1957" i="4" s="1"/>
  <c r="N1957" i="4" s="1"/>
  <c r="P1957" i="4" l="1"/>
  <c r="S1957" i="4" s="1"/>
  <c r="G1958" i="4" s="1"/>
  <c r="M1958" i="4" s="1"/>
  <c r="R1957" i="4"/>
  <c r="H1958" i="4" s="1"/>
  <c r="X1958" i="4" l="1"/>
  <c r="W1958" i="4"/>
  <c r="Q1957" i="4"/>
  <c r="U1957" i="4" s="1"/>
  <c r="I1958" i="4" s="1"/>
  <c r="Y1958" i="4" s="1"/>
  <c r="T1957" i="4"/>
  <c r="D1958" i="4" s="1"/>
  <c r="J1958" i="4" s="1"/>
  <c r="K1958" i="4" l="1"/>
  <c r="L1958" i="4" l="1"/>
  <c r="N1958" i="4" s="1"/>
  <c r="R1958" i="4" l="1"/>
  <c r="H1959" i="4" s="1"/>
  <c r="P1958" i="4"/>
  <c r="S1958" i="4" s="1"/>
  <c r="G1959" i="4" s="1"/>
  <c r="M1959" i="4" s="1"/>
  <c r="W1959" i="4" l="1"/>
  <c r="X1959" i="4"/>
  <c r="Q1958" i="4"/>
  <c r="T1958" i="4" s="1"/>
  <c r="D1959" i="4" s="1"/>
  <c r="J1959" i="4" s="1"/>
  <c r="U1958" i="4" l="1"/>
  <c r="I1959" i="4" s="1"/>
  <c r="Y1959" i="4" s="1"/>
  <c r="K1959" i="4"/>
  <c r="L1959" i="4" s="1"/>
  <c r="N1959" i="4" s="1"/>
  <c r="R1959" i="4" s="1"/>
  <c r="P1959" i="4" l="1"/>
  <c r="S1959" i="4" s="1"/>
  <c r="G1960" i="4" s="1"/>
  <c r="M1960" i="4" s="1"/>
  <c r="H1960" i="4"/>
  <c r="W1960" i="4" l="1"/>
  <c r="Q1959" i="4"/>
  <c r="U1959" i="4" s="1"/>
  <c r="I1960" i="4" s="1"/>
  <c r="Y1960" i="4" s="1"/>
  <c r="T1959" i="4"/>
  <c r="D1960" i="4" s="1"/>
  <c r="J1960" i="4" s="1"/>
  <c r="X1960" i="4"/>
  <c r="K1960" i="4" l="1"/>
  <c r="L1960" i="4" l="1"/>
  <c r="N1960" i="4" s="1"/>
  <c r="P1960" i="4" l="1"/>
  <c r="S1960" i="4" s="1"/>
  <c r="G1961" i="4" s="1"/>
  <c r="M1961" i="4" s="1"/>
  <c r="R1960" i="4"/>
  <c r="H1961" i="4" s="1"/>
  <c r="W1961" i="4" l="1"/>
  <c r="Q1960" i="4"/>
  <c r="U1960" i="4" s="1"/>
  <c r="I1961" i="4" s="1"/>
  <c r="Y1961" i="4" s="1"/>
  <c r="X1961" i="4"/>
  <c r="T1960" i="4"/>
  <c r="D1961" i="4" s="1"/>
  <c r="J1961" i="4" s="1"/>
  <c r="K1961" i="4" l="1"/>
  <c r="L1961" i="4" s="1"/>
  <c r="N1961" i="4" s="1"/>
  <c r="R1961" i="4" s="1"/>
  <c r="P1961" i="4" l="1"/>
  <c r="S1961" i="4" s="1"/>
  <c r="G1962" i="4" s="1"/>
  <c r="M1962" i="4" s="1"/>
  <c r="H1962" i="4"/>
  <c r="W1962" i="4" l="1"/>
  <c r="Q1961" i="4"/>
  <c r="T1961" i="4" s="1"/>
  <c r="D1962" i="4" s="1"/>
  <c r="J1962" i="4" s="1"/>
  <c r="X1962" i="4"/>
  <c r="U1961" i="4" l="1"/>
  <c r="I1962" i="4" s="1"/>
  <c r="Y1962" i="4" s="1"/>
  <c r="K1962" i="4"/>
  <c r="L1962" i="4" l="1"/>
  <c r="N1962" i="4" s="1"/>
  <c r="P1962" i="4" l="1"/>
  <c r="S1962" i="4" s="1"/>
  <c r="G1963" i="4" s="1"/>
  <c r="M1963" i="4" s="1"/>
  <c r="R1962" i="4"/>
  <c r="H1963" i="4" s="1"/>
  <c r="Q1962" i="4" l="1"/>
  <c r="U1962" i="4" s="1"/>
  <c r="I1963" i="4" s="1"/>
  <c r="Y1963" i="4" s="1"/>
  <c r="X1963" i="4"/>
  <c r="W1963" i="4"/>
  <c r="T1962" i="4"/>
  <c r="D1963" i="4" s="1"/>
  <c r="J1963" i="4" s="1"/>
  <c r="K1963" i="4" l="1"/>
  <c r="L1963" i="4" s="1"/>
  <c r="N1963" i="4" s="1"/>
  <c r="R1963" i="4" s="1"/>
  <c r="P1963" i="4" l="1"/>
  <c r="S1963" i="4" s="1"/>
  <c r="G1964" i="4" s="1"/>
  <c r="M1964" i="4" s="1"/>
  <c r="H1964" i="4"/>
  <c r="W1964" i="4" l="1"/>
  <c r="Q1963" i="4"/>
  <c r="X1964" i="4"/>
  <c r="U1963" i="4" l="1"/>
  <c r="I1964" i="4" s="1"/>
  <c r="Y1964" i="4" s="1"/>
  <c r="T1963" i="4"/>
  <c r="D1964" i="4" s="1"/>
  <c r="J1964" i="4" s="1"/>
  <c r="K1964" i="4" l="1"/>
  <c r="L1964" i="4" s="1"/>
  <c r="N1964" i="4" s="1"/>
  <c r="R1964" i="4" s="1"/>
  <c r="P1964" i="4" l="1"/>
  <c r="S1964" i="4" s="1"/>
  <c r="G1965" i="4" s="1"/>
  <c r="M1965" i="4" s="1"/>
  <c r="H1965" i="4"/>
  <c r="W1965" i="4" l="1"/>
  <c r="Q1964" i="4"/>
  <c r="X1965" i="4"/>
  <c r="U1964" i="4" l="1"/>
  <c r="I1965" i="4" s="1"/>
  <c r="Y1965" i="4" s="1"/>
  <c r="T1964" i="4"/>
  <c r="D1965" i="4" s="1"/>
  <c r="J1965" i="4" s="1"/>
  <c r="K1965" i="4" l="1"/>
  <c r="L1965" i="4" l="1"/>
  <c r="N1965" i="4" s="1"/>
  <c r="R1965" i="4" s="1"/>
  <c r="H1966" i="4" l="1"/>
  <c r="P1965" i="4"/>
  <c r="S1965" i="4" s="1"/>
  <c r="G1966" i="4" s="1"/>
  <c r="M1966" i="4" s="1"/>
  <c r="W1966" i="4" l="1"/>
  <c r="Q1965" i="4"/>
  <c r="U1965" i="4" s="1"/>
  <c r="I1966" i="4" s="1"/>
  <c r="Y1966" i="4" s="1"/>
  <c r="T1965" i="4"/>
  <c r="D1966" i="4" s="1"/>
  <c r="J1966" i="4" s="1"/>
  <c r="X1966" i="4"/>
  <c r="K1966" i="4" l="1"/>
  <c r="L1966" i="4" s="1"/>
  <c r="N1966" i="4" s="1"/>
  <c r="R1966" i="4" s="1"/>
  <c r="P1966" i="4" l="1"/>
  <c r="S1966" i="4" s="1"/>
  <c r="G1967" i="4" s="1"/>
  <c r="M1967" i="4" s="1"/>
  <c r="H1967" i="4"/>
  <c r="W1967" i="4" l="1"/>
  <c r="Q1966" i="4"/>
  <c r="X1967" i="4"/>
  <c r="U1966" i="4" l="1"/>
  <c r="I1967" i="4" s="1"/>
  <c r="Y1967" i="4" s="1"/>
  <c r="T1966" i="4"/>
  <c r="D1967" i="4" s="1"/>
  <c r="J1967" i="4" s="1"/>
  <c r="K1967" i="4" l="1"/>
  <c r="L1967" i="4" l="1"/>
  <c r="N1967" i="4" s="1"/>
  <c r="P1967" i="4" l="1"/>
  <c r="S1967" i="4" s="1"/>
  <c r="G1968" i="4" s="1"/>
  <c r="M1968" i="4" s="1"/>
  <c r="R1967" i="4"/>
  <c r="H1968" i="4" s="1"/>
  <c r="Q1967" i="4" l="1"/>
  <c r="U1967" i="4" s="1"/>
  <c r="I1968" i="4" s="1"/>
  <c r="Y1968" i="4" s="1"/>
  <c r="X1968" i="4"/>
  <c r="W1968" i="4"/>
  <c r="T1967" i="4"/>
  <c r="D1968" i="4" s="1"/>
  <c r="J1968" i="4" s="1"/>
  <c r="K1968" i="4" l="1"/>
  <c r="L1968" i="4" l="1"/>
  <c r="N1968" i="4" s="1"/>
  <c r="R1968" i="4" l="1"/>
  <c r="H1969" i="4" s="1"/>
  <c r="P1968" i="4"/>
  <c r="S1968" i="4" s="1"/>
  <c r="G1969" i="4" s="1"/>
  <c r="M1969" i="4" s="1"/>
  <c r="W1969" i="4" l="1"/>
  <c r="Q1968" i="4"/>
  <c r="U1968" i="4" s="1"/>
  <c r="I1969" i="4" s="1"/>
  <c r="Y1969" i="4" s="1"/>
  <c r="X1969" i="4"/>
  <c r="T1968" i="4"/>
  <c r="D1969" i="4" s="1"/>
  <c r="J1969" i="4" s="1"/>
  <c r="K1969" i="4" l="1"/>
  <c r="L1969" i="4" s="1"/>
  <c r="N1969" i="4" s="1"/>
  <c r="R1969" i="4" s="1"/>
  <c r="P1969" i="4" l="1"/>
  <c r="S1969" i="4" s="1"/>
  <c r="G1970" i="4" s="1"/>
  <c r="M1970" i="4" s="1"/>
  <c r="H1970" i="4"/>
  <c r="W1970" i="4" l="1"/>
  <c r="Q1969" i="4"/>
  <c r="T1969" i="4" s="1"/>
  <c r="D1970" i="4" s="1"/>
  <c r="J1970" i="4" s="1"/>
  <c r="X1970" i="4"/>
  <c r="U1969" i="4" l="1"/>
  <c r="I1970" i="4" s="1"/>
  <c r="Y1970" i="4" s="1"/>
  <c r="K1970" i="4"/>
  <c r="L1970" i="4" l="1"/>
  <c r="N1970" i="4" s="1"/>
  <c r="R1970" i="4" l="1"/>
  <c r="H1971" i="4" s="1"/>
  <c r="P1970" i="4"/>
  <c r="S1970" i="4" s="1"/>
  <c r="G1971" i="4" s="1"/>
  <c r="M1971" i="4" s="1"/>
  <c r="W1971" i="4" l="1"/>
  <c r="Q1970" i="4"/>
  <c r="U1970" i="4" s="1"/>
  <c r="I1971" i="4" s="1"/>
  <c r="Y1971" i="4" s="1"/>
  <c r="X1971" i="4"/>
  <c r="T1970" i="4"/>
  <c r="D1971" i="4" s="1"/>
  <c r="J1971" i="4" s="1"/>
  <c r="K1971" i="4" l="1"/>
  <c r="L1971" i="4" s="1"/>
  <c r="N1971" i="4" s="1"/>
  <c r="R1971" i="4" s="1"/>
  <c r="H1972" i="4" l="1"/>
  <c r="P1971" i="4"/>
  <c r="S1971" i="4" s="1"/>
  <c r="G1972" i="4" s="1"/>
  <c r="M1972" i="4" s="1"/>
  <c r="W1972" i="4" l="1"/>
  <c r="Q1971" i="4"/>
  <c r="X1972" i="4"/>
  <c r="U1971" i="4" l="1"/>
  <c r="I1972" i="4" s="1"/>
  <c r="Y1972" i="4" s="1"/>
  <c r="T1971" i="4"/>
  <c r="D1972" i="4" s="1"/>
  <c r="J1972" i="4" s="1"/>
  <c r="K1972" i="4" l="1"/>
  <c r="L1972" i="4" s="1"/>
  <c r="N1972" i="4" s="1"/>
  <c r="R1972" i="4" s="1"/>
  <c r="P1972" i="4" l="1"/>
  <c r="S1972" i="4" s="1"/>
  <c r="G1973" i="4" s="1"/>
  <c r="M1973" i="4" s="1"/>
  <c r="H1973" i="4"/>
  <c r="W1973" i="4" l="1"/>
  <c r="Q1972" i="4"/>
  <c r="X1973" i="4"/>
  <c r="U1972" i="4" l="1"/>
  <c r="I1973" i="4" s="1"/>
  <c r="Y1973" i="4" s="1"/>
  <c r="T1972" i="4"/>
  <c r="D1973" i="4" s="1"/>
  <c r="J1973" i="4" s="1"/>
  <c r="K1973" i="4" l="1"/>
  <c r="L1973" i="4" s="1"/>
  <c r="N1973" i="4" s="1"/>
  <c r="R1973" i="4" s="1"/>
  <c r="P1973" i="4" l="1"/>
  <c r="S1973" i="4" s="1"/>
  <c r="G1974" i="4" s="1"/>
  <c r="M1974" i="4" s="1"/>
  <c r="H1974" i="4"/>
  <c r="W1974" i="4" l="1"/>
  <c r="Q1973" i="4"/>
  <c r="X1974" i="4"/>
  <c r="U1973" i="4" l="1"/>
  <c r="I1974" i="4" s="1"/>
  <c r="Y1974" i="4" s="1"/>
  <c r="T1973" i="4"/>
  <c r="D1974" i="4" s="1"/>
  <c r="J1974" i="4" s="1"/>
  <c r="K1974" i="4" l="1"/>
  <c r="L1974" i="4" s="1"/>
  <c r="N1974" i="4" s="1"/>
  <c r="R1974" i="4" s="1"/>
  <c r="P1974" i="4" l="1"/>
  <c r="S1974" i="4" s="1"/>
  <c r="G1975" i="4" s="1"/>
  <c r="M1975" i="4" s="1"/>
  <c r="H1975" i="4"/>
  <c r="W1975" i="4" l="1"/>
  <c r="Q1974" i="4"/>
  <c r="X1975" i="4"/>
  <c r="U1974" i="4" l="1"/>
  <c r="I1975" i="4" s="1"/>
  <c r="Y1975" i="4" s="1"/>
  <c r="T1974" i="4"/>
  <c r="D1975" i="4" s="1"/>
  <c r="J1975" i="4" s="1"/>
  <c r="K1975" i="4" l="1"/>
  <c r="L1975" i="4" s="1"/>
  <c r="N1975" i="4" s="1"/>
  <c r="R1975" i="4" s="1"/>
  <c r="P1975" i="4" l="1"/>
  <c r="S1975" i="4" s="1"/>
  <c r="G1976" i="4" s="1"/>
  <c r="M1976" i="4" s="1"/>
  <c r="H1976" i="4"/>
  <c r="W1976" i="4" l="1"/>
  <c r="Q1975" i="4"/>
  <c r="T1975" i="4" s="1"/>
  <c r="D1976" i="4" s="1"/>
  <c r="J1976" i="4" s="1"/>
  <c r="X1976" i="4"/>
  <c r="U1975" i="4" l="1"/>
  <c r="I1976" i="4" s="1"/>
  <c r="Y1976" i="4" s="1"/>
  <c r="K1976" i="4"/>
  <c r="L1976" i="4" l="1"/>
  <c r="N1976" i="4" s="1"/>
  <c r="R1976" i="4" s="1"/>
  <c r="P1976" i="4" l="1"/>
  <c r="S1976" i="4" s="1"/>
  <c r="G1977" i="4" s="1"/>
  <c r="M1977" i="4" s="1"/>
  <c r="H1977" i="4"/>
  <c r="W1977" i="4" l="1"/>
  <c r="Q1976" i="4"/>
  <c r="X1977" i="4"/>
  <c r="U1976" i="4" l="1"/>
  <c r="I1977" i="4" s="1"/>
  <c r="Y1977" i="4" s="1"/>
  <c r="T1976" i="4"/>
  <c r="D1977" i="4" s="1"/>
  <c r="J1977" i="4" s="1"/>
  <c r="K1977" i="4" l="1"/>
  <c r="L1977" i="4" s="1"/>
  <c r="N1977" i="4" s="1"/>
  <c r="R1977" i="4" s="1"/>
  <c r="P1977" i="4" l="1"/>
  <c r="S1977" i="4" s="1"/>
  <c r="G1978" i="4" s="1"/>
  <c r="M1978" i="4" s="1"/>
  <c r="H1978" i="4"/>
  <c r="W1978" i="4" l="1"/>
  <c r="Q1977" i="4"/>
  <c r="T1977" i="4" s="1"/>
  <c r="D1978" i="4" s="1"/>
  <c r="J1978" i="4" s="1"/>
  <c r="X1978" i="4"/>
  <c r="U1977" i="4" l="1"/>
  <c r="I1978" i="4" s="1"/>
  <c r="Y1978" i="4" s="1"/>
  <c r="K1978" i="4"/>
  <c r="L1978" i="4" s="1"/>
  <c r="N1978" i="4" s="1"/>
  <c r="R1978" i="4" s="1"/>
  <c r="P1978" i="4" l="1"/>
  <c r="S1978" i="4" s="1"/>
  <c r="G1979" i="4" s="1"/>
  <c r="M1979" i="4" s="1"/>
  <c r="H1979" i="4"/>
  <c r="W1979" i="4" l="1"/>
  <c r="Q1978" i="4"/>
  <c r="X1979" i="4"/>
  <c r="U1978" i="4" l="1"/>
  <c r="I1979" i="4" s="1"/>
  <c r="Y1979" i="4" s="1"/>
  <c r="T1978" i="4"/>
  <c r="D1979" i="4" s="1"/>
  <c r="J1979" i="4" s="1"/>
  <c r="K1979" i="4" l="1"/>
  <c r="L1979" i="4" l="1"/>
  <c r="N1979" i="4" s="1"/>
  <c r="P1979" i="4" l="1"/>
  <c r="S1979" i="4" s="1"/>
  <c r="G1980" i="4" s="1"/>
  <c r="M1980" i="4" s="1"/>
  <c r="R1979" i="4"/>
  <c r="H1980" i="4" s="1"/>
  <c r="W1980" i="4" l="1"/>
  <c r="X1980" i="4"/>
  <c r="Q1979" i="4"/>
  <c r="T1979" i="4" s="1"/>
  <c r="D1980" i="4" s="1"/>
  <c r="J1980" i="4" s="1"/>
  <c r="U1979" i="4" l="1"/>
  <c r="I1980" i="4" s="1"/>
  <c r="Y1980" i="4" s="1"/>
  <c r="K1980" i="4"/>
  <c r="L1980" i="4" s="1"/>
  <c r="N1980" i="4" s="1"/>
  <c r="P1980" i="4" l="1"/>
  <c r="S1980" i="4" s="1"/>
  <c r="G1981" i="4" s="1"/>
  <c r="M1981" i="4" s="1"/>
  <c r="R1980" i="4"/>
  <c r="H1981" i="4" s="1"/>
  <c r="W1981" i="4" l="1"/>
  <c r="Q1980" i="4"/>
  <c r="U1980" i="4" s="1"/>
  <c r="I1981" i="4" s="1"/>
  <c r="Y1981" i="4" s="1"/>
  <c r="X1981" i="4"/>
  <c r="T1980" i="4"/>
  <c r="D1981" i="4" s="1"/>
  <c r="J1981" i="4" s="1"/>
  <c r="K1981" i="4" l="1"/>
  <c r="L1981" i="4" l="1"/>
  <c r="N1981" i="4" s="1"/>
  <c r="P1981" i="4" l="1"/>
  <c r="S1981" i="4" s="1"/>
  <c r="G1982" i="4" s="1"/>
  <c r="M1982" i="4" s="1"/>
  <c r="R1981" i="4"/>
  <c r="H1982" i="4" s="1"/>
  <c r="Q1981" i="4" l="1"/>
  <c r="U1981" i="4" s="1"/>
  <c r="I1982" i="4" s="1"/>
  <c r="Y1982" i="4" s="1"/>
  <c r="X1982" i="4"/>
  <c r="W1982" i="4"/>
  <c r="T1981" i="4"/>
  <c r="D1982" i="4" s="1"/>
  <c r="J1982" i="4" s="1"/>
  <c r="K1982" i="4" l="1"/>
  <c r="L1982" i="4" s="1"/>
  <c r="N1982" i="4" s="1"/>
  <c r="R1982" i="4" s="1"/>
  <c r="H1983" i="4" l="1"/>
  <c r="P1982" i="4"/>
  <c r="S1982" i="4" s="1"/>
  <c r="G1983" i="4" s="1"/>
  <c r="M1983" i="4" s="1"/>
  <c r="W1983" i="4" l="1"/>
  <c r="Q1982" i="4"/>
  <c r="T1982" i="4" s="1"/>
  <c r="D1983" i="4" s="1"/>
  <c r="J1983" i="4" s="1"/>
  <c r="X1983" i="4"/>
  <c r="U1982" i="4" l="1"/>
  <c r="I1983" i="4" s="1"/>
  <c r="Y1983" i="4" s="1"/>
  <c r="K1983" i="4"/>
  <c r="L1983" i="4" l="1"/>
  <c r="N1983" i="4" s="1"/>
  <c r="P1983" i="4" l="1"/>
  <c r="S1983" i="4" s="1"/>
  <c r="G1984" i="4" s="1"/>
  <c r="M1984" i="4" s="1"/>
  <c r="R1983" i="4"/>
  <c r="H1984" i="4" s="1"/>
  <c r="X1984" i="4" l="1"/>
  <c r="Q1983" i="4"/>
  <c r="U1983" i="4" s="1"/>
  <c r="I1984" i="4" s="1"/>
  <c r="Y1984" i="4" s="1"/>
  <c r="W1984" i="4"/>
  <c r="T1983" i="4"/>
  <c r="D1984" i="4" s="1"/>
  <c r="J1984" i="4" s="1"/>
  <c r="K1984" i="4" l="1"/>
  <c r="L1984" i="4" l="1"/>
  <c r="N1984" i="4" s="1"/>
  <c r="R1984" i="4" l="1"/>
  <c r="H1985" i="4" s="1"/>
  <c r="P1984" i="4"/>
  <c r="S1984" i="4" s="1"/>
  <c r="G1985" i="4" s="1"/>
  <c r="M1985" i="4" s="1"/>
  <c r="W1985" i="4" l="1"/>
  <c r="X1985" i="4"/>
  <c r="Q1984" i="4"/>
  <c r="U1984" i="4" s="1"/>
  <c r="I1985" i="4" s="1"/>
  <c r="Y1985" i="4" s="1"/>
  <c r="T1984" i="4"/>
  <c r="D1985" i="4" s="1"/>
  <c r="J1985" i="4" s="1"/>
  <c r="K1985" i="4" l="1"/>
  <c r="L1985" i="4" l="1"/>
  <c r="N1985" i="4" s="1"/>
  <c r="P1985" i="4" l="1"/>
  <c r="S1985" i="4" s="1"/>
  <c r="G1986" i="4" s="1"/>
  <c r="M1986" i="4" s="1"/>
  <c r="R1985" i="4"/>
  <c r="H1986" i="4" s="1"/>
  <c r="X1986" i="4" l="1"/>
  <c r="Q1985" i="4"/>
  <c r="U1985" i="4" s="1"/>
  <c r="I1986" i="4" s="1"/>
  <c r="Y1986" i="4" s="1"/>
  <c r="W1986" i="4"/>
  <c r="T1985" i="4"/>
  <c r="D1986" i="4" s="1"/>
  <c r="J1986" i="4" s="1"/>
  <c r="K1986" i="4" l="1"/>
  <c r="L1986" i="4" l="1"/>
  <c r="N1986" i="4" s="1"/>
  <c r="P1986" i="4" l="1"/>
  <c r="S1986" i="4" s="1"/>
  <c r="G1987" i="4" s="1"/>
  <c r="M1987" i="4" s="1"/>
  <c r="R1986" i="4"/>
  <c r="H1987" i="4" s="1"/>
  <c r="X1987" i="4" l="1"/>
  <c r="Q1986" i="4"/>
  <c r="U1986" i="4" s="1"/>
  <c r="I1987" i="4" s="1"/>
  <c r="Y1987" i="4" s="1"/>
  <c r="W1987" i="4"/>
  <c r="T1986" i="4"/>
  <c r="D1987" i="4" s="1"/>
  <c r="J1987" i="4" s="1"/>
  <c r="K1987" i="4" l="1"/>
  <c r="L1987" i="4" s="1"/>
  <c r="N1987" i="4" s="1"/>
  <c r="R1987" i="4" s="1"/>
  <c r="P1987" i="4" l="1"/>
  <c r="S1987" i="4" s="1"/>
  <c r="G1988" i="4" s="1"/>
  <c r="M1988" i="4" s="1"/>
  <c r="H1988" i="4"/>
  <c r="W1988" i="4" l="1"/>
  <c r="Q1987" i="4"/>
  <c r="X1988" i="4"/>
  <c r="U1987" i="4" l="1"/>
  <c r="I1988" i="4" s="1"/>
  <c r="Y1988" i="4" s="1"/>
  <c r="T1987" i="4"/>
  <c r="D1988" i="4" s="1"/>
  <c r="J1988" i="4" s="1"/>
  <c r="K1988" i="4" l="1"/>
  <c r="L1988" i="4" l="1"/>
  <c r="N1988" i="4" s="1"/>
  <c r="R1988" i="4" s="1"/>
  <c r="H1989" i="4" l="1"/>
  <c r="P1988" i="4"/>
  <c r="S1988" i="4" s="1"/>
  <c r="G1989" i="4" s="1"/>
  <c r="M1989" i="4" s="1"/>
  <c r="W1989" i="4" l="1"/>
  <c r="X1989" i="4"/>
  <c r="Q1988" i="4"/>
  <c r="U1988" i="4" l="1"/>
  <c r="I1989" i="4" s="1"/>
  <c r="Y1989" i="4" s="1"/>
  <c r="T1988" i="4"/>
  <c r="D1989" i="4" s="1"/>
  <c r="J1989" i="4" s="1"/>
  <c r="K1989" i="4" l="1"/>
  <c r="L1989" i="4" s="1"/>
  <c r="N1989" i="4" s="1"/>
  <c r="R1989" i="4" s="1"/>
  <c r="P1989" i="4" l="1"/>
  <c r="S1989" i="4" s="1"/>
  <c r="G1990" i="4" s="1"/>
  <c r="M1990" i="4" s="1"/>
  <c r="H1990" i="4"/>
  <c r="W1990" i="4" l="1"/>
  <c r="Q1989" i="4"/>
  <c r="X1990" i="4"/>
  <c r="U1989" i="4" l="1"/>
  <c r="I1990" i="4" s="1"/>
  <c r="Y1990" i="4" s="1"/>
  <c r="T1989" i="4"/>
  <c r="D1990" i="4" s="1"/>
  <c r="J1990" i="4" s="1"/>
  <c r="K1990" i="4" l="1"/>
  <c r="L1990" i="4" s="1"/>
  <c r="N1990" i="4" s="1"/>
  <c r="R1990" i="4" s="1"/>
  <c r="H1991" i="4" l="1"/>
  <c r="P1990" i="4"/>
  <c r="S1990" i="4" s="1"/>
  <c r="G1991" i="4" s="1"/>
  <c r="M1991" i="4" s="1"/>
  <c r="W1991" i="4" l="1"/>
  <c r="X1991" i="4"/>
  <c r="Q1990" i="4"/>
  <c r="U1990" i="4" l="1"/>
  <c r="I1991" i="4" s="1"/>
  <c r="Y1991" i="4" s="1"/>
  <c r="T1990" i="4"/>
  <c r="D1991" i="4" s="1"/>
  <c r="J1991" i="4" s="1"/>
  <c r="K1991" i="4" l="1"/>
  <c r="L1991" i="4" l="1"/>
  <c r="N1991" i="4" s="1"/>
  <c r="P1991" i="4" l="1"/>
  <c r="S1991" i="4" s="1"/>
  <c r="G1992" i="4" s="1"/>
  <c r="M1992" i="4" s="1"/>
  <c r="R1991" i="4"/>
  <c r="H1992" i="4" s="1"/>
  <c r="W1992" i="4" l="1"/>
  <c r="Q1991" i="4"/>
  <c r="U1991" i="4" s="1"/>
  <c r="I1992" i="4" s="1"/>
  <c r="Y1992" i="4" s="1"/>
  <c r="X1992" i="4"/>
  <c r="T1991" i="4"/>
  <c r="D1992" i="4" s="1"/>
  <c r="J1992" i="4" s="1"/>
  <c r="K1992" i="4" l="1"/>
  <c r="L1992" i="4" l="1"/>
  <c r="N1992" i="4" s="1"/>
  <c r="R1992" i="4" s="1"/>
  <c r="H1993" i="4" l="1"/>
  <c r="P1992" i="4"/>
  <c r="S1992" i="4" s="1"/>
  <c r="G1993" i="4" s="1"/>
  <c r="M1993" i="4" s="1"/>
  <c r="W1993" i="4" l="1"/>
  <c r="Q1992" i="4"/>
  <c r="X1993" i="4"/>
  <c r="U1992" i="4" l="1"/>
  <c r="I1993" i="4" s="1"/>
  <c r="Y1993" i="4" s="1"/>
  <c r="T1992" i="4"/>
  <c r="D1993" i="4" s="1"/>
  <c r="J1993" i="4" s="1"/>
  <c r="K1993" i="4" l="1"/>
  <c r="L1993" i="4" s="1"/>
  <c r="N1993" i="4" s="1"/>
  <c r="R1993" i="4" s="1"/>
  <c r="H1994" i="4" l="1"/>
  <c r="P1993" i="4"/>
  <c r="S1993" i="4" s="1"/>
  <c r="G1994" i="4" s="1"/>
  <c r="M1994" i="4" s="1"/>
  <c r="W1994" i="4" l="1"/>
  <c r="Q1993" i="4"/>
  <c r="X1994" i="4"/>
  <c r="U1993" i="4" l="1"/>
  <c r="I1994" i="4" s="1"/>
  <c r="Y1994" i="4" s="1"/>
  <c r="T1993" i="4"/>
  <c r="D1994" i="4" s="1"/>
  <c r="J1994" i="4" s="1"/>
  <c r="K1994" i="4" l="1"/>
  <c r="L1994" i="4" s="1"/>
  <c r="N1994" i="4" s="1"/>
  <c r="R1994" i="4" s="1"/>
  <c r="P1994" i="4" l="1"/>
  <c r="S1994" i="4" s="1"/>
  <c r="G1995" i="4" s="1"/>
  <c r="M1995" i="4" s="1"/>
  <c r="H1995" i="4"/>
  <c r="W1995" i="4" l="1"/>
  <c r="Q1994" i="4"/>
  <c r="X1995" i="4"/>
  <c r="U1994" i="4" l="1"/>
  <c r="I1995" i="4" s="1"/>
  <c r="Y1995" i="4" s="1"/>
  <c r="T1994" i="4"/>
  <c r="D1995" i="4" s="1"/>
  <c r="J1995" i="4" s="1"/>
  <c r="K1995" i="4" l="1"/>
  <c r="L1995" i="4" l="1"/>
  <c r="N1995" i="4" s="1"/>
  <c r="R1995" i="4" s="1"/>
  <c r="H1996" i="4" l="1"/>
  <c r="P1995" i="4"/>
  <c r="S1995" i="4" s="1"/>
  <c r="G1996" i="4" s="1"/>
  <c r="M1996" i="4" s="1"/>
  <c r="W1996" i="4" l="1"/>
  <c r="Q1995" i="4"/>
  <c r="X1996" i="4"/>
  <c r="U1995" i="4" l="1"/>
  <c r="I1996" i="4" s="1"/>
  <c r="Y1996" i="4" s="1"/>
  <c r="T1995" i="4"/>
  <c r="D1996" i="4" s="1"/>
  <c r="J1996" i="4" s="1"/>
  <c r="K1996" i="4" l="1"/>
  <c r="L1996" i="4" s="1"/>
  <c r="N1996" i="4" s="1"/>
  <c r="R1996" i="4" s="1"/>
  <c r="P1996" i="4" l="1"/>
  <c r="S1996" i="4" s="1"/>
  <c r="G1997" i="4" s="1"/>
  <c r="M1997" i="4" s="1"/>
  <c r="H1997" i="4"/>
  <c r="W1997" i="4" l="1"/>
  <c r="Q1996" i="4"/>
  <c r="T1996" i="4" s="1"/>
  <c r="D1997" i="4" s="1"/>
  <c r="J1997" i="4" s="1"/>
  <c r="X1997" i="4"/>
  <c r="U1996" i="4" l="1"/>
  <c r="I1997" i="4" s="1"/>
  <c r="Y1997" i="4" s="1"/>
  <c r="K1997" i="4"/>
  <c r="L1997" i="4" l="1"/>
  <c r="N1997" i="4" s="1"/>
  <c r="R1997" i="4" s="1"/>
  <c r="P1997" i="4" l="1"/>
  <c r="S1997" i="4" s="1"/>
  <c r="G1998" i="4" s="1"/>
  <c r="M1998" i="4" s="1"/>
  <c r="H1998" i="4"/>
  <c r="W1998" i="4" l="1"/>
  <c r="Q1997" i="4"/>
  <c r="X1998" i="4"/>
  <c r="U1997" i="4" l="1"/>
  <c r="I1998" i="4" s="1"/>
  <c r="Y1998" i="4" s="1"/>
  <c r="T1997" i="4"/>
  <c r="D1998" i="4" s="1"/>
  <c r="J1998" i="4" s="1"/>
  <c r="K1998" i="4" l="1"/>
  <c r="L1998" i="4" l="1"/>
  <c r="N1998" i="4" s="1"/>
  <c r="P1998" i="4" l="1"/>
  <c r="S1998" i="4" s="1"/>
  <c r="G1999" i="4" s="1"/>
  <c r="M1999" i="4" s="1"/>
  <c r="R1998" i="4"/>
  <c r="H1999" i="4" s="1"/>
  <c r="T1998" i="4"/>
  <c r="D1999" i="4" s="1"/>
  <c r="X1999" i="4" l="1"/>
  <c r="W1999" i="4"/>
  <c r="Q1998" i="4"/>
  <c r="U1998" i="4" s="1"/>
  <c r="I1999" i="4" s="1"/>
  <c r="Y1999" i="4" s="1"/>
  <c r="J1999" i="4"/>
  <c r="K1999" i="4"/>
  <c r="L1999" i="4" l="1"/>
  <c r="N1999" i="4" s="1"/>
  <c r="R1999" i="4" s="1"/>
  <c r="H2000" i="4" s="1"/>
  <c r="P1999" i="4" l="1"/>
  <c r="S1999" i="4" s="1"/>
  <c r="G2000" i="4" s="1"/>
  <c r="M2000" i="4" s="1"/>
  <c r="X2000" i="4" l="1"/>
  <c r="Q1999" i="4"/>
  <c r="U1999" i="4" s="1"/>
  <c r="I2000" i="4" s="1"/>
  <c r="Y2000" i="4" s="1"/>
  <c r="W2000" i="4"/>
  <c r="T1999" i="4"/>
  <c r="D2000" i="4" s="1"/>
  <c r="J2000" i="4" s="1"/>
  <c r="K2000" i="4" l="1"/>
  <c r="L2000" i="4" l="1"/>
  <c r="N2000" i="4" s="1"/>
  <c r="R2000" i="4" s="1"/>
  <c r="P2000" i="4" l="1"/>
  <c r="S2000" i="4" s="1"/>
  <c r="G2001" i="4" s="1"/>
  <c r="M2001" i="4" s="1"/>
  <c r="H2001" i="4"/>
  <c r="W2001" i="4" l="1"/>
  <c r="Q2000" i="4"/>
  <c r="U2000" i="4" s="1"/>
  <c r="I2001" i="4" s="1"/>
  <c r="Y2001" i="4" s="1"/>
  <c r="T2000" i="4"/>
  <c r="D2001" i="4" s="1"/>
  <c r="J2001" i="4" s="1"/>
  <c r="X2001" i="4"/>
  <c r="K2001" i="4" l="1"/>
  <c r="L2001" i="4" s="1"/>
  <c r="N2001" i="4" s="1"/>
  <c r="R2001" i="4" s="1"/>
  <c r="H2002" i="4" l="1"/>
  <c r="P2001" i="4"/>
  <c r="S2001" i="4" s="1"/>
  <c r="G2002" i="4" s="1"/>
  <c r="M2002" i="4" s="1"/>
  <c r="W2002" i="4" l="1"/>
  <c r="Q2001" i="4"/>
  <c r="U2001" i="4" s="1"/>
  <c r="I2002" i="4" s="1"/>
  <c r="Y2002" i="4" s="1"/>
  <c r="T2001" i="4"/>
  <c r="D2002" i="4" s="1"/>
  <c r="J2002" i="4" s="1"/>
  <c r="X2002" i="4"/>
  <c r="K2002" i="4" l="1"/>
  <c r="L2002" i="4" s="1"/>
  <c r="N2002" i="4" s="1"/>
  <c r="R2002" i="4" s="1"/>
  <c r="P2002" i="4" l="1"/>
  <c r="S2002" i="4" s="1"/>
  <c r="G2003" i="4" s="1"/>
  <c r="M2003" i="4" s="1"/>
  <c r="H2003" i="4"/>
  <c r="W2003" i="4" l="1"/>
  <c r="Q2002" i="4"/>
  <c r="X2003" i="4"/>
  <c r="U2002" i="4" l="1"/>
  <c r="I2003" i="4" s="1"/>
  <c r="Y2003" i="4" s="1"/>
  <c r="T2002" i="4"/>
  <c r="D2003" i="4" s="1"/>
  <c r="J2003" i="4" s="1"/>
  <c r="K2003" i="4" l="1"/>
  <c r="L2003" i="4" l="1"/>
  <c r="N2003" i="4" s="1"/>
  <c r="R2003" i="4" s="1"/>
  <c r="P2003" i="4" l="1"/>
  <c r="S2003" i="4" s="1"/>
  <c r="G2004" i="4" s="1"/>
  <c r="M2004" i="4" s="1"/>
  <c r="H2004" i="4"/>
  <c r="W2004" i="4" l="1"/>
  <c r="Q2003" i="4"/>
  <c r="X2004" i="4"/>
  <c r="U2003" i="4" l="1"/>
  <c r="I2004" i="4" s="1"/>
  <c r="Y2004" i="4" s="1"/>
  <c r="T2003" i="4"/>
  <c r="D2004" i="4" s="1"/>
  <c r="J2004" i="4" s="1"/>
  <c r="K2004" i="4" l="1"/>
  <c r="L2004" i="4" l="1"/>
  <c r="N2004" i="4" s="1"/>
  <c r="R2004" i="4" l="1"/>
  <c r="H2005" i="4" s="1"/>
  <c r="P2004" i="4"/>
  <c r="S2004" i="4" s="1"/>
  <c r="G2005" i="4" s="1"/>
  <c r="M2005" i="4" s="1"/>
  <c r="T2004" i="4"/>
  <c r="D2005" i="4" s="1"/>
  <c r="J2005" i="4" l="1"/>
  <c r="W2005" i="4"/>
  <c r="X2005" i="4"/>
  <c r="Q2004" i="4"/>
  <c r="U2004" i="4" s="1"/>
  <c r="I2005" i="4" s="1"/>
  <c r="Y2005" i="4" s="1"/>
  <c r="K2005" i="4"/>
  <c r="L2005" i="4" l="1"/>
  <c r="N2005" i="4" s="1"/>
  <c r="R2005" i="4" l="1"/>
  <c r="H2006" i="4" s="1"/>
  <c r="P2005" i="4"/>
  <c r="S2005" i="4" s="1"/>
  <c r="G2006" i="4" s="1"/>
  <c r="M2006" i="4" s="1"/>
  <c r="W2006" i="4" l="1"/>
  <c r="X2006" i="4"/>
  <c r="Q2005" i="4"/>
  <c r="U2005" i="4" s="1"/>
  <c r="I2006" i="4" s="1"/>
  <c r="Y2006" i="4" s="1"/>
  <c r="T2005" i="4"/>
  <c r="D2006" i="4" s="1"/>
  <c r="J2006" i="4" s="1"/>
  <c r="K2006" i="4" l="1"/>
  <c r="L2006" i="4" s="1"/>
  <c r="N2006" i="4" s="1"/>
  <c r="R2006" i="4" s="1"/>
  <c r="P2006" i="4" l="1"/>
  <c r="S2006" i="4" s="1"/>
  <c r="G2007" i="4" s="1"/>
  <c r="M2007" i="4" s="1"/>
  <c r="H2007" i="4"/>
  <c r="W2007" i="4" l="1"/>
  <c r="Q2006" i="4"/>
  <c r="X2007" i="4"/>
  <c r="U2006" i="4" l="1"/>
  <c r="I2007" i="4" s="1"/>
  <c r="Y2007" i="4" s="1"/>
  <c r="T2006" i="4"/>
  <c r="D2007" i="4" s="1"/>
  <c r="J2007" i="4" s="1"/>
  <c r="K2007" i="4" l="1"/>
  <c r="L2007" i="4" s="1"/>
  <c r="N2007" i="4" s="1"/>
  <c r="R2007" i="4" s="1"/>
  <c r="P2007" i="4" l="1"/>
  <c r="S2007" i="4" s="1"/>
  <c r="G2008" i="4" s="1"/>
  <c r="M2008" i="4" s="1"/>
  <c r="H2008" i="4"/>
  <c r="W2008" i="4" l="1"/>
  <c r="Q2007" i="4"/>
  <c r="U2007" i="4" s="1"/>
  <c r="I2008" i="4" s="1"/>
  <c r="Y2008" i="4" s="1"/>
  <c r="T2007" i="4"/>
  <c r="D2008" i="4" s="1"/>
  <c r="J2008" i="4" s="1"/>
  <c r="X2008" i="4"/>
  <c r="K2008" i="4" l="1"/>
  <c r="L2008" i="4" l="1"/>
  <c r="N2008" i="4" s="1"/>
  <c r="R2008" i="4" s="1"/>
  <c r="P2008" i="4" l="1"/>
  <c r="S2008" i="4" s="1"/>
  <c r="G2009" i="4" s="1"/>
  <c r="M2009" i="4" s="1"/>
  <c r="H2009" i="4"/>
  <c r="W2009" i="4" l="1"/>
  <c r="Q2008" i="4"/>
  <c r="U2008" i="4" s="1"/>
  <c r="I2009" i="4" s="1"/>
  <c r="Y2009" i="4" s="1"/>
  <c r="T2008" i="4"/>
  <c r="D2009" i="4" s="1"/>
  <c r="J2009" i="4" s="1"/>
  <c r="X2009" i="4"/>
  <c r="K2009" i="4" l="1"/>
  <c r="L2009" i="4" s="1"/>
  <c r="N2009" i="4" s="1"/>
  <c r="R2009" i="4" s="1"/>
  <c r="P2009" i="4" l="1"/>
  <c r="S2009" i="4" s="1"/>
  <c r="G2010" i="4" s="1"/>
  <c r="M2010" i="4" s="1"/>
  <c r="H2010" i="4"/>
  <c r="W2010" i="4" l="1"/>
  <c r="Q2009" i="4"/>
  <c r="X2010" i="4"/>
  <c r="U2009" i="4" l="1"/>
  <c r="I2010" i="4" s="1"/>
  <c r="Y2010" i="4" s="1"/>
  <c r="T2009" i="4"/>
  <c r="D2010" i="4" s="1"/>
  <c r="J2010" i="4" s="1"/>
  <c r="K2010" i="4" l="1"/>
  <c r="L2010" i="4" l="1"/>
  <c r="N2010" i="4" s="1"/>
  <c r="P2010" i="4" l="1"/>
  <c r="S2010" i="4" s="1"/>
  <c r="G2011" i="4" s="1"/>
  <c r="M2011" i="4" s="1"/>
  <c r="R2010" i="4"/>
  <c r="H2011" i="4" s="1"/>
  <c r="X2011" i="4" l="1"/>
  <c r="Q2010" i="4"/>
  <c r="U2010" i="4" s="1"/>
  <c r="I2011" i="4" s="1"/>
  <c r="Y2011" i="4" s="1"/>
  <c r="W2011" i="4"/>
  <c r="T2010" i="4"/>
  <c r="D2011" i="4" s="1"/>
  <c r="J2011" i="4" s="1"/>
  <c r="K2011" i="4" l="1"/>
  <c r="L2011" i="4" s="1"/>
  <c r="N2011" i="4" s="1"/>
  <c r="R2011" i="4" s="1"/>
  <c r="H2012" i="4" l="1"/>
  <c r="P2011" i="4"/>
  <c r="S2011" i="4" s="1"/>
  <c r="G2012" i="4" s="1"/>
  <c r="M2012" i="4" s="1"/>
  <c r="W2012" i="4" l="1"/>
  <c r="Q2011" i="4"/>
  <c r="U2011" i="4" s="1"/>
  <c r="I2012" i="4" s="1"/>
  <c r="Y2012" i="4" s="1"/>
  <c r="T2011" i="4"/>
  <c r="D2012" i="4" s="1"/>
  <c r="J2012" i="4" s="1"/>
  <c r="X2012" i="4"/>
  <c r="K2012" i="4" l="1"/>
  <c r="L2012" i="4" l="1"/>
  <c r="N2012" i="4" s="1"/>
  <c r="R2012" i="4" s="1"/>
  <c r="P2012" i="4" l="1"/>
  <c r="S2012" i="4" s="1"/>
  <c r="G2013" i="4" s="1"/>
  <c r="M2013" i="4" s="1"/>
  <c r="H2013" i="4"/>
  <c r="W2013" i="4" l="1"/>
  <c r="Q2012" i="4"/>
  <c r="X2013" i="4"/>
  <c r="U2012" i="4" l="1"/>
  <c r="I2013" i="4" s="1"/>
  <c r="Y2013" i="4" s="1"/>
  <c r="T2012" i="4"/>
  <c r="D2013" i="4" s="1"/>
  <c r="J2013" i="4" s="1"/>
  <c r="K2013" i="4" l="1"/>
  <c r="L2013" i="4" l="1"/>
  <c r="N2013" i="4" s="1"/>
  <c r="R2013" i="4" s="1"/>
  <c r="P2013" i="4" l="1"/>
  <c r="S2013" i="4" s="1"/>
  <c r="G2014" i="4" s="1"/>
  <c r="M2014" i="4" s="1"/>
  <c r="H2014" i="4"/>
  <c r="W2014" i="4" l="1"/>
  <c r="Q2013" i="4"/>
  <c r="X2014" i="4"/>
  <c r="U2013" i="4" l="1"/>
  <c r="I2014" i="4" s="1"/>
  <c r="Y2014" i="4" s="1"/>
  <c r="T2013" i="4"/>
  <c r="D2014" i="4" s="1"/>
  <c r="J2014" i="4" s="1"/>
  <c r="K2014" i="4" l="1"/>
  <c r="L2014" i="4" s="1"/>
  <c r="N2014" i="4" s="1"/>
  <c r="R2014" i="4" s="1"/>
  <c r="H2015" i="4" l="1"/>
  <c r="P2014" i="4"/>
  <c r="S2014" i="4" s="1"/>
  <c r="G2015" i="4" s="1"/>
  <c r="M2015" i="4" s="1"/>
  <c r="W2015" i="4" l="1"/>
  <c r="Q2014" i="4"/>
  <c r="T2014" i="4" s="1"/>
  <c r="D2015" i="4" s="1"/>
  <c r="J2015" i="4" s="1"/>
  <c r="X2015" i="4"/>
  <c r="U2014" i="4" l="1"/>
  <c r="I2015" i="4" s="1"/>
  <c r="Y2015" i="4" s="1"/>
  <c r="K2015" i="4"/>
  <c r="L2015" i="4" l="1"/>
  <c r="N2015" i="4" s="1"/>
  <c r="P2015" i="4" l="1"/>
  <c r="S2015" i="4" s="1"/>
  <c r="G2016" i="4" s="1"/>
  <c r="M2016" i="4" s="1"/>
  <c r="R2015" i="4"/>
  <c r="H2016" i="4" s="1"/>
  <c r="X2016" i="4" l="1"/>
  <c r="Q2015" i="4"/>
  <c r="U2015" i="4" s="1"/>
  <c r="I2016" i="4" s="1"/>
  <c r="Y2016" i="4" s="1"/>
  <c r="W2016" i="4"/>
  <c r="T2015" i="4"/>
  <c r="D2016" i="4" s="1"/>
  <c r="J2016" i="4" s="1"/>
  <c r="K2016" i="4" l="1"/>
  <c r="L2016" i="4" l="1"/>
  <c r="N2016" i="4" s="1"/>
  <c r="R2016" i="4" s="1"/>
  <c r="P2016" i="4" l="1"/>
  <c r="S2016" i="4" s="1"/>
  <c r="G2017" i="4" s="1"/>
  <c r="M2017" i="4" s="1"/>
  <c r="H2017" i="4"/>
  <c r="W2017" i="4" l="1"/>
  <c r="Q2016" i="4"/>
  <c r="X2017" i="4"/>
  <c r="U2016" i="4" l="1"/>
  <c r="I2017" i="4" s="1"/>
  <c r="Y2017" i="4" s="1"/>
  <c r="T2016" i="4"/>
  <c r="D2017" i="4" s="1"/>
  <c r="J2017" i="4" s="1"/>
  <c r="K2017" i="4" l="1"/>
  <c r="L2017" i="4" l="1"/>
  <c r="N2017" i="4" s="1"/>
  <c r="P2017" i="4" l="1"/>
  <c r="S2017" i="4" s="1"/>
  <c r="G2018" i="4" s="1"/>
  <c r="M2018" i="4" s="1"/>
  <c r="R2017" i="4"/>
  <c r="H2018" i="4" s="1"/>
  <c r="T2017" i="4"/>
  <c r="D2018" i="4" s="1"/>
  <c r="J2018" i="4" l="1"/>
  <c r="X2018" i="4"/>
  <c r="Q2017" i="4"/>
  <c r="U2017" i="4" s="1"/>
  <c r="I2018" i="4" s="1"/>
  <c r="Y2018" i="4" s="1"/>
  <c r="W2018" i="4"/>
  <c r="K2018" i="4"/>
  <c r="L2018" i="4" l="1"/>
  <c r="N2018" i="4" s="1"/>
  <c r="R2018" i="4" s="1"/>
  <c r="P2018" i="4" l="1"/>
  <c r="S2018" i="4" s="1"/>
  <c r="G2019" i="4" s="1"/>
  <c r="M2019" i="4" s="1"/>
  <c r="H2019" i="4"/>
  <c r="W2019" i="4" l="1"/>
  <c r="Q2018" i="4"/>
  <c r="U2018" i="4" s="1"/>
  <c r="I2019" i="4" s="1"/>
  <c r="Y2019" i="4" s="1"/>
  <c r="T2018" i="4"/>
  <c r="D2019" i="4" s="1"/>
  <c r="J2019" i="4" s="1"/>
  <c r="X2019" i="4"/>
  <c r="K2019" i="4" l="1"/>
  <c r="L2019" i="4" l="1"/>
  <c r="N2019" i="4" s="1"/>
  <c r="R2019" i="4" s="1"/>
  <c r="P2019" i="4" l="1"/>
  <c r="S2019" i="4" s="1"/>
  <c r="G2020" i="4" s="1"/>
  <c r="M2020" i="4" s="1"/>
  <c r="H2020" i="4"/>
  <c r="W2020" i="4" l="1"/>
  <c r="Q2019" i="4"/>
  <c r="X2020" i="4"/>
  <c r="U2019" i="4" l="1"/>
  <c r="I2020" i="4" s="1"/>
  <c r="Y2020" i="4" s="1"/>
  <c r="T2019" i="4"/>
  <c r="D2020" i="4" s="1"/>
  <c r="J2020" i="4" s="1"/>
  <c r="K2020" i="4" l="1"/>
  <c r="L2020" i="4" s="1"/>
  <c r="N2020" i="4" s="1"/>
  <c r="R2020" i="4" s="1"/>
  <c r="H2021" i="4" l="1"/>
  <c r="P2020" i="4"/>
  <c r="S2020" i="4" s="1"/>
  <c r="G2021" i="4" s="1"/>
  <c r="M2021" i="4" s="1"/>
  <c r="W2021" i="4" l="1"/>
  <c r="Q2020" i="4"/>
  <c r="U2020" i="4" s="1"/>
  <c r="I2021" i="4" s="1"/>
  <c r="Y2021" i="4" s="1"/>
  <c r="T2020" i="4"/>
  <c r="D2021" i="4" s="1"/>
  <c r="J2021" i="4" s="1"/>
  <c r="X2021" i="4"/>
  <c r="K2021" i="4" l="1"/>
  <c r="L2021" i="4" s="1"/>
  <c r="N2021" i="4" s="1"/>
  <c r="R2021" i="4" s="1"/>
  <c r="H2022" i="4" l="1"/>
  <c r="P2021" i="4"/>
  <c r="S2021" i="4" s="1"/>
  <c r="G2022" i="4" s="1"/>
  <c r="M2022" i="4" s="1"/>
  <c r="W2022" i="4" l="1"/>
  <c r="Q2021" i="4"/>
  <c r="U2021" i="4" s="1"/>
  <c r="I2022" i="4" s="1"/>
  <c r="Y2022" i="4" s="1"/>
  <c r="T2021" i="4"/>
  <c r="D2022" i="4" s="1"/>
  <c r="J2022" i="4" s="1"/>
  <c r="X2022" i="4"/>
  <c r="K2022" i="4" l="1"/>
  <c r="L2022" i="4" l="1"/>
  <c r="N2022" i="4" s="1"/>
  <c r="R2022" i="4" s="1"/>
  <c r="P2022" i="4" l="1"/>
  <c r="S2022" i="4" s="1"/>
  <c r="G2023" i="4" s="1"/>
  <c r="M2023" i="4" s="1"/>
  <c r="H2023" i="4"/>
  <c r="W2023" i="4" l="1"/>
  <c r="Q2022" i="4"/>
  <c r="X2023" i="4"/>
  <c r="U2022" i="4" l="1"/>
  <c r="I2023" i="4" s="1"/>
  <c r="Y2023" i="4" s="1"/>
  <c r="T2022" i="4"/>
  <c r="D2023" i="4" s="1"/>
  <c r="J2023" i="4" s="1"/>
  <c r="K2023" i="4" l="1"/>
  <c r="L2023" i="4" s="1"/>
  <c r="N2023" i="4" s="1"/>
  <c r="R2023" i="4" s="1"/>
  <c r="H2024" i="4" l="1"/>
  <c r="P2023" i="4"/>
  <c r="S2023" i="4" s="1"/>
  <c r="G2024" i="4" s="1"/>
  <c r="M2024" i="4" s="1"/>
  <c r="W2024" i="4" l="1"/>
  <c r="X2024" i="4"/>
  <c r="Q2023" i="4"/>
  <c r="U2023" i="4" l="1"/>
  <c r="I2024" i="4" s="1"/>
  <c r="Y2024" i="4" s="1"/>
  <c r="T2023" i="4"/>
  <c r="D2024" i="4" s="1"/>
  <c r="J2024" i="4" s="1"/>
  <c r="K2024" i="4" l="1"/>
  <c r="L2024" i="4" s="1"/>
  <c r="N2024" i="4" s="1"/>
  <c r="R2024" i="4" s="1"/>
  <c r="H2025" i="4" l="1"/>
  <c r="P2024" i="4"/>
  <c r="S2024" i="4" s="1"/>
  <c r="G2025" i="4" s="1"/>
  <c r="M2025" i="4" s="1"/>
  <c r="W2025" i="4" l="1"/>
  <c r="Q2024" i="4"/>
  <c r="X2025" i="4"/>
  <c r="U2024" i="4" l="1"/>
  <c r="I2025" i="4" s="1"/>
  <c r="Y2025" i="4" s="1"/>
  <c r="T2024" i="4"/>
  <c r="D2025" i="4" s="1"/>
  <c r="J2025" i="4" s="1"/>
  <c r="K2025" i="4" l="1"/>
  <c r="L2025" i="4" l="1"/>
  <c r="N2025" i="4" s="1"/>
  <c r="P2025" i="4" l="1"/>
  <c r="S2025" i="4" s="1"/>
  <c r="G2026" i="4" s="1"/>
  <c r="M2026" i="4" s="1"/>
  <c r="R2025" i="4"/>
  <c r="H2026" i="4" s="1"/>
  <c r="T2025" i="4"/>
  <c r="D2026" i="4" s="1"/>
  <c r="J2026" i="4" l="1"/>
  <c r="X2026" i="4"/>
  <c r="Q2025" i="4"/>
  <c r="U2025" i="4" s="1"/>
  <c r="I2026" i="4" s="1"/>
  <c r="Y2026" i="4" s="1"/>
  <c r="W2026" i="4"/>
  <c r="K2026" i="4"/>
  <c r="L2026" i="4" l="1"/>
  <c r="N2026" i="4" s="1"/>
  <c r="P2026" i="4" l="1"/>
  <c r="S2026" i="4" s="1"/>
  <c r="G2027" i="4" s="1"/>
  <c r="M2027" i="4" s="1"/>
  <c r="R2026" i="4"/>
  <c r="H2027" i="4" s="1"/>
  <c r="T2026" i="4"/>
  <c r="D2027" i="4" s="1"/>
  <c r="Q2026" i="4" l="1"/>
  <c r="U2026" i="4" s="1"/>
  <c r="I2027" i="4" s="1"/>
  <c r="Y2027" i="4" s="1"/>
  <c r="J2027" i="4"/>
  <c r="X2027" i="4"/>
  <c r="W2027" i="4"/>
  <c r="K2027" i="4"/>
  <c r="L2027" i="4" l="1"/>
  <c r="N2027" i="4" s="1"/>
  <c r="R2027" i="4" s="1"/>
  <c r="H2028" i="4" s="1"/>
  <c r="P2027" i="4" l="1"/>
  <c r="S2027" i="4" s="1"/>
  <c r="G2028" i="4" s="1"/>
  <c r="M2028" i="4" s="1"/>
  <c r="X2028" i="4" l="1"/>
  <c r="Q2027" i="4"/>
  <c r="U2027" i="4" s="1"/>
  <c r="I2028" i="4" s="1"/>
  <c r="Y2028" i="4" s="1"/>
  <c r="W2028" i="4"/>
  <c r="T2027" i="4"/>
  <c r="D2028" i="4" s="1"/>
  <c r="J2028" i="4" s="1"/>
  <c r="K2028" i="4" l="1"/>
  <c r="L2028" i="4" l="1"/>
  <c r="N2028" i="4" s="1"/>
  <c r="R2028" i="4" s="1"/>
  <c r="H2029" i="4" l="1"/>
  <c r="P2028" i="4"/>
  <c r="S2028" i="4" s="1"/>
  <c r="G2029" i="4" s="1"/>
  <c r="M2029" i="4" s="1"/>
  <c r="W2029" i="4" l="1"/>
  <c r="Q2028" i="4"/>
  <c r="X2029" i="4"/>
  <c r="U2028" i="4" l="1"/>
  <c r="I2029" i="4" s="1"/>
  <c r="Y2029" i="4" s="1"/>
  <c r="T2028" i="4"/>
  <c r="D2029" i="4" s="1"/>
  <c r="J2029" i="4" s="1"/>
  <c r="K2029" i="4" l="1"/>
  <c r="L2029" i="4" l="1"/>
  <c r="N2029" i="4" s="1"/>
  <c r="R2029" i="4" s="1"/>
  <c r="P2029" i="4" l="1"/>
  <c r="S2029" i="4" s="1"/>
  <c r="G2030" i="4" s="1"/>
  <c r="M2030" i="4" s="1"/>
  <c r="H2030" i="4"/>
  <c r="W2030" i="4" l="1"/>
  <c r="Q2029" i="4"/>
  <c r="X2030" i="4"/>
  <c r="U2029" i="4" l="1"/>
  <c r="I2030" i="4" s="1"/>
  <c r="Y2030" i="4" s="1"/>
  <c r="T2029" i="4"/>
  <c r="D2030" i="4" s="1"/>
  <c r="J2030" i="4" s="1"/>
  <c r="K2030" i="4" l="1"/>
  <c r="L2030" i="4" l="1"/>
  <c r="N2030" i="4" s="1"/>
  <c r="R2030" i="4" s="1"/>
  <c r="P2030" i="4" l="1"/>
  <c r="S2030" i="4" s="1"/>
  <c r="G2031" i="4" s="1"/>
  <c r="M2031" i="4" s="1"/>
  <c r="H2031" i="4"/>
  <c r="W2031" i="4" l="1"/>
  <c r="Q2030" i="4"/>
  <c r="X2031" i="4"/>
  <c r="U2030" i="4" l="1"/>
  <c r="I2031" i="4" s="1"/>
  <c r="Y2031" i="4" s="1"/>
  <c r="T2030" i="4"/>
  <c r="D2031" i="4" s="1"/>
  <c r="J2031" i="4" s="1"/>
  <c r="K2031" i="4" l="1"/>
  <c r="L2031" i="4" s="1"/>
  <c r="N2031" i="4" s="1"/>
  <c r="R2031" i="4" s="1"/>
  <c r="P2031" i="4" l="1"/>
  <c r="S2031" i="4" s="1"/>
  <c r="G2032" i="4" s="1"/>
  <c r="M2032" i="4" s="1"/>
  <c r="H2032" i="4"/>
  <c r="W2032" i="4" l="1"/>
  <c r="Q2031" i="4"/>
  <c r="X2032" i="4"/>
  <c r="U2031" i="4" l="1"/>
  <c r="I2032" i="4" s="1"/>
  <c r="Y2032" i="4" s="1"/>
  <c r="T2031" i="4"/>
  <c r="D2032" i="4" s="1"/>
  <c r="J2032" i="4" s="1"/>
  <c r="K2032" i="4" l="1"/>
  <c r="L2032" i="4" s="1"/>
  <c r="N2032" i="4" s="1"/>
  <c r="R2032" i="4" s="1"/>
  <c r="H2033" i="4" l="1"/>
  <c r="P2032" i="4"/>
  <c r="S2032" i="4" s="1"/>
  <c r="G2033" i="4" s="1"/>
  <c r="M2033" i="4" s="1"/>
  <c r="W2033" i="4" l="1"/>
  <c r="Q2032" i="4"/>
  <c r="X2033" i="4"/>
  <c r="U2032" i="4" l="1"/>
  <c r="I2033" i="4" s="1"/>
  <c r="Y2033" i="4" s="1"/>
  <c r="T2032" i="4"/>
  <c r="D2033" i="4" s="1"/>
  <c r="J2033" i="4" s="1"/>
  <c r="K2033" i="4" l="1"/>
  <c r="L2033" i="4" s="1"/>
  <c r="N2033" i="4" s="1"/>
  <c r="R2033" i="4" s="1"/>
  <c r="P2033" i="4" l="1"/>
  <c r="S2033" i="4" s="1"/>
  <c r="G2034" i="4" s="1"/>
  <c r="M2034" i="4" s="1"/>
  <c r="H2034" i="4"/>
  <c r="W2034" i="4" l="1"/>
  <c r="Q2033" i="4"/>
  <c r="T2033" i="4" s="1"/>
  <c r="D2034" i="4" s="1"/>
  <c r="J2034" i="4" s="1"/>
  <c r="X2034" i="4"/>
  <c r="U2033" i="4" l="1"/>
  <c r="I2034" i="4" s="1"/>
  <c r="Y2034" i="4" s="1"/>
  <c r="K2034" i="4"/>
  <c r="L2034" i="4" l="1"/>
  <c r="N2034" i="4" s="1"/>
  <c r="R2034" i="4" l="1"/>
  <c r="H2035" i="4" s="1"/>
  <c r="P2034" i="4"/>
  <c r="S2034" i="4" s="1"/>
  <c r="G2035" i="4" s="1"/>
  <c r="M2035" i="4" s="1"/>
  <c r="W2035" i="4" l="1"/>
  <c r="X2035" i="4"/>
  <c r="Q2034" i="4"/>
  <c r="T2034" i="4" s="1"/>
  <c r="D2035" i="4" s="1"/>
  <c r="J2035" i="4" s="1"/>
  <c r="U2034" i="4" l="1"/>
  <c r="I2035" i="4" s="1"/>
  <c r="Y2035" i="4" s="1"/>
  <c r="K2035" i="4"/>
  <c r="L2035" i="4" l="1"/>
  <c r="N2035" i="4" s="1"/>
  <c r="P2035" i="4" l="1"/>
  <c r="S2035" i="4" s="1"/>
  <c r="G2036" i="4" s="1"/>
  <c r="M2036" i="4" s="1"/>
  <c r="R2035" i="4"/>
  <c r="H2036" i="4" s="1"/>
  <c r="Q2035" i="4" l="1"/>
  <c r="T2035" i="4" s="1"/>
  <c r="D2036" i="4" s="1"/>
  <c r="J2036" i="4" s="1"/>
  <c r="X2036" i="4"/>
  <c r="W2036" i="4"/>
  <c r="K2036" i="4" l="1"/>
  <c r="L2036" i="4" s="1"/>
  <c r="N2036" i="4" s="1"/>
  <c r="R2036" i="4" s="1"/>
  <c r="U2035" i="4"/>
  <c r="I2036" i="4" s="1"/>
  <c r="Y2036" i="4" s="1"/>
  <c r="P2036" i="4" l="1"/>
  <c r="S2036" i="4" s="1"/>
  <c r="G2037" i="4" s="1"/>
  <c r="M2037" i="4" s="1"/>
  <c r="H2037" i="4"/>
  <c r="W2037" i="4" l="1"/>
  <c r="Q2036" i="4"/>
  <c r="X2037" i="4"/>
  <c r="U2036" i="4" l="1"/>
  <c r="I2037" i="4" s="1"/>
  <c r="Y2037" i="4" s="1"/>
  <c r="T2036" i="4"/>
  <c r="D2037" i="4" s="1"/>
  <c r="J2037" i="4" s="1"/>
  <c r="K2037" i="4" l="1"/>
  <c r="L2037" i="4" s="1"/>
  <c r="N2037" i="4" s="1"/>
  <c r="R2037" i="4" s="1"/>
  <c r="P2037" i="4" l="1"/>
  <c r="S2037" i="4" s="1"/>
  <c r="G2038" i="4" s="1"/>
  <c r="M2038" i="4" s="1"/>
  <c r="H2038" i="4"/>
  <c r="W2038" i="4" l="1"/>
  <c r="Q2037" i="4"/>
  <c r="T2037" i="4" s="1"/>
  <c r="D2038" i="4" s="1"/>
  <c r="J2038" i="4" s="1"/>
  <c r="X2038" i="4"/>
  <c r="U2037" i="4" l="1"/>
  <c r="I2038" i="4" s="1"/>
  <c r="Y2038" i="4" s="1"/>
  <c r="K2038" i="4"/>
  <c r="L2038" i="4" l="1"/>
  <c r="N2038" i="4" s="1"/>
  <c r="R2038" i="4" s="1"/>
  <c r="P2038" i="4" l="1"/>
  <c r="S2038" i="4" s="1"/>
  <c r="G2039" i="4" s="1"/>
  <c r="M2039" i="4" s="1"/>
  <c r="H2039" i="4"/>
  <c r="W2039" i="4" l="1"/>
  <c r="Q2038" i="4"/>
  <c r="T2038" i="4" s="1"/>
  <c r="D2039" i="4" s="1"/>
  <c r="J2039" i="4" s="1"/>
  <c r="X2039" i="4"/>
  <c r="U2038" i="4" l="1"/>
  <c r="I2039" i="4" s="1"/>
  <c r="Y2039" i="4" s="1"/>
  <c r="K2039" i="4"/>
  <c r="L2039" i="4" l="1"/>
  <c r="N2039" i="4" s="1"/>
  <c r="R2039" i="4" s="1"/>
  <c r="P2039" i="4" l="1"/>
  <c r="S2039" i="4" s="1"/>
  <c r="G2040" i="4" s="1"/>
  <c r="M2040" i="4" s="1"/>
  <c r="H2040" i="4"/>
  <c r="W2040" i="4" l="1"/>
  <c r="Q2039" i="4"/>
  <c r="X2040" i="4"/>
  <c r="U2039" i="4" l="1"/>
  <c r="I2040" i="4" s="1"/>
  <c r="Y2040" i="4" s="1"/>
  <c r="T2039" i="4"/>
  <c r="D2040" i="4" s="1"/>
  <c r="J2040" i="4" s="1"/>
  <c r="K2040" i="4" l="1"/>
  <c r="L2040" i="4" s="1"/>
  <c r="N2040" i="4" s="1"/>
  <c r="R2040" i="4" s="1"/>
  <c r="H2041" i="4" l="1"/>
  <c r="P2040" i="4"/>
  <c r="S2040" i="4" s="1"/>
  <c r="G2041" i="4" s="1"/>
  <c r="M2041" i="4" s="1"/>
  <c r="W2041" i="4" l="1"/>
  <c r="X2041" i="4"/>
  <c r="Q2040" i="4"/>
  <c r="U2040" i="4" l="1"/>
  <c r="I2041" i="4" s="1"/>
  <c r="Y2041" i="4" s="1"/>
  <c r="T2040" i="4"/>
  <c r="D2041" i="4" s="1"/>
  <c r="J2041" i="4" s="1"/>
  <c r="K2041" i="4" l="1"/>
  <c r="L2041" i="4" l="1"/>
  <c r="N2041" i="4" s="1"/>
  <c r="P2041" i="4" l="1"/>
  <c r="S2041" i="4" s="1"/>
  <c r="G2042" i="4" s="1"/>
  <c r="M2042" i="4" s="1"/>
  <c r="R2041" i="4"/>
  <c r="H2042" i="4" s="1"/>
  <c r="W2042" i="4" l="1"/>
  <c r="X2042" i="4"/>
  <c r="Q2041" i="4"/>
  <c r="T2041" i="4" s="1"/>
  <c r="D2042" i="4" s="1"/>
  <c r="J2042" i="4" s="1"/>
  <c r="U2041" i="4" l="1"/>
  <c r="I2042" i="4" s="1"/>
  <c r="Y2042" i="4" s="1"/>
  <c r="K2042" i="4"/>
  <c r="L2042" i="4" s="1"/>
  <c r="N2042" i="4" s="1"/>
  <c r="R2042" i="4" l="1"/>
  <c r="H2043" i="4" s="1"/>
  <c r="P2042" i="4"/>
  <c r="S2042" i="4" s="1"/>
  <c r="G2043" i="4" s="1"/>
  <c r="M2043" i="4" s="1"/>
  <c r="W2043" i="4" l="1"/>
  <c r="Q2042" i="4"/>
  <c r="U2042" i="4" s="1"/>
  <c r="I2043" i="4" s="1"/>
  <c r="Y2043" i="4" s="1"/>
  <c r="X2043" i="4"/>
  <c r="T2042" i="4"/>
  <c r="D2043" i="4" s="1"/>
  <c r="J2043" i="4" s="1"/>
  <c r="K2043" i="4" l="1"/>
  <c r="L2043" i="4" s="1"/>
  <c r="N2043" i="4" s="1"/>
  <c r="R2043" i="4" s="1"/>
  <c r="P2043" i="4" l="1"/>
  <c r="S2043" i="4" s="1"/>
  <c r="G2044" i="4" s="1"/>
  <c r="M2044" i="4" s="1"/>
  <c r="H2044" i="4"/>
  <c r="W2044" i="4" l="1"/>
  <c r="Q2043" i="4"/>
  <c r="X2044" i="4"/>
  <c r="U2043" i="4" l="1"/>
  <c r="I2044" i="4" s="1"/>
  <c r="Y2044" i="4" s="1"/>
  <c r="T2043" i="4"/>
  <c r="D2044" i="4" s="1"/>
  <c r="J2044" i="4" s="1"/>
  <c r="K2044" i="4" l="1"/>
  <c r="L2044" i="4" l="1"/>
  <c r="N2044" i="4" s="1"/>
  <c r="P2044" i="4" l="1"/>
  <c r="S2044" i="4" s="1"/>
  <c r="G2045" i="4" s="1"/>
  <c r="M2045" i="4" s="1"/>
  <c r="R2044" i="4"/>
  <c r="H2045" i="4" s="1"/>
  <c r="Q2044" i="4" l="1"/>
  <c r="U2044" i="4" s="1"/>
  <c r="I2045" i="4" s="1"/>
  <c r="Y2045" i="4" s="1"/>
  <c r="W2045" i="4"/>
  <c r="X2045" i="4"/>
  <c r="T2044" i="4"/>
  <c r="D2045" i="4" s="1"/>
  <c r="J2045" i="4" s="1"/>
  <c r="K2045" i="4" l="1"/>
  <c r="L2045" i="4" s="1"/>
  <c r="N2045" i="4" s="1"/>
  <c r="R2045" i="4" s="1"/>
  <c r="P2045" i="4" l="1"/>
  <c r="S2045" i="4" s="1"/>
  <c r="G2046" i="4" s="1"/>
  <c r="M2046" i="4" s="1"/>
  <c r="H2046" i="4"/>
  <c r="W2046" i="4" l="1"/>
  <c r="Q2045" i="4"/>
  <c r="U2045" i="4" s="1"/>
  <c r="I2046" i="4" s="1"/>
  <c r="Y2046" i="4" s="1"/>
  <c r="T2045" i="4"/>
  <c r="D2046" i="4" s="1"/>
  <c r="J2046" i="4" s="1"/>
  <c r="X2046" i="4"/>
  <c r="K2046" i="4" l="1"/>
  <c r="L2046" i="4" l="1"/>
  <c r="N2046" i="4" s="1"/>
  <c r="R2046" i="4" s="1"/>
  <c r="P2046" i="4" l="1"/>
  <c r="S2046" i="4" s="1"/>
  <c r="G2047" i="4" s="1"/>
  <c r="M2047" i="4" s="1"/>
  <c r="H2047" i="4"/>
  <c r="W2047" i="4" l="1"/>
  <c r="Q2046" i="4"/>
  <c r="U2046" i="4" s="1"/>
  <c r="I2047" i="4" s="1"/>
  <c r="Y2047" i="4" s="1"/>
  <c r="T2046" i="4"/>
  <c r="D2047" i="4" s="1"/>
  <c r="J2047" i="4" s="1"/>
  <c r="X2047" i="4"/>
  <c r="K2047" i="4" l="1"/>
  <c r="L2047" i="4" l="1"/>
  <c r="N2047" i="4" s="1"/>
  <c r="R2047" i="4" s="1"/>
  <c r="P2047" i="4" l="1"/>
  <c r="S2047" i="4" s="1"/>
  <c r="G2048" i="4" s="1"/>
  <c r="M2048" i="4" s="1"/>
  <c r="H2048" i="4"/>
  <c r="W2048" i="4" l="1"/>
  <c r="Q2047" i="4"/>
  <c r="T2047" i="4" s="1"/>
  <c r="D2048" i="4" s="1"/>
  <c r="J2048" i="4" s="1"/>
  <c r="X2048" i="4"/>
  <c r="U2047" i="4" l="1"/>
  <c r="I2048" i="4" s="1"/>
  <c r="Y2048" i="4" s="1"/>
  <c r="K2048" i="4"/>
  <c r="L2048" i="4" l="1"/>
  <c r="N2048" i="4" s="1"/>
  <c r="R2048" i="4" s="1"/>
  <c r="P2048" i="4" l="1"/>
  <c r="S2048" i="4" s="1"/>
  <c r="G2049" i="4" s="1"/>
  <c r="M2049" i="4" s="1"/>
  <c r="H2049" i="4"/>
  <c r="W2049" i="4" l="1"/>
  <c r="Q2048" i="4"/>
  <c r="X2049" i="4"/>
  <c r="U2048" i="4" l="1"/>
  <c r="I2049" i="4" s="1"/>
  <c r="Y2049" i="4" s="1"/>
  <c r="T2048" i="4"/>
  <c r="D2049" i="4" s="1"/>
  <c r="J2049" i="4" s="1"/>
  <c r="K2049" i="4" l="1"/>
  <c r="L2049" i="4" l="1"/>
  <c r="N2049" i="4" s="1"/>
  <c r="P2049" i="4" l="1"/>
  <c r="S2049" i="4" s="1"/>
  <c r="G2050" i="4" s="1"/>
  <c r="M2050" i="4" s="1"/>
  <c r="R2049" i="4"/>
  <c r="H2050" i="4" s="1"/>
  <c r="Q2049" i="4" l="1"/>
  <c r="U2049" i="4" s="1"/>
  <c r="I2050" i="4" s="1"/>
  <c r="Y2050" i="4" s="1"/>
  <c r="W2050" i="4"/>
  <c r="X2050" i="4"/>
  <c r="T2049" i="4"/>
  <c r="D2050" i="4" s="1"/>
  <c r="J2050" i="4" s="1"/>
  <c r="K2050" i="4" l="1"/>
  <c r="L2050" i="4" l="1"/>
  <c r="N2050" i="4" s="1"/>
  <c r="R2050" i="4" l="1"/>
  <c r="H2051" i="4" s="1"/>
  <c r="P2050" i="4"/>
  <c r="S2050" i="4" s="1"/>
  <c r="G2051" i="4" s="1"/>
  <c r="M2051" i="4" s="1"/>
  <c r="W2051" i="4" l="1"/>
  <c r="X2051" i="4"/>
  <c r="Q2050" i="4"/>
  <c r="T2050" i="4" l="1"/>
  <c r="D2051" i="4" s="1"/>
  <c r="U2050" i="4"/>
  <c r="I2051" i="4" s="1"/>
  <c r="Y2051" i="4" s="1"/>
  <c r="K2051" i="4" l="1"/>
  <c r="J2051" i="4"/>
  <c r="L2051" i="4" l="1"/>
  <c r="N2051" i="4" s="1"/>
  <c r="P2051" i="4" s="1"/>
  <c r="S2051" i="4" s="1"/>
  <c r="G2052" i="4" s="1"/>
  <c r="M2052" i="4" s="1"/>
  <c r="R2051" i="4" l="1"/>
  <c r="H2052" i="4" s="1"/>
  <c r="X2052" i="4" s="1"/>
  <c r="W2052" i="4"/>
  <c r="Q2051" i="4"/>
  <c r="T2051" i="4" s="1"/>
  <c r="D2052" i="4" s="1"/>
  <c r="J2052" i="4" s="1"/>
  <c r="K2052" i="4" l="1"/>
  <c r="L2052" i="4" s="1"/>
  <c r="N2052" i="4" s="1"/>
  <c r="R2052" i="4" s="1"/>
  <c r="U2051" i="4"/>
  <c r="I2052" i="4" s="1"/>
  <c r="Y2052" i="4" s="1"/>
  <c r="P2052" i="4" l="1"/>
  <c r="S2052" i="4" s="1"/>
  <c r="G2053" i="4" s="1"/>
  <c r="M2053" i="4" s="1"/>
  <c r="H2053" i="4"/>
  <c r="W2053" i="4" l="1"/>
  <c r="Q2052" i="4"/>
  <c r="X2053" i="4"/>
  <c r="U2052" i="4" l="1"/>
  <c r="I2053" i="4" s="1"/>
  <c r="Y2053" i="4" s="1"/>
  <c r="T2052" i="4"/>
  <c r="D2053" i="4" s="1"/>
  <c r="J2053" i="4" s="1"/>
  <c r="K2053" i="4" l="1"/>
  <c r="L2053" i="4" l="1"/>
  <c r="N2053" i="4" s="1"/>
  <c r="P2053" i="4" l="1"/>
  <c r="S2053" i="4" s="1"/>
  <c r="G2054" i="4" s="1"/>
  <c r="M2054" i="4" s="1"/>
  <c r="R2053" i="4"/>
  <c r="H2054" i="4" s="1"/>
  <c r="W2054" i="4" l="1"/>
  <c r="X2054" i="4"/>
  <c r="Q2053" i="4"/>
  <c r="T2053" i="4" s="1"/>
  <c r="D2054" i="4" s="1"/>
  <c r="J2054" i="4" s="1"/>
  <c r="U2053" i="4" l="1"/>
  <c r="I2054" i="4" s="1"/>
  <c r="Y2054" i="4" s="1"/>
  <c r="K2054" i="4"/>
  <c r="L2054" i="4" s="1"/>
  <c r="N2054" i="4" s="1"/>
  <c r="R2054" i="4" s="1"/>
  <c r="P2054" i="4" l="1"/>
  <c r="S2054" i="4" s="1"/>
  <c r="G2055" i="4" s="1"/>
  <c r="M2055" i="4" s="1"/>
  <c r="H2055" i="4"/>
  <c r="W2055" i="4" l="1"/>
  <c r="Q2054" i="4"/>
  <c r="U2054" i="4" s="1"/>
  <c r="I2055" i="4" s="1"/>
  <c r="Y2055" i="4" s="1"/>
  <c r="T2054" i="4"/>
  <c r="D2055" i="4" s="1"/>
  <c r="J2055" i="4" s="1"/>
  <c r="X2055" i="4"/>
  <c r="K2055" i="4" l="1"/>
  <c r="L2055" i="4" l="1"/>
  <c r="N2055" i="4" s="1"/>
  <c r="R2055" i="4" s="1"/>
  <c r="P2055" i="4" l="1"/>
  <c r="S2055" i="4" s="1"/>
  <c r="G2056" i="4" s="1"/>
  <c r="M2056" i="4" s="1"/>
  <c r="H2056" i="4"/>
  <c r="W2056" i="4" l="1"/>
  <c r="Q2055" i="4"/>
  <c r="X2056" i="4"/>
  <c r="U2055" i="4" l="1"/>
  <c r="I2056" i="4" s="1"/>
  <c r="Y2056" i="4" s="1"/>
  <c r="T2055" i="4"/>
  <c r="D2056" i="4" s="1"/>
  <c r="J2056" i="4" s="1"/>
  <c r="K2056" i="4" l="1"/>
  <c r="L2056" i="4" l="1"/>
  <c r="N2056" i="4" s="1"/>
  <c r="P2056" i="4" l="1"/>
  <c r="S2056" i="4" s="1"/>
  <c r="G2057" i="4" s="1"/>
  <c r="M2057" i="4" s="1"/>
  <c r="R2056" i="4"/>
  <c r="H2057" i="4" s="1"/>
  <c r="X2057" i="4" l="1"/>
  <c r="Q2056" i="4"/>
  <c r="U2056" i="4" s="1"/>
  <c r="I2057" i="4" s="1"/>
  <c r="Y2057" i="4" s="1"/>
  <c r="W2057" i="4"/>
  <c r="T2056" i="4"/>
  <c r="D2057" i="4" s="1"/>
  <c r="J2057" i="4" s="1"/>
  <c r="K2057" i="4" l="1"/>
  <c r="L2057" i="4" l="1"/>
  <c r="N2057" i="4" s="1"/>
  <c r="R2057" i="4" s="1"/>
  <c r="P2057" i="4" l="1"/>
  <c r="S2057" i="4" s="1"/>
  <c r="G2058" i="4" s="1"/>
  <c r="M2058" i="4" s="1"/>
  <c r="H2058" i="4"/>
  <c r="W2058" i="4" l="1"/>
  <c r="Q2057" i="4"/>
  <c r="T2057" i="4" s="1"/>
  <c r="D2058" i="4" s="1"/>
  <c r="J2058" i="4" s="1"/>
  <c r="X2058" i="4"/>
  <c r="U2057" i="4" l="1"/>
  <c r="I2058" i="4" s="1"/>
  <c r="Y2058" i="4" s="1"/>
  <c r="K2058" i="4"/>
  <c r="L2058" i="4" l="1"/>
  <c r="N2058" i="4" s="1"/>
  <c r="R2058" i="4" s="1"/>
  <c r="P2058" i="4" l="1"/>
  <c r="S2058" i="4" s="1"/>
  <c r="G2059" i="4" s="1"/>
  <c r="M2059" i="4" s="1"/>
  <c r="H2059" i="4"/>
  <c r="W2059" i="4" l="1"/>
  <c r="Q2058" i="4"/>
  <c r="U2058" i="4" s="1"/>
  <c r="I2059" i="4" s="1"/>
  <c r="Y2059" i="4" s="1"/>
  <c r="T2058" i="4"/>
  <c r="D2059" i="4" s="1"/>
  <c r="J2059" i="4" s="1"/>
  <c r="X2059" i="4"/>
  <c r="K2059" i="4" l="1"/>
  <c r="L2059" i="4" l="1"/>
  <c r="N2059" i="4" s="1"/>
  <c r="R2059" i="4" s="1"/>
  <c r="P2059" i="4" l="1"/>
  <c r="S2059" i="4" s="1"/>
  <c r="G2060" i="4" s="1"/>
  <c r="M2060" i="4" s="1"/>
  <c r="H2060" i="4"/>
  <c r="W2060" i="4" l="1"/>
  <c r="Q2059" i="4"/>
  <c r="X2060" i="4"/>
  <c r="U2059" i="4" l="1"/>
  <c r="I2060" i="4" s="1"/>
  <c r="Y2060" i="4" s="1"/>
  <c r="T2059" i="4"/>
  <c r="D2060" i="4" s="1"/>
  <c r="J2060" i="4" s="1"/>
  <c r="K2060" i="4" l="1"/>
  <c r="L2060" i="4" s="1"/>
  <c r="N2060" i="4" s="1"/>
  <c r="R2060" i="4" s="1"/>
  <c r="P2060" i="4" l="1"/>
  <c r="S2060" i="4" s="1"/>
  <c r="G2061" i="4" s="1"/>
  <c r="M2061" i="4" s="1"/>
  <c r="H2061" i="4"/>
  <c r="W2061" i="4" l="1"/>
  <c r="Q2060" i="4"/>
  <c r="X2061" i="4"/>
  <c r="U2060" i="4" l="1"/>
  <c r="I2061" i="4" s="1"/>
  <c r="Y2061" i="4" s="1"/>
  <c r="T2060" i="4"/>
  <c r="D2061" i="4" s="1"/>
  <c r="J2061" i="4" s="1"/>
  <c r="K2061" i="4" l="1"/>
  <c r="L2061" i="4" l="1"/>
  <c r="N2061" i="4" s="1"/>
  <c r="P2061" i="4" l="1"/>
  <c r="S2061" i="4" s="1"/>
  <c r="G2062" i="4" s="1"/>
  <c r="M2062" i="4" s="1"/>
  <c r="R2061" i="4"/>
  <c r="H2062" i="4" s="1"/>
  <c r="Q2061" i="4" l="1"/>
  <c r="U2061" i="4" s="1"/>
  <c r="I2062" i="4" s="1"/>
  <c r="Y2062" i="4" s="1"/>
  <c r="X2062" i="4"/>
  <c r="W2062" i="4"/>
  <c r="T2061" i="4"/>
  <c r="D2062" i="4" s="1"/>
  <c r="J2062" i="4" s="1"/>
  <c r="K2062" i="4" l="1"/>
  <c r="L2062" i="4" l="1"/>
  <c r="N2062" i="4" s="1"/>
  <c r="P2062" i="4" l="1"/>
  <c r="S2062" i="4" s="1"/>
  <c r="G2063" i="4" s="1"/>
  <c r="M2063" i="4" s="1"/>
  <c r="R2062" i="4"/>
  <c r="H2063" i="4" s="1"/>
  <c r="T2062" i="4"/>
  <c r="D2063" i="4" s="1"/>
  <c r="W2063" i="4" l="1"/>
  <c r="J2063" i="4"/>
  <c r="Q2062" i="4"/>
  <c r="U2062" i="4" s="1"/>
  <c r="I2063" i="4" s="1"/>
  <c r="Y2063" i="4" s="1"/>
  <c r="X2063" i="4"/>
  <c r="K2063" i="4"/>
  <c r="L2063" i="4" l="1"/>
  <c r="N2063" i="4" s="1"/>
  <c r="R2063" i="4" s="1"/>
  <c r="P2063" i="4" l="1"/>
  <c r="S2063" i="4" s="1"/>
  <c r="G2064" i="4" s="1"/>
  <c r="M2064" i="4" s="1"/>
  <c r="H2064" i="4"/>
  <c r="W2064" i="4" l="1"/>
  <c r="Q2063" i="4"/>
  <c r="X2064" i="4"/>
  <c r="U2063" i="4" l="1"/>
  <c r="I2064" i="4" s="1"/>
  <c r="Y2064" i="4" s="1"/>
  <c r="T2063" i="4"/>
  <c r="D2064" i="4" s="1"/>
  <c r="J2064" i="4" s="1"/>
  <c r="K2064" i="4" l="1"/>
  <c r="L2064" i="4" l="1"/>
  <c r="N2064" i="4" s="1"/>
  <c r="R2064" i="4" l="1"/>
  <c r="H2065" i="4" s="1"/>
  <c r="P2064" i="4"/>
  <c r="S2064" i="4" s="1"/>
  <c r="G2065" i="4" s="1"/>
  <c r="M2065" i="4" s="1"/>
  <c r="W2065" i="4" l="1"/>
  <c r="X2065" i="4"/>
  <c r="Q2064" i="4"/>
  <c r="U2064" i="4" s="1"/>
  <c r="I2065" i="4" s="1"/>
  <c r="Y2065" i="4" s="1"/>
  <c r="T2064" i="4"/>
  <c r="D2065" i="4" s="1"/>
  <c r="J2065" i="4" s="1"/>
  <c r="K2065" i="4" l="1"/>
  <c r="L2065" i="4" l="1"/>
  <c r="N2065" i="4" s="1"/>
  <c r="R2065" i="4" l="1"/>
  <c r="H2066" i="4" s="1"/>
  <c r="P2065" i="4"/>
  <c r="S2065" i="4" s="1"/>
  <c r="G2066" i="4" s="1"/>
  <c r="M2066" i="4" s="1"/>
  <c r="W2066" i="4" l="1"/>
  <c r="X2066" i="4"/>
  <c r="Q2065" i="4"/>
  <c r="U2065" i="4" s="1"/>
  <c r="I2066" i="4" s="1"/>
  <c r="Y2066" i="4" s="1"/>
  <c r="T2065" i="4"/>
  <c r="D2066" i="4" s="1"/>
  <c r="J2066" i="4" s="1"/>
  <c r="K2066" i="4" l="1"/>
  <c r="L2066" i="4" s="1"/>
  <c r="N2066" i="4" s="1"/>
  <c r="R2066" i="4" s="1"/>
  <c r="P2066" i="4" l="1"/>
  <c r="S2066" i="4" s="1"/>
  <c r="G2067" i="4" s="1"/>
  <c r="M2067" i="4" s="1"/>
  <c r="H2067" i="4"/>
  <c r="W2067" i="4" l="1"/>
  <c r="Q2066" i="4"/>
  <c r="X2067" i="4"/>
  <c r="U2066" i="4" l="1"/>
  <c r="I2067" i="4" s="1"/>
  <c r="Y2067" i="4" s="1"/>
  <c r="T2066" i="4"/>
  <c r="D2067" i="4" s="1"/>
  <c r="J2067" i="4" s="1"/>
  <c r="K2067" i="4" l="1"/>
  <c r="L2067" i="4" l="1"/>
  <c r="N2067" i="4" s="1"/>
  <c r="P2067" i="4" l="1"/>
  <c r="S2067" i="4" s="1"/>
  <c r="G2068" i="4" s="1"/>
  <c r="M2068" i="4" s="1"/>
  <c r="R2067" i="4"/>
  <c r="H2068" i="4" s="1"/>
  <c r="Q2067" i="4" l="1"/>
  <c r="U2067" i="4" s="1"/>
  <c r="I2068" i="4" s="1"/>
  <c r="Y2068" i="4" s="1"/>
  <c r="X2068" i="4"/>
  <c r="W2068" i="4"/>
  <c r="T2067" i="4"/>
  <c r="D2068" i="4" s="1"/>
  <c r="J2068" i="4" s="1"/>
  <c r="K2068" i="4" l="1"/>
  <c r="L2068" i="4" l="1"/>
  <c r="N2068" i="4" s="1"/>
  <c r="P2068" i="4" l="1"/>
  <c r="S2068" i="4" s="1"/>
  <c r="G2069" i="4" s="1"/>
  <c r="M2069" i="4" s="1"/>
  <c r="R2068" i="4"/>
  <c r="H2069" i="4" s="1"/>
  <c r="W2069" i="4" l="1"/>
  <c r="Q2068" i="4"/>
  <c r="U2068" i="4" s="1"/>
  <c r="I2069" i="4" s="1"/>
  <c r="Y2069" i="4" s="1"/>
  <c r="X2069" i="4"/>
  <c r="T2068" i="4"/>
  <c r="D2069" i="4" s="1"/>
  <c r="J2069" i="4" s="1"/>
  <c r="K2069" i="4" l="1"/>
  <c r="L2069" i="4" l="1"/>
  <c r="N2069" i="4" s="1"/>
  <c r="P2069" i="4" l="1"/>
  <c r="S2069" i="4" s="1"/>
  <c r="G2070" i="4" s="1"/>
  <c r="M2070" i="4" s="1"/>
  <c r="R2069" i="4"/>
  <c r="H2070" i="4" s="1"/>
  <c r="Q2069" i="4" l="1"/>
  <c r="T2069" i="4" s="1"/>
  <c r="D2070" i="4" s="1"/>
  <c r="J2070" i="4" s="1"/>
  <c r="X2070" i="4"/>
  <c r="W2070" i="4"/>
  <c r="U2069" i="4" l="1"/>
  <c r="I2070" i="4" s="1"/>
  <c r="Y2070" i="4" s="1"/>
  <c r="K2070" i="4"/>
  <c r="L2070" i="4" s="1"/>
  <c r="N2070" i="4" s="1"/>
  <c r="R2070" i="4" l="1"/>
  <c r="H2071" i="4" s="1"/>
  <c r="P2070" i="4"/>
  <c r="S2070" i="4" s="1"/>
  <c r="G2071" i="4" s="1"/>
  <c r="M2071" i="4" s="1"/>
  <c r="W2071" i="4" l="1"/>
  <c r="Q2070" i="4"/>
  <c r="U2070" i="4" s="1"/>
  <c r="I2071" i="4" s="1"/>
  <c r="Y2071" i="4" s="1"/>
  <c r="X2071" i="4"/>
  <c r="T2070" i="4"/>
  <c r="D2071" i="4" s="1"/>
  <c r="J2071" i="4" s="1"/>
  <c r="K2071" i="4" l="1"/>
  <c r="L2071" i="4" s="1"/>
  <c r="N2071" i="4" s="1"/>
  <c r="R2071" i="4" s="1"/>
  <c r="P2071" i="4" l="1"/>
  <c r="S2071" i="4" s="1"/>
  <c r="G2072" i="4" s="1"/>
  <c r="M2072" i="4" s="1"/>
  <c r="H2072" i="4"/>
  <c r="W2072" i="4" l="1"/>
  <c r="Q2071" i="4"/>
  <c r="X2072" i="4"/>
  <c r="U2071" i="4" l="1"/>
  <c r="I2072" i="4" s="1"/>
  <c r="Y2072" i="4" s="1"/>
  <c r="T2071" i="4"/>
  <c r="D2072" i="4" s="1"/>
  <c r="J2072" i="4" s="1"/>
  <c r="K2072" i="4" l="1"/>
  <c r="L2072" i="4" s="1"/>
  <c r="N2072" i="4" s="1"/>
  <c r="R2072" i="4" s="1"/>
  <c r="H2073" i="4" l="1"/>
  <c r="P2072" i="4"/>
  <c r="S2072" i="4" s="1"/>
  <c r="G2073" i="4" s="1"/>
  <c r="M2073" i="4" s="1"/>
  <c r="W2073" i="4" l="1"/>
  <c r="Q2072" i="4"/>
  <c r="X2073" i="4"/>
  <c r="U2072" i="4" l="1"/>
  <c r="I2073" i="4" s="1"/>
  <c r="Y2073" i="4" s="1"/>
  <c r="T2072" i="4"/>
  <c r="D2073" i="4" s="1"/>
  <c r="J2073" i="4" s="1"/>
  <c r="K2073" i="4" l="1"/>
  <c r="L2073" i="4" l="1"/>
  <c r="N2073" i="4" s="1"/>
  <c r="R2073" i="4" l="1"/>
  <c r="H2074" i="4" s="1"/>
  <c r="P2073" i="4"/>
  <c r="S2073" i="4" s="1"/>
  <c r="G2074" i="4" s="1"/>
  <c r="M2074" i="4" s="1"/>
  <c r="T2073" i="4"/>
  <c r="D2074" i="4" s="1"/>
  <c r="J2074" i="4" l="1"/>
  <c r="W2074" i="4"/>
  <c r="X2074" i="4"/>
  <c r="Q2073" i="4"/>
  <c r="U2073" i="4" s="1"/>
  <c r="I2074" i="4" s="1"/>
  <c r="Y2074" i="4" s="1"/>
  <c r="K2074" i="4"/>
  <c r="L2074" i="4" l="1"/>
  <c r="N2074" i="4" s="1"/>
  <c r="R2074" i="4" l="1"/>
  <c r="H2075" i="4" s="1"/>
  <c r="P2074" i="4"/>
  <c r="S2074" i="4" s="1"/>
  <c r="G2075" i="4" s="1"/>
  <c r="M2075" i="4" s="1"/>
  <c r="W2075" i="4" l="1"/>
  <c r="X2075" i="4"/>
  <c r="Q2074" i="4"/>
  <c r="U2074" i="4" s="1"/>
  <c r="I2075" i="4" s="1"/>
  <c r="Y2075" i="4" s="1"/>
  <c r="T2074" i="4"/>
  <c r="D2075" i="4" s="1"/>
  <c r="J2075" i="4" s="1"/>
  <c r="K2075" i="4" l="1"/>
  <c r="L2075" i="4" l="1"/>
  <c r="N2075" i="4" s="1"/>
  <c r="R2075" i="4" s="1"/>
  <c r="P2075" i="4" l="1"/>
  <c r="S2075" i="4" s="1"/>
  <c r="G2076" i="4" s="1"/>
  <c r="M2076" i="4" s="1"/>
  <c r="H2076" i="4"/>
  <c r="W2076" i="4" l="1"/>
  <c r="Q2075" i="4"/>
  <c r="X2076" i="4"/>
  <c r="U2075" i="4" l="1"/>
  <c r="I2076" i="4" s="1"/>
  <c r="Y2076" i="4" s="1"/>
  <c r="T2075" i="4"/>
  <c r="D2076" i="4" s="1"/>
  <c r="J2076" i="4" s="1"/>
  <c r="K2076" i="4" l="1"/>
  <c r="L2076" i="4" s="1"/>
  <c r="N2076" i="4" s="1"/>
  <c r="R2076" i="4" s="1"/>
  <c r="P2076" i="4" l="1"/>
  <c r="S2076" i="4" s="1"/>
  <c r="G2077" i="4" s="1"/>
  <c r="M2077" i="4" s="1"/>
  <c r="H2077" i="4"/>
  <c r="W2077" i="4" l="1"/>
  <c r="Q2076" i="4"/>
  <c r="X2077" i="4"/>
  <c r="U2076" i="4" l="1"/>
  <c r="I2077" i="4" s="1"/>
  <c r="Y2077" i="4" s="1"/>
  <c r="T2076" i="4"/>
  <c r="D2077" i="4" s="1"/>
  <c r="J2077" i="4" s="1"/>
  <c r="K2077" i="4" l="1"/>
  <c r="L2077" i="4" s="1"/>
  <c r="N2077" i="4" s="1"/>
  <c r="R2077" i="4" s="1"/>
  <c r="P2077" i="4" l="1"/>
  <c r="S2077" i="4" s="1"/>
  <c r="G2078" i="4" s="1"/>
  <c r="M2078" i="4" s="1"/>
  <c r="H2078" i="4"/>
  <c r="W2078" i="4" l="1"/>
  <c r="Q2077" i="4"/>
  <c r="X2078" i="4"/>
  <c r="U2077" i="4" l="1"/>
  <c r="I2078" i="4" s="1"/>
  <c r="Y2078" i="4" s="1"/>
  <c r="T2077" i="4"/>
  <c r="D2078" i="4" s="1"/>
  <c r="J2078" i="4" s="1"/>
  <c r="K2078" i="4" l="1"/>
  <c r="L2078" i="4" l="1"/>
  <c r="N2078" i="4" s="1"/>
  <c r="P2078" i="4" l="1"/>
  <c r="S2078" i="4" s="1"/>
  <c r="G2079" i="4" s="1"/>
  <c r="M2079" i="4" s="1"/>
  <c r="R2078" i="4"/>
  <c r="H2079" i="4" s="1"/>
  <c r="Q2078" i="4" l="1"/>
  <c r="U2078" i="4" s="1"/>
  <c r="I2079" i="4" s="1"/>
  <c r="Y2079" i="4" s="1"/>
  <c r="W2079" i="4"/>
  <c r="X2079" i="4"/>
  <c r="T2078" i="4"/>
  <c r="D2079" i="4" s="1"/>
  <c r="J2079" i="4" s="1"/>
  <c r="K2079" i="4" l="1"/>
  <c r="L2079" i="4" s="1"/>
  <c r="N2079" i="4" s="1"/>
  <c r="R2079" i="4" s="1"/>
  <c r="H2080" i="4" l="1"/>
  <c r="P2079" i="4"/>
  <c r="S2079" i="4" s="1"/>
  <c r="G2080" i="4" s="1"/>
  <c r="M2080" i="4" s="1"/>
  <c r="W2080" i="4" l="1"/>
  <c r="Q2079" i="4"/>
  <c r="X2080" i="4"/>
  <c r="U2079" i="4" l="1"/>
  <c r="I2080" i="4" s="1"/>
  <c r="Y2080" i="4" s="1"/>
  <c r="T2079" i="4"/>
  <c r="D2080" i="4" s="1"/>
  <c r="J2080" i="4" s="1"/>
  <c r="K2080" i="4" l="1"/>
  <c r="L2080" i="4" s="1"/>
  <c r="N2080" i="4" s="1"/>
  <c r="R2080" i="4" s="1"/>
  <c r="P2080" i="4" l="1"/>
  <c r="S2080" i="4" s="1"/>
  <c r="G2081" i="4" s="1"/>
  <c r="M2081" i="4" s="1"/>
  <c r="H2081" i="4"/>
  <c r="W2081" i="4" l="1"/>
  <c r="Q2080" i="4"/>
  <c r="X2081" i="4"/>
  <c r="U2080" i="4" l="1"/>
  <c r="I2081" i="4" s="1"/>
  <c r="Y2081" i="4" s="1"/>
  <c r="T2080" i="4"/>
  <c r="D2081" i="4" s="1"/>
  <c r="J2081" i="4" s="1"/>
  <c r="K2081" i="4" l="1"/>
  <c r="L2081" i="4" l="1"/>
  <c r="N2081" i="4" s="1"/>
  <c r="R2081" i="4" l="1"/>
  <c r="H2082" i="4" s="1"/>
  <c r="P2081" i="4"/>
  <c r="S2081" i="4" s="1"/>
  <c r="G2082" i="4" s="1"/>
  <c r="M2082" i="4" s="1"/>
  <c r="W2082" i="4" l="1"/>
  <c r="X2082" i="4"/>
  <c r="Q2081" i="4"/>
  <c r="U2081" i="4" s="1"/>
  <c r="I2082" i="4" s="1"/>
  <c r="Y2082" i="4" s="1"/>
  <c r="T2081" i="4"/>
  <c r="D2082" i="4" s="1"/>
  <c r="J2082" i="4" s="1"/>
  <c r="K2082" i="4" l="1"/>
  <c r="L2082" i="4" s="1"/>
  <c r="N2082" i="4" s="1"/>
  <c r="R2082" i="4" s="1"/>
  <c r="P2082" i="4" l="1"/>
  <c r="S2082" i="4" s="1"/>
  <c r="G2083" i="4" s="1"/>
  <c r="M2083" i="4" s="1"/>
  <c r="H2083" i="4"/>
  <c r="W2083" i="4" l="1"/>
  <c r="Q2082" i="4"/>
  <c r="X2083" i="4"/>
  <c r="U2082" i="4" l="1"/>
  <c r="I2083" i="4" s="1"/>
  <c r="Y2083" i="4" s="1"/>
  <c r="T2082" i="4"/>
  <c r="D2083" i="4" s="1"/>
  <c r="J2083" i="4" s="1"/>
  <c r="K2083" i="4" l="1"/>
  <c r="L2083" i="4" l="1"/>
  <c r="N2083" i="4" s="1"/>
  <c r="P2083" i="4" l="1"/>
  <c r="S2083" i="4" s="1"/>
  <c r="G2084" i="4" s="1"/>
  <c r="M2084" i="4" s="1"/>
  <c r="R2083" i="4"/>
  <c r="H2084" i="4" s="1"/>
  <c r="W2084" i="4" l="1"/>
  <c r="X2084" i="4"/>
  <c r="Q2083" i="4"/>
  <c r="T2083" i="4" s="1"/>
  <c r="D2084" i="4" s="1"/>
  <c r="J2084" i="4" s="1"/>
  <c r="U2083" i="4" l="1"/>
  <c r="I2084" i="4" s="1"/>
  <c r="Y2084" i="4" s="1"/>
  <c r="K2084" i="4"/>
  <c r="L2084" i="4" s="1"/>
  <c r="N2084" i="4" s="1"/>
  <c r="R2084" i="4" l="1"/>
  <c r="H2085" i="4" s="1"/>
  <c r="P2084" i="4"/>
  <c r="S2084" i="4" s="1"/>
  <c r="G2085" i="4" s="1"/>
  <c r="M2085" i="4" s="1"/>
  <c r="W2085" i="4" l="1"/>
  <c r="Q2084" i="4"/>
  <c r="U2084" i="4" s="1"/>
  <c r="I2085" i="4" s="1"/>
  <c r="Y2085" i="4" s="1"/>
  <c r="X2085" i="4"/>
  <c r="T2084" i="4"/>
  <c r="D2085" i="4" s="1"/>
  <c r="J2085" i="4" s="1"/>
  <c r="K2085" i="4" l="1"/>
  <c r="L2085" i="4" s="1"/>
  <c r="N2085" i="4" s="1"/>
  <c r="R2085" i="4" s="1"/>
  <c r="P2085" i="4" l="1"/>
  <c r="S2085" i="4" s="1"/>
  <c r="G2086" i="4" s="1"/>
  <c r="M2086" i="4" s="1"/>
  <c r="H2086" i="4"/>
  <c r="W2086" i="4" l="1"/>
  <c r="Q2085" i="4"/>
  <c r="X2086" i="4"/>
  <c r="U2085" i="4" l="1"/>
  <c r="I2086" i="4" s="1"/>
  <c r="Y2086" i="4" s="1"/>
  <c r="T2085" i="4"/>
  <c r="D2086" i="4" s="1"/>
  <c r="J2086" i="4" s="1"/>
  <c r="K2086" i="4" l="1"/>
  <c r="L2086" i="4" s="1"/>
  <c r="N2086" i="4" s="1"/>
  <c r="R2086" i="4" s="1"/>
  <c r="P2086" i="4" l="1"/>
  <c r="S2086" i="4" s="1"/>
  <c r="G2087" i="4" s="1"/>
  <c r="M2087" i="4" s="1"/>
  <c r="H2087" i="4"/>
  <c r="W2087" i="4" l="1"/>
  <c r="Q2086" i="4"/>
  <c r="X2087" i="4"/>
  <c r="U2086" i="4" l="1"/>
  <c r="I2087" i="4" s="1"/>
  <c r="Y2087" i="4" s="1"/>
  <c r="T2086" i="4"/>
  <c r="D2087" i="4" s="1"/>
  <c r="J2087" i="4" s="1"/>
  <c r="K2087" i="4" l="1"/>
  <c r="L2087" i="4" s="1"/>
  <c r="N2087" i="4" s="1"/>
  <c r="R2087" i="4" s="1"/>
  <c r="P2087" i="4" l="1"/>
  <c r="S2087" i="4" s="1"/>
  <c r="G2088" i="4" s="1"/>
  <c r="M2088" i="4" s="1"/>
  <c r="H2088" i="4"/>
  <c r="W2088" i="4" l="1"/>
  <c r="Q2087" i="4"/>
  <c r="X2088" i="4"/>
  <c r="U2087" i="4" l="1"/>
  <c r="I2088" i="4" s="1"/>
  <c r="Y2088" i="4" s="1"/>
  <c r="T2087" i="4"/>
  <c r="D2088" i="4" s="1"/>
  <c r="J2088" i="4" s="1"/>
  <c r="K2088" i="4" l="1"/>
  <c r="L2088" i="4" l="1"/>
  <c r="N2088" i="4" s="1"/>
  <c r="P2088" i="4" l="1"/>
  <c r="S2088" i="4" s="1"/>
  <c r="G2089" i="4" s="1"/>
  <c r="M2089" i="4" s="1"/>
  <c r="R2088" i="4"/>
  <c r="H2089" i="4" s="1"/>
  <c r="X2089" i="4" l="1"/>
  <c r="W2089" i="4"/>
  <c r="Q2088" i="4"/>
  <c r="U2088" i="4" s="1"/>
  <c r="I2089" i="4" s="1"/>
  <c r="Y2089" i="4" s="1"/>
  <c r="T2088" i="4"/>
  <c r="D2089" i="4" s="1"/>
  <c r="J2089" i="4" s="1"/>
  <c r="K2089" i="4" l="1"/>
  <c r="L2089" i="4" s="1"/>
  <c r="N2089" i="4" s="1"/>
  <c r="R2089" i="4" s="1"/>
  <c r="P2089" i="4" l="1"/>
  <c r="S2089" i="4" s="1"/>
  <c r="G2090" i="4" s="1"/>
  <c r="M2090" i="4" s="1"/>
  <c r="H2090" i="4"/>
  <c r="W2090" i="4" l="1"/>
  <c r="Q2089" i="4"/>
  <c r="X2090" i="4"/>
  <c r="U2089" i="4" l="1"/>
  <c r="I2090" i="4" s="1"/>
  <c r="Y2090" i="4" s="1"/>
  <c r="T2089" i="4"/>
  <c r="D2090" i="4" s="1"/>
  <c r="J2090" i="4" s="1"/>
  <c r="K2090" i="4" l="1"/>
  <c r="L2090" i="4" l="1"/>
  <c r="N2090" i="4" s="1"/>
  <c r="R2090" i="4" s="1"/>
  <c r="H2091" i="4" l="1"/>
  <c r="P2090" i="4"/>
  <c r="S2090" i="4" s="1"/>
  <c r="G2091" i="4" s="1"/>
  <c r="M2091" i="4" s="1"/>
  <c r="W2091" i="4" l="1"/>
  <c r="X2091" i="4"/>
  <c r="Q2090" i="4"/>
  <c r="U2090" i="4" l="1"/>
  <c r="I2091" i="4" s="1"/>
  <c r="Y2091" i="4" s="1"/>
  <c r="T2090" i="4"/>
  <c r="D2091" i="4" s="1"/>
  <c r="J2091" i="4" s="1"/>
  <c r="K2091" i="4" l="1"/>
  <c r="L2091" i="4" s="1"/>
  <c r="N2091" i="4" s="1"/>
  <c r="R2091" i="4" s="1"/>
  <c r="P2091" i="4" l="1"/>
  <c r="S2091" i="4" s="1"/>
  <c r="G2092" i="4" s="1"/>
  <c r="M2092" i="4" s="1"/>
  <c r="H2092" i="4"/>
  <c r="W2092" i="4" l="1"/>
  <c r="Q2091" i="4"/>
  <c r="U2091" i="4" s="1"/>
  <c r="I2092" i="4" s="1"/>
  <c r="Y2092" i="4" s="1"/>
  <c r="T2091" i="4"/>
  <c r="D2092" i="4" s="1"/>
  <c r="J2092" i="4" s="1"/>
  <c r="X2092" i="4"/>
  <c r="K2092" i="4" l="1"/>
  <c r="L2092" i="4" s="1"/>
  <c r="N2092" i="4" s="1"/>
  <c r="R2092" i="4" s="1"/>
  <c r="H2093" i="4" l="1"/>
  <c r="P2092" i="4"/>
  <c r="S2092" i="4" s="1"/>
  <c r="G2093" i="4" s="1"/>
  <c r="M2093" i="4" s="1"/>
  <c r="W2093" i="4" l="1"/>
  <c r="Q2092" i="4"/>
  <c r="X2093" i="4"/>
  <c r="U2092" i="4" l="1"/>
  <c r="I2093" i="4" s="1"/>
  <c r="Y2093" i="4" s="1"/>
  <c r="T2092" i="4"/>
  <c r="D2093" i="4" s="1"/>
  <c r="J2093" i="4" s="1"/>
  <c r="K2093" i="4" l="1"/>
  <c r="L2093" i="4" l="1"/>
  <c r="N2093" i="4" s="1"/>
  <c r="R2093" i="4" l="1"/>
  <c r="H2094" i="4" s="1"/>
  <c r="P2093" i="4"/>
  <c r="S2093" i="4" s="1"/>
  <c r="G2094" i="4" s="1"/>
  <c r="M2094" i="4" s="1"/>
  <c r="W2094" i="4" l="1"/>
  <c r="X2094" i="4"/>
  <c r="Q2093" i="4"/>
  <c r="U2093" i="4" s="1"/>
  <c r="I2094" i="4" s="1"/>
  <c r="Y2094" i="4" s="1"/>
  <c r="T2093" i="4"/>
  <c r="D2094" i="4" s="1"/>
  <c r="J2094" i="4" s="1"/>
  <c r="K2094" i="4" l="1"/>
  <c r="L2094" i="4" s="1"/>
  <c r="N2094" i="4" s="1"/>
  <c r="R2094" i="4" s="1"/>
  <c r="H2095" i="4" l="1"/>
  <c r="P2094" i="4"/>
  <c r="S2094" i="4" s="1"/>
  <c r="G2095" i="4" s="1"/>
  <c r="M2095" i="4" s="1"/>
  <c r="W2095" i="4" l="1"/>
  <c r="Q2094" i="4"/>
  <c r="X2095" i="4"/>
  <c r="U2094" i="4" l="1"/>
  <c r="I2095" i="4" s="1"/>
  <c r="Y2095" i="4" s="1"/>
  <c r="T2094" i="4"/>
  <c r="D2095" i="4" s="1"/>
  <c r="J2095" i="4" s="1"/>
  <c r="K2095" i="4" l="1"/>
  <c r="L2095" i="4" s="1"/>
  <c r="N2095" i="4" s="1"/>
  <c r="R2095" i="4" s="1"/>
  <c r="H2096" i="4" l="1"/>
  <c r="P2095" i="4"/>
  <c r="S2095" i="4" s="1"/>
  <c r="G2096" i="4" s="1"/>
  <c r="M2096" i="4" s="1"/>
  <c r="W2096" i="4" l="1"/>
  <c r="Q2095" i="4"/>
  <c r="X2096" i="4"/>
  <c r="U2095" i="4" l="1"/>
  <c r="I2096" i="4" s="1"/>
  <c r="Y2096" i="4" s="1"/>
  <c r="T2095" i="4"/>
  <c r="D2096" i="4" s="1"/>
  <c r="J2096" i="4" s="1"/>
  <c r="K2096" i="4" l="1"/>
  <c r="L2096" i="4" s="1"/>
  <c r="N2096" i="4" s="1"/>
  <c r="R2096" i="4" s="1"/>
  <c r="H2097" i="4" l="1"/>
  <c r="P2096" i="4"/>
  <c r="S2096" i="4" s="1"/>
  <c r="G2097" i="4" s="1"/>
  <c r="M2097" i="4" s="1"/>
  <c r="W2097" i="4" l="1"/>
  <c r="Q2096" i="4"/>
  <c r="U2096" i="4" s="1"/>
  <c r="I2097" i="4" s="1"/>
  <c r="Y2097" i="4" s="1"/>
  <c r="X2097" i="4"/>
  <c r="T2096" i="4"/>
  <c r="D2097" i="4" s="1"/>
  <c r="J2097" i="4" s="1"/>
  <c r="K2097" i="4" l="1"/>
  <c r="L2097" i="4" l="1"/>
  <c r="N2097" i="4" s="1"/>
  <c r="R2097" i="4" l="1"/>
  <c r="H2098" i="4" s="1"/>
  <c r="P2097" i="4"/>
  <c r="S2097" i="4" s="1"/>
  <c r="G2098" i="4" s="1"/>
  <c r="M2098" i="4" s="1"/>
  <c r="W2098" i="4" l="1"/>
  <c r="X2098" i="4"/>
  <c r="Q2097" i="4"/>
  <c r="T2097" i="4" s="1"/>
  <c r="D2098" i="4" s="1"/>
  <c r="J2098" i="4" s="1"/>
  <c r="U2097" i="4" l="1"/>
  <c r="I2098" i="4" s="1"/>
  <c r="Y2098" i="4" s="1"/>
  <c r="K2098" i="4"/>
  <c r="L2098" i="4" l="1"/>
  <c r="N2098" i="4" s="1"/>
  <c r="R2098" i="4" s="1"/>
  <c r="P2098" i="4" l="1"/>
  <c r="S2098" i="4" s="1"/>
  <c r="G2099" i="4" s="1"/>
  <c r="M2099" i="4" s="1"/>
  <c r="H2099" i="4"/>
  <c r="W2099" i="4" l="1"/>
  <c r="Q2098" i="4"/>
  <c r="U2098" i="4" s="1"/>
  <c r="I2099" i="4" s="1"/>
  <c r="Y2099" i="4" s="1"/>
  <c r="T2098" i="4"/>
  <c r="D2099" i="4" s="1"/>
  <c r="J2099" i="4" s="1"/>
  <c r="X2099" i="4"/>
  <c r="K2099" i="4" l="1"/>
  <c r="L2099" i="4" s="1"/>
  <c r="N2099" i="4" s="1"/>
  <c r="R2099" i="4" s="1"/>
  <c r="H2100" i="4" l="1"/>
  <c r="P2099" i="4"/>
  <c r="S2099" i="4" s="1"/>
  <c r="G2100" i="4" s="1"/>
  <c r="M2100" i="4" s="1"/>
  <c r="W2100" i="4" l="1"/>
  <c r="X2100" i="4"/>
  <c r="Q2099" i="4"/>
  <c r="U2099" i="4" l="1"/>
  <c r="I2100" i="4" s="1"/>
  <c r="Y2100" i="4" s="1"/>
  <c r="T2099" i="4"/>
  <c r="D2100" i="4" s="1"/>
  <c r="J2100" i="4" s="1"/>
  <c r="K2100" i="4" l="1"/>
  <c r="L2100" i="4" l="1"/>
  <c r="N2100" i="4" s="1"/>
  <c r="P2100" i="4" l="1"/>
  <c r="S2100" i="4" s="1"/>
  <c r="G2101" i="4" s="1"/>
  <c r="M2101" i="4" s="1"/>
  <c r="R2100" i="4"/>
  <c r="H2101" i="4" s="1"/>
  <c r="Q2100" i="4" l="1"/>
  <c r="U2100" i="4" s="1"/>
  <c r="I2101" i="4" s="1"/>
  <c r="Y2101" i="4" s="1"/>
  <c r="X2101" i="4"/>
  <c r="W2101" i="4"/>
  <c r="T2100" i="4"/>
  <c r="D2101" i="4" s="1"/>
  <c r="J2101" i="4" s="1"/>
  <c r="K2101" i="4" l="1"/>
  <c r="L2101" i="4" s="1"/>
  <c r="N2101" i="4" s="1"/>
  <c r="R2101" i="4" s="1"/>
  <c r="H2102" i="4" l="1"/>
  <c r="P2101" i="4"/>
  <c r="S2101" i="4" s="1"/>
  <c r="G2102" i="4" s="1"/>
  <c r="M2102" i="4" s="1"/>
  <c r="W2102" i="4" l="1"/>
  <c r="X2102" i="4"/>
  <c r="Q2101" i="4"/>
  <c r="U2101" i="4" l="1"/>
  <c r="I2102" i="4" s="1"/>
  <c r="Y2102" i="4" s="1"/>
  <c r="T2101" i="4"/>
  <c r="D2102" i="4" s="1"/>
  <c r="J2102" i="4" s="1"/>
  <c r="K2102" i="4" l="1"/>
  <c r="L2102" i="4" s="1"/>
  <c r="N2102" i="4" s="1"/>
  <c r="R2102" i="4" s="1"/>
  <c r="P2102" i="4" l="1"/>
  <c r="S2102" i="4" s="1"/>
  <c r="G2103" i="4" s="1"/>
  <c r="M2103" i="4" s="1"/>
  <c r="H2103" i="4"/>
  <c r="W2103" i="4" l="1"/>
  <c r="Q2102" i="4"/>
  <c r="X2103" i="4"/>
  <c r="U2102" i="4" l="1"/>
  <c r="I2103" i="4" s="1"/>
  <c r="Y2103" i="4" s="1"/>
  <c r="T2102" i="4"/>
  <c r="D2103" i="4" s="1"/>
  <c r="J2103" i="4" s="1"/>
  <c r="K2103" i="4" l="1"/>
  <c r="L2103" i="4" s="1"/>
  <c r="N2103" i="4" s="1"/>
  <c r="R2103" i="4" s="1"/>
  <c r="P2103" i="4" l="1"/>
  <c r="S2103" i="4" s="1"/>
  <c r="G2104" i="4" s="1"/>
  <c r="M2104" i="4" s="1"/>
  <c r="H2104" i="4"/>
  <c r="W2104" i="4" l="1"/>
  <c r="Q2103" i="4"/>
  <c r="T2103" i="4" s="1"/>
  <c r="D2104" i="4" s="1"/>
  <c r="J2104" i="4" s="1"/>
  <c r="X2104" i="4"/>
  <c r="U2103" i="4" l="1"/>
  <c r="I2104" i="4" s="1"/>
  <c r="Y2104" i="4" s="1"/>
  <c r="K2104" i="4"/>
  <c r="L2104" i="4" l="1"/>
  <c r="N2104" i="4" s="1"/>
  <c r="P2104" i="4" l="1"/>
  <c r="S2104" i="4" s="1"/>
  <c r="G2105" i="4" s="1"/>
  <c r="M2105" i="4" s="1"/>
  <c r="R2104" i="4"/>
  <c r="H2105" i="4" s="1"/>
  <c r="T2104" i="4"/>
  <c r="D2105" i="4" s="1"/>
  <c r="J2105" i="4" l="1"/>
  <c r="Q2104" i="4"/>
  <c r="U2104" i="4" s="1"/>
  <c r="I2105" i="4" s="1"/>
  <c r="Y2105" i="4" s="1"/>
  <c r="X2105" i="4"/>
  <c r="W2105" i="4"/>
  <c r="K2105" i="4"/>
  <c r="L2105" i="4" l="1"/>
  <c r="N2105" i="4" s="1"/>
  <c r="P2105" i="4" l="1"/>
  <c r="S2105" i="4" s="1"/>
  <c r="G2106" i="4" s="1"/>
  <c r="M2106" i="4" s="1"/>
  <c r="R2105" i="4"/>
  <c r="H2106" i="4" s="1"/>
  <c r="X2106" i="4" l="1"/>
  <c r="Q2105" i="4"/>
  <c r="U2105" i="4" s="1"/>
  <c r="I2106" i="4" s="1"/>
  <c r="Y2106" i="4" s="1"/>
  <c r="W2106" i="4"/>
  <c r="T2105" i="4"/>
  <c r="D2106" i="4" s="1"/>
  <c r="J2106" i="4" s="1"/>
  <c r="K2106" i="4" l="1"/>
  <c r="L2106" i="4" l="1"/>
  <c r="N2106" i="4" s="1"/>
  <c r="R2106" i="4" l="1"/>
  <c r="H2107" i="4" s="1"/>
  <c r="P2106" i="4"/>
  <c r="S2106" i="4" s="1"/>
  <c r="G2107" i="4" s="1"/>
  <c r="M2107" i="4" s="1"/>
  <c r="W2107" i="4" l="1"/>
  <c r="X2107" i="4"/>
  <c r="Q2106" i="4"/>
  <c r="T2106" i="4" s="1"/>
  <c r="D2107" i="4" s="1"/>
  <c r="J2107" i="4" s="1"/>
  <c r="U2106" i="4" l="1"/>
  <c r="I2107" i="4" s="1"/>
  <c r="Y2107" i="4" s="1"/>
  <c r="K2107" i="4"/>
  <c r="L2107" i="4" l="1"/>
  <c r="N2107" i="4" s="1"/>
  <c r="P2107" i="4" l="1"/>
  <c r="S2107" i="4" s="1"/>
  <c r="G2108" i="4" s="1"/>
  <c r="M2108" i="4" s="1"/>
  <c r="R2107" i="4"/>
  <c r="H2108" i="4" s="1"/>
  <c r="Q2107" i="4" l="1"/>
  <c r="T2107" i="4" s="1"/>
  <c r="D2108" i="4" s="1"/>
  <c r="J2108" i="4" s="1"/>
  <c r="X2108" i="4"/>
  <c r="W2108" i="4"/>
  <c r="K2108" i="4" l="1"/>
  <c r="L2108" i="4" s="1"/>
  <c r="N2108" i="4" s="1"/>
  <c r="R2108" i="4" s="1"/>
  <c r="H2109" i="4" s="1"/>
  <c r="U2107" i="4"/>
  <c r="I2108" i="4" s="1"/>
  <c r="Y2108" i="4" s="1"/>
  <c r="P2108" i="4" l="1"/>
  <c r="S2108" i="4" s="1"/>
  <c r="G2109" i="4" s="1"/>
  <c r="M2109" i="4" s="1"/>
  <c r="T2108" i="4"/>
  <c r="D2109" i="4" s="1"/>
  <c r="X2109" i="4" l="1"/>
  <c r="J2109" i="4"/>
  <c r="Q2108" i="4"/>
  <c r="U2108" i="4" s="1"/>
  <c r="I2109" i="4" s="1"/>
  <c r="Y2109" i="4" s="1"/>
  <c r="W2109" i="4"/>
  <c r="K2109" i="4"/>
  <c r="L2109" i="4" l="1"/>
  <c r="N2109" i="4" s="1"/>
  <c r="R2109" i="4" s="1"/>
  <c r="P2109" i="4" l="1"/>
  <c r="S2109" i="4" s="1"/>
  <c r="G2110" i="4" s="1"/>
  <c r="M2110" i="4" s="1"/>
  <c r="H2110" i="4"/>
  <c r="W2110" i="4" l="1"/>
  <c r="Q2109" i="4"/>
  <c r="X2110" i="4"/>
  <c r="U2109" i="4" l="1"/>
  <c r="I2110" i="4" s="1"/>
  <c r="Y2110" i="4" s="1"/>
  <c r="T2109" i="4"/>
  <c r="D2110" i="4" s="1"/>
  <c r="J2110" i="4" s="1"/>
  <c r="K2110" i="4" l="1"/>
  <c r="L2110" i="4" l="1"/>
  <c r="N2110" i="4" s="1"/>
  <c r="P2110" i="4" l="1"/>
  <c r="S2110" i="4" s="1"/>
  <c r="G2111" i="4" s="1"/>
  <c r="M2111" i="4" s="1"/>
  <c r="R2110" i="4"/>
  <c r="H2111" i="4" s="1"/>
  <c r="W2111" i="4" l="1"/>
  <c r="Q2110" i="4"/>
  <c r="U2110" i="4" s="1"/>
  <c r="I2111" i="4" s="1"/>
  <c r="Y2111" i="4" s="1"/>
  <c r="X2111" i="4"/>
  <c r="T2110" i="4"/>
  <c r="D2111" i="4" s="1"/>
  <c r="J2111" i="4" s="1"/>
  <c r="K2111" i="4" l="1"/>
  <c r="L2111" i="4" l="1"/>
  <c r="N2111" i="4" s="1"/>
  <c r="R2111" i="4" l="1"/>
  <c r="H2112" i="4" s="1"/>
  <c r="P2111" i="4"/>
  <c r="S2111" i="4" s="1"/>
  <c r="G2112" i="4" s="1"/>
  <c r="M2112" i="4" s="1"/>
  <c r="W2112" i="4" l="1"/>
  <c r="X2112" i="4"/>
  <c r="Q2111" i="4"/>
  <c r="T2111" i="4" l="1"/>
  <c r="D2112" i="4" s="1"/>
  <c r="U2111" i="4"/>
  <c r="I2112" i="4" s="1"/>
  <c r="Y2112" i="4" s="1"/>
  <c r="K2112" i="4" l="1"/>
  <c r="J2112" i="4"/>
  <c r="T2112" i="4"/>
  <c r="D2113" i="4" s="1"/>
  <c r="L2112" i="4" l="1"/>
  <c r="N2112" i="4" s="1"/>
  <c r="P2112" i="4" s="1"/>
  <c r="S2112" i="4" s="1"/>
  <c r="G2113" i="4" s="1"/>
  <c r="M2113" i="4" s="1"/>
  <c r="K2113" i="4"/>
  <c r="R2112" i="4" l="1"/>
  <c r="H2113" i="4" s="1"/>
  <c r="X2113" i="4" s="1"/>
  <c r="Q2112" i="4"/>
  <c r="U2112" i="4" s="1"/>
  <c r="I2113" i="4" s="1"/>
  <c r="J2113" i="4"/>
  <c r="L2113" i="4" s="1"/>
  <c r="N2113" i="4" s="1"/>
  <c r="W2113" i="4"/>
  <c r="Y2113" i="4" l="1"/>
  <c r="R2113" i="4"/>
  <c r="H2114" i="4" s="1"/>
  <c r="P2113" i="4"/>
  <c r="S2113" i="4" s="1"/>
  <c r="G2114" i="4" s="1"/>
  <c r="M2114" i="4" s="1"/>
  <c r="T2113" i="4"/>
  <c r="D2114" i="4" s="1"/>
  <c r="X2114" i="4" l="1"/>
  <c r="W2114" i="4"/>
  <c r="J2114" i="4"/>
  <c r="Q2113" i="4"/>
  <c r="U2113" i="4" s="1"/>
  <c r="I2114" i="4" s="1"/>
  <c r="Y2114" i="4" s="1"/>
  <c r="K2114" i="4"/>
  <c r="L2114" i="4" l="1"/>
  <c r="N2114" i="4" s="1"/>
  <c r="R2114" i="4" s="1"/>
  <c r="P2114" i="4" l="1"/>
  <c r="S2114" i="4" s="1"/>
  <c r="G2115" i="4" s="1"/>
  <c r="M2115" i="4" s="1"/>
  <c r="H2115" i="4"/>
  <c r="W2115" i="4" l="1"/>
  <c r="Q2114" i="4"/>
  <c r="U2114" i="4" s="1"/>
  <c r="I2115" i="4" s="1"/>
  <c r="Y2115" i="4" s="1"/>
  <c r="T2114" i="4"/>
  <c r="D2115" i="4" s="1"/>
  <c r="J2115" i="4" s="1"/>
  <c r="X2115" i="4"/>
  <c r="K2115" i="4" l="1"/>
  <c r="L2115" i="4" l="1"/>
  <c r="N2115" i="4" s="1"/>
  <c r="R2115" i="4" s="1"/>
  <c r="H2116" i="4" l="1"/>
  <c r="P2115" i="4"/>
  <c r="S2115" i="4" s="1"/>
  <c r="G2116" i="4" s="1"/>
  <c r="M2116" i="4" s="1"/>
  <c r="W2116" i="4" l="1"/>
  <c r="X2116" i="4"/>
  <c r="Q2115" i="4"/>
  <c r="U2115" i="4" l="1"/>
  <c r="I2116" i="4" s="1"/>
  <c r="Y2116" i="4" s="1"/>
  <c r="T2115" i="4"/>
  <c r="D2116" i="4" s="1"/>
  <c r="J2116" i="4" s="1"/>
  <c r="K2116" i="4" l="1"/>
  <c r="L2116" i="4" s="1"/>
  <c r="N2116" i="4" s="1"/>
  <c r="R2116" i="4" s="1"/>
  <c r="P2116" i="4" l="1"/>
  <c r="S2116" i="4" s="1"/>
  <c r="G2117" i="4" s="1"/>
  <c r="M2117" i="4" s="1"/>
  <c r="H2117" i="4"/>
  <c r="W2117" i="4" l="1"/>
  <c r="Q2116" i="4"/>
  <c r="X2117" i="4"/>
  <c r="U2116" i="4" l="1"/>
  <c r="I2117" i="4" s="1"/>
  <c r="Y2117" i="4" s="1"/>
  <c r="T2116" i="4"/>
  <c r="D2117" i="4" s="1"/>
  <c r="J2117" i="4" s="1"/>
  <c r="K2117" i="4" l="1"/>
  <c r="L2117" i="4" l="1"/>
  <c r="N2117" i="4" s="1"/>
  <c r="P2117" i="4" l="1"/>
  <c r="S2117" i="4" s="1"/>
  <c r="G2118" i="4" s="1"/>
  <c r="M2118" i="4" s="1"/>
  <c r="R2117" i="4"/>
  <c r="H2118" i="4" s="1"/>
  <c r="T2117" i="4"/>
  <c r="D2118" i="4" s="1"/>
  <c r="X2118" i="4" l="1"/>
  <c r="Q2117" i="4"/>
  <c r="U2117" i="4" s="1"/>
  <c r="I2118" i="4" s="1"/>
  <c r="Y2118" i="4" s="1"/>
  <c r="J2118" i="4"/>
  <c r="W2118" i="4"/>
  <c r="K2118" i="4"/>
  <c r="L2118" i="4" l="1"/>
  <c r="N2118" i="4" s="1"/>
  <c r="R2118" i="4" s="1"/>
  <c r="P2118" i="4" l="1"/>
  <c r="S2118" i="4" s="1"/>
  <c r="G2119" i="4" s="1"/>
  <c r="M2119" i="4" s="1"/>
  <c r="H2119" i="4"/>
  <c r="W2119" i="4" l="1"/>
  <c r="Q2118" i="4"/>
  <c r="U2118" i="4" s="1"/>
  <c r="I2119" i="4" s="1"/>
  <c r="Y2119" i="4" s="1"/>
  <c r="T2118" i="4"/>
  <c r="D2119" i="4" s="1"/>
  <c r="J2119" i="4" s="1"/>
  <c r="X2119" i="4"/>
  <c r="K2119" i="4" l="1"/>
  <c r="L2119" i="4" l="1"/>
  <c r="N2119" i="4" s="1"/>
  <c r="R2119" i="4" l="1"/>
  <c r="H2120" i="4" s="1"/>
  <c r="P2119" i="4"/>
  <c r="S2119" i="4" s="1"/>
  <c r="G2120" i="4" s="1"/>
  <c r="M2120" i="4" s="1"/>
  <c r="T2119" i="4"/>
  <c r="D2120" i="4" s="1"/>
  <c r="X2120" i="4" l="1"/>
  <c r="J2120" i="4"/>
  <c r="W2120" i="4"/>
  <c r="Q2119" i="4"/>
  <c r="U2119" i="4" s="1"/>
  <c r="I2120" i="4" s="1"/>
  <c r="Y2120" i="4" s="1"/>
  <c r="K2120" i="4"/>
  <c r="L2120" i="4" l="1"/>
  <c r="N2120" i="4" s="1"/>
  <c r="P2120" i="4" s="1"/>
  <c r="S2120" i="4" s="1"/>
  <c r="G2121" i="4" s="1"/>
  <c r="M2121" i="4" s="1"/>
  <c r="R2120" i="4" l="1"/>
  <c r="H2121" i="4" s="1"/>
  <c r="X2121" i="4" s="1"/>
  <c r="W2121" i="4"/>
  <c r="Q2120" i="4"/>
  <c r="T2120" i="4" s="1"/>
  <c r="D2121" i="4" s="1"/>
  <c r="J2121" i="4" s="1"/>
  <c r="U2120" i="4" l="1"/>
  <c r="I2121" i="4" s="1"/>
  <c r="Y2121" i="4" s="1"/>
  <c r="K2121" i="4"/>
  <c r="L2121" i="4" l="1"/>
  <c r="N2121" i="4" s="1"/>
  <c r="P2121" i="4" l="1"/>
  <c r="S2121" i="4" s="1"/>
  <c r="G2122" i="4" s="1"/>
  <c r="M2122" i="4" s="1"/>
  <c r="R2121" i="4"/>
  <c r="H2122" i="4" s="1"/>
  <c r="Q2121" i="4" l="1"/>
  <c r="U2121" i="4" s="1"/>
  <c r="I2122" i="4" s="1"/>
  <c r="Y2122" i="4" s="1"/>
  <c r="W2122" i="4"/>
  <c r="X2122" i="4"/>
  <c r="T2121" i="4"/>
  <c r="D2122" i="4" s="1"/>
  <c r="J2122" i="4" s="1"/>
  <c r="K2122" i="4" l="1"/>
  <c r="L2122" i="4" s="1"/>
  <c r="N2122" i="4" s="1"/>
  <c r="R2122" i="4" s="1"/>
  <c r="P2122" i="4" l="1"/>
  <c r="S2122" i="4" s="1"/>
  <c r="G2123" i="4" s="1"/>
  <c r="M2123" i="4" s="1"/>
  <c r="H2123" i="4"/>
  <c r="W2123" i="4" l="1"/>
  <c r="Q2122" i="4"/>
  <c r="X2123" i="4"/>
  <c r="U2122" i="4" l="1"/>
  <c r="I2123" i="4" s="1"/>
  <c r="Y2123" i="4" s="1"/>
  <c r="T2122" i="4"/>
  <c r="D2123" i="4" s="1"/>
  <c r="J2123" i="4" s="1"/>
  <c r="K2123" i="4" l="1"/>
  <c r="L2123" i="4" s="1"/>
  <c r="N2123" i="4" s="1"/>
  <c r="R2123" i="4" s="1"/>
  <c r="P2123" i="4" l="1"/>
  <c r="S2123" i="4" s="1"/>
  <c r="G2124" i="4" s="1"/>
  <c r="M2124" i="4" s="1"/>
  <c r="H2124" i="4"/>
  <c r="W2124" i="4" l="1"/>
  <c r="Q2123" i="4"/>
  <c r="X2124" i="4"/>
  <c r="U2123" i="4" l="1"/>
  <c r="I2124" i="4" s="1"/>
  <c r="Y2124" i="4" s="1"/>
  <c r="T2123" i="4"/>
  <c r="D2124" i="4" s="1"/>
  <c r="J2124" i="4" s="1"/>
  <c r="K2124" i="4" l="1"/>
  <c r="L2124" i="4" s="1"/>
  <c r="N2124" i="4" s="1"/>
  <c r="R2124" i="4" s="1"/>
  <c r="P2124" i="4" l="1"/>
  <c r="S2124" i="4" s="1"/>
  <c r="G2125" i="4" s="1"/>
  <c r="M2125" i="4" s="1"/>
  <c r="H2125" i="4"/>
  <c r="W2125" i="4" l="1"/>
  <c r="Q2124" i="4"/>
  <c r="X2125" i="4"/>
  <c r="U2124" i="4" l="1"/>
  <c r="I2125" i="4" s="1"/>
  <c r="Y2125" i="4" s="1"/>
  <c r="T2124" i="4"/>
  <c r="D2125" i="4" s="1"/>
  <c r="J2125" i="4" s="1"/>
  <c r="K2125" i="4" l="1"/>
  <c r="L2125" i="4" l="1"/>
  <c r="N2125" i="4" s="1"/>
  <c r="P2125" i="4" l="1"/>
  <c r="S2125" i="4" s="1"/>
  <c r="G2126" i="4" s="1"/>
  <c r="M2126" i="4" s="1"/>
  <c r="R2125" i="4"/>
  <c r="H2126" i="4" s="1"/>
  <c r="Q2125" i="4" l="1"/>
  <c r="U2125" i="4" s="1"/>
  <c r="I2126" i="4" s="1"/>
  <c r="Y2126" i="4" s="1"/>
  <c r="X2126" i="4"/>
  <c r="W2126" i="4"/>
  <c r="T2125" i="4"/>
  <c r="D2126" i="4" s="1"/>
  <c r="J2126" i="4" s="1"/>
  <c r="K2126" i="4" l="1"/>
  <c r="L2126" i="4" l="1"/>
  <c r="N2126" i="4" s="1"/>
  <c r="R2126" i="4" s="1"/>
  <c r="H2127" i="4" l="1"/>
  <c r="P2126" i="4"/>
  <c r="S2126" i="4" s="1"/>
  <c r="G2127" i="4" s="1"/>
  <c r="M2127" i="4" s="1"/>
  <c r="W2127" i="4" l="1"/>
  <c r="X2127" i="4"/>
  <c r="Q2126" i="4"/>
  <c r="U2126" i="4" l="1"/>
  <c r="I2127" i="4" s="1"/>
  <c r="Y2127" i="4" s="1"/>
  <c r="T2126" i="4"/>
  <c r="D2127" i="4" s="1"/>
  <c r="J2127" i="4" s="1"/>
  <c r="K2127" i="4" l="1"/>
  <c r="L2127" i="4" s="1"/>
  <c r="N2127" i="4" s="1"/>
  <c r="R2127" i="4" s="1"/>
  <c r="P2127" i="4" l="1"/>
  <c r="S2127" i="4" s="1"/>
  <c r="G2128" i="4" s="1"/>
  <c r="M2128" i="4" s="1"/>
  <c r="H2128" i="4"/>
  <c r="W2128" i="4" l="1"/>
  <c r="Q2127" i="4"/>
  <c r="X2128" i="4"/>
  <c r="U2127" i="4" l="1"/>
  <c r="I2128" i="4" s="1"/>
  <c r="Y2128" i="4" s="1"/>
  <c r="T2127" i="4"/>
  <c r="D2128" i="4" s="1"/>
  <c r="J2128" i="4" s="1"/>
  <c r="K2128" i="4" l="1"/>
  <c r="L2128" i="4" s="1"/>
  <c r="N2128" i="4" s="1"/>
  <c r="R2128" i="4" s="1"/>
  <c r="P2128" i="4" l="1"/>
  <c r="S2128" i="4" s="1"/>
  <c r="G2129" i="4" s="1"/>
  <c r="M2129" i="4" s="1"/>
  <c r="H2129" i="4"/>
  <c r="W2129" i="4" l="1"/>
  <c r="Q2128" i="4"/>
  <c r="X2129" i="4"/>
  <c r="U2128" i="4" l="1"/>
  <c r="I2129" i="4" s="1"/>
  <c r="Y2129" i="4" s="1"/>
  <c r="T2128" i="4"/>
  <c r="D2129" i="4" s="1"/>
  <c r="J2129" i="4" s="1"/>
  <c r="K2129" i="4" l="1"/>
  <c r="L2129" i="4" l="1"/>
  <c r="N2129" i="4" s="1"/>
  <c r="R2129" i="4" s="1"/>
  <c r="P2129" i="4" l="1"/>
  <c r="S2129" i="4" s="1"/>
  <c r="G2130" i="4" s="1"/>
  <c r="M2130" i="4" s="1"/>
  <c r="H2130" i="4"/>
  <c r="W2130" i="4" l="1"/>
  <c r="Q2129" i="4"/>
  <c r="X2130" i="4"/>
  <c r="U2129" i="4" l="1"/>
  <c r="I2130" i="4" s="1"/>
  <c r="Y2130" i="4" s="1"/>
  <c r="T2129" i="4"/>
  <c r="D2130" i="4" s="1"/>
  <c r="J2130" i="4" s="1"/>
  <c r="K2130" i="4" l="1"/>
  <c r="L2130" i="4" l="1"/>
  <c r="N2130" i="4" s="1"/>
  <c r="R2130" i="4" s="1"/>
  <c r="P2130" i="4" l="1"/>
  <c r="S2130" i="4" s="1"/>
  <c r="G2131" i="4" s="1"/>
  <c r="M2131" i="4" s="1"/>
  <c r="H2131" i="4"/>
  <c r="W2131" i="4" l="1"/>
  <c r="Q2130" i="4"/>
  <c r="T2130" i="4" s="1"/>
  <c r="D2131" i="4" s="1"/>
  <c r="J2131" i="4" s="1"/>
  <c r="X2131" i="4"/>
  <c r="U2130" i="4" l="1"/>
  <c r="I2131" i="4" s="1"/>
  <c r="Y2131" i="4" s="1"/>
  <c r="K2131" i="4"/>
  <c r="L2131" i="4" s="1"/>
  <c r="N2131" i="4" s="1"/>
  <c r="R2131" i="4" s="1"/>
  <c r="H2132" i="4" l="1"/>
  <c r="P2131" i="4"/>
  <c r="S2131" i="4" s="1"/>
  <c r="G2132" i="4" s="1"/>
  <c r="M2132" i="4" s="1"/>
  <c r="W2132" i="4" l="1"/>
  <c r="Q2131" i="4"/>
  <c r="X2132" i="4"/>
  <c r="U2131" i="4" l="1"/>
  <c r="I2132" i="4" s="1"/>
  <c r="Y2132" i="4" s="1"/>
  <c r="T2131" i="4"/>
  <c r="D2132" i="4" s="1"/>
  <c r="J2132" i="4" s="1"/>
  <c r="K2132" i="4" l="1"/>
  <c r="L2132" i="4" s="1"/>
  <c r="N2132" i="4" s="1"/>
  <c r="R2132" i="4" s="1"/>
  <c r="H2133" i="4" l="1"/>
  <c r="P2132" i="4"/>
  <c r="S2132" i="4" s="1"/>
  <c r="G2133" i="4" s="1"/>
  <c r="M2133" i="4" s="1"/>
  <c r="W2133" i="4" l="1"/>
  <c r="Q2132" i="4"/>
  <c r="X2133" i="4"/>
  <c r="U2132" i="4" l="1"/>
  <c r="I2133" i="4" s="1"/>
  <c r="Y2133" i="4" s="1"/>
  <c r="T2132" i="4"/>
  <c r="D2133" i="4" s="1"/>
  <c r="J2133" i="4" s="1"/>
  <c r="K2133" i="4" l="1"/>
  <c r="L2133" i="4" l="1"/>
  <c r="N2133" i="4" s="1"/>
  <c r="P2133" i="4" l="1"/>
  <c r="S2133" i="4" s="1"/>
  <c r="G2134" i="4" s="1"/>
  <c r="M2134" i="4" s="1"/>
  <c r="R2133" i="4"/>
  <c r="H2134" i="4" s="1"/>
  <c r="W2134" i="4" l="1"/>
  <c r="Q2133" i="4"/>
  <c r="U2133" i="4" s="1"/>
  <c r="I2134" i="4" s="1"/>
  <c r="Y2134" i="4" s="1"/>
  <c r="X2134" i="4"/>
  <c r="T2133" i="4"/>
  <c r="D2134" i="4" s="1"/>
  <c r="J2134" i="4" s="1"/>
  <c r="K2134" i="4" l="1"/>
  <c r="L2134" i="4" s="1"/>
  <c r="N2134" i="4" s="1"/>
  <c r="R2134" i="4" s="1"/>
  <c r="P2134" i="4" l="1"/>
  <c r="S2134" i="4" s="1"/>
  <c r="G2135" i="4" s="1"/>
  <c r="M2135" i="4" s="1"/>
  <c r="H2135" i="4"/>
  <c r="W2135" i="4" l="1"/>
  <c r="Q2134" i="4"/>
  <c r="X2135" i="4"/>
  <c r="U2134" i="4" l="1"/>
  <c r="I2135" i="4" s="1"/>
  <c r="Y2135" i="4" s="1"/>
  <c r="T2134" i="4"/>
  <c r="D2135" i="4" s="1"/>
  <c r="J2135" i="4" s="1"/>
  <c r="K2135" i="4" l="1"/>
  <c r="L2135" i="4" s="1"/>
  <c r="N2135" i="4" s="1"/>
  <c r="R2135" i="4" s="1"/>
  <c r="H2136" i="4" l="1"/>
  <c r="P2135" i="4"/>
  <c r="S2135" i="4" s="1"/>
  <c r="G2136" i="4" s="1"/>
  <c r="M2136" i="4" s="1"/>
  <c r="W2136" i="4" l="1"/>
  <c r="Q2135" i="4"/>
  <c r="X2136" i="4"/>
  <c r="U2135" i="4" l="1"/>
  <c r="I2136" i="4" s="1"/>
  <c r="Y2136" i="4" s="1"/>
  <c r="T2135" i="4"/>
  <c r="D2136" i="4" s="1"/>
  <c r="J2136" i="4" s="1"/>
  <c r="K2136" i="4" l="1"/>
  <c r="L2136" i="4" s="1"/>
  <c r="N2136" i="4" s="1"/>
  <c r="R2136" i="4" s="1"/>
  <c r="P2136" i="4" l="1"/>
  <c r="S2136" i="4" s="1"/>
  <c r="G2137" i="4" s="1"/>
  <c r="M2137" i="4" s="1"/>
  <c r="H2137" i="4"/>
  <c r="W2137" i="4" l="1"/>
  <c r="Q2136" i="4"/>
  <c r="X2137" i="4"/>
  <c r="U2136" i="4" l="1"/>
  <c r="I2137" i="4" s="1"/>
  <c r="Y2137" i="4" s="1"/>
  <c r="T2136" i="4"/>
  <c r="D2137" i="4" s="1"/>
  <c r="J2137" i="4" s="1"/>
  <c r="K2137" i="4" l="1"/>
  <c r="L2137" i="4" s="1"/>
  <c r="N2137" i="4" s="1"/>
  <c r="R2137" i="4" s="1"/>
  <c r="P2137" i="4" l="1"/>
  <c r="S2137" i="4" s="1"/>
  <c r="G2138" i="4" s="1"/>
  <c r="M2138" i="4" s="1"/>
  <c r="H2138" i="4"/>
  <c r="W2138" i="4" l="1"/>
  <c r="Q2137" i="4"/>
  <c r="X2138" i="4"/>
  <c r="U2137" i="4" l="1"/>
  <c r="I2138" i="4" s="1"/>
  <c r="Y2138" i="4" s="1"/>
  <c r="T2137" i="4"/>
  <c r="D2138" i="4" s="1"/>
  <c r="J2138" i="4" s="1"/>
  <c r="K2138" i="4" l="1"/>
  <c r="L2138" i="4" s="1"/>
  <c r="N2138" i="4" s="1"/>
  <c r="R2138" i="4" s="1"/>
  <c r="P2138" i="4" l="1"/>
  <c r="S2138" i="4" s="1"/>
  <c r="G2139" i="4" s="1"/>
  <c r="M2139" i="4" s="1"/>
  <c r="H2139" i="4"/>
  <c r="W2139" i="4" l="1"/>
  <c r="Q2138" i="4"/>
  <c r="X2139" i="4"/>
  <c r="U2138" i="4" l="1"/>
  <c r="I2139" i="4" s="1"/>
  <c r="Y2139" i="4" s="1"/>
  <c r="T2138" i="4"/>
  <c r="D2139" i="4" s="1"/>
  <c r="J2139" i="4" s="1"/>
  <c r="K2139" i="4" l="1"/>
  <c r="L2139" i="4" s="1"/>
  <c r="N2139" i="4" s="1"/>
  <c r="R2139" i="4" s="1"/>
  <c r="P2139" i="4" l="1"/>
  <c r="S2139" i="4" s="1"/>
  <c r="G2140" i="4" s="1"/>
  <c r="M2140" i="4" s="1"/>
  <c r="H2140" i="4"/>
  <c r="W2140" i="4" l="1"/>
  <c r="Q2139" i="4"/>
  <c r="X2140" i="4"/>
  <c r="U2139" i="4" l="1"/>
  <c r="I2140" i="4" s="1"/>
  <c r="Y2140" i="4" s="1"/>
  <c r="T2139" i="4"/>
  <c r="D2140" i="4" s="1"/>
  <c r="J2140" i="4" s="1"/>
  <c r="K2140" i="4" l="1"/>
  <c r="L2140" i="4" s="1"/>
  <c r="N2140" i="4" s="1"/>
  <c r="R2140" i="4" s="1"/>
  <c r="P2140" i="4" l="1"/>
  <c r="S2140" i="4" s="1"/>
  <c r="G2141" i="4" s="1"/>
  <c r="M2141" i="4" s="1"/>
  <c r="H2141" i="4"/>
  <c r="W2141" i="4" l="1"/>
  <c r="Q2140" i="4"/>
  <c r="U2140" i="4" s="1"/>
  <c r="I2141" i="4" s="1"/>
  <c r="Y2141" i="4" s="1"/>
  <c r="T2140" i="4"/>
  <c r="D2141" i="4" s="1"/>
  <c r="J2141" i="4" s="1"/>
  <c r="X2141" i="4"/>
  <c r="K2141" i="4" l="1"/>
  <c r="L2141" i="4" l="1"/>
  <c r="N2141" i="4" s="1"/>
  <c r="R2141" i="4" s="1"/>
  <c r="P2141" i="4" l="1"/>
  <c r="S2141" i="4" s="1"/>
  <c r="G2142" i="4" s="1"/>
  <c r="M2142" i="4" s="1"/>
  <c r="H2142" i="4"/>
  <c r="W2142" i="4" l="1"/>
  <c r="Q2141" i="4"/>
  <c r="U2141" i="4" s="1"/>
  <c r="I2142" i="4" s="1"/>
  <c r="Y2142" i="4" s="1"/>
  <c r="T2141" i="4"/>
  <c r="D2142" i="4" s="1"/>
  <c r="J2142" i="4" s="1"/>
  <c r="X2142" i="4"/>
  <c r="K2142" i="4" l="1"/>
  <c r="L2142" i="4" l="1"/>
  <c r="N2142" i="4" s="1"/>
  <c r="R2142" i="4" l="1"/>
  <c r="H2143" i="4" s="1"/>
  <c r="P2142" i="4"/>
  <c r="S2142" i="4" s="1"/>
  <c r="G2143" i="4" s="1"/>
  <c r="M2143" i="4" s="1"/>
  <c r="W2143" i="4" l="1"/>
  <c r="X2143" i="4"/>
  <c r="Q2142" i="4"/>
  <c r="U2142" i="4" s="1"/>
  <c r="I2143" i="4" s="1"/>
  <c r="Y2143" i="4" s="1"/>
  <c r="T2142" i="4"/>
  <c r="D2143" i="4" s="1"/>
  <c r="J2143" i="4" s="1"/>
  <c r="K2143" i="4" l="1"/>
  <c r="L2143" i="4" s="1"/>
  <c r="N2143" i="4" s="1"/>
  <c r="R2143" i="4" s="1"/>
  <c r="P2143" i="4" l="1"/>
  <c r="S2143" i="4" s="1"/>
  <c r="G2144" i="4" s="1"/>
  <c r="M2144" i="4" s="1"/>
  <c r="H2144" i="4"/>
  <c r="W2144" i="4" l="1"/>
  <c r="Q2143" i="4"/>
  <c r="U2143" i="4" s="1"/>
  <c r="I2144" i="4" s="1"/>
  <c r="Y2144" i="4" s="1"/>
  <c r="T2143" i="4"/>
  <c r="D2144" i="4" s="1"/>
  <c r="J2144" i="4" s="1"/>
  <c r="X2144" i="4"/>
  <c r="K2144" i="4" l="1"/>
  <c r="L2144" i="4" l="1"/>
  <c r="N2144" i="4" s="1"/>
  <c r="R2144" i="4" s="1"/>
  <c r="P2144" i="4" l="1"/>
  <c r="S2144" i="4" s="1"/>
  <c r="G2145" i="4" s="1"/>
  <c r="M2145" i="4" s="1"/>
  <c r="H2145" i="4"/>
  <c r="W2145" i="4" l="1"/>
  <c r="Q2144" i="4"/>
  <c r="X2145" i="4"/>
  <c r="U2144" i="4" l="1"/>
  <c r="I2145" i="4" s="1"/>
  <c r="Y2145" i="4" s="1"/>
  <c r="T2144" i="4"/>
  <c r="D2145" i="4" s="1"/>
  <c r="J2145" i="4" s="1"/>
  <c r="K2145" i="4" l="1"/>
  <c r="L2145" i="4" s="1"/>
  <c r="N2145" i="4" s="1"/>
  <c r="R2145" i="4" s="1"/>
  <c r="H2146" i="4" l="1"/>
  <c r="P2145" i="4"/>
  <c r="S2145" i="4" s="1"/>
  <c r="G2146" i="4" s="1"/>
  <c r="M2146" i="4" s="1"/>
  <c r="W2146" i="4" l="1"/>
  <c r="Q2145" i="4"/>
  <c r="X2146" i="4"/>
  <c r="U2145" i="4" l="1"/>
  <c r="I2146" i="4" s="1"/>
  <c r="Y2146" i="4" s="1"/>
  <c r="T2145" i="4"/>
  <c r="D2146" i="4" s="1"/>
  <c r="J2146" i="4" s="1"/>
  <c r="K2146" i="4" l="1"/>
  <c r="L2146" i="4" l="1"/>
  <c r="N2146" i="4" s="1"/>
  <c r="R2146" i="4" l="1"/>
  <c r="H2147" i="4" s="1"/>
  <c r="P2146" i="4"/>
  <c r="S2146" i="4" s="1"/>
  <c r="G2147" i="4" s="1"/>
  <c r="M2147" i="4" s="1"/>
  <c r="W2147" i="4" l="1"/>
  <c r="X2147" i="4"/>
  <c r="Q2146" i="4"/>
  <c r="U2146" i="4" s="1"/>
  <c r="I2147" i="4" s="1"/>
  <c r="Y2147" i="4" s="1"/>
  <c r="T2146" i="4"/>
  <c r="D2147" i="4" s="1"/>
  <c r="J2147" i="4" s="1"/>
  <c r="K2147" i="4" l="1"/>
  <c r="L2147" i="4" s="1"/>
  <c r="N2147" i="4" s="1"/>
  <c r="R2147" i="4" s="1"/>
  <c r="P2147" i="4" l="1"/>
  <c r="S2147" i="4" s="1"/>
  <c r="G2148" i="4" s="1"/>
  <c r="M2148" i="4" s="1"/>
  <c r="H2148" i="4"/>
  <c r="W2148" i="4" l="1"/>
  <c r="Q2147" i="4"/>
  <c r="T2147" i="4" s="1"/>
  <c r="D2148" i="4" s="1"/>
  <c r="J2148" i="4" s="1"/>
  <c r="X2148" i="4"/>
  <c r="U2147" i="4" l="1"/>
  <c r="I2148" i="4" s="1"/>
  <c r="Y2148" i="4" s="1"/>
  <c r="K2148" i="4"/>
  <c r="L2148" i="4" l="1"/>
  <c r="N2148" i="4" s="1"/>
  <c r="P2148" i="4" l="1"/>
  <c r="S2148" i="4" s="1"/>
  <c r="G2149" i="4" s="1"/>
  <c r="M2149" i="4" s="1"/>
  <c r="R2148" i="4"/>
  <c r="H2149" i="4" s="1"/>
  <c r="X2149" i="4" l="1"/>
  <c r="Q2148" i="4"/>
  <c r="U2148" i="4" s="1"/>
  <c r="I2149" i="4" s="1"/>
  <c r="Y2149" i="4" s="1"/>
  <c r="W2149" i="4"/>
  <c r="T2148" i="4"/>
  <c r="D2149" i="4" s="1"/>
  <c r="J2149" i="4" s="1"/>
  <c r="K2149" i="4" l="1"/>
  <c r="L2149" i="4" s="1"/>
  <c r="N2149" i="4" s="1"/>
  <c r="R2149" i="4" s="1"/>
  <c r="H2150" i="4" l="1"/>
  <c r="P2149" i="4"/>
  <c r="S2149" i="4" s="1"/>
  <c r="G2150" i="4" s="1"/>
  <c r="M2150" i="4" s="1"/>
  <c r="W2150" i="4" l="1"/>
  <c r="Q2149" i="4"/>
  <c r="X2150" i="4"/>
  <c r="U2149" i="4" l="1"/>
  <c r="I2150" i="4" s="1"/>
  <c r="Y2150" i="4" s="1"/>
  <c r="T2149" i="4"/>
  <c r="D2150" i="4" s="1"/>
  <c r="J2150" i="4" s="1"/>
  <c r="K2150" i="4" l="1"/>
  <c r="L2150" i="4" l="1"/>
  <c r="N2150" i="4" s="1"/>
  <c r="P2150" i="4" l="1"/>
  <c r="S2150" i="4" s="1"/>
  <c r="G2151" i="4" s="1"/>
  <c r="M2151" i="4" s="1"/>
  <c r="R2150" i="4"/>
  <c r="H2151" i="4" s="1"/>
  <c r="Q2150" i="4" l="1"/>
  <c r="U2150" i="4" s="1"/>
  <c r="I2151" i="4" s="1"/>
  <c r="Y2151" i="4" s="1"/>
  <c r="W2151" i="4"/>
  <c r="X2151" i="4"/>
  <c r="T2150" i="4"/>
  <c r="D2151" i="4" s="1"/>
  <c r="J2151" i="4" s="1"/>
  <c r="K2151" i="4" l="1"/>
  <c r="L2151" i="4" s="1"/>
  <c r="N2151" i="4" s="1"/>
  <c r="R2151" i="4" s="1"/>
  <c r="P2151" i="4" l="1"/>
  <c r="S2151" i="4" s="1"/>
  <c r="G2152" i="4" s="1"/>
  <c r="M2152" i="4" s="1"/>
  <c r="H2152" i="4"/>
  <c r="W2152" i="4" l="1"/>
  <c r="Q2151" i="4"/>
  <c r="X2152" i="4"/>
  <c r="U2151" i="4" l="1"/>
  <c r="I2152" i="4" s="1"/>
  <c r="Y2152" i="4" s="1"/>
  <c r="T2151" i="4"/>
  <c r="D2152" i="4" s="1"/>
  <c r="J2152" i="4" s="1"/>
  <c r="K2152" i="4" l="1"/>
  <c r="L2152" i="4" s="1"/>
  <c r="N2152" i="4" s="1"/>
  <c r="R2152" i="4" s="1"/>
  <c r="H2153" i="4" l="1"/>
  <c r="P2152" i="4"/>
  <c r="S2152" i="4" s="1"/>
  <c r="G2153" i="4" s="1"/>
  <c r="M2153" i="4" s="1"/>
  <c r="W2153" i="4" l="1"/>
  <c r="Q2152" i="4"/>
  <c r="X2153" i="4"/>
  <c r="U2152" i="4" l="1"/>
  <c r="I2153" i="4" s="1"/>
  <c r="Y2153" i="4" s="1"/>
  <c r="T2152" i="4"/>
  <c r="D2153" i="4" s="1"/>
  <c r="J2153" i="4" s="1"/>
  <c r="K2153" i="4" l="1"/>
  <c r="L2153" i="4" s="1"/>
  <c r="N2153" i="4" s="1"/>
  <c r="R2153" i="4" s="1"/>
  <c r="P2153" i="4" l="1"/>
  <c r="S2153" i="4" s="1"/>
  <c r="G2154" i="4" s="1"/>
  <c r="M2154" i="4" s="1"/>
  <c r="H2154" i="4"/>
  <c r="W2154" i="4" l="1"/>
  <c r="Q2153" i="4"/>
  <c r="X2154" i="4"/>
  <c r="U2153" i="4" l="1"/>
  <c r="I2154" i="4" s="1"/>
  <c r="Y2154" i="4" s="1"/>
  <c r="T2153" i="4"/>
  <c r="D2154" i="4" s="1"/>
  <c r="J2154" i="4" s="1"/>
  <c r="K2154" i="4" l="1"/>
  <c r="L2154" i="4" s="1"/>
  <c r="N2154" i="4" s="1"/>
  <c r="R2154" i="4" s="1"/>
  <c r="P2154" i="4" l="1"/>
  <c r="S2154" i="4" s="1"/>
  <c r="G2155" i="4" s="1"/>
  <c r="M2155" i="4" s="1"/>
  <c r="H2155" i="4"/>
  <c r="W2155" i="4" l="1"/>
  <c r="Q2154" i="4"/>
  <c r="X2155" i="4"/>
  <c r="U2154" i="4" l="1"/>
  <c r="I2155" i="4" s="1"/>
  <c r="Y2155" i="4" s="1"/>
  <c r="T2154" i="4"/>
  <c r="D2155" i="4" s="1"/>
  <c r="J2155" i="4" s="1"/>
  <c r="K2155" i="4" l="1"/>
  <c r="L2155" i="4" l="1"/>
  <c r="N2155" i="4" s="1"/>
  <c r="P2155" i="4" l="1"/>
  <c r="S2155" i="4" s="1"/>
  <c r="G2156" i="4" s="1"/>
  <c r="M2156" i="4" s="1"/>
  <c r="R2155" i="4"/>
  <c r="H2156" i="4" s="1"/>
  <c r="Q2155" i="4" l="1"/>
  <c r="U2155" i="4" s="1"/>
  <c r="I2156" i="4" s="1"/>
  <c r="Y2156" i="4" s="1"/>
  <c r="X2156" i="4"/>
  <c r="W2156" i="4"/>
  <c r="T2155" i="4"/>
  <c r="D2156" i="4" s="1"/>
  <c r="J2156" i="4" s="1"/>
  <c r="K2156" i="4" l="1"/>
  <c r="L2156" i="4" s="1"/>
  <c r="N2156" i="4" s="1"/>
  <c r="R2156" i="4" s="1"/>
  <c r="P2156" i="4" l="1"/>
  <c r="S2156" i="4" s="1"/>
  <c r="G2157" i="4" s="1"/>
  <c r="M2157" i="4" s="1"/>
  <c r="H2157" i="4"/>
  <c r="W2157" i="4" l="1"/>
  <c r="Q2156" i="4"/>
  <c r="X2157" i="4"/>
  <c r="U2156" i="4" l="1"/>
  <c r="I2157" i="4" s="1"/>
  <c r="Y2157" i="4" s="1"/>
  <c r="T2156" i="4"/>
  <c r="D2157" i="4" s="1"/>
  <c r="J2157" i="4" s="1"/>
  <c r="K2157" i="4" l="1"/>
  <c r="L2157" i="4" s="1"/>
  <c r="N2157" i="4" s="1"/>
  <c r="R2157" i="4" s="1"/>
  <c r="P2157" i="4" l="1"/>
  <c r="S2157" i="4" s="1"/>
  <c r="G2158" i="4" s="1"/>
  <c r="M2158" i="4" s="1"/>
  <c r="H2158" i="4"/>
  <c r="W2158" i="4" l="1"/>
  <c r="Q2157" i="4"/>
  <c r="X2158" i="4"/>
  <c r="U2157" i="4" l="1"/>
  <c r="I2158" i="4" s="1"/>
  <c r="Y2158" i="4" s="1"/>
  <c r="T2157" i="4"/>
  <c r="D2158" i="4" s="1"/>
  <c r="J2158" i="4" s="1"/>
  <c r="K2158" i="4" l="1"/>
  <c r="L2158" i="4" l="1"/>
  <c r="N2158" i="4" s="1"/>
  <c r="R2158" i="4" l="1"/>
  <c r="H2159" i="4" s="1"/>
  <c r="P2158" i="4"/>
  <c r="S2158" i="4" s="1"/>
  <c r="G2159" i="4" s="1"/>
  <c r="M2159" i="4" s="1"/>
  <c r="W2159" i="4" l="1"/>
  <c r="X2159" i="4"/>
  <c r="Q2158" i="4"/>
  <c r="U2158" i="4" s="1"/>
  <c r="I2159" i="4" s="1"/>
  <c r="Y2159" i="4" s="1"/>
  <c r="T2158" i="4"/>
  <c r="D2159" i="4" s="1"/>
  <c r="J2159" i="4" s="1"/>
  <c r="K2159" i="4" l="1"/>
  <c r="L2159" i="4" l="1"/>
  <c r="N2159" i="4" s="1"/>
  <c r="P2159" i="4" l="1"/>
  <c r="S2159" i="4" s="1"/>
  <c r="G2160" i="4" s="1"/>
  <c r="M2160" i="4" s="1"/>
  <c r="R2159" i="4"/>
  <c r="H2160" i="4" s="1"/>
  <c r="Q2159" i="4" l="1"/>
  <c r="U2159" i="4" s="1"/>
  <c r="I2160" i="4" s="1"/>
  <c r="Y2160" i="4" s="1"/>
  <c r="X2160" i="4"/>
  <c r="W2160" i="4"/>
  <c r="T2159" i="4"/>
  <c r="D2160" i="4" s="1"/>
  <c r="J2160" i="4" s="1"/>
  <c r="K2160" i="4" l="1"/>
  <c r="L2160" i="4" l="1"/>
  <c r="N2160" i="4" s="1"/>
  <c r="P2160" i="4" l="1"/>
  <c r="S2160" i="4" s="1"/>
  <c r="G2161" i="4" s="1"/>
  <c r="M2161" i="4" s="1"/>
  <c r="R2160" i="4"/>
  <c r="H2161" i="4" s="1"/>
  <c r="W2161" i="4" l="1"/>
  <c r="X2161" i="4"/>
  <c r="Q2160" i="4"/>
  <c r="U2160" i="4" s="1"/>
  <c r="I2161" i="4" s="1"/>
  <c r="Y2161" i="4" s="1"/>
  <c r="T2160" i="4"/>
  <c r="D2161" i="4" s="1"/>
  <c r="J2161" i="4" s="1"/>
  <c r="K2161" i="4" l="1"/>
  <c r="L2161" i="4" l="1"/>
  <c r="N2161" i="4" s="1"/>
  <c r="R2161" i="4" s="1"/>
  <c r="P2161" i="4" l="1"/>
  <c r="S2161" i="4" s="1"/>
  <c r="G2162" i="4" s="1"/>
  <c r="M2162" i="4" s="1"/>
  <c r="H2162" i="4"/>
  <c r="W2162" i="4" l="1"/>
  <c r="Q2161" i="4"/>
  <c r="X2162" i="4"/>
  <c r="U2161" i="4" l="1"/>
  <c r="I2162" i="4" s="1"/>
  <c r="Y2162" i="4" s="1"/>
  <c r="T2161" i="4"/>
  <c r="D2162" i="4" s="1"/>
  <c r="J2162" i="4" s="1"/>
  <c r="K2162" i="4" l="1"/>
  <c r="L2162" i="4" s="1"/>
  <c r="N2162" i="4" s="1"/>
  <c r="R2162" i="4" s="1"/>
  <c r="P2162" i="4" l="1"/>
  <c r="S2162" i="4" s="1"/>
  <c r="G2163" i="4" s="1"/>
  <c r="M2163" i="4" s="1"/>
  <c r="H2163" i="4"/>
  <c r="W2163" i="4" l="1"/>
  <c r="Q2162" i="4"/>
  <c r="T2162" i="4" s="1"/>
  <c r="D2163" i="4" s="1"/>
  <c r="J2163" i="4" s="1"/>
  <c r="X2163" i="4"/>
  <c r="U2162" i="4" l="1"/>
  <c r="I2163" i="4" s="1"/>
  <c r="Y2163" i="4" s="1"/>
  <c r="K2163" i="4"/>
  <c r="L2163" i="4" l="1"/>
  <c r="N2163" i="4" s="1"/>
  <c r="R2163" i="4" s="1"/>
  <c r="H2164" i="4" l="1"/>
  <c r="P2163" i="4"/>
  <c r="S2163" i="4" s="1"/>
  <c r="G2164" i="4" s="1"/>
  <c r="M2164" i="4" s="1"/>
  <c r="W2164" i="4" l="1"/>
  <c r="Q2163" i="4"/>
  <c r="X2164" i="4"/>
  <c r="U2163" i="4" l="1"/>
  <c r="I2164" i="4" s="1"/>
  <c r="Y2164" i="4" s="1"/>
  <c r="T2163" i="4"/>
  <c r="D2164" i="4" s="1"/>
  <c r="J2164" i="4" s="1"/>
  <c r="K2164" i="4" l="1"/>
  <c r="L2164" i="4" s="1"/>
  <c r="N2164" i="4" s="1"/>
  <c r="R2164" i="4" s="1"/>
  <c r="P2164" i="4" l="1"/>
  <c r="S2164" i="4" s="1"/>
  <c r="G2165" i="4" s="1"/>
  <c r="M2165" i="4" s="1"/>
  <c r="H2165" i="4"/>
  <c r="W2165" i="4" l="1"/>
  <c r="Q2164" i="4"/>
  <c r="X2165" i="4"/>
  <c r="U2164" i="4" l="1"/>
  <c r="I2165" i="4" s="1"/>
  <c r="Y2165" i="4" s="1"/>
  <c r="T2164" i="4"/>
  <c r="D2165" i="4" s="1"/>
  <c r="J2165" i="4" s="1"/>
  <c r="K2165" i="4" l="1"/>
  <c r="L2165" i="4" s="1"/>
  <c r="N2165" i="4" s="1"/>
  <c r="R2165" i="4" s="1"/>
  <c r="H2166" i="4" l="1"/>
  <c r="P2165" i="4"/>
  <c r="S2165" i="4" s="1"/>
  <c r="G2166" i="4" s="1"/>
  <c r="M2166" i="4" s="1"/>
  <c r="W2166" i="4" l="1"/>
  <c r="Q2165" i="4"/>
  <c r="X2166" i="4"/>
  <c r="U2165" i="4" l="1"/>
  <c r="I2166" i="4" s="1"/>
  <c r="Y2166" i="4" s="1"/>
  <c r="T2165" i="4"/>
  <c r="D2166" i="4" s="1"/>
  <c r="J2166" i="4" s="1"/>
  <c r="K2166" i="4" l="1"/>
  <c r="L2166" i="4" s="1"/>
  <c r="N2166" i="4" s="1"/>
  <c r="R2166" i="4" s="1"/>
  <c r="P2166" i="4" l="1"/>
  <c r="S2166" i="4" s="1"/>
  <c r="G2167" i="4" s="1"/>
  <c r="M2167" i="4" s="1"/>
  <c r="H2167" i="4"/>
  <c r="W2167" i="4" l="1"/>
  <c r="Q2166" i="4"/>
  <c r="X2167" i="4"/>
  <c r="U2166" i="4" l="1"/>
  <c r="I2167" i="4" s="1"/>
  <c r="Y2167" i="4" s="1"/>
  <c r="T2166" i="4"/>
  <c r="D2167" i="4" s="1"/>
  <c r="J2167" i="4" s="1"/>
  <c r="K2167" i="4" l="1"/>
  <c r="L2167" i="4" l="1"/>
  <c r="N2167" i="4" s="1"/>
  <c r="P2167" i="4" l="1"/>
  <c r="S2167" i="4" s="1"/>
  <c r="G2168" i="4" s="1"/>
  <c r="M2168" i="4" s="1"/>
  <c r="R2167" i="4"/>
  <c r="H2168" i="4" s="1"/>
  <c r="Q2167" i="4" l="1"/>
  <c r="U2167" i="4" s="1"/>
  <c r="I2168" i="4" s="1"/>
  <c r="Y2168" i="4" s="1"/>
  <c r="X2168" i="4"/>
  <c r="W2168" i="4"/>
  <c r="T2167" i="4"/>
  <c r="D2168" i="4" s="1"/>
  <c r="J2168" i="4" s="1"/>
  <c r="K2168" i="4" l="1"/>
  <c r="L2168" i="4" s="1"/>
  <c r="N2168" i="4" s="1"/>
  <c r="R2168" i="4" s="1"/>
  <c r="P2168" i="4" l="1"/>
  <c r="S2168" i="4" s="1"/>
  <c r="G2169" i="4" s="1"/>
  <c r="M2169" i="4" s="1"/>
  <c r="H2169" i="4"/>
  <c r="W2169" i="4" l="1"/>
  <c r="Q2168" i="4"/>
  <c r="X2169" i="4"/>
  <c r="U2168" i="4" l="1"/>
  <c r="I2169" i="4" s="1"/>
  <c r="Y2169" i="4" s="1"/>
  <c r="T2168" i="4"/>
  <c r="D2169" i="4" s="1"/>
  <c r="J2169" i="4" s="1"/>
  <c r="K2169" i="4" l="1"/>
  <c r="L2169" i="4" s="1"/>
  <c r="N2169" i="4" s="1"/>
  <c r="R2169" i="4" s="1"/>
  <c r="P2169" i="4" l="1"/>
  <c r="S2169" i="4" s="1"/>
  <c r="G2170" i="4" s="1"/>
  <c r="M2170" i="4" s="1"/>
  <c r="H2170" i="4"/>
  <c r="W2170" i="4" l="1"/>
  <c r="Q2169" i="4"/>
  <c r="X2170" i="4"/>
  <c r="U2169" i="4" l="1"/>
  <c r="I2170" i="4" s="1"/>
  <c r="Y2170" i="4" s="1"/>
  <c r="T2169" i="4"/>
  <c r="D2170" i="4" s="1"/>
  <c r="J2170" i="4" s="1"/>
  <c r="K2170" i="4" l="1"/>
  <c r="L2170" i="4" s="1"/>
  <c r="N2170" i="4" s="1"/>
  <c r="R2170" i="4" s="1"/>
  <c r="P2170" i="4" l="1"/>
  <c r="S2170" i="4" s="1"/>
  <c r="G2171" i="4" s="1"/>
  <c r="M2171" i="4" s="1"/>
  <c r="H2171" i="4"/>
  <c r="W2171" i="4" l="1"/>
  <c r="Q2170" i="4"/>
  <c r="X2171" i="4"/>
  <c r="U2170" i="4" l="1"/>
  <c r="I2171" i="4" s="1"/>
  <c r="Y2171" i="4" s="1"/>
  <c r="T2170" i="4"/>
  <c r="D2171" i="4" s="1"/>
  <c r="J2171" i="4" s="1"/>
  <c r="K2171" i="4" l="1"/>
  <c r="L2171" i="4" l="1"/>
  <c r="N2171" i="4" s="1"/>
  <c r="P2171" i="4" l="1"/>
  <c r="S2171" i="4" s="1"/>
  <c r="G2172" i="4" s="1"/>
  <c r="M2172" i="4" s="1"/>
  <c r="R2171" i="4"/>
  <c r="H2172" i="4" s="1"/>
  <c r="Q2171" i="4" l="1"/>
  <c r="T2171" i="4" s="1"/>
  <c r="D2172" i="4" s="1"/>
  <c r="J2172" i="4" s="1"/>
  <c r="X2172" i="4"/>
  <c r="W2172" i="4"/>
  <c r="U2171" i="4" l="1"/>
  <c r="I2172" i="4" s="1"/>
  <c r="Y2172" i="4" s="1"/>
  <c r="K2172" i="4"/>
  <c r="L2172" i="4" s="1"/>
  <c r="N2172" i="4" s="1"/>
  <c r="R2172" i="4" s="1"/>
  <c r="P2172" i="4" l="1"/>
  <c r="S2172" i="4" s="1"/>
  <c r="G2173" i="4" s="1"/>
  <c r="M2173" i="4" s="1"/>
  <c r="H2173" i="4"/>
  <c r="W2173" i="4" l="1"/>
  <c r="Q2172" i="4"/>
  <c r="X2173" i="4"/>
  <c r="U2172" i="4" l="1"/>
  <c r="I2173" i="4" s="1"/>
  <c r="Y2173" i="4" s="1"/>
  <c r="T2172" i="4"/>
  <c r="D2173" i="4" s="1"/>
  <c r="J2173" i="4" s="1"/>
  <c r="K2173" i="4" l="1"/>
  <c r="L2173" i="4" s="1"/>
  <c r="N2173" i="4" s="1"/>
  <c r="R2173" i="4" s="1"/>
  <c r="H2174" i="4" l="1"/>
  <c r="P2173" i="4"/>
  <c r="S2173" i="4" s="1"/>
  <c r="G2174" i="4" s="1"/>
  <c r="M2174" i="4" s="1"/>
  <c r="W2174" i="4" l="1"/>
  <c r="Q2173" i="4"/>
  <c r="X2174" i="4"/>
  <c r="U2173" i="4" l="1"/>
  <c r="I2174" i="4" s="1"/>
  <c r="Y2174" i="4" s="1"/>
  <c r="T2173" i="4"/>
  <c r="D2174" i="4" s="1"/>
  <c r="J2174" i="4" s="1"/>
  <c r="K2174" i="4" l="1"/>
  <c r="L2174" i="4" s="1"/>
  <c r="N2174" i="4" s="1"/>
  <c r="R2174" i="4" s="1"/>
  <c r="P2174" i="4" l="1"/>
  <c r="S2174" i="4" s="1"/>
  <c r="G2175" i="4" s="1"/>
  <c r="M2175" i="4" s="1"/>
  <c r="H2175" i="4"/>
  <c r="W2175" i="4" l="1"/>
  <c r="Q2174" i="4"/>
  <c r="X2175" i="4"/>
  <c r="U2174" i="4" l="1"/>
  <c r="I2175" i="4" s="1"/>
  <c r="Y2175" i="4" s="1"/>
  <c r="T2174" i="4"/>
  <c r="D2175" i="4" s="1"/>
  <c r="J2175" i="4" s="1"/>
  <c r="K2175" i="4" l="1"/>
  <c r="L2175" i="4" s="1"/>
  <c r="N2175" i="4" s="1"/>
  <c r="R2175" i="4" s="1"/>
  <c r="H2176" i="4" l="1"/>
  <c r="P2175" i="4"/>
  <c r="S2175" i="4" s="1"/>
  <c r="G2176" i="4" s="1"/>
  <c r="M2176" i="4" s="1"/>
  <c r="W2176" i="4" l="1"/>
  <c r="Q2175" i="4"/>
  <c r="X2176" i="4"/>
  <c r="U2175" i="4" l="1"/>
  <c r="I2176" i="4" s="1"/>
  <c r="Y2176" i="4" s="1"/>
  <c r="T2175" i="4"/>
  <c r="D2176" i="4" s="1"/>
  <c r="J2176" i="4" s="1"/>
  <c r="K2176" i="4" l="1"/>
  <c r="L2176" i="4" l="1"/>
  <c r="N2176" i="4" s="1"/>
  <c r="R2176" i="4" s="1"/>
  <c r="P2176" i="4" l="1"/>
  <c r="S2176" i="4" s="1"/>
  <c r="G2177" i="4" s="1"/>
  <c r="M2177" i="4" s="1"/>
  <c r="H2177" i="4"/>
  <c r="W2177" i="4" l="1"/>
  <c r="Q2176" i="4"/>
  <c r="X2177" i="4"/>
  <c r="U2176" i="4" l="1"/>
  <c r="I2177" i="4" s="1"/>
  <c r="Y2177" i="4" s="1"/>
  <c r="T2176" i="4"/>
  <c r="D2177" i="4" s="1"/>
  <c r="J2177" i="4" s="1"/>
  <c r="K2177" i="4" l="1"/>
  <c r="L2177" i="4" s="1"/>
  <c r="N2177" i="4" s="1"/>
  <c r="R2177" i="4" s="1"/>
  <c r="P2177" i="4" l="1"/>
  <c r="S2177" i="4" s="1"/>
  <c r="G2178" i="4" s="1"/>
  <c r="M2178" i="4" s="1"/>
  <c r="H2178" i="4"/>
  <c r="W2178" i="4" l="1"/>
  <c r="Q2177" i="4"/>
  <c r="X2178" i="4"/>
  <c r="U2177" i="4" l="1"/>
  <c r="I2178" i="4" s="1"/>
  <c r="Y2178" i="4" s="1"/>
  <c r="T2177" i="4"/>
  <c r="D2178" i="4" s="1"/>
  <c r="J2178" i="4" s="1"/>
  <c r="K2178" i="4" l="1"/>
  <c r="L2178" i="4" l="1"/>
  <c r="N2178" i="4" s="1"/>
  <c r="R2178" i="4" s="1"/>
  <c r="P2178" i="4" l="1"/>
  <c r="S2178" i="4" s="1"/>
  <c r="G2179" i="4" s="1"/>
  <c r="M2179" i="4" s="1"/>
  <c r="H2179" i="4"/>
  <c r="W2179" i="4" l="1"/>
  <c r="Q2178" i="4"/>
  <c r="X2179" i="4"/>
  <c r="U2178" i="4" l="1"/>
  <c r="I2179" i="4" s="1"/>
  <c r="Y2179" i="4" s="1"/>
  <c r="T2178" i="4"/>
  <c r="D2179" i="4" s="1"/>
  <c r="J2179" i="4" s="1"/>
  <c r="K2179" i="4" l="1"/>
  <c r="L2179" i="4" l="1"/>
  <c r="N2179" i="4" s="1"/>
  <c r="P2179" i="4" l="1"/>
  <c r="S2179" i="4" s="1"/>
  <c r="G2180" i="4" s="1"/>
  <c r="M2180" i="4" s="1"/>
  <c r="R2179" i="4"/>
  <c r="H2180" i="4" s="1"/>
  <c r="W2180" i="4" l="1"/>
  <c r="Q2179" i="4"/>
  <c r="T2179" i="4" s="1"/>
  <c r="D2180" i="4" s="1"/>
  <c r="J2180" i="4" s="1"/>
  <c r="X2180" i="4"/>
  <c r="U2179" i="4" l="1"/>
  <c r="I2180" i="4" s="1"/>
  <c r="Y2180" i="4" s="1"/>
  <c r="K2180" i="4"/>
  <c r="L2180" i="4" s="1"/>
  <c r="N2180" i="4" s="1"/>
  <c r="P2180" i="4" l="1"/>
  <c r="S2180" i="4" s="1"/>
  <c r="G2181" i="4" s="1"/>
  <c r="M2181" i="4" s="1"/>
  <c r="R2180" i="4"/>
  <c r="H2181" i="4" s="1"/>
  <c r="Q2180" i="4" l="1"/>
  <c r="U2180" i="4" s="1"/>
  <c r="I2181" i="4" s="1"/>
  <c r="Y2181" i="4" s="1"/>
  <c r="X2181" i="4"/>
  <c r="W2181" i="4"/>
  <c r="T2180" i="4"/>
  <c r="D2181" i="4" s="1"/>
  <c r="J2181" i="4" s="1"/>
  <c r="K2181" i="4" l="1"/>
  <c r="L2181" i="4" l="1"/>
  <c r="N2181" i="4" s="1"/>
  <c r="R2181" i="4" s="1"/>
  <c r="P2181" i="4" l="1"/>
  <c r="S2181" i="4" s="1"/>
  <c r="G2182" i="4" s="1"/>
  <c r="M2182" i="4" s="1"/>
  <c r="H2182" i="4"/>
  <c r="W2182" i="4" l="1"/>
  <c r="Q2181" i="4"/>
  <c r="X2182" i="4"/>
  <c r="U2181" i="4" l="1"/>
  <c r="I2182" i="4" s="1"/>
  <c r="Y2182" i="4" s="1"/>
  <c r="T2181" i="4"/>
  <c r="D2182" i="4" s="1"/>
  <c r="J2182" i="4" s="1"/>
  <c r="K2182" i="4" l="1"/>
  <c r="L2182" i="4" l="1"/>
  <c r="N2182" i="4" s="1"/>
  <c r="P2182" i="4" l="1"/>
  <c r="S2182" i="4" s="1"/>
  <c r="G2183" i="4" s="1"/>
  <c r="M2183" i="4" s="1"/>
  <c r="R2182" i="4"/>
  <c r="H2183" i="4" s="1"/>
  <c r="Q2182" i="4" l="1"/>
  <c r="U2182" i="4" s="1"/>
  <c r="I2183" i="4" s="1"/>
  <c r="Y2183" i="4" s="1"/>
  <c r="X2183" i="4"/>
  <c r="W2183" i="4"/>
  <c r="T2182" i="4"/>
  <c r="D2183" i="4" s="1"/>
  <c r="J2183" i="4" s="1"/>
  <c r="K2183" i="4" l="1"/>
  <c r="L2183" i="4" l="1"/>
  <c r="N2183" i="4" s="1"/>
  <c r="R2183" i="4" s="1"/>
  <c r="P2183" i="4" l="1"/>
  <c r="S2183" i="4" s="1"/>
  <c r="G2184" i="4" s="1"/>
  <c r="M2184" i="4" s="1"/>
  <c r="H2184" i="4"/>
  <c r="W2184" i="4" l="1"/>
  <c r="Q2183" i="4"/>
  <c r="X2184" i="4"/>
  <c r="U2183" i="4" l="1"/>
  <c r="I2184" i="4" s="1"/>
  <c r="Y2184" i="4" s="1"/>
  <c r="T2183" i="4"/>
  <c r="D2184" i="4" s="1"/>
  <c r="J2184" i="4" s="1"/>
  <c r="K2184" i="4" l="1"/>
  <c r="L2184" i="4" l="1"/>
  <c r="N2184" i="4" s="1"/>
  <c r="R2184" i="4" s="1"/>
  <c r="P2184" i="4" l="1"/>
  <c r="S2184" i="4" s="1"/>
  <c r="G2185" i="4" s="1"/>
  <c r="M2185" i="4" s="1"/>
  <c r="H2185" i="4"/>
  <c r="W2185" i="4" l="1"/>
  <c r="Q2184" i="4"/>
  <c r="X2185" i="4"/>
  <c r="U2184" i="4" l="1"/>
  <c r="I2185" i="4" s="1"/>
  <c r="Y2185" i="4" s="1"/>
  <c r="T2184" i="4"/>
  <c r="D2185" i="4" s="1"/>
  <c r="J2185" i="4" s="1"/>
  <c r="K2185" i="4" l="1"/>
  <c r="L2185" i="4" s="1"/>
  <c r="N2185" i="4" s="1"/>
  <c r="R2185" i="4" s="1"/>
  <c r="P2185" i="4" l="1"/>
  <c r="S2185" i="4" s="1"/>
  <c r="G2186" i="4" s="1"/>
  <c r="M2186" i="4" s="1"/>
  <c r="H2186" i="4"/>
  <c r="W2186" i="4" l="1"/>
  <c r="Q2185" i="4"/>
  <c r="X2186" i="4"/>
  <c r="U2185" i="4" l="1"/>
  <c r="I2186" i="4" s="1"/>
  <c r="Y2186" i="4" s="1"/>
  <c r="T2185" i="4"/>
  <c r="D2186" i="4" s="1"/>
  <c r="J2186" i="4" s="1"/>
  <c r="K2186" i="4" l="1"/>
  <c r="L2186" i="4" s="1"/>
  <c r="N2186" i="4" s="1"/>
  <c r="R2186" i="4" s="1"/>
  <c r="P2186" i="4" l="1"/>
  <c r="S2186" i="4" s="1"/>
  <c r="G2187" i="4" s="1"/>
  <c r="M2187" i="4" s="1"/>
  <c r="H2187" i="4"/>
  <c r="W2187" i="4" l="1"/>
  <c r="Q2186" i="4"/>
  <c r="X2187" i="4"/>
  <c r="U2186" i="4" l="1"/>
  <c r="I2187" i="4" s="1"/>
  <c r="Y2187" i="4" s="1"/>
  <c r="T2186" i="4"/>
  <c r="D2187" i="4" s="1"/>
  <c r="J2187" i="4" s="1"/>
  <c r="K2187" i="4" l="1"/>
  <c r="L2187" i="4" l="1"/>
  <c r="N2187" i="4" s="1"/>
  <c r="R2187" i="4" s="1"/>
  <c r="P2187" i="4" l="1"/>
  <c r="S2187" i="4" s="1"/>
  <c r="G2188" i="4" s="1"/>
  <c r="M2188" i="4" s="1"/>
  <c r="H2188" i="4"/>
  <c r="W2188" i="4" l="1"/>
  <c r="Q2187" i="4"/>
  <c r="X2188" i="4"/>
  <c r="U2187" i="4" l="1"/>
  <c r="I2188" i="4" s="1"/>
  <c r="Y2188" i="4" s="1"/>
  <c r="T2187" i="4"/>
  <c r="D2188" i="4" s="1"/>
  <c r="J2188" i="4" s="1"/>
  <c r="K2188" i="4" l="1"/>
  <c r="L2188" i="4" s="1"/>
  <c r="N2188" i="4" s="1"/>
  <c r="R2188" i="4" s="1"/>
  <c r="H2189" i="4" l="1"/>
  <c r="P2188" i="4"/>
  <c r="S2188" i="4" s="1"/>
  <c r="G2189" i="4" s="1"/>
  <c r="M2189" i="4" s="1"/>
  <c r="W2189" i="4" l="1"/>
  <c r="Q2188" i="4"/>
  <c r="T2188" i="4" s="1"/>
  <c r="D2189" i="4" s="1"/>
  <c r="J2189" i="4" s="1"/>
  <c r="X2189" i="4"/>
  <c r="U2188" i="4" l="1"/>
  <c r="I2189" i="4" s="1"/>
  <c r="Y2189" i="4" s="1"/>
  <c r="K2189" i="4"/>
  <c r="L2189" i="4" l="1"/>
  <c r="N2189" i="4" s="1"/>
  <c r="P2189" i="4" l="1"/>
  <c r="S2189" i="4" s="1"/>
  <c r="G2190" i="4" s="1"/>
  <c r="M2190" i="4" s="1"/>
  <c r="R2189" i="4"/>
  <c r="H2190" i="4" s="1"/>
  <c r="Q2189" i="4" l="1"/>
  <c r="U2189" i="4" s="1"/>
  <c r="I2190" i="4" s="1"/>
  <c r="Y2190" i="4" s="1"/>
  <c r="X2190" i="4"/>
  <c r="W2190" i="4"/>
  <c r="T2189" i="4"/>
  <c r="D2190" i="4" s="1"/>
  <c r="J2190" i="4" s="1"/>
  <c r="K2190" i="4" l="1"/>
  <c r="L2190" i="4" l="1"/>
  <c r="N2190" i="4" s="1"/>
  <c r="R2190" i="4" l="1"/>
  <c r="H2191" i="4" s="1"/>
  <c r="P2190" i="4"/>
  <c r="S2190" i="4" s="1"/>
  <c r="G2191" i="4" s="1"/>
  <c r="M2191" i="4" s="1"/>
  <c r="W2191" i="4" l="1"/>
  <c r="X2191" i="4"/>
  <c r="Q2190" i="4"/>
  <c r="U2190" i="4" s="1"/>
  <c r="I2191" i="4" s="1"/>
  <c r="T2190" i="4"/>
  <c r="D2191" i="4" s="1"/>
  <c r="J2191" i="4" s="1"/>
  <c r="K2191" i="4" l="1"/>
  <c r="Y2191" i="4"/>
  <c r="L2191" i="4" l="1"/>
  <c r="N2191" i="4" s="1"/>
  <c r="R2191" i="4" l="1"/>
  <c r="H2192" i="4" s="1"/>
  <c r="P2191" i="4"/>
  <c r="S2191" i="4" s="1"/>
  <c r="G2192" i="4" s="1"/>
  <c r="M2192" i="4" s="1"/>
  <c r="W2192" i="4" l="1"/>
  <c r="X2192" i="4"/>
  <c r="Q2191" i="4"/>
  <c r="T2191" i="4" s="1"/>
  <c r="D2192" i="4" s="1"/>
  <c r="J2192" i="4" s="1"/>
  <c r="U2191" i="4" l="1"/>
  <c r="I2192" i="4" s="1"/>
  <c r="Y2192" i="4" s="1"/>
  <c r="K2192" i="4"/>
  <c r="L2192" i="4" l="1"/>
  <c r="N2192" i="4" s="1"/>
  <c r="P2192" i="4" l="1"/>
  <c r="S2192" i="4" s="1"/>
  <c r="G2193" i="4" s="1"/>
  <c r="M2193" i="4" s="1"/>
  <c r="R2192" i="4"/>
  <c r="H2193" i="4" s="1"/>
  <c r="W2193" i="4" l="1"/>
  <c r="Q2192" i="4"/>
  <c r="U2192" i="4" s="1"/>
  <c r="I2193" i="4" s="1"/>
  <c r="Y2193" i="4" s="1"/>
  <c r="X2193" i="4"/>
  <c r="T2192" i="4"/>
  <c r="D2193" i="4" s="1"/>
  <c r="J2193" i="4" s="1"/>
  <c r="K2193" i="4" l="1"/>
  <c r="L2193" i="4" l="1"/>
  <c r="N2193" i="4" s="1"/>
  <c r="P2193" i="4" l="1"/>
  <c r="S2193" i="4" s="1"/>
  <c r="G2194" i="4" s="1"/>
  <c r="M2194" i="4" s="1"/>
  <c r="R2193" i="4"/>
  <c r="H2194" i="4" s="1"/>
  <c r="Q2193" i="4" l="1"/>
  <c r="U2193" i="4" s="1"/>
  <c r="I2194" i="4" s="1"/>
  <c r="Y2194" i="4" s="1"/>
  <c r="X2194" i="4"/>
  <c r="W2194" i="4"/>
  <c r="T2193" i="4"/>
  <c r="D2194" i="4" s="1"/>
  <c r="J2194" i="4" s="1"/>
  <c r="K2194" i="4" l="1"/>
  <c r="L2194" i="4" l="1"/>
  <c r="N2194" i="4" s="1"/>
  <c r="R2194" i="4" l="1"/>
  <c r="H2195" i="4" s="1"/>
  <c r="P2194" i="4"/>
  <c r="S2194" i="4" s="1"/>
  <c r="G2195" i="4" s="1"/>
  <c r="M2195" i="4" s="1"/>
  <c r="W2195" i="4" l="1"/>
  <c r="Q2194" i="4"/>
  <c r="U2194" i="4" s="1"/>
  <c r="I2195" i="4" s="1"/>
  <c r="Y2195" i="4" s="1"/>
  <c r="X2195" i="4"/>
  <c r="T2194" i="4"/>
  <c r="D2195" i="4" s="1"/>
  <c r="J2195" i="4" s="1"/>
  <c r="K2195" i="4" l="1"/>
  <c r="L2195" i="4" s="1"/>
  <c r="N2195" i="4" s="1"/>
  <c r="R2195" i="4" s="1"/>
  <c r="P2195" i="4" l="1"/>
  <c r="S2195" i="4" s="1"/>
  <c r="G2196" i="4" s="1"/>
  <c r="M2196" i="4" s="1"/>
  <c r="H2196" i="4"/>
  <c r="W2196" i="4" l="1"/>
  <c r="Q2195" i="4"/>
  <c r="X2196" i="4"/>
  <c r="U2195" i="4" l="1"/>
  <c r="I2196" i="4" s="1"/>
  <c r="Y2196" i="4" s="1"/>
  <c r="T2195" i="4"/>
  <c r="D2196" i="4" s="1"/>
  <c r="J2196" i="4" s="1"/>
  <c r="K2196" i="4" l="1"/>
  <c r="L2196" i="4" s="1"/>
  <c r="N2196" i="4" s="1"/>
  <c r="R2196" i="4" s="1"/>
  <c r="P2196" i="4" l="1"/>
  <c r="S2196" i="4" s="1"/>
  <c r="G2197" i="4" s="1"/>
  <c r="M2197" i="4" s="1"/>
  <c r="H2197" i="4"/>
  <c r="W2197" i="4" l="1"/>
  <c r="Q2196" i="4"/>
  <c r="X2197" i="4"/>
  <c r="U2196" i="4" l="1"/>
  <c r="I2197" i="4" s="1"/>
  <c r="Y2197" i="4" s="1"/>
  <c r="T2196" i="4"/>
  <c r="D2197" i="4" s="1"/>
  <c r="J2197" i="4" s="1"/>
  <c r="K2197" i="4" l="1"/>
  <c r="L2197" i="4" s="1"/>
  <c r="N2197" i="4" s="1"/>
  <c r="R2197" i="4" s="1"/>
  <c r="P2197" i="4" l="1"/>
  <c r="S2197" i="4" s="1"/>
  <c r="G2198" i="4" s="1"/>
  <c r="M2198" i="4" s="1"/>
  <c r="H2198" i="4"/>
  <c r="W2198" i="4" l="1"/>
  <c r="Q2197" i="4"/>
  <c r="X2198" i="4"/>
  <c r="U2197" i="4" l="1"/>
  <c r="I2198" i="4" s="1"/>
  <c r="Y2198" i="4" s="1"/>
  <c r="T2197" i="4"/>
  <c r="D2198" i="4" s="1"/>
  <c r="J2198" i="4" s="1"/>
  <c r="K2198" i="4" l="1"/>
  <c r="L2198" i="4" s="1"/>
  <c r="N2198" i="4" s="1"/>
  <c r="R2198" i="4" s="1"/>
  <c r="H2199" i="4" l="1"/>
  <c r="P2198" i="4"/>
  <c r="S2198" i="4" s="1"/>
  <c r="G2199" i="4" s="1"/>
  <c r="M2199" i="4" s="1"/>
  <c r="W2199" i="4" l="1"/>
  <c r="Q2198" i="4"/>
  <c r="X2199" i="4"/>
  <c r="U2198" i="4" l="1"/>
  <c r="I2199" i="4" s="1"/>
  <c r="Y2199" i="4" s="1"/>
  <c r="T2198" i="4"/>
  <c r="D2199" i="4" s="1"/>
  <c r="J2199" i="4" s="1"/>
  <c r="K2199" i="4" l="1"/>
  <c r="L2199" i="4" s="1"/>
  <c r="N2199" i="4" s="1"/>
  <c r="R2199" i="4" s="1"/>
  <c r="H2200" i="4" l="1"/>
  <c r="P2199" i="4"/>
  <c r="S2199" i="4" s="1"/>
  <c r="G2200" i="4" s="1"/>
  <c r="M2200" i="4" s="1"/>
  <c r="W2200" i="4" l="1"/>
  <c r="Q2199" i="4"/>
  <c r="X2200" i="4"/>
  <c r="U2199" i="4" l="1"/>
  <c r="I2200" i="4" s="1"/>
  <c r="Y2200" i="4" s="1"/>
  <c r="T2199" i="4"/>
  <c r="D2200" i="4" s="1"/>
  <c r="J2200" i="4" s="1"/>
  <c r="K2200" i="4" l="1"/>
  <c r="L2200" i="4" l="1"/>
  <c r="N2200" i="4" s="1"/>
  <c r="R2200" i="4" l="1"/>
  <c r="H2201" i="4" s="1"/>
  <c r="P2200" i="4"/>
  <c r="S2200" i="4" s="1"/>
  <c r="G2201" i="4" s="1"/>
  <c r="M2201" i="4" s="1"/>
  <c r="W2201" i="4" l="1"/>
  <c r="Q2200" i="4"/>
  <c r="U2200" i="4" s="1"/>
  <c r="I2201" i="4" s="1"/>
  <c r="Y2201" i="4" s="1"/>
  <c r="X2201" i="4"/>
  <c r="T2200" i="4"/>
  <c r="D2201" i="4" s="1"/>
  <c r="J2201" i="4" s="1"/>
  <c r="K2201" i="4" l="1"/>
  <c r="L2201" i="4" l="1"/>
  <c r="N2201" i="4" s="1"/>
  <c r="R2201" i="4" l="1"/>
  <c r="H2202" i="4" s="1"/>
  <c r="P2201" i="4"/>
  <c r="S2201" i="4" s="1"/>
  <c r="G2202" i="4" s="1"/>
  <c r="M2202" i="4" s="1"/>
  <c r="W2202" i="4" l="1"/>
  <c r="X2202" i="4"/>
  <c r="Q2201" i="4"/>
  <c r="T2201" i="4" s="1"/>
  <c r="D2202" i="4" s="1"/>
  <c r="J2202" i="4" s="1"/>
  <c r="U2201" i="4" l="1"/>
  <c r="I2202" i="4" s="1"/>
  <c r="Y2202" i="4" s="1"/>
  <c r="K2202" i="4"/>
  <c r="L2202" i="4" l="1"/>
  <c r="N2202" i="4" s="1"/>
  <c r="P2202" i="4" l="1"/>
  <c r="S2202" i="4" s="1"/>
  <c r="G2203" i="4" s="1"/>
  <c r="M2203" i="4" s="1"/>
  <c r="R2202" i="4"/>
  <c r="H2203" i="4" s="1"/>
  <c r="Q2202" i="4" l="1"/>
  <c r="U2202" i="4" s="1"/>
  <c r="I2203" i="4" s="1"/>
  <c r="Y2203" i="4" s="1"/>
  <c r="X2203" i="4"/>
  <c r="W2203" i="4"/>
  <c r="T2202" i="4"/>
  <c r="D2203" i="4" s="1"/>
  <c r="J2203" i="4" s="1"/>
  <c r="K2203" i="4" l="1"/>
  <c r="L2203" i="4" s="1"/>
  <c r="N2203" i="4" s="1"/>
  <c r="R2203" i="4" s="1"/>
  <c r="P2203" i="4" l="1"/>
  <c r="S2203" i="4" s="1"/>
  <c r="G2204" i="4" s="1"/>
  <c r="M2204" i="4" s="1"/>
  <c r="H2204" i="4"/>
  <c r="W2204" i="4" l="1"/>
  <c r="Q2203" i="4"/>
  <c r="U2203" i="4" s="1"/>
  <c r="I2204" i="4" s="1"/>
  <c r="Y2204" i="4" s="1"/>
  <c r="T2203" i="4"/>
  <c r="D2204" i="4" s="1"/>
  <c r="J2204" i="4" s="1"/>
  <c r="X2204" i="4"/>
  <c r="K2204" i="4" l="1"/>
  <c r="L2204" i="4" l="1"/>
  <c r="N2204" i="4" s="1"/>
  <c r="R2204" i="4" s="1"/>
  <c r="P2204" i="4" l="1"/>
  <c r="S2204" i="4" s="1"/>
  <c r="G2205" i="4" s="1"/>
  <c r="M2205" i="4" s="1"/>
  <c r="H2205" i="4"/>
  <c r="W2205" i="4" l="1"/>
  <c r="Q2204" i="4"/>
  <c r="X2205" i="4"/>
  <c r="U2204" i="4" l="1"/>
  <c r="I2205" i="4" s="1"/>
  <c r="Y2205" i="4" s="1"/>
  <c r="T2204" i="4"/>
  <c r="D2205" i="4" s="1"/>
  <c r="J2205" i="4" s="1"/>
  <c r="K2205" i="4" l="1"/>
  <c r="L2205" i="4" s="1"/>
  <c r="N2205" i="4" s="1"/>
  <c r="R2205" i="4" s="1"/>
  <c r="P2205" i="4" l="1"/>
  <c r="S2205" i="4" s="1"/>
  <c r="G2206" i="4" s="1"/>
  <c r="M2206" i="4" s="1"/>
  <c r="H2206" i="4"/>
  <c r="W2206" i="4" l="1"/>
  <c r="Q2205" i="4"/>
  <c r="X2206" i="4"/>
  <c r="U2205" i="4" l="1"/>
  <c r="I2206" i="4" s="1"/>
  <c r="Y2206" i="4" s="1"/>
  <c r="T2205" i="4"/>
  <c r="D2206" i="4" s="1"/>
  <c r="J2206" i="4" s="1"/>
  <c r="K2206" i="4" l="1"/>
  <c r="L2206" i="4" l="1"/>
  <c r="N2206" i="4" s="1"/>
  <c r="R2206" i="4" l="1"/>
  <c r="H2207" i="4" s="1"/>
  <c r="P2206" i="4"/>
  <c r="S2206" i="4" s="1"/>
  <c r="G2207" i="4" s="1"/>
  <c r="M2207" i="4" s="1"/>
  <c r="T2206" i="4"/>
  <c r="D2207" i="4" s="1"/>
  <c r="W2207" i="4" l="1"/>
  <c r="J2207" i="4"/>
  <c r="X2207" i="4"/>
  <c r="Q2206" i="4"/>
  <c r="U2206" i="4" s="1"/>
  <c r="I2207" i="4" s="1"/>
  <c r="Y2207" i="4" s="1"/>
  <c r="K2207" i="4"/>
  <c r="L2207" i="4" l="1"/>
  <c r="N2207" i="4" s="1"/>
  <c r="R2207" i="4" s="1"/>
  <c r="P2207" i="4" l="1"/>
  <c r="S2207" i="4" s="1"/>
  <c r="G2208" i="4" s="1"/>
  <c r="M2208" i="4" s="1"/>
  <c r="H2208" i="4"/>
  <c r="W2208" i="4" l="1"/>
  <c r="Q2207" i="4"/>
  <c r="U2207" i="4" s="1"/>
  <c r="I2208" i="4" s="1"/>
  <c r="Y2208" i="4" s="1"/>
  <c r="T2207" i="4"/>
  <c r="D2208" i="4" s="1"/>
  <c r="J2208" i="4" s="1"/>
  <c r="X2208" i="4"/>
  <c r="K2208" i="4" l="1"/>
  <c r="L2208" i="4" l="1"/>
  <c r="N2208" i="4" s="1"/>
  <c r="R2208" i="4" s="1"/>
  <c r="P2208" i="4" l="1"/>
  <c r="S2208" i="4" s="1"/>
  <c r="G2209" i="4" s="1"/>
  <c r="M2209" i="4" s="1"/>
  <c r="H2209" i="4"/>
  <c r="W2209" i="4" l="1"/>
  <c r="Q2208" i="4"/>
  <c r="U2208" i="4" s="1"/>
  <c r="I2209" i="4" s="1"/>
  <c r="Y2209" i="4" s="1"/>
  <c r="T2208" i="4"/>
  <c r="D2209" i="4" s="1"/>
  <c r="J2209" i="4" s="1"/>
  <c r="X2209" i="4"/>
  <c r="K2209" i="4" l="1"/>
  <c r="L2209" i="4" s="1"/>
  <c r="N2209" i="4" s="1"/>
  <c r="R2209" i="4" s="1"/>
  <c r="P2209" i="4" l="1"/>
  <c r="S2209" i="4" s="1"/>
  <c r="G2210" i="4" s="1"/>
  <c r="M2210" i="4" s="1"/>
  <c r="H2210" i="4"/>
  <c r="W2210" i="4" l="1"/>
  <c r="Q2209" i="4"/>
  <c r="T2209" i="4" s="1"/>
  <c r="D2210" i="4" s="1"/>
  <c r="J2210" i="4" s="1"/>
  <c r="X2210" i="4"/>
  <c r="U2209" i="4" l="1"/>
  <c r="I2210" i="4" s="1"/>
  <c r="Y2210" i="4" s="1"/>
  <c r="K2210" i="4"/>
  <c r="L2210" i="4" l="1"/>
  <c r="N2210" i="4" s="1"/>
  <c r="P2210" i="4" l="1"/>
  <c r="S2210" i="4" s="1"/>
  <c r="G2211" i="4" s="1"/>
  <c r="M2211" i="4" s="1"/>
  <c r="R2210" i="4"/>
  <c r="H2211" i="4" s="1"/>
  <c r="W2211" i="4" l="1"/>
  <c r="X2211" i="4"/>
  <c r="Q2210" i="4"/>
  <c r="U2210" i="4" s="1"/>
  <c r="I2211" i="4" s="1"/>
  <c r="Y2211" i="4" s="1"/>
  <c r="T2210" i="4"/>
  <c r="D2211" i="4" s="1"/>
  <c r="J2211" i="4" s="1"/>
  <c r="K2211" i="4" l="1"/>
  <c r="L2211" i="4" l="1"/>
  <c r="N2211" i="4" s="1"/>
  <c r="P2211" i="4" l="1"/>
  <c r="S2211" i="4" s="1"/>
  <c r="G2212" i="4" s="1"/>
  <c r="M2212" i="4" s="1"/>
  <c r="R2211" i="4"/>
  <c r="H2212" i="4" s="1"/>
  <c r="W2212" i="4" l="1"/>
  <c r="X2212" i="4"/>
  <c r="Q2211" i="4"/>
  <c r="U2211" i="4" s="1"/>
  <c r="I2212" i="4" s="1"/>
  <c r="Y2212" i="4" s="1"/>
  <c r="T2211" i="4"/>
  <c r="D2212" i="4" s="1"/>
  <c r="J2212" i="4" s="1"/>
  <c r="K2212" i="4" l="1"/>
  <c r="L2212" i="4" s="1"/>
  <c r="N2212" i="4" s="1"/>
  <c r="R2212" i="4" s="1"/>
  <c r="P2212" i="4" l="1"/>
  <c r="S2212" i="4" s="1"/>
  <c r="G2213" i="4" s="1"/>
  <c r="M2213" i="4" s="1"/>
  <c r="H2213" i="4"/>
  <c r="W2213" i="4" l="1"/>
  <c r="Q2212" i="4"/>
  <c r="U2212" i="4" s="1"/>
  <c r="I2213" i="4" s="1"/>
  <c r="Y2213" i="4" s="1"/>
  <c r="T2212" i="4"/>
  <c r="D2213" i="4" s="1"/>
  <c r="J2213" i="4" s="1"/>
  <c r="X2213" i="4"/>
  <c r="K2213" i="4" l="1"/>
  <c r="L2213" i="4" l="1"/>
  <c r="N2213" i="4" s="1"/>
  <c r="R2213" i="4" s="1"/>
  <c r="P2213" i="4" l="1"/>
  <c r="S2213" i="4" s="1"/>
  <c r="G2214" i="4" s="1"/>
  <c r="M2214" i="4" s="1"/>
  <c r="H2214" i="4"/>
  <c r="W2214" i="4" l="1"/>
  <c r="Q2213" i="4"/>
  <c r="U2213" i="4" s="1"/>
  <c r="I2214" i="4" s="1"/>
  <c r="Y2214" i="4" s="1"/>
  <c r="T2213" i="4"/>
  <c r="D2214" i="4" s="1"/>
  <c r="J2214" i="4" s="1"/>
  <c r="X2214" i="4"/>
  <c r="K2214" i="4" l="1"/>
  <c r="L2214" i="4" l="1"/>
  <c r="N2214" i="4" s="1"/>
  <c r="R2214" i="4" l="1"/>
  <c r="H2215" i="4" s="1"/>
  <c r="P2214" i="4"/>
  <c r="S2214" i="4" s="1"/>
  <c r="G2215" i="4" s="1"/>
  <c r="M2215" i="4" s="1"/>
  <c r="W2215" i="4" l="1"/>
  <c r="X2215" i="4"/>
  <c r="Q2214" i="4"/>
  <c r="T2214" i="4" s="1"/>
  <c r="D2215" i="4" s="1"/>
  <c r="J2215" i="4" s="1"/>
  <c r="U2214" i="4" l="1"/>
  <c r="I2215" i="4" s="1"/>
  <c r="Y2215" i="4" s="1"/>
  <c r="K2215" i="4"/>
  <c r="L2215" i="4" l="1"/>
  <c r="N2215" i="4" s="1"/>
  <c r="P2215" i="4" l="1"/>
  <c r="S2215" i="4" s="1"/>
  <c r="G2216" i="4" s="1"/>
  <c r="M2216" i="4" s="1"/>
  <c r="R2215" i="4"/>
  <c r="H2216" i="4" s="1"/>
  <c r="Q2215" i="4" l="1"/>
  <c r="U2215" i="4" s="1"/>
  <c r="I2216" i="4" s="1"/>
  <c r="Y2216" i="4" s="1"/>
  <c r="X2216" i="4"/>
  <c r="W2216" i="4"/>
  <c r="T2215" i="4"/>
  <c r="D2216" i="4" s="1"/>
  <c r="J2216" i="4" s="1"/>
  <c r="K2216" i="4" l="1"/>
  <c r="L2216" i="4" l="1"/>
  <c r="N2216" i="4" s="1"/>
  <c r="P2216" i="4" l="1"/>
  <c r="S2216" i="4" s="1"/>
  <c r="G2217" i="4" s="1"/>
  <c r="M2217" i="4" s="1"/>
  <c r="R2216" i="4"/>
  <c r="H2217" i="4" s="1"/>
  <c r="W2217" i="4" l="1"/>
  <c r="Q2216" i="4"/>
  <c r="U2216" i="4" s="1"/>
  <c r="I2217" i="4" s="1"/>
  <c r="Y2217" i="4" s="1"/>
  <c r="X2217" i="4"/>
  <c r="T2216" i="4"/>
  <c r="D2217" i="4" s="1"/>
  <c r="J2217" i="4" s="1"/>
  <c r="K2217" i="4" l="1"/>
  <c r="L2217" i="4" s="1"/>
  <c r="N2217" i="4" s="1"/>
  <c r="R2217" i="4" s="1"/>
  <c r="H2218" i="4" l="1"/>
  <c r="P2217" i="4"/>
  <c r="S2217" i="4" s="1"/>
  <c r="G2218" i="4" s="1"/>
  <c r="M2218" i="4" s="1"/>
  <c r="W2218" i="4" l="1"/>
  <c r="Q2217" i="4"/>
  <c r="X2218" i="4"/>
  <c r="U2217" i="4" l="1"/>
  <c r="I2218" i="4" s="1"/>
  <c r="Y2218" i="4" s="1"/>
  <c r="T2217" i="4"/>
  <c r="D2218" i="4" s="1"/>
  <c r="J2218" i="4" s="1"/>
  <c r="K2218" i="4" l="1"/>
  <c r="L2218" i="4" s="1"/>
  <c r="N2218" i="4" s="1"/>
  <c r="R2218" i="4" s="1"/>
  <c r="P2218" i="4" l="1"/>
  <c r="S2218" i="4" s="1"/>
  <c r="G2219" i="4" s="1"/>
  <c r="M2219" i="4" s="1"/>
  <c r="H2219" i="4"/>
  <c r="W2219" i="4" l="1"/>
  <c r="Q2218" i="4"/>
  <c r="U2218" i="4" s="1"/>
  <c r="I2219" i="4" s="1"/>
  <c r="Y2219" i="4" s="1"/>
  <c r="T2218" i="4"/>
  <c r="D2219" i="4" s="1"/>
  <c r="J2219" i="4" s="1"/>
  <c r="X2219" i="4"/>
  <c r="K2219" i="4" l="1"/>
  <c r="L2219" i="4" s="1"/>
  <c r="N2219" i="4" s="1"/>
  <c r="R2219" i="4" l="1"/>
  <c r="H2220" i="4" s="1"/>
  <c r="P2219" i="4"/>
  <c r="S2219" i="4" s="1"/>
  <c r="G2220" i="4" s="1"/>
  <c r="M2220" i="4" s="1"/>
  <c r="W2220" i="4" l="1"/>
  <c r="Q2219" i="4"/>
  <c r="X2220" i="4"/>
  <c r="U2219" i="4" l="1"/>
  <c r="I2220" i="4" s="1"/>
  <c r="Y2220" i="4" s="1"/>
  <c r="T2219" i="4"/>
  <c r="D2220" i="4" s="1"/>
  <c r="J2220" i="4" s="1"/>
  <c r="K2220" i="4" l="1"/>
  <c r="L2220" i="4" l="1"/>
  <c r="N2220" i="4" s="1"/>
  <c r="P2220" i="4" l="1"/>
  <c r="S2220" i="4" s="1"/>
  <c r="G2221" i="4" s="1"/>
  <c r="M2221" i="4" s="1"/>
  <c r="R2220" i="4"/>
  <c r="H2221" i="4" s="1"/>
  <c r="Q2220" i="4" l="1"/>
  <c r="U2220" i="4" s="1"/>
  <c r="I2221" i="4" s="1"/>
  <c r="Y2221" i="4" s="1"/>
  <c r="W2221" i="4"/>
  <c r="X2221" i="4"/>
  <c r="T2220" i="4"/>
  <c r="D2221" i="4" s="1"/>
  <c r="J2221" i="4" s="1"/>
  <c r="K2221" i="4" l="1"/>
  <c r="L2221" i="4" l="1"/>
  <c r="N2221" i="4" s="1"/>
  <c r="P2221" i="4" l="1"/>
  <c r="S2221" i="4" s="1"/>
  <c r="G2222" i="4" s="1"/>
  <c r="M2222" i="4" s="1"/>
  <c r="R2221" i="4"/>
  <c r="H2222" i="4" s="1"/>
  <c r="Q2221" i="4" l="1"/>
  <c r="U2221" i="4" s="1"/>
  <c r="I2222" i="4" s="1"/>
  <c r="Y2222" i="4" s="1"/>
  <c r="W2222" i="4"/>
  <c r="X2222" i="4"/>
  <c r="T2221" i="4"/>
  <c r="D2222" i="4" s="1"/>
  <c r="J2222" i="4" s="1"/>
  <c r="K2222" i="4" l="1"/>
  <c r="L2222" i="4" l="1"/>
  <c r="N2222" i="4" s="1"/>
  <c r="P2222" i="4" l="1"/>
  <c r="S2222" i="4" s="1"/>
  <c r="G2223" i="4" s="1"/>
  <c r="M2223" i="4" s="1"/>
  <c r="R2222" i="4"/>
  <c r="H2223" i="4" s="1"/>
  <c r="Q2222" i="4" l="1"/>
  <c r="U2222" i="4" s="1"/>
  <c r="I2223" i="4" s="1"/>
  <c r="Y2223" i="4" s="1"/>
  <c r="X2223" i="4"/>
  <c r="W2223" i="4"/>
  <c r="T2222" i="4"/>
  <c r="D2223" i="4" s="1"/>
  <c r="J2223" i="4" s="1"/>
  <c r="K2223" i="4" l="1"/>
  <c r="L2223" i="4" l="1"/>
  <c r="N2223" i="4" s="1"/>
  <c r="R2223" i="4" s="1"/>
  <c r="P2223" i="4" l="1"/>
  <c r="S2223" i="4" s="1"/>
  <c r="G2224" i="4" s="1"/>
  <c r="M2224" i="4" s="1"/>
  <c r="H2224" i="4"/>
  <c r="W2224" i="4" l="1"/>
  <c r="Q2223" i="4"/>
  <c r="X2224" i="4"/>
  <c r="U2223" i="4" l="1"/>
  <c r="I2224" i="4" s="1"/>
  <c r="Y2224" i="4" s="1"/>
  <c r="T2223" i="4"/>
  <c r="D2224" i="4" s="1"/>
  <c r="J2224" i="4" s="1"/>
  <c r="K2224" i="4" l="1"/>
  <c r="L2224" i="4" l="1"/>
  <c r="N2224" i="4" s="1"/>
  <c r="R2224" i="4" s="1"/>
  <c r="P2224" i="4" l="1"/>
  <c r="S2224" i="4" s="1"/>
  <c r="G2225" i="4" s="1"/>
  <c r="M2225" i="4" s="1"/>
  <c r="H2225" i="4"/>
  <c r="W2225" i="4" l="1"/>
  <c r="Q2224" i="4"/>
  <c r="X2225" i="4"/>
  <c r="U2224" i="4" l="1"/>
  <c r="I2225" i="4" s="1"/>
  <c r="Y2225" i="4" s="1"/>
  <c r="T2224" i="4"/>
  <c r="D2225" i="4" s="1"/>
  <c r="J2225" i="4" s="1"/>
  <c r="K2225" i="4" l="1"/>
  <c r="L2225" i="4" s="1"/>
  <c r="N2225" i="4" s="1"/>
  <c r="R2225" i="4" s="1"/>
  <c r="P2225" i="4" l="1"/>
  <c r="S2225" i="4" s="1"/>
  <c r="G2226" i="4" s="1"/>
  <c r="M2226" i="4" s="1"/>
  <c r="H2226" i="4"/>
  <c r="W2226" i="4" l="1"/>
  <c r="Q2225" i="4"/>
  <c r="U2225" i="4" s="1"/>
  <c r="I2226" i="4" s="1"/>
  <c r="Y2226" i="4" s="1"/>
  <c r="T2225" i="4"/>
  <c r="D2226" i="4" s="1"/>
  <c r="J2226" i="4" s="1"/>
  <c r="X2226" i="4"/>
  <c r="K2226" i="4" l="1"/>
  <c r="L2226" i="4" l="1"/>
  <c r="N2226" i="4" s="1"/>
  <c r="R2226" i="4" s="1"/>
  <c r="P2226" i="4" l="1"/>
  <c r="S2226" i="4" s="1"/>
  <c r="G2227" i="4" s="1"/>
  <c r="M2227" i="4" s="1"/>
  <c r="H2227" i="4"/>
  <c r="W2227" i="4" l="1"/>
  <c r="Q2226" i="4"/>
  <c r="X2227" i="4"/>
  <c r="U2226" i="4" l="1"/>
  <c r="I2227" i="4" s="1"/>
  <c r="Y2227" i="4" s="1"/>
  <c r="T2226" i="4"/>
  <c r="D2227" i="4" s="1"/>
  <c r="J2227" i="4" s="1"/>
  <c r="K2227" i="4" l="1"/>
  <c r="L2227" i="4" s="1"/>
  <c r="N2227" i="4" s="1"/>
  <c r="R2227" i="4" s="1"/>
  <c r="H2228" i="4" l="1"/>
  <c r="P2227" i="4"/>
  <c r="S2227" i="4" s="1"/>
  <c r="G2228" i="4" s="1"/>
  <c r="M2228" i="4" s="1"/>
  <c r="W2228" i="4" l="1"/>
  <c r="Q2227" i="4"/>
  <c r="T2227" i="4" s="1"/>
  <c r="D2228" i="4" s="1"/>
  <c r="J2228" i="4" s="1"/>
  <c r="X2228" i="4"/>
  <c r="U2227" i="4" l="1"/>
  <c r="I2228" i="4" s="1"/>
  <c r="Y2228" i="4" s="1"/>
  <c r="K2228" i="4"/>
  <c r="L2228" i="4" s="1"/>
  <c r="N2228" i="4" s="1"/>
  <c r="R2228" i="4" s="1"/>
  <c r="P2228" i="4" l="1"/>
  <c r="S2228" i="4" s="1"/>
  <c r="G2229" i="4" s="1"/>
  <c r="M2229" i="4" s="1"/>
  <c r="H2229" i="4"/>
  <c r="W2229" i="4" l="1"/>
  <c r="Q2228" i="4"/>
  <c r="X2229" i="4"/>
  <c r="U2228" i="4" l="1"/>
  <c r="I2229" i="4" s="1"/>
  <c r="Y2229" i="4" s="1"/>
  <c r="T2228" i="4"/>
  <c r="D2229" i="4" s="1"/>
  <c r="J2229" i="4" s="1"/>
  <c r="K2229" i="4" l="1"/>
  <c r="L2229" i="4" s="1"/>
  <c r="N2229" i="4" s="1"/>
  <c r="R2229" i="4" s="1"/>
  <c r="P2229" i="4" l="1"/>
  <c r="S2229" i="4" s="1"/>
  <c r="G2230" i="4" s="1"/>
  <c r="M2230" i="4" s="1"/>
  <c r="H2230" i="4"/>
  <c r="W2230" i="4" l="1"/>
  <c r="Q2229" i="4"/>
  <c r="X2230" i="4"/>
  <c r="U2229" i="4" l="1"/>
  <c r="I2230" i="4" s="1"/>
  <c r="Y2230" i="4" s="1"/>
  <c r="T2229" i="4"/>
  <c r="D2230" i="4" s="1"/>
  <c r="J2230" i="4" s="1"/>
  <c r="K2230" i="4" l="1"/>
  <c r="L2230" i="4" s="1"/>
  <c r="N2230" i="4" s="1"/>
  <c r="R2230" i="4" s="1"/>
  <c r="P2230" i="4" l="1"/>
  <c r="S2230" i="4" s="1"/>
  <c r="G2231" i="4" s="1"/>
  <c r="M2231" i="4" s="1"/>
  <c r="H2231" i="4"/>
  <c r="W2231" i="4" l="1"/>
  <c r="Q2230" i="4"/>
  <c r="T2230" i="4" s="1"/>
  <c r="D2231" i="4" s="1"/>
  <c r="J2231" i="4" s="1"/>
  <c r="X2231" i="4"/>
  <c r="U2230" i="4" l="1"/>
  <c r="I2231" i="4" s="1"/>
  <c r="Y2231" i="4" s="1"/>
  <c r="K2231" i="4"/>
  <c r="L2231" i="4" l="1"/>
  <c r="N2231" i="4" s="1"/>
  <c r="P2231" i="4" l="1"/>
  <c r="S2231" i="4" s="1"/>
  <c r="G2232" i="4" s="1"/>
  <c r="M2232" i="4" s="1"/>
  <c r="R2231" i="4"/>
  <c r="H2232" i="4" s="1"/>
  <c r="Q2231" i="4" l="1"/>
  <c r="U2231" i="4" s="1"/>
  <c r="I2232" i="4" s="1"/>
  <c r="Y2232" i="4" s="1"/>
  <c r="X2232" i="4"/>
  <c r="W2232" i="4"/>
  <c r="T2231" i="4"/>
  <c r="D2232" i="4" s="1"/>
  <c r="J2232" i="4" s="1"/>
  <c r="K2232" i="4" l="1"/>
  <c r="L2232" i="4" l="1"/>
  <c r="N2232" i="4" s="1"/>
  <c r="R2232" i="4" l="1"/>
  <c r="H2233" i="4" s="1"/>
  <c r="P2232" i="4"/>
  <c r="S2232" i="4" s="1"/>
  <c r="G2233" i="4" s="1"/>
  <c r="M2233" i="4" s="1"/>
  <c r="W2233" i="4" l="1"/>
  <c r="X2233" i="4"/>
  <c r="Q2232" i="4"/>
  <c r="U2232" i="4" s="1"/>
  <c r="I2233" i="4" s="1"/>
  <c r="Y2233" i="4" s="1"/>
  <c r="T2232" i="4"/>
  <c r="D2233" i="4" s="1"/>
  <c r="J2233" i="4" s="1"/>
  <c r="K2233" i="4" l="1"/>
  <c r="L2233" i="4" s="1"/>
  <c r="N2233" i="4" s="1"/>
  <c r="R2233" i="4" s="1"/>
  <c r="P2233" i="4" l="1"/>
  <c r="S2233" i="4" s="1"/>
  <c r="G2234" i="4" s="1"/>
  <c r="M2234" i="4" s="1"/>
  <c r="H2234" i="4"/>
  <c r="W2234" i="4" l="1"/>
  <c r="Q2233" i="4"/>
  <c r="X2234" i="4"/>
  <c r="U2233" i="4" l="1"/>
  <c r="I2234" i="4" s="1"/>
  <c r="Y2234" i="4" s="1"/>
  <c r="T2233" i="4"/>
  <c r="D2234" i="4" s="1"/>
  <c r="J2234" i="4" s="1"/>
  <c r="K2234" i="4" l="1"/>
  <c r="L2234" i="4" s="1"/>
  <c r="N2234" i="4" s="1"/>
  <c r="R2234" i="4" s="1"/>
  <c r="P2234" i="4" l="1"/>
  <c r="S2234" i="4" s="1"/>
  <c r="G2235" i="4" s="1"/>
  <c r="M2235" i="4" s="1"/>
  <c r="H2235" i="4"/>
  <c r="W2235" i="4" l="1"/>
  <c r="Q2234" i="4"/>
  <c r="U2234" i="4" s="1"/>
  <c r="I2235" i="4" s="1"/>
  <c r="Y2235" i="4" s="1"/>
  <c r="T2234" i="4"/>
  <c r="D2235" i="4" s="1"/>
  <c r="J2235" i="4" s="1"/>
  <c r="X2235" i="4"/>
  <c r="K2235" i="4" l="1"/>
  <c r="L2235" i="4" l="1"/>
  <c r="N2235" i="4" s="1"/>
  <c r="R2235" i="4" s="1"/>
  <c r="P2235" i="4" l="1"/>
  <c r="S2235" i="4" s="1"/>
  <c r="G2236" i="4" s="1"/>
  <c r="M2236" i="4" s="1"/>
  <c r="H2236" i="4"/>
  <c r="W2236" i="4" l="1"/>
  <c r="Q2235" i="4"/>
  <c r="T2235" i="4" s="1"/>
  <c r="D2236" i="4" s="1"/>
  <c r="J2236" i="4" s="1"/>
  <c r="X2236" i="4"/>
  <c r="U2235" i="4" l="1"/>
  <c r="I2236" i="4" s="1"/>
  <c r="Y2236" i="4" s="1"/>
  <c r="K2236" i="4"/>
  <c r="L2236" i="4" s="1"/>
  <c r="N2236" i="4" s="1"/>
  <c r="R2236" i="4" s="1"/>
  <c r="H2237" i="4" l="1"/>
  <c r="P2236" i="4"/>
  <c r="S2236" i="4" s="1"/>
  <c r="G2237" i="4" s="1"/>
  <c r="M2237" i="4" s="1"/>
  <c r="W2237" i="4" l="1"/>
  <c r="Q2236" i="4"/>
  <c r="X2237" i="4"/>
  <c r="U2236" i="4" l="1"/>
  <c r="I2237" i="4" s="1"/>
  <c r="Y2237" i="4" s="1"/>
  <c r="T2236" i="4"/>
  <c r="D2237" i="4" s="1"/>
  <c r="J2237" i="4" s="1"/>
  <c r="K2237" i="4" l="1"/>
  <c r="L2237" i="4" s="1"/>
  <c r="N2237" i="4" s="1"/>
  <c r="R2237" i="4" s="1"/>
  <c r="P2237" i="4" l="1"/>
  <c r="S2237" i="4" s="1"/>
  <c r="G2238" i="4" s="1"/>
  <c r="M2238" i="4" s="1"/>
  <c r="H2238" i="4"/>
  <c r="W2238" i="4" l="1"/>
  <c r="Q2237" i="4"/>
  <c r="X2238" i="4"/>
  <c r="U2237" i="4" l="1"/>
  <c r="I2238" i="4" s="1"/>
  <c r="Y2238" i="4" s="1"/>
  <c r="T2237" i="4"/>
  <c r="D2238" i="4" s="1"/>
  <c r="J2238" i="4" s="1"/>
  <c r="K2238" i="4" l="1"/>
  <c r="L2238" i="4" s="1"/>
  <c r="N2238" i="4" s="1"/>
  <c r="R2238" i="4" s="1"/>
  <c r="P2238" i="4" l="1"/>
  <c r="S2238" i="4" s="1"/>
  <c r="G2239" i="4" s="1"/>
  <c r="M2239" i="4" s="1"/>
  <c r="H2239" i="4"/>
  <c r="W2239" i="4" l="1"/>
  <c r="Q2238" i="4"/>
  <c r="X2239" i="4"/>
  <c r="U2238" i="4" l="1"/>
  <c r="I2239" i="4" s="1"/>
  <c r="Y2239" i="4" s="1"/>
  <c r="T2238" i="4"/>
  <c r="D2239" i="4" s="1"/>
  <c r="J2239" i="4" s="1"/>
  <c r="K2239" i="4" l="1"/>
  <c r="L2239" i="4" l="1"/>
  <c r="N2239" i="4" s="1"/>
  <c r="P2239" i="4" l="1"/>
  <c r="S2239" i="4" s="1"/>
  <c r="G2240" i="4" s="1"/>
  <c r="M2240" i="4" s="1"/>
  <c r="R2239" i="4"/>
  <c r="H2240" i="4" s="1"/>
  <c r="X2240" i="4" l="1"/>
  <c r="Q2239" i="4"/>
  <c r="T2239" i="4" s="1"/>
  <c r="D2240" i="4" s="1"/>
  <c r="J2240" i="4" s="1"/>
  <c r="W2240" i="4"/>
  <c r="U2239" i="4" l="1"/>
  <c r="I2240" i="4" s="1"/>
  <c r="Y2240" i="4" s="1"/>
  <c r="K2240" i="4"/>
  <c r="L2240" i="4" s="1"/>
  <c r="N2240" i="4" s="1"/>
  <c r="R2240" i="4" s="1"/>
  <c r="P2240" i="4" l="1"/>
  <c r="S2240" i="4" s="1"/>
  <c r="G2241" i="4" s="1"/>
  <c r="M2241" i="4" s="1"/>
  <c r="H2241" i="4"/>
  <c r="W2241" i="4" l="1"/>
  <c r="Q2240" i="4"/>
  <c r="X2241" i="4"/>
  <c r="U2240" i="4" l="1"/>
  <c r="I2241" i="4" s="1"/>
  <c r="Y2241" i="4" s="1"/>
  <c r="T2240" i="4"/>
  <c r="D2241" i="4" s="1"/>
  <c r="J2241" i="4" s="1"/>
  <c r="K2241" i="4" l="1"/>
  <c r="L2241" i="4" s="1"/>
  <c r="N2241" i="4" s="1"/>
  <c r="R2241" i="4" s="1"/>
  <c r="P2241" i="4" l="1"/>
  <c r="S2241" i="4" s="1"/>
  <c r="G2242" i="4" s="1"/>
  <c r="M2242" i="4" s="1"/>
  <c r="H2242" i="4"/>
  <c r="W2242" i="4" l="1"/>
  <c r="Q2241" i="4"/>
  <c r="T2241" i="4" s="1"/>
  <c r="D2242" i="4" s="1"/>
  <c r="J2242" i="4" s="1"/>
  <c r="X2242" i="4"/>
  <c r="U2241" i="4" l="1"/>
  <c r="I2242" i="4" s="1"/>
  <c r="Y2242" i="4" s="1"/>
  <c r="K2242" i="4"/>
  <c r="L2242" i="4" l="1"/>
  <c r="N2242" i="4" s="1"/>
  <c r="R2242" i="4" s="1"/>
  <c r="P2242" i="4" l="1"/>
  <c r="S2242" i="4" s="1"/>
  <c r="G2243" i="4" s="1"/>
  <c r="M2243" i="4" s="1"/>
  <c r="H2243" i="4"/>
  <c r="W2243" i="4" l="1"/>
  <c r="Q2242" i="4"/>
  <c r="U2242" i="4" s="1"/>
  <c r="I2243" i="4" s="1"/>
  <c r="Y2243" i="4" s="1"/>
  <c r="T2242" i="4"/>
  <c r="D2243" i="4" s="1"/>
  <c r="J2243" i="4" s="1"/>
  <c r="X2243" i="4"/>
  <c r="K2243" i="4" l="1"/>
  <c r="L2243" i="4" l="1"/>
  <c r="N2243" i="4" s="1"/>
  <c r="R2243" i="4" s="1"/>
  <c r="P2243" i="4" l="1"/>
  <c r="S2243" i="4" s="1"/>
  <c r="G2244" i="4" s="1"/>
  <c r="M2244" i="4" s="1"/>
  <c r="H2244" i="4"/>
  <c r="W2244" i="4" l="1"/>
  <c r="Q2243" i="4"/>
  <c r="U2243" i="4" s="1"/>
  <c r="I2244" i="4" s="1"/>
  <c r="Y2244" i="4" s="1"/>
  <c r="T2243" i="4"/>
  <c r="D2244" i="4" s="1"/>
  <c r="J2244" i="4" s="1"/>
  <c r="X2244" i="4"/>
  <c r="K2244" i="4" l="1"/>
  <c r="L2244" i="4" l="1"/>
  <c r="N2244" i="4" s="1"/>
  <c r="R2244" i="4" l="1"/>
  <c r="H2245" i="4" s="1"/>
  <c r="P2244" i="4"/>
  <c r="S2244" i="4" s="1"/>
  <c r="G2245" i="4" s="1"/>
  <c r="M2245" i="4" s="1"/>
  <c r="W2245" i="4" l="1"/>
  <c r="X2245" i="4"/>
  <c r="Q2244" i="4"/>
  <c r="T2244" i="4" s="1"/>
  <c r="D2245" i="4" s="1"/>
  <c r="J2245" i="4" s="1"/>
  <c r="U2244" i="4" l="1"/>
  <c r="I2245" i="4" s="1"/>
  <c r="Y2245" i="4" s="1"/>
  <c r="K2245" i="4"/>
  <c r="L2245" i="4" l="1"/>
  <c r="N2245" i="4" s="1"/>
  <c r="R2245" i="4" s="1"/>
  <c r="P2245" i="4" l="1"/>
  <c r="S2245" i="4" s="1"/>
  <c r="G2246" i="4" s="1"/>
  <c r="M2246" i="4" s="1"/>
  <c r="H2246" i="4"/>
  <c r="W2246" i="4" l="1"/>
  <c r="Q2245" i="4"/>
  <c r="X2246" i="4"/>
  <c r="U2245" i="4" l="1"/>
  <c r="I2246" i="4" s="1"/>
  <c r="Y2246" i="4" s="1"/>
  <c r="T2245" i="4"/>
  <c r="D2246" i="4" s="1"/>
  <c r="J2246" i="4" s="1"/>
  <c r="K2246" i="4" l="1"/>
  <c r="L2246" i="4" s="1"/>
  <c r="N2246" i="4" s="1"/>
  <c r="R2246" i="4" s="1"/>
  <c r="P2246" i="4" l="1"/>
  <c r="S2246" i="4" s="1"/>
  <c r="G2247" i="4" s="1"/>
  <c r="M2247" i="4" s="1"/>
  <c r="H2247" i="4"/>
  <c r="W2247" i="4" l="1"/>
  <c r="Q2246" i="4"/>
  <c r="X2247" i="4"/>
  <c r="U2246" i="4" l="1"/>
  <c r="I2247" i="4" s="1"/>
  <c r="Y2247" i="4" s="1"/>
  <c r="T2246" i="4"/>
  <c r="D2247" i="4" s="1"/>
  <c r="J2247" i="4" s="1"/>
  <c r="K2247" i="4" l="1"/>
  <c r="L2247" i="4" l="1"/>
  <c r="N2247" i="4" s="1"/>
  <c r="R2247" i="4" s="1"/>
  <c r="P2247" i="4" l="1"/>
  <c r="S2247" i="4" s="1"/>
  <c r="G2248" i="4" s="1"/>
  <c r="M2248" i="4" s="1"/>
  <c r="H2248" i="4"/>
  <c r="W2248" i="4" l="1"/>
  <c r="Q2247" i="4"/>
  <c r="X2248" i="4"/>
  <c r="U2247" i="4" l="1"/>
  <c r="I2248" i="4" s="1"/>
  <c r="Y2248" i="4" s="1"/>
  <c r="T2247" i="4"/>
  <c r="D2248" i="4" s="1"/>
  <c r="J2248" i="4" s="1"/>
  <c r="K2248" i="4" l="1"/>
  <c r="L2248" i="4" s="1"/>
  <c r="N2248" i="4" s="1"/>
  <c r="R2248" i="4" s="1"/>
  <c r="P2248" i="4" l="1"/>
  <c r="S2248" i="4" s="1"/>
  <c r="G2249" i="4" s="1"/>
  <c r="M2249" i="4" s="1"/>
  <c r="H2249" i="4"/>
  <c r="W2249" i="4" l="1"/>
  <c r="Q2248" i="4"/>
  <c r="X2249" i="4"/>
  <c r="U2248" i="4" l="1"/>
  <c r="I2249" i="4" s="1"/>
  <c r="Y2249" i="4" s="1"/>
  <c r="T2248" i="4"/>
  <c r="D2249" i="4" s="1"/>
  <c r="J2249" i="4" s="1"/>
  <c r="K2249" i="4" l="1"/>
  <c r="L2249" i="4" l="1"/>
  <c r="N2249" i="4" s="1"/>
  <c r="P2249" i="4" l="1"/>
  <c r="S2249" i="4" s="1"/>
  <c r="G2250" i="4" s="1"/>
  <c r="M2250" i="4" s="1"/>
  <c r="R2249" i="4"/>
  <c r="H2250" i="4" s="1"/>
  <c r="Q2249" i="4" l="1"/>
  <c r="U2249" i="4" s="1"/>
  <c r="I2250" i="4" s="1"/>
  <c r="Y2250" i="4" s="1"/>
  <c r="W2250" i="4"/>
  <c r="X2250" i="4"/>
  <c r="T2249" i="4"/>
  <c r="D2250" i="4" s="1"/>
  <c r="J2250" i="4" s="1"/>
  <c r="K2250" i="4" l="1"/>
  <c r="L2250" i="4" l="1"/>
  <c r="N2250" i="4" s="1"/>
  <c r="R2250" i="4" s="1"/>
  <c r="P2250" i="4" l="1"/>
  <c r="S2250" i="4" s="1"/>
  <c r="G2251" i="4" s="1"/>
  <c r="M2251" i="4" s="1"/>
  <c r="H2251" i="4"/>
  <c r="W2251" i="4" l="1"/>
  <c r="Q2250" i="4"/>
  <c r="X2251" i="4"/>
  <c r="U2250" i="4" l="1"/>
  <c r="I2251" i="4" s="1"/>
  <c r="Y2251" i="4" s="1"/>
  <c r="T2250" i="4"/>
  <c r="D2251" i="4" s="1"/>
  <c r="J2251" i="4" s="1"/>
  <c r="K2251" i="4" l="1"/>
  <c r="L2251" i="4" s="1"/>
  <c r="N2251" i="4" s="1"/>
  <c r="R2251" i="4" s="1"/>
  <c r="H2252" i="4" l="1"/>
  <c r="P2251" i="4"/>
  <c r="S2251" i="4" s="1"/>
  <c r="G2252" i="4" s="1"/>
  <c r="M2252" i="4" s="1"/>
  <c r="W2252" i="4" l="1"/>
  <c r="Q2251" i="4"/>
  <c r="X2252" i="4"/>
  <c r="U2251" i="4" l="1"/>
  <c r="I2252" i="4" s="1"/>
  <c r="Y2252" i="4" s="1"/>
  <c r="T2251" i="4"/>
  <c r="D2252" i="4" s="1"/>
  <c r="J2252" i="4" s="1"/>
  <c r="K2252" i="4" l="1"/>
  <c r="L2252" i="4" s="1"/>
  <c r="N2252" i="4" s="1"/>
  <c r="R2252" i="4" s="1"/>
  <c r="P2252" i="4" l="1"/>
  <c r="S2252" i="4" s="1"/>
  <c r="G2253" i="4" s="1"/>
  <c r="M2253" i="4" s="1"/>
  <c r="H2253" i="4"/>
  <c r="W2253" i="4" l="1"/>
  <c r="Q2252" i="4"/>
  <c r="X2253" i="4"/>
  <c r="U2252" i="4" l="1"/>
  <c r="I2253" i="4" s="1"/>
  <c r="Y2253" i="4" s="1"/>
  <c r="T2252" i="4"/>
  <c r="D2253" i="4" s="1"/>
  <c r="J2253" i="4" s="1"/>
  <c r="K2253" i="4" l="1"/>
  <c r="L2253" i="4" s="1"/>
  <c r="N2253" i="4" s="1"/>
  <c r="R2253" i="4" s="1"/>
  <c r="P2253" i="4" l="1"/>
  <c r="S2253" i="4" s="1"/>
  <c r="G2254" i="4" s="1"/>
  <c r="M2254" i="4" s="1"/>
  <c r="H2254" i="4"/>
  <c r="W2254" i="4" l="1"/>
  <c r="Q2253" i="4"/>
  <c r="X2254" i="4"/>
  <c r="U2253" i="4" l="1"/>
  <c r="I2254" i="4" s="1"/>
  <c r="Y2254" i="4" s="1"/>
  <c r="T2253" i="4"/>
  <c r="D2254" i="4" s="1"/>
  <c r="J2254" i="4" s="1"/>
  <c r="K2254" i="4" l="1"/>
  <c r="L2254" i="4" l="1"/>
  <c r="N2254" i="4" s="1"/>
  <c r="P2254" i="4" l="1"/>
  <c r="S2254" i="4" s="1"/>
  <c r="G2255" i="4" s="1"/>
  <c r="M2255" i="4" s="1"/>
  <c r="R2254" i="4"/>
  <c r="H2255" i="4" s="1"/>
  <c r="Q2254" i="4" l="1"/>
  <c r="U2254" i="4" s="1"/>
  <c r="I2255" i="4" s="1"/>
  <c r="Y2255" i="4" s="1"/>
  <c r="X2255" i="4"/>
  <c r="W2255" i="4"/>
  <c r="T2254" i="4"/>
  <c r="D2255" i="4" s="1"/>
  <c r="J2255" i="4" s="1"/>
  <c r="K2255" i="4" l="1"/>
  <c r="L2255" i="4" l="1"/>
  <c r="N2255" i="4" s="1"/>
  <c r="R2255" i="4" l="1"/>
  <c r="H2256" i="4" s="1"/>
  <c r="P2255" i="4"/>
  <c r="S2255" i="4" s="1"/>
  <c r="G2256" i="4" s="1"/>
  <c r="M2256" i="4" s="1"/>
  <c r="W2256" i="4" l="1"/>
  <c r="X2256" i="4"/>
  <c r="Q2255" i="4"/>
  <c r="T2255" i="4" l="1"/>
  <c r="D2256" i="4" s="1"/>
  <c r="U2255" i="4"/>
  <c r="I2256" i="4" s="1"/>
  <c r="Y2256" i="4" s="1"/>
  <c r="K2256" i="4" l="1"/>
  <c r="J2256" i="4"/>
  <c r="L2256" i="4" l="1"/>
  <c r="N2256" i="4" s="1"/>
  <c r="P2256" i="4" s="1"/>
  <c r="S2256" i="4" s="1"/>
  <c r="G2257" i="4" s="1"/>
  <c r="M2257" i="4" s="1"/>
  <c r="T2256" i="4"/>
  <c r="D2257" i="4" s="1"/>
  <c r="W2257" i="4" l="1"/>
  <c r="R2256" i="4"/>
  <c r="H2257" i="4" s="1"/>
  <c r="X2257" i="4" s="1"/>
  <c r="J2257" i="4"/>
  <c r="Q2256" i="4"/>
  <c r="U2256" i="4" s="1"/>
  <c r="I2257" i="4" s="1"/>
  <c r="K2257" i="4"/>
  <c r="L2257" i="4" l="1"/>
  <c r="N2257" i="4" s="1"/>
  <c r="R2257" i="4" s="1"/>
  <c r="H2258" i="4" s="1"/>
  <c r="Y2257" i="4"/>
  <c r="P2257" i="4" l="1"/>
  <c r="S2257" i="4" s="1"/>
  <c r="G2258" i="4" s="1"/>
  <c r="M2258" i="4" s="1"/>
  <c r="Q2257" i="4" l="1"/>
  <c r="U2257" i="4" s="1"/>
  <c r="I2258" i="4" s="1"/>
  <c r="Y2258" i="4" s="1"/>
  <c r="W2258" i="4"/>
  <c r="X2258" i="4"/>
  <c r="T2257" i="4"/>
  <c r="D2258" i="4" s="1"/>
  <c r="J2258" i="4" s="1"/>
  <c r="K2258" i="4" l="1"/>
  <c r="L2258" i="4" s="1"/>
  <c r="N2258" i="4" s="1"/>
  <c r="R2258" i="4" s="1"/>
  <c r="P2258" i="4" l="1"/>
  <c r="S2258" i="4" s="1"/>
  <c r="G2259" i="4" s="1"/>
  <c r="M2259" i="4" s="1"/>
  <c r="H2259" i="4"/>
  <c r="W2259" i="4" l="1"/>
  <c r="Q2258" i="4"/>
  <c r="X2259" i="4"/>
  <c r="U2258" i="4" l="1"/>
  <c r="I2259" i="4" s="1"/>
  <c r="Y2259" i="4" s="1"/>
  <c r="T2258" i="4"/>
  <c r="D2259" i="4" s="1"/>
  <c r="J2259" i="4" s="1"/>
  <c r="K2259" i="4" l="1"/>
  <c r="L2259" i="4" l="1"/>
  <c r="N2259" i="4" s="1"/>
  <c r="P2259" i="4" l="1"/>
  <c r="S2259" i="4" s="1"/>
  <c r="G2260" i="4" s="1"/>
  <c r="M2260" i="4" s="1"/>
  <c r="R2259" i="4"/>
  <c r="H2260" i="4" s="1"/>
  <c r="Q2259" i="4" l="1"/>
  <c r="U2259" i="4" s="1"/>
  <c r="I2260" i="4" s="1"/>
  <c r="Y2260" i="4" s="1"/>
  <c r="W2260" i="4"/>
  <c r="X2260" i="4"/>
  <c r="T2259" i="4"/>
  <c r="D2260" i="4" s="1"/>
  <c r="J2260" i="4" s="1"/>
  <c r="K2260" i="4" l="1"/>
  <c r="L2260" i="4" s="1"/>
  <c r="N2260" i="4" s="1"/>
  <c r="R2260" i="4" s="1"/>
  <c r="H2261" i="4" l="1"/>
  <c r="P2260" i="4"/>
  <c r="S2260" i="4" s="1"/>
  <c r="G2261" i="4" s="1"/>
  <c r="M2261" i="4" s="1"/>
  <c r="W2261" i="4" l="1"/>
  <c r="Q2260" i="4"/>
  <c r="X2261" i="4"/>
  <c r="U2260" i="4" l="1"/>
  <c r="I2261" i="4" s="1"/>
  <c r="Y2261" i="4" s="1"/>
  <c r="T2260" i="4"/>
  <c r="D2261" i="4" s="1"/>
  <c r="J2261" i="4" s="1"/>
  <c r="K2261" i="4" l="1"/>
  <c r="L2261" i="4" s="1"/>
  <c r="N2261" i="4" s="1"/>
  <c r="R2261" i="4" s="1"/>
  <c r="P2261" i="4" l="1"/>
  <c r="S2261" i="4" s="1"/>
  <c r="G2262" i="4" s="1"/>
  <c r="M2262" i="4" s="1"/>
  <c r="H2262" i="4"/>
  <c r="W2262" i="4" l="1"/>
  <c r="Q2261" i="4"/>
  <c r="T2261" i="4" s="1"/>
  <c r="D2262" i="4" s="1"/>
  <c r="J2262" i="4" s="1"/>
  <c r="X2262" i="4"/>
  <c r="U2261" i="4" l="1"/>
  <c r="I2262" i="4" s="1"/>
  <c r="Y2262" i="4" s="1"/>
  <c r="K2262" i="4"/>
  <c r="L2262" i="4" l="1"/>
  <c r="N2262" i="4" s="1"/>
  <c r="R2262" i="4" s="1"/>
  <c r="P2262" i="4" l="1"/>
  <c r="S2262" i="4" s="1"/>
  <c r="G2263" i="4" s="1"/>
  <c r="M2263" i="4" s="1"/>
  <c r="H2263" i="4"/>
  <c r="W2263" i="4" l="1"/>
  <c r="Q2262" i="4"/>
  <c r="U2262" i="4" s="1"/>
  <c r="I2263" i="4" s="1"/>
  <c r="Y2263" i="4" s="1"/>
  <c r="T2262" i="4"/>
  <c r="D2263" i="4" s="1"/>
  <c r="J2263" i="4" s="1"/>
  <c r="X2263" i="4"/>
  <c r="K2263" i="4" l="1"/>
  <c r="L2263" i="4" s="1"/>
  <c r="N2263" i="4" s="1"/>
  <c r="R2263" i="4" s="1"/>
  <c r="H2264" i="4" l="1"/>
  <c r="P2263" i="4"/>
  <c r="S2263" i="4" s="1"/>
  <c r="G2264" i="4" s="1"/>
  <c r="M2264" i="4" s="1"/>
  <c r="W2264" i="4" l="1"/>
  <c r="Q2263" i="4"/>
  <c r="X2264" i="4"/>
  <c r="U2263" i="4" l="1"/>
  <c r="I2264" i="4" s="1"/>
  <c r="Y2264" i="4" s="1"/>
  <c r="T2263" i="4"/>
  <c r="D2264" i="4" s="1"/>
  <c r="J2264" i="4" s="1"/>
  <c r="K2264" i="4" l="1"/>
  <c r="L2264" i="4" s="1"/>
  <c r="N2264" i="4" s="1"/>
  <c r="R2264" i="4" s="1"/>
  <c r="P2264" i="4" l="1"/>
  <c r="S2264" i="4" s="1"/>
  <c r="G2265" i="4" s="1"/>
  <c r="M2265" i="4" s="1"/>
  <c r="H2265" i="4"/>
  <c r="W2265" i="4" l="1"/>
  <c r="Q2264" i="4"/>
  <c r="X2265" i="4"/>
  <c r="U2264" i="4" l="1"/>
  <c r="I2265" i="4" s="1"/>
  <c r="Y2265" i="4" s="1"/>
  <c r="T2264" i="4"/>
  <c r="D2265" i="4" s="1"/>
  <c r="J2265" i="4" s="1"/>
  <c r="K2265" i="4" l="1"/>
  <c r="L2265" i="4" s="1"/>
  <c r="N2265" i="4" s="1"/>
  <c r="R2265" i="4" s="1"/>
  <c r="P2265" i="4" l="1"/>
  <c r="S2265" i="4" s="1"/>
  <c r="G2266" i="4" s="1"/>
  <c r="M2266" i="4" s="1"/>
  <c r="H2266" i="4"/>
  <c r="W2266" i="4" l="1"/>
  <c r="Q2265" i="4"/>
  <c r="X2266" i="4"/>
  <c r="U2265" i="4" l="1"/>
  <c r="I2266" i="4" s="1"/>
  <c r="Y2266" i="4" s="1"/>
  <c r="T2265" i="4"/>
  <c r="D2266" i="4" s="1"/>
  <c r="J2266" i="4" s="1"/>
  <c r="K2266" i="4" l="1"/>
  <c r="L2266" i="4" s="1"/>
  <c r="N2266" i="4" s="1"/>
  <c r="R2266" i="4" s="1"/>
  <c r="P2266" i="4" l="1"/>
  <c r="S2266" i="4" s="1"/>
  <c r="G2267" i="4" s="1"/>
  <c r="M2267" i="4" s="1"/>
  <c r="H2267" i="4"/>
  <c r="W2267" i="4" l="1"/>
  <c r="Q2266" i="4"/>
  <c r="X2267" i="4"/>
  <c r="U2266" i="4" l="1"/>
  <c r="I2267" i="4" s="1"/>
  <c r="Y2267" i="4" s="1"/>
  <c r="T2266" i="4"/>
  <c r="D2267" i="4" s="1"/>
  <c r="J2267" i="4" s="1"/>
  <c r="K2267" i="4" l="1"/>
  <c r="L2267" i="4" s="1"/>
  <c r="N2267" i="4" s="1"/>
  <c r="R2267" i="4" s="1"/>
  <c r="H2268" i="4" l="1"/>
  <c r="P2267" i="4"/>
  <c r="S2267" i="4" s="1"/>
  <c r="G2268" i="4" s="1"/>
  <c r="M2268" i="4" s="1"/>
  <c r="W2268" i="4" l="1"/>
  <c r="X2268" i="4"/>
  <c r="Q2267" i="4"/>
  <c r="U2267" i="4" l="1"/>
  <c r="I2268" i="4" s="1"/>
  <c r="Y2268" i="4" s="1"/>
  <c r="T2267" i="4"/>
  <c r="D2268" i="4" s="1"/>
  <c r="J2268" i="4" s="1"/>
  <c r="K2268" i="4" l="1"/>
  <c r="L2268" i="4" l="1"/>
  <c r="N2268" i="4" s="1"/>
  <c r="R2268" i="4" s="1"/>
  <c r="P2268" i="4" l="1"/>
  <c r="S2268" i="4" s="1"/>
  <c r="G2269" i="4" s="1"/>
  <c r="M2269" i="4" s="1"/>
  <c r="H2269" i="4"/>
  <c r="W2269" i="4" l="1"/>
  <c r="Q2268" i="4"/>
  <c r="X2269" i="4"/>
  <c r="U2268" i="4" l="1"/>
  <c r="I2269" i="4" s="1"/>
  <c r="Y2269" i="4" s="1"/>
  <c r="T2268" i="4"/>
  <c r="D2269" i="4" s="1"/>
  <c r="J2269" i="4" s="1"/>
  <c r="K2269" i="4" l="1"/>
  <c r="L2269" i="4" s="1"/>
  <c r="N2269" i="4" s="1"/>
  <c r="R2269" i="4" s="1"/>
  <c r="P2269" i="4" l="1"/>
  <c r="S2269" i="4" s="1"/>
  <c r="G2270" i="4" s="1"/>
  <c r="M2270" i="4" s="1"/>
  <c r="H2270" i="4"/>
  <c r="W2270" i="4" l="1"/>
  <c r="Q2269" i="4"/>
  <c r="T2269" i="4" s="1"/>
  <c r="D2270" i="4" s="1"/>
  <c r="J2270" i="4" s="1"/>
  <c r="X2270" i="4"/>
  <c r="U2269" i="4" l="1"/>
  <c r="I2270" i="4" s="1"/>
  <c r="Y2270" i="4" s="1"/>
  <c r="K2270" i="4"/>
  <c r="L2270" i="4" l="1"/>
  <c r="N2270" i="4" s="1"/>
  <c r="R2270" i="4" s="1"/>
  <c r="P2270" i="4" l="1"/>
  <c r="S2270" i="4" s="1"/>
  <c r="G2271" i="4" s="1"/>
  <c r="M2271" i="4" s="1"/>
  <c r="H2271" i="4"/>
  <c r="W2271" i="4" l="1"/>
  <c r="Q2270" i="4"/>
  <c r="T2270" i="4" s="1"/>
  <c r="D2271" i="4" s="1"/>
  <c r="J2271" i="4" s="1"/>
  <c r="X2271" i="4"/>
  <c r="U2270" i="4" l="1"/>
  <c r="I2271" i="4" s="1"/>
  <c r="Y2271" i="4" s="1"/>
  <c r="K2271" i="4"/>
  <c r="L2271" i="4" s="1"/>
  <c r="N2271" i="4" s="1"/>
  <c r="R2271" i="4" s="1"/>
  <c r="P2271" i="4" l="1"/>
  <c r="S2271" i="4" s="1"/>
  <c r="G2272" i="4" s="1"/>
  <c r="M2272" i="4" s="1"/>
  <c r="H2272" i="4"/>
  <c r="W2272" i="4" l="1"/>
  <c r="Q2271" i="4"/>
  <c r="X2272" i="4"/>
  <c r="U2271" i="4" l="1"/>
  <c r="I2272" i="4" s="1"/>
  <c r="Y2272" i="4" s="1"/>
  <c r="T2271" i="4"/>
  <c r="D2272" i="4" s="1"/>
  <c r="J2272" i="4" s="1"/>
  <c r="K2272" i="4" l="1"/>
  <c r="L2272" i="4" l="1"/>
  <c r="N2272" i="4" s="1"/>
  <c r="P2272" i="4" l="1"/>
  <c r="S2272" i="4" s="1"/>
  <c r="G2273" i="4" s="1"/>
  <c r="M2273" i="4" s="1"/>
  <c r="R2272" i="4"/>
  <c r="H2273" i="4" s="1"/>
  <c r="Q2272" i="4" l="1"/>
  <c r="T2272" i="4" s="1"/>
  <c r="D2273" i="4" s="1"/>
  <c r="J2273" i="4" s="1"/>
  <c r="W2273" i="4"/>
  <c r="X2273" i="4"/>
  <c r="U2272" i="4" l="1"/>
  <c r="I2273" i="4" s="1"/>
  <c r="Y2273" i="4" s="1"/>
  <c r="K2273" i="4"/>
  <c r="L2273" i="4" s="1"/>
  <c r="N2273" i="4" s="1"/>
  <c r="P2273" i="4" l="1"/>
  <c r="S2273" i="4" s="1"/>
  <c r="G2274" i="4" s="1"/>
  <c r="M2274" i="4" s="1"/>
  <c r="R2273" i="4"/>
  <c r="H2274" i="4" s="1"/>
  <c r="Q2273" i="4" l="1"/>
  <c r="U2273" i="4" s="1"/>
  <c r="I2274" i="4" s="1"/>
  <c r="Y2274" i="4" s="1"/>
  <c r="W2274" i="4"/>
  <c r="X2274" i="4"/>
  <c r="T2273" i="4"/>
  <c r="D2274" i="4" s="1"/>
  <c r="J2274" i="4" s="1"/>
  <c r="K2274" i="4" l="1"/>
  <c r="L2274" i="4" s="1"/>
  <c r="N2274" i="4" s="1"/>
  <c r="R2274" i="4" s="1"/>
  <c r="P2274" i="4" l="1"/>
  <c r="S2274" i="4" s="1"/>
  <c r="G2275" i="4" s="1"/>
  <c r="M2275" i="4" s="1"/>
  <c r="H2275" i="4"/>
  <c r="W2275" i="4" l="1"/>
  <c r="Q2274" i="4"/>
  <c r="X2275" i="4"/>
  <c r="U2274" i="4" l="1"/>
  <c r="I2275" i="4" s="1"/>
  <c r="Y2275" i="4" s="1"/>
  <c r="T2274" i="4"/>
  <c r="D2275" i="4" s="1"/>
  <c r="J2275" i="4" s="1"/>
  <c r="K2275" i="4" l="1"/>
  <c r="L2275" i="4" s="1"/>
  <c r="N2275" i="4" s="1"/>
  <c r="R2275" i="4" s="1"/>
  <c r="P2275" i="4" l="1"/>
  <c r="S2275" i="4" s="1"/>
  <c r="G2276" i="4" s="1"/>
  <c r="M2276" i="4" s="1"/>
  <c r="H2276" i="4"/>
  <c r="W2276" i="4" l="1"/>
  <c r="Q2275" i="4"/>
  <c r="X2276" i="4"/>
  <c r="U2275" i="4" l="1"/>
  <c r="I2276" i="4" s="1"/>
  <c r="Y2276" i="4" s="1"/>
  <c r="T2275" i="4"/>
  <c r="D2276" i="4" s="1"/>
  <c r="J2276" i="4" s="1"/>
  <c r="K2276" i="4" l="1"/>
  <c r="L2276" i="4" s="1"/>
  <c r="N2276" i="4" s="1"/>
  <c r="R2276" i="4" s="1"/>
  <c r="H2277" i="4" l="1"/>
  <c r="P2276" i="4"/>
  <c r="S2276" i="4" s="1"/>
  <c r="G2277" i="4" s="1"/>
  <c r="M2277" i="4" s="1"/>
  <c r="W2277" i="4" l="1"/>
  <c r="Q2276" i="4"/>
  <c r="X2277" i="4"/>
  <c r="U2276" i="4" l="1"/>
  <c r="I2277" i="4" s="1"/>
  <c r="Y2277" i="4" s="1"/>
  <c r="T2276" i="4"/>
  <c r="D2277" i="4" s="1"/>
  <c r="J2277" i="4" s="1"/>
  <c r="K2277" i="4" l="1"/>
  <c r="L2277" i="4" s="1"/>
  <c r="N2277" i="4" s="1"/>
  <c r="R2277" i="4" s="1"/>
  <c r="P2277" i="4" l="1"/>
  <c r="S2277" i="4" s="1"/>
  <c r="G2278" i="4" s="1"/>
  <c r="M2278" i="4" s="1"/>
  <c r="H2278" i="4"/>
  <c r="W2278" i="4" l="1"/>
  <c r="Q2277" i="4"/>
  <c r="T2277" i="4" s="1"/>
  <c r="D2278" i="4" s="1"/>
  <c r="J2278" i="4" s="1"/>
  <c r="X2278" i="4"/>
  <c r="U2277" i="4" l="1"/>
  <c r="I2278" i="4" s="1"/>
  <c r="Y2278" i="4" s="1"/>
  <c r="K2278" i="4"/>
  <c r="L2278" i="4" l="1"/>
  <c r="N2278" i="4" s="1"/>
  <c r="P2278" i="4" l="1"/>
  <c r="S2278" i="4" s="1"/>
  <c r="G2279" i="4" s="1"/>
  <c r="M2279" i="4" s="1"/>
  <c r="R2278" i="4"/>
  <c r="H2279" i="4" s="1"/>
  <c r="X2279" i="4" l="1"/>
  <c r="W2279" i="4"/>
  <c r="Q2278" i="4"/>
  <c r="T2278" i="4" s="1"/>
  <c r="D2279" i="4" s="1"/>
  <c r="J2279" i="4" s="1"/>
  <c r="K2279" i="4" l="1"/>
  <c r="L2279" i="4" s="1"/>
  <c r="N2279" i="4" s="1"/>
  <c r="U2278" i="4"/>
  <c r="I2279" i="4" s="1"/>
  <c r="Y2279" i="4" s="1"/>
  <c r="P2279" i="4" l="1"/>
  <c r="S2279" i="4" s="1"/>
  <c r="G2280" i="4" s="1"/>
  <c r="M2280" i="4" s="1"/>
  <c r="R2279" i="4"/>
  <c r="H2280" i="4" s="1"/>
  <c r="X2280" i="4" l="1"/>
  <c r="Q2279" i="4"/>
  <c r="U2279" i="4" s="1"/>
  <c r="I2280" i="4" s="1"/>
  <c r="Y2280" i="4" s="1"/>
  <c r="W2280" i="4"/>
  <c r="T2279" i="4"/>
  <c r="D2280" i="4" s="1"/>
  <c r="J2280" i="4" s="1"/>
  <c r="K2280" i="4" l="1"/>
  <c r="L2280" i="4" s="1"/>
  <c r="N2280" i="4" s="1"/>
  <c r="R2280" i="4" s="1"/>
  <c r="P2280" i="4" l="1"/>
  <c r="S2280" i="4" s="1"/>
  <c r="G2281" i="4" s="1"/>
  <c r="M2281" i="4" s="1"/>
  <c r="H2281" i="4"/>
  <c r="W2281" i="4" l="1"/>
  <c r="Q2280" i="4"/>
  <c r="X2281" i="4"/>
  <c r="U2280" i="4" l="1"/>
  <c r="I2281" i="4" s="1"/>
  <c r="Y2281" i="4" s="1"/>
  <c r="T2280" i="4"/>
  <c r="D2281" i="4" s="1"/>
  <c r="J2281" i="4" s="1"/>
  <c r="K2281" i="4" l="1"/>
  <c r="L2281" i="4" l="1"/>
  <c r="N2281" i="4" s="1"/>
  <c r="R2281" i="4" l="1"/>
  <c r="H2282" i="4" s="1"/>
  <c r="P2281" i="4"/>
  <c r="S2281" i="4" s="1"/>
  <c r="G2282" i="4" s="1"/>
  <c r="M2282" i="4" s="1"/>
  <c r="W2282" i="4" l="1"/>
  <c r="X2282" i="4"/>
  <c r="Q2281" i="4"/>
  <c r="U2281" i="4" s="1"/>
  <c r="I2282" i="4" s="1"/>
  <c r="Y2282" i="4" s="1"/>
  <c r="T2281" i="4"/>
  <c r="D2282" i="4" s="1"/>
  <c r="J2282" i="4" s="1"/>
  <c r="K2282" i="4" l="1"/>
  <c r="L2282" i="4" l="1"/>
  <c r="N2282" i="4" s="1"/>
  <c r="P2282" i="4" l="1"/>
  <c r="S2282" i="4" s="1"/>
  <c r="G2283" i="4" s="1"/>
  <c r="M2283" i="4" s="1"/>
  <c r="R2282" i="4"/>
  <c r="H2283" i="4" s="1"/>
  <c r="X2283" i="4" l="1"/>
  <c r="Q2282" i="4"/>
  <c r="U2282" i="4" s="1"/>
  <c r="I2283" i="4" s="1"/>
  <c r="Y2283" i="4" s="1"/>
  <c r="W2283" i="4"/>
  <c r="T2282" i="4"/>
  <c r="D2283" i="4" s="1"/>
  <c r="J2283" i="4" s="1"/>
  <c r="K2283" i="4" l="1"/>
  <c r="L2283" i="4" l="1"/>
  <c r="N2283" i="4" s="1"/>
  <c r="P2283" i="4" l="1"/>
  <c r="S2283" i="4" s="1"/>
  <c r="G2284" i="4" s="1"/>
  <c r="M2284" i="4" s="1"/>
  <c r="R2283" i="4"/>
  <c r="H2284" i="4" s="1"/>
  <c r="Q2283" i="4" l="1"/>
  <c r="U2283" i="4" s="1"/>
  <c r="I2284" i="4" s="1"/>
  <c r="Y2284" i="4" s="1"/>
  <c r="X2284" i="4"/>
  <c r="W2284" i="4"/>
  <c r="T2283" i="4"/>
  <c r="D2284" i="4" s="1"/>
  <c r="J2284" i="4" s="1"/>
  <c r="K2284" i="4" l="1"/>
  <c r="L2284" i="4" l="1"/>
  <c r="N2284" i="4" s="1"/>
  <c r="P2284" i="4" l="1"/>
  <c r="S2284" i="4" s="1"/>
  <c r="G2285" i="4" s="1"/>
  <c r="M2285" i="4" s="1"/>
  <c r="R2284" i="4"/>
  <c r="H2285" i="4" s="1"/>
  <c r="X2285" i="4" l="1"/>
  <c r="Q2284" i="4"/>
  <c r="U2284" i="4" s="1"/>
  <c r="I2285" i="4" s="1"/>
  <c r="Y2285" i="4" s="1"/>
  <c r="W2285" i="4"/>
  <c r="T2284" i="4"/>
  <c r="D2285" i="4" s="1"/>
  <c r="J2285" i="4" s="1"/>
  <c r="K2285" i="4" l="1"/>
  <c r="L2285" i="4" l="1"/>
  <c r="N2285" i="4" s="1"/>
  <c r="R2285" i="4" s="1"/>
  <c r="P2285" i="4" l="1"/>
  <c r="S2285" i="4" s="1"/>
  <c r="G2286" i="4" s="1"/>
  <c r="M2286" i="4" s="1"/>
  <c r="H2286" i="4"/>
  <c r="W2286" i="4" l="1"/>
  <c r="Q2285" i="4"/>
  <c r="U2285" i="4" s="1"/>
  <c r="I2286" i="4" s="1"/>
  <c r="Y2286" i="4" s="1"/>
  <c r="T2285" i="4"/>
  <c r="D2286" i="4" s="1"/>
  <c r="J2286" i="4" s="1"/>
  <c r="X2286" i="4"/>
  <c r="K2286" i="4" l="1"/>
  <c r="L2286" i="4" l="1"/>
  <c r="N2286" i="4" s="1"/>
  <c r="R2286" i="4" s="1"/>
  <c r="P2286" i="4" l="1"/>
  <c r="S2286" i="4" s="1"/>
  <c r="G2287" i="4" s="1"/>
  <c r="M2287" i="4" s="1"/>
  <c r="H2287" i="4"/>
  <c r="W2287" i="4" l="1"/>
  <c r="Q2286" i="4"/>
  <c r="U2286" i="4" s="1"/>
  <c r="I2287" i="4" s="1"/>
  <c r="Y2287" i="4" s="1"/>
  <c r="T2286" i="4"/>
  <c r="D2287" i="4" s="1"/>
  <c r="J2287" i="4" s="1"/>
  <c r="X2287" i="4"/>
  <c r="K2287" i="4" l="1"/>
  <c r="L2287" i="4" l="1"/>
  <c r="N2287" i="4" s="1"/>
  <c r="R2287" i="4" l="1"/>
  <c r="H2288" i="4" s="1"/>
  <c r="P2287" i="4"/>
  <c r="S2287" i="4" s="1"/>
  <c r="G2288" i="4" s="1"/>
  <c r="M2288" i="4" s="1"/>
  <c r="T2287" i="4"/>
  <c r="D2288" i="4" s="1"/>
  <c r="J2288" i="4" l="1"/>
  <c r="X2288" i="4"/>
  <c r="Q2287" i="4"/>
  <c r="U2287" i="4" s="1"/>
  <c r="I2288" i="4" s="1"/>
  <c r="Y2288" i="4" s="1"/>
  <c r="W2288" i="4"/>
  <c r="K2288" i="4"/>
  <c r="L2288" i="4" l="1"/>
  <c r="N2288" i="4" s="1"/>
  <c r="R2288" i="4" l="1"/>
  <c r="H2289" i="4" s="1"/>
  <c r="P2288" i="4"/>
  <c r="S2288" i="4" s="1"/>
  <c r="G2289" i="4" s="1"/>
  <c r="M2289" i="4" s="1"/>
  <c r="W2289" i="4" l="1"/>
  <c r="Q2288" i="4"/>
  <c r="U2288" i="4" s="1"/>
  <c r="I2289" i="4" s="1"/>
  <c r="Y2289" i="4" s="1"/>
  <c r="X2289" i="4"/>
  <c r="T2288" i="4"/>
  <c r="D2289" i="4" s="1"/>
  <c r="J2289" i="4" s="1"/>
  <c r="K2289" i="4" l="1"/>
  <c r="L2289" i="4" l="1"/>
  <c r="N2289" i="4" s="1"/>
  <c r="P2289" i="4" l="1"/>
  <c r="S2289" i="4" s="1"/>
  <c r="G2290" i="4" s="1"/>
  <c r="M2290" i="4" s="1"/>
  <c r="R2289" i="4"/>
  <c r="H2290" i="4" s="1"/>
  <c r="W2290" i="4" l="1"/>
  <c r="Q2289" i="4"/>
  <c r="U2289" i="4" s="1"/>
  <c r="I2290" i="4" s="1"/>
  <c r="Y2290" i="4" s="1"/>
  <c r="X2290" i="4"/>
  <c r="T2289" i="4"/>
  <c r="D2290" i="4" s="1"/>
  <c r="J2290" i="4" s="1"/>
  <c r="K2290" i="4" l="1"/>
  <c r="L2290" i="4" s="1"/>
  <c r="N2290" i="4" s="1"/>
  <c r="R2290" i="4" s="1"/>
  <c r="H2291" i="4" l="1"/>
  <c r="P2290" i="4"/>
  <c r="S2290" i="4" s="1"/>
  <c r="G2291" i="4" s="1"/>
  <c r="M2291" i="4" s="1"/>
  <c r="W2291" i="4" l="1"/>
  <c r="Q2290" i="4"/>
  <c r="X2291" i="4"/>
  <c r="U2290" i="4" l="1"/>
  <c r="I2291" i="4" s="1"/>
  <c r="Y2291" i="4" s="1"/>
  <c r="T2290" i="4"/>
  <c r="D2291" i="4" s="1"/>
  <c r="J2291" i="4" s="1"/>
  <c r="K2291" i="4" l="1"/>
  <c r="L2291" i="4" l="1"/>
  <c r="N2291" i="4" s="1"/>
  <c r="P2291" i="4" l="1"/>
  <c r="S2291" i="4" s="1"/>
  <c r="G2292" i="4" s="1"/>
  <c r="M2292" i="4" s="1"/>
  <c r="R2291" i="4"/>
  <c r="H2292" i="4" s="1"/>
  <c r="Q2291" i="4" l="1"/>
  <c r="U2291" i="4" s="1"/>
  <c r="I2292" i="4" s="1"/>
  <c r="Y2292" i="4" s="1"/>
  <c r="X2292" i="4"/>
  <c r="W2292" i="4"/>
  <c r="T2291" i="4"/>
  <c r="D2292" i="4" s="1"/>
  <c r="J2292" i="4" s="1"/>
  <c r="K2292" i="4" l="1"/>
  <c r="L2292" i="4" l="1"/>
  <c r="N2292" i="4" s="1"/>
  <c r="R2292" i="4" s="1"/>
  <c r="P2292" i="4" l="1"/>
  <c r="S2292" i="4" s="1"/>
  <c r="G2293" i="4" s="1"/>
  <c r="M2293" i="4" s="1"/>
  <c r="H2293" i="4"/>
  <c r="W2293" i="4" l="1"/>
  <c r="Q2292" i="4"/>
  <c r="X2293" i="4"/>
  <c r="U2292" i="4" l="1"/>
  <c r="I2293" i="4" s="1"/>
  <c r="Y2293" i="4" s="1"/>
  <c r="T2292" i="4"/>
  <c r="D2293" i="4" s="1"/>
  <c r="J2293" i="4" s="1"/>
  <c r="K2293" i="4" l="1"/>
  <c r="L2293" i="4" l="1"/>
  <c r="N2293" i="4" s="1"/>
  <c r="R2293" i="4" s="1"/>
  <c r="H2294" i="4" l="1"/>
  <c r="P2293" i="4"/>
  <c r="S2293" i="4" s="1"/>
  <c r="G2294" i="4" s="1"/>
  <c r="M2294" i="4" s="1"/>
  <c r="W2294" i="4" l="1"/>
  <c r="X2294" i="4"/>
  <c r="Q2293" i="4"/>
  <c r="U2293" i="4" l="1"/>
  <c r="I2294" i="4" s="1"/>
  <c r="Y2294" i="4" s="1"/>
  <c r="T2293" i="4"/>
  <c r="D2294" i="4" s="1"/>
  <c r="J2294" i="4" s="1"/>
  <c r="K2294" i="4" l="1"/>
  <c r="L2294" i="4" l="1"/>
  <c r="N2294" i="4" s="1"/>
  <c r="R2294" i="4" s="1"/>
  <c r="P2294" i="4" l="1"/>
  <c r="S2294" i="4" s="1"/>
  <c r="G2295" i="4" s="1"/>
  <c r="M2295" i="4" s="1"/>
  <c r="H2295" i="4"/>
  <c r="W2295" i="4" l="1"/>
  <c r="Q2294" i="4"/>
  <c r="X2295" i="4"/>
  <c r="U2294" i="4" l="1"/>
  <c r="I2295" i="4" s="1"/>
  <c r="Y2295" i="4" s="1"/>
  <c r="T2294" i="4"/>
  <c r="D2295" i="4" s="1"/>
  <c r="J2295" i="4" s="1"/>
  <c r="K2295" i="4" l="1"/>
  <c r="L2295" i="4" s="1"/>
  <c r="N2295" i="4" s="1"/>
  <c r="R2295" i="4" s="1"/>
  <c r="P2295" i="4" l="1"/>
  <c r="S2295" i="4" s="1"/>
  <c r="G2296" i="4" s="1"/>
  <c r="M2296" i="4" s="1"/>
  <c r="H2296" i="4"/>
  <c r="W2296" i="4" l="1"/>
  <c r="Q2295" i="4"/>
  <c r="U2295" i="4" s="1"/>
  <c r="I2296" i="4" s="1"/>
  <c r="Y2296" i="4" s="1"/>
  <c r="T2295" i="4"/>
  <c r="D2296" i="4" s="1"/>
  <c r="J2296" i="4" s="1"/>
  <c r="X2296" i="4"/>
  <c r="K2296" i="4" l="1"/>
  <c r="L2296" i="4" l="1"/>
  <c r="N2296" i="4" s="1"/>
  <c r="R2296" i="4" s="1"/>
  <c r="H2297" i="4" l="1"/>
  <c r="P2296" i="4"/>
  <c r="S2296" i="4" s="1"/>
  <c r="G2297" i="4" s="1"/>
  <c r="M2297" i="4" s="1"/>
  <c r="W2297" i="4" l="1"/>
  <c r="Q2296" i="4"/>
  <c r="X2297" i="4"/>
  <c r="U2296" i="4" l="1"/>
  <c r="I2297" i="4" s="1"/>
  <c r="Y2297" i="4" s="1"/>
  <c r="T2296" i="4"/>
  <c r="D2297" i="4" s="1"/>
  <c r="J2297" i="4" s="1"/>
  <c r="K2297" i="4" l="1"/>
  <c r="L2297" i="4" l="1"/>
  <c r="N2297" i="4" s="1"/>
  <c r="P2297" i="4" l="1"/>
  <c r="S2297" i="4" s="1"/>
  <c r="G2298" i="4" s="1"/>
  <c r="M2298" i="4" s="1"/>
  <c r="R2297" i="4"/>
  <c r="H2298" i="4" s="1"/>
  <c r="Q2297" i="4" l="1"/>
  <c r="U2297" i="4" s="1"/>
  <c r="I2298" i="4" s="1"/>
  <c r="Y2298" i="4" s="1"/>
  <c r="X2298" i="4"/>
  <c r="W2298" i="4"/>
  <c r="T2297" i="4"/>
  <c r="D2298" i="4" s="1"/>
  <c r="J2298" i="4" s="1"/>
  <c r="K2298" i="4" l="1"/>
  <c r="L2298" i="4" l="1"/>
  <c r="N2298" i="4" s="1"/>
  <c r="P2298" i="4" l="1"/>
  <c r="S2298" i="4" s="1"/>
  <c r="G2299" i="4" s="1"/>
  <c r="M2299" i="4" s="1"/>
  <c r="R2298" i="4"/>
  <c r="H2299" i="4" s="1"/>
  <c r="X2299" i="4" l="1"/>
  <c r="W2299" i="4"/>
  <c r="Q2298" i="4"/>
  <c r="U2298" i="4" s="1"/>
  <c r="I2299" i="4" s="1"/>
  <c r="Y2299" i="4" s="1"/>
  <c r="T2298" i="4"/>
  <c r="D2299" i="4" s="1"/>
  <c r="J2299" i="4" s="1"/>
  <c r="K2299" i="4" l="1"/>
  <c r="L2299" i="4" s="1"/>
  <c r="N2299" i="4" s="1"/>
  <c r="R2299" i="4" s="1"/>
  <c r="P2299" i="4" l="1"/>
  <c r="S2299" i="4" s="1"/>
  <c r="G2300" i="4" s="1"/>
  <c r="M2300" i="4" s="1"/>
  <c r="H2300" i="4"/>
  <c r="W2300" i="4" l="1"/>
  <c r="Q2299" i="4"/>
  <c r="X2300" i="4"/>
  <c r="U2299" i="4" l="1"/>
  <c r="I2300" i="4" s="1"/>
  <c r="Y2300" i="4" s="1"/>
  <c r="T2299" i="4"/>
  <c r="D2300" i="4" s="1"/>
  <c r="J2300" i="4" s="1"/>
  <c r="K2300" i="4" l="1"/>
  <c r="L2300" i="4" s="1"/>
  <c r="N2300" i="4" s="1"/>
  <c r="R2300" i="4" s="1"/>
  <c r="P2300" i="4" l="1"/>
  <c r="S2300" i="4" s="1"/>
  <c r="G2301" i="4" s="1"/>
  <c r="M2301" i="4" s="1"/>
  <c r="H2301" i="4"/>
  <c r="W2301" i="4" l="1"/>
  <c r="Q2300" i="4"/>
  <c r="X2301" i="4"/>
  <c r="U2300" i="4" l="1"/>
  <c r="I2301" i="4" s="1"/>
  <c r="Y2301" i="4" s="1"/>
  <c r="T2300" i="4"/>
  <c r="D2301" i="4" s="1"/>
  <c r="J2301" i="4" s="1"/>
  <c r="K2301" i="4" l="1"/>
  <c r="L2301" i="4" l="1"/>
  <c r="N2301" i="4" s="1"/>
  <c r="P2301" i="4" l="1"/>
  <c r="S2301" i="4" s="1"/>
  <c r="G2302" i="4" s="1"/>
  <c r="M2302" i="4" s="1"/>
  <c r="R2301" i="4"/>
  <c r="H2302" i="4" s="1"/>
  <c r="Q2301" i="4" l="1"/>
  <c r="U2301" i="4" s="1"/>
  <c r="I2302" i="4" s="1"/>
  <c r="Y2302" i="4" s="1"/>
  <c r="W2302" i="4"/>
  <c r="X2302" i="4"/>
  <c r="T2301" i="4"/>
  <c r="D2302" i="4" s="1"/>
  <c r="J2302" i="4" s="1"/>
  <c r="K2302" i="4" l="1"/>
  <c r="L2302" i="4" l="1"/>
  <c r="N2302" i="4" s="1"/>
  <c r="R2302" i="4" l="1"/>
  <c r="H2303" i="4" s="1"/>
  <c r="P2302" i="4"/>
  <c r="S2302" i="4" s="1"/>
  <c r="G2303" i="4" s="1"/>
  <c r="M2303" i="4" s="1"/>
  <c r="W2303" i="4" l="1"/>
  <c r="X2303" i="4"/>
  <c r="Q2302" i="4"/>
  <c r="U2302" i="4" s="1"/>
  <c r="I2303" i="4" s="1"/>
  <c r="Y2303" i="4" s="1"/>
  <c r="T2302" i="4"/>
  <c r="D2303" i="4" s="1"/>
  <c r="J2303" i="4" s="1"/>
  <c r="K2303" i="4" l="1"/>
  <c r="L2303" i="4" l="1"/>
  <c r="N2303" i="4" s="1"/>
  <c r="P2303" i="4" l="1"/>
  <c r="S2303" i="4" s="1"/>
  <c r="G2304" i="4" s="1"/>
  <c r="M2304" i="4" s="1"/>
  <c r="R2303" i="4"/>
  <c r="H2304" i="4" s="1"/>
  <c r="X2304" i="4" l="1"/>
  <c r="W2304" i="4"/>
  <c r="Q2303" i="4"/>
  <c r="U2303" i="4" s="1"/>
  <c r="I2304" i="4" s="1"/>
  <c r="Y2304" i="4" s="1"/>
  <c r="T2303" i="4"/>
  <c r="D2304" i="4" s="1"/>
  <c r="J2304" i="4" s="1"/>
  <c r="K2304" i="4" l="1"/>
  <c r="L2304" i="4" l="1"/>
  <c r="N2304" i="4" s="1"/>
  <c r="P2304" i="4" l="1"/>
  <c r="S2304" i="4" s="1"/>
  <c r="G2305" i="4" s="1"/>
  <c r="M2305" i="4" s="1"/>
  <c r="R2304" i="4"/>
  <c r="H2305" i="4" s="1"/>
  <c r="X2305" i="4" l="1"/>
  <c r="Q2304" i="4"/>
  <c r="U2304" i="4" s="1"/>
  <c r="I2305" i="4" s="1"/>
  <c r="Y2305" i="4" s="1"/>
  <c r="W2305" i="4"/>
  <c r="T2304" i="4"/>
  <c r="D2305" i="4" s="1"/>
  <c r="J2305" i="4" s="1"/>
  <c r="K2305" i="4" l="1"/>
  <c r="L2305" i="4" l="1"/>
  <c r="N2305" i="4" s="1"/>
  <c r="P2305" i="4" l="1"/>
  <c r="S2305" i="4" s="1"/>
  <c r="G2306" i="4" s="1"/>
  <c r="M2306" i="4" s="1"/>
  <c r="R2305" i="4"/>
  <c r="H2306" i="4" s="1"/>
  <c r="Q2305" i="4" l="1"/>
  <c r="U2305" i="4" s="1"/>
  <c r="I2306" i="4" s="1"/>
  <c r="Y2306" i="4" s="1"/>
  <c r="X2306" i="4"/>
  <c r="W2306" i="4"/>
  <c r="T2305" i="4"/>
  <c r="D2306" i="4" s="1"/>
  <c r="J2306" i="4" s="1"/>
  <c r="K2306" i="4" l="1"/>
  <c r="L2306" i="4" s="1"/>
  <c r="N2306" i="4" s="1"/>
  <c r="R2306" i="4" s="1"/>
  <c r="P2306" i="4" l="1"/>
  <c r="S2306" i="4" s="1"/>
  <c r="G2307" i="4" s="1"/>
  <c r="M2307" i="4" s="1"/>
  <c r="H2307" i="4"/>
  <c r="W2307" i="4" l="1"/>
  <c r="Q2306" i="4"/>
  <c r="X2307" i="4"/>
  <c r="U2306" i="4" l="1"/>
  <c r="I2307" i="4" s="1"/>
  <c r="Y2307" i="4" s="1"/>
  <c r="T2306" i="4"/>
  <c r="D2307" i="4" s="1"/>
  <c r="J2307" i="4" s="1"/>
  <c r="K2307" i="4" l="1"/>
  <c r="L2307" i="4" s="1"/>
  <c r="N2307" i="4" s="1"/>
  <c r="R2307" i="4" s="1"/>
  <c r="P2307" i="4" l="1"/>
  <c r="S2307" i="4" s="1"/>
  <c r="G2308" i="4" s="1"/>
  <c r="M2308" i="4" s="1"/>
  <c r="H2308" i="4"/>
  <c r="W2308" i="4" l="1"/>
  <c r="Q2307" i="4"/>
  <c r="X2308" i="4"/>
  <c r="U2307" i="4" l="1"/>
  <c r="I2308" i="4" s="1"/>
  <c r="Y2308" i="4" s="1"/>
  <c r="T2307" i="4"/>
  <c r="D2308" i="4" s="1"/>
  <c r="J2308" i="4" s="1"/>
  <c r="K2308" i="4" l="1"/>
  <c r="L2308" i="4" l="1"/>
  <c r="N2308" i="4" s="1"/>
  <c r="P2308" i="4" l="1"/>
  <c r="S2308" i="4" s="1"/>
  <c r="G2309" i="4" s="1"/>
  <c r="M2309" i="4" s="1"/>
  <c r="R2308" i="4"/>
  <c r="H2309" i="4" s="1"/>
  <c r="X2309" i="4" l="1"/>
  <c r="W2309" i="4"/>
  <c r="Q2308" i="4"/>
  <c r="U2308" i="4" s="1"/>
  <c r="I2309" i="4" s="1"/>
  <c r="Y2309" i="4" s="1"/>
  <c r="T2308" i="4"/>
  <c r="D2309" i="4" s="1"/>
  <c r="J2309" i="4" s="1"/>
  <c r="K2309" i="4" l="1"/>
  <c r="L2309" i="4" s="1"/>
  <c r="N2309" i="4" s="1"/>
  <c r="R2309" i="4" s="1"/>
  <c r="P2309" i="4" l="1"/>
  <c r="S2309" i="4" s="1"/>
  <c r="G2310" i="4" s="1"/>
  <c r="M2310" i="4" s="1"/>
  <c r="H2310" i="4"/>
  <c r="W2310" i="4" l="1"/>
  <c r="X2310" i="4"/>
  <c r="Q2309" i="4"/>
  <c r="U2309" i="4" l="1"/>
  <c r="I2310" i="4" s="1"/>
  <c r="Y2310" i="4" s="1"/>
  <c r="T2309" i="4"/>
  <c r="D2310" i="4" s="1"/>
  <c r="J2310" i="4" s="1"/>
  <c r="K2310" i="4" l="1"/>
  <c r="L2310" i="4" s="1"/>
  <c r="N2310" i="4" s="1"/>
  <c r="R2310" i="4" s="1"/>
  <c r="P2310" i="4" l="1"/>
  <c r="S2310" i="4" s="1"/>
  <c r="G2311" i="4" s="1"/>
  <c r="M2311" i="4" s="1"/>
  <c r="H2311" i="4"/>
  <c r="W2311" i="4" l="1"/>
  <c r="Q2310" i="4"/>
  <c r="X2311" i="4"/>
  <c r="U2310" i="4" l="1"/>
  <c r="I2311" i="4" s="1"/>
  <c r="Y2311" i="4" s="1"/>
  <c r="T2310" i="4"/>
  <c r="D2311" i="4" s="1"/>
  <c r="J2311" i="4" s="1"/>
  <c r="K2311" i="4" l="1"/>
  <c r="L2311" i="4" s="1"/>
  <c r="N2311" i="4" s="1"/>
  <c r="R2311" i="4" s="1"/>
  <c r="P2311" i="4" l="1"/>
  <c r="S2311" i="4" s="1"/>
  <c r="G2312" i="4" s="1"/>
  <c r="M2312" i="4" s="1"/>
  <c r="H2312" i="4"/>
  <c r="W2312" i="4" l="1"/>
  <c r="Q2311" i="4"/>
  <c r="X2312" i="4"/>
  <c r="U2311" i="4" l="1"/>
  <c r="I2312" i="4" s="1"/>
  <c r="Y2312" i="4" s="1"/>
  <c r="T2311" i="4"/>
  <c r="D2312" i="4" s="1"/>
  <c r="J2312" i="4" s="1"/>
  <c r="K2312" i="4" l="1"/>
  <c r="L2312" i="4" l="1"/>
  <c r="N2312" i="4" s="1"/>
  <c r="P2312" i="4" l="1"/>
  <c r="S2312" i="4" s="1"/>
  <c r="G2313" i="4" s="1"/>
  <c r="M2313" i="4" s="1"/>
  <c r="R2312" i="4"/>
  <c r="H2313" i="4" s="1"/>
  <c r="Q2312" i="4" l="1"/>
  <c r="U2312" i="4" s="1"/>
  <c r="I2313" i="4" s="1"/>
  <c r="Y2313" i="4" s="1"/>
  <c r="X2313" i="4"/>
  <c r="W2313" i="4"/>
  <c r="T2312" i="4"/>
  <c r="D2313" i="4" s="1"/>
  <c r="J2313" i="4" s="1"/>
  <c r="K2313" i="4" l="1"/>
  <c r="L2313" i="4" s="1"/>
  <c r="N2313" i="4" s="1"/>
  <c r="R2313" i="4" s="1"/>
  <c r="P2313" i="4" l="1"/>
  <c r="S2313" i="4" s="1"/>
  <c r="G2314" i="4" s="1"/>
  <c r="M2314" i="4" s="1"/>
  <c r="H2314" i="4"/>
  <c r="W2314" i="4" l="1"/>
  <c r="Q2313" i="4"/>
  <c r="X2314" i="4"/>
  <c r="U2313" i="4" l="1"/>
  <c r="I2314" i="4" s="1"/>
  <c r="Y2314" i="4" s="1"/>
  <c r="T2313" i="4"/>
  <c r="D2314" i="4" s="1"/>
  <c r="J2314" i="4" s="1"/>
  <c r="K2314" i="4" l="1"/>
  <c r="L2314" i="4" s="1"/>
  <c r="N2314" i="4" s="1"/>
  <c r="R2314" i="4" s="1"/>
  <c r="P2314" i="4" l="1"/>
  <c r="S2314" i="4" s="1"/>
  <c r="G2315" i="4" s="1"/>
  <c r="M2315" i="4" s="1"/>
  <c r="H2315" i="4"/>
  <c r="W2315" i="4" l="1"/>
  <c r="Q2314" i="4"/>
  <c r="X2315" i="4"/>
  <c r="U2314" i="4" l="1"/>
  <c r="I2315" i="4" s="1"/>
  <c r="Y2315" i="4" s="1"/>
  <c r="T2314" i="4"/>
  <c r="D2315" i="4" s="1"/>
  <c r="J2315" i="4" s="1"/>
  <c r="K2315" i="4" l="1"/>
  <c r="L2315" i="4" s="1"/>
  <c r="N2315" i="4" s="1"/>
  <c r="R2315" i="4" s="1"/>
  <c r="P2315" i="4" l="1"/>
  <c r="S2315" i="4" s="1"/>
  <c r="G2316" i="4" s="1"/>
  <c r="M2316" i="4" s="1"/>
  <c r="H2316" i="4"/>
  <c r="W2316" i="4" l="1"/>
  <c r="Q2315" i="4"/>
  <c r="X2316" i="4"/>
  <c r="U2315" i="4" l="1"/>
  <c r="I2316" i="4" s="1"/>
  <c r="Y2316" i="4" s="1"/>
  <c r="T2315" i="4"/>
  <c r="D2316" i="4" s="1"/>
  <c r="J2316" i="4" s="1"/>
  <c r="K2316" i="4" l="1"/>
  <c r="L2316" i="4" s="1"/>
  <c r="N2316" i="4" s="1"/>
  <c r="R2316" i="4" s="1"/>
  <c r="P2316" i="4" l="1"/>
  <c r="S2316" i="4" s="1"/>
  <c r="G2317" i="4" s="1"/>
  <c r="M2317" i="4" s="1"/>
  <c r="H2317" i="4"/>
  <c r="W2317" i="4" l="1"/>
  <c r="Q2316" i="4"/>
  <c r="T2316" i="4" s="1"/>
  <c r="D2317" i="4" s="1"/>
  <c r="J2317" i="4" s="1"/>
  <c r="X2317" i="4"/>
  <c r="U2316" i="4" l="1"/>
  <c r="I2317" i="4" s="1"/>
  <c r="Y2317" i="4" s="1"/>
  <c r="K2317" i="4"/>
  <c r="L2317" i="4" l="1"/>
  <c r="N2317" i="4" s="1"/>
  <c r="P2317" i="4" l="1"/>
  <c r="S2317" i="4" s="1"/>
  <c r="G2318" i="4" s="1"/>
  <c r="M2318" i="4" s="1"/>
  <c r="R2317" i="4"/>
  <c r="H2318" i="4" s="1"/>
  <c r="Q2317" i="4" l="1"/>
  <c r="U2317" i="4" s="1"/>
  <c r="I2318" i="4" s="1"/>
  <c r="Y2318" i="4" s="1"/>
  <c r="X2318" i="4"/>
  <c r="W2318" i="4"/>
  <c r="T2317" i="4"/>
  <c r="D2318" i="4" s="1"/>
  <c r="J2318" i="4" s="1"/>
  <c r="K2318" i="4" l="1"/>
  <c r="L2318" i="4" l="1"/>
  <c r="N2318" i="4" s="1"/>
  <c r="P2318" i="4" l="1"/>
  <c r="S2318" i="4" s="1"/>
  <c r="G2319" i="4" s="1"/>
  <c r="M2319" i="4" s="1"/>
  <c r="R2318" i="4"/>
  <c r="H2319" i="4" s="1"/>
  <c r="Q2318" i="4" l="1"/>
  <c r="U2318" i="4" s="1"/>
  <c r="I2319" i="4" s="1"/>
  <c r="Y2319" i="4" s="1"/>
  <c r="X2319" i="4"/>
  <c r="W2319" i="4"/>
  <c r="T2318" i="4"/>
  <c r="D2319" i="4" s="1"/>
  <c r="J2319" i="4" s="1"/>
  <c r="K2319" i="4" l="1"/>
  <c r="L2319" i="4" s="1"/>
  <c r="N2319" i="4" s="1"/>
  <c r="R2319" i="4" s="1"/>
  <c r="P2319" i="4" l="1"/>
  <c r="S2319" i="4" s="1"/>
  <c r="G2320" i="4" s="1"/>
  <c r="M2320" i="4" s="1"/>
  <c r="H2320" i="4"/>
  <c r="W2320" i="4" l="1"/>
  <c r="Q2319" i="4"/>
  <c r="T2319" i="4" s="1"/>
  <c r="D2320" i="4" s="1"/>
  <c r="J2320" i="4" s="1"/>
  <c r="X2320" i="4"/>
  <c r="U2319" i="4" l="1"/>
  <c r="I2320" i="4" s="1"/>
  <c r="Y2320" i="4" s="1"/>
  <c r="K2320" i="4"/>
  <c r="L2320" i="4" l="1"/>
  <c r="N2320" i="4" s="1"/>
  <c r="R2320" i="4" l="1"/>
  <c r="H2321" i="4" s="1"/>
  <c r="P2320" i="4"/>
  <c r="S2320" i="4" s="1"/>
  <c r="G2321" i="4" s="1"/>
  <c r="M2321" i="4" s="1"/>
  <c r="W2321" i="4" l="1"/>
  <c r="Q2320" i="4"/>
  <c r="U2320" i="4" s="1"/>
  <c r="I2321" i="4" s="1"/>
  <c r="Y2321" i="4" s="1"/>
  <c r="X2321" i="4"/>
  <c r="T2320" i="4"/>
  <c r="D2321" i="4" s="1"/>
  <c r="J2321" i="4" s="1"/>
  <c r="K2321" i="4" l="1"/>
  <c r="L2321" i="4" s="1"/>
  <c r="N2321" i="4" s="1"/>
  <c r="R2321" i="4" s="1"/>
  <c r="P2321" i="4" l="1"/>
  <c r="S2321" i="4" s="1"/>
  <c r="G2322" i="4" s="1"/>
  <c r="M2322" i="4" s="1"/>
  <c r="H2322" i="4"/>
  <c r="W2322" i="4" l="1"/>
  <c r="Q2321" i="4"/>
  <c r="X2322" i="4"/>
  <c r="U2321" i="4" l="1"/>
  <c r="I2322" i="4" s="1"/>
  <c r="Y2322" i="4" s="1"/>
  <c r="T2321" i="4"/>
  <c r="D2322" i="4" s="1"/>
  <c r="J2322" i="4" s="1"/>
  <c r="K2322" i="4" l="1"/>
  <c r="L2322" i="4" s="1"/>
  <c r="N2322" i="4" s="1"/>
  <c r="R2322" i="4" s="1"/>
  <c r="P2322" i="4" l="1"/>
  <c r="S2322" i="4" s="1"/>
  <c r="G2323" i="4" s="1"/>
  <c r="M2323" i="4" s="1"/>
  <c r="H2323" i="4"/>
  <c r="W2323" i="4" l="1"/>
  <c r="Q2322" i="4"/>
  <c r="X2323" i="4"/>
  <c r="U2322" i="4" l="1"/>
  <c r="I2323" i="4" s="1"/>
  <c r="Y2323" i="4" s="1"/>
  <c r="T2322" i="4"/>
  <c r="D2323" i="4" s="1"/>
  <c r="J2323" i="4" s="1"/>
  <c r="K2323" i="4" l="1"/>
  <c r="L2323" i="4" s="1"/>
  <c r="N2323" i="4" s="1"/>
  <c r="R2323" i="4" s="1"/>
  <c r="P2323" i="4" l="1"/>
  <c r="S2323" i="4" s="1"/>
  <c r="G2324" i="4" s="1"/>
  <c r="M2324" i="4" s="1"/>
  <c r="H2324" i="4"/>
  <c r="W2324" i="4" l="1"/>
  <c r="Q2323" i="4"/>
  <c r="X2324" i="4"/>
  <c r="U2323" i="4" l="1"/>
  <c r="I2324" i="4" s="1"/>
  <c r="Y2324" i="4" s="1"/>
  <c r="T2323" i="4"/>
  <c r="D2324" i="4" s="1"/>
  <c r="J2324" i="4" s="1"/>
  <c r="K2324" i="4" l="1"/>
  <c r="L2324" i="4" s="1"/>
  <c r="N2324" i="4" s="1"/>
  <c r="R2324" i="4" s="1"/>
  <c r="P2324" i="4" l="1"/>
  <c r="S2324" i="4" s="1"/>
  <c r="G2325" i="4" s="1"/>
  <c r="M2325" i="4" s="1"/>
  <c r="H2325" i="4"/>
  <c r="W2325" i="4" l="1"/>
  <c r="Q2324" i="4"/>
  <c r="X2325" i="4"/>
  <c r="U2324" i="4" l="1"/>
  <c r="I2325" i="4" s="1"/>
  <c r="Y2325" i="4" s="1"/>
  <c r="T2324" i="4"/>
  <c r="D2325" i="4" s="1"/>
  <c r="J2325" i="4" s="1"/>
  <c r="K2325" i="4" l="1"/>
  <c r="L2325" i="4" s="1"/>
  <c r="N2325" i="4" s="1"/>
  <c r="R2325" i="4" s="1"/>
  <c r="P2325" i="4" l="1"/>
  <c r="S2325" i="4" s="1"/>
  <c r="G2326" i="4" s="1"/>
  <c r="M2326" i="4" s="1"/>
  <c r="H2326" i="4"/>
  <c r="W2326" i="4" l="1"/>
  <c r="Q2325" i="4"/>
  <c r="X2326" i="4"/>
  <c r="U2325" i="4" l="1"/>
  <c r="I2326" i="4" s="1"/>
  <c r="Y2326" i="4" s="1"/>
  <c r="T2325" i="4"/>
  <c r="D2326" i="4" s="1"/>
  <c r="J2326" i="4" s="1"/>
  <c r="K2326" i="4" l="1"/>
  <c r="L2326" i="4" l="1"/>
  <c r="N2326" i="4" s="1"/>
  <c r="P2326" i="4" l="1"/>
  <c r="S2326" i="4" s="1"/>
  <c r="G2327" i="4" s="1"/>
  <c r="M2327" i="4" s="1"/>
  <c r="R2326" i="4"/>
  <c r="H2327" i="4" s="1"/>
  <c r="W2327" i="4" l="1"/>
  <c r="Q2326" i="4"/>
  <c r="U2326" i="4" s="1"/>
  <c r="I2327" i="4" s="1"/>
  <c r="Y2327" i="4" s="1"/>
  <c r="X2327" i="4"/>
  <c r="T2326" i="4"/>
  <c r="D2327" i="4" s="1"/>
  <c r="J2327" i="4" s="1"/>
  <c r="K2327" i="4" l="1"/>
  <c r="L2327" i="4" s="1"/>
  <c r="N2327" i="4" s="1"/>
  <c r="R2327" i="4" s="1"/>
  <c r="P2327" i="4" l="1"/>
  <c r="S2327" i="4" s="1"/>
  <c r="G2328" i="4" s="1"/>
  <c r="M2328" i="4" s="1"/>
  <c r="H2328" i="4"/>
  <c r="W2328" i="4" l="1"/>
  <c r="Q2327" i="4"/>
  <c r="X2328" i="4"/>
  <c r="U2327" i="4" l="1"/>
  <c r="I2328" i="4" s="1"/>
  <c r="Y2328" i="4" s="1"/>
  <c r="T2327" i="4"/>
  <c r="D2328" i="4" s="1"/>
  <c r="J2328" i="4" s="1"/>
  <c r="K2328" i="4" l="1"/>
  <c r="L2328" i="4" s="1"/>
  <c r="N2328" i="4" s="1"/>
  <c r="R2328" i="4" s="1"/>
  <c r="P2328" i="4" l="1"/>
  <c r="S2328" i="4" s="1"/>
  <c r="G2329" i="4" s="1"/>
  <c r="M2329" i="4" s="1"/>
  <c r="H2329" i="4"/>
  <c r="W2329" i="4" l="1"/>
  <c r="Q2328" i="4"/>
  <c r="X2329" i="4"/>
  <c r="U2328" i="4" l="1"/>
  <c r="I2329" i="4" s="1"/>
  <c r="Y2329" i="4" s="1"/>
  <c r="T2328" i="4"/>
  <c r="D2329" i="4" s="1"/>
  <c r="J2329" i="4" s="1"/>
  <c r="K2329" i="4" l="1"/>
  <c r="L2329" i="4" l="1"/>
  <c r="N2329" i="4" s="1"/>
  <c r="P2329" i="4" l="1"/>
  <c r="S2329" i="4" s="1"/>
  <c r="G2330" i="4" s="1"/>
  <c r="M2330" i="4" s="1"/>
  <c r="R2329" i="4"/>
  <c r="H2330" i="4" s="1"/>
  <c r="X2330" i="4" l="1"/>
  <c r="Q2329" i="4"/>
  <c r="U2329" i="4" s="1"/>
  <c r="I2330" i="4" s="1"/>
  <c r="Y2330" i="4" s="1"/>
  <c r="W2330" i="4"/>
  <c r="T2329" i="4"/>
  <c r="D2330" i="4" s="1"/>
  <c r="J2330" i="4" s="1"/>
  <c r="K2330" i="4" l="1"/>
  <c r="L2330" i="4" l="1"/>
  <c r="N2330" i="4" s="1"/>
  <c r="P2330" i="4" l="1"/>
  <c r="S2330" i="4" s="1"/>
  <c r="G2331" i="4" s="1"/>
  <c r="M2331" i="4" s="1"/>
  <c r="R2330" i="4"/>
  <c r="H2331" i="4" s="1"/>
  <c r="X2331" i="4" l="1"/>
  <c r="W2331" i="4"/>
  <c r="Q2330" i="4"/>
  <c r="U2330" i="4" s="1"/>
  <c r="I2331" i="4" s="1"/>
  <c r="Y2331" i="4" s="1"/>
  <c r="T2330" i="4"/>
  <c r="D2331" i="4" s="1"/>
  <c r="J2331" i="4" s="1"/>
  <c r="K2331" i="4" l="1"/>
  <c r="L2331" i="4" l="1"/>
  <c r="N2331" i="4" s="1"/>
  <c r="P2331" i="4" l="1"/>
  <c r="S2331" i="4" s="1"/>
  <c r="G2332" i="4" s="1"/>
  <c r="M2332" i="4" s="1"/>
  <c r="R2331" i="4"/>
  <c r="H2332" i="4" s="1"/>
  <c r="X2332" i="4" l="1"/>
  <c r="W2332" i="4"/>
  <c r="Q2331" i="4"/>
  <c r="U2331" i="4" s="1"/>
  <c r="I2332" i="4" s="1"/>
  <c r="Y2332" i="4" s="1"/>
  <c r="T2331" i="4"/>
  <c r="D2332" i="4" s="1"/>
  <c r="J2332" i="4" s="1"/>
  <c r="K2332" i="4" l="1"/>
  <c r="L2332" i="4" l="1"/>
  <c r="N2332" i="4" s="1"/>
  <c r="R2332" i="4" s="1"/>
  <c r="P2332" i="4" l="1"/>
  <c r="S2332" i="4" s="1"/>
  <c r="G2333" i="4" s="1"/>
  <c r="M2333" i="4" s="1"/>
  <c r="H2333" i="4"/>
  <c r="W2333" i="4" l="1"/>
  <c r="Q2332" i="4"/>
  <c r="X2333" i="4"/>
  <c r="U2332" i="4" l="1"/>
  <c r="I2333" i="4" s="1"/>
  <c r="Y2333" i="4" s="1"/>
  <c r="T2332" i="4"/>
  <c r="D2333" i="4" s="1"/>
  <c r="J2333" i="4" s="1"/>
  <c r="K2333" i="4" l="1"/>
  <c r="L2333" i="4" l="1"/>
  <c r="N2333" i="4" s="1"/>
  <c r="R2333" i="4" s="1"/>
  <c r="H2334" i="4" l="1"/>
  <c r="P2333" i="4"/>
  <c r="S2333" i="4" s="1"/>
  <c r="G2334" i="4" s="1"/>
  <c r="M2334" i="4" s="1"/>
  <c r="W2334" i="4" l="1"/>
  <c r="Q2333" i="4"/>
  <c r="U2333" i="4" s="1"/>
  <c r="I2334" i="4" s="1"/>
  <c r="Y2334" i="4" s="1"/>
  <c r="T2333" i="4"/>
  <c r="D2334" i="4" s="1"/>
  <c r="J2334" i="4" s="1"/>
  <c r="X2334" i="4"/>
  <c r="K2334" i="4" l="1"/>
  <c r="L2334" i="4" s="1"/>
  <c r="N2334" i="4" s="1"/>
  <c r="R2334" i="4" s="1"/>
  <c r="P2334" i="4" l="1"/>
  <c r="S2334" i="4" s="1"/>
  <c r="G2335" i="4" s="1"/>
  <c r="M2335" i="4" s="1"/>
  <c r="H2335" i="4"/>
  <c r="W2335" i="4" l="1"/>
  <c r="Q2334" i="4"/>
  <c r="T2334" i="4" s="1"/>
  <c r="D2335" i="4" s="1"/>
  <c r="J2335" i="4" s="1"/>
  <c r="X2335" i="4"/>
  <c r="U2334" i="4" l="1"/>
  <c r="I2335" i="4" s="1"/>
  <c r="Y2335" i="4" s="1"/>
  <c r="K2335" i="4"/>
  <c r="L2335" i="4" l="1"/>
  <c r="N2335" i="4" s="1"/>
  <c r="R2335" i="4" l="1"/>
  <c r="H2336" i="4" s="1"/>
  <c r="P2335" i="4"/>
  <c r="S2335" i="4" s="1"/>
  <c r="G2336" i="4" s="1"/>
  <c r="M2336" i="4" s="1"/>
  <c r="W2336" i="4" l="1"/>
  <c r="X2336" i="4"/>
  <c r="Q2335" i="4"/>
  <c r="T2335" i="4" s="1"/>
  <c r="D2336" i="4" s="1"/>
  <c r="J2336" i="4" s="1"/>
  <c r="U2335" i="4" l="1"/>
  <c r="I2336" i="4" s="1"/>
  <c r="Y2336" i="4" s="1"/>
  <c r="K2336" i="4"/>
  <c r="L2336" i="4" s="1"/>
  <c r="N2336" i="4" s="1"/>
  <c r="R2336" i="4" s="1"/>
  <c r="H2337" i="4" l="1"/>
  <c r="P2336" i="4"/>
  <c r="S2336" i="4" s="1"/>
  <c r="G2337" i="4" s="1"/>
  <c r="M2337" i="4" s="1"/>
  <c r="W2337" i="4" l="1"/>
  <c r="X2337" i="4"/>
  <c r="Q2336" i="4"/>
  <c r="T2336" i="4" s="1"/>
  <c r="D2337" i="4" s="1"/>
  <c r="K2337" i="4" l="1"/>
  <c r="J2337" i="4"/>
  <c r="U2336" i="4"/>
  <c r="I2337" i="4" s="1"/>
  <c r="Y2337" i="4" s="1"/>
  <c r="L2337" i="4" l="1"/>
  <c r="N2337" i="4" s="1"/>
  <c r="P2337" i="4" s="1"/>
  <c r="S2337" i="4" s="1"/>
  <c r="G2338" i="4" s="1"/>
  <c r="M2338" i="4" s="1"/>
  <c r="Q2337" i="4" l="1"/>
  <c r="U2337" i="4" s="1"/>
  <c r="I2338" i="4" s="1"/>
  <c r="W2338" i="4"/>
  <c r="R2337" i="4"/>
  <c r="H2338" i="4" s="1"/>
  <c r="X2338" i="4" s="1"/>
  <c r="T2337" i="4"/>
  <c r="D2338" i="4" s="1"/>
  <c r="J2338" i="4" s="1"/>
  <c r="Y2338" i="4" l="1"/>
  <c r="K2338" i="4"/>
  <c r="L2338" i="4" l="1"/>
  <c r="N2338" i="4" s="1"/>
  <c r="P2338" i="4" l="1"/>
  <c r="S2338" i="4" s="1"/>
  <c r="G2339" i="4" s="1"/>
  <c r="M2339" i="4" s="1"/>
  <c r="R2338" i="4"/>
  <c r="H2339" i="4" s="1"/>
  <c r="X2339" i="4" l="1"/>
  <c r="W2339" i="4"/>
  <c r="Q2338" i="4"/>
  <c r="U2338" i="4" s="1"/>
  <c r="I2339" i="4" s="1"/>
  <c r="Y2339" i="4" s="1"/>
  <c r="T2338" i="4"/>
  <c r="D2339" i="4" s="1"/>
  <c r="J2339" i="4" s="1"/>
  <c r="K2339" i="4" l="1"/>
  <c r="L2339" i="4" l="1"/>
  <c r="N2339" i="4" s="1"/>
  <c r="P2339" i="4" l="1"/>
  <c r="S2339" i="4" s="1"/>
  <c r="G2340" i="4" s="1"/>
  <c r="M2340" i="4" s="1"/>
  <c r="R2339" i="4"/>
  <c r="H2340" i="4" s="1"/>
  <c r="Q2339" i="4" l="1"/>
  <c r="U2339" i="4" s="1"/>
  <c r="I2340" i="4" s="1"/>
  <c r="Y2340" i="4" s="1"/>
  <c r="X2340" i="4"/>
  <c r="W2340" i="4"/>
  <c r="T2339" i="4"/>
  <c r="D2340" i="4" s="1"/>
  <c r="J2340" i="4" s="1"/>
  <c r="K2340" i="4" l="1"/>
  <c r="L2340" i="4" l="1"/>
  <c r="N2340" i="4" s="1"/>
  <c r="R2340" i="4" l="1"/>
  <c r="H2341" i="4" s="1"/>
  <c r="P2340" i="4"/>
  <c r="S2340" i="4" s="1"/>
  <c r="G2341" i="4" s="1"/>
  <c r="M2341" i="4" s="1"/>
  <c r="T2340" i="4"/>
  <c r="D2341" i="4" s="1"/>
  <c r="W2341" i="4" l="1"/>
  <c r="J2341" i="4"/>
  <c r="X2341" i="4"/>
  <c r="Q2340" i="4"/>
  <c r="U2340" i="4" s="1"/>
  <c r="I2341" i="4" s="1"/>
  <c r="Y2341" i="4" s="1"/>
  <c r="K2341" i="4"/>
  <c r="L2341" i="4" l="1"/>
  <c r="N2341" i="4" s="1"/>
  <c r="R2341" i="4" s="1"/>
  <c r="H2342" i="4" s="1"/>
  <c r="P2341" i="4" l="1"/>
  <c r="S2341" i="4" s="1"/>
  <c r="G2342" i="4" s="1"/>
  <c r="M2342" i="4" s="1"/>
  <c r="X2342" i="4" l="1"/>
  <c r="W2342" i="4"/>
  <c r="Q2341" i="4"/>
  <c r="U2341" i="4" s="1"/>
  <c r="I2342" i="4" s="1"/>
  <c r="Y2342" i="4" s="1"/>
  <c r="T2341" i="4"/>
  <c r="D2342" i="4" s="1"/>
  <c r="J2342" i="4" s="1"/>
  <c r="K2342" i="4" l="1"/>
  <c r="L2342" i="4" l="1"/>
  <c r="N2342" i="4" s="1"/>
  <c r="R2342" i="4" l="1"/>
  <c r="H2343" i="4" s="1"/>
  <c r="P2342" i="4"/>
  <c r="S2342" i="4" s="1"/>
  <c r="G2343" i="4" s="1"/>
  <c r="M2343" i="4" s="1"/>
  <c r="W2343" i="4" l="1"/>
  <c r="X2343" i="4"/>
  <c r="Q2342" i="4"/>
  <c r="T2342" i="4" s="1"/>
  <c r="D2343" i="4" s="1"/>
  <c r="J2343" i="4" s="1"/>
  <c r="U2342" i="4" l="1"/>
  <c r="I2343" i="4" s="1"/>
  <c r="Y2343" i="4" s="1"/>
  <c r="K2343" i="4"/>
  <c r="L2343" i="4" l="1"/>
  <c r="N2343" i="4" s="1"/>
  <c r="P2343" i="4" l="1"/>
  <c r="S2343" i="4" s="1"/>
  <c r="G2344" i="4" s="1"/>
  <c r="M2344" i="4" s="1"/>
  <c r="R2343" i="4"/>
  <c r="H2344" i="4" s="1"/>
  <c r="X2344" i="4" l="1"/>
  <c r="Q2343" i="4"/>
  <c r="T2343" i="4" s="1"/>
  <c r="D2344" i="4" s="1"/>
  <c r="J2344" i="4" s="1"/>
  <c r="W2344" i="4"/>
  <c r="U2343" i="4" l="1"/>
  <c r="I2344" i="4" s="1"/>
  <c r="Y2344" i="4" s="1"/>
  <c r="K2344" i="4"/>
  <c r="L2344" i="4" s="1"/>
  <c r="N2344" i="4" s="1"/>
  <c r="R2344" i="4" s="1"/>
  <c r="P2344" i="4" l="1"/>
  <c r="S2344" i="4" s="1"/>
  <c r="G2345" i="4" s="1"/>
  <c r="M2345" i="4" s="1"/>
  <c r="H2345" i="4"/>
  <c r="W2345" i="4" l="1"/>
  <c r="Q2344" i="4"/>
  <c r="X2345" i="4"/>
  <c r="U2344" i="4" l="1"/>
  <c r="I2345" i="4" s="1"/>
  <c r="Y2345" i="4" s="1"/>
  <c r="T2344" i="4"/>
  <c r="D2345" i="4" s="1"/>
  <c r="J2345" i="4" s="1"/>
  <c r="K2345" i="4" l="1"/>
  <c r="L2345" i="4" s="1"/>
  <c r="N2345" i="4" s="1"/>
  <c r="R2345" i="4" s="1"/>
  <c r="P2345" i="4" l="1"/>
  <c r="S2345" i="4" s="1"/>
  <c r="G2346" i="4" s="1"/>
  <c r="M2346" i="4" s="1"/>
  <c r="H2346" i="4"/>
  <c r="W2346" i="4" l="1"/>
  <c r="Q2345" i="4"/>
  <c r="U2345" i="4" s="1"/>
  <c r="I2346" i="4" s="1"/>
  <c r="Y2346" i="4" s="1"/>
  <c r="T2345" i="4"/>
  <c r="D2346" i="4" s="1"/>
  <c r="J2346" i="4" s="1"/>
  <c r="X2346" i="4"/>
  <c r="K2346" i="4" l="1"/>
  <c r="L2346" i="4" l="1"/>
  <c r="N2346" i="4" s="1"/>
  <c r="R2346" i="4" s="1"/>
  <c r="P2346" i="4" l="1"/>
  <c r="S2346" i="4" s="1"/>
  <c r="G2347" i="4" s="1"/>
  <c r="M2347" i="4" s="1"/>
  <c r="H2347" i="4"/>
  <c r="W2347" i="4" l="1"/>
  <c r="Q2346" i="4"/>
  <c r="U2346" i="4" s="1"/>
  <c r="I2347" i="4" s="1"/>
  <c r="Y2347" i="4" s="1"/>
  <c r="T2346" i="4"/>
  <c r="D2347" i="4" s="1"/>
  <c r="J2347" i="4" s="1"/>
  <c r="X2347" i="4"/>
  <c r="K2347" i="4" l="1"/>
  <c r="L2347" i="4" s="1"/>
  <c r="N2347" i="4" s="1"/>
  <c r="R2347" i="4" s="1"/>
  <c r="P2347" i="4" l="1"/>
  <c r="S2347" i="4" s="1"/>
  <c r="G2348" i="4" s="1"/>
  <c r="M2348" i="4" s="1"/>
  <c r="H2348" i="4"/>
  <c r="W2348" i="4" l="1"/>
  <c r="Q2347" i="4"/>
  <c r="T2347" i="4" s="1"/>
  <c r="D2348" i="4" s="1"/>
  <c r="J2348" i="4" s="1"/>
  <c r="X2348" i="4"/>
  <c r="U2347" i="4" l="1"/>
  <c r="I2348" i="4" s="1"/>
  <c r="Y2348" i="4" s="1"/>
  <c r="K2348" i="4"/>
  <c r="L2348" i="4" l="1"/>
  <c r="N2348" i="4" s="1"/>
  <c r="P2348" i="4" l="1"/>
  <c r="S2348" i="4" s="1"/>
  <c r="G2349" i="4" s="1"/>
  <c r="M2349" i="4" s="1"/>
  <c r="R2348" i="4"/>
  <c r="H2349" i="4" s="1"/>
  <c r="T2348" i="4"/>
  <c r="D2349" i="4" s="1"/>
  <c r="Q2348" i="4" l="1"/>
  <c r="U2348" i="4" s="1"/>
  <c r="I2349" i="4" s="1"/>
  <c r="Y2349" i="4" s="1"/>
  <c r="X2349" i="4"/>
  <c r="J2349" i="4"/>
  <c r="W2349" i="4"/>
  <c r="K2349" i="4"/>
  <c r="L2349" i="4" l="1"/>
  <c r="N2349" i="4" s="1"/>
  <c r="P2349" i="4" l="1"/>
  <c r="S2349" i="4" s="1"/>
  <c r="G2350" i="4" s="1"/>
  <c r="M2350" i="4" s="1"/>
  <c r="R2349" i="4"/>
  <c r="H2350" i="4" s="1"/>
  <c r="Q2349" i="4" l="1"/>
  <c r="T2349" i="4" s="1"/>
  <c r="D2350" i="4" s="1"/>
  <c r="J2350" i="4" s="1"/>
  <c r="X2350" i="4"/>
  <c r="W2350" i="4"/>
  <c r="U2349" i="4" l="1"/>
  <c r="I2350" i="4" s="1"/>
  <c r="Y2350" i="4" s="1"/>
  <c r="K2350" i="4"/>
  <c r="L2350" i="4" s="1"/>
  <c r="N2350" i="4" s="1"/>
  <c r="R2350" i="4" s="1"/>
  <c r="P2350" i="4" l="1"/>
  <c r="S2350" i="4" s="1"/>
  <c r="G2351" i="4" s="1"/>
  <c r="M2351" i="4" s="1"/>
  <c r="H2351" i="4"/>
  <c r="W2351" i="4" l="1"/>
  <c r="Q2350" i="4"/>
  <c r="U2350" i="4" s="1"/>
  <c r="I2351" i="4" s="1"/>
  <c r="Y2351" i="4" s="1"/>
  <c r="T2350" i="4"/>
  <c r="D2351" i="4" s="1"/>
  <c r="J2351" i="4" s="1"/>
  <c r="X2351" i="4"/>
  <c r="K2351" i="4" l="1"/>
  <c r="L2351" i="4" l="1"/>
  <c r="N2351" i="4" s="1"/>
  <c r="R2351" i="4" l="1"/>
  <c r="H2352" i="4" s="1"/>
  <c r="P2351" i="4"/>
  <c r="S2351" i="4" s="1"/>
  <c r="G2352" i="4" s="1"/>
  <c r="M2352" i="4" s="1"/>
  <c r="W2352" i="4" l="1"/>
  <c r="X2352" i="4"/>
  <c r="Q2351" i="4"/>
  <c r="T2351" i="4" l="1"/>
  <c r="D2352" i="4" s="1"/>
  <c r="U2351" i="4"/>
  <c r="I2352" i="4" s="1"/>
  <c r="Y2352" i="4" s="1"/>
  <c r="K2352" i="4" l="1"/>
  <c r="J2352" i="4"/>
  <c r="L2352" i="4" l="1"/>
  <c r="N2352" i="4" s="1"/>
  <c r="R2352" i="4" s="1"/>
  <c r="H2353" i="4" s="1"/>
  <c r="P2352" i="4" l="1"/>
  <c r="S2352" i="4" s="1"/>
  <c r="G2353" i="4" s="1"/>
  <c r="M2353" i="4" s="1"/>
  <c r="W2353" i="4" l="1"/>
  <c r="X2353" i="4"/>
  <c r="Q2352" i="4"/>
  <c r="T2352" i="4" s="1"/>
  <c r="D2353" i="4" s="1"/>
  <c r="J2353" i="4" s="1"/>
  <c r="U2352" i="4" l="1"/>
  <c r="I2353" i="4" s="1"/>
  <c r="Y2353" i="4" s="1"/>
  <c r="K2353" i="4"/>
  <c r="L2353" i="4" s="1"/>
  <c r="N2353" i="4" s="1"/>
  <c r="P2353" i="4" s="1"/>
  <c r="S2353" i="4" s="1"/>
  <c r="G2354" i="4" s="1"/>
  <c r="M2354" i="4" s="1"/>
  <c r="W2354" i="4" l="1"/>
  <c r="R2353" i="4"/>
  <c r="H2354" i="4" s="1"/>
  <c r="X2354" i="4" s="1"/>
  <c r="Q2353" i="4"/>
  <c r="U2353" i="4" s="1"/>
  <c r="I2354" i="4" s="1"/>
  <c r="T2353" i="4"/>
  <c r="D2354" i="4" s="1"/>
  <c r="J2354" i="4" s="1"/>
  <c r="Y2354" i="4" l="1"/>
  <c r="K2354" i="4"/>
  <c r="L2354" i="4" l="1"/>
  <c r="N2354" i="4" s="1"/>
  <c r="R2354" i="4" l="1"/>
  <c r="H2355" i="4" s="1"/>
  <c r="P2354" i="4"/>
  <c r="S2354" i="4" s="1"/>
  <c r="G2355" i="4" s="1"/>
  <c r="M2355" i="4" s="1"/>
  <c r="W2355" i="4" l="1"/>
  <c r="X2355" i="4"/>
  <c r="Q2354" i="4"/>
  <c r="U2354" i="4" s="1"/>
  <c r="I2355" i="4" s="1"/>
  <c r="Y2355" i="4" s="1"/>
  <c r="T2354" i="4"/>
  <c r="D2355" i="4" s="1"/>
  <c r="J2355" i="4" s="1"/>
  <c r="K2355" i="4" l="1"/>
  <c r="L2355" i="4" l="1"/>
  <c r="N2355" i="4" s="1"/>
  <c r="P2355" i="4" l="1"/>
  <c r="S2355" i="4" s="1"/>
  <c r="G2356" i="4" s="1"/>
  <c r="M2356" i="4" s="1"/>
  <c r="R2355" i="4"/>
  <c r="H2356" i="4" s="1"/>
  <c r="Q2355" i="4" l="1"/>
  <c r="U2355" i="4" s="1"/>
  <c r="I2356" i="4" s="1"/>
  <c r="Y2356" i="4" s="1"/>
  <c r="X2356" i="4"/>
  <c r="W2356" i="4"/>
  <c r="T2355" i="4"/>
  <c r="D2356" i="4" s="1"/>
  <c r="J2356" i="4" s="1"/>
  <c r="K2356" i="4" l="1"/>
  <c r="L2356" i="4" s="1"/>
  <c r="N2356" i="4" s="1"/>
  <c r="R2356" i="4" s="1"/>
  <c r="P2356" i="4" l="1"/>
  <c r="S2356" i="4" s="1"/>
  <c r="G2357" i="4" s="1"/>
  <c r="M2357" i="4" s="1"/>
  <c r="H2357" i="4"/>
  <c r="W2357" i="4" l="1"/>
  <c r="Q2356" i="4"/>
  <c r="T2356" i="4" s="1"/>
  <c r="D2357" i="4" s="1"/>
  <c r="J2357" i="4" s="1"/>
  <c r="X2357" i="4"/>
  <c r="U2356" i="4" l="1"/>
  <c r="I2357" i="4" s="1"/>
  <c r="Y2357" i="4" s="1"/>
  <c r="K2357" i="4"/>
  <c r="L2357" i="4" l="1"/>
  <c r="N2357" i="4" s="1"/>
  <c r="R2357" i="4" s="1"/>
  <c r="P2357" i="4" l="1"/>
  <c r="S2357" i="4" s="1"/>
  <c r="G2358" i="4" s="1"/>
  <c r="M2358" i="4" s="1"/>
  <c r="H2358" i="4"/>
  <c r="W2358" i="4" l="1"/>
  <c r="Q2357" i="4"/>
  <c r="X2358" i="4"/>
  <c r="U2357" i="4" l="1"/>
  <c r="I2358" i="4" s="1"/>
  <c r="Y2358" i="4" s="1"/>
  <c r="T2357" i="4"/>
  <c r="D2358" i="4" s="1"/>
  <c r="J2358" i="4" s="1"/>
  <c r="K2358" i="4" l="1"/>
  <c r="L2358" i="4" s="1"/>
  <c r="N2358" i="4" s="1"/>
  <c r="R2358" i="4" s="1"/>
  <c r="P2358" i="4" l="1"/>
  <c r="S2358" i="4" s="1"/>
  <c r="G2359" i="4" s="1"/>
  <c r="M2359" i="4" s="1"/>
  <c r="H2359" i="4"/>
  <c r="W2359" i="4" l="1"/>
  <c r="Q2358" i="4"/>
  <c r="U2358" i="4" s="1"/>
  <c r="I2359" i="4" s="1"/>
  <c r="Y2359" i="4" s="1"/>
  <c r="T2358" i="4"/>
  <c r="D2359" i="4" s="1"/>
  <c r="J2359" i="4" s="1"/>
  <c r="X2359" i="4"/>
  <c r="K2359" i="4" l="1"/>
  <c r="L2359" i="4" l="1"/>
  <c r="N2359" i="4" s="1"/>
  <c r="R2359" i="4" l="1"/>
  <c r="H2360" i="4" s="1"/>
  <c r="P2359" i="4"/>
  <c r="S2359" i="4" s="1"/>
  <c r="G2360" i="4" s="1"/>
  <c r="M2360" i="4" s="1"/>
  <c r="W2360" i="4" l="1"/>
  <c r="X2360" i="4"/>
  <c r="Q2359" i="4"/>
  <c r="T2359" i="4" l="1"/>
  <c r="D2360" i="4" s="1"/>
  <c r="U2359" i="4"/>
  <c r="I2360" i="4" s="1"/>
  <c r="Y2360" i="4" s="1"/>
  <c r="K2360" i="4" l="1"/>
  <c r="J2360" i="4"/>
  <c r="L2360" i="4" l="1"/>
  <c r="N2360" i="4" s="1"/>
  <c r="R2360" i="4" s="1"/>
  <c r="H2361" i="4" s="1"/>
  <c r="T2360" i="4"/>
  <c r="D2361" i="4" s="1"/>
  <c r="P2360" i="4" l="1"/>
  <c r="S2360" i="4" s="1"/>
  <c r="G2361" i="4" s="1"/>
  <c r="M2361" i="4" s="1"/>
  <c r="K2361" i="4"/>
  <c r="Q2360" i="4" l="1"/>
  <c r="U2360" i="4" s="1"/>
  <c r="I2361" i="4" s="1"/>
  <c r="Y2361" i="4" s="1"/>
  <c r="W2361" i="4"/>
  <c r="J2361" i="4"/>
  <c r="L2361" i="4" s="1"/>
  <c r="N2361" i="4" s="1"/>
  <c r="X2361" i="4"/>
  <c r="P2361" i="4" l="1"/>
  <c r="S2361" i="4" s="1"/>
  <c r="G2362" i="4" s="1"/>
  <c r="M2362" i="4" s="1"/>
  <c r="R2361" i="4"/>
  <c r="H2362" i="4" s="1"/>
  <c r="Q2361" i="4" l="1"/>
  <c r="U2361" i="4" s="1"/>
  <c r="I2362" i="4" s="1"/>
  <c r="Y2362" i="4" s="1"/>
  <c r="W2362" i="4"/>
  <c r="X2362" i="4"/>
  <c r="T2361" i="4"/>
  <c r="D2362" i="4" s="1"/>
  <c r="J2362" i="4" s="1"/>
  <c r="K2362" i="4" l="1"/>
  <c r="L2362" i="4" s="1"/>
  <c r="N2362" i="4" s="1"/>
  <c r="R2362" i="4" s="1"/>
  <c r="P2362" i="4" l="1"/>
  <c r="S2362" i="4" s="1"/>
  <c r="G2363" i="4" s="1"/>
  <c r="M2363" i="4" s="1"/>
  <c r="H2363" i="4"/>
  <c r="W2363" i="4" l="1"/>
  <c r="Q2362" i="4"/>
  <c r="X2363" i="4"/>
  <c r="U2362" i="4" l="1"/>
  <c r="I2363" i="4" s="1"/>
  <c r="Y2363" i="4" s="1"/>
  <c r="T2362" i="4"/>
  <c r="D2363" i="4" s="1"/>
  <c r="J2363" i="4" s="1"/>
  <c r="K2363" i="4" l="1"/>
  <c r="L2363" i="4" s="1"/>
  <c r="N2363" i="4" s="1"/>
  <c r="R2363" i="4" s="1"/>
  <c r="H2364" i="4" l="1"/>
  <c r="P2363" i="4"/>
  <c r="S2363" i="4" s="1"/>
  <c r="G2364" i="4" s="1"/>
  <c r="M2364" i="4" s="1"/>
  <c r="W2364" i="4" l="1"/>
  <c r="Q2363" i="4"/>
  <c r="X2364" i="4"/>
  <c r="U2363" i="4" l="1"/>
  <c r="I2364" i="4" s="1"/>
  <c r="Y2364" i="4" s="1"/>
  <c r="T2363" i="4"/>
  <c r="D2364" i="4" s="1"/>
  <c r="J2364" i="4" s="1"/>
  <c r="K2364" i="4" l="1"/>
  <c r="L2364" i="4" l="1"/>
  <c r="N2364" i="4" s="1"/>
  <c r="P2364" i="4" l="1"/>
  <c r="S2364" i="4" s="1"/>
  <c r="G2365" i="4" s="1"/>
  <c r="M2365" i="4" s="1"/>
  <c r="R2364" i="4"/>
  <c r="H2365" i="4" s="1"/>
  <c r="T2364" i="4"/>
  <c r="D2365" i="4" s="1"/>
  <c r="Q2364" i="4" l="1"/>
  <c r="U2364" i="4" s="1"/>
  <c r="I2365" i="4" s="1"/>
  <c r="Y2365" i="4" s="1"/>
  <c r="J2365" i="4"/>
  <c r="X2365" i="4"/>
  <c r="W2365" i="4"/>
  <c r="K2365" i="4"/>
  <c r="L2365" i="4" l="1"/>
  <c r="N2365" i="4" s="1"/>
  <c r="R2365" i="4" s="1"/>
  <c r="P2365" i="4" l="1"/>
  <c r="S2365" i="4" s="1"/>
  <c r="G2366" i="4" s="1"/>
  <c r="M2366" i="4" s="1"/>
  <c r="H2366" i="4"/>
  <c r="W2366" i="4" l="1"/>
  <c r="Q2365" i="4"/>
  <c r="T2365" i="4" s="1"/>
  <c r="D2366" i="4" s="1"/>
  <c r="J2366" i="4" s="1"/>
  <c r="X2366" i="4"/>
  <c r="U2365" i="4" l="1"/>
  <c r="I2366" i="4" s="1"/>
  <c r="Y2366" i="4" s="1"/>
  <c r="K2366" i="4"/>
  <c r="L2366" i="4" l="1"/>
  <c r="N2366" i="4" s="1"/>
  <c r="R2366" i="4" s="1"/>
  <c r="P2366" i="4" l="1"/>
  <c r="S2366" i="4" s="1"/>
  <c r="G2367" i="4" s="1"/>
  <c r="M2367" i="4" s="1"/>
  <c r="H2367" i="4"/>
  <c r="W2367" i="4" l="1"/>
  <c r="Q2366" i="4"/>
  <c r="X2367" i="4"/>
  <c r="U2366" i="4" l="1"/>
  <c r="I2367" i="4" s="1"/>
  <c r="Y2367" i="4" s="1"/>
  <c r="T2366" i="4"/>
  <c r="D2367" i="4" s="1"/>
  <c r="J2367" i="4" s="1"/>
  <c r="K2367" i="4" l="1"/>
  <c r="L2367" i="4" l="1"/>
  <c r="N2367" i="4" s="1"/>
  <c r="R2367" i="4" l="1"/>
  <c r="H2368" i="4" s="1"/>
  <c r="P2367" i="4"/>
  <c r="S2367" i="4" s="1"/>
  <c r="G2368" i="4" s="1"/>
  <c r="M2368" i="4" s="1"/>
  <c r="W2368" i="4" l="1"/>
  <c r="Q2367" i="4"/>
  <c r="U2367" i="4" s="1"/>
  <c r="I2368" i="4" s="1"/>
  <c r="Y2368" i="4" s="1"/>
  <c r="X2368" i="4"/>
  <c r="T2367" i="4"/>
  <c r="D2368" i="4" s="1"/>
  <c r="J2368" i="4" s="1"/>
  <c r="K2368" i="4" l="1"/>
  <c r="L2368" i="4" s="1"/>
  <c r="N2368" i="4" s="1"/>
  <c r="R2368" i="4" s="1"/>
  <c r="P2368" i="4" l="1"/>
  <c r="S2368" i="4" s="1"/>
  <c r="G2369" i="4" s="1"/>
  <c r="M2369" i="4" s="1"/>
  <c r="H2369" i="4"/>
  <c r="W2369" i="4" l="1"/>
  <c r="Q2368" i="4"/>
  <c r="X2369" i="4"/>
  <c r="U2368" i="4" l="1"/>
  <c r="I2369" i="4" s="1"/>
  <c r="Y2369" i="4" s="1"/>
  <c r="T2368" i="4"/>
  <c r="D2369" i="4" s="1"/>
  <c r="J2369" i="4" s="1"/>
  <c r="K2369" i="4" l="1"/>
  <c r="L2369" i="4" s="1"/>
  <c r="N2369" i="4" s="1"/>
  <c r="R2369" i="4" s="1"/>
  <c r="P2369" i="4" l="1"/>
  <c r="S2369" i="4" s="1"/>
  <c r="G2370" i="4" s="1"/>
  <c r="M2370" i="4" s="1"/>
  <c r="H2370" i="4"/>
  <c r="W2370" i="4" l="1"/>
  <c r="Q2369" i="4"/>
  <c r="X2370" i="4"/>
  <c r="U2369" i="4" l="1"/>
  <c r="I2370" i="4" s="1"/>
  <c r="Y2370" i="4" s="1"/>
  <c r="T2369" i="4"/>
  <c r="D2370" i="4" s="1"/>
  <c r="J2370" i="4" s="1"/>
  <c r="K2370" i="4" l="1"/>
  <c r="L2370" i="4" l="1"/>
  <c r="N2370" i="4" s="1"/>
  <c r="R2370" i="4" l="1"/>
  <c r="H2371" i="4" s="1"/>
  <c r="P2370" i="4"/>
  <c r="S2370" i="4" s="1"/>
  <c r="G2371" i="4" s="1"/>
  <c r="M2371" i="4" s="1"/>
  <c r="W2371" i="4" l="1"/>
  <c r="Q2370" i="4"/>
  <c r="U2370" i="4" s="1"/>
  <c r="I2371" i="4" s="1"/>
  <c r="Y2371" i="4" s="1"/>
  <c r="X2371" i="4"/>
  <c r="T2370" i="4"/>
  <c r="D2371" i="4" s="1"/>
  <c r="J2371" i="4" s="1"/>
  <c r="K2371" i="4" l="1"/>
  <c r="L2371" i="4" l="1"/>
  <c r="N2371" i="4" s="1"/>
  <c r="P2371" i="4" l="1"/>
  <c r="S2371" i="4" s="1"/>
  <c r="G2372" i="4" s="1"/>
  <c r="M2372" i="4" s="1"/>
  <c r="R2371" i="4"/>
  <c r="H2372" i="4" s="1"/>
  <c r="X2372" i="4" l="1"/>
  <c r="W2372" i="4"/>
  <c r="Q2371" i="4"/>
  <c r="U2371" i="4" s="1"/>
  <c r="I2372" i="4" s="1"/>
  <c r="Y2372" i="4" s="1"/>
  <c r="T2371" i="4"/>
  <c r="D2372" i="4" s="1"/>
  <c r="J2372" i="4" s="1"/>
  <c r="K2372" i="4" l="1"/>
  <c r="L2372" i="4" s="1"/>
  <c r="N2372" i="4" s="1"/>
  <c r="R2372" i="4" s="1"/>
  <c r="P2372" i="4" l="1"/>
  <c r="S2372" i="4" s="1"/>
  <c r="G2373" i="4" s="1"/>
  <c r="M2373" i="4" s="1"/>
  <c r="H2373" i="4"/>
  <c r="W2373" i="4" l="1"/>
  <c r="Q2372" i="4"/>
  <c r="U2372" i="4" s="1"/>
  <c r="I2373" i="4" s="1"/>
  <c r="Y2373" i="4" s="1"/>
  <c r="T2372" i="4"/>
  <c r="D2373" i="4" s="1"/>
  <c r="J2373" i="4" s="1"/>
  <c r="X2373" i="4"/>
  <c r="K2373" i="4" l="1"/>
  <c r="L2373" i="4" l="1"/>
  <c r="N2373" i="4" s="1"/>
  <c r="R2373" i="4" s="1"/>
  <c r="P2373" i="4" l="1"/>
  <c r="S2373" i="4" s="1"/>
  <c r="G2374" i="4" s="1"/>
  <c r="M2374" i="4" s="1"/>
  <c r="H2374" i="4"/>
  <c r="W2374" i="4" l="1"/>
  <c r="Q2373" i="4"/>
  <c r="U2373" i="4" s="1"/>
  <c r="I2374" i="4" s="1"/>
  <c r="Y2374" i="4" s="1"/>
  <c r="T2373" i="4"/>
  <c r="D2374" i="4" s="1"/>
  <c r="J2374" i="4" s="1"/>
  <c r="X2374" i="4"/>
  <c r="K2374" i="4" l="1"/>
  <c r="L2374" i="4" l="1"/>
  <c r="N2374" i="4" s="1"/>
  <c r="R2374" i="4" s="1"/>
  <c r="P2374" i="4" l="1"/>
  <c r="S2374" i="4" s="1"/>
  <c r="G2375" i="4" s="1"/>
  <c r="M2375" i="4" s="1"/>
  <c r="H2375" i="4"/>
  <c r="W2375" i="4" l="1"/>
  <c r="Q2374" i="4"/>
  <c r="U2374" i="4" s="1"/>
  <c r="I2375" i="4" s="1"/>
  <c r="Y2375" i="4" s="1"/>
  <c r="T2374" i="4"/>
  <c r="D2375" i="4" s="1"/>
  <c r="J2375" i="4" s="1"/>
  <c r="X2375" i="4"/>
  <c r="K2375" i="4" l="1"/>
  <c r="L2375" i="4" l="1"/>
  <c r="N2375" i="4" s="1"/>
  <c r="R2375" i="4" s="1"/>
  <c r="H2376" i="4" l="1"/>
  <c r="P2375" i="4"/>
  <c r="S2375" i="4" s="1"/>
  <c r="G2376" i="4" s="1"/>
  <c r="M2376" i="4" s="1"/>
  <c r="W2376" i="4" l="1"/>
  <c r="Q2375" i="4"/>
  <c r="X2376" i="4"/>
  <c r="U2375" i="4" l="1"/>
  <c r="I2376" i="4" s="1"/>
  <c r="Y2376" i="4" s="1"/>
  <c r="T2375" i="4"/>
  <c r="D2376" i="4" s="1"/>
  <c r="J2376" i="4" s="1"/>
  <c r="K2376" i="4" l="1"/>
  <c r="L2376" i="4" l="1"/>
  <c r="N2376" i="4" s="1"/>
  <c r="R2376" i="4" s="1"/>
  <c r="P2376" i="4" l="1"/>
  <c r="S2376" i="4" s="1"/>
  <c r="G2377" i="4" s="1"/>
  <c r="M2377" i="4" s="1"/>
  <c r="H2377" i="4"/>
  <c r="W2377" i="4" l="1"/>
  <c r="Q2376" i="4"/>
  <c r="T2376" i="4" s="1"/>
  <c r="D2377" i="4" s="1"/>
  <c r="J2377" i="4" s="1"/>
  <c r="X2377" i="4"/>
  <c r="U2376" i="4" l="1"/>
  <c r="I2377" i="4" s="1"/>
  <c r="Y2377" i="4" s="1"/>
  <c r="K2377" i="4"/>
  <c r="L2377" i="4" l="1"/>
  <c r="N2377" i="4" s="1"/>
  <c r="R2377" i="4" l="1"/>
  <c r="H2378" i="4" s="1"/>
  <c r="P2377" i="4"/>
  <c r="S2377" i="4" s="1"/>
  <c r="G2378" i="4" s="1"/>
  <c r="M2378" i="4" s="1"/>
  <c r="W2378" i="4" l="1"/>
  <c r="X2378" i="4"/>
  <c r="Q2377" i="4"/>
  <c r="U2377" i="4" s="1"/>
  <c r="I2378" i="4" s="1"/>
  <c r="Y2378" i="4" s="1"/>
  <c r="T2377" i="4"/>
  <c r="D2378" i="4" s="1"/>
  <c r="J2378" i="4" s="1"/>
  <c r="K2378" i="4" l="1"/>
  <c r="L2378" i="4" l="1"/>
  <c r="N2378" i="4" s="1"/>
  <c r="P2378" i="4" l="1"/>
  <c r="S2378" i="4" s="1"/>
  <c r="G2379" i="4" s="1"/>
  <c r="M2379" i="4" s="1"/>
  <c r="R2378" i="4"/>
  <c r="H2379" i="4" s="1"/>
  <c r="Q2378" i="4" l="1"/>
  <c r="U2378" i="4" s="1"/>
  <c r="I2379" i="4" s="1"/>
  <c r="Y2379" i="4" s="1"/>
  <c r="X2379" i="4"/>
  <c r="W2379" i="4"/>
  <c r="T2378" i="4"/>
  <c r="D2379" i="4" s="1"/>
  <c r="J2379" i="4" s="1"/>
  <c r="K2379" i="4" l="1"/>
  <c r="L2379" i="4" l="1"/>
  <c r="N2379" i="4" s="1"/>
  <c r="P2379" i="4" l="1"/>
  <c r="S2379" i="4" s="1"/>
  <c r="G2380" i="4" s="1"/>
  <c r="M2380" i="4" s="1"/>
  <c r="R2379" i="4"/>
  <c r="H2380" i="4" s="1"/>
  <c r="W2380" i="4" l="1"/>
  <c r="Q2379" i="4"/>
  <c r="U2379" i="4" s="1"/>
  <c r="I2380" i="4" s="1"/>
  <c r="Y2380" i="4" s="1"/>
  <c r="X2380" i="4"/>
  <c r="T2379" i="4"/>
  <c r="D2380" i="4" s="1"/>
  <c r="J2380" i="4" s="1"/>
  <c r="K2380" i="4" l="1"/>
  <c r="L2380" i="4" s="1"/>
  <c r="N2380" i="4" s="1"/>
  <c r="R2380" i="4" s="1"/>
  <c r="P2380" i="4" l="1"/>
  <c r="S2380" i="4" s="1"/>
  <c r="G2381" i="4" s="1"/>
  <c r="M2381" i="4" s="1"/>
  <c r="H2381" i="4"/>
  <c r="W2381" i="4" l="1"/>
  <c r="Q2380" i="4"/>
  <c r="T2380" i="4" s="1"/>
  <c r="D2381" i="4" s="1"/>
  <c r="J2381" i="4" s="1"/>
  <c r="X2381" i="4"/>
  <c r="U2380" i="4" l="1"/>
  <c r="I2381" i="4" s="1"/>
  <c r="Y2381" i="4" s="1"/>
  <c r="K2381" i="4"/>
  <c r="L2381" i="4" l="1"/>
  <c r="N2381" i="4" s="1"/>
  <c r="P2381" i="4" l="1"/>
  <c r="S2381" i="4" s="1"/>
  <c r="G2382" i="4" s="1"/>
  <c r="M2382" i="4" s="1"/>
  <c r="R2381" i="4"/>
  <c r="H2382" i="4" s="1"/>
  <c r="W2382" i="4" l="1"/>
  <c r="Q2381" i="4"/>
  <c r="U2381" i="4" s="1"/>
  <c r="I2382" i="4" s="1"/>
  <c r="Y2382" i="4" s="1"/>
  <c r="X2382" i="4"/>
  <c r="T2381" i="4"/>
  <c r="D2382" i="4" s="1"/>
  <c r="J2382" i="4" s="1"/>
  <c r="K2382" i="4" l="1"/>
  <c r="L2382" i="4" l="1"/>
  <c r="N2382" i="4" s="1"/>
  <c r="R2382" i="4" s="1"/>
  <c r="P2382" i="4" l="1"/>
  <c r="S2382" i="4" s="1"/>
  <c r="G2383" i="4" s="1"/>
  <c r="M2383" i="4" s="1"/>
  <c r="H2383" i="4"/>
  <c r="W2383" i="4" l="1"/>
  <c r="Q2382" i="4"/>
  <c r="X2383" i="4"/>
  <c r="U2382" i="4" l="1"/>
  <c r="I2383" i="4" s="1"/>
  <c r="Y2383" i="4" s="1"/>
  <c r="T2382" i="4"/>
  <c r="D2383" i="4" s="1"/>
  <c r="J2383" i="4" s="1"/>
  <c r="K2383" i="4" l="1"/>
  <c r="L2383" i="4" s="1"/>
  <c r="N2383" i="4" s="1"/>
  <c r="R2383" i="4" s="1"/>
  <c r="H2384" i="4" l="1"/>
  <c r="P2383" i="4"/>
  <c r="S2383" i="4" s="1"/>
  <c r="G2384" i="4" s="1"/>
  <c r="M2384" i="4" s="1"/>
  <c r="W2384" i="4" l="1"/>
  <c r="Q2383" i="4"/>
  <c r="X2384" i="4"/>
  <c r="U2383" i="4" l="1"/>
  <c r="I2384" i="4" s="1"/>
  <c r="Y2384" i="4" s="1"/>
  <c r="T2383" i="4"/>
  <c r="D2384" i="4" s="1"/>
  <c r="J2384" i="4" s="1"/>
  <c r="K2384" i="4" l="1"/>
  <c r="L2384" i="4" s="1"/>
  <c r="N2384" i="4" s="1"/>
  <c r="R2384" i="4" s="1"/>
  <c r="P2384" i="4" l="1"/>
  <c r="S2384" i="4" s="1"/>
  <c r="G2385" i="4" s="1"/>
  <c r="M2385" i="4" s="1"/>
  <c r="H2385" i="4"/>
  <c r="W2385" i="4" l="1"/>
  <c r="Q2384" i="4"/>
  <c r="X2385" i="4"/>
  <c r="U2384" i="4" l="1"/>
  <c r="I2385" i="4" s="1"/>
  <c r="Y2385" i="4" s="1"/>
  <c r="T2384" i="4"/>
  <c r="D2385" i="4" s="1"/>
  <c r="J2385" i="4" s="1"/>
  <c r="K2385" i="4" l="1"/>
  <c r="L2385" i="4" s="1"/>
  <c r="N2385" i="4" s="1"/>
  <c r="R2385" i="4" s="1"/>
  <c r="H2386" i="4" l="1"/>
  <c r="P2385" i="4"/>
  <c r="S2385" i="4" s="1"/>
  <c r="G2386" i="4" s="1"/>
  <c r="M2386" i="4" s="1"/>
  <c r="W2386" i="4" l="1"/>
  <c r="X2386" i="4"/>
  <c r="Q2385" i="4"/>
  <c r="U2385" i="4" l="1"/>
  <c r="I2386" i="4" s="1"/>
  <c r="Y2386" i="4" s="1"/>
  <c r="T2385" i="4"/>
  <c r="D2386" i="4" s="1"/>
  <c r="J2386" i="4" s="1"/>
  <c r="K2386" i="4" l="1"/>
  <c r="L2386" i="4" s="1"/>
  <c r="N2386" i="4" s="1"/>
  <c r="R2386" i="4" s="1"/>
  <c r="H2387" i="4" l="1"/>
  <c r="P2386" i="4"/>
  <c r="S2386" i="4" s="1"/>
  <c r="G2387" i="4" s="1"/>
  <c r="M2387" i="4" s="1"/>
  <c r="W2387" i="4" l="1"/>
  <c r="Q2386" i="4"/>
  <c r="X2387" i="4"/>
  <c r="U2386" i="4" l="1"/>
  <c r="I2387" i="4" s="1"/>
  <c r="Y2387" i="4" s="1"/>
  <c r="T2386" i="4"/>
  <c r="D2387" i="4" s="1"/>
  <c r="J2387" i="4" s="1"/>
  <c r="K2387" i="4" l="1"/>
  <c r="L2387" i="4" s="1"/>
  <c r="N2387" i="4" s="1"/>
  <c r="R2387" i="4" s="1"/>
  <c r="P2387" i="4" l="1"/>
  <c r="S2387" i="4" s="1"/>
  <c r="G2388" i="4" s="1"/>
  <c r="M2388" i="4" s="1"/>
  <c r="H2388" i="4"/>
  <c r="W2388" i="4" l="1"/>
  <c r="Q2387" i="4"/>
  <c r="X2388" i="4"/>
  <c r="U2387" i="4" l="1"/>
  <c r="I2388" i="4" s="1"/>
  <c r="Y2388" i="4" s="1"/>
  <c r="T2387" i="4"/>
  <c r="D2388" i="4" s="1"/>
  <c r="J2388" i="4" s="1"/>
  <c r="K2388" i="4" l="1"/>
  <c r="L2388" i="4" s="1"/>
  <c r="N2388" i="4" s="1"/>
  <c r="R2388" i="4" s="1"/>
  <c r="H2389" i="4" l="1"/>
  <c r="P2388" i="4"/>
  <c r="S2388" i="4" s="1"/>
  <c r="G2389" i="4" s="1"/>
  <c r="M2389" i="4" s="1"/>
  <c r="W2389" i="4" l="1"/>
  <c r="X2389" i="4"/>
  <c r="Q2388" i="4"/>
  <c r="U2388" i="4" l="1"/>
  <c r="I2389" i="4" s="1"/>
  <c r="Y2389" i="4" s="1"/>
  <c r="T2388" i="4"/>
  <c r="D2389" i="4" s="1"/>
  <c r="J2389" i="4" s="1"/>
  <c r="K2389" i="4" l="1"/>
  <c r="L2389" i="4" s="1"/>
  <c r="N2389" i="4" s="1"/>
  <c r="R2389" i="4" s="1"/>
  <c r="H2390" i="4" l="1"/>
  <c r="P2389" i="4"/>
  <c r="S2389" i="4" s="1"/>
  <c r="G2390" i="4" s="1"/>
  <c r="M2390" i="4" s="1"/>
  <c r="W2390" i="4" l="1"/>
  <c r="Q2389" i="4"/>
  <c r="U2389" i="4" s="1"/>
  <c r="I2390" i="4" s="1"/>
  <c r="Y2390" i="4" s="1"/>
  <c r="X2390" i="4"/>
  <c r="T2389" i="4"/>
  <c r="D2390" i="4" s="1"/>
  <c r="J2390" i="4" s="1"/>
  <c r="K2390" i="4" l="1"/>
  <c r="L2390" i="4" s="1"/>
  <c r="N2390" i="4" s="1"/>
  <c r="R2390" i="4" l="1"/>
  <c r="H2391" i="4" s="1"/>
  <c r="P2390" i="4"/>
  <c r="S2390" i="4" s="1"/>
  <c r="G2391" i="4" s="1"/>
  <c r="M2391" i="4" s="1"/>
  <c r="W2391" i="4" l="1"/>
  <c r="Q2390" i="4"/>
  <c r="U2390" i="4" s="1"/>
  <c r="I2391" i="4" s="1"/>
  <c r="Y2391" i="4" s="1"/>
  <c r="T2390" i="4"/>
  <c r="D2391" i="4" s="1"/>
  <c r="J2391" i="4" s="1"/>
  <c r="X2391" i="4"/>
  <c r="K2391" i="4" l="1"/>
  <c r="L2391" i="4" l="1"/>
  <c r="N2391" i="4" s="1"/>
  <c r="R2391" i="4" s="1"/>
  <c r="P2391" i="4" l="1"/>
  <c r="S2391" i="4" s="1"/>
  <c r="G2392" i="4" s="1"/>
  <c r="M2392" i="4" s="1"/>
  <c r="H2392" i="4"/>
  <c r="W2392" i="4" l="1"/>
  <c r="Q2391" i="4"/>
  <c r="X2392" i="4"/>
  <c r="U2391" i="4" l="1"/>
  <c r="I2392" i="4" s="1"/>
  <c r="Y2392" i="4" s="1"/>
  <c r="T2391" i="4"/>
  <c r="D2392" i="4" s="1"/>
  <c r="J2392" i="4" s="1"/>
  <c r="K2392" i="4" l="1"/>
  <c r="L2392" i="4" s="1"/>
  <c r="N2392" i="4" s="1"/>
  <c r="R2392" i="4" s="1"/>
  <c r="P2392" i="4" l="1"/>
  <c r="S2392" i="4" s="1"/>
  <c r="G2393" i="4" s="1"/>
  <c r="M2393" i="4" s="1"/>
  <c r="H2393" i="4"/>
  <c r="W2393" i="4" l="1"/>
  <c r="Q2392" i="4"/>
  <c r="U2392" i="4" s="1"/>
  <c r="I2393" i="4" s="1"/>
  <c r="Y2393" i="4" s="1"/>
  <c r="T2392" i="4"/>
  <c r="D2393" i="4" s="1"/>
  <c r="J2393" i="4" s="1"/>
  <c r="X2393" i="4"/>
  <c r="K2393" i="4" l="1"/>
  <c r="L2393" i="4" s="1"/>
  <c r="N2393" i="4" s="1"/>
  <c r="R2393" i="4" s="1"/>
  <c r="P2393" i="4" l="1"/>
  <c r="S2393" i="4" s="1"/>
  <c r="G2394" i="4" s="1"/>
  <c r="M2394" i="4" s="1"/>
  <c r="H2394" i="4"/>
  <c r="W2394" i="4" l="1"/>
  <c r="Q2393" i="4"/>
  <c r="U2393" i="4" s="1"/>
  <c r="I2394" i="4" s="1"/>
  <c r="Y2394" i="4" s="1"/>
  <c r="T2393" i="4"/>
  <c r="D2394" i="4" s="1"/>
  <c r="J2394" i="4" s="1"/>
  <c r="X2394" i="4"/>
  <c r="K2394" i="4" l="1"/>
  <c r="L2394" i="4" l="1"/>
  <c r="N2394" i="4" s="1"/>
  <c r="R2394" i="4" s="1"/>
  <c r="P2394" i="4" l="1"/>
  <c r="S2394" i="4" s="1"/>
  <c r="G2395" i="4" s="1"/>
  <c r="M2395" i="4" s="1"/>
  <c r="H2395" i="4"/>
  <c r="W2395" i="4" l="1"/>
  <c r="Q2394" i="4"/>
  <c r="U2394" i="4" s="1"/>
  <c r="I2395" i="4" s="1"/>
  <c r="Y2395" i="4" s="1"/>
  <c r="T2394" i="4"/>
  <c r="D2395" i="4" s="1"/>
  <c r="J2395" i="4" s="1"/>
  <c r="X2395" i="4"/>
  <c r="K2395" i="4" l="1"/>
  <c r="L2395" i="4" l="1"/>
  <c r="N2395" i="4" s="1"/>
  <c r="R2395" i="4" s="1"/>
  <c r="P2395" i="4" l="1"/>
  <c r="S2395" i="4" s="1"/>
  <c r="G2396" i="4" s="1"/>
  <c r="M2396" i="4" s="1"/>
  <c r="H2396" i="4"/>
  <c r="W2396" i="4" l="1"/>
  <c r="Q2395" i="4"/>
  <c r="X2396" i="4"/>
  <c r="U2395" i="4" l="1"/>
  <c r="I2396" i="4" s="1"/>
  <c r="Y2396" i="4" s="1"/>
  <c r="T2395" i="4"/>
  <c r="D2396" i="4" s="1"/>
  <c r="J2396" i="4" s="1"/>
  <c r="K2396" i="4" l="1"/>
  <c r="L2396" i="4" s="1"/>
  <c r="N2396" i="4" s="1"/>
  <c r="R2396" i="4" s="1"/>
  <c r="P2396" i="4" l="1"/>
  <c r="S2396" i="4" s="1"/>
  <c r="G2397" i="4" s="1"/>
  <c r="M2397" i="4" s="1"/>
  <c r="H2397" i="4"/>
  <c r="W2397" i="4" l="1"/>
  <c r="Q2396" i="4"/>
  <c r="T2396" i="4" s="1"/>
  <c r="D2397" i="4" s="1"/>
  <c r="J2397" i="4" s="1"/>
  <c r="X2397" i="4"/>
  <c r="U2396" i="4" l="1"/>
  <c r="I2397" i="4" s="1"/>
  <c r="Y2397" i="4" s="1"/>
  <c r="K2397" i="4"/>
  <c r="L2397" i="4" l="1"/>
  <c r="N2397" i="4" s="1"/>
  <c r="P2397" i="4" l="1"/>
  <c r="S2397" i="4" s="1"/>
  <c r="G2398" i="4" s="1"/>
  <c r="M2398" i="4" s="1"/>
  <c r="R2397" i="4"/>
  <c r="H2398" i="4" s="1"/>
  <c r="W2398" i="4" l="1"/>
  <c r="Q2397" i="4"/>
  <c r="U2397" i="4" s="1"/>
  <c r="I2398" i="4" s="1"/>
  <c r="Y2398" i="4" s="1"/>
  <c r="X2398" i="4"/>
  <c r="T2397" i="4"/>
  <c r="D2398" i="4" s="1"/>
  <c r="J2398" i="4" s="1"/>
  <c r="K2398" i="4" l="1"/>
  <c r="L2398" i="4" l="1"/>
  <c r="N2398" i="4" s="1"/>
  <c r="R2398" i="4" s="1"/>
  <c r="P2398" i="4" l="1"/>
  <c r="S2398" i="4" s="1"/>
  <c r="G2399" i="4" s="1"/>
  <c r="M2399" i="4" s="1"/>
  <c r="H2399" i="4"/>
  <c r="W2399" i="4" l="1"/>
  <c r="Q2398" i="4"/>
  <c r="X2399" i="4"/>
  <c r="U2398" i="4" l="1"/>
  <c r="I2399" i="4" s="1"/>
  <c r="Y2399" i="4" s="1"/>
  <c r="T2398" i="4"/>
  <c r="D2399" i="4" s="1"/>
  <c r="J2399" i="4" s="1"/>
  <c r="K2399" i="4" l="1"/>
  <c r="L2399" i="4" s="1"/>
  <c r="N2399" i="4" s="1"/>
  <c r="R2399" i="4" s="1"/>
  <c r="H2400" i="4" l="1"/>
  <c r="P2399" i="4"/>
  <c r="S2399" i="4" s="1"/>
  <c r="G2400" i="4" s="1"/>
  <c r="M2400" i="4" s="1"/>
  <c r="W2400" i="4" l="1"/>
  <c r="Q2399" i="4"/>
  <c r="X2400" i="4"/>
  <c r="U2399" i="4" l="1"/>
  <c r="I2400" i="4" s="1"/>
  <c r="Y2400" i="4" s="1"/>
  <c r="T2399" i="4"/>
  <c r="D2400" i="4" s="1"/>
  <c r="J2400" i="4" s="1"/>
  <c r="K2400" i="4" l="1"/>
  <c r="L2400" i="4" s="1"/>
  <c r="N2400" i="4" s="1"/>
  <c r="R2400" i="4" s="1"/>
  <c r="P2400" i="4" l="1"/>
  <c r="S2400" i="4" s="1"/>
  <c r="G2401" i="4" s="1"/>
  <c r="M2401" i="4" s="1"/>
  <c r="H2401" i="4"/>
  <c r="W2401" i="4" l="1"/>
  <c r="Q2400" i="4"/>
  <c r="X2401" i="4"/>
  <c r="U2400" i="4" l="1"/>
  <c r="I2401" i="4" s="1"/>
  <c r="Y2401" i="4" s="1"/>
  <c r="T2400" i="4"/>
  <c r="D2401" i="4" s="1"/>
  <c r="J2401" i="4" s="1"/>
  <c r="K2401" i="4" l="1"/>
  <c r="L2401" i="4" l="1"/>
  <c r="N2401" i="4" s="1"/>
  <c r="P2401" i="4" l="1"/>
  <c r="S2401" i="4" s="1"/>
  <c r="G2402" i="4" s="1"/>
  <c r="M2402" i="4" s="1"/>
  <c r="R2401" i="4"/>
  <c r="H2402" i="4" s="1"/>
  <c r="W2402" i="4" l="1"/>
  <c r="Q2401" i="4"/>
  <c r="T2401" i="4" s="1"/>
  <c r="D2402" i="4" s="1"/>
  <c r="J2402" i="4" s="1"/>
  <c r="X2402" i="4"/>
  <c r="U2401" i="4" l="1"/>
  <c r="I2402" i="4" s="1"/>
  <c r="Y2402" i="4" s="1"/>
  <c r="K2402" i="4"/>
  <c r="L2402" i="4" s="1"/>
  <c r="N2402" i="4" s="1"/>
  <c r="P2402" i="4" l="1"/>
  <c r="S2402" i="4" s="1"/>
  <c r="G2403" i="4" s="1"/>
  <c r="M2403" i="4" s="1"/>
  <c r="R2402" i="4"/>
  <c r="H2403" i="4" s="1"/>
  <c r="X2403" i="4" l="1"/>
  <c r="Q2402" i="4"/>
  <c r="U2402" i="4" s="1"/>
  <c r="I2403" i="4" s="1"/>
  <c r="Y2403" i="4" s="1"/>
  <c r="W2403" i="4"/>
  <c r="T2402" i="4"/>
  <c r="D2403" i="4" s="1"/>
  <c r="J2403" i="4" s="1"/>
  <c r="K2403" i="4" l="1"/>
  <c r="L2403" i="4" l="1"/>
  <c r="N2403" i="4" s="1"/>
  <c r="R2403" i="4" l="1"/>
  <c r="H2404" i="4" s="1"/>
  <c r="P2403" i="4"/>
  <c r="S2403" i="4" s="1"/>
  <c r="G2404" i="4" s="1"/>
  <c r="M2404" i="4" s="1"/>
  <c r="W2404" i="4" l="1"/>
  <c r="X2404" i="4"/>
  <c r="Q2403" i="4"/>
  <c r="U2403" i="4" s="1"/>
  <c r="I2404" i="4" s="1"/>
  <c r="Y2404" i="4" s="1"/>
  <c r="T2403" i="4"/>
  <c r="D2404" i="4" s="1"/>
  <c r="J2404" i="4" s="1"/>
  <c r="K2404" i="4" l="1"/>
  <c r="L2404" i="4" s="1"/>
  <c r="N2404" i="4" s="1"/>
  <c r="R2404" i="4" s="1"/>
  <c r="P2404" i="4" l="1"/>
  <c r="S2404" i="4" s="1"/>
  <c r="G2405" i="4" s="1"/>
  <c r="M2405" i="4" s="1"/>
  <c r="H2405" i="4"/>
  <c r="W2405" i="4" l="1"/>
  <c r="Q2404" i="4"/>
  <c r="X2405" i="4"/>
  <c r="U2404" i="4" l="1"/>
  <c r="I2405" i="4" s="1"/>
  <c r="Y2405" i="4" s="1"/>
  <c r="T2404" i="4"/>
  <c r="D2405" i="4" s="1"/>
  <c r="J2405" i="4" s="1"/>
  <c r="K2405" i="4" l="1"/>
  <c r="L2405" i="4" s="1"/>
  <c r="N2405" i="4" s="1"/>
  <c r="R2405" i="4" s="1"/>
  <c r="P2405" i="4" l="1"/>
  <c r="S2405" i="4" s="1"/>
  <c r="G2406" i="4" s="1"/>
  <c r="M2406" i="4" s="1"/>
  <c r="H2406" i="4"/>
  <c r="W2406" i="4" l="1"/>
  <c r="Q2405" i="4"/>
  <c r="X2406" i="4"/>
  <c r="U2405" i="4" l="1"/>
  <c r="I2406" i="4" s="1"/>
  <c r="Y2406" i="4" s="1"/>
  <c r="T2405" i="4"/>
  <c r="D2406" i="4" s="1"/>
  <c r="J2406" i="4" s="1"/>
  <c r="K2406" i="4" l="1"/>
  <c r="L2406" i="4" l="1"/>
  <c r="N2406" i="4" s="1"/>
  <c r="R2406" i="4" l="1"/>
  <c r="H2407" i="4" s="1"/>
  <c r="P2406" i="4"/>
  <c r="S2406" i="4" s="1"/>
  <c r="G2407" i="4" s="1"/>
  <c r="M2407" i="4" s="1"/>
  <c r="W2407" i="4" l="1"/>
  <c r="X2407" i="4"/>
  <c r="Q2406" i="4"/>
  <c r="U2406" i="4" s="1"/>
  <c r="I2407" i="4" s="1"/>
  <c r="Y2407" i="4" s="1"/>
  <c r="T2406" i="4"/>
  <c r="D2407" i="4" s="1"/>
  <c r="J2407" i="4" s="1"/>
  <c r="K2407" i="4" l="1"/>
  <c r="L2407" i="4" s="1"/>
  <c r="N2407" i="4" s="1"/>
  <c r="R2407" i="4" s="1"/>
  <c r="P2407" i="4" l="1"/>
  <c r="S2407" i="4" s="1"/>
  <c r="G2408" i="4" s="1"/>
  <c r="M2408" i="4" s="1"/>
  <c r="H2408" i="4"/>
  <c r="W2408" i="4" l="1"/>
  <c r="Q2407" i="4"/>
  <c r="U2407" i="4" s="1"/>
  <c r="I2408" i="4" s="1"/>
  <c r="Y2408" i="4" s="1"/>
  <c r="T2407" i="4"/>
  <c r="D2408" i="4" s="1"/>
  <c r="J2408" i="4" s="1"/>
  <c r="X2408" i="4"/>
  <c r="K2408" i="4" l="1"/>
  <c r="L2408" i="4" l="1"/>
  <c r="N2408" i="4" s="1"/>
  <c r="P2408" i="4" l="1"/>
  <c r="S2408" i="4" s="1"/>
  <c r="G2409" i="4" s="1"/>
  <c r="M2409" i="4" s="1"/>
  <c r="R2408" i="4"/>
  <c r="H2409" i="4" s="1"/>
  <c r="W2409" i="4" l="1"/>
  <c r="Q2408" i="4"/>
  <c r="T2408" i="4" s="1"/>
  <c r="D2409" i="4" s="1"/>
  <c r="J2409" i="4" s="1"/>
  <c r="X2409" i="4"/>
  <c r="U2408" i="4" l="1"/>
  <c r="I2409" i="4" s="1"/>
  <c r="Y2409" i="4" s="1"/>
  <c r="K2409" i="4"/>
  <c r="L2409" i="4" s="1"/>
  <c r="N2409" i="4" s="1"/>
  <c r="P2409" i="4" l="1"/>
  <c r="S2409" i="4" s="1"/>
  <c r="G2410" i="4" s="1"/>
  <c r="M2410" i="4" s="1"/>
  <c r="R2409" i="4"/>
  <c r="H2410" i="4" s="1"/>
  <c r="T2409" i="4"/>
  <c r="D2410" i="4" s="1"/>
  <c r="J2410" i="4" l="1"/>
  <c r="X2410" i="4"/>
  <c r="W2410" i="4"/>
  <c r="Q2409" i="4"/>
  <c r="U2409" i="4" s="1"/>
  <c r="I2410" i="4" s="1"/>
  <c r="Y2410" i="4" s="1"/>
  <c r="K2410" i="4"/>
  <c r="L2410" i="4" l="1"/>
  <c r="N2410" i="4" s="1"/>
  <c r="R2410" i="4" s="1"/>
  <c r="P2410" i="4" l="1"/>
  <c r="S2410" i="4" s="1"/>
  <c r="G2411" i="4" s="1"/>
  <c r="M2411" i="4" s="1"/>
  <c r="H2411" i="4"/>
  <c r="W2411" i="4" l="1"/>
  <c r="Q2410" i="4"/>
  <c r="T2410" i="4" s="1"/>
  <c r="D2411" i="4" s="1"/>
  <c r="J2411" i="4" s="1"/>
  <c r="X2411" i="4"/>
  <c r="U2410" i="4" l="1"/>
  <c r="I2411" i="4" s="1"/>
  <c r="Y2411" i="4" s="1"/>
  <c r="K2411" i="4"/>
  <c r="L2411" i="4" l="1"/>
  <c r="N2411" i="4" s="1"/>
  <c r="R2411" i="4" s="1"/>
  <c r="P2411" i="4" l="1"/>
  <c r="S2411" i="4" s="1"/>
  <c r="G2412" i="4" s="1"/>
  <c r="M2412" i="4" s="1"/>
  <c r="H2412" i="4"/>
  <c r="W2412" i="4" l="1"/>
  <c r="Q2411" i="4"/>
  <c r="X2412" i="4"/>
  <c r="U2411" i="4" l="1"/>
  <c r="I2412" i="4" s="1"/>
  <c r="Y2412" i="4" s="1"/>
  <c r="T2411" i="4"/>
  <c r="D2412" i="4" s="1"/>
  <c r="J2412" i="4" s="1"/>
  <c r="K2412" i="4" l="1"/>
  <c r="L2412" i="4" s="1"/>
  <c r="N2412" i="4" s="1"/>
  <c r="R2412" i="4" s="1"/>
  <c r="H2413" i="4" l="1"/>
  <c r="P2412" i="4"/>
  <c r="S2412" i="4" s="1"/>
  <c r="G2413" i="4" s="1"/>
  <c r="M2413" i="4" s="1"/>
  <c r="W2413" i="4" l="1"/>
  <c r="Q2412" i="4"/>
  <c r="X2413" i="4"/>
  <c r="U2412" i="4" l="1"/>
  <c r="I2413" i="4" s="1"/>
  <c r="Y2413" i="4" s="1"/>
  <c r="T2412" i="4"/>
  <c r="D2413" i="4" s="1"/>
  <c r="J2413" i="4" s="1"/>
  <c r="K2413" i="4" l="1"/>
  <c r="L2413" i="4" s="1"/>
  <c r="N2413" i="4" s="1"/>
  <c r="R2413" i="4" s="1"/>
  <c r="P2413" i="4" l="1"/>
  <c r="S2413" i="4" s="1"/>
  <c r="G2414" i="4" s="1"/>
  <c r="M2414" i="4" s="1"/>
  <c r="H2414" i="4"/>
  <c r="W2414" i="4" l="1"/>
  <c r="Q2413" i="4"/>
  <c r="U2413" i="4" s="1"/>
  <c r="I2414" i="4" s="1"/>
  <c r="Y2414" i="4" s="1"/>
  <c r="T2413" i="4"/>
  <c r="D2414" i="4" s="1"/>
  <c r="J2414" i="4" s="1"/>
  <c r="X2414" i="4"/>
  <c r="K2414" i="4" l="1"/>
  <c r="L2414" i="4" l="1"/>
  <c r="N2414" i="4" s="1"/>
  <c r="R2414" i="4" s="1"/>
  <c r="H2415" i="4" l="1"/>
  <c r="P2414" i="4"/>
  <c r="S2414" i="4" s="1"/>
  <c r="G2415" i="4" s="1"/>
  <c r="M2415" i="4" s="1"/>
  <c r="W2415" i="4" l="1"/>
  <c r="Q2414" i="4"/>
  <c r="U2414" i="4" s="1"/>
  <c r="I2415" i="4" s="1"/>
  <c r="Y2415" i="4" s="1"/>
  <c r="T2414" i="4"/>
  <c r="D2415" i="4" s="1"/>
  <c r="J2415" i="4" s="1"/>
  <c r="X2415" i="4"/>
  <c r="K2415" i="4" l="1"/>
  <c r="L2415" i="4" l="1"/>
  <c r="N2415" i="4" s="1"/>
  <c r="R2415" i="4" s="1"/>
  <c r="P2415" i="4" l="1"/>
  <c r="S2415" i="4" s="1"/>
  <c r="G2416" i="4" s="1"/>
  <c r="M2416" i="4" s="1"/>
  <c r="H2416" i="4"/>
  <c r="W2416" i="4" l="1"/>
  <c r="Q2415" i="4"/>
  <c r="X2416" i="4"/>
  <c r="U2415" i="4" l="1"/>
  <c r="I2416" i="4" s="1"/>
  <c r="Y2416" i="4" s="1"/>
  <c r="T2415" i="4"/>
  <c r="D2416" i="4" s="1"/>
  <c r="J2416" i="4" s="1"/>
  <c r="K2416" i="4" l="1"/>
  <c r="L2416" i="4" s="1"/>
  <c r="N2416" i="4" s="1"/>
  <c r="R2416" i="4" s="1"/>
  <c r="P2416" i="4" l="1"/>
  <c r="S2416" i="4" s="1"/>
  <c r="G2417" i="4" s="1"/>
  <c r="M2417" i="4" s="1"/>
  <c r="H2417" i="4"/>
  <c r="W2417" i="4" l="1"/>
  <c r="Q2416" i="4"/>
  <c r="X2417" i="4"/>
  <c r="U2416" i="4" l="1"/>
  <c r="I2417" i="4" s="1"/>
  <c r="Y2417" i="4" s="1"/>
  <c r="T2416" i="4"/>
  <c r="D2417" i="4" s="1"/>
  <c r="J2417" i="4" s="1"/>
  <c r="K2417" i="4" l="1"/>
  <c r="L2417" i="4" l="1"/>
  <c r="N2417" i="4" s="1"/>
  <c r="R2417" i="4" s="1"/>
  <c r="P2417" i="4" l="1"/>
  <c r="S2417" i="4" s="1"/>
  <c r="G2418" i="4" s="1"/>
  <c r="M2418" i="4" s="1"/>
  <c r="H2418" i="4"/>
  <c r="W2418" i="4" l="1"/>
  <c r="Q2417" i="4"/>
  <c r="U2417" i="4" s="1"/>
  <c r="I2418" i="4" s="1"/>
  <c r="Y2418" i="4" s="1"/>
  <c r="T2417" i="4"/>
  <c r="D2418" i="4" s="1"/>
  <c r="J2418" i="4" s="1"/>
  <c r="X2418" i="4"/>
  <c r="K2418" i="4" l="1"/>
  <c r="L2418" i="4" l="1"/>
  <c r="N2418" i="4" s="1"/>
  <c r="P2418" i="4" l="1"/>
  <c r="S2418" i="4" s="1"/>
  <c r="G2419" i="4" s="1"/>
  <c r="M2419" i="4" s="1"/>
  <c r="R2418" i="4"/>
  <c r="H2419" i="4" s="1"/>
  <c r="Q2418" i="4" l="1"/>
  <c r="U2418" i="4" s="1"/>
  <c r="I2419" i="4" s="1"/>
  <c r="Y2419" i="4" s="1"/>
  <c r="W2419" i="4"/>
  <c r="X2419" i="4"/>
  <c r="T2418" i="4"/>
  <c r="D2419" i="4" s="1"/>
  <c r="J2419" i="4" s="1"/>
  <c r="K2419" i="4" l="1"/>
  <c r="L2419" i="4" s="1"/>
  <c r="N2419" i="4" s="1"/>
  <c r="R2419" i="4" s="1"/>
  <c r="P2419" i="4" l="1"/>
  <c r="S2419" i="4" s="1"/>
  <c r="G2420" i="4" s="1"/>
  <c r="M2420" i="4" s="1"/>
  <c r="H2420" i="4"/>
  <c r="W2420" i="4" l="1"/>
  <c r="Q2419" i="4"/>
  <c r="X2420" i="4"/>
  <c r="U2419" i="4" l="1"/>
  <c r="I2420" i="4" s="1"/>
  <c r="Y2420" i="4" s="1"/>
  <c r="T2419" i="4"/>
  <c r="D2420" i="4" s="1"/>
  <c r="J2420" i="4" s="1"/>
  <c r="K2420" i="4" l="1"/>
  <c r="L2420" i="4" s="1"/>
  <c r="N2420" i="4" s="1"/>
  <c r="R2420" i="4" s="1"/>
  <c r="P2420" i="4" l="1"/>
  <c r="S2420" i="4" s="1"/>
  <c r="G2421" i="4" s="1"/>
  <c r="M2421" i="4" s="1"/>
  <c r="H2421" i="4"/>
  <c r="W2421" i="4" l="1"/>
  <c r="Q2420" i="4"/>
  <c r="X2421" i="4"/>
  <c r="U2420" i="4" l="1"/>
  <c r="I2421" i="4" s="1"/>
  <c r="Y2421" i="4" s="1"/>
  <c r="T2420" i="4"/>
  <c r="D2421" i="4" s="1"/>
  <c r="J2421" i="4" s="1"/>
  <c r="K2421" i="4" l="1"/>
  <c r="L2421" i="4" s="1"/>
  <c r="N2421" i="4" s="1"/>
  <c r="R2421" i="4" s="1"/>
  <c r="P2421" i="4" l="1"/>
  <c r="S2421" i="4" s="1"/>
  <c r="G2422" i="4" s="1"/>
  <c r="M2422" i="4" s="1"/>
  <c r="H2422" i="4"/>
  <c r="W2422" i="4" l="1"/>
  <c r="Q2421" i="4"/>
  <c r="X2422" i="4"/>
  <c r="U2421" i="4" l="1"/>
  <c r="I2422" i="4" s="1"/>
  <c r="Y2422" i="4" s="1"/>
  <c r="T2421" i="4"/>
  <c r="D2422" i="4" s="1"/>
  <c r="J2422" i="4" s="1"/>
  <c r="K2422" i="4" l="1"/>
  <c r="L2422" i="4" s="1"/>
  <c r="N2422" i="4" s="1"/>
  <c r="R2422" i="4" s="1"/>
  <c r="P2422" i="4" l="1"/>
  <c r="S2422" i="4" s="1"/>
  <c r="G2423" i="4" s="1"/>
  <c r="M2423" i="4" s="1"/>
  <c r="H2423" i="4"/>
  <c r="W2423" i="4" l="1"/>
  <c r="Q2422" i="4"/>
  <c r="X2423" i="4"/>
  <c r="U2422" i="4" l="1"/>
  <c r="I2423" i="4" s="1"/>
  <c r="Y2423" i="4" s="1"/>
  <c r="T2422" i="4"/>
  <c r="D2423" i="4" s="1"/>
  <c r="J2423" i="4" s="1"/>
  <c r="K2423" i="4" l="1"/>
  <c r="L2423" i="4" s="1"/>
  <c r="N2423" i="4" s="1"/>
  <c r="R2423" i="4" s="1"/>
  <c r="P2423" i="4" l="1"/>
  <c r="S2423" i="4" s="1"/>
  <c r="G2424" i="4" s="1"/>
  <c r="M2424" i="4" s="1"/>
  <c r="H2424" i="4"/>
  <c r="W2424" i="4" l="1"/>
  <c r="Q2423" i="4"/>
  <c r="X2424" i="4"/>
  <c r="U2423" i="4" l="1"/>
  <c r="I2424" i="4" s="1"/>
  <c r="Y2424" i="4" s="1"/>
  <c r="T2423" i="4"/>
  <c r="D2424" i="4" s="1"/>
  <c r="J2424" i="4" s="1"/>
  <c r="K2424" i="4" l="1"/>
  <c r="L2424" i="4" l="1"/>
  <c r="N2424" i="4" s="1"/>
  <c r="P2424" i="4" l="1"/>
  <c r="S2424" i="4" s="1"/>
  <c r="G2425" i="4" s="1"/>
  <c r="M2425" i="4" s="1"/>
  <c r="R2424" i="4"/>
  <c r="H2425" i="4" s="1"/>
  <c r="T2424" i="4"/>
  <c r="D2425" i="4" s="1"/>
  <c r="W2425" i="4" l="1"/>
  <c r="J2425" i="4"/>
  <c r="X2425" i="4"/>
  <c r="Q2424" i="4"/>
  <c r="U2424" i="4" s="1"/>
  <c r="I2425" i="4" s="1"/>
  <c r="Y2425" i="4" s="1"/>
  <c r="K2425" i="4"/>
  <c r="L2425" i="4" l="1"/>
  <c r="N2425" i="4" s="1"/>
  <c r="R2425" i="4" s="1"/>
  <c r="P2425" i="4" l="1"/>
  <c r="S2425" i="4" s="1"/>
  <c r="G2426" i="4" s="1"/>
  <c r="M2426" i="4" s="1"/>
  <c r="H2426" i="4"/>
  <c r="W2426" i="4" l="1"/>
  <c r="Q2425" i="4"/>
  <c r="X2426" i="4"/>
  <c r="U2425" i="4" l="1"/>
  <c r="I2426" i="4" s="1"/>
  <c r="Y2426" i="4" s="1"/>
  <c r="T2425" i="4"/>
  <c r="D2426" i="4" s="1"/>
  <c r="J2426" i="4" s="1"/>
  <c r="K2426" i="4" l="1"/>
  <c r="L2426" i="4" l="1"/>
  <c r="N2426" i="4" s="1"/>
  <c r="P2426" i="4" l="1"/>
  <c r="S2426" i="4" s="1"/>
  <c r="G2427" i="4" s="1"/>
  <c r="M2427" i="4" s="1"/>
  <c r="R2426" i="4"/>
  <c r="H2427" i="4" s="1"/>
  <c r="Q2426" i="4" l="1"/>
  <c r="U2426" i="4" s="1"/>
  <c r="I2427" i="4" s="1"/>
  <c r="Y2427" i="4" s="1"/>
  <c r="W2427" i="4"/>
  <c r="X2427" i="4"/>
  <c r="T2426" i="4"/>
  <c r="D2427" i="4" s="1"/>
  <c r="J2427" i="4" s="1"/>
  <c r="K2427" i="4" l="1"/>
  <c r="L2427" i="4" s="1"/>
  <c r="N2427" i="4" s="1"/>
  <c r="R2427" i="4" s="1"/>
  <c r="P2427" i="4" l="1"/>
  <c r="S2427" i="4" s="1"/>
  <c r="G2428" i="4" s="1"/>
  <c r="M2428" i="4" s="1"/>
  <c r="H2428" i="4"/>
  <c r="W2428" i="4" l="1"/>
  <c r="Q2427" i="4"/>
  <c r="X2428" i="4"/>
  <c r="U2427" i="4" l="1"/>
  <c r="I2428" i="4" s="1"/>
  <c r="Y2428" i="4" s="1"/>
  <c r="T2427" i="4"/>
  <c r="D2428" i="4" s="1"/>
  <c r="J2428" i="4" s="1"/>
  <c r="K2428" i="4" l="1"/>
  <c r="L2428" i="4" l="1"/>
  <c r="N2428" i="4" s="1"/>
  <c r="P2428" i="4" l="1"/>
  <c r="S2428" i="4" s="1"/>
  <c r="G2429" i="4" s="1"/>
  <c r="M2429" i="4" s="1"/>
  <c r="R2428" i="4"/>
  <c r="H2429" i="4" s="1"/>
  <c r="X2429" i="4" l="1"/>
  <c r="W2429" i="4"/>
  <c r="Q2428" i="4"/>
  <c r="U2428" i="4" s="1"/>
  <c r="I2429" i="4" s="1"/>
  <c r="Y2429" i="4" s="1"/>
  <c r="T2428" i="4"/>
  <c r="D2429" i="4" s="1"/>
  <c r="J2429" i="4" s="1"/>
  <c r="K2429" i="4" l="1"/>
  <c r="L2429" i="4" s="1"/>
  <c r="N2429" i="4" s="1"/>
  <c r="R2429" i="4" s="1"/>
  <c r="P2429" i="4" l="1"/>
  <c r="S2429" i="4" s="1"/>
  <c r="G2430" i="4" s="1"/>
  <c r="M2430" i="4" s="1"/>
  <c r="H2430" i="4"/>
  <c r="W2430" i="4" l="1"/>
  <c r="Q2429" i="4"/>
  <c r="X2430" i="4"/>
  <c r="U2429" i="4" l="1"/>
  <c r="I2430" i="4" s="1"/>
  <c r="Y2430" i="4" s="1"/>
  <c r="T2429" i="4"/>
  <c r="D2430" i="4" s="1"/>
  <c r="J2430" i="4" s="1"/>
  <c r="K2430" i="4" l="1"/>
  <c r="L2430" i="4" s="1"/>
  <c r="N2430" i="4" s="1"/>
  <c r="R2430" i="4" s="1"/>
  <c r="H2431" i="4" l="1"/>
  <c r="P2430" i="4"/>
  <c r="S2430" i="4" s="1"/>
  <c r="G2431" i="4" s="1"/>
  <c r="M2431" i="4" s="1"/>
  <c r="W2431" i="4" l="1"/>
  <c r="Q2430" i="4"/>
  <c r="X2431" i="4"/>
  <c r="U2430" i="4" l="1"/>
  <c r="I2431" i="4" s="1"/>
  <c r="Y2431" i="4" s="1"/>
  <c r="T2430" i="4"/>
  <c r="D2431" i="4" s="1"/>
  <c r="J2431" i="4" s="1"/>
  <c r="K2431" i="4" l="1"/>
  <c r="L2431" i="4" s="1"/>
  <c r="N2431" i="4" s="1"/>
  <c r="R2431" i="4" s="1"/>
  <c r="H2432" i="4" l="1"/>
  <c r="P2431" i="4"/>
  <c r="S2431" i="4" s="1"/>
  <c r="G2432" i="4" s="1"/>
  <c r="M2432" i="4" s="1"/>
  <c r="W2432" i="4" l="1"/>
  <c r="X2432" i="4"/>
  <c r="Q2431" i="4"/>
  <c r="U2431" i="4" l="1"/>
  <c r="I2432" i="4" s="1"/>
  <c r="Y2432" i="4" s="1"/>
  <c r="T2431" i="4"/>
  <c r="D2432" i="4" s="1"/>
  <c r="J2432" i="4" s="1"/>
  <c r="K2432" i="4" l="1"/>
  <c r="L2432" i="4" l="1"/>
  <c r="N2432" i="4" s="1"/>
  <c r="P2432" i="4" l="1"/>
  <c r="S2432" i="4" s="1"/>
  <c r="G2433" i="4" s="1"/>
  <c r="M2433" i="4" s="1"/>
  <c r="R2432" i="4"/>
  <c r="H2433" i="4" s="1"/>
  <c r="X2433" i="4" l="1"/>
  <c r="W2433" i="4"/>
  <c r="Q2432" i="4"/>
  <c r="U2432" i="4" s="1"/>
  <c r="I2433" i="4" s="1"/>
  <c r="Y2433" i="4" s="1"/>
  <c r="T2432" i="4"/>
  <c r="D2433" i="4" s="1"/>
  <c r="J2433" i="4" s="1"/>
  <c r="K2433" i="4" l="1"/>
  <c r="L2433" i="4" s="1"/>
  <c r="N2433" i="4" s="1"/>
  <c r="R2433" i="4" s="1"/>
  <c r="P2433" i="4" l="1"/>
  <c r="S2433" i="4" s="1"/>
  <c r="G2434" i="4" s="1"/>
  <c r="M2434" i="4" s="1"/>
  <c r="H2434" i="4"/>
  <c r="W2434" i="4" l="1"/>
  <c r="Q2433" i="4"/>
  <c r="U2433" i="4" s="1"/>
  <c r="I2434" i="4" s="1"/>
  <c r="Y2434" i="4" s="1"/>
  <c r="T2433" i="4"/>
  <c r="D2434" i="4" s="1"/>
  <c r="J2434" i="4" s="1"/>
  <c r="X2434" i="4"/>
  <c r="K2434" i="4" l="1"/>
  <c r="L2434" i="4" l="1"/>
  <c r="N2434" i="4" s="1"/>
  <c r="R2434" i="4" s="1"/>
  <c r="P2434" i="4" l="1"/>
  <c r="S2434" i="4" s="1"/>
  <c r="G2435" i="4" s="1"/>
  <c r="M2435" i="4" s="1"/>
  <c r="H2435" i="4"/>
  <c r="W2435" i="4" l="1"/>
  <c r="Q2434" i="4"/>
  <c r="X2435" i="4"/>
  <c r="U2434" i="4" l="1"/>
  <c r="I2435" i="4" s="1"/>
  <c r="Y2435" i="4" s="1"/>
  <c r="T2434" i="4"/>
  <c r="D2435" i="4" s="1"/>
  <c r="J2435" i="4" s="1"/>
  <c r="K2435" i="4" l="1"/>
  <c r="L2435" i="4" l="1"/>
  <c r="N2435" i="4" s="1"/>
  <c r="R2435" i="4" l="1"/>
  <c r="H2436" i="4" s="1"/>
  <c r="P2435" i="4"/>
  <c r="S2435" i="4" s="1"/>
  <c r="G2436" i="4" s="1"/>
  <c r="M2436" i="4" s="1"/>
  <c r="W2436" i="4" l="1"/>
  <c r="X2436" i="4"/>
  <c r="Q2435" i="4"/>
  <c r="T2435" i="4" s="1"/>
  <c r="D2436" i="4" s="1"/>
  <c r="J2436" i="4" s="1"/>
  <c r="U2435" i="4" l="1"/>
  <c r="I2436" i="4" s="1"/>
  <c r="Y2436" i="4" s="1"/>
  <c r="K2436" i="4"/>
  <c r="L2436" i="4" s="1"/>
  <c r="N2436" i="4" s="1"/>
  <c r="R2436" i="4" s="1"/>
  <c r="P2436" i="4" l="1"/>
  <c r="S2436" i="4" s="1"/>
  <c r="G2437" i="4" s="1"/>
  <c r="M2437" i="4" s="1"/>
  <c r="H2437" i="4"/>
  <c r="W2437" i="4" l="1"/>
  <c r="Q2436" i="4"/>
  <c r="X2437" i="4"/>
  <c r="U2436" i="4" l="1"/>
  <c r="I2437" i="4" s="1"/>
  <c r="Y2437" i="4" s="1"/>
  <c r="T2436" i="4"/>
  <c r="D2437" i="4" s="1"/>
  <c r="J2437" i="4" s="1"/>
  <c r="K2437" i="4" l="1"/>
  <c r="L2437" i="4" s="1"/>
  <c r="N2437" i="4" s="1"/>
  <c r="R2437" i="4" s="1"/>
  <c r="P2437" i="4" l="1"/>
  <c r="S2437" i="4" s="1"/>
  <c r="G2438" i="4" s="1"/>
  <c r="M2438" i="4" s="1"/>
  <c r="H2438" i="4"/>
  <c r="W2438" i="4" l="1"/>
  <c r="Q2437" i="4"/>
  <c r="U2437" i="4" s="1"/>
  <c r="I2438" i="4" s="1"/>
  <c r="Y2438" i="4" s="1"/>
  <c r="T2437" i="4"/>
  <c r="D2438" i="4" s="1"/>
  <c r="J2438" i="4" s="1"/>
  <c r="X2438" i="4"/>
  <c r="K2438" i="4" l="1"/>
  <c r="L2438" i="4" l="1"/>
  <c r="N2438" i="4" s="1"/>
  <c r="R2438" i="4" s="1"/>
  <c r="P2438" i="4" l="1"/>
  <c r="S2438" i="4" s="1"/>
  <c r="G2439" i="4" s="1"/>
  <c r="M2439" i="4" s="1"/>
  <c r="H2439" i="4"/>
  <c r="W2439" i="4" l="1"/>
  <c r="Q2438" i="4"/>
  <c r="X2439" i="4"/>
  <c r="U2438" i="4" l="1"/>
  <c r="I2439" i="4" s="1"/>
  <c r="Y2439" i="4" s="1"/>
  <c r="T2438" i="4"/>
  <c r="D2439" i="4" s="1"/>
  <c r="J2439" i="4" s="1"/>
  <c r="K2439" i="4" l="1"/>
  <c r="L2439" i="4" s="1"/>
  <c r="N2439" i="4" s="1"/>
  <c r="R2439" i="4" s="1"/>
  <c r="P2439" i="4" l="1"/>
  <c r="S2439" i="4" s="1"/>
  <c r="G2440" i="4" s="1"/>
  <c r="M2440" i="4" s="1"/>
  <c r="H2440" i="4"/>
  <c r="W2440" i="4" l="1"/>
  <c r="Q2439" i="4"/>
  <c r="X2440" i="4"/>
  <c r="U2439" i="4" l="1"/>
  <c r="I2440" i="4" s="1"/>
  <c r="Y2440" i="4" s="1"/>
  <c r="T2439" i="4"/>
  <c r="D2440" i="4" s="1"/>
  <c r="J2440" i="4" s="1"/>
  <c r="K2440" i="4" l="1"/>
  <c r="L2440" i="4" s="1"/>
  <c r="N2440" i="4" s="1"/>
  <c r="R2440" i="4" s="1"/>
  <c r="P2440" i="4" l="1"/>
  <c r="S2440" i="4" s="1"/>
  <c r="G2441" i="4" s="1"/>
  <c r="M2441" i="4" s="1"/>
  <c r="H2441" i="4"/>
  <c r="W2441" i="4" l="1"/>
  <c r="Q2440" i="4"/>
  <c r="X2441" i="4"/>
  <c r="U2440" i="4" l="1"/>
  <c r="I2441" i="4" s="1"/>
  <c r="Y2441" i="4" s="1"/>
  <c r="T2440" i="4"/>
  <c r="D2441" i="4" s="1"/>
  <c r="J2441" i="4" s="1"/>
  <c r="K2441" i="4" l="1"/>
  <c r="L2441" i="4" l="1"/>
  <c r="N2441" i="4" s="1"/>
  <c r="P2441" i="4" l="1"/>
  <c r="S2441" i="4" s="1"/>
  <c r="G2442" i="4" s="1"/>
  <c r="M2442" i="4" s="1"/>
  <c r="R2441" i="4"/>
  <c r="H2442" i="4" s="1"/>
  <c r="Q2441" i="4" l="1"/>
  <c r="U2441" i="4" s="1"/>
  <c r="I2442" i="4" s="1"/>
  <c r="Y2442" i="4" s="1"/>
  <c r="X2442" i="4"/>
  <c r="W2442" i="4"/>
  <c r="T2441" i="4"/>
  <c r="D2442" i="4" s="1"/>
  <c r="J2442" i="4" s="1"/>
  <c r="K2442" i="4" l="1"/>
  <c r="L2442" i="4" l="1"/>
  <c r="N2442" i="4" s="1"/>
  <c r="P2442" i="4" l="1"/>
  <c r="S2442" i="4" s="1"/>
  <c r="G2443" i="4" s="1"/>
  <c r="M2443" i="4" s="1"/>
  <c r="R2442" i="4"/>
  <c r="H2443" i="4" s="1"/>
  <c r="X2443" i="4" l="1"/>
  <c r="W2443" i="4"/>
  <c r="Q2442" i="4"/>
  <c r="U2442" i="4" s="1"/>
  <c r="I2443" i="4" s="1"/>
  <c r="Y2443" i="4" s="1"/>
  <c r="T2442" i="4"/>
  <c r="D2443" i="4" s="1"/>
  <c r="J2443" i="4" s="1"/>
  <c r="K2443" i="4" l="1"/>
  <c r="L2443" i="4" l="1"/>
  <c r="N2443" i="4" s="1"/>
  <c r="P2443" i="4" l="1"/>
  <c r="S2443" i="4" s="1"/>
  <c r="G2444" i="4" s="1"/>
  <c r="M2444" i="4" s="1"/>
  <c r="R2443" i="4"/>
  <c r="H2444" i="4" s="1"/>
  <c r="Q2443" i="4" l="1"/>
  <c r="U2443" i="4" s="1"/>
  <c r="I2444" i="4" s="1"/>
  <c r="Y2444" i="4" s="1"/>
  <c r="X2444" i="4"/>
  <c r="W2444" i="4"/>
  <c r="T2443" i="4"/>
  <c r="D2444" i="4" s="1"/>
  <c r="J2444" i="4" s="1"/>
  <c r="K2444" i="4" l="1"/>
  <c r="L2444" i="4" s="1"/>
  <c r="N2444" i="4" s="1"/>
  <c r="R2444" i="4" s="1"/>
  <c r="P2444" i="4" l="1"/>
  <c r="S2444" i="4" s="1"/>
  <c r="G2445" i="4" s="1"/>
  <c r="M2445" i="4" s="1"/>
  <c r="H2445" i="4"/>
  <c r="W2445" i="4" l="1"/>
  <c r="Q2444" i="4"/>
  <c r="X2445" i="4"/>
  <c r="U2444" i="4" l="1"/>
  <c r="I2445" i="4" s="1"/>
  <c r="Y2445" i="4" s="1"/>
  <c r="T2444" i="4"/>
  <c r="D2445" i="4" s="1"/>
  <c r="J2445" i="4" s="1"/>
  <c r="K2445" i="4" l="1"/>
  <c r="L2445" i="4" s="1"/>
  <c r="N2445" i="4" s="1"/>
  <c r="R2445" i="4" s="1"/>
  <c r="P2445" i="4" l="1"/>
  <c r="S2445" i="4" s="1"/>
  <c r="G2446" i="4" s="1"/>
  <c r="M2446" i="4" s="1"/>
  <c r="H2446" i="4"/>
  <c r="W2446" i="4" l="1"/>
  <c r="Q2445" i="4"/>
  <c r="X2446" i="4"/>
  <c r="U2445" i="4" l="1"/>
  <c r="I2446" i="4" s="1"/>
  <c r="Y2446" i="4" s="1"/>
  <c r="T2445" i="4"/>
  <c r="D2446" i="4" s="1"/>
  <c r="J2446" i="4" s="1"/>
  <c r="K2446" i="4" l="1"/>
  <c r="L2446" i="4" l="1"/>
  <c r="N2446" i="4" s="1"/>
  <c r="R2446" i="4" s="1"/>
  <c r="P2446" i="4" l="1"/>
  <c r="S2446" i="4" s="1"/>
  <c r="G2447" i="4" s="1"/>
  <c r="M2447" i="4" s="1"/>
  <c r="H2447" i="4"/>
  <c r="W2447" i="4" l="1"/>
  <c r="Q2446" i="4"/>
  <c r="X2447" i="4"/>
  <c r="U2446" i="4" l="1"/>
  <c r="I2447" i="4" s="1"/>
  <c r="Y2447" i="4" s="1"/>
  <c r="T2446" i="4"/>
  <c r="D2447" i="4" s="1"/>
  <c r="J2447" i="4" s="1"/>
  <c r="K2447" i="4" l="1"/>
  <c r="L2447" i="4" l="1"/>
  <c r="N2447" i="4" s="1"/>
  <c r="P2447" i="4" l="1"/>
  <c r="S2447" i="4" s="1"/>
  <c r="G2448" i="4" s="1"/>
  <c r="M2448" i="4" s="1"/>
  <c r="R2447" i="4"/>
  <c r="H2448" i="4" s="1"/>
  <c r="Q2447" i="4" l="1"/>
  <c r="U2447" i="4" s="1"/>
  <c r="I2448" i="4" s="1"/>
  <c r="Y2448" i="4" s="1"/>
  <c r="W2448" i="4"/>
  <c r="X2448" i="4"/>
  <c r="T2447" i="4"/>
  <c r="D2448" i="4" s="1"/>
  <c r="J2448" i="4" s="1"/>
  <c r="K2448" i="4" l="1"/>
  <c r="L2448" i="4" l="1"/>
  <c r="N2448" i="4" s="1"/>
  <c r="P2448" i="4" l="1"/>
  <c r="S2448" i="4" s="1"/>
  <c r="G2449" i="4" s="1"/>
  <c r="M2449" i="4" s="1"/>
  <c r="R2448" i="4"/>
  <c r="H2449" i="4" s="1"/>
  <c r="T2448" i="4"/>
  <c r="D2449" i="4" s="1"/>
  <c r="W2449" i="4" l="1"/>
  <c r="J2449" i="4"/>
  <c r="Q2448" i="4"/>
  <c r="U2448" i="4" s="1"/>
  <c r="I2449" i="4" s="1"/>
  <c r="Y2449" i="4" s="1"/>
  <c r="X2449" i="4"/>
  <c r="K2449" i="4"/>
  <c r="L2449" i="4" l="1"/>
  <c r="N2449" i="4" s="1"/>
  <c r="R2449" i="4" l="1"/>
  <c r="H2450" i="4" s="1"/>
  <c r="P2449" i="4"/>
  <c r="S2449" i="4" s="1"/>
  <c r="G2450" i="4" s="1"/>
  <c r="M2450" i="4" s="1"/>
  <c r="W2450" i="4" l="1"/>
  <c r="Q2449" i="4"/>
  <c r="U2449" i="4" s="1"/>
  <c r="I2450" i="4" s="1"/>
  <c r="Y2450" i="4" s="1"/>
  <c r="X2450" i="4"/>
  <c r="T2449" i="4"/>
  <c r="D2450" i="4" s="1"/>
  <c r="J2450" i="4" s="1"/>
  <c r="K2450" i="4" l="1"/>
  <c r="L2450" i="4" l="1"/>
  <c r="N2450" i="4" s="1"/>
  <c r="P2450" i="4" l="1"/>
  <c r="S2450" i="4" s="1"/>
  <c r="G2451" i="4" s="1"/>
  <c r="M2451" i="4" s="1"/>
  <c r="R2450" i="4"/>
  <c r="H2451" i="4" s="1"/>
  <c r="Q2450" i="4" l="1"/>
  <c r="U2450" i="4" s="1"/>
  <c r="I2451" i="4" s="1"/>
  <c r="Y2451" i="4" s="1"/>
  <c r="W2451" i="4"/>
  <c r="X2451" i="4"/>
  <c r="T2450" i="4"/>
  <c r="D2451" i="4" s="1"/>
  <c r="J2451" i="4" s="1"/>
  <c r="K2451" i="4" l="1"/>
  <c r="L2451" i="4" s="1"/>
  <c r="N2451" i="4" s="1"/>
  <c r="R2451" i="4" s="1"/>
  <c r="P2451" i="4" l="1"/>
  <c r="S2451" i="4" s="1"/>
  <c r="G2452" i="4" s="1"/>
  <c r="M2452" i="4" s="1"/>
  <c r="H2452" i="4"/>
  <c r="W2452" i="4" l="1"/>
  <c r="Q2451" i="4"/>
  <c r="X2452" i="4"/>
  <c r="U2451" i="4" l="1"/>
  <c r="I2452" i="4" s="1"/>
  <c r="Y2452" i="4" s="1"/>
  <c r="T2451" i="4"/>
  <c r="D2452" i="4" s="1"/>
  <c r="J2452" i="4" s="1"/>
  <c r="K2452" i="4" l="1"/>
  <c r="L2452" i="4" s="1"/>
  <c r="N2452" i="4" s="1"/>
  <c r="R2452" i="4" s="1"/>
  <c r="P2452" i="4" l="1"/>
  <c r="S2452" i="4" s="1"/>
  <c r="G2453" i="4" s="1"/>
  <c r="M2453" i="4" s="1"/>
  <c r="H2453" i="4"/>
  <c r="W2453" i="4" l="1"/>
  <c r="Q2452" i="4"/>
  <c r="U2452" i="4" s="1"/>
  <c r="I2453" i="4" s="1"/>
  <c r="Y2453" i="4" s="1"/>
  <c r="T2452" i="4"/>
  <c r="D2453" i="4" s="1"/>
  <c r="J2453" i="4" s="1"/>
  <c r="X2453" i="4"/>
  <c r="K2453" i="4" l="1"/>
  <c r="L2453" i="4" l="1"/>
  <c r="N2453" i="4" s="1"/>
  <c r="P2453" i="4" l="1"/>
  <c r="S2453" i="4" s="1"/>
  <c r="G2454" i="4" s="1"/>
  <c r="M2454" i="4" s="1"/>
  <c r="R2453" i="4"/>
  <c r="H2454" i="4" s="1"/>
  <c r="Q2453" i="4" l="1"/>
  <c r="U2453" i="4" s="1"/>
  <c r="I2454" i="4" s="1"/>
  <c r="Y2454" i="4" s="1"/>
  <c r="X2454" i="4"/>
  <c r="W2454" i="4"/>
  <c r="T2453" i="4"/>
  <c r="D2454" i="4" s="1"/>
  <c r="J2454" i="4" s="1"/>
  <c r="K2454" i="4" l="1"/>
  <c r="L2454" i="4" s="1"/>
  <c r="N2454" i="4" s="1"/>
  <c r="R2454" i="4" s="1"/>
  <c r="P2454" i="4" l="1"/>
  <c r="S2454" i="4" s="1"/>
  <c r="G2455" i="4" s="1"/>
  <c r="M2455" i="4" s="1"/>
  <c r="H2455" i="4"/>
  <c r="W2455" i="4" l="1"/>
  <c r="Q2454" i="4"/>
  <c r="X2455" i="4"/>
  <c r="U2454" i="4" l="1"/>
  <c r="I2455" i="4" s="1"/>
  <c r="Y2455" i="4" s="1"/>
  <c r="T2454" i="4"/>
  <c r="D2455" i="4" s="1"/>
  <c r="J2455" i="4" s="1"/>
  <c r="K2455" i="4" l="1"/>
  <c r="L2455" i="4" s="1"/>
  <c r="N2455" i="4" s="1"/>
  <c r="R2455" i="4" s="1"/>
  <c r="P2455" i="4" l="1"/>
  <c r="S2455" i="4" s="1"/>
  <c r="G2456" i="4" s="1"/>
  <c r="M2456" i="4" s="1"/>
  <c r="H2456" i="4"/>
  <c r="W2456" i="4" l="1"/>
  <c r="Q2455" i="4"/>
  <c r="U2455" i="4" s="1"/>
  <c r="I2456" i="4" s="1"/>
  <c r="Y2456" i="4" s="1"/>
  <c r="T2455" i="4"/>
  <c r="D2456" i="4" s="1"/>
  <c r="J2456" i="4" s="1"/>
  <c r="X2456" i="4"/>
  <c r="K2456" i="4" l="1"/>
  <c r="L2456" i="4" l="1"/>
  <c r="N2456" i="4" s="1"/>
  <c r="R2456" i="4" s="1"/>
  <c r="P2456" i="4" l="1"/>
  <c r="S2456" i="4" s="1"/>
  <c r="G2457" i="4" s="1"/>
  <c r="M2457" i="4" s="1"/>
  <c r="H2457" i="4"/>
  <c r="W2457" i="4" l="1"/>
  <c r="Q2456" i="4"/>
  <c r="X2457" i="4"/>
  <c r="U2456" i="4" l="1"/>
  <c r="I2457" i="4" s="1"/>
  <c r="Y2457" i="4" s="1"/>
  <c r="T2456" i="4"/>
  <c r="D2457" i="4" s="1"/>
  <c r="J2457" i="4" s="1"/>
  <c r="K2457" i="4" l="1"/>
  <c r="L2457" i="4" s="1"/>
  <c r="N2457" i="4" s="1"/>
  <c r="R2457" i="4" s="1"/>
  <c r="P2457" i="4" l="1"/>
  <c r="S2457" i="4" s="1"/>
  <c r="G2458" i="4" s="1"/>
  <c r="M2458" i="4" s="1"/>
  <c r="H2458" i="4"/>
  <c r="W2458" i="4" l="1"/>
  <c r="Q2457" i="4"/>
  <c r="X2458" i="4"/>
  <c r="U2457" i="4" l="1"/>
  <c r="I2458" i="4" s="1"/>
  <c r="Y2458" i="4" s="1"/>
  <c r="T2457" i="4"/>
  <c r="D2458" i="4" s="1"/>
  <c r="J2458" i="4" s="1"/>
  <c r="K2458" i="4" l="1"/>
  <c r="L2458" i="4" l="1"/>
  <c r="N2458" i="4" s="1"/>
  <c r="P2458" i="4" l="1"/>
  <c r="S2458" i="4" s="1"/>
  <c r="G2459" i="4" s="1"/>
  <c r="M2459" i="4" s="1"/>
  <c r="R2458" i="4"/>
  <c r="H2459" i="4" s="1"/>
  <c r="Q2458" i="4" l="1"/>
  <c r="T2458" i="4" s="1"/>
  <c r="D2459" i="4" s="1"/>
  <c r="J2459" i="4" s="1"/>
  <c r="W2459" i="4"/>
  <c r="X2459" i="4"/>
  <c r="K2459" i="4" l="1"/>
  <c r="L2459" i="4" s="1"/>
  <c r="N2459" i="4" s="1"/>
  <c r="U2458" i="4"/>
  <c r="I2459" i="4" s="1"/>
  <c r="Y2459" i="4" s="1"/>
  <c r="P2459" i="4" l="1"/>
  <c r="S2459" i="4" s="1"/>
  <c r="G2460" i="4" s="1"/>
  <c r="M2460" i="4" s="1"/>
  <c r="R2459" i="4"/>
  <c r="H2460" i="4" s="1"/>
  <c r="X2460" i="4" l="1"/>
  <c r="Q2459" i="4"/>
  <c r="U2459" i="4" s="1"/>
  <c r="I2460" i="4" s="1"/>
  <c r="Y2460" i="4" s="1"/>
  <c r="W2460" i="4"/>
  <c r="T2459" i="4"/>
  <c r="D2460" i="4" s="1"/>
  <c r="J2460" i="4" s="1"/>
  <c r="K2460" i="4" l="1"/>
  <c r="L2460" i="4" l="1"/>
  <c r="N2460" i="4" s="1"/>
  <c r="P2460" i="4" l="1"/>
  <c r="S2460" i="4" s="1"/>
  <c r="G2461" i="4" s="1"/>
  <c r="M2461" i="4" s="1"/>
  <c r="R2460" i="4"/>
  <c r="H2461" i="4" s="1"/>
  <c r="Q2460" i="4" l="1"/>
  <c r="T2460" i="4" s="1"/>
  <c r="D2461" i="4" s="1"/>
  <c r="J2461" i="4" s="1"/>
  <c r="X2461" i="4"/>
  <c r="W2461" i="4"/>
  <c r="U2460" i="4" l="1"/>
  <c r="I2461" i="4" s="1"/>
  <c r="Y2461" i="4" s="1"/>
  <c r="K2461" i="4"/>
  <c r="L2461" i="4" s="1"/>
  <c r="N2461" i="4" s="1"/>
  <c r="P2461" i="4" l="1"/>
  <c r="S2461" i="4" s="1"/>
  <c r="G2462" i="4" s="1"/>
  <c r="M2462" i="4" s="1"/>
  <c r="R2461" i="4"/>
  <c r="H2462" i="4" s="1"/>
  <c r="X2462" i="4" l="1"/>
  <c r="Q2461" i="4"/>
  <c r="U2461" i="4" s="1"/>
  <c r="I2462" i="4" s="1"/>
  <c r="Y2462" i="4" s="1"/>
  <c r="W2462" i="4"/>
  <c r="T2461" i="4"/>
  <c r="D2462" i="4" s="1"/>
  <c r="J2462" i="4" s="1"/>
  <c r="K2462" i="4" l="1"/>
  <c r="L2462" i="4" s="1"/>
  <c r="N2462" i="4" s="1"/>
  <c r="R2462" i="4" s="1"/>
  <c r="P2462" i="4" l="1"/>
  <c r="S2462" i="4" s="1"/>
  <c r="G2463" i="4" s="1"/>
  <c r="M2463" i="4" s="1"/>
  <c r="H2463" i="4"/>
  <c r="W2463" i="4" l="1"/>
  <c r="Q2462" i="4"/>
  <c r="X2463" i="4"/>
  <c r="U2462" i="4" l="1"/>
  <c r="I2463" i="4" s="1"/>
  <c r="Y2463" i="4" s="1"/>
  <c r="T2462" i="4"/>
  <c r="D2463" i="4" s="1"/>
  <c r="J2463" i="4" s="1"/>
  <c r="K2463" i="4" l="1"/>
  <c r="L2463" i="4" s="1"/>
  <c r="N2463" i="4" s="1"/>
  <c r="R2463" i="4" s="1"/>
  <c r="P2463" i="4" l="1"/>
  <c r="S2463" i="4" s="1"/>
  <c r="G2464" i="4" s="1"/>
  <c r="M2464" i="4" s="1"/>
  <c r="H2464" i="4"/>
  <c r="W2464" i="4" l="1"/>
  <c r="Q2463" i="4"/>
  <c r="X2464" i="4"/>
  <c r="U2463" i="4" l="1"/>
  <c r="I2464" i="4" s="1"/>
  <c r="Y2464" i="4" s="1"/>
  <c r="T2463" i="4"/>
  <c r="D2464" i="4" s="1"/>
  <c r="J2464" i="4" s="1"/>
  <c r="K2464" i="4" l="1"/>
  <c r="L2464" i="4" l="1"/>
  <c r="N2464" i="4" s="1"/>
  <c r="P2464" i="4" l="1"/>
  <c r="S2464" i="4" s="1"/>
  <c r="G2465" i="4" s="1"/>
  <c r="M2465" i="4" s="1"/>
  <c r="R2464" i="4"/>
  <c r="H2465" i="4" s="1"/>
  <c r="Q2464" i="4" l="1"/>
  <c r="U2464" i="4" s="1"/>
  <c r="I2465" i="4" s="1"/>
  <c r="Y2465" i="4" s="1"/>
  <c r="X2465" i="4"/>
  <c r="W2465" i="4"/>
  <c r="T2464" i="4"/>
  <c r="D2465" i="4" s="1"/>
  <c r="J2465" i="4" s="1"/>
  <c r="K2465" i="4" l="1"/>
  <c r="L2465" i="4" l="1"/>
  <c r="N2465" i="4" s="1"/>
  <c r="P2465" i="4" l="1"/>
  <c r="S2465" i="4" s="1"/>
  <c r="G2466" i="4" s="1"/>
  <c r="M2466" i="4" s="1"/>
  <c r="R2465" i="4"/>
  <c r="H2466" i="4" s="1"/>
  <c r="W2466" i="4" l="1"/>
  <c r="Q2465" i="4"/>
  <c r="T2465" i="4" s="1"/>
  <c r="D2466" i="4" s="1"/>
  <c r="J2466" i="4" s="1"/>
  <c r="X2466" i="4"/>
  <c r="K2466" i="4" l="1"/>
  <c r="L2466" i="4" s="1"/>
  <c r="N2466" i="4" s="1"/>
  <c r="R2466" i="4" s="1"/>
  <c r="U2465" i="4"/>
  <c r="I2466" i="4" s="1"/>
  <c r="Y2466" i="4" s="1"/>
  <c r="P2466" i="4" l="1"/>
  <c r="S2466" i="4" s="1"/>
  <c r="G2467" i="4" s="1"/>
  <c r="M2467" i="4" s="1"/>
  <c r="H2467" i="4"/>
  <c r="W2467" i="4" l="1"/>
  <c r="Q2466" i="4"/>
  <c r="U2466" i="4" s="1"/>
  <c r="I2467" i="4" s="1"/>
  <c r="Y2467" i="4" s="1"/>
  <c r="T2466" i="4"/>
  <c r="D2467" i="4" s="1"/>
  <c r="J2467" i="4" s="1"/>
  <c r="X2467" i="4"/>
  <c r="K2467" i="4" l="1"/>
  <c r="L2467" i="4" l="1"/>
  <c r="N2467" i="4" s="1"/>
  <c r="R2467" i="4" s="1"/>
  <c r="P2467" i="4" l="1"/>
  <c r="S2467" i="4" s="1"/>
  <c r="G2468" i="4" s="1"/>
  <c r="M2468" i="4" s="1"/>
  <c r="H2468" i="4"/>
  <c r="W2468" i="4" l="1"/>
  <c r="Q2467" i="4"/>
  <c r="T2467" i="4" s="1"/>
  <c r="D2468" i="4" s="1"/>
  <c r="J2468" i="4" s="1"/>
  <c r="X2468" i="4"/>
  <c r="U2467" i="4" l="1"/>
  <c r="I2468" i="4" s="1"/>
  <c r="Y2468" i="4" s="1"/>
  <c r="K2468" i="4"/>
  <c r="L2468" i="4" l="1"/>
  <c r="N2468" i="4" s="1"/>
  <c r="R2468" i="4" s="1"/>
  <c r="P2468" i="4" l="1"/>
  <c r="S2468" i="4" s="1"/>
  <c r="G2469" i="4" s="1"/>
  <c r="M2469" i="4" s="1"/>
  <c r="H2469" i="4"/>
  <c r="W2469" i="4" l="1"/>
  <c r="Q2468" i="4"/>
  <c r="X2469" i="4"/>
  <c r="U2468" i="4" l="1"/>
  <c r="I2469" i="4" s="1"/>
  <c r="Y2469" i="4" s="1"/>
  <c r="T2468" i="4"/>
  <c r="D2469" i="4" s="1"/>
  <c r="J2469" i="4" s="1"/>
  <c r="K2469" i="4" l="1"/>
  <c r="L2469" i="4" s="1"/>
  <c r="N2469" i="4" s="1"/>
  <c r="R2469" i="4" s="1"/>
  <c r="P2469" i="4" l="1"/>
  <c r="S2469" i="4" s="1"/>
  <c r="G2470" i="4" s="1"/>
  <c r="M2470" i="4" s="1"/>
  <c r="H2470" i="4"/>
  <c r="W2470" i="4" l="1"/>
  <c r="Q2469" i="4"/>
  <c r="X2470" i="4"/>
  <c r="U2469" i="4" l="1"/>
  <c r="I2470" i="4" s="1"/>
  <c r="Y2470" i="4" s="1"/>
  <c r="T2469" i="4"/>
  <c r="D2470" i="4" s="1"/>
  <c r="J2470" i="4" s="1"/>
  <c r="K2470" i="4" l="1"/>
  <c r="L2470" i="4" s="1"/>
  <c r="N2470" i="4" s="1"/>
  <c r="R2470" i="4" s="1"/>
  <c r="P2470" i="4" l="1"/>
  <c r="S2470" i="4" s="1"/>
  <c r="G2471" i="4" s="1"/>
  <c r="M2471" i="4" s="1"/>
  <c r="H2471" i="4"/>
  <c r="W2471" i="4" l="1"/>
  <c r="Q2470" i="4"/>
  <c r="U2470" i="4" s="1"/>
  <c r="I2471" i="4" s="1"/>
  <c r="Y2471" i="4" s="1"/>
  <c r="T2470" i="4"/>
  <c r="D2471" i="4" s="1"/>
  <c r="J2471" i="4" s="1"/>
  <c r="X2471" i="4"/>
  <c r="K2471" i="4" l="1"/>
  <c r="L2471" i="4" l="1"/>
  <c r="N2471" i="4" s="1"/>
  <c r="P2471" i="4" l="1"/>
  <c r="S2471" i="4" s="1"/>
  <c r="G2472" i="4" s="1"/>
  <c r="M2472" i="4" s="1"/>
  <c r="R2471" i="4"/>
  <c r="H2472" i="4" s="1"/>
  <c r="X2472" i="4" l="1"/>
  <c r="W2472" i="4"/>
  <c r="Q2471" i="4"/>
  <c r="U2471" i="4" s="1"/>
  <c r="I2472" i="4" s="1"/>
  <c r="Y2472" i="4" s="1"/>
  <c r="T2471" i="4"/>
  <c r="D2472" i="4" s="1"/>
  <c r="J2472" i="4" s="1"/>
  <c r="K2472" i="4" l="1"/>
  <c r="L2472" i="4" s="1"/>
  <c r="N2472" i="4" s="1"/>
  <c r="R2472" i="4" s="1"/>
  <c r="P2472" i="4" l="1"/>
  <c r="S2472" i="4" s="1"/>
  <c r="G2473" i="4" s="1"/>
  <c r="M2473" i="4" s="1"/>
  <c r="H2473" i="4"/>
  <c r="W2473" i="4" l="1"/>
  <c r="Q2472" i="4"/>
  <c r="U2472" i="4" s="1"/>
  <c r="I2473" i="4" s="1"/>
  <c r="Y2473" i="4" s="1"/>
  <c r="T2472" i="4"/>
  <c r="D2473" i="4" s="1"/>
  <c r="J2473" i="4" s="1"/>
  <c r="X2473" i="4"/>
  <c r="K2473" i="4" l="1"/>
  <c r="L2473" i="4" l="1"/>
  <c r="N2473" i="4" s="1"/>
  <c r="R2473" i="4" s="1"/>
  <c r="P2473" i="4" l="1"/>
  <c r="S2473" i="4" s="1"/>
  <c r="G2474" i="4" s="1"/>
  <c r="M2474" i="4" s="1"/>
  <c r="H2474" i="4"/>
  <c r="W2474" i="4" l="1"/>
  <c r="Q2473" i="4"/>
  <c r="X2474" i="4"/>
  <c r="U2473" i="4" l="1"/>
  <c r="I2474" i="4" s="1"/>
  <c r="Y2474" i="4" s="1"/>
  <c r="T2473" i="4"/>
  <c r="D2474" i="4" s="1"/>
  <c r="J2474" i="4" s="1"/>
  <c r="K2474" i="4" l="1"/>
  <c r="L2474" i="4" s="1"/>
  <c r="N2474" i="4" s="1"/>
  <c r="R2474" i="4" s="1"/>
  <c r="P2474" i="4" l="1"/>
  <c r="S2474" i="4" s="1"/>
  <c r="G2475" i="4" s="1"/>
  <c r="M2475" i="4" s="1"/>
  <c r="H2475" i="4"/>
  <c r="W2475" i="4" l="1"/>
  <c r="Q2474" i="4"/>
  <c r="U2474" i="4" s="1"/>
  <c r="I2475" i="4" s="1"/>
  <c r="Y2475" i="4" s="1"/>
  <c r="T2474" i="4"/>
  <c r="D2475" i="4" s="1"/>
  <c r="J2475" i="4" s="1"/>
  <c r="X2475" i="4"/>
  <c r="K2475" i="4" l="1"/>
  <c r="L2475" i="4" l="1"/>
  <c r="N2475" i="4" s="1"/>
  <c r="R2475" i="4" s="1"/>
  <c r="P2475" i="4" l="1"/>
  <c r="S2475" i="4" s="1"/>
  <c r="G2476" i="4" s="1"/>
  <c r="M2476" i="4" s="1"/>
  <c r="H2476" i="4"/>
  <c r="W2476" i="4" l="1"/>
  <c r="Q2475" i="4"/>
  <c r="U2475" i="4" s="1"/>
  <c r="I2476" i="4" s="1"/>
  <c r="Y2476" i="4" s="1"/>
  <c r="T2475" i="4"/>
  <c r="D2476" i="4" s="1"/>
  <c r="J2476" i="4" s="1"/>
  <c r="X2476" i="4"/>
  <c r="K2476" i="4" l="1"/>
  <c r="L2476" i="4" l="1"/>
  <c r="N2476" i="4" s="1"/>
  <c r="R2476" i="4" s="1"/>
  <c r="P2476" i="4" l="1"/>
  <c r="S2476" i="4" s="1"/>
  <c r="G2477" i="4" s="1"/>
  <c r="M2477" i="4" s="1"/>
  <c r="H2477" i="4"/>
  <c r="W2477" i="4" l="1"/>
  <c r="Q2476" i="4"/>
  <c r="X2477" i="4"/>
  <c r="U2476" i="4" l="1"/>
  <c r="I2477" i="4" s="1"/>
  <c r="Y2477" i="4" s="1"/>
  <c r="T2476" i="4"/>
  <c r="D2477" i="4" s="1"/>
  <c r="J2477" i="4" s="1"/>
  <c r="K2477" i="4" l="1"/>
  <c r="L2477" i="4" s="1"/>
  <c r="N2477" i="4" s="1"/>
  <c r="R2477" i="4" s="1"/>
  <c r="P2477" i="4" l="1"/>
  <c r="S2477" i="4" s="1"/>
  <c r="G2478" i="4" s="1"/>
  <c r="M2478" i="4" s="1"/>
  <c r="H2478" i="4"/>
  <c r="W2478" i="4" l="1"/>
  <c r="Q2477" i="4"/>
  <c r="T2477" i="4" s="1"/>
  <c r="D2478" i="4" s="1"/>
  <c r="J2478" i="4" s="1"/>
  <c r="X2478" i="4"/>
  <c r="U2477" i="4" l="1"/>
  <c r="I2478" i="4" s="1"/>
  <c r="Y2478" i="4" s="1"/>
  <c r="K2478" i="4"/>
  <c r="L2478" i="4" l="1"/>
  <c r="N2478" i="4" s="1"/>
  <c r="R2478" i="4" s="1"/>
  <c r="P2478" i="4" l="1"/>
  <c r="S2478" i="4" s="1"/>
  <c r="G2479" i="4" s="1"/>
  <c r="M2479" i="4" s="1"/>
  <c r="H2479" i="4"/>
  <c r="W2479" i="4" l="1"/>
  <c r="Q2478" i="4"/>
  <c r="T2478" i="4" s="1"/>
  <c r="D2479" i="4" s="1"/>
  <c r="J2479" i="4" s="1"/>
  <c r="X2479" i="4"/>
  <c r="U2478" i="4" l="1"/>
  <c r="I2479" i="4" s="1"/>
  <c r="Y2479" i="4" s="1"/>
  <c r="K2479" i="4"/>
  <c r="L2479" i="4" l="1"/>
  <c r="N2479" i="4" s="1"/>
  <c r="R2479" i="4" s="1"/>
  <c r="P2479" i="4" l="1"/>
  <c r="S2479" i="4" s="1"/>
  <c r="G2480" i="4" s="1"/>
  <c r="M2480" i="4" s="1"/>
  <c r="H2480" i="4"/>
  <c r="W2480" i="4" l="1"/>
  <c r="Q2479" i="4"/>
  <c r="X2480" i="4"/>
  <c r="U2479" i="4" l="1"/>
  <c r="I2480" i="4" s="1"/>
  <c r="Y2480" i="4" s="1"/>
  <c r="T2479" i="4"/>
  <c r="D2480" i="4" s="1"/>
  <c r="J2480" i="4" s="1"/>
  <c r="K2480" i="4" l="1"/>
  <c r="L2480" i="4" l="1"/>
  <c r="N2480" i="4" s="1"/>
  <c r="P2480" i="4" l="1"/>
  <c r="S2480" i="4" s="1"/>
  <c r="G2481" i="4" s="1"/>
  <c r="M2481" i="4" s="1"/>
  <c r="R2480" i="4"/>
  <c r="H2481" i="4" s="1"/>
  <c r="W2481" i="4" l="1"/>
  <c r="Q2480" i="4"/>
  <c r="T2480" i="4" s="1"/>
  <c r="D2481" i="4" s="1"/>
  <c r="J2481" i="4" s="1"/>
  <c r="X2481" i="4"/>
  <c r="U2480" i="4" l="1"/>
  <c r="I2481" i="4" s="1"/>
  <c r="Y2481" i="4" s="1"/>
  <c r="K2481" i="4"/>
  <c r="L2481" i="4" s="1"/>
  <c r="N2481" i="4" s="1"/>
  <c r="R2481" i="4" s="1"/>
  <c r="P2481" i="4" l="1"/>
  <c r="S2481" i="4" s="1"/>
  <c r="G2482" i="4" s="1"/>
  <c r="M2482" i="4" s="1"/>
  <c r="H2482" i="4"/>
  <c r="W2482" i="4" l="1"/>
  <c r="Q2481" i="4"/>
  <c r="U2481" i="4" s="1"/>
  <c r="I2482" i="4" s="1"/>
  <c r="Y2482" i="4" s="1"/>
  <c r="T2481" i="4"/>
  <c r="D2482" i="4" s="1"/>
  <c r="J2482" i="4" s="1"/>
  <c r="X2482" i="4"/>
  <c r="K2482" i="4" l="1"/>
  <c r="L2482" i="4" l="1"/>
  <c r="N2482" i="4" s="1"/>
  <c r="R2482" i="4" s="1"/>
  <c r="P2482" i="4" l="1"/>
  <c r="S2482" i="4" s="1"/>
  <c r="G2483" i="4" s="1"/>
  <c r="M2483" i="4" s="1"/>
  <c r="H2483" i="4"/>
  <c r="W2483" i="4" l="1"/>
  <c r="Q2482" i="4"/>
  <c r="X2483" i="4"/>
  <c r="U2482" i="4" l="1"/>
  <c r="I2483" i="4" s="1"/>
  <c r="Y2483" i="4" s="1"/>
  <c r="T2482" i="4"/>
  <c r="D2483" i="4" s="1"/>
  <c r="J2483" i="4" s="1"/>
  <c r="K2483" i="4" l="1"/>
  <c r="L2483" i="4" s="1"/>
  <c r="N2483" i="4" s="1"/>
  <c r="R2483" i="4" s="1"/>
  <c r="P2483" i="4" l="1"/>
  <c r="S2483" i="4" s="1"/>
  <c r="G2484" i="4" s="1"/>
  <c r="M2484" i="4" s="1"/>
  <c r="H2484" i="4"/>
  <c r="W2484" i="4" l="1"/>
  <c r="Q2483" i="4"/>
  <c r="X2484" i="4"/>
  <c r="U2483" i="4" l="1"/>
  <c r="I2484" i="4" s="1"/>
  <c r="Y2484" i="4" s="1"/>
  <c r="T2483" i="4"/>
  <c r="D2484" i="4" s="1"/>
  <c r="J2484" i="4" s="1"/>
  <c r="K2484" i="4" l="1"/>
  <c r="L2484" i="4" l="1"/>
  <c r="N2484" i="4" s="1"/>
  <c r="P2484" i="4" l="1"/>
  <c r="S2484" i="4" s="1"/>
  <c r="G2485" i="4" s="1"/>
  <c r="M2485" i="4" s="1"/>
  <c r="R2484" i="4"/>
  <c r="H2485" i="4" s="1"/>
  <c r="T2484" i="4"/>
  <c r="D2485" i="4" s="1"/>
  <c r="J2485" i="4" l="1"/>
  <c r="X2485" i="4"/>
  <c r="Q2484" i="4"/>
  <c r="U2484" i="4" s="1"/>
  <c r="I2485" i="4" s="1"/>
  <c r="Y2485" i="4" s="1"/>
  <c r="W2485" i="4"/>
  <c r="K2485" i="4"/>
  <c r="L2485" i="4" l="1"/>
  <c r="N2485" i="4" s="1"/>
  <c r="R2485" i="4" l="1"/>
  <c r="H2486" i="4" s="1"/>
  <c r="P2485" i="4"/>
  <c r="S2485" i="4" s="1"/>
  <c r="G2486" i="4" s="1"/>
  <c r="M2486" i="4" s="1"/>
  <c r="W2486" i="4" l="1"/>
  <c r="Q2485" i="4"/>
  <c r="U2485" i="4" s="1"/>
  <c r="I2486" i="4" s="1"/>
  <c r="Y2486" i="4" s="1"/>
  <c r="X2486" i="4"/>
  <c r="T2485" i="4"/>
  <c r="D2486" i="4" s="1"/>
  <c r="J2486" i="4" s="1"/>
  <c r="K2486" i="4" l="1"/>
  <c r="L2486" i="4" s="1"/>
  <c r="N2486" i="4" s="1"/>
  <c r="R2486" i="4" s="1"/>
  <c r="P2486" i="4" l="1"/>
  <c r="S2486" i="4" s="1"/>
  <c r="G2487" i="4" s="1"/>
  <c r="M2487" i="4" s="1"/>
  <c r="H2487" i="4"/>
  <c r="W2487" i="4" l="1"/>
  <c r="Q2486" i="4"/>
  <c r="X2487" i="4"/>
  <c r="U2486" i="4" l="1"/>
  <c r="I2487" i="4" s="1"/>
  <c r="Y2487" i="4" s="1"/>
  <c r="T2486" i="4"/>
  <c r="D2487" i="4" s="1"/>
  <c r="J2487" i="4" s="1"/>
  <c r="K2487" i="4" l="1"/>
  <c r="L2487" i="4" l="1"/>
  <c r="N2487" i="4" s="1"/>
  <c r="P2487" i="4" l="1"/>
  <c r="S2487" i="4" s="1"/>
  <c r="G2488" i="4" s="1"/>
  <c r="M2488" i="4" s="1"/>
  <c r="R2487" i="4"/>
  <c r="H2488" i="4" s="1"/>
  <c r="X2488" i="4" l="1"/>
  <c r="Q2487" i="4"/>
  <c r="U2487" i="4" s="1"/>
  <c r="I2488" i="4" s="1"/>
  <c r="Y2488" i="4" s="1"/>
  <c r="W2488" i="4"/>
  <c r="T2487" i="4"/>
  <c r="D2488" i="4" s="1"/>
  <c r="J2488" i="4" s="1"/>
  <c r="K2488" i="4" l="1"/>
  <c r="L2488" i="4" l="1"/>
  <c r="N2488" i="4" s="1"/>
  <c r="R2488" i="4" s="1"/>
  <c r="P2488" i="4" l="1"/>
  <c r="S2488" i="4" s="1"/>
  <c r="G2489" i="4" s="1"/>
  <c r="M2489" i="4" s="1"/>
  <c r="H2489" i="4"/>
  <c r="W2489" i="4" l="1"/>
  <c r="Q2488" i="4"/>
  <c r="X2489" i="4"/>
  <c r="U2488" i="4" l="1"/>
  <c r="I2489" i="4" s="1"/>
  <c r="Y2489" i="4" s="1"/>
  <c r="T2488" i="4"/>
  <c r="D2489" i="4" s="1"/>
  <c r="J2489" i="4" s="1"/>
  <c r="K2489" i="4" l="1"/>
  <c r="L2489" i="4" s="1"/>
  <c r="N2489" i="4" s="1"/>
  <c r="R2489" i="4" s="1"/>
  <c r="P2489" i="4" l="1"/>
  <c r="S2489" i="4" s="1"/>
  <c r="G2490" i="4" s="1"/>
  <c r="M2490" i="4" s="1"/>
  <c r="H2490" i="4"/>
  <c r="W2490" i="4" l="1"/>
  <c r="Q2489" i="4"/>
  <c r="U2489" i="4" s="1"/>
  <c r="I2490" i="4" s="1"/>
  <c r="Y2490" i="4" s="1"/>
  <c r="T2489" i="4"/>
  <c r="D2490" i="4" s="1"/>
  <c r="J2490" i="4" s="1"/>
  <c r="X2490" i="4"/>
  <c r="K2490" i="4" l="1"/>
  <c r="L2490" i="4" s="1"/>
  <c r="N2490" i="4" s="1"/>
  <c r="R2490" i="4" s="1"/>
  <c r="P2490" i="4" l="1"/>
  <c r="S2490" i="4" s="1"/>
  <c r="G2491" i="4" s="1"/>
  <c r="M2491" i="4" s="1"/>
  <c r="H2491" i="4"/>
  <c r="W2491" i="4" l="1"/>
  <c r="Q2490" i="4"/>
  <c r="X2491" i="4"/>
  <c r="U2490" i="4" l="1"/>
  <c r="I2491" i="4" s="1"/>
  <c r="Y2491" i="4" s="1"/>
  <c r="T2490" i="4"/>
  <c r="D2491" i="4" s="1"/>
  <c r="J2491" i="4" s="1"/>
  <c r="K2491" i="4" l="1"/>
  <c r="L2491" i="4" s="1"/>
  <c r="N2491" i="4" s="1"/>
  <c r="R2491" i="4" s="1"/>
  <c r="P2491" i="4" l="1"/>
  <c r="S2491" i="4" s="1"/>
  <c r="G2492" i="4" s="1"/>
  <c r="M2492" i="4" s="1"/>
  <c r="H2492" i="4"/>
  <c r="W2492" i="4" l="1"/>
  <c r="Q2491" i="4"/>
  <c r="U2491" i="4" s="1"/>
  <c r="I2492" i="4" s="1"/>
  <c r="Y2492" i="4" s="1"/>
  <c r="T2491" i="4"/>
  <c r="D2492" i="4" s="1"/>
  <c r="J2492" i="4" s="1"/>
  <c r="X2492" i="4"/>
  <c r="K2492" i="4" l="1"/>
  <c r="L2492" i="4" l="1"/>
  <c r="N2492" i="4" s="1"/>
  <c r="P2492" i="4" l="1"/>
  <c r="S2492" i="4" s="1"/>
  <c r="G2493" i="4" s="1"/>
  <c r="M2493" i="4" s="1"/>
  <c r="R2492" i="4"/>
  <c r="H2493" i="4" s="1"/>
  <c r="W2493" i="4" l="1"/>
  <c r="Q2492" i="4"/>
  <c r="U2492" i="4" s="1"/>
  <c r="I2493" i="4" s="1"/>
  <c r="Y2493" i="4" s="1"/>
  <c r="X2493" i="4"/>
  <c r="T2492" i="4"/>
  <c r="D2493" i="4" s="1"/>
  <c r="J2493" i="4" s="1"/>
  <c r="K2493" i="4" l="1"/>
  <c r="L2493" i="4" l="1"/>
  <c r="N2493" i="4" s="1"/>
  <c r="R2493" i="4" s="1"/>
  <c r="P2493" i="4" l="1"/>
  <c r="S2493" i="4" s="1"/>
  <c r="G2494" i="4" s="1"/>
  <c r="M2494" i="4" s="1"/>
  <c r="H2494" i="4"/>
  <c r="W2494" i="4" l="1"/>
  <c r="Q2493" i="4"/>
  <c r="X2494" i="4"/>
  <c r="U2493" i="4" l="1"/>
  <c r="I2494" i="4" s="1"/>
  <c r="Y2494" i="4" s="1"/>
  <c r="T2493" i="4"/>
  <c r="D2494" i="4" s="1"/>
  <c r="J2494" i="4" s="1"/>
  <c r="K2494" i="4" l="1"/>
  <c r="L2494" i="4" l="1"/>
  <c r="N2494" i="4" s="1"/>
  <c r="R2494" i="4" s="1"/>
  <c r="P2494" i="4" l="1"/>
  <c r="S2494" i="4" s="1"/>
  <c r="G2495" i="4" s="1"/>
  <c r="M2495" i="4" s="1"/>
  <c r="H2495" i="4"/>
  <c r="W2495" i="4" l="1"/>
  <c r="Q2494" i="4"/>
  <c r="X2495" i="4"/>
  <c r="U2494" i="4" l="1"/>
  <c r="I2495" i="4" s="1"/>
  <c r="Y2495" i="4" s="1"/>
  <c r="T2494" i="4"/>
  <c r="D2495" i="4" s="1"/>
  <c r="J2495" i="4" s="1"/>
  <c r="K2495" i="4" l="1"/>
  <c r="L2495" i="4" l="1"/>
  <c r="N2495" i="4" s="1"/>
  <c r="R2495" i="4" s="1"/>
  <c r="P2495" i="4" l="1"/>
  <c r="S2495" i="4" s="1"/>
  <c r="G2496" i="4" s="1"/>
  <c r="M2496" i="4" s="1"/>
  <c r="H2496" i="4"/>
  <c r="W2496" i="4" l="1"/>
  <c r="Q2495" i="4"/>
  <c r="X2496" i="4"/>
  <c r="U2495" i="4" l="1"/>
  <c r="I2496" i="4" s="1"/>
  <c r="Y2496" i="4" s="1"/>
  <c r="T2495" i="4"/>
  <c r="D2496" i="4" s="1"/>
  <c r="J2496" i="4" s="1"/>
  <c r="K2496" i="4" l="1"/>
  <c r="L2496" i="4" l="1"/>
  <c r="N2496" i="4" s="1"/>
  <c r="P2496" i="4" l="1"/>
  <c r="S2496" i="4" s="1"/>
  <c r="G2497" i="4" s="1"/>
  <c r="M2497" i="4" s="1"/>
  <c r="R2496" i="4"/>
  <c r="H2497" i="4" s="1"/>
  <c r="Q2496" i="4" l="1"/>
  <c r="U2496" i="4" s="1"/>
  <c r="I2497" i="4" s="1"/>
  <c r="Y2497" i="4" s="1"/>
  <c r="W2497" i="4"/>
  <c r="X2497" i="4"/>
  <c r="T2496" i="4"/>
  <c r="D2497" i="4" s="1"/>
  <c r="J2497" i="4" s="1"/>
  <c r="K2497" i="4" l="1"/>
  <c r="L2497" i="4" l="1"/>
  <c r="N2497" i="4" s="1"/>
  <c r="R2497" i="4" s="1"/>
  <c r="P2497" i="4" l="1"/>
  <c r="S2497" i="4" s="1"/>
  <c r="G2498" i="4" s="1"/>
  <c r="M2498" i="4" s="1"/>
  <c r="H2498" i="4"/>
  <c r="W2498" i="4" l="1"/>
  <c r="Q2497" i="4"/>
  <c r="X2498" i="4"/>
  <c r="U2497" i="4" l="1"/>
  <c r="I2498" i="4" s="1"/>
  <c r="Y2498" i="4" s="1"/>
  <c r="T2497" i="4"/>
  <c r="D2498" i="4" s="1"/>
  <c r="J2498" i="4" s="1"/>
  <c r="K2498" i="4" l="1"/>
  <c r="L2498" i="4" l="1"/>
  <c r="N2498" i="4" s="1"/>
  <c r="P2498" i="4" l="1"/>
  <c r="S2498" i="4" s="1"/>
  <c r="G2499" i="4" s="1"/>
  <c r="M2499" i="4" s="1"/>
  <c r="R2498" i="4"/>
  <c r="H2499" i="4" s="1"/>
  <c r="X2499" i="4" l="1"/>
  <c r="Q2498" i="4"/>
  <c r="U2498" i="4" s="1"/>
  <c r="I2499" i="4" s="1"/>
  <c r="Y2499" i="4" s="1"/>
  <c r="W2499" i="4"/>
  <c r="T2498" i="4"/>
  <c r="D2499" i="4" s="1"/>
  <c r="J2499" i="4" s="1"/>
  <c r="K2499" i="4" l="1"/>
  <c r="L2499" i="4" l="1"/>
  <c r="N2499" i="4" s="1"/>
  <c r="P2499" i="4" l="1"/>
  <c r="S2499" i="4" s="1"/>
  <c r="G2500" i="4" s="1"/>
  <c r="M2500" i="4" s="1"/>
  <c r="R2499" i="4"/>
  <c r="H2500" i="4" s="1"/>
  <c r="X2500" i="4" l="1"/>
  <c r="Q2499" i="4"/>
  <c r="U2499" i="4" s="1"/>
  <c r="I2500" i="4" s="1"/>
  <c r="Y2500" i="4" s="1"/>
  <c r="W2500" i="4"/>
  <c r="T2499" i="4"/>
  <c r="D2500" i="4" s="1"/>
  <c r="J2500" i="4" s="1"/>
  <c r="K2500" i="4" l="1"/>
  <c r="L2500" i="4" l="1"/>
  <c r="N2500" i="4" s="1"/>
  <c r="R2500" i="4" l="1"/>
  <c r="H2501" i="4" s="1"/>
  <c r="P2500" i="4"/>
  <c r="S2500" i="4" s="1"/>
  <c r="G2501" i="4" s="1"/>
  <c r="M2501" i="4" s="1"/>
  <c r="W2501" i="4" l="1"/>
  <c r="X2501" i="4"/>
  <c r="Q2500" i="4"/>
  <c r="U2500" i="4" s="1"/>
  <c r="I2501" i="4" s="1"/>
  <c r="Y2501" i="4" s="1"/>
  <c r="T2500" i="4"/>
  <c r="D2501" i="4" s="1"/>
  <c r="J2501" i="4" s="1"/>
  <c r="K2501" i="4" l="1"/>
  <c r="L2501" i="4" l="1"/>
  <c r="N2501" i="4" s="1"/>
  <c r="P2501" i="4" l="1"/>
  <c r="S2501" i="4" s="1"/>
  <c r="G2502" i="4" s="1"/>
  <c r="M2502" i="4" s="1"/>
  <c r="R2501" i="4"/>
  <c r="H2502" i="4" s="1"/>
  <c r="X2502" i="4" l="1"/>
  <c r="Q2501" i="4"/>
  <c r="U2501" i="4" s="1"/>
  <c r="I2502" i="4" s="1"/>
  <c r="Y2502" i="4" s="1"/>
  <c r="W2502" i="4"/>
  <c r="T2501" i="4"/>
  <c r="D2502" i="4" s="1"/>
  <c r="J2502" i="4" s="1"/>
  <c r="K2502" i="4" l="1"/>
  <c r="L2502" i="4" s="1"/>
  <c r="N2502" i="4" s="1"/>
  <c r="R2502" i="4" s="1"/>
  <c r="P2502" i="4" l="1"/>
  <c r="S2502" i="4" s="1"/>
  <c r="G2503" i="4" s="1"/>
  <c r="M2503" i="4" s="1"/>
  <c r="H2503" i="4"/>
  <c r="W2503" i="4" l="1"/>
  <c r="Q2502" i="4"/>
  <c r="X2503" i="4"/>
  <c r="U2502" i="4" l="1"/>
  <c r="I2503" i="4" s="1"/>
  <c r="Y2503" i="4" s="1"/>
  <c r="T2502" i="4"/>
  <c r="D2503" i="4" s="1"/>
  <c r="J2503" i="4" s="1"/>
  <c r="K2503" i="4" l="1"/>
  <c r="L2503" i="4" l="1"/>
  <c r="N2503" i="4" s="1"/>
  <c r="P2503" i="4" l="1"/>
  <c r="S2503" i="4" s="1"/>
  <c r="G2504" i="4" s="1"/>
  <c r="M2504" i="4" s="1"/>
  <c r="R2503" i="4"/>
  <c r="H2504" i="4" s="1"/>
  <c r="Q2503" i="4" l="1"/>
  <c r="T2503" i="4" s="1"/>
  <c r="D2504" i="4" s="1"/>
  <c r="J2504" i="4" s="1"/>
  <c r="W2504" i="4"/>
  <c r="X2504" i="4"/>
  <c r="K2504" i="4" l="1"/>
  <c r="L2504" i="4" s="1"/>
  <c r="N2504" i="4" s="1"/>
  <c r="U2503" i="4"/>
  <c r="I2504" i="4" s="1"/>
  <c r="Y2504" i="4" s="1"/>
  <c r="P2504" i="4" l="1"/>
  <c r="S2504" i="4" s="1"/>
  <c r="G2505" i="4" s="1"/>
  <c r="M2505" i="4" s="1"/>
  <c r="R2504" i="4"/>
  <c r="H2505" i="4" s="1"/>
  <c r="T2504" i="4"/>
  <c r="D2505" i="4" s="1"/>
  <c r="X2505" i="4" l="1"/>
  <c r="J2505" i="4"/>
  <c r="Q2504" i="4"/>
  <c r="U2504" i="4" s="1"/>
  <c r="I2505" i="4" s="1"/>
  <c r="Y2505" i="4" s="1"/>
  <c r="W2505" i="4"/>
  <c r="K2505" i="4"/>
  <c r="L2505" i="4" l="1"/>
  <c r="N2505" i="4" s="1"/>
  <c r="R2505" i="4" s="1"/>
  <c r="H2506" i="4" s="1"/>
  <c r="P2505" i="4" l="1"/>
  <c r="S2505" i="4" s="1"/>
  <c r="G2506" i="4" s="1"/>
  <c r="M2506" i="4" s="1"/>
  <c r="X2506" i="4" l="1"/>
  <c r="Q2505" i="4"/>
  <c r="T2505" i="4" s="1"/>
  <c r="D2506" i="4" s="1"/>
  <c r="J2506" i="4" s="1"/>
  <c r="W2506" i="4"/>
  <c r="K2506" i="4" l="1"/>
  <c r="L2506" i="4" s="1"/>
  <c r="N2506" i="4" s="1"/>
  <c r="R2506" i="4" s="1"/>
  <c r="H2507" i="4" s="1"/>
  <c r="U2505" i="4"/>
  <c r="I2506" i="4" s="1"/>
  <c r="Y2506" i="4" s="1"/>
  <c r="P2506" i="4" l="1"/>
  <c r="S2506" i="4" s="1"/>
  <c r="G2507" i="4" s="1"/>
  <c r="M2507" i="4" s="1"/>
  <c r="X2507" i="4" l="1"/>
  <c r="Q2506" i="4"/>
  <c r="U2506" i="4" s="1"/>
  <c r="I2507" i="4" s="1"/>
  <c r="Y2507" i="4" s="1"/>
  <c r="W2507" i="4"/>
  <c r="T2506" i="4"/>
  <c r="D2507" i="4" s="1"/>
  <c r="J2507" i="4" s="1"/>
  <c r="K2507" i="4" l="1"/>
  <c r="L2507" i="4" s="1"/>
  <c r="N2507" i="4" s="1"/>
  <c r="R2507" i="4" s="1"/>
  <c r="P2507" i="4" l="1"/>
  <c r="S2507" i="4" s="1"/>
  <c r="G2508" i="4" s="1"/>
  <c r="M2508" i="4" s="1"/>
  <c r="H2508" i="4"/>
  <c r="W2508" i="4" l="1"/>
  <c r="Q2507" i="4"/>
  <c r="X2508" i="4"/>
  <c r="U2507" i="4" l="1"/>
  <c r="I2508" i="4" s="1"/>
  <c r="Y2508" i="4" s="1"/>
  <c r="T2507" i="4"/>
  <c r="D2508" i="4" s="1"/>
  <c r="J2508" i="4" s="1"/>
  <c r="K2508" i="4" l="1"/>
  <c r="L2508" i="4" l="1"/>
  <c r="N2508" i="4" s="1"/>
  <c r="R2508" i="4" s="1"/>
  <c r="P2508" i="4" l="1"/>
  <c r="S2508" i="4" s="1"/>
  <c r="G2509" i="4" s="1"/>
  <c r="M2509" i="4" s="1"/>
  <c r="H2509" i="4"/>
  <c r="W2509" i="4" l="1"/>
  <c r="Q2508" i="4"/>
  <c r="X2509" i="4"/>
  <c r="U2508" i="4" l="1"/>
  <c r="I2509" i="4" s="1"/>
  <c r="Y2509" i="4" s="1"/>
  <c r="T2508" i="4"/>
  <c r="D2509" i="4" s="1"/>
  <c r="J2509" i="4" s="1"/>
  <c r="K2509" i="4" l="1"/>
  <c r="L2509" i="4" s="1"/>
  <c r="N2509" i="4" s="1"/>
  <c r="R2509" i="4" s="1"/>
  <c r="P2509" i="4" l="1"/>
  <c r="S2509" i="4" s="1"/>
  <c r="G2510" i="4" s="1"/>
  <c r="M2510" i="4" s="1"/>
  <c r="H2510" i="4"/>
  <c r="W2510" i="4" l="1"/>
  <c r="Q2509" i="4"/>
  <c r="X2510" i="4"/>
  <c r="U2509" i="4" l="1"/>
  <c r="I2510" i="4" s="1"/>
  <c r="Y2510" i="4" s="1"/>
  <c r="T2509" i="4"/>
  <c r="D2510" i="4" s="1"/>
  <c r="J2510" i="4" s="1"/>
  <c r="K2510" i="4" l="1"/>
  <c r="L2510" i="4" l="1"/>
  <c r="N2510" i="4" s="1"/>
  <c r="P2510" i="4" l="1"/>
  <c r="S2510" i="4" s="1"/>
  <c r="G2511" i="4" s="1"/>
  <c r="M2511" i="4" s="1"/>
  <c r="R2510" i="4"/>
  <c r="H2511" i="4" s="1"/>
  <c r="Q2510" i="4" l="1"/>
  <c r="T2510" i="4" s="1"/>
  <c r="D2511" i="4" s="1"/>
  <c r="J2511" i="4" s="1"/>
  <c r="W2511" i="4"/>
  <c r="X2511" i="4"/>
  <c r="K2511" i="4" l="1"/>
  <c r="L2511" i="4" s="1"/>
  <c r="N2511" i="4" s="1"/>
  <c r="R2511" i="4" s="1"/>
  <c r="U2510" i="4"/>
  <c r="I2511" i="4" s="1"/>
  <c r="Y2511" i="4" s="1"/>
  <c r="P2511" i="4" l="1"/>
  <c r="S2511" i="4" s="1"/>
  <c r="G2512" i="4" s="1"/>
  <c r="M2512" i="4" s="1"/>
  <c r="H2512" i="4"/>
  <c r="W2512" i="4" l="1"/>
  <c r="Q2511" i="4"/>
  <c r="X2512" i="4"/>
  <c r="U2511" i="4" l="1"/>
  <c r="I2512" i="4" s="1"/>
  <c r="Y2512" i="4" s="1"/>
  <c r="T2511" i="4"/>
  <c r="D2512" i="4" s="1"/>
  <c r="J2512" i="4" s="1"/>
  <c r="K2512" i="4" l="1"/>
  <c r="L2512" i="4" l="1"/>
  <c r="N2512" i="4" s="1"/>
  <c r="R2512" i="4" s="1"/>
  <c r="P2512" i="4" l="1"/>
  <c r="S2512" i="4" s="1"/>
  <c r="G2513" i="4" s="1"/>
  <c r="M2513" i="4" s="1"/>
  <c r="H2513" i="4"/>
  <c r="W2513" i="4" l="1"/>
  <c r="Q2512" i="4"/>
  <c r="X2513" i="4"/>
  <c r="U2512" i="4" l="1"/>
  <c r="I2513" i="4" s="1"/>
  <c r="Y2513" i="4" s="1"/>
  <c r="T2512" i="4"/>
  <c r="D2513" i="4" s="1"/>
  <c r="J2513" i="4" s="1"/>
  <c r="K2513" i="4" l="1"/>
  <c r="L2513" i="4" l="1"/>
  <c r="N2513" i="4" s="1"/>
  <c r="R2513" i="4" s="1"/>
  <c r="P2513" i="4" l="1"/>
  <c r="S2513" i="4" s="1"/>
  <c r="G2514" i="4" s="1"/>
  <c r="M2514" i="4" s="1"/>
  <c r="H2514" i="4"/>
  <c r="W2514" i="4" l="1"/>
  <c r="Q2513" i="4"/>
  <c r="X2514" i="4"/>
  <c r="U2513" i="4" l="1"/>
  <c r="I2514" i="4" s="1"/>
  <c r="Y2514" i="4" s="1"/>
  <c r="T2513" i="4"/>
  <c r="D2514" i="4" s="1"/>
  <c r="J2514" i="4" s="1"/>
  <c r="K2514" i="4" l="1"/>
  <c r="L2514" i="4" l="1"/>
  <c r="N2514" i="4" s="1"/>
  <c r="R2514" i="4" s="1"/>
  <c r="P2514" i="4" l="1"/>
  <c r="S2514" i="4" s="1"/>
  <c r="G2515" i="4" s="1"/>
  <c r="M2515" i="4" s="1"/>
  <c r="H2515" i="4"/>
  <c r="W2515" i="4" l="1"/>
  <c r="Q2514" i="4"/>
  <c r="X2515" i="4"/>
  <c r="U2514" i="4" l="1"/>
  <c r="I2515" i="4" s="1"/>
  <c r="Y2515" i="4" s="1"/>
  <c r="T2514" i="4"/>
  <c r="D2515" i="4" s="1"/>
  <c r="J2515" i="4" s="1"/>
  <c r="K2515" i="4" l="1"/>
  <c r="L2515" i="4" s="1"/>
  <c r="N2515" i="4" s="1"/>
  <c r="R2515" i="4" s="1"/>
  <c r="P2515" i="4" l="1"/>
  <c r="S2515" i="4" s="1"/>
  <c r="G2516" i="4" s="1"/>
  <c r="M2516" i="4" s="1"/>
  <c r="H2516" i="4"/>
  <c r="W2516" i="4" l="1"/>
  <c r="Q2515" i="4"/>
  <c r="T2515" i="4" s="1"/>
  <c r="D2516" i="4" s="1"/>
  <c r="J2516" i="4" s="1"/>
  <c r="X2516" i="4"/>
  <c r="U2515" i="4" l="1"/>
  <c r="I2516" i="4" s="1"/>
  <c r="Y2516" i="4" s="1"/>
  <c r="K2516" i="4"/>
  <c r="L2516" i="4" l="1"/>
  <c r="N2516" i="4" s="1"/>
  <c r="P2516" i="4" l="1"/>
  <c r="S2516" i="4" s="1"/>
  <c r="G2517" i="4" s="1"/>
  <c r="M2517" i="4" s="1"/>
  <c r="R2516" i="4"/>
  <c r="H2517" i="4" s="1"/>
  <c r="T2516" i="4"/>
  <c r="D2517" i="4" s="1"/>
  <c r="J2517" i="4" l="1"/>
  <c r="X2517" i="4"/>
  <c r="Q2516" i="4"/>
  <c r="U2516" i="4" s="1"/>
  <c r="I2517" i="4" s="1"/>
  <c r="Y2517" i="4" s="1"/>
  <c r="W2517" i="4"/>
  <c r="K2517" i="4"/>
  <c r="L2517" i="4" l="1"/>
  <c r="N2517" i="4" s="1"/>
  <c r="P2517" i="4" l="1"/>
  <c r="S2517" i="4" s="1"/>
  <c r="G2518" i="4" s="1"/>
  <c r="M2518" i="4" s="1"/>
  <c r="R2517" i="4"/>
  <c r="H2518" i="4" s="1"/>
  <c r="X2518" i="4" l="1"/>
  <c r="Q2517" i="4"/>
  <c r="T2517" i="4" s="1"/>
  <c r="D2518" i="4" s="1"/>
  <c r="J2518" i="4" s="1"/>
  <c r="W2518" i="4"/>
  <c r="K2518" i="4" l="1"/>
  <c r="L2518" i="4" s="1"/>
  <c r="N2518" i="4" s="1"/>
  <c r="U2517" i="4"/>
  <c r="I2518" i="4" s="1"/>
  <c r="Y2518" i="4" s="1"/>
  <c r="P2518" i="4" l="1"/>
  <c r="S2518" i="4" s="1"/>
  <c r="G2519" i="4" s="1"/>
  <c r="M2519" i="4" s="1"/>
  <c r="R2518" i="4"/>
  <c r="H2519" i="4" s="1"/>
  <c r="X2519" i="4" l="1"/>
  <c r="W2519" i="4"/>
  <c r="Q2518" i="4"/>
  <c r="U2518" i="4" s="1"/>
  <c r="I2519" i="4" s="1"/>
  <c r="Y2519" i="4" s="1"/>
  <c r="T2518" i="4"/>
  <c r="D2519" i="4" s="1"/>
  <c r="J2519" i="4" s="1"/>
  <c r="K2519" i="4" l="1"/>
  <c r="L2519" i="4" l="1"/>
  <c r="N2519" i="4" s="1"/>
  <c r="P2519" i="4" l="1"/>
  <c r="S2519" i="4" s="1"/>
  <c r="G2520" i="4" s="1"/>
  <c r="M2520" i="4" s="1"/>
  <c r="R2519" i="4"/>
  <c r="H2520" i="4" s="1"/>
  <c r="T2519" i="4"/>
  <c r="D2520" i="4" s="1"/>
  <c r="X2520" i="4" l="1"/>
  <c r="J2520" i="4"/>
  <c r="Q2519" i="4"/>
  <c r="U2519" i="4" s="1"/>
  <c r="I2520" i="4" s="1"/>
  <c r="Y2520" i="4" s="1"/>
  <c r="W2520" i="4"/>
  <c r="K2520" i="4"/>
  <c r="L2520" i="4" l="1"/>
  <c r="N2520" i="4" s="1"/>
  <c r="P2520" i="4" l="1"/>
  <c r="S2520" i="4" s="1"/>
  <c r="G2521" i="4" s="1"/>
  <c r="M2521" i="4" s="1"/>
  <c r="R2520" i="4"/>
  <c r="H2521" i="4" s="1"/>
  <c r="Q2520" i="4" l="1"/>
  <c r="U2520" i="4" s="1"/>
  <c r="I2521" i="4" s="1"/>
  <c r="Y2521" i="4" s="1"/>
  <c r="X2521" i="4"/>
  <c r="W2521" i="4"/>
  <c r="T2520" i="4"/>
  <c r="D2521" i="4" s="1"/>
  <c r="J2521" i="4" s="1"/>
  <c r="K2521" i="4" l="1"/>
  <c r="L2521" i="4" l="1"/>
  <c r="N2521" i="4" s="1"/>
  <c r="P2521" i="4" l="1"/>
  <c r="S2521" i="4" s="1"/>
  <c r="G2522" i="4" s="1"/>
  <c r="M2522" i="4" s="1"/>
  <c r="R2521" i="4"/>
  <c r="H2522" i="4" s="1"/>
  <c r="Q2521" i="4" l="1"/>
  <c r="T2521" i="4" s="1"/>
  <c r="D2522" i="4" s="1"/>
  <c r="J2522" i="4" s="1"/>
  <c r="W2522" i="4"/>
  <c r="X2522" i="4"/>
  <c r="K2522" i="4" l="1"/>
  <c r="L2522" i="4" s="1"/>
  <c r="N2522" i="4" s="1"/>
  <c r="U2521" i="4"/>
  <c r="I2522" i="4" s="1"/>
  <c r="Y2522" i="4" s="1"/>
  <c r="P2522" i="4" l="1"/>
  <c r="S2522" i="4" s="1"/>
  <c r="G2523" i="4" s="1"/>
  <c r="M2523" i="4" s="1"/>
  <c r="R2522" i="4"/>
  <c r="H2523" i="4" s="1"/>
  <c r="X2523" i="4" l="1"/>
  <c r="Q2522" i="4"/>
  <c r="U2522" i="4" s="1"/>
  <c r="I2523" i="4" s="1"/>
  <c r="Y2523" i="4" s="1"/>
  <c r="W2523" i="4"/>
  <c r="T2522" i="4"/>
  <c r="D2523" i="4" s="1"/>
  <c r="J2523" i="4" s="1"/>
  <c r="K2523" i="4" l="1"/>
  <c r="L2523" i="4" s="1"/>
  <c r="N2523" i="4" s="1"/>
  <c r="R2523" i="4" s="1"/>
  <c r="P2523" i="4" l="1"/>
  <c r="S2523" i="4" s="1"/>
  <c r="G2524" i="4" s="1"/>
  <c r="M2524" i="4" s="1"/>
  <c r="H2524" i="4"/>
  <c r="W2524" i="4" l="1"/>
  <c r="Q2523" i="4"/>
  <c r="X2524" i="4"/>
  <c r="U2523" i="4" l="1"/>
  <c r="I2524" i="4" s="1"/>
  <c r="Y2524" i="4" s="1"/>
  <c r="T2523" i="4"/>
  <c r="D2524" i="4" s="1"/>
  <c r="J2524" i="4" s="1"/>
  <c r="K2524" i="4" l="1"/>
  <c r="L2524" i="4" l="1"/>
  <c r="N2524" i="4" s="1"/>
  <c r="R2524" i="4" s="1"/>
  <c r="P2524" i="4" l="1"/>
  <c r="S2524" i="4" s="1"/>
  <c r="G2525" i="4" s="1"/>
  <c r="M2525" i="4" s="1"/>
  <c r="H2525" i="4"/>
  <c r="W2525" i="4" l="1"/>
  <c r="Q2524" i="4"/>
  <c r="X2525" i="4"/>
  <c r="U2524" i="4" l="1"/>
  <c r="I2525" i="4" s="1"/>
  <c r="Y2525" i="4" s="1"/>
  <c r="T2524" i="4"/>
  <c r="D2525" i="4" s="1"/>
  <c r="J2525" i="4" s="1"/>
  <c r="K2525" i="4" l="1"/>
  <c r="L2525" i="4" l="1"/>
  <c r="N2525" i="4" s="1"/>
  <c r="P2525" i="4" l="1"/>
  <c r="S2525" i="4" s="1"/>
  <c r="G2526" i="4" s="1"/>
  <c r="M2526" i="4" s="1"/>
  <c r="R2525" i="4"/>
  <c r="H2526" i="4" s="1"/>
  <c r="Q2525" i="4" l="1"/>
  <c r="T2525" i="4" s="1"/>
  <c r="D2526" i="4" s="1"/>
  <c r="J2526" i="4" s="1"/>
  <c r="X2526" i="4"/>
  <c r="W2526" i="4"/>
  <c r="K2526" i="4" l="1"/>
  <c r="L2526" i="4" s="1"/>
  <c r="N2526" i="4" s="1"/>
  <c r="U2525" i="4"/>
  <c r="I2526" i="4" s="1"/>
  <c r="Y2526" i="4" s="1"/>
  <c r="P2526" i="4" l="1"/>
  <c r="S2526" i="4" s="1"/>
  <c r="G2527" i="4" s="1"/>
  <c r="M2527" i="4" s="1"/>
  <c r="R2526" i="4"/>
  <c r="H2527" i="4" s="1"/>
  <c r="Q2526" i="4" l="1"/>
  <c r="U2526" i="4" s="1"/>
  <c r="I2527" i="4" s="1"/>
  <c r="Y2527" i="4" s="1"/>
  <c r="X2527" i="4"/>
  <c r="W2527" i="4"/>
  <c r="T2526" i="4"/>
  <c r="D2527" i="4" s="1"/>
  <c r="J2527" i="4" s="1"/>
  <c r="K2527" i="4" l="1"/>
  <c r="L2527" i="4" s="1"/>
  <c r="N2527" i="4" s="1"/>
  <c r="R2527" i="4" s="1"/>
  <c r="P2527" i="4" l="1"/>
  <c r="S2527" i="4" s="1"/>
  <c r="G2528" i="4" s="1"/>
  <c r="M2528" i="4" s="1"/>
  <c r="H2528" i="4"/>
  <c r="W2528" i="4" l="1"/>
  <c r="X2528" i="4"/>
  <c r="Q2527" i="4"/>
  <c r="T2527" i="4" s="1"/>
  <c r="D2528" i="4" s="1"/>
  <c r="J2528" i="4" s="1"/>
  <c r="U2527" i="4" l="1"/>
  <c r="I2528" i="4" s="1"/>
  <c r="Y2528" i="4" s="1"/>
  <c r="K2528" i="4"/>
  <c r="L2528" i="4" l="1"/>
  <c r="N2528" i="4" s="1"/>
  <c r="R2528" i="4" l="1"/>
  <c r="H2529" i="4" s="1"/>
  <c r="P2528" i="4"/>
  <c r="S2528" i="4" s="1"/>
  <c r="G2529" i="4" s="1"/>
  <c r="M2529" i="4" s="1"/>
  <c r="W2529" i="4" l="1"/>
  <c r="X2529" i="4"/>
  <c r="Q2528" i="4"/>
  <c r="U2528" i="4" s="1"/>
  <c r="I2529" i="4" s="1"/>
  <c r="Y2529" i="4" s="1"/>
  <c r="T2528" i="4"/>
  <c r="D2529" i="4" s="1"/>
  <c r="J2529" i="4" s="1"/>
  <c r="K2529" i="4" l="1"/>
  <c r="L2529" i="4" s="1"/>
  <c r="N2529" i="4" s="1"/>
  <c r="R2529" i="4" s="1"/>
  <c r="P2529" i="4" l="1"/>
  <c r="S2529" i="4" s="1"/>
  <c r="G2530" i="4" s="1"/>
  <c r="M2530" i="4" s="1"/>
  <c r="H2530" i="4"/>
  <c r="W2530" i="4" l="1"/>
  <c r="Q2529" i="4"/>
  <c r="X2530" i="4"/>
  <c r="U2529" i="4" l="1"/>
  <c r="I2530" i="4" s="1"/>
  <c r="Y2530" i="4" s="1"/>
  <c r="T2529" i="4"/>
  <c r="D2530" i="4" s="1"/>
  <c r="J2530" i="4" s="1"/>
  <c r="K2530" i="4" l="1"/>
  <c r="L2530" i="4" s="1"/>
  <c r="N2530" i="4" s="1"/>
  <c r="R2530" i="4" s="1"/>
  <c r="P2530" i="4" l="1"/>
  <c r="S2530" i="4" s="1"/>
  <c r="G2531" i="4" s="1"/>
  <c r="M2531" i="4" s="1"/>
  <c r="H2531" i="4"/>
  <c r="W2531" i="4" l="1"/>
  <c r="Q2530" i="4"/>
  <c r="X2531" i="4"/>
  <c r="U2530" i="4" l="1"/>
  <c r="I2531" i="4" s="1"/>
  <c r="Y2531" i="4" s="1"/>
  <c r="T2530" i="4"/>
  <c r="D2531" i="4" s="1"/>
  <c r="J2531" i="4" s="1"/>
  <c r="K2531" i="4" l="1"/>
  <c r="L2531" i="4" s="1"/>
  <c r="N2531" i="4" s="1"/>
  <c r="R2531" i="4" s="1"/>
  <c r="P2531" i="4" l="1"/>
  <c r="S2531" i="4" s="1"/>
  <c r="G2532" i="4" s="1"/>
  <c r="M2532" i="4" s="1"/>
  <c r="H2532" i="4"/>
  <c r="W2532" i="4" l="1"/>
  <c r="Q2531" i="4"/>
  <c r="X2532" i="4"/>
  <c r="U2531" i="4" l="1"/>
  <c r="I2532" i="4" s="1"/>
  <c r="Y2532" i="4" s="1"/>
  <c r="T2531" i="4"/>
  <c r="D2532" i="4" s="1"/>
  <c r="J2532" i="4" s="1"/>
  <c r="K2532" i="4" l="1"/>
  <c r="L2532" i="4" l="1"/>
  <c r="N2532" i="4" s="1"/>
  <c r="P2532" i="4" l="1"/>
  <c r="S2532" i="4" s="1"/>
  <c r="G2533" i="4" s="1"/>
  <c r="M2533" i="4" s="1"/>
  <c r="R2532" i="4"/>
  <c r="H2533" i="4" s="1"/>
  <c r="X2533" i="4" l="1"/>
  <c r="Q2532" i="4"/>
  <c r="U2532" i="4" s="1"/>
  <c r="I2533" i="4" s="1"/>
  <c r="Y2533" i="4" s="1"/>
  <c r="W2533" i="4"/>
  <c r="T2532" i="4"/>
  <c r="D2533" i="4" s="1"/>
  <c r="J2533" i="4" s="1"/>
  <c r="K2533" i="4" l="1"/>
  <c r="L2533" i="4" s="1"/>
  <c r="N2533" i="4" s="1"/>
  <c r="R2533" i="4" s="1"/>
  <c r="P2533" i="4" l="1"/>
  <c r="S2533" i="4" s="1"/>
  <c r="G2534" i="4" s="1"/>
  <c r="M2534" i="4" s="1"/>
  <c r="H2534" i="4"/>
  <c r="W2534" i="4" l="1"/>
  <c r="Q2533" i="4"/>
  <c r="X2534" i="4"/>
  <c r="U2533" i="4" l="1"/>
  <c r="I2534" i="4" s="1"/>
  <c r="Y2534" i="4" s="1"/>
  <c r="T2533" i="4"/>
  <c r="D2534" i="4" s="1"/>
  <c r="J2534" i="4" s="1"/>
  <c r="K2534" i="4" l="1"/>
  <c r="L2534" i="4" s="1"/>
  <c r="N2534" i="4" s="1"/>
  <c r="R2534" i="4" s="1"/>
  <c r="P2534" i="4" l="1"/>
  <c r="S2534" i="4" s="1"/>
  <c r="G2535" i="4" s="1"/>
  <c r="M2535" i="4" s="1"/>
  <c r="H2535" i="4"/>
  <c r="W2535" i="4" l="1"/>
  <c r="Q2534" i="4"/>
  <c r="X2535" i="4"/>
  <c r="U2534" i="4" l="1"/>
  <c r="I2535" i="4" s="1"/>
  <c r="Y2535" i="4" s="1"/>
  <c r="T2534" i="4"/>
  <c r="D2535" i="4" s="1"/>
  <c r="J2535" i="4" s="1"/>
  <c r="K2535" i="4" l="1"/>
  <c r="L2535" i="4" s="1"/>
  <c r="N2535" i="4" s="1"/>
  <c r="R2535" i="4" s="1"/>
  <c r="P2535" i="4" l="1"/>
  <c r="S2535" i="4" s="1"/>
  <c r="G2536" i="4" s="1"/>
  <c r="M2536" i="4" s="1"/>
  <c r="H2536" i="4"/>
  <c r="W2536" i="4" l="1"/>
  <c r="Q2535" i="4"/>
  <c r="X2536" i="4"/>
  <c r="U2535" i="4" l="1"/>
  <c r="I2536" i="4" s="1"/>
  <c r="Y2536" i="4" s="1"/>
  <c r="T2535" i="4"/>
  <c r="D2536" i="4" s="1"/>
  <c r="J2536" i="4" s="1"/>
  <c r="K2536" i="4" l="1"/>
  <c r="L2536" i="4" s="1"/>
  <c r="N2536" i="4" s="1"/>
  <c r="R2536" i="4" s="1"/>
  <c r="P2536" i="4" l="1"/>
  <c r="S2536" i="4" s="1"/>
  <c r="G2537" i="4" s="1"/>
  <c r="M2537" i="4" s="1"/>
  <c r="H2537" i="4"/>
  <c r="W2537" i="4" l="1"/>
  <c r="Q2536" i="4"/>
  <c r="X2537" i="4"/>
  <c r="U2536" i="4" l="1"/>
  <c r="I2537" i="4" s="1"/>
  <c r="Y2537" i="4" s="1"/>
  <c r="T2536" i="4"/>
  <c r="D2537" i="4" s="1"/>
  <c r="J2537" i="4" s="1"/>
  <c r="K2537" i="4" l="1"/>
  <c r="L2537" i="4" s="1"/>
  <c r="N2537" i="4" s="1"/>
  <c r="R2537" i="4" s="1"/>
  <c r="P2537" i="4" l="1"/>
  <c r="S2537" i="4" s="1"/>
  <c r="G2538" i="4" s="1"/>
  <c r="M2538" i="4" s="1"/>
  <c r="H2538" i="4"/>
  <c r="W2538" i="4" l="1"/>
  <c r="Q2537" i="4"/>
  <c r="X2538" i="4"/>
  <c r="U2537" i="4" l="1"/>
  <c r="I2538" i="4" s="1"/>
  <c r="Y2538" i="4" s="1"/>
  <c r="T2537" i="4"/>
  <c r="D2538" i="4" s="1"/>
  <c r="J2538" i="4" s="1"/>
  <c r="K2538" i="4" l="1"/>
  <c r="L2538" i="4" s="1"/>
  <c r="N2538" i="4" s="1"/>
  <c r="R2538" i="4" s="1"/>
  <c r="P2538" i="4" l="1"/>
  <c r="S2538" i="4" s="1"/>
  <c r="G2539" i="4" s="1"/>
  <c r="M2539" i="4" s="1"/>
  <c r="H2539" i="4"/>
  <c r="W2539" i="4" l="1"/>
  <c r="Q2538" i="4"/>
  <c r="X2539" i="4"/>
  <c r="U2538" i="4" l="1"/>
  <c r="I2539" i="4" s="1"/>
  <c r="Y2539" i="4" s="1"/>
  <c r="T2538" i="4"/>
  <c r="D2539" i="4" s="1"/>
  <c r="J2539" i="4" s="1"/>
  <c r="K2539" i="4" l="1"/>
  <c r="L2539" i="4" l="1"/>
  <c r="N2539" i="4" s="1"/>
  <c r="R2539" i="4" l="1"/>
  <c r="H2540" i="4" s="1"/>
  <c r="P2539" i="4"/>
  <c r="S2539" i="4" s="1"/>
  <c r="G2540" i="4" s="1"/>
  <c r="M2540" i="4" s="1"/>
  <c r="W2540" i="4" l="1"/>
  <c r="X2540" i="4"/>
  <c r="Q2539" i="4"/>
  <c r="U2539" i="4" s="1"/>
  <c r="I2540" i="4" s="1"/>
  <c r="Y2540" i="4" s="1"/>
  <c r="T2539" i="4"/>
  <c r="D2540" i="4" s="1"/>
  <c r="J2540" i="4" s="1"/>
  <c r="K2540" i="4" l="1"/>
  <c r="L2540" i="4" s="1"/>
  <c r="N2540" i="4" s="1"/>
  <c r="R2540" i="4" s="1"/>
  <c r="P2540" i="4" l="1"/>
  <c r="S2540" i="4" s="1"/>
  <c r="G2541" i="4" s="1"/>
  <c r="M2541" i="4" s="1"/>
  <c r="H2541" i="4"/>
  <c r="W2541" i="4" l="1"/>
  <c r="Q2540" i="4"/>
  <c r="X2541" i="4"/>
  <c r="U2540" i="4" l="1"/>
  <c r="I2541" i="4" s="1"/>
  <c r="Y2541" i="4" s="1"/>
  <c r="T2540" i="4"/>
  <c r="D2541" i="4" s="1"/>
  <c r="J2541" i="4" s="1"/>
  <c r="K2541" i="4" l="1"/>
  <c r="L2541" i="4" s="1"/>
  <c r="N2541" i="4" s="1"/>
  <c r="R2541" i="4" s="1"/>
  <c r="P2541" i="4" l="1"/>
  <c r="S2541" i="4" s="1"/>
  <c r="G2542" i="4" s="1"/>
  <c r="M2542" i="4" s="1"/>
  <c r="H2542" i="4"/>
  <c r="W2542" i="4" l="1"/>
  <c r="Q2541" i="4"/>
  <c r="X2542" i="4"/>
  <c r="U2541" i="4" l="1"/>
  <c r="I2542" i="4" s="1"/>
  <c r="Y2542" i="4" s="1"/>
  <c r="T2541" i="4"/>
  <c r="D2542" i="4" s="1"/>
  <c r="J2542" i="4" s="1"/>
  <c r="K2542" i="4" l="1"/>
  <c r="L2542" i="4" s="1"/>
  <c r="N2542" i="4" s="1"/>
  <c r="R2542" i="4" s="1"/>
  <c r="P2542" i="4" l="1"/>
  <c r="S2542" i="4" s="1"/>
  <c r="G2543" i="4" s="1"/>
  <c r="M2543" i="4" s="1"/>
  <c r="H2543" i="4"/>
  <c r="W2543" i="4" l="1"/>
  <c r="Q2542" i="4"/>
  <c r="X2543" i="4"/>
  <c r="U2542" i="4" l="1"/>
  <c r="I2543" i="4" s="1"/>
  <c r="Y2543" i="4" s="1"/>
  <c r="T2542" i="4"/>
  <c r="D2543" i="4" s="1"/>
  <c r="J2543" i="4" s="1"/>
  <c r="K2543" i="4" l="1"/>
  <c r="L2543" i="4" s="1"/>
  <c r="N2543" i="4" s="1"/>
  <c r="R2543" i="4" s="1"/>
  <c r="P2543" i="4" l="1"/>
  <c r="S2543" i="4" s="1"/>
  <c r="G2544" i="4" s="1"/>
  <c r="M2544" i="4" s="1"/>
  <c r="H2544" i="4"/>
  <c r="W2544" i="4" l="1"/>
  <c r="Q2543" i="4"/>
  <c r="X2544" i="4"/>
  <c r="U2543" i="4" l="1"/>
  <c r="I2544" i="4" s="1"/>
  <c r="Y2544" i="4" s="1"/>
  <c r="T2543" i="4"/>
  <c r="D2544" i="4" s="1"/>
  <c r="J2544" i="4" s="1"/>
  <c r="K2544" i="4" l="1"/>
  <c r="L2544" i="4" l="1"/>
  <c r="N2544" i="4" s="1"/>
  <c r="R2544" i="4" l="1"/>
  <c r="H2545" i="4" s="1"/>
  <c r="P2544" i="4"/>
  <c r="S2544" i="4" s="1"/>
  <c r="G2545" i="4" s="1"/>
  <c r="M2545" i="4" s="1"/>
  <c r="W2545" i="4" l="1"/>
  <c r="Q2544" i="4"/>
  <c r="T2544" i="4" s="1"/>
  <c r="D2545" i="4" s="1"/>
  <c r="J2545" i="4" s="1"/>
  <c r="X2545" i="4"/>
  <c r="U2544" i="4" l="1"/>
  <c r="I2545" i="4" s="1"/>
  <c r="Y2545" i="4" s="1"/>
  <c r="K2545" i="4"/>
  <c r="L2545" i="4" s="1"/>
  <c r="N2545" i="4" s="1"/>
  <c r="R2545" i="4" s="1"/>
  <c r="P2545" i="4" l="1"/>
  <c r="S2545" i="4" s="1"/>
  <c r="G2546" i="4" s="1"/>
  <c r="M2546" i="4" s="1"/>
  <c r="H2546" i="4"/>
  <c r="W2546" i="4" l="1"/>
  <c r="Q2545" i="4"/>
  <c r="T2545" i="4" s="1"/>
  <c r="D2546" i="4" s="1"/>
  <c r="J2546" i="4" s="1"/>
  <c r="X2546" i="4"/>
  <c r="U2545" i="4" l="1"/>
  <c r="I2546" i="4" s="1"/>
  <c r="Y2546" i="4" s="1"/>
  <c r="K2546" i="4"/>
  <c r="L2546" i="4" l="1"/>
  <c r="N2546" i="4" s="1"/>
  <c r="P2546" i="4" l="1"/>
  <c r="S2546" i="4" s="1"/>
  <c r="G2547" i="4" s="1"/>
  <c r="M2547" i="4" s="1"/>
  <c r="R2546" i="4"/>
  <c r="H2547" i="4" s="1"/>
  <c r="X2547" i="4" l="1"/>
  <c r="W2547" i="4"/>
  <c r="Q2546" i="4"/>
  <c r="U2546" i="4" s="1"/>
  <c r="I2547" i="4" s="1"/>
  <c r="Y2547" i="4" s="1"/>
  <c r="T2546" i="4"/>
  <c r="D2547" i="4" s="1"/>
  <c r="J2547" i="4" s="1"/>
  <c r="K2547" i="4" l="1"/>
  <c r="L2547" i="4" s="1"/>
  <c r="N2547" i="4" s="1"/>
  <c r="R2547" i="4" s="1"/>
  <c r="P2547" i="4" l="1"/>
  <c r="S2547" i="4" s="1"/>
  <c r="G2548" i="4" s="1"/>
  <c r="M2548" i="4" s="1"/>
  <c r="H2548" i="4"/>
  <c r="W2548" i="4" l="1"/>
  <c r="Q2547" i="4"/>
  <c r="X2548" i="4"/>
  <c r="U2547" i="4" l="1"/>
  <c r="I2548" i="4" s="1"/>
  <c r="Y2548" i="4" s="1"/>
  <c r="T2547" i="4"/>
  <c r="D2548" i="4" s="1"/>
  <c r="J2548" i="4" s="1"/>
  <c r="K2548" i="4" l="1"/>
  <c r="L2548" i="4" s="1"/>
  <c r="N2548" i="4" s="1"/>
  <c r="R2548" i="4" s="1"/>
  <c r="P2548" i="4" l="1"/>
  <c r="S2548" i="4" s="1"/>
  <c r="G2549" i="4" s="1"/>
  <c r="M2549" i="4" s="1"/>
  <c r="H2549" i="4"/>
  <c r="W2549" i="4" l="1"/>
  <c r="Q2548" i="4"/>
  <c r="X2549" i="4"/>
  <c r="U2548" i="4" l="1"/>
  <c r="I2549" i="4" s="1"/>
  <c r="Y2549" i="4" s="1"/>
  <c r="T2548" i="4"/>
  <c r="D2549" i="4" s="1"/>
  <c r="J2549" i="4" s="1"/>
  <c r="K2549" i="4" l="1"/>
  <c r="L2549" i="4" s="1"/>
  <c r="N2549" i="4" s="1"/>
  <c r="R2549" i="4" s="1"/>
  <c r="P2549" i="4" l="1"/>
  <c r="S2549" i="4" s="1"/>
  <c r="G2550" i="4" s="1"/>
  <c r="M2550" i="4" s="1"/>
  <c r="H2550" i="4"/>
  <c r="W2550" i="4" l="1"/>
  <c r="Q2549" i="4"/>
  <c r="X2550" i="4"/>
  <c r="U2549" i="4" l="1"/>
  <c r="I2550" i="4" s="1"/>
  <c r="Y2550" i="4" s="1"/>
  <c r="T2549" i="4"/>
  <c r="D2550" i="4" s="1"/>
  <c r="J2550" i="4" s="1"/>
  <c r="K2550" i="4" l="1"/>
  <c r="L2550" i="4" l="1"/>
  <c r="N2550" i="4" s="1"/>
  <c r="R2550" i="4" s="1"/>
  <c r="P2550" i="4" l="1"/>
  <c r="S2550" i="4" s="1"/>
  <c r="G2551" i="4" s="1"/>
  <c r="M2551" i="4" s="1"/>
  <c r="H2551" i="4"/>
  <c r="W2551" i="4" l="1"/>
  <c r="Q2550" i="4"/>
  <c r="X2551" i="4"/>
  <c r="U2550" i="4" l="1"/>
  <c r="I2551" i="4" s="1"/>
  <c r="Y2551" i="4" s="1"/>
  <c r="T2550" i="4"/>
  <c r="D2551" i="4" s="1"/>
  <c r="J2551" i="4" s="1"/>
  <c r="K2551" i="4" l="1"/>
  <c r="L2551" i="4" s="1"/>
  <c r="N2551" i="4" s="1"/>
  <c r="R2551" i="4" s="1"/>
  <c r="P2551" i="4" l="1"/>
  <c r="S2551" i="4" s="1"/>
  <c r="G2552" i="4" s="1"/>
  <c r="M2552" i="4" s="1"/>
  <c r="H2552" i="4"/>
  <c r="W2552" i="4" l="1"/>
  <c r="Q2551" i="4"/>
  <c r="X2552" i="4"/>
  <c r="U2551" i="4" l="1"/>
  <c r="I2552" i="4" s="1"/>
  <c r="Y2552" i="4" s="1"/>
  <c r="T2551" i="4"/>
  <c r="D2552" i="4" s="1"/>
  <c r="J2552" i="4" s="1"/>
  <c r="K2552" i="4" l="1"/>
  <c r="L2552" i="4" l="1"/>
  <c r="N2552" i="4" s="1"/>
  <c r="R2552" i="4" s="1"/>
  <c r="P2552" i="4" l="1"/>
  <c r="S2552" i="4" s="1"/>
  <c r="G2553" i="4" s="1"/>
  <c r="M2553" i="4" s="1"/>
  <c r="H2553" i="4"/>
  <c r="W2553" i="4" l="1"/>
  <c r="X2553" i="4"/>
  <c r="Q2552" i="4"/>
  <c r="U2552" i="4" l="1"/>
  <c r="I2553" i="4" s="1"/>
  <c r="Y2553" i="4" s="1"/>
  <c r="T2552" i="4"/>
  <c r="D2553" i="4" s="1"/>
  <c r="J2553" i="4" s="1"/>
  <c r="K2553" i="4" l="1"/>
  <c r="L2553" i="4" s="1"/>
  <c r="N2553" i="4" s="1"/>
  <c r="R2553" i="4" s="1"/>
  <c r="P2553" i="4" l="1"/>
  <c r="S2553" i="4" s="1"/>
  <c r="G2554" i="4" s="1"/>
  <c r="M2554" i="4" s="1"/>
  <c r="H2554" i="4"/>
  <c r="W2554" i="4" l="1"/>
  <c r="Q2553" i="4"/>
  <c r="X2554" i="4"/>
  <c r="U2553" i="4" l="1"/>
  <c r="I2554" i="4" s="1"/>
  <c r="Y2554" i="4" s="1"/>
  <c r="T2553" i="4"/>
  <c r="D2554" i="4" s="1"/>
  <c r="J2554" i="4" s="1"/>
  <c r="K2554" i="4" l="1"/>
  <c r="L2554" i="4" l="1"/>
  <c r="N2554" i="4" s="1"/>
  <c r="R2554" i="4" s="1"/>
  <c r="P2554" i="4" l="1"/>
  <c r="S2554" i="4" s="1"/>
  <c r="G2555" i="4" s="1"/>
  <c r="M2555" i="4" s="1"/>
  <c r="H2555" i="4"/>
  <c r="W2555" i="4" l="1"/>
  <c r="Q2554" i="4"/>
  <c r="X2555" i="4"/>
  <c r="U2554" i="4" l="1"/>
  <c r="I2555" i="4" s="1"/>
  <c r="Y2555" i="4" s="1"/>
  <c r="T2554" i="4"/>
  <c r="D2555" i="4" s="1"/>
  <c r="J2555" i="4" s="1"/>
  <c r="K2555" i="4" l="1"/>
  <c r="L2555" i="4" s="1"/>
  <c r="N2555" i="4" s="1"/>
  <c r="R2555" i="4" s="1"/>
  <c r="P2555" i="4" l="1"/>
  <c r="S2555" i="4" s="1"/>
  <c r="G2556" i="4" s="1"/>
  <c r="M2556" i="4" s="1"/>
  <c r="H2556" i="4"/>
  <c r="W2556" i="4" l="1"/>
  <c r="Q2555" i="4"/>
  <c r="X2556" i="4"/>
  <c r="U2555" i="4" l="1"/>
  <c r="I2556" i="4" s="1"/>
  <c r="T2555" i="4"/>
  <c r="D2556" i="4" s="1"/>
  <c r="J2556" i="4" s="1"/>
  <c r="K2556" i="4" l="1"/>
  <c r="Y2556" i="4"/>
  <c r="L2556" i="4" l="1"/>
  <c r="N2556" i="4" s="1"/>
  <c r="R2556" i="4" s="1"/>
  <c r="P2556" i="4" l="1"/>
  <c r="S2556" i="4" s="1"/>
  <c r="G2557" i="4" s="1"/>
  <c r="M2557" i="4" s="1"/>
  <c r="H2557" i="4"/>
  <c r="W2557" i="4" l="1"/>
  <c r="Q2556" i="4"/>
  <c r="U2556" i="4" s="1"/>
  <c r="I2557" i="4" s="1"/>
  <c r="Y2557" i="4" s="1"/>
  <c r="T2556" i="4"/>
  <c r="D2557" i="4" s="1"/>
  <c r="J2557" i="4" s="1"/>
  <c r="X2557" i="4"/>
  <c r="K2557" i="4" l="1"/>
  <c r="L2557" i="4" s="1"/>
  <c r="N2557" i="4" s="1"/>
  <c r="R2557" i="4" s="1"/>
  <c r="H2558" i="4" l="1"/>
  <c r="P2557" i="4"/>
  <c r="S2557" i="4" s="1"/>
  <c r="G2558" i="4" s="1"/>
  <c r="M2558" i="4" s="1"/>
  <c r="W2558" i="4" l="1"/>
  <c r="X2558" i="4"/>
  <c r="Q2557" i="4"/>
  <c r="U2557" i="4" l="1"/>
  <c r="I2558" i="4" s="1"/>
  <c r="Y2558" i="4" s="1"/>
  <c r="T2557" i="4"/>
  <c r="D2558" i="4" s="1"/>
  <c r="J2558" i="4" s="1"/>
  <c r="K2558" i="4" l="1"/>
  <c r="L2558" i="4" s="1"/>
  <c r="N2558" i="4" s="1"/>
  <c r="R2558" i="4" s="1"/>
  <c r="P2558" i="4" l="1"/>
  <c r="S2558" i="4" s="1"/>
  <c r="G2559" i="4" s="1"/>
  <c r="M2559" i="4" s="1"/>
  <c r="H2559" i="4"/>
  <c r="W2559" i="4" l="1"/>
  <c r="Q2558" i="4"/>
  <c r="X2559" i="4"/>
  <c r="U2558" i="4" l="1"/>
  <c r="I2559" i="4" s="1"/>
  <c r="Y2559" i="4" s="1"/>
  <c r="T2558" i="4"/>
  <c r="D2559" i="4" s="1"/>
  <c r="J2559" i="4" s="1"/>
  <c r="K2559" i="4" l="1"/>
  <c r="L2559" i="4" l="1"/>
  <c r="N2559" i="4" s="1"/>
  <c r="P2559" i="4" l="1"/>
  <c r="S2559" i="4" s="1"/>
  <c r="G2560" i="4" s="1"/>
  <c r="M2560" i="4" s="1"/>
  <c r="R2559" i="4"/>
  <c r="H2560" i="4" s="1"/>
  <c r="Q2559" i="4" l="1"/>
  <c r="U2559" i="4" s="1"/>
  <c r="I2560" i="4" s="1"/>
  <c r="Y2560" i="4" s="1"/>
  <c r="X2560" i="4"/>
  <c r="W2560" i="4"/>
  <c r="T2559" i="4"/>
  <c r="D2560" i="4" s="1"/>
  <c r="J2560" i="4" s="1"/>
  <c r="K2560" i="4" l="1"/>
  <c r="L2560" i="4" l="1"/>
  <c r="N2560" i="4" s="1"/>
  <c r="P2560" i="4" l="1"/>
  <c r="S2560" i="4" s="1"/>
  <c r="G2561" i="4" s="1"/>
  <c r="M2561" i="4" s="1"/>
  <c r="R2560" i="4"/>
  <c r="H2561" i="4" s="1"/>
  <c r="W2561" i="4" l="1"/>
  <c r="Q2560" i="4"/>
  <c r="U2560" i="4" s="1"/>
  <c r="I2561" i="4" s="1"/>
  <c r="Y2561" i="4" s="1"/>
  <c r="X2561" i="4"/>
  <c r="T2560" i="4"/>
  <c r="D2561" i="4" s="1"/>
  <c r="J2561" i="4" s="1"/>
  <c r="K2561" i="4" l="1"/>
  <c r="L2561" i="4" l="1"/>
  <c r="N2561" i="4" s="1"/>
  <c r="P2561" i="4" l="1"/>
  <c r="S2561" i="4" s="1"/>
  <c r="G2562" i="4" s="1"/>
  <c r="M2562" i="4" s="1"/>
  <c r="R2561" i="4"/>
  <c r="H2562" i="4" s="1"/>
  <c r="X2562" i="4" l="1"/>
  <c r="Q2561" i="4"/>
  <c r="T2561" i="4" s="1"/>
  <c r="D2562" i="4" s="1"/>
  <c r="J2562" i="4" s="1"/>
  <c r="W2562" i="4"/>
  <c r="U2561" i="4" l="1"/>
  <c r="I2562" i="4" s="1"/>
  <c r="Y2562" i="4" s="1"/>
  <c r="K2562" i="4"/>
  <c r="L2562" i="4" s="1"/>
  <c r="N2562" i="4" s="1"/>
  <c r="R2562" i="4" l="1"/>
  <c r="H2563" i="4" s="1"/>
  <c r="P2562" i="4"/>
  <c r="S2562" i="4" s="1"/>
  <c r="G2563" i="4" s="1"/>
  <c r="M2563" i="4" s="1"/>
  <c r="W2563" i="4" l="1"/>
  <c r="X2563" i="4"/>
  <c r="Q2562" i="4"/>
  <c r="U2562" i="4" s="1"/>
  <c r="I2563" i="4" s="1"/>
  <c r="Y2563" i="4" s="1"/>
  <c r="T2562" i="4"/>
  <c r="D2563" i="4" s="1"/>
  <c r="J2563" i="4" s="1"/>
  <c r="K2563" i="4" l="1"/>
  <c r="L2563" i="4" l="1"/>
  <c r="N2563" i="4" s="1"/>
  <c r="P2563" i="4" l="1"/>
  <c r="S2563" i="4" s="1"/>
  <c r="G2564" i="4" s="1"/>
  <c r="M2564" i="4" s="1"/>
  <c r="R2563" i="4"/>
  <c r="H2564" i="4" s="1"/>
  <c r="X2564" i="4" l="1"/>
  <c r="Q2563" i="4"/>
  <c r="U2563" i="4" s="1"/>
  <c r="I2564" i="4" s="1"/>
  <c r="Y2564" i="4" s="1"/>
  <c r="W2564" i="4"/>
  <c r="T2563" i="4"/>
  <c r="D2564" i="4" s="1"/>
  <c r="J2564" i="4" s="1"/>
  <c r="K2564" i="4" l="1"/>
  <c r="L2564" i="4" s="1"/>
  <c r="N2564" i="4" s="1"/>
  <c r="R2564" i="4" s="1"/>
  <c r="P2564" i="4" l="1"/>
  <c r="S2564" i="4" s="1"/>
  <c r="G2565" i="4" s="1"/>
  <c r="M2565" i="4" s="1"/>
  <c r="H2565" i="4"/>
  <c r="W2565" i="4" l="1"/>
  <c r="Q2564" i="4"/>
  <c r="X2565" i="4"/>
  <c r="U2564" i="4" l="1"/>
  <c r="I2565" i="4" s="1"/>
  <c r="Y2565" i="4" s="1"/>
  <c r="T2564" i="4"/>
  <c r="D2565" i="4" s="1"/>
  <c r="J2565" i="4" s="1"/>
  <c r="K2565" i="4" l="1"/>
  <c r="L2565" i="4" l="1"/>
  <c r="N2565" i="4" s="1"/>
  <c r="R2565" i="4" s="1"/>
  <c r="P2565" i="4" l="1"/>
  <c r="S2565" i="4" s="1"/>
  <c r="G2566" i="4" s="1"/>
  <c r="M2566" i="4" s="1"/>
  <c r="H2566" i="4"/>
  <c r="W2566" i="4" l="1"/>
  <c r="Q2565" i="4"/>
  <c r="X2566" i="4"/>
  <c r="U2565" i="4" l="1"/>
  <c r="I2566" i="4" s="1"/>
  <c r="Y2566" i="4" s="1"/>
  <c r="T2565" i="4"/>
  <c r="D2566" i="4" s="1"/>
  <c r="J2566" i="4" s="1"/>
  <c r="K2566" i="4" l="1"/>
  <c r="L2566" i="4" s="1"/>
  <c r="N2566" i="4" s="1"/>
  <c r="R2566" i="4" s="1"/>
  <c r="P2566" i="4" l="1"/>
  <c r="S2566" i="4" s="1"/>
  <c r="G2567" i="4" s="1"/>
  <c r="M2567" i="4" s="1"/>
  <c r="H2567" i="4"/>
  <c r="W2567" i="4" l="1"/>
  <c r="Q2566" i="4"/>
  <c r="X2567" i="4"/>
  <c r="U2566" i="4" l="1"/>
  <c r="I2567" i="4" s="1"/>
  <c r="Y2567" i="4" s="1"/>
  <c r="T2566" i="4"/>
  <c r="D2567" i="4" s="1"/>
  <c r="J2567" i="4" s="1"/>
  <c r="K2567" i="4" l="1"/>
  <c r="L2567" i="4" l="1"/>
  <c r="N2567" i="4" s="1"/>
  <c r="R2567" i="4" l="1"/>
  <c r="H2568" i="4" s="1"/>
  <c r="P2567" i="4"/>
  <c r="S2567" i="4" s="1"/>
  <c r="G2568" i="4" s="1"/>
  <c r="M2568" i="4" s="1"/>
  <c r="W2568" i="4" l="1"/>
  <c r="X2568" i="4"/>
  <c r="Q2567" i="4"/>
  <c r="U2567" i="4" s="1"/>
  <c r="I2568" i="4" s="1"/>
  <c r="Y2568" i="4" s="1"/>
  <c r="T2567" i="4"/>
  <c r="D2568" i="4" s="1"/>
  <c r="J2568" i="4" s="1"/>
  <c r="K2568" i="4" l="1"/>
  <c r="L2568" i="4" l="1"/>
  <c r="N2568" i="4" s="1"/>
  <c r="P2568" i="4" l="1"/>
  <c r="S2568" i="4" s="1"/>
  <c r="G2569" i="4" s="1"/>
  <c r="M2569" i="4" s="1"/>
  <c r="R2568" i="4"/>
  <c r="H2569" i="4" s="1"/>
  <c r="X2569" i="4" l="1"/>
  <c r="Q2568" i="4"/>
  <c r="T2568" i="4" s="1"/>
  <c r="D2569" i="4" s="1"/>
  <c r="J2569" i="4" s="1"/>
  <c r="W2569" i="4"/>
  <c r="U2568" i="4" l="1"/>
  <c r="I2569" i="4" s="1"/>
  <c r="Y2569" i="4" s="1"/>
  <c r="K2569" i="4"/>
  <c r="L2569" i="4" s="1"/>
  <c r="N2569" i="4" s="1"/>
  <c r="R2569" i="4" s="1"/>
  <c r="P2569" i="4" l="1"/>
  <c r="S2569" i="4" s="1"/>
  <c r="G2570" i="4" s="1"/>
  <c r="M2570" i="4" s="1"/>
  <c r="H2570" i="4"/>
  <c r="W2570" i="4" l="1"/>
  <c r="Q2569" i="4"/>
  <c r="X2570" i="4"/>
  <c r="U2569" i="4" l="1"/>
  <c r="I2570" i="4" s="1"/>
  <c r="Y2570" i="4" s="1"/>
  <c r="T2569" i="4"/>
  <c r="D2570" i="4" s="1"/>
  <c r="J2570" i="4" s="1"/>
  <c r="K2570" i="4" l="1"/>
  <c r="L2570" i="4" l="1"/>
  <c r="N2570" i="4" s="1"/>
  <c r="P2570" i="4" l="1"/>
  <c r="S2570" i="4" s="1"/>
  <c r="G2571" i="4" s="1"/>
  <c r="M2571" i="4" s="1"/>
  <c r="R2570" i="4"/>
  <c r="H2571" i="4" s="1"/>
  <c r="W2571" i="4" l="1"/>
  <c r="X2571" i="4"/>
  <c r="Q2570" i="4"/>
  <c r="U2570" i="4" s="1"/>
  <c r="I2571" i="4" s="1"/>
  <c r="Y2571" i="4" s="1"/>
  <c r="T2570" i="4"/>
  <c r="D2571" i="4" s="1"/>
  <c r="J2571" i="4" s="1"/>
  <c r="K2571" i="4" l="1"/>
  <c r="L2571" i="4" l="1"/>
  <c r="N2571" i="4" s="1"/>
  <c r="P2571" i="4" l="1"/>
  <c r="S2571" i="4" s="1"/>
  <c r="G2572" i="4" s="1"/>
  <c r="M2572" i="4" s="1"/>
  <c r="R2571" i="4"/>
  <c r="H2572" i="4" s="1"/>
  <c r="X2572" i="4" l="1"/>
  <c r="W2572" i="4"/>
  <c r="Q2571" i="4"/>
  <c r="U2571" i="4" s="1"/>
  <c r="I2572" i="4" s="1"/>
  <c r="Y2572" i="4" s="1"/>
  <c r="T2571" i="4"/>
  <c r="D2572" i="4" s="1"/>
  <c r="J2572" i="4" s="1"/>
  <c r="K2572" i="4" l="1"/>
  <c r="L2572" i="4" l="1"/>
  <c r="N2572" i="4" s="1"/>
  <c r="P2572" i="4" l="1"/>
  <c r="S2572" i="4" s="1"/>
  <c r="G2573" i="4" s="1"/>
  <c r="M2573" i="4" s="1"/>
  <c r="R2572" i="4"/>
  <c r="H2573" i="4" s="1"/>
  <c r="W2573" i="4" l="1"/>
  <c r="Q2572" i="4"/>
  <c r="U2572" i="4" s="1"/>
  <c r="I2573" i="4" s="1"/>
  <c r="Y2573" i="4" s="1"/>
  <c r="X2573" i="4"/>
  <c r="T2572" i="4"/>
  <c r="D2573" i="4" s="1"/>
  <c r="J2573" i="4" s="1"/>
  <c r="K2573" i="4" l="1"/>
  <c r="L2573" i="4" l="1"/>
  <c r="N2573" i="4" s="1"/>
  <c r="R2573" i="4" s="1"/>
  <c r="P2573" i="4" l="1"/>
  <c r="S2573" i="4" s="1"/>
  <c r="G2574" i="4" s="1"/>
  <c r="M2574" i="4" s="1"/>
  <c r="H2574" i="4"/>
  <c r="W2574" i="4" l="1"/>
  <c r="Q2573" i="4"/>
  <c r="U2573" i="4" s="1"/>
  <c r="I2574" i="4" s="1"/>
  <c r="Y2574" i="4" s="1"/>
  <c r="T2573" i="4"/>
  <c r="D2574" i="4" s="1"/>
  <c r="J2574" i="4" s="1"/>
  <c r="X2574" i="4"/>
  <c r="K2574" i="4" l="1"/>
  <c r="L2574" i="4" l="1"/>
  <c r="N2574" i="4" s="1"/>
  <c r="P2574" i="4" l="1"/>
  <c r="S2574" i="4" s="1"/>
  <c r="G2575" i="4" s="1"/>
  <c r="M2575" i="4" s="1"/>
  <c r="R2574" i="4"/>
  <c r="H2575" i="4" s="1"/>
  <c r="X2575" i="4" l="1"/>
  <c r="Q2574" i="4"/>
  <c r="U2574" i="4" s="1"/>
  <c r="I2575" i="4" s="1"/>
  <c r="Y2575" i="4" s="1"/>
  <c r="W2575" i="4"/>
  <c r="T2574" i="4"/>
  <c r="D2575" i="4" s="1"/>
  <c r="J2575" i="4" s="1"/>
  <c r="K2575" i="4" l="1"/>
  <c r="L2575" i="4" s="1"/>
  <c r="N2575" i="4" s="1"/>
  <c r="R2575" i="4" s="1"/>
  <c r="P2575" i="4" l="1"/>
  <c r="S2575" i="4" s="1"/>
  <c r="G2576" i="4" s="1"/>
  <c r="M2576" i="4" s="1"/>
  <c r="H2576" i="4"/>
  <c r="W2576" i="4" l="1"/>
  <c r="Q2575" i="4"/>
  <c r="X2576" i="4"/>
  <c r="U2575" i="4" l="1"/>
  <c r="I2576" i="4" s="1"/>
  <c r="Y2576" i="4" s="1"/>
  <c r="T2575" i="4"/>
  <c r="D2576" i="4" s="1"/>
  <c r="J2576" i="4" s="1"/>
  <c r="K2576" i="4" l="1"/>
  <c r="L2576" i="4" s="1"/>
  <c r="N2576" i="4" s="1"/>
  <c r="R2576" i="4" s="1"/>
  <c r="P2576" i="4" l="1"/>
  <c r="S2576" i="4" s="1"/>
  <c r="G2577" i="4" s="1"/>
  <c r="M2577" i="4" s="1"/>
  <c r="H2577" i="4"/>
  <c r="W2577" i="4" l="1"/>
  <c r="Q2576" i="4"/>
  <c r="X2577" i="4"/>
  <c r="U2576" i="4" l="1"/>
  <c r="I2577" i="4" s="1"/>
  <c r="Y2577" i="4" s="1"/>
  <c r="T2576" i="4"/>
  <c r="D2577" i="4" s="1"/>
  <c r="J2577" i="4" s="1"/>
  <c r="K2577" i="4" l="1"/>
  <c r="L2577" i="4" s="1"/>
  <c r="N2577" i="4" s="1"/>
  <c r="R2577" i="4" s="1"/>
  <c r="P2577" i="4" l="1"/>
  <c r="S2577" i="4" s="1"/>
  <c r="G2578" i="4" s="1"/>
  <c r="M2578" i="4" s="1"/>
  <c r="H2578" i="4"/>
  <c r="W2578" i="4" l="1"/>
  <c r="Q2577" i="4"/>
  <c r="X2578" i="4"/>
  <c r="U2577" i="4" l="1"/>
  <c r="I2578" i="4" s="1"/>
  <c r="Y2578" i="4" s="1"/>
  <c r="T2577" i="4"/>
  <c r="D2578" i="4" s="1"/>
  <c r="J2578" i="4" s="1"/>
  <c r="K2578" i="4" l="1"/>
  <c r="L2578" i="4" s="1"/>
  <c r="N2578" i="4" s="1"/>
  <c r="R2578" i="4" s="1"/>
  <c r="H2579" i="4" l="1"/>
  <c r="P2578" i="4"/>
  <c r="S2578" i="4" s="1"/>
  <c r="G2579" i="4" s="1"/>
  <c r="M2579" i="4" s="1"/>
  <c r="W2579" i="4" l="1"/>
  <c r="Q2578" i="4"/>
  <c r="X2579" i="4"/>
  <c r="U2578" i="4" l="1"/>
  <c r="I2579" i="4" s="1"/>
  <c r="Y2579" i="4" s="1"/>
  <c r="T2578" i="4"/>
  <c r="D2579" i="4" s="1"/>
  <c r="J2579" i="4" s="1"/>
  <c r="K2579" i="4" l="1"/>
  <c r="L2579" i="4" s="1"/>
  <c r="N2579" i="4" s="1"/>
  <c r="R2579" i="4" s="1"/>
  <c r="P2579" i="4" l="1"/>
  <c r="S2579" i="4" s="1"/>
  <c r="G2580" i="4" s="1"/>
  <c r="M2580" i="4" s="1"/>
  <c r="H2580" i="4"/>
  <c r="W2580" i="4" l="1"/>
  <c r="Q2579" i="4"/>
  <c r="T2579" i="4" s="1"/>
  <c r="D2580" i="4" s="1"/>
  <c r="J2580" i="4" s="1"/>
  <c r="X2580" i="4"/>
  <c r="U2579" i="4" l="1"/>
  <c r="I2580" i="4" s="1"/>
  <c r="Y2580" i="4" s="1"/>
  <c r="K2580" i="4"/>
  <c r="L2580" i="4" l="1"/>
  <c r="N2580" i="4" s="1"/>
  <c r="P2580" i="4" l="1"/>
  <c r="S2580" i="4" s="1"/>
  <c r="G2581" i="4" s="1"/>
  <c r="M2581" i="4" s="1"/>
  <c r="R2580" i="4"/>
  <c r="H2581" i="4" s="1"/>
  <c r="W2581" i="4" l="1"/>
  <c r="Q2580" i="4"/>
  <c r="U2580" i="4" s="1"/>
  <c r="I2581" i="4" s="1"/>
  <c r="Y2581" i="4" s="1"/>
  <c r="X2581" i="4"/>
  <c r="T2580" i="4"/>
  <c r="D2581" i="4" s="1"/>
  <c r="J2581" i="4" s="1"/>
  <c r="K2581" i="4" l="1"/>
  <c r="L2581" i="4" s="1"/>
  <c r="N2581" i="4" s="1"/>
  <c r="R2581" i="4" s="1"/>
  <c r="P2581" i="4" l="1"/>
  <c r="S2581" i="4" s="1"/>
  <c r="G2582" i="4" s="1"/>
  <c r="M2582" i="4" s="1"/>
  <c r="H2582" i="4"/>
  <c r="W2582" i="4" l="1"/>
  <c r="Q2581" i="4"/>
  <c r="X2582" i="4"/>
  <c r="U2581" i="4" l="1"/>
  <c r="I2582" i="4" s="1"/>
  <c r="Y2582" i="4" s="1"/>
  <c r="T2581" i="4"/>
  <c r="D2582" i="4" s="1"/>
  <c r="J2582" i="4" s="1"/>
  <c r="K2582" i="4" l="1"/>
  <c r="L2582" i="4" s="1"/>
  <c r="N2582" i="4" s="1"/>
  <c r="R2582" i="4" s="1"/>
  <c r="H2583" i="4" l="1"/>
  <c r="P2582" i="4"/>
  <c r="S2582" i="4" s="1"/>
  <c r="G2583" i="4" s="1"/>
  <c r="M2583" i="4" s="1"/>
  <c r="W2583" i="4" l="1"/>
  <c r="Q2582" i="4"/>
  <c r="X2583" i="4"/>
  <c r="U2582" i="4" l="1"/>
  <c r="I2583" i="4" s="1"/>
  <c r="Y2583" i="4" s="1"/>
  <c r="T2582" i="4"/>
  <c r="D2583" i="4" s="1"/>
  <c r="J2583" i="4" s="1"/>
  <c r="K2583" i="4" l="1"/>
  <c r="L2583" i="4" l="1"/>
  <c r="N2583" i="4" s="1"/>
  <c r="P2583" i="4" l="1"/>
  <c r="S2583" i="4" s="1"/>
  <c r="G2584" i="4" s="1"/>
  <c r="M2584" i="4" s="1"/>
  <c r="R2583" i="4"/>
  <c r="H2584" i="4" s="1"/>
  <c r="X2584" i="4" l="1"/>
  <c r="W2584" i="4"/>
  <c r="Q2583" i="4"/>
  <c r="U2583" i="4" s="1"/>
  <c r="I2584" i="4" s="1"/>
  <c r="Y2584" i="4" s="1"/>
  <c r="T2583" i="4"/>
  <c r="D2584" i="4" s="1"/>
  <c r="J2584" i="4" s="1"/>
  <c r="K2584" i="4" l="1"/>
  <c r="L2584" i="4" l="1"/>
  <c r="N2584" i="4" s="1"/>
  <c r="P2584" i="4" l="1"/>
  <c r="S2584" i="4" s="1"/>
  <c r="G2585" i="4" s="1"/>
  <c r="M2585" i="4" s="1"/>
  <c r="R2584" i="4"/>
  <c r="H2585" i="4" s="1"/>
  <c r="X2585" i="4" l="1"/>
  <c r="Q2584" i="4"/>
  <c r="U2584" i="4" s="1"/>
  <c r="I2585" i="4" s="1"/>
  <c r="Y2585" i="4" s="1"/>
  <c r="W2585" i="4"/>
  <c r="T2584" i="4"/>
  <c r="D2585" i="4" s="1"/>
  <c r="J2585" i="4" s="1"/>
  <c r="K2585" i="4" l="1"/>
  <c r="L2585" i="4" l="1"/>
  <c r="N2585" i="4" s="1"/>
  <c r="P2585" i="4" l="1"/>
  <c r="S2585" i="4" s="1"/>
  <c r="G2586" i="4" s="1"/>
  <c r="M2586" i="4" s="1"/>
  <c r="R2585" i="4"/>
  <c r="H2586" i="4" s="1"/>
  <c r="Q2585" i="4" l="1"/>
  <c r="U2585" i="4" s="1"/>
  <c r="I2586" i="4" s="1"/>
  <c r="Y2586" i="4" s="1"/>
  <c r="W2586" i="4"/>
  <c r="X2586" i="4"/>
  <c r="T2585" i="4"/>
  <c r="D2586" i="4" s="1"/>
  <c r="J2586" i="4" s="1"/>
  <c r="K2586" i="4" l="1"/>
  <c r="L2586" i="4" l="1"/>
  <c r="N2586" i="4" s="1"/>
  <c r="P2586" i="4" l="1"/>
  <c r="S2586" i="4" s="1"/>
  <c r="G2587" i="4" s="1"/>
  <c r="M2587" i="4" s="1"/>
  <c r="R2586" i="4"/>
  <c r="H2587" i="4" s="1"/>
  <c r="T2586" i="4"/>
  <c r="D2587" i="4" s="1"/>
  <c r="J2587" i="4" l="1"/>
  <c r="X2587" i="4"/>
  <c r="Q2586" i="4"/>
  <c r="U2586" i="4" s="1"/>
  <c r="I2587" i="4" s="1"/>
  <c r="Y2587" i="4" s="1"/>
  <c r="W2587" i="4"/>
  <c r="K2587" i="4"/>
  <c r="L2587" i="4" l="1"/>
  <c r="N2587" i="4" s="1"/>
  <c r="R2587" i="4" s="1"/>
  <c r="P2587" i="4" l="1"/>
  <c r="S2587" i="4" s="1"/>
  <c r="G2588" i="4" s="1"/>
  <c r="M2588" i="4" s="1"/>
  <c r="H2588" i="4"/>
  <c r="W2588" i="4" l="1"/>
  <c r="Q2587" i="4"/>
  <c r="X2588" i="4"/>
  <c r="U2587" i="4" l="1"/>
  <c r="I2588" i="4" s="1"/>
  <c r="Y2588" i="4" s="1"/>
  <c r="T2587" i="4"/>
  <c r="D2588" i="4" s="1"/>
  <c r="J2588" i="4" s="1"/>
  <c r="K2588" i="4" l="1"/>
  <c r="L2588" i="4" s="1"/>
  <c r="N2588" i="4" s="1"/>
  <c r="R2588" i="4" s="1"/>
  <c r="P2588" i="4" l="1"/>
  <c r="S2588" i="4" s="1"/>
  <c r="G2589" i="4" s="1"/>
  <c r="M2589" i="4" s="1"/>
  <c r="H2589" i="4"/>
  <c r="W2589" i="4" l="1"/>
  <c r="Q2588" i="4"/>
  <c r="X2589" i="4"/>
  <c r="U2588" i="4" l="1"/>
  <c r="I2589" i="4" s="1"/>
  <c r="Y2589" i="4" s="1"/>
  <c r="T2588" i="4"/>
  <c r="D2589" i="4" s="1"/>
  <c r="J2589" i="4" s="1"/>
  <c r="K2589" i="4" l="1"/>
  <c r="L2589" i="4" l="1"/>
  <c r="N2589" i="4" s="1"/>
  <c r="P2589" i="4" l="1"/>
  <c r="S2589" i="4" s="1"/>
  <c r="G2590" i="4" s="1"/>
  <c r="M2590" i="4" s="1"/>
  <c r="R2589" i="4"/>
  <c r="H2590" i="4" s="1"/>
  <c r="X2590" i="4" l="1"/>
  <c r="Q2589" i="4"/>
  <c r="U2589" i="4" s="1"/>
  <c r="I2590" i="4" s="1"/>
  <c r="Y2590" i="4" s="1"/>
  <c r="W2590" i="4"/>
  <c r="T2589" i="4"/>
  <c r="D2590" i="4" s="1"/>
  <c r="J2590" i="4" s="1"/>
  <c r="K2590" i="4" l="1"/>
  <c r="L2590" i="4" l="1"/>
  <c r="N2590" i="4" s="1"/>
  <c r="P2590" i="4" l="1"/>
  <c r="S2590" i="4" s="1"/>
  <c r="G2591" i="4" s="1"/>
  <c r="M2591" i="4" s="1"/>
  <c r="R2590" i="4"/>
  <c r="H2591" i="4" s="1"/>
  <c r="X2591" i="4" l="1"/>
  <c r="Q2590" i="4"/>
  <c r="T2590" i="4" s="1"/>
  <c r="D2591" i="4" s="1"/>
  <c r="J2591" i="4" s="1"/>
  <c r="W2591" i="4"/>
  <c r="U2590" i="4" l="1"/>
  <c r="I2591" i="4" s="1"/>
  <c r="Y2591" i="4" s="1"/>
  <c r="K2591" i="4"/>
  <c r="L2591" i="4" s="1"/>
  <c r="N2591" i="4" s="1"/>
  <c r="R2591" i="4" s="1"/>
  <c r="P2591" i="4" l="1"/>
  <c r="S2591" i="4" s="1"/>
  <c r="G2592" i="4" s="1"/>
  <c r="M2592" i="4" s="1"/>
  <c r="H2592" i="4"/>
  <c r="W2592" i="4" l="1"/>
  <c r="Q2591" i="4"/>
  <c r="T2591" i="4" s="1"/>
  <c r="D2592" i="4" s="1"/>
  <c r="J2592" i="4" s="1"/>
  <c r="X2592" i="4"/>
  <c r="U2591" i="4" l="1"/>
  <c r="I2592" i="4" s="1"/>
  <c r="Y2592" i="4" s="1"/>
  <c r="K2592" i="4"/>
  <c r="L2592" i="4" s="1"/>
  <c r="N2592" i="4" s="1"/>
  <c r="R2592" i="4" s="1"/>
  <c r="P2592" i="4" l="1"/>
  <c r="S2592" i="4" s="1"/>
  <c r="G2593" i="4" s="1"/>
  <c r="M2593" i="4" s="1"/>
  <c r="H2593" i="4"/>
  <c r="W2593" i="4" l="1"/>
  <c r="Q2592" i="4"/>
  <c r="X2593" i="4"/>
  <c r="U2592" i="4" l="1"/>
  <c r="I2593" i="4" s="1"/>
  <c r="Y2593" i="4" s="1"/>
  <c r="T2592" i="4"/>
  <c r="D2593" i="4" s="1"/>
  <c r="J2593" i="4" s="1"/>
  <c r="K2593" i="4" l="1"/>
  <c r="L2593" i="4" s="1"/>
  <c r="N2593" i="4" s="1"/>
  <c r="R2593" i="4" s="1"/>
  <c r="P2593" i="4" l="1"/>
  <c r="S2593" i="4" s="1"/>
  <c r="G2594" i="4" s="1"/>
  <c r="M2594" i="4" s="1"/>
  <c r="H2594" i="4"/>
  <c r="W2594" i="4" l="1"/>
  <c r="Q2593" i="4"/>
  <c r="X2594" i="4"/>
  <c r="U2593" i="4" l="1"/>
  <c r="I2594" i="4" s="1"/>
  <c r="Y2594" i="4" s="1"/>
  <c r="T2593" i="4"/>
  <c r="D2594" i="4" s="1"/>
  <c r="J2594" i="4" s="1"/>
  <c r="K2594" i="4" l="1"/>
  <c r="L2594" i="4" s="1"/>
  <c r="N2594" i="4" s="1"/>
  <c r="R2594" i="4" s="1"/>
  <c r="P2594" i="4" l="1"/>
  <c r="S2594" i="4" s="1"/>
  <c r="G2595" i="4" s="1"/>
  <c r="M2595" i="4" s="1"/>
  <c r="H2595" i="4"/>
  <c r="W2595" i="4" l="1"/>
  <c r="Q2594" i="4"/>
  <c r="X2595" i="4"/>
  <c r="U2594" i="4" l="1"/>
  <c r="I2595" i="4" s="1"/>
  <c r="Y2595" i="4" s="1"/>
  <c r="T2594" i="4"/>
  <c r="D2595" i="4" s="1"/>
  <c r="J2595" i="4" s="1"/>
  <c r="K2595" i="4" l="1"/>
  <c r="L2595" i="4" l="1"/>
  <c r="N2595" i="4" s="1"/>
  <c r="P2595" i="4" l="1"/>
  <c r="S2595" i="4" s="1"/>
  <c r="G2596" i="4" s="1"/>
  <c r="M2596" i="4" s="1"/>
  <c r="R2595" i="4"/>
  <c r="H2596" i="4" s="1"/>
  <c r="X2596" i="4" l="1"/>
  <c r="Q2595" i="4"/>
  <c r="U2595" i="4" s="1"/>
  <c r="I2596" i="4" s="1"/>
  <c r="Y2596" i="4" s="1"/>
  <c r="W2596" i="4"/>
  <c r="T2595" i="4"/>
  <c r="D2596" i="4" s="1"/>
  <c r="J2596" i="4" s="1"/>
  <c r="K2596" i="4" l="1"/>
  <c r="L2596" i="4" l="1"/>
  <c r="N2596" i="4" s="1"/>
  <c r="R2596" i="4" l="1"/>
  <c r="H2597" i="4" s="1"/>
  <c r="P2596" i="4"/>
  <c r="S2596" i="4" s="1"/>
  <c r="G2597" i="4" s="1"/>
  <c r="M2597" i="4" s="1"/>
  <c r="W2597" i="4" l="1"/>
  <c r="Q2596" i="4"/>
  <c r="U2596" i="4" s="1"/>
  <c r="I2597" i="4" s="1"/>
  <c r="Y2597" i="4" s="1"/>
  <c r="X2597" i="4"/>
  <c r="T2596" i="4"/>
  <c r="D2597" i="4" s="1"/>
  <c r="J2597" i="4" s="1"/>
  <c r="K2597" i="4" l="1"/>
  <c r="L2597" i="4" l="1"/>
  <c r="N2597" i="4" s="1"/>
  <c r="P2597" i="4" l="1"/>
  <c r="S2597" i="4" s="1"/>
  <c r="G2598" i="4" s="1"/>
  <c r="M2598" i="4" s="1"/>
  <c r="R2597" i="4"/>
  <c r="H2598" i="4" s="1"/>
  <c r="X2598" i="4" l="1"/>
  <c r="Q2597" i="4"/>
  <c r="U2597" i="4" s="1"/>
  <c r="I2598" i="4" s="1"/>
  <c r="Y2598" i="4" s="1"/>
  <c r="W2598" i="4"/>
  <c r="T2597" i="4"/>
  <c r="D2598" i="4" s="1"/>
  <c r="J2598" i="4" s="1"/>
  <c r="K2598" i="4" l="1"/>
  <c r="L2598" i="4" l="1"/>
  <c r="N2598" i="4" s="1"/>
  <c r="P2598" i="4" l="1"/>
  <c r="S2598" i="4" s="1"/>
  <c r="G2599" i="4" s="1"/>
  <c r="M2599" i="4" s="1"/>
  <c r="R2598" i="4"/>
  <c r="H2599" i="4" s="1"/>
  <c r="Q2598" i="4" l="1"/>
  <c r="U2598" i="4" s="1"/>
  <c r="I2599" i="4" s="1"/>
  <c r="Y2599" i="4" s="1"/>
  <c r="W2599" i="4"/>
  <c r="X2599" i="4"/>
  <c r="T2598" i="4"/>
  <c r="D2599" i="4" s="1"/>
  <c r="J2599" i="4" s="1"/>
  <c r="K2599" i="4" l="1"/>
  <c r="L2599" i="4" s="1"/>
  <c r="N2599" i="4" s="1"/>
  <c r="R2599" i="4" s="1"/>
  <c r="P2599" i="4" l="1"/>
  <c r="S2599" i="4" s="1"/>
  <c r="G2600" i="4" s="1"/>
  <c r="M2600" i="4" s="1"/>
  <c r="H2600" i="4"/>
  <c r="W2600" i="4" l="1"/>
  <c r="Q2599" i="4"/>
  <c r="X2600" i="4"/>
  <c r="U2599" i="4" l="1"/>
  <c r="I2600" i="4" s="1"/>
  <c r="Y2600" i="4" s="1"/>
  <c r="T2599" i="4"/>
  <c r="D2600" i="4" s="1"/>
  <c r="J2600" i="4" s="1"/>
  <c r="K2600" i="4" l="1"/>
  <c r="L2600" i="4" s="1"/>
  <c r="N2600" i="4" s="1"/>
  <c r="R2600" i="4" s="1"/>
  <c r="P2600" i="4" l="1"/>
  <c r="S2600" i="4" s="1"/>
  <c r="G2601" i="4" s="1"/>
  <c r="M2601" i="4" s="1"/>
  <c r="H2601" i="4"/>
  <c r="W2601" i="4" l="1"/>
  <c r="Q2600" i="4"/>
  <c r="X2601" i="4"/>
  <c r="U2600" i="4" l="1"/>
  <c r="I2601" i="4" s="1"/>
  <c r="Y2601" i="4" s="1"/>
  <c r="T2600" i="4"/>
  <c r="D2601" i="4" s="1"/>
  <c r="J2601" i="4" s="1"/>
  <c r="K2601" i="4" l="1"/>
  <c r="L2601" i="4" l="1"/>
  <c r="N2601" i="4" s="1"/>
  <c r="P2601" i="4" l="1"/>
  <c r="S2601" i="4" s="1"/>
  <c r="G2602" i="4" s="1"/>
  <c r="M2602" i="4" s="1"/>
  <c r="R2601" i="4"/>
  <c r="H2602" i="4" s="1"/>
  <c r="Q2601" i="4" l="1"/>
  <c r="U2601" i="4" s="1"/>
  <c r="I2602" i="4" s="1"/>
  <c r="Y2602" i="4" s="1"/>
  <c r="X2602" i="4"/>
  <c r="W2602" i="4"/>
  <c r="T2601" i="4"/>
  <c r="D2602" i="4" s="1"/>
  <c r="J2602" i="4" s="1"/>
  <c r="K2602" i="4" l="1"/>
  <c r="L2602" i="4" s="1"/>
  <c r="N2602" i="4" s="1"/>
  <c r="R2602" i="4" s="1"/>
  <c r="H2603" i="4" l="1"/>
  <c r="P2602" i="4"/>
  <c r="S2602" i="4" s="1"/>
  <c r="G2603" i="4" s="1"/>
  <c r="M2603" i="4" s="1"/>
  <c r="W2603" i="4" l="1"/>
  <c r="Q2602" i="4"/>
  <c r="U2602" i="4" s="1"/>
  <c r="I2603" i="4" s="1"/>
  <c r="Y2603" i="4" s="1"/>
  <c r="X2603" i="4"/>
  <c r="T2602" i="4"/>
  <c r="D2603" i="4" s="1"/>
  <c r="J2603" i="4" s="1"/>
  <c r="K2603" i="4" l="1"/>
  <c r="L2603" i="4" l="1"/>
  <c r="N2603" i="4" s="1"/>
  <c r="R2603" i="4" l="1"/>
  <c r="H2604" i="4" s="1"/>
  <c r="P2603" i="4"/>
  <c r="S2603" i="4" s="1"/>
  <c r="G2604" i="4" s="1"/>
  <c r="M2604" i="4" s="1"/>
  <c r="W2604" i="4" l="1"/>
  <c r="Q2603" i="4"/>
  <c r="U2603" i="4" s="1"/>
  <c r="I2604" i="4" s="1"/>
  <c r="Y2604" i="4" s="1"/>
  <c r="X2604" i="4"/>
  <c r="T2603" i="4"/>
  <c r="D2604" i="4" s="1"/>
  <c r="J2604" i="4" s="1"/>
  <c r="K2604" i="4" l="1"/>
  <c r="L2604" i="4" s="1"/>
  <c r="N2604" i="4" s="1"/>
  <c r="R2604" i="4" s="1"/>
  <c r="P2604" i="4" l="1"/>
  <c r="S2604" i="4" s="1"/>
  <c r="G2605" i="4" s="1"/>
  <c r="M2605" i="4" s="1"/>
  <c r="H2605" i="4"/>
  <c r="W2605" i="4" l="1"/>
  <c r="Q2604" i="4"/>
  <c r="X2605" i="4"/>
  <c r="U2604" i="4" l="1"/>
  <c r="I2605" i="4" s="1"/>
  <c r="Y2605" i="4" s="1"/>
  <c r="T2604" i="4"/>
  <c r="D2605" i="4" s="1"/>
  <c r="J2605" i="4" s="1"/>
  <c r="K2605" i="4" l="1"/>
  <c r="L2605" i="4" s="1"/>
  <c r="N2605" i="4" s="1"/>
  <c r="R2605" i="4" s="1"/>
  <c r="P2605" i="4" l="1"/>
  <c r="S2605" i="4" s="1"/>
  <c r="G2606" i="4" s="1"/>
  <c r="M2606" i="4" s="1"/>
  <c r="H2606" i="4"/>
  <c r="W2606" i="4" l="1"/>
  <c r="Q2605" i="4"/>
  <c r="X2606" i="4"/>
  <c r="U2605" i="4" l="1"/>
  <c r="I2606" i="4" s="1"/>
  <c r="Y2606" i="4" s="1"/>
  <c r="T2605" i="4"/>
  <c r="D2606" i="4" s="1"/>
  <c r="J2606" i="4" s="1"/>
  <c r="K2606" i="4" l="1"/>
  <c r="L2606" i="4" s="1"/>
  <c r="N2606" i="4" s="1"/>
  <c r="R2606" i="4" s="1"/>
  <c r="P2606" i="4" l="1"/>
  <c r="S2606" i="4" s="1"/>
  <c r="G2607" i="4" s="1"/>
  <c r="M2607" i="4" s="1"/>
  <c r="H2607" i="4"/>
  <c r="W2607" i="4" l="1"/>
  <c r="Q2606" i="4"/>
  <c r="X2607" i="4"/>
  <c r="U2606" i="4" l="1"/>
  <c r="I2607" i="4" s="1"/>
  <c r="Y2607" i="4" s="1"/>
  <c r="T2606" i="4"/>
  <c r="D2607" i="4" s="1"/>
  <c r="J2607" i="4" s="1"/>
  <c r="K2607" i="4" l="1"/>
  <c r="L2607" i="4" s="1"/>
  <c r="N2607" i="4" s="1"/>
  <c r="R2607" i="4" s="1"/>
  <c r="P2607" i="4" l="1"/>
  <c r="S2607" i="4" s="1"/>
  <c r="G2608" i="4" s="1"/>
  <c r="M2608" i="4" s="1"/>
  <c r="H2608" i="4"/>
  <c r="W2608" i="4" l="1"/>
  <c r="Q2607" i="4"/>
  <c r="X2608" i="4"/>
  <c r="U2607" i="4" l="1"/>
  <c r="I2608" i="4" s="1"/>
  <c r="Y2608" i="4" s="1"/>
  <c r="T2607" i="4"/>
  <c r="D2608" i="4" s="1"/>
  <c r="J2608" i="4" s="1"/>
  <c r="K2608" i="4" l="1"/>
  <c r="L2608" i="4" l="1"/>
  <c r="N2608" i="4" s="1"/>
  <c r="P2608" i="4" l="1"/>
  <c r="S2608" i="4" s="1"/>
  <c r="G2609" i="4" s="1"/>
  <c r="M2609" i="4" s="1"/>
  <c r="R2608" i="4"/>
  <c r="H2609" i="4" s="1"/>
  <c r="W2609" i="4" l="1"/>
  <c r="Q2608" i="4"/>
  <c r="T2608" i="4" s="1"/>
  <c r="D2609" i="4" s="1"/>
  <c r="J2609" i="4" s="1"/>
  <c r="X2609" i="4"/>
  <c r="U2608" i="4" l="1"/>
  <c r="I2609" i="4" s="1"/>
  <c r="Y2609" i="4" s="1"/>
  <c r="K2609" i="4"/>
  <c r="L2609" i="4" s="1"/>
  <c r="N2609" i="4" s="1"/>
  <c r="R2609" i="4" l="1"/>
  <c r="H2610" i="4" s="1"/>
  <c r="P2609" i="4"/>
  <c r="S2609" i="4" s="1"/>
  <c r="G2610" i="4" s="1"/>
  <c r="M2610" i="4" s="1"/>
  <c r="W2610" i="4" l="1"/>
  <c r="X2610" i="4"/>
  <c r="Q2609" i="4"/>
  <c r="U2609" i="4" s="1"/>
  <c r="I2610" i="4" s="1"/>
  <c r="Y2610" i="4" s="1"/>
  <c r="T2609" i="4"/>
  <c r="D2610" i="4" s="1"/>
  <c r="J2610" i="4" s="1"/>
  <c r="K2610" i="4" l="1"/>
  <c r="L2610" i="4" l="1"/>
  <c r="N2610" i="4" s="1"/>
  <c r="P2610" i="4" l="1"/>
  <c r="S2610" i="4" s="1"/>
  <c r="G2611" i="4" s="1"/>
  <c r="M2611" i="4" s="1"/>
  <c r="R2610" i="4"/>
  <c r="H2611" i="4" s="1"/>
  <c r="X2611" i="4" l="1"/>
  <c r="W2611" i="4"/>
  <c r="Q2610" i="4"/>
  <c r="U2610" i="4" s="1"/>
  <c r="I2611" i="4" s="1"/>
  <c r="Y2611" i="4" s="1"/>
  <c r="T2610" i="4"/>
  <c r="D2611" i="4" s="1"/>
  <c r="J2611" i="4" s="1"/>
  <c r="K2611" i="4" l="1"/>
  <c r="L2611" i="4" s="1"/>
  <c r="N2611" i="4" s="1"/>
  <c r="R2611" i="4" s="1"/>
  <c r="P2611" i="4" l="1"/>
  <c r="S2611" i="4" s="1"/>
  <c r="G2612" i="4" s="1"/>
  <c r="M2612" i="4" s="1"/>
  <c r="H2612" i="4"/>
  <c r="W2612" i="4" l="1"/>
  <c r="Q2611" i="4"/>
  <c r="X2612" i="4"/>
  <c r="U2611" i="4" l="1"/>
  <c r="I2612" i="4" s="1"/>
  <c r="Y2612" i="4" s="1"/>
  <c r="T2611" i="4"/>
  <c r="D2612" i="4" s="1"/>
  <c r="J2612" i="4" s="1"/>
  <c r="K2612" i="4" l="1"/>
  <c r="L2612" i="4" l="1"/>
  <c r="N2612" i="4" s="1"/>
  <c r="P2612" i="4" l="1"/>
  <c r="S2612" i="4" s="1"/>
  <c r="G2613" i="4" s="1"/>
  <c r="M2613" i="4" s="1"/>
  <c r="R2612" i="4"/>
  <c r="H2613" i="4" s="1"/>
  <c r="Q2612" i="4" l="1"/>
  <c r="U2612" i="4" s="1"/>
  <c r="I2613" i="4" s="1"/>
  <c r="Y2613" i="4" s="1"/>
  <c r="X2613" i="4"/>
  <c r="W2613" i="4"/>
  <c r="T2612" i="4"/>
  <c r="D2613" i="4" s="1"/>
  <c r="J2613" i="4" s="1"/>
  <c r="K2613" i="4" l="1"/>
  <c r="L2613" i="4" l="1"/>
  <c r="N2613" i="4" s="1"/>
  <c r="R2613" i="4" s="1"/>
  <c r="P2613" i="4" l="1"/>
  <c r="S2613" i="4" s="1"/>
  <c r="G2614" i="4" s="1"/>
  <c r="M2614" i="4" s="1"/>
  <c r="H2614" i="4"/>
  <c r="W2614" i="4" l="1"/>
  <c r="Q2613" i="4"/>
  <c r="X2614" i="4"/>
  <c r="U2613" i="4" l="1"/>
  <c r="I2614" i="4" s="1"/>
  <c r="Y2614" i="4" s="1"/>
  <c r="T2613" i="4"/>
  <c r="D2614" i="4" s="1"/>
  <c r="J2614" i="4" s="1"/>
  <c r="K2614" i="4" l="1"/>
  <c r="L2614" i="4" s="1"/>
  <c r="N2614" i="4" s="1"/>
  <c r="R2614" i="4" s="1"/>
  <c r="P2614" i="4" l="1"/>
  <c r="S2614" i="4" s="1"/>
  <c r="G2615" i="4" s="1"/>
  <c r="M2615" i="4" s="1"/>
  <c r="H2615" i="4"/>
  <c r="W2615" i="4" l="1"/>
  <c r="Q2614" i="4"/>
  <c r="X2615" i="4"/>
  <c r="U2614" i="4" l="1"/>
  <c r="I2615" i="4" s="1"/>
  <c r="Y2615" i="4" s="1"/>
  <c r="T2614" i="4"/>
  <c r="D2615" i="4" s="1"/>
  <c r="J2615" i="4" s="1"/>
  <c r="K2615" i="4" l="1"/>
  <c r="L2615" i="4" s="1"/>
  <c r="N2615" i="4" s="1"/>
  <c r="R2615" i="4" s="1"/>
  <c r="P2615" i="4" l="1"/>
  <c r="S2615" i="4" s="1"/>
  <c r="G2616" i="4" s="1"/>
  <c r="M2616" i="4" s="1"/>
  <c r="H2616" i="4"/>
  <c r="W2616" i="4" l="1"/>
  <c r="Q2615" i="4"/>
  <c r="X2616" i="4"/>
  <c r="U2615" i="4" l="1"/>
  <c r="I2616" i="4" s="1"/>
  <c r="Y2616" i="4" s="1"/>
  <c r="T2615" i="4"/>
  <c r="D2616" i="4" s="1"/>
  <c r="J2616" i="4" s="1"/>
  <c r="K2616" i="4" l="1"/>
  <c r="L2616" i="4" s="1"/>
  <c r="N2616" i="4" s="1"/>
  <c r="R2616" i="4" s="1"/>
  <c r="P2616" i="4" l="1"/>
  <c r="S2616" i="4" s="1"/>
  <c r="G2617" i="4" s="1"/>
  <c r="M2617" i="4" s="1"/>
  <c r="H2617" i="4"/>
  <c r="W2617" i="4" l="1"/>
  <c r="Q2616" i="4"/>
  <c r="X2617" i="4"/>
  <c r="U2616" i="4" l="1"/>
  <c r="I2617" i="4" s="1"/>
  <c r="Y2617" i="4" s="1"/>
  <c r="T2616" i="4"/>
  <c r="D2617" i="4" s="1"/>
  <c r="J2617" i="4" s="1"/>
  <c r="K2617" i="4" l="1"/>
  <c r="L2617" i="4" s="1"/>
  <c r="N2617" i="4" s="1"/>
  <c r="R2617" i="4" s="1"/>
  <c r="P2617" i="4" l="1"/>
  <c r="S2617" i="4" s="1"/>
  <c r="G2618" i="4" s="1"/>
  <c r="M2618" i="4" s="1"/>
  <c r="H2618" i="4"/>
  <c r="W2618" i="4" l="1"/>
  <c r="Q2617" i="4"/>
  <c r="X2618" i="4"/>
  <c r="U2617" i="4" l="1"/>
  <c r="I2618" i="4" s="1"/>
  <c r="Y2618" i="4" s="1"/>
  <c r="T2617" i="4"/>
  <c r="D2618" i="4" s="1"/>
  <c r="J2618" i="4" s="1"/>
  <c r="K2618" i="4" l="1"/>
  <c r="L2618" i="4" l="1"/>
  <c r="N2618" i="4" s="1"/>
  <c r="R2618" i="4" l="1"/>
  <c r="H2619" i="4" s="1"/>
  <c r="P2618" i="4"/>
  <c r="S2618" i="4" s="1"/>
  <c r="G2619" i="4" s="1"/>
  <c r="M2619" i="4" s="1"/>
  <c r="W2619" i="4" l="1"/>
  <c r="X2619" i="4"/>
  <c r="Q2618" i="4"/>
  <c r="T2618" i="4" s="1"/>
  <c r="D2619" i="4" s="1"/>
  <c r="J2619" i="4" s="1"/>
  <c r="U2618" i="4" l="1"/>
  <c r="I2619" i="4" s="1"/>
  <c r="Y2619" i="4" s="1"/>
  <c r="K2619" i="4"/>
  <c r="L2619" i="4" l="1"/>
  <c r="N2619" i="4" s="1"/>
  <c r="R2619" i="4" l="1"/>
  <c r="H2620" i="4" s="1"/>
  <c r="P2619" i="4"/>
  <c r="S2619" i="4" s="1"/>
  <c r="G2620" i="4" s="1"/>
  <c r="M2620" i="4" s="1"/>
  <c r="W2620" i="4" l="1"/>
  <c r="X2620" i="4"/>
  <c r="Q2619" i="4"/>
  <c r="T2619" i="4" s="1"/>
  <c r="D2620" i="4" s="1"/>
  <c r="J2620" i="4" s="1"/>
  <c r="U2619" i="4" l="1"/>
  <c r="I2620" i="4" s="1"/>
  <c r="Y2620" i="4" s="1"/>
  <c r="K2620" i="4"/>
  <c r="L2620" i="4" l="1"/>
  <c r="N2620" i="4" s="1"/>
  <c r="R2620" i="4" l="1"/>
  <c r="H2621" i="4" s="1"/>
  <c r="P2620" i="4"/>
  <c r="S2620" i="4" s="1"/>
  <c r="G2621" i="4" s="1"/>
  <c r="M2621" i="4" s="1"/>
  <c r="W2621" i="4" l="1"/>
  <c r="X2621" i="4"/>
  <c r="Q2620" i="4"/>
  <c r="T2620" i="4" s="1"/>
  <c r="D2621" i="4" s="1"/>
  <c r="J2621" i="4" s="1"/>
  <c r="U2620" i="4" l="1"/>
  <c r="I2621" i="4" s="1"/>
  <c r="Y2621" i="4" s="1"/>
  <c r="K2621" i="4"/>
  <c r="L2621" i="4" l="1"/>
  <c r="N2621" i="4" s="1"/>
  <c r="R2621" i="4" s="1"/>
  <c r="P2621" i="4" l="1"/>
  <c r="S2621" i="4" s="1"/>
  <c r="G2622" i="4" s="1"/>
  <c r="M2622" i="4" s="1"/>
  <c r="H2622" i="4"/>
  <c r="W2622" i="4" l="1"/>
  <c r="Q2621" i="4"/>
  <c r="X2622" i="4"/>
  <c r="U2621" i="4" l="1"/>
  <c r="I2622" i="4" s="1"/>
  <c r="Y2622" i="4" s="1"/>
  <c r="T2621" i="4"/>
  <c r="D2622" i="4" s="1"/>
  <c r="J2622" i="4" s="1"/>
  <c r="K2622" i="4" l="1"/>
  <c r="L2622" i="4" s="1"/>
  <c r="N2622" i="4" s="1"/>
  <c r="R2622" i="4" s="1"/>
  <c r="P2622" i="4" l="1"/>
  <c r="S2622" i="4" s="1"/>
  <c r="G2623" i="4" s="1"/>
  <c r="M2623" i="4" s="1"/>
  <c r="H2623" i="4"/>
  <c r="W2623" i="4" l="1"/>
  <c r="Q2622" i="4"/>
  <c r="X2623" i="4"/>
  <c r="U2622" i="4" l="1"/>
  <c r="I2623" i="4" s="1"/>
  <c r="Y2623" i="4" s="1"/>
  <c r="T2622" i="4"/>
  <c r="D2623" i="4" s="1"/>
  <c r="J2623" i="4" s="1"/>
  <c r="K2623" i="4" l="1"/>
  <c r="L2623" i="4" l="1"/>
  <c r="N2623" i="4" s="1"/>
  <c r="P2623" i="4" l="1"/>
  <c r="S2623" i="4" s="1"/>
  <c r="G2624" i="4" s="1"/>
  <c r="M2624" i="4" s="1"/>
  <c r="R2623" i="4"/>
  <c r="H2624" i="4" s="1"/>
  <c r="W2624" i="4" l="1"/>
  <c r="Q2623" i="4"/>
  <c r="U2623" i="4" s="1"/>
  <c r="I2624" i="4" s="1"/>
  <c r="Y2624" i="4" s="1"/>
  <c r="X2624" i="4"/>
  <c r="T2623" i="4"/>
  <c r="D2624" i="4" s="1"/>
  <c r="J2624" i="4" s="1"/>
  <c r="K2624" i="4" l="1"/>
  <c r="L2624" i="4" s="1"/>
  <c r="N2624" i="4" s="1"/>
  <c r="R2624" i="4" s="1"/>
  <c r="P2624" i="4" l="1"/>
  <c r="S2624" i="4" s="1"/>
  <c r="G2625" i="4" s="1"/>
  <c r="M2625" i="4" s="1"/>
  <c r="H2625" i="4"/>
  <c r="W2625" i="4" l="1"/>
  <c r="Q2624" i="4"/>
  <c r="X2625" i="4"/>
  <c r="U2624" i="4" l="1"/>
  <c r="I2625" i="4" s="1"/>
  <c r="Y2625" i="4" s="1"/>
  <c r="T2624" i="4"/>
  <c r="D2625" i="4" s="1"/>
  <c r="J2625" i="4" s="1"/>
  <c r="K2625" i="4" l="1"/>
  <c r="L2625" i="4" l="1"/>
  <c r="N2625" i="4" s="1"/>
  <c r="P2625" i="4" l="1"/>
  <c r="S2625" i="4" s="1"/>
  <c r="G2626" i="4" s="1"/>
  <c r="M2626" i="4" s="1"/>
  <c r="R2625" i="4"/>
  <c r="H2626" i="4" s="1"/>
  <c r="Q2625" i="4" l="1"/>
  <c r="U2625" i="4" s="1"/>
  <c r="I2626" i="4" s="1"/>
  <c r="Y2626" i="4" s="1"/>
  <c r="W2626" i="4"/>
  <c r="X2626" i="4"/>
  <c r="T2625" i="4"/>
  <c r="D2626" i="4" s="1"/>
  <c r="J2626" i="4" s="1"/>
  <c r="K2626" i="4" l="1"/>
  <c r="L2626" i="4" s="1"/>
  <c r="N2626" i="4" s="1"/>
  <c r="R2626" i="4" s="1"/>
  <c r="P2626" i="4" l="1"/>
  <c r="S2626" i="4" s="1"/>
  <c r="G2627" i="4" s="1"/>
  <c r="M2627" i="4" s="1"/>
  <c r="H2627" i="4"/>
  <c r="W2627" i="4" l="1"/>
  <c r="Q2626" i="4"/>
  <c r="T2626" i="4" s="1"/>
  <c r="D2627" i="4" s="1"/>
  <c r="J2627" i="4" s="1"/>
  <c r="X2627" i="4"/>
  <c r="U2626" i="4" l="1"/>
  <c r="I2627" i="4" s="1"/>
  <c r="Y2627" i="4" s="1"/>
  <c r="K2627" i="4"/>
  <c r="L2627" i="4" l="1"/>
  <c r="N2627" i="4" s="1"/>
  <c r="P2627" i="4" l="1"/>
  <c r="S2627" i="4" s="1"/>
  <c r="G2628" i="4" s="1"/>
  <c r="M2628" i="4" s="1"/>
  <c r="R2627" i="4"/>
  <c r="H2628" i="4" s="1"/>
  <c r="Q2627" i="4" l="1"/>
  <c r="T2627" i="4" s="1"/>
  <c r="D2628" i="4" s="1"/>
  <c r="J2628" i="4" s="1"/>
  <c r="X2628" i="4"/>
  <c r="W2628" i="4"/>
  <c r="U2627" i="4" l="1"/>
  <c r="I2628" i="4" s="1"/>
  <c r="Y2628" i="4" s="1"/>
  <c r="K2628" i="4"/>
  <c r="L2628" i="4" s="1"/>
  <c r="N2628" i="4" s="1"/>
  <c r="P2628" i="4" l="1"/>
  <c r="S2628" i="4" s="1"/>
  <c r="G2629" i="4" s="1"/>
  <c r="M2629" i="4" s="1"/>
  <c r="R2628" i="4"/>
  <c r="H2629" i="4" s="1"/>
  <c r="Q2628" i="4" l="1"/>
  <c r="U2628" i="4" s="1"/>
  <c r="I2629" i="4" s="1"/>
  <c r="Y2629" i="4" s="1"/>
  <c r="X2629" i="4"/>
  <c r="W2629" i="4"/>
  <c r="T2628" i="4"/>
  <c r="D2629" i="4" s="1"/>
  <c r="J2629" i="4" s="1"/>
  <c r="K2629" i="4" l="1"/>
  <c r="L2629" i="4" l="1"/>
  <c r="N2629" i="4" s="1"/>
  <c r="P2629" i="4" l="1"/>
  <c r="S2629" i="4" s="1"/>
  <c r="G2630" i="4" s="1"/>
  <c r="M2630" i="4" s="1"/>
  <c r="R2629" i="4"/>
  <c r="H2630" i="4" s="1"/>
  <c r="X2630" i="4" l="1"/>
  <c r="Q2629" i="4"/>
  <c r="T2629" i="4" s="1"/>
  <c r="D2630" i="4" s="1"/>
  <c r="J2630" i="4" s="1"/>
  <c r="W2630" i="4"/>
  <c r="U2629" i="4" l="1"/>
  <c r="I2630" i="4" s="1"/>
  <c r="Y2630" i="4" s="1"/>
  <c r="K2630" i="4"/>
  <c r="L2630" i="4" s="1"/>
  <c r="N2630" i="4" s="1"/>
  <c r="P2630" i="4" l="1"/>
  <c r="S2630" i="4" s="1"/>
  <c r="G2631" i="4" s="1"/>
  <c r="M2631" i="4" s="1"/>
  <c r="R2630" i="4"/>
  <c r="H2631" i="4" s="1"/>
  <c r="Q2630" i="4" l="1"/>
  <c r="T2630" i="4" s="1"/>
  <c r="D2631" i="4" s="1"/>
  <c r="J2631" i="4" s="1"/>
  <c r="X2631" i="4"/>
  <c r="W2631" i="4"/>
  <c r="U2630" i="4" l="1"/>
  <c r="I2631" i="4" s="1"/>
  <c r="Y2631" i="4" s="1"/>
  <c r="K2631" i="4"/>
  <c r="L2631" i="4" s="1"/>
  <c r="N2631" i="4" s="1"/>
  <c r="R2631" i="4" l="1"/>
  <c r="H2632" i="4" s="1"/>
  <c r="P2631" i="4"/>
  <c r="S2631" i="4" s="1"/>
  <c r="G2632" i="4" s="1"/>
  <c r="M2632" i="4" s="1"/>
  <c r="W2632" i="4" l="1"/>
  <c r="X2632" i="4"/>
  <c r="Q2631" i="4"/>
  <c r="U2631" i="4" s="1"/>
  <c r="I2632" i="4" s="1"/>
  <c r="Y2632" i="4" s="1"/>
  <c r="T2631" i="4"/>
  <c r="D2632" i="4" s="1"/>
  <c r="J2632" i="4" s="1"/>
  <c r="K2632" i="4" l="1"/>
  <c r="L2632" i="4" l="1"/>
  <c r="N2632" i="4" s="1"/>
  <c r="R2632" i="4" s="1"/>
  <c r="P2632" i="4" l="1"/>
  <c r="S2632" i="4" s="1"/>
  <c r="G2633" i="4" s="1"/>
  <c r="M2633" i="4" s="1"/>
  <c r="H2633" i="4"/>
  <c r="W2633" i="4" l="1"/>
  <c r="Q2632" i="4"/>
  <c r="U2632" i="4" s="1"/>
  <c r="I2633" i="4" s="1"/>
  <c r="Y2633" i="4" s="1"/>
  <c r="T2632" i="4"/>
  <c r="D2633" i="4" s="1"/>
  <c r="J2633" i="4" s="1"/>
  <c r="X2633" i="4"/>
  <c r="K2633" i="4" l="1"/>
  <c r="L2633" i="4" l="1"/>
  <c r="N2633" i="4" s="1"/>
  <c r="R2633" i="4" l="1"/>
  <c r="H2634" i="4" s="1"/>
  <c r="P2633" i="4"/>
  <c r="S2633" i="4" s="1"/>
  <c r="G2634" i="4" s="1"/>
  <c r="M2634" i="4" s="1"/>
  <c r="W2634" i="4" l="1"/>
  <c r="Q2633" i="4"/>
  <c r="U2633" i="4" s="1"/>
  <c r="I2634" i="4" s="1"/>
  <c r="Y2634" i="4" s="1"/>
  <c r="X2634" i="4"/>
  <c r="T2633" i="4"/>
  <c r="D2634" i="4" s="1"/>
  <c r="J2634" i="4" s="1"/>
  <c r="K2634" i="4" l="1"/>
  <c r="L2634" i="4" s="1"/>
  <c r="N2634" i="4" s="1"/>
  <c r="R2634" i="4" s="1"/>
  <c r="P2634" i="4" l="1"/>
  <c r="S2634" i="4" s="1"/>
  <c r="G2635" i="4" s="1"/>
  <c r="M2635" i="4" s="1"/>
  <c r="H2635" i="4"/>
  <c r="W2635" i="4" l="1"/>
  <c r="Q2634" i="4"/>
  <c r="X2635" i="4"/>
  <c r="U2634" i="4" l="1"/>
  <c r="I2635" i="4" s="1"/>
  <c r="Y2635" i="4" s="1"/>
  <c r="T2634" i="4"/>
  <c r="D2635" i="4" s="1"/>
  <c r="J2635" i="4" s="1"/>
  <c r="K2635" i="4" l="1"/>
  <c r="L2635" i="4" l="1"/>
  <c r="N2635" i="4" s="1"/>
  <c r="P2635" i="4" l="1"/>
  <c r="S2635" i="4" s="1"/>
  <c r="G2636" i="4" s="1"/>
  <c r="M2636" i="4" s="1"/>
  <c r="R2635" i="4"/>
  <c r="H2636" i="4" s="1"/>
  <c r="W2636" i="4" l="1"/>
  <c r="X2636" i="4"/>
  <c r="Q2635" i="4"/>
  <c r="U2635" i="4" s="1"/>
  <c r="I2636" i="4" s="1"/>
  <c r="Y2636" i="4" s="1"/>
  <c r="T2635" i="4"/>
  <c r="D2636" i="4" s="1"/>
  <c r="J2636" i="4" s="1"/>
  <c r="K2636" i="4" l="1"/>
  <c r="L2636" i="4" s="1"/>
  <c r="N2636" i="4" s="1"/>
  <c r="R2636" i="4" s="1"/>
  <c r="P2636" i="4" l="1"/>
  <c r="S2636" i="4" s="1"/>
  <c r="G2637" i="4" s="1"/>
  <c r="M2637" i="4" s="1"/>
  <c r="H2637" i="4"/>
  <c r="W2637" i="4" l="1"/>
  <c r="Q2636" i="4"/>
  <c r="X2637" i="4"/>
  <c r="U2636" i="4" l="1"/>
  <c r="I2637" i="4" s="1"/>
  <c r="Y2637" i="4" s="1"/>
  <c r="T2636" i="4"/>
  <c r="D2637" i="4" s="1"/>
  <c r="J2637" i="4" s="1"/>
  <c r="K2637" i="4" l="1"/>
  <c r="L2637" i="4" l="1"/>
  <c r="N2637" i="4" s="1"/>
  <c r="P2637" i="4" l="1"/>
  <c r="S2637" i="4" s="1"/>
  <c r="G2638" i="4" s="1"/>
  <c r="M2638" i="4" s="1"/>
  <c r="R2637" i="4"/>
  <c r="H2638" i="4" s="1"/>
  <c r="Q2637" i="4" l="1"/>
  <c r="U2637" i="4" s="1"/>
  <c r="I2638" i="4" s="1"/>
  <c r="Y2638" i="4" s="1"/>
  <c r="X2638" i="4"/>
  <c r="W2638" i="4"/>
  <c r="T2637" i="4"/>
  <c r="D2638" i="4" s="1"/>
  <c r="J2638" i="4" s="1"/>
  <c r="K2638" i="4" l="1"/>
  <c r="L2638" i="4" s="1"/>
  <c r="N2638" i="4" s="1"/>
  <c r="R2638" i="4" s="1"/>
  <c r="P2638" i="4" l="1"/>
  <c r="S2638" i="4" s="1"/>
  <c r="G2639" i="4" s="1"/>
  <c r="M2639" i="4" s="1"/>
  <c r="H2639" i="4"/>
  <c r="W2639" i="4" l="1"/>
  <c r="Q2638" i="4"/>
  <c r="X2639" i="4"/>
  <c r="U2638" i="4" l="1"/>
  <c r="I2639" i="4" s="1"/>
  <c r="Y2639" i="4" s="1"/>
  <c r="T2638" i="4"/>
  <c r="D2639" i="4" s="1"/>
  <c r="J2639" i="4" s="1"/>
  <c r="K2639" i="4" l="1"/>
  <c r="L2639" i="4" s="1"/>
  <c r="N2639" i="4" s="1"/>
  <c r="R2639" i="4" s="1"/>
  <c r="P2639" i="4" l="1"/>
  <c r="S2639" i="4" s="1"/>
  <c r="G2640" i="4" s="1"/>
  <c r="M2640" i="4" s="1"/>
  <c r="H2640" i="4"/>
  <c r="W2640" i="4" l="1"/>
  <c r="Q2639" i="4"/>
  <c r="X2640" i="4"/>
  <c r="U2639" i="4" l="1"/>
  <c r="I2640" i="4" s="1"/>
  <c r="Y2640" i="4" s="1"/>
  <c r="T2639" i="4"/>
  <c r="D2640" i="4" s="1"/>
  <c r="J2640" i="4" s="1"/>
  <c r="K2640" i="4" l="1"/>
  <c r="L2640" i="4" l="1"/>
  <c r="N2640" i="4" s="1"/>
  <c r="P2640" i="4" l="1"/>
  <c r="S2640" i="4" s="1"/>
  <c r="G2641" i="4" s="1"/>
  <c r="M2641" i="4" s="1"/>
  <c r="R2640" i="4"/>
  <c r="H2641" i="4" s="1"/>
  <c r="X2641" i="4" l="1"/>
  <c r="Q2640" i="4"/>
  <c r="U2640" i="4" s="1"/>
  <c r="I2641" i="4" s="1"/>
  <c r="Y2641" i="4" s="1"/>
  <c r="W2641" i="4"/>
  <c r="T2640" i="4"/>
  <c r="D2641" i="4" s="1"/>
  <c r="J2641" i="4" s="1"/>
  <c r="K2641" i="4" l="1"/>
  <c r="L2641" i="4" s="1"/>
  <c r="N2641" i="4" s="1"/>
  <c r="R2641" i="4" s="1"/>
  <c r="P2641" i="4" l="1"/>
  <c r="S2641" i="4" s="1"/>
  <c r="G2642" i="4" s="1"/>
  <c r="M2642" i="4" s="1"/>
  <c r="H2642" i="4"/>
  <c r="W2642" i="4" l="1"/>
  <c r="Q2641" i="4"/>
  <c r="X2642" i="4"/>
  <c r="U2641" i="4" l="1"/>
  <c r="I2642" i="4" s="1"/>
  <c r="Y2642" i="4" s="1"/>
  <c r="T2641" i="4"/>
  <c r="D2642" i="4" s="1"/>
  <c r="J2642" i="4" s="1"/>
  <c r="K2642" i="4" l="1"/>
  <c r="L2642" i="4" l="1"/>
  <c r="N2642" i="4" s="1"/>
  <c r="P2642" i="4" l="1"/>
  <c r="S2642" i="4" s="1"/>
  <c r="G2643" i="4" s="1"/>
  <c r="M2643" i="4" s="1"/>
  <c r="R2642" i="4"/>
  <c r="H2643" i="4" s="1"/>
  <c r="W2643" i="4" l="1"/>
  <c r="Q2642" i="4"/>
  <c r="U2642" i="4" s="1"/>
  <c r="I2643" i="4" s="1"/>
  <c r="Y2643" i="4" s="1"/>
  <c r="X2643" i="4"/>
  <c r="T2642" i="4"/>
  <c r="D2643" i="4" s="1"/>
  <c r="J2643" i="4" s="1"/>
  <c r="K2643" i="4" l="1"/>
  <c r="L2643" i="4" l="1"/>
  <c r="N2643" i="4" s="1"/>
  <c r="P2643" i="4" l="1"/>
  <c r="S2643" i="4" s="1"/>
  <c r="G2644" i="4" s="1"/>
  <c r="M2644" i="4" s="1"/>
  <c r="R2643" i="4"/>
  <c r="H2644" i="4" s="1"/>
  <c r="Q2643" i="4" l="1"/>
  <c r="U2643" i="4" s="1"/>
  <c r="I2644" i="4" s="1"/>
  <c r="Y2644" i="4" s="1"/>
  <c r="X2644" i="4"/>
  <c r="W2644" i="4"/>
  <c r="T2643" i="4"/>
  <c r="D2644" i="4" s="1"/>
  <c r="J2644" i="4" s="1"/>
  <c r="K2644" i="4" l="1"/>
  <c r="L2644" i="4" s="1"/>
  <c r="N2644" i="4" s="1"/>
  <c r="R2644" i="4" s="1"/>
  <c r="H2645" i="4" l="1"/>
  <c r="P2644" i="4"/>
  <c r="S2644" i="4" s="1"/>
  <c r="G2645" i="4" s="1"/>
  <c r="M2645" i="4" s="1"/>
  <c r="W2645" i="4" l="1"/>
  <c r="Q2644" i="4"/>
  <c r="X2645" i="4"/>
  <c r="U2644" i="4" l="1"/>
  <c r="I2645" i="4" s="1"/>
  <c r="Y2645" i="4" s="1"/>
  <c r="T2644" i="4"/>
  <c r="D2645" i="4" s="1"/>
  <c r="J2645" i="4" s="1"/>
  <c r="K2645" i="4" l="1"/>
  <c r="L2645" i="4" l="1"/>
  <c r="N2645" i="4" s="1"/>
  <c r="R2645" i="4" s="1"/>
  <c r="P2645" i="4" l="1"/>
  <c r="S2645" i="4" s="1"/>
  <c r="G2646" i="4" s="1"/>
  <c r="M2646" i="4" s="1"/>
  <c r="H2646" i="4"/>
  <c r="W2646" i="4" l="1"/>
  <c r="Q2645" i="4"/>
  <c r="X2646" i="4"/>
  <c r="U2645" i="4" l="1"/>
  <c r="I2646" i="4" s="1"/>
  <c r="Y2646" i="4" s="1"/>
  <c r="T2645" i="4"/>
  <c r="D2646" i="4" s="1"/>
  <c r="J2646" i="4" s="1"/>
  <c r="K2646" i="4" l="1"/>
  <c r="L2646" i="4" l="1"/>
  <c r="N2646" i="4" s="1"/>
  <c r="R2646" i="4" l="1"/>
  <c r="H2647" i="4" s="1"/>
  <c r="P2646" i="4"/>
  <c r="S2646" i="4" s="1"/>
  <c r="G2647" i="4" s="1"/>
  <c r="M2647" i="4" s="1"/>
  <c r="W2647" i="4" l="1"/>
  <c r="X2647" i="4"/>
  <c r="Q2646" i="4"/>
  <c r="U2646" i="4" s="1"/>
  <c r="I2647" i="4" s="1"/>
  <c r="Y2647" i="4" s="1"/>
  <c r="T2646" i="4"/>
  <c r="D2647" i="4" s="1"/>
  <c r="J2647" i="4" s="1"/>
  <c r="K2647" i="4" l="1"/>
  <c r="L2647" i="4" l="1"/>
  <c r="N2647" i="4" s="1"/>
  <c r="P2647" i="4" l="1"/>
  <c r="S2647" i="4" s="1"/>
  <c r="G2648" i="4" s="1"/>
  <c r="M2648" i="4" s="1"/>
  <c r="R2647" i="4"/>
  <c r="H2648" i="4" s="1"/>
  <c r="W2648" i="4" l="1"/>
  <c r="Q2647" i="4"/>
  <c r="U2647" i="4" s="1"/>
  <c r="I2648" i="4" s="1"/>
  <c r="Y2648" i="4" s="1"/>
  <c r="X2648" i="4"/>
  <c r="T2647" i="4"/>
  <c r="D2648" i="4" s="1"/>
  <c r="J2648" i="4" s="1"/>
  <c r="K2648" i="4" l="1"/>
  <c r="L2648" i="4" l="1"/>
  <c r="N2648" i="4" s="1"/>
  <c r="P2648" i="4" l="1"/>
  <c r="S2648" i="4" s="1"/>
  <c r="G2649" i="4" s="1"/>
  <c r="M2649" i="4" s="1"/>
  <c r="R2648" i="4"/>
  <c r="H2649" i="4" s="1"/>
  <c r="Q2648" i="4" l="1"/>
  <c r="U2648" i="4" s="1"/>
  <c r="I2649" i="4" s="1"/>
  <c r="Y2649" i="4" s="1"/>
  <c r="W2649" i="4"/>
  <c r="X2649" i="4"/>
  <c r="T2648" i="4"/>
  <c r="D2649" i="4" s="1"/>
  <c r="J2649" i="4" s="1"/>
  <c r="K2649" i="4" l="1"/>
  <c r="L2649" i="4" l="1"/>
  <c r="N2649" i="4" s="1"/>
  <c r="R2649" i="4" l="1"/>
  <c r="H2650" i="4" s="1"/>
  <c r="P2649" i="4"/>
  <c r="S2649" i="4" s="1"/>
  <c r="G2650" i="4" s="1"/>
  <c r="M2650" i="4" s="1"/>
  <c r="W2650" i="4" l="1"/>
  <c r="X2650" i="4"/>
  <c r="Q2649" i="4"/>
  <c r="T2649" i="4" s="1"/>
  <c r="D2650" i="4" s="1"/>
  <c r="J2650" i="4" s="1"/>
  <c r="U2649" i="4" l="1"/>
  <c r="I2650" i="4" s="1"/>
  <c r="Y2650" i="4" s="1"/>
  <c r="K2650" i="4"/>
  <c r="L2650" i="4" l="1"/>
  <c r="N2650" i="4" s="1"/>
  <c r="P2650" i="4" l="1"/>
  <c r="S2650" i="4" s="1"/>
  <c r="G2651" i="4" s="1"/>
  <c r="M2651" i="4" s="1"/>
  <c r="R2650" i="4"/>
  <c r="H2651" i="4" s="1"/>
  <c r="Q2650" i="4" l="1"/>
  <c r="U2650" i="4" s="1"/>
  <c r="I2651" i="4" s="1"/>
  <c r="Y2651" i="4" s="1"/>
  <c r="X2651" i="4"/>
  <c r="W2651" i="4"/>
  <c r="T2650" i="4"/>
  <c r="D2651" i="4" s="1"/>
  <c r="J2651" i="4" s="1"/>
  <c r="K2651" i="4" l="1"/>
  <c r="L2651" i="4" l="1"/>
  <c r="N2651" i="4" s="1"/>
  <c r="P2651" i="4" l="1"/>
  <c r="S2651" i="4" s="1"/>
  <c r="G2652" i="4" s="1"/>
  <c r="M2652" i="4" s="1"/>
  <c r="R2651" i="4"/>
  <c r="H2652" i="4" s="1"/>
  <c r="Q2651" i="4" l="1"/>
  <c r="U2651" i="4" s="1"/>
  <c r="I2652" i="4" s="1"/>
  <c r="Y2652" i="4" s="1"/>
  <c r="X2652" i="4"/>
  <c r="W2652" i="4"/>
  <c r="T2651" i="4"/>
  <c r="D2652" i="4" s="1"/>
  <c r="J2652" i="4" s="1"/>
  <c r="K2652" i="4" l="1"/>
  <c r="L2652" i="4" s="1"/>
  <c r="N2652" i="4" s="1"/>
  <c r="R2652" i="4" s="1"/>
  <c r="P2652" i="4" l="1"/>
  <c r="S2652" i="4" s="1"/>
  <c r="G2653" i="4" s="1"/>
  <c r="M2653" i="4" s="1"/>
  <c r="H2653" i="4"/>
  <c r="W2653" i="4" l="1"/>
  <c r="Q2652" i="4"/>
  <c r="X2653" i="4"/>
  <c r="U2652" i="4" l="1"/>
  <c r="I2653" i="4" s="1"/>
  <c r="Y2653" i="4" s="1"/>
  <c r="T2652" i="4"/>
  <c r="D2653" i="4" s="1"/>
  <c r="J2653" i="4" s="1"/>
  <c r="K2653" i="4" l="1"/>
  <c r="L2653" i="4" l="1"/>
  <c r="N2653" i="4" s="1"/>
  <c r="P2653" i="4" l="1"/>
  <c r="S2653" i="4" s="1"/>
  <c r="G2654" i="4" s="1"/>
  <c r="M2654" i="4" s="1"/>
  <c r="R2653" i="4"/>
  <c r="H2654" i="4" s="1"/>
  <c r="W2654" i="4" l="1"/>
  <c r="Q2653" i="4"/>
  <c r="U2653" i="4" s="1"/>
  <c r="I2654" i="4" s="1"/>
  <c r="Y2654" i="4" s="1"/>
  <c r="X2654" i="4"/>
  <c r="T2653" i="4"/>
  <c r="D2654" i="4" s="1"/>
  <c r="J2654" i="4" s="1"/>
  <c r="K2654" i="4" l="1"/>
  <c r="L2654" i="4" l="1"/>
  <c r="N2654" i="4" s="1"/>
  <c r="P2654" i="4" l="1"/>
  <c r="S2654" i="4" s="1"/>
  <c r="G2655" i="4" s="1"/>
  <c r="M2655" i="4" s="1"/>
  <c r="R2654" i="4"/>
  <c r="H2655" i="4" s="1"/>
  <c r="Q2654" i="4" l="1"/>
  <c r="U2654" i="4" s="1"/>
  <c r="I2655" i="4" s="1"/>
  <c r="Y2655" i="4" s="1"/>
  <c r="W2655" i="4"/>
  <c r="X2655" i="4"/>
  <c r="T2654" i="4"/>
  <c r="D2655" i="4" s="1"/>
  <c r="J2655" i="4" s="1"/>
  <c r="K2655" i="4" l="1"/>
  <c r="L2655" i="4" s="1"/>
  <c r="N2655" i="4" s="1"/>
  <c r="R2655" i="4" s="1"/>
  <c r="P2655" i="4" l="1"/>
  <c r="S2655" i="4" s="1"/>
  <c r="G2656" i="4" s="1"/>
  <c r="M2656" i="4" s="1"/>
  <c r="H2656" i="4"/>
  <c r="W2656" i="4" l="1"/>
  <c r="Q2655" i="4"/>
  <c r="X2656" i="4"/>
  <c r="U2655" i="4" l="1"/>
  <c r="I2656" i="4" s="1"/>
  <c r="Y2656" i="4" s="1"/>
  <c r="T2655" i="4"/>
  <c r="D2656" i="4" s="1"/>
  <c r="J2656" i="4" s="1"/>
  <c r="K2656" i="4" l="1"/>
  <c r="L2656" i="4" l="1"/>
  <c r="N2656" i="4" s="1"/>
  <c r="R2656" i="4" l="1"/>
  <c r="H2657" i="4" s="1"/>
  <c r="P2656" i="4"/>
  <c r="S2656" i="4" s="1"/>
  <c r="G2657" i="4" s="1"/>
  <c r="M2657" i="4" s="1"/>
  <c r="W2657" i="4" l="1"/>
  <c r="X2657" i="4"/>
  <c r="Q2656" i="4"/>
  <c r="T2656" i="4" s="1"/>
  <c r="D2657" i="4" s="1"/>
  <c r="K2657" i="4" l="1"/>
  <c r="J2657" i="4"/>
  <c r="U2656" i="4"/>
  <c r="I2657" i="4" s="1"/>
  <c r="Y2657" i="4" s="1"/>
  <c r="L2657" i="4" l="1"/>
  <c r="N2657" i="4" s="1"/>
  <c r="P2657" i="4" l="1"/>
  <c r="S2657" i="4" s="1"/>
  <c r="G2658" i="4" s="1"/>
  <c r="M2658" i="4" s="1"/>
  <c r="R2657" i="4"/>
  <c r="H2658" i="4" s="1"/>
  <c r="T2657" i="4"/>
  <c r="D2658" i="4" s="1"/>
  <c r="J2658" i="4" l="1"/>
  <c r="Q2657" i="4"/>
  <c r="U2657" i="4" s="1"/>
  <c r="I2658" i="4" s="1"/>
  <c r="Y2658" i="4" s="1"/>
  <c r="X2658" i="4"/>
  <c r="W2658" i="4"/>
  <c r="K2658" i="4"/>
  <c r="L2658" i="4" l="1"/>
  <c r="N2658" i="4" s="1"/>
  <c r="R2658" i="4" s="1"/>
  <c r="H2659" i="4" s="1"/>
  <c r="P2658" i="4" l="1"/>
  <c r="S2658" i="4" s="1"/>
  <c r="G2659" i="4" s="1"/>
  <c r="M2659" i="4" s="1"/>
  <c r="X2659" i="4" l="1"/>
  <c r="Q2658" i="4"/>
  <c r="U2658" i="4" s="1"/>
  <c r="I2659" i="4" s="1"/>
  <c r="Y2659" i="4" s="1"/>
  <c r="W2659" i="4"/>
  <c r="T2658" i="4"/>
  <c r="D2659" i="4" s="1"/>
  <c r="J2659" i="4" s="1"/>
  <c r="K2659" i="4" l="1"/>
  <c r="L2659" i="4" s="1"/>
  <c r="N2659" i="4" s="1"/>
  <c r="R2659" i="4" s="1"/>
  <c r="P2659" i="4" l="1"/>
  <c r="S2659" i="4" s="1"/>
  <c r="G2660" i="4" s="1"/>
  <c r="M2660" i="4" s="1"/>
  <c r="H2660" i="4"/>
  <c r="W2660" i="4" l="1"/>
  <c r="Q2659" i="4"/>
  <c r="X2660" i="4"/>
  <c r="U2659" i="4" l="1"/>
  <c r="I2660" i="4" s="1"/>
  <c r="Y2660" i="4" s="1"/>
  <c r="T2659" i="4"/>
  <c r="D2660" i="4" s="1"/>
  <c r="J2660" i="4" s="1"/>
  <c r="K2660" i="4" l="1"/>
  <c r="L2660" i="4" l="1"/>
  <c r="N2660" i="4" s="1"/>
  <c r="P2660" i="4" l="1"/>
  <c r="S2660" i="4" s="1"/>
  <c r="G2661" i="4" s="1"/>
  <c r="M2661" i="4" s="1"/>
  <c r="R2660" i="4"/>
  <c r="H2661" i="4" s="1"/>
  <c r="Q2660" i="4" l="1"/>
  <c r="U2660" i="4" s="1"/>
  <c r="I2661" i="4" s="1"/>
  <c r="Y2661" i="4" s="1"/>
  <c r="X2661" i="4"/>
  <c r="W2661" i="4"/>
  <c r="T2660" i="4"/>
  <c r="D2661" i="4" s="1"/>
  <c r="J2661" i="4" s="1"/>
  <c r="K2661" i="4" l="1"/>
  <c r="L2661" i="4" s="1"/>
  <c r="N2661" i="4" s="1"/>
  <c r="R2661" i="4" s="1"/>
  <c r="P2661" i="4" l="1"/>
  <c r="S2661" i="4" s="1"/>
  <c r="G2662" i="4" s="1"/>
  <c r="M2662" i="4" s="1"/>
  <c r="H2662" i="4"/>
  <c r="W2662" i="4" l="1"/>
  <c r="Q2661" i="4"/>
  <c r="X2662" i="4"/>
  <c r="U2661" i="4" l="1"/>
  <c r="I2662" i="4" s="1"/>
  <c r="Y2662" i="4" s="1"/>
  <c r="T2661" i="4"/>
  <c r="D2662" i="4" s="1"/>
  <c r="J2662" i="4" s="1"/>
  <c r="K2662" i="4" l="1"/>
  <c r="L2662" i="4" l="1"/>
  <c r="N2662" i="4" s="1"/>
  <c r="P2662" i="4" l="1"/>
  <c r="S2662" i="4" s="1"/>
  <c r="G2663" i="4" s="1"/>
  <c r="M2663" i="4" s="1"/>
  <c r="R2662" i="4"/>
  <c r="H2663" i="4" s="1"/>
  <c r="W2663" i="4" l="1"/>
  <c r="Q2662" i="4"/>
  <c r="U2662" i="4" s="1"/>
  <c r="I2663" i="4" s="1"/>
  <c r="Y2663" i="4" s="1"/>
  <c r="X2663" i="4"/>
  <c r="T2662" i="4"/>
  <c r="D2663" i="4" s="1"/>
  <c r="J2663" i="4" s="1"/>
  <c r="K2663" i="4" l="1"/>
  <c r="L2663" i="4" l="1"/>
  <c r="N2663" i="4" s="1"/>
  <c r="P2663" i="4" l="1"/>
  <c r="S2663" i="4" s="1"/>
  <c r="G2664" i="4" s="1"/>
  <c r="M2664" i="4" s="1"/>
  <c r="R2663" i="4"/>
  <c r="H2664" i="4" s="1"/>
  <c r="X2664" i="4" l="1"/>
  <c r="W2664" i="4"/>
  <c r="Q2663" i="4"/>
  <c r="U2663" i="4" s="1"/>
  <c r="I2664" i="4" s="1"/>
  <c r="Y2664" i="4" s="1"/>
  <c r="T2663" i="4"/>
  <c r="D2664" i="4" s="1"/>
  <c r="J2664" i="4" s="1"/>
  <c r="K2664" i="4" l="1"/>
  <c r="L2664" i="4" l="1"/>
  <c r="N2664" i="4" s="1"/>
  <c r="P2664" i="4" l="1"/>
  <c r="S2664" i="4" s="1"/>
  <c r="G2665" i="4" s="1"/>
  <c r="M2665" i="4" s="1"/>
  <c r="R2664" i="4"/>
  <c r="H2665" i="4" s="1"/>
  <c r="X2665" i="4" l="1"/>
  <c r="Q2664" i="4"/>
  <c r="U2664" i="4" s="1"/>
  <c r="I2665" i="4" s="1"/>
  <c r="Y2665" i="4" s="1"/>
  <c r="W2665" i="4"/>
  <c r="T2664" i="4"/>
  <c r="D2665" i="4" s="1"/>
  <c r="J2665" i="4" s="1"/>
  <c r="K2665" i="4" l="1"/>
  <c r="L2665" i="4" s="1"/>
  <c r="N2665" i="4" s="1"/>
  <c r="R2665" i="4" s="1"/>
  <c r="P2665" i="4" l="1"/>
  <c r="S2665" i="4" s="1"/>
  <c r="G2666" i="4" s="1"/>
  <c r="M2666" i="4" s="1"/>
  <c r="H2666" i="4"/>
  <c r="W2666" i="4" l="1"/>
  <c r="Q2665" i="4"/>
  <c r="X2666" i="4"/>
  <c r="U2665" i="4" l="1"/>
  <c r="I2666" i="4" s="1"/>
  <c r="Y2666" i="4" s="1"/>
  <c r="T2665" i="4"/>
  <c r="D2666" i="4" s="1"/>
  <c r="J2666" i="4" s="1"/>
  <c r="K2666" i="4" l="1"/>
  <c r="L2666" i="4" s="1"/>
  <c r="N2666" i="4" s="1"/>
  <c r="R2666" i="4" s="1"/>
  <c r="P2666" i="4" l="1"/>
  <c r="S2666" i="4" s="1"/>
  <c r="G2667" i="4" s="1"/>
  <c r="M2667" i="4" s="1"/>
  <c r="H2667" i="4"/>
  <c r="W2667" i="4" l="1"/>
  <c r="Q2666" i="4"/>
  <c r="X2667" i="4"/>
  <c r="U2666" i="4" l="1"/>
  <c r="I2667" i="4" s="1"/>
  <c r="Y2667" i="4" s="1"/>
  <c r="T2666" i="4"/>
  <c r="D2667" i="4" s="1"/>
  <c r="J2667" i="4" s="1"/>
  <c r="K2667" i="4" l="1"/>
  <c r="L2667" i="4" l="1"/>
  <c r="N2667" i="4" s="1"/>
  <c r="P2667" i="4" l="1"/>
  <c r="S2667" i="4" s="1"/>
  <c r="G2668" i="4" s="1"/>
  <c r="M2668" i="4" s="1"/>
  <c r="R2667" i="4"/>
  <c r="H2668" i="4" s="1"/>
  <c r="Q2667" i="4" l="1"/>
  <c r="U2667" i="4" s="1"/>
  <c r="I2668" i="4" s="1"/>
  <c r="Y2668" i="4" s="1"/>
  <c r="X2668" i="4"/>
  <c r="W2668" i="4"/>
  <c r="T2667" i="4"/>
  <c r="D2668" i="4" s="1"/>
  <c r="J2668" i="4" s="1"/>
  <c r="K2668" i="4" l="1"/>
  <c r="L2668" i="4" s="1"/>
  <c r="N2668" i="4" s="1"/>
  <c r="R2668" i="4" s="1"/>
  <c r="P2668" i="4" l="1"/>
  <c r="S2668" i="4" s="1"/>
  <c r="G2669" i="4" s="1"/>
  <c r="M2669" i="4" s="1"/>
  <c r="H2669" i="4"/>
  <c r="W2669" i="4" l="1"/>
  <c r="Q2668" i="4"/>
  <c r="X2669" i="4"/>
  <c r="U2668" i="4" l="1"/>
  <c r="I2669" i="4" s="1"/>
  <c r="Y2669" i="4" s="1"/>
  <c r="T2668" i="4"/>
  <c r="D2669" i="4" s="1"/>
  <c r="J2669" i="4" s="1"/>
  <c r="K2669" i="4" l="1"/>
  <c r="L2669" i="4" l="1"/>
  <c r="N2669" i="4" s="1"/>
  <c r="P2669" i="4" l="1"/>
  <c r="S2669" i="4" s="1"/>
  <c r="G2670" i="4" s="1"/>
  <c r="M2670" i="4" s="1"/>
  <c r="R2669" i="4"/>
  <c r="H2670" i="4" s="1"/>
  <c r="W2670" i="4" l="1"/>
  <c r="Q2669" i="4"/>
  <c r="U2669" i="4" s="1"/>
  <c r="I2670" i="4" s="1"/>
  <c r="Y2670" i="4" s="1"/>
  <c r="X2670" i="4"/>
  <c r="T2669" i="4"/>
  <c r="D2670" i="4" s="1"/>
  <c r="J2670" i="4" s="1"/>
  <c r="K2670" i="4" l="1"/>
  <c r="L2670" i="4" l="1"/>
  <c r="N2670" i="4" s="1"/>
  <c r="P2670" i="4" l="1"/>
  <c r="S2670" i="4" s="1"/>
  <c r="G2671" i="4" s="1"/>
  <c r="M2671" i="4" s="1"/>
  <c r="R2670" i="4"/>
  <c r="H2671" i="4" s="1"/>
  <c r="W2671" i="4" l="1"/>
  <c r="X2671" i="4"/>
  <c r="Q2670" i="4"/>
  <c r="U2670" i="4" s="1"/>
  <c r="I2671" i="4" s="1"/>
  <c r="Y2671" i="4" s="1"/>
  <c r="T2670" i="4"/>
  <c r="D2671" i="4" s="1"/>
  <c r="J2671" i="4" s="1"/>
  <c r="K2671" i="4" l="1"/>
  <c r="L2671" i="4" l="1"/>
  <c r="N2671" i="4" s="1"/>
  <c r="P2671" i="4" l="1"/>
  <c r="S2671" i="4" s="1"/>
  <c r="G2672" i="4" s="1"/>
  <c r="M2672" i="4" s="1"/>
  <c r="R2671" i="4"/>
  <c r="H2672" i="4" s="1"/>
  <c r="W2672" i="4" l="1"/>
  <c r="Q2671" i="4"/>
  <c r="U2671" i="4" s="1"/>
  <c r="I2672" i="4" s="1"/>
  <c r="Y2672" i="4" s="1"/>
  <c r="X2672" i="4"/>
  <c r="T2671" i="4"/>
  <c r="D2672" i="4" s="1"/>
  <c r="J2672" i="4" s="1"/>
  <c r="K2672" i="4" l="1"/>
  <c r="L2672" i="4" l="1"/>
  <c r="N2672" i="4" s="1"/>
  <c r="P2672" i="4" l="1"/>
  <c r="S2672" i="4" s="1"/>
  <c r="G2673" i="4" s="1"/>
  <c r="M2673" i="4" s="1"/>
  <c r="R2672" i="4"/>
  <c r="H2673" i="4" s="1"/>
  <c r="W2673" i="4" l="1"/>
  <c r="Q2672" i="4"/>
  <c r="U2672" i="4" s="1"/>
  <c r="I2673" i="4" s="1"/>
  <c r="Y2673" i="4" s="1"/>
  <c r="X2673" i="4"/>
  <c r="T2672" i="4"/>
  <c r="D2673" i="4" s="1"/>
  <c r="J2673" i="4" s="1"/>
  <c r="K2673" i="4" l="1"/>
  <c r="L2673" i="4" s="1"/>
  <c r="N2673" i="4" s="1"/>
  <c r="R2673" i="4" s="1"/>
  <c r="P2673" i="4" l="1"/>
  <c r="S2673" i="4" s="1"/>
  <c r="G2674" i="4" s="1"/>
  <c r="M2674" i="4" s="1"/>
  <c r="H2674" i="4"/>
  <c r="W2674" i="4" l="1"/>
  <c r="Q2673" i="4"/>
  <c r="X2674" i="4"/>
  <c r="U2673" i="4" l="1"/>
  <c r="I2674" i="4" s="1"/>
  <c r="Y2674" i="4" s="1"/>
  <c r="T2673" i="4"/>
  <c r="D2674" i="4" s="1"/>
  <c r="J2674" i="4" s="1"/>
  <c r="K2674" i="4" l="1"/>
  <c r="L2674" i="4" s="1"/>
  <c r="N2674" i="4" s="1"/>
  <c r="R2674" i="4" s="1"/>
  <c r="P2674" i="4" l="1"/>
  <c r="S2674" i="4" s="1"/>
  <c r="G2675" i="4" s="1"/>
  <c r="M2675" i="4" s="1"/>
  <c r="H2675" i="4"/>
  <c r="W2675" i="4" l="1"/>
  <c r="Q2674" i="4"/>
  <c r="U2674" i="4" s="1"/>
  <c r="I2675" i="4" s="1"/>
  <c r="Y2675" i="4" s="1"/>
  <c r="T2674" i="4"/>
  <c r="D2675" i="4" s="1"/>
  <c r="J2675" i="4" s="1"/>
  <c r="X2675" i="4"/>
  <c r="K2675" i="4" l="1"/>
  <c r="L2675" i="4" l="1"/>
  <c r="N2675" i="4" s="1"/>
  <c r="R2675" i="4" s="1"/>
  <c r="P2675" i="4" l="1"/>
  <c r="S2675" i="4" s="1"/>
  <c r="G2676" i="4" s="1"/>
  <c r="M2676" i="4" s="1"/>
  <c r="H2676" i="4"/>
  <c r="W2676" i="4" l="1"/>
  <c r="Q2675" i="4"/>
  <c r="U2675" i="4" s="1"/>
  <c r="I2676" i="4" s="1"/>
  <c r="Y2676" i="4" s="1"/>
  <c r="T2675" i="4"/>
  <c r="D2676" i="4" s="1"/>
  <c r="J2676" i="4" s="1"/>
  <c r="X2676" i="4"/>
  <c r="K2676" i="4" l="1"/>
  <c r="L2676" i="4" s="1"/>
  <c r="N2676" i="4" s="1"/>
  <c r="R2676" i="4" s="1"/>
  <c r="P2676" i="4" l="1"/>
  <c r="S2676" i="4" s="1"/>
  <c r="G2677" i="4" s="1"/>
  <c r="M2677" i="4" s="1"/>
  <c r="H2677" i="4"/>
  <c r="W2677" i="4" l="1"/>
  <c r="Q2676" i="4"/>
  <c r="U2676" i="4" s="1"/>
  <c r="I2677" i="4" s="1"/>
  <c r="Y2677" i="4" s="1"/>
  <c r="X2677" i="4"/>
  <c r="T2676" i="4"/>
  <c r="D2677" i="4" s="1"/>
  <c r="J2677" i="4" s="1"/>
  <c r="K2677" i="4" l="1"/>
  <c r="L2677" i="4" s="1"/>
  <c r="N2677" i="4" s="1"/>
  <c r="R2677" i="4" s="1"/>
  <c r="H2678" i="4" l="1"/>
  <c r="P2677" i="4"/>
  <c r="S2677" i="4" s="1"/>
  <c r="G2678" i="4" s="1"/>
  <c r="M2678" i="4" s="1"/>
  <c r="W2678" i="4" l="1"/>
  <c r="Q2677" i="4"/>
  <c r="X2678" i="4"/>
  <c r="U2677" i="4" l="1"/>
  <c r="I2678" i="4" s="1"/>
  <c r="Y2678" i="4" s="1"/>
  <c r="T2677" i="4"/>
  <c r="D2678" i="4" s="1"/>
  <c r="J2678" i="4" s="1"/>
  <c r="K2678" i="4" l="1"/>
  <c r="L2678" i="4" l="1"/>
  <c r="N2678" i="4" s="1"/>
  <c r="R2678" i="4" s="1"/>
  <c r="P2678" i="4" l="1"/>
  <c r="S2678" i="4" s="1"/>
  <c r="G2679" i="4" s="1"/>
  <c r="M2679" i="4" s="1"/>
  <c r="H2679" i="4"/>
  <c r="W2679" i="4" l="1"/>
  <c r="Q2678" i="4"/>
  <c r="U2678" i="4" s="1"/>
  <c r="I2679" i="4" s="1"/>
  <c r="Y2679" i="4" s="1"/>
  <c r="T2678" i="4"/>
  <c r="D2679" i="4" s="1"/>
  <c r="J2679" i="4" s="1"/>
  <c r="X2679" i="4"/>
  <c r="K2679" i="4" l="1"/>
  <c r="L2679" i="4" l="1"/>
  <c r="N2679" i="4" s="1"/>
  <c r="R2679" i="4" s="1"/>
  <c r="P2679" i="4" l="1"/>
  <c r="S2679" i="4" s="1"/>
  <c r="G2680" i="4" s="1"/>
  <c r="M2680" i="4" s="1"/>
  <c r="H2680" i="4"/>
  <c r="W2680" i="4" l="1"/>
  <c r="Q2679" i="4"/>
  <c r="U2679" i="4" s="1"/>
  <c r="I2680" i="4" s="1"/>
  <c r="Y2680" i="4" s="1"/>
  <c r="T2679" i="4"/>
  <c r="D2680" i="4" s="1"/>
  <c r="J2680" i="4" s="1"/>
  <c r="X2680" i="4"/>
  <c r="K2680" i="4" l="1"/>
  <c r="L2680" i="4" s="1"/>
  <c r="N2680" i="4" s="1"/>
  <c r="R2680" i="4" s="1"/>
  <c r="P2680" i="4" l="1"/>
  <c r="S2680" i="4" s="1"/>
  <c r="G2681" i="4" s="1"/>
  <c r="M2681" i="4" s="1"/>
  <c r="H2681" i="4"/>
  <c r="W2681" i="4" l="1"/>
  <c r="Q2680" i="4"/>
  <c r="X2681" i="4"/>
  <c r="U2680" i="4" l="1"/>
  <c r="I2681" i="4" s="1"/>
  <c r="Y2681" i="4" s="1"/>
  <c r="T2680" i="4"/>
  <c r="D2681" i="4" s="1"/>
  <c r="J2681" i="4" s="1"/>
  <c r="K2681" i="4" l="1"/>
  <c r="L2681" i="4" l="1"/>
  <c r="N2681" i="4" s="1"/>
  <c r="R2681" i="4" l="1"/>
  <c r="H2682" i="4" s="1"/>
  <c r="P2681" i="4"/>
  <c r="S2681" i="4" s="1"/>
  <c r="G2682" i="4" s="1"/>
  <c r="M2682" i="4" s="1"/>
  <c r="W2682" i="4" l="1"/>
  <c r="Q2681" i="4"/>
  <c r="U2681" i="4" s="1"/>
  <c r="I2682" i="4" s="1"/>
  <c r="Y2682" i="4" s="1"/>
  <c r="X2682" i="4"/>
  <c r="T2681" i="4"/>
  <c r="D2682" i="4" s="1"/>
  <c r="J2682" i="4" s="1"/>
  <c r="K2682" i="4" l="1"/>
  <c r="L2682" i="4" s="1"/>
  <c r="N2682" i="4" s="1"/>
  <c r="R2682" i="4" s="1"/>
  <c r="P2682" i="4" l="1"/>
  <c r="S2682" i="4" s="1"/>
  <c r="G2683" i="4" s="1"/>
  <c r="M2683" i="4" s="1"/>
  <c r="H2683" i="4"/>
  <c r="W2683" i="4" l="1"/>
  <c r="Q2682" i="4"/>
  <c r="U2682" i="4" s="1"/>
  <c r="I2683" i="4" s="1"/>
  <c r="Y2683" i="4" s="1"/>
  <c r="T2682" i="4"/>
  <c r="D2683" i="4" s="1"/>
  <c r="J2683" i="4" s="1"/>
  <c r="X2683" i="4"/>
  <c r="K2683" i="4" l="1"/>
  <c r="L2683" i="4" s="1"/>
  <c r="N2683" i="4" s="1"/>
  <c r="R2683" i="4" l="1"/>
  <c r="H2684" i="4" s="1"/>
  <c r="P2683" i="4"/>
  <c r="S2683" i="4" s="1"/>
  <c r="G2684" i="4" s="1"/>
  <c r="M2684" i="4" s="1"/>
  <c r="W2684" i="4" l="1"/>
  <c r="Q2683" i="4"/>
  <c r="U2683" i="4" s="1"/>
  <c r="I2684" i="4" s="1"/>
  <c r="Y2684" i="4" s="1"/>
  <c r="T2683" i="4"/>
  <c r="D2684" i="4" s="1"/>
  <c r="J2684" i="4" s="1"/>
  <c r="X2684" i="4"/>
  <c r="K2684" i="4" l="1"/>
  <c r="L2684" i="4" s="1"/>
  <c r="N2684" i="4" s="1"/>
  <c r="R2684" i="4" s="1"/>
  <c r="P2684" i="4" l="1"/>
  <c r="S2684" i="4" s="1"/>
  <c r="G2685" i="4" s="1"/>
  <c r="M2685" i="4" s="1"/>
  <c r="H2685" i="4"/>
  <c r="W2685" i="4" l="1"/>
  <c r="Q2684" i="4"/>
  <c r="U2684" i="4" s="1"/>
  <c r="I2685" i="4" s="1"/>
  <c r="Y2685" i="4" s="1"/>
  <c r="T2684" i="4"/>
  <c r="D2685" i="4" s="1"/>
  <c r="J2685" i="4" s="1"/>
  <c r="X2685" i="4"/>
  <c r="K2685" i="4" l="1"/>
  <c r="L2685" i="4" l="1"/>
  <c r="N2685" i="4" s="1"/>
  <c r="P2685" i="4" l="1"/>
  <c r="S2685" i="4" s="1"/>
  <c r="G2686" i="4" s="1"/>
  <c r="M2686" i="4" s="1"/>
  <c r="R2685" i="4"/>
  <c r="H2686" i="4" s="1"/>
  <c r="T2685" i="4"/>
  <c r="D2686" i="4" s="1"/>
  <c r="Q2685" i="4" l="1"/>
  <c r="U2685" i="4" s="1"/>
  <c r="I2686" i="4" s="1"/>
  <c r="Y2686" i="4" s="1"/>
  <c r="X2686" i="4"/>
  <c r="J2686" i="4"/>
  <c r="W2686" i="4"/>
  <c r="K2686" i="4"/>
  <c r="L2686" i="4" l="1"/>
  <c r="N2686" i="4" s="1"/>
  <c r="P2686" i="4" l="1"/>
  <c r="S2686" i="4" s="1"/>
  <c r="G2687" i="4" s="1"/>
  <c r="M2687" i="4" s="1"/>
  <c r="R2686" i="4"/>
  <c r="H2687" i="4" s="1"/>
  <c r="T2686" i="4"/>
  <c r="D2687" i="4" s="1"/>
  <c r="J2687" i="4" l="1"/>
  <c r="X2687" i="4"/>
  <c r="Q2686" i="4"/>
  <c r="U2686" i="4" s="1"/>
  <c r="I2687" i="4" s="1"/>
  <c r="Y2687" i="4" s="1"/>
  <c r="W2687" i="4"/>
  <c r="K2687" i="4"/>
  <c r="L2687" i="4" l="1"/>
  <c r="N2687" i="4" s="1"/>
  <c r="R2687" i="4" s="1"/>
  <c r="H2688" i="4" s="1"/>
  <c r="P2687" i="4" l="1"/>
  <c r="S2687" i="4" s="1"/>
  <c r="G2688" i="4" s="1"/>
  <c r="M2688" i="4" s="1"/>
  <c r="T2687" i="4"/>
  <c r="D2688" i="4" s="1"/>
  <c r="W2688" i="4" l="1"/>
  <c r="X2688" i="4"/>
  <c r="J2688" i="4"/>
  <c r="Q2687" i="4"/>
  <c r="U2687" i="4" s="1"/>
  <c r="I2688" i="4" s="1"/>
  <c r="Y2688" i="4" s="1"/>
  <c r="K2688" i="4"/>
  <c r="T2688" i="4"/>
  <c r="D2689" i="4" s="1"/>
  <c r="L2688" i="4" l="1"/>
  <c r="N2688" i="4" s="1"/>
  <c r="P2688" i="4" s="1"/>
  <c r="S2688" i="4" s="1"/>
  <c r="G2689" i="4" s="1"/>
  <c r="M2689" i="4" s="1"/>
  <c r="T2689" i="4"/>
  <c r="D2690" i="4" s="1"/>
  <c r="K2689" i="4"/>
  <c r="R2688" i="4" l="1"/>
  <c r="H2689" i="4" s="1"/>
  <c r="X2689" i="4" s="1"/>
  <c r="W2689" i="4"/>
  <c r="J2689" i="4"/>
  <c r="L2689" i="4" s="1"/>
  <c r="N2689" i="4" s="1"/>
  <c r="Q2688" i="4"/>
  <c r="U2688" i="4" s="1"/>
  <c r="I2689" i="4" s="1"/>
  <c r="T2690" i="4"/>
  <c r="D2691" i="4" s="1"/>
  <c r="K2690" i="4"/>
  <c r="Y2689" i="4" l="1"/>
  <c r="P2689" i="4"/>
  <c r="S2689" i="4" s="1"/>
  <c r="G2690" i="4" s="1"/>
  <c r="M2690" i="4" s="1"/>
  <c r="R2689" i="4"/>
  <c r="H2690" i="4" s="1"/>
  <c r="T2691" i="4"/>
  <c r="D2692" i="4" s="1"/>
  <c r="K2691" i="4"/>
  <c r="J2690" i="4" l="1"/>
  <c r="L2690" i="4" s="1"/>
  <c r="N2690" i="4" s="1"/>
  <c r="P2690" i="4" s="1"/>
  <c r="S2690" i="4" s="1"/>
  <c r="G2691" i="4" s="1"/>
  <c r="M2691" i="4" s="1"/>
  <c r="X2690" i="4"/>
  <c r="W2690" i="4"/>
  <c r="Q2689" i="4"/>
  <c r="U2689" i="4" s="1"/>
  <c r="I2690" i="4" s="1"/>
  <c r="Y2690" i="4" s="1"/>
  <c r="K2692" i="4"/>
  <c r="T2692" i="4"/>
  <c r="D2693" i="4" s="1"/>
  <c r="R2690" i="4" l="1"/>
  <c r="H2691" i="4" s="1"/>
  <c r="X2691" i="4" s="1"/>
  <c r="W2691" i="4"/>
  <c r="J2691" i="4"/>
  <c r="L2691" i="4" s="1"/>
  <c r="N2691" i="4" s="1"/>
  <c r="Q2690" i="4"/>
  <c r="U2690" i="4" s="1"/>
  <c r="I2691" i="4" s="1"/>
  <c r="T2693" i="4"/>
  <c r="D2694" i="4" s="1"/>
  <c r="K2693" i="4"/>
  <c r="Y2691" i="4" l="1"/>
  <c r="R2691" i="4"/>
  <c r="H2692" i="4" s="1"/>
  <c r="P2691" i="4"/>
  <c r="S2691" i="4" s="1"/>
  <c r="G2692" i="4" s="1"/>
  <c r="M2692" i="4" s="1"/>
  <c r="K2694" i="4"/>
  <c r="T2694" i="4"/>
  <c r="D2695" i="4" s="1"/>
  <c r="W2692" i="4" l="1"/>
  <c r="J2692" i="4"/>
  <c r="L2692" i="4" s="1"/>
  <c r="N2692" i="4" s="1"/>
  <c r="Q2691" i="4"/>
  <c r="U2691" i="4" s="1"/>
  <c r="I2692" i="4" s="1"/>
  <c r="Y2692" i="4" s="1"/>
  <c r="T2695" i="4"/>
  <c r="D2696" i="4" s="1"/>
  <c r="K2695" i="4"/>
  <c r="X2692" i="4"/>
  <c r="R2692" i="4" l="1"/>
  <c r="H2693" i="4" s="1"/>
  <c r="P2692" i="4"/>
  <c r="S2692" i="4" s="1"/>
  <c r="G2693" i="4" s="1"/>
  <c r="M2693" i="4" s="1"/>
  <c r="K2696" i="4"/>
  <c r="T2696" i="4"/>
  <c r="D2697" i="4" s="1"/>
  <c r="W2693" i="4" l="1"/>
  <c r="J2693" i="4"/>
  <c r="L2693" i="4" s="1"/>
  <c r="N2693" i="4" s="1"/>
  <c r="Q2692" i="4"/>
  <c r="U2692" i="4" s="1"/>
  <c r="I2693" i="4" s="1"/>
  <c r="Y2693" i="4" s="1"/>
  <c r="K2697" i="4"/>
  <c r="T2697" i="4"/>
  <c r="D2698" i="4" s="1"/>
  <c r="X2693" i="4"/>
  <c r="R2693" i="4" l="1"/>
  <c r="H2694" i="4" s="1"/>
  <c r="T2698" i="4"/>
  <c r="D2699" i="4" s="1"/>
  <c r="K2698" i="4"/>
  <c r="P2693" i="4"/>
  <c r="S2693" i="4" s="1"/>
  <c r="G2694" i="4" s="1"/>
  <c r="M2694" i="4" s="1"/>
  <c r="W2694" i="4" l="1"/>
  <c r="J2694" i="4"/>
  <c r="L2694" i="4" s="1"/>
  <c r="N2694" i="4" s="1"/>
  <c r="X2694" i="4"/>
  <c r="K2699" i="4"/>
  <c r="T2699" i="4"/>
  <c r="D2700" i="4" s="1"/>
  <c r="Q2693" i="4"/>
  <c r="U2693" i="4" s="1"/>
  <c r="I2694" i="4" s="1"/>
  <c r="Y2694" i="4" s="1"/>
  <c r="R2694" i="4" l="1"/>
  <c r="H2695" i="4" s="1"/>
  <c r="P2694" i="4"/>
  <c r="S2694" i="4" s="1"/>
  <c r="G2695" i="4" s="1"/>
  <c r="M2695" i="4" s="1"/>
  <c r="K2700" i="4"/>
  <c r="T2700" i="4"/>
  <c r="D2701" i="4" s="1"/>
  <c r="W2695" i="4" l="1"/>
  <c r="J2695" i="4"/>
  <c r="L2695" i="4" s="1"/>
  <c r="N2695" i="4" s="1"/>
  <c r="Q2694" i="4"/>
  <c r="U2694" i="4" s="1"/>
  <c r="I2695" i="4" s="1"/>
  <c r="Y2695" i="4" s="1"/>
  <c r="K2701" i="4"/>
  <c r="T2701" i="4"/>
  <c r="D2702" i="4" s="1"/>
  <c r="X2695" i="4"/>
  <c r="R2695" i="4" l="1"/>
  <c r="H2696" i="4" s="1"/>
  <c r="P2695" i="4"/>
  <c r="S2695" i="4" s="1"/>
  <c r="G2696" i="4" s="1"/>
  <c r="M2696" i="4" s="1"/>
  <c r="K2702" i="4"/>
  <c r="T2702" i="4"/>
  <c r="D2703" i="4" s="1"/>
  <c r="W2696" i="4" l="1"/>
  <c r="J2696" i="4"/>
  <c r="L2696" i="4" s="1"/>
  <c r="N2696" i="4" s="1"/>
  <c r="Q2695" i="4"/>
  <c r="U2695" i="4" s="1"/>
  <c r="I2696" i="4" s="1"/>
  <c r="Y2696" i="4" s="1"/>
  <c r="K2703" i="4"/>
  <c r="T2703" i="4"/>
  <c r="D2704" i="4" s="1"/>
  <c r="X2696" i="4"/>
  <c r="R2696" i="4" l="1"/>
  <c r="H2697" i="4" s="1"/>
  <c r="P2696" i="4"/>
  <c r="S2696" i="4" s="1"/>
  <c r="G2697" i="4" s="1"/>
  <c r="M2697" i="4" s="1"/>
  <c r="T2704" i="4"/>
  <c r="D2705" i="4" s="1"/>
  <c r="K2704" i="4"/>
  <c r="W2697" i="4" l="1"/>
  <c r="J2697" i="4"/>
  <c r="L2697" i="4" s="1"/>
  <c r="N2697" i="4" s="1"/>
  <c r="Q2696" i="4"/>
  <c r="U2696" i="4" s="1"/>
  <c r="I2697" i="4" s="1"/>
  <c r="Y2697" i="4" s="1"/>
  <c r="K2705" i="4"/>
  <c r="T2705" i="4"/>
  <c r="D2706" i="4" s="1"/>
  <c r="X2697" i="4"/>
  <c r="R2697" i="4" l="1"/>
  <c r="H2698" i="4" s="1"/>
  <c r="P2697" i="4"/>
  <c r="S2697" i="4" s="1"/>
  <c r="G2698" i="4" s="1"/>
  <c r="M2698" i="4" s="1"/>
  <c r="K2706" i="4"/>
  <c r="T2706" i="4"/>
  <c r="D2707" i="4" s="1"/>
  <c r="W2698" i="4" l="1"/>
  <c r="J2698" i="4"/>
  <c r="L2698" i="4" s="1"/>
  <c r="N2698" i="4" s="1"/>
  <c r="Q2697" i="4"/>
  <c r="U2697" i="4" s="1"/>
  <c r="I2698" i="4" s="1"/>
  <c r="Y2698" i="4" s="1"/>
  <c r="X2698" i="4"/>
  <c r="K2707" i="4"/>
  <c r="T2707" i="4"/>
  <c r="D2708" i="4" s="1"/>
  <c r="R2698" i="4" l="1"/>
  <c r="H2699" i="4" s="1"/>
  <c r="T2708" i="4"/>
  <c r="D2709" i="4" s="1"/>
  <c r="K2708" i="4"/>
  <c r="P2698" i="4"/>
  <c r="S2698" i="4" s="1"/>
  <c r="G2699" i="4" s="1"/>
  <c r="M2699" i="4" s="1"/>
  <c r="W2699" i="4" l="1"/>
  <c r="J2699" i="4"/>
  <c r="L2699" i="4" s="1"/>
  <c r="N2699" i="4" s="1"/>
  <c r="Q2698" i="4"/>
  <c r="U2698" i="4" s="1"/>
  <c r="I2699" i="4" s="1"/>
  <c r="Y2699" i="4" s="1"/>
  <c r="X2699" i="4"/>
  <c r="T2709" i="4"/>
  <c r="D2710" i="4" s="1"/>
  <c r="K2709" i="4"/>
  <c r="R2699" i="4" l="1"/>
  <c r="H2700" i="4" s="1"/>
  <c r="P2699" i="4"/>
  <c r="S2699" i="4" s="1"/>
  <c r="G2700" i="4" s="1"/>
  <c r="M2700" i="4" s="1"/>
  <c r="T2710" i="4"/>
  <c r="D2711" i="4" s="1"/>
  <c r="K2710" i="4"/>
  <c r="W2700" i="4" l="1"/>
  <c r="J2700" i="4"/>
  <c r="L2700" i="4" s="1"/>
  <c r="N2700" i="4" s="1"/>
  <c r="T2711" i="4"/>
  <c r="D2712" i="4" s="1"/>
  <c r="K2711" i="4"/>
  <c r="Q2699" i="4"/>
  <c r="U2699" i="4" s="1"/>
  <c r="I2700" i="4" s="1"/>
  <c r="Y2700" i="4" s="1"/>
  <c r="X2700" i="4"/>
  <c r="R2700" i="4" l="1"/>
  <c r="H2701" i="4" s="1"/>
  <c r="P2700" i="4"/>
  <c r="S2700" i="4" s="1"/>
  <c r="G2701" i="4" s="1"/>
  <c r="M2701" i="4" s="1"/>
  <c r="K2712" i="4"/>
  <c r="T2712" i="4"/>
  <c r="D2713" i="4" s="1"/>
  <c r="W2701" i="4" l="1"/>
  <c r="J2701" i="4"/>
  <c r="L2701" i="4" s="1"/>
  <c r="N2701" i="4" s="1"/>
  <c r="Q2700" i="4"/>
  <c r="U2700" i="4" s="1"/>
  <c r="I2701" i="4" s="1"/>
  <c r="Y2701" i="4" s="1"/>
  <c r="K2713" i="4"/>
  <c r="T2713" i="4"/>
  <c r="D2714" i="4" s="1"/>
  <c r="X2701" i="4"/>
  <c r="R2701" i="4" l="1"/>
  <c r="H2702" i="4" s="1"/>
  <c r="P2701" i="4"/>
  <c r="S2701" i="4" s="1"/>
  <c r="G2702" i="4" s="1"/>
  <c r="M2702" i="4" s="1"/>
  <c r="T2714" i="4"/>
  <c r="D2715" i="4" s="1"/>
  <c r="K2714" i="4"/>
  <c r="W2702" i="4" l="1"/>
  <c r="J2702" i="4"/>
  <c r="L2702" i="4" s="1"/>
  <c r="N2702" i="4" s="1"/>
  <c r="K2715" i="4"/>
  <c r="T2715" i="4"/>
  <c r="D2716" i="4" s="1"/>
  <c r="Q2701" i="4"/>
  <c r="U2701" i="4" s="1"/>
  <c r="I2702" i="4" s="1"/>
  <c r="Y2702" i="4" s="1"/>
  <c r="X2702" i="4"/>
  <c r="R2702" i="4" l="1"/>
  <c r="H2703" i="4" s="1"/>
  <c r="T2716" i="4"/>
  <c r="D2717" i="4" s="1"/>
  <c r="K2716" i="4"/>
  <c r="P2702" i="4"/>
  <c r="S2702" i="4" s="1"/>
  <c r="G2703" i="4" s="1"/>
  <c r="M2703" i="4" s="1"/>
  <c r="W2703" i="4" l="1"/>
  <c r="J2703" i="4"/>
  <c r="L2703" i="4" s="1"/>
  <c r="N2703" i="4" s="1"/>
  <c r="Q2702" i="4"/>
  <c r="U2702" i="4" s="1"/>
  <c r="I2703" i="4" s="1"/>
  <c r="Y2703" i="4" s="1"/>
  <c r="X2703" i="4"/>
  <c r="T2717" i="4"/>
  <c r="D2718" i="4" s="1"/>
  <c r="K2717" i="4"/>
  <c r="R2703" i="4" l="1"/>
  <c r="H2704" i="4" s="1"/>
  <c r="K2718" i="4"/>
  <c r="T2718" i="4"/>
  <c r="D2719" i="4" s="1"/>
  <c r="P2703" i="4"/>
  <c r="S2703" i="4" s="1"/>
  <c r="G2704" i="4" s="1"/>
  <c r="M2704" i="4" s="1"/>
  <c r="W2704" i="4" l="1"/>
  <c r="J2704" i="4"/>
  <c r="L2704" i="4" s="1"/>
  <c r="N2704" i="4" s="1"/>
  <c r="Q2703" i="4"/>
  <c r="U2703" i="4" s="1"/>
  <c r="I2704" i="4" s="1"/>
  <c r="Y2704" i="4" s="1"/>
  <c r="X2704" i="4"/>
  <c r="K2719" i="4"/>
  <c r="T2719" i="4"/>
  <c r="D2720" i="4" s="1"/>
  <c r="R2704" i="4" l="1"/>
  <c r="H2705" i="4" s="1"/>
  <c r="P2704" i="4"/>
  <c r="S2704" i="4" s="1"/>
  <c r="G2705" i="4" s="1"/>
  <c r="M2705" i="4" s="1"/>
  <c r="K2720" i="4"/>
  <c r="T2720" i="4"/>
  <c r="D2721" i="4" s="1"/>
  <c r="W2705" i="4" l="1"/>
  <c r="J2705" i="4"/>
  <c r="L2705" i="4" s="1"/>
  <c r="N2705" i="4" s="1"/>
  <c r="Q2704" i="4"/>
  <c r="U2704" i="4" s="1"/>
  <c r="I2705" i="4" s="1"/>
  <c r="Y2705" i="4" s="1"/>
  <c r="T2721" i="4"/>
  <c r="D2722" i="4" s="1"/>
  <c r="K2721" i="4"/>
  <c r="X2705" i="4"/>
  <c r="R2705" i="4" l="1"/>
  <c r="H2706" i="4" s="1"/>
  <c r="P2705" i="4"/>
  <c r="S2705" i="4" s="1"/>
  <c r="G2706" i="4" s="1"/>
  <c r="M2706" i="4" s="1"/>
  <c r="T2722" i="4"/>
  <c r="D2723" i="4" s="1"/>
  <c r="K2722" i="4"/>
  <c r="W2706" i="4" l="1"/>
  <c r="J2706" i="4"/>
  <c r="L2706" i="4" s="1"/>
  <c r="N2706" i="4" s="1"/>
  <c r="Q2705" i="4"/>
  <c r="U2705" i="4" s="1"/>
  <c r="I2706" i="4" s="1"/>
  <c r="Y2706" i="4" s="1"/>
  <c r="T2723" i="4"/>
  <c r="D2724" i="4" s="1"/>
  <c r="K2723" i="4"/>
  <c r="X2706" i="4"/>
  <c r="R2706" i="4" l="1"/>
  <c r="H2707" i="4" s="1"/>
  <c r="P2706" i="4"/>
  <c r="S2706" i="4" s="1"/>
  <c r="G2707" i="4" s="1"/>
  <c r="M2707" i="4" s="1"/>
  <c r="K2724" i="4"/>
  <c r="T2724" i="4"/>
  <c r="D2725" i="4" s="1"/>
  <c r="W2707" i="4" l="1"/>
  <c r="J2707" i="4"/>
  <c r="L2707" i="4" s="1"/>
  <c r="N2707" i="4" s="1"/>
  <c r="Q2706" i="4"/>
  <c r="U2706" i="4" s="1"/>
  <c r="I2707" i="4" s="1"/>
  <c r="Y2707" i="4" s="1"/>
  <c r="T2725" i="4"/>
  <c r="D2726" i="4" s="1"/>
  <c r="K2725" i="4"/>
  <c r="X2707" i="4"/>
  <c r="R2707" i="4" l="1"/>
  <c r="H2708" i="4" s="1"/>
  <c r="P2707" i="4"/>
  <c r="S2707" i="4" s="1"/>
  <c r="G2708" i="4" s="1"/>
  <c r="M2708" i="4" s="1"/>
  <c r="K2726" i="4"/>
  <c r="T2726" i="4"/>
  <c r="D2727" i="4" s="1"/>
  <c r="W2708" i="4" l="1"/>
  <c r="J2708" i="4"/>
  <c r="L2708" i="4" s="1"/>
  <c r="N2708" i="4" s="1"/>
  <c r="Q2707" i="4"/>
  <c r="U2707" i="4" s="1"/>
  <c r="I2708" i="4" s="1"/>
  <c r="Y2708" i="4" s="1"/>
  <c r="T2727" i="4"/>
  <c r="D2728" i="4" s="1"/>
  <c r="K2727" i="4"/>
  <c r="X2708" i="4"/>
  <c r="R2708" i="4" l="1"/>
  <c r="H2709" i="4" s="1"/>
  <c r="T2728" i="4"/>
  <c r="D2729" i="4" s="1"/>
  <c r="K2728" i="4"/>
  <c r="P2708" i="4"/>
  <c r="S2708" i="4" s="1"/>
  <c r="G2709" i="4" s="1"/>
  <c r="M2709" i="4" s="1"/>
  <c r="W2709" i="4" l="1"/>
  <c r="J2709" i="4"/>
  <c r="L2709" i="4" s="1"/>
  <c r="N2709" i="4" s="1"/>
  <c r="Q2708" i="4"/>
  <c r="U2708" i="4" s="1"/>
  <c r="I2709" i="4" s="1"/>
  <c r="Y2709" i="4" s="1"/>
  <c r="X2709" i="4"/>
  <c r="T2729" i="4"/>
  <c r="D2730" i="4" s="1"/>
  <c r="K2729" i="4"/>
  <c r="R2709" i="4" l="1"/>
  <c r="H2710" i="4" s="1"/>
  <c r="P2709" i="4"/>
  <c r="S2709" i="4" s="1"/>
  <c r="G2710" i="4" s="1"/>
  <c r="M2710" i="4" s="1"/>
  <c r="T2730" i="4"/>
  <c r="D2731" i="4" s="1"/>
  <c r="K2730" i="4"/>
  <c r="W2710" i="4" l="1"/>
  <c r="J2710" i="4"/>
  <c r="L2710" i="4" s="1"/>
  <c r="N2710" i="4" s="1"/>
  <c r="Q2709" i="4"/>
  <c r="U2709" i="4" s="1"/>
  <c r="I2710" i="4" s="1"/>
  <c r="Y2710" i="4" s="1"/>
  <c r="K2731" i="4"/>
  <c r="T2731" i="4"/>
  <c r="D2732" i="4" s="1"/>
  <c r="X2710" i="4"/>
  <c r="R2710" i="4" l="1"/>
  <c r="H2711" i="4" s="1"/>
  <c r="T2732" i="4"/>
  <c r="D2733" i="4" s="1"/>
  <c r="K2732" i="4"/>
  <c r="P2710" i="4"/>
  <c r="S2710" i="4" s="1"/>
  <c r="G2711" i="4" s="1"/>
  <c r="M2711" i="4" s="1"/>
  <c r="W2711" i="4" l="1"/>
  <c r="J2711" i="4"/>
  <c r="L2711" i="4" s="1"/>
  <c r="N2711" i="4" s="1"/>
  <c r="Q2710" i="4"/>
  <c r="U2710" i="4" s="1"/>
  <c r="I2711" i="4" s="1"/>
  <c r="Y2711" i="4" s="1"/>
  <c r="X2711" i="4"/>
  <c r="K2733" i="4"/>
  <c r="T2733" i="4"/>
  <c r="D2734" i="4" s="1"/>
  <c r="R2711" i="4" l="1"/>
  <c r="H2712" i="4" s="1"/>
  <c r="P2711" i="4"/>
  <c r="S2711" i="4" s="1"/>
  <c r="G2712" i="4" s="1"/>
  <c r="M2712" i="4" s="1"/>
  <c r="K2734" i="4"/>
  <c r="T2734" i="4"/>
  <c r="D2735" i="4" s="1"/>
  <c r="W2712" i="4" l="1"/>
  <c r="J2712" i="4"/>
  <c r="L2712" i="4" s="1"/>
  <c r="N2712" i="4" s="1"/>
  <c r="Q2711" i="4"/>
  <c r="U2711" i="4" s="1"/>
  <c r="I2712" i="4" s="1"/>
  <c r="Y2712" i="4" s="1"/>
  <c r="T2735" i="4"/>
  <c r="D2736" i="4" s="1"/>
  <c r="K2735" i="4"/>
  <c r="X2712" i="4"/>
  <c r="R2712" i="4" l="1"/>
  <c r="H2713" i="4" s="1"/>
  <c r="P2712" i="4"/>
  <c r="S2712" i="4" s="1"/>
  <c r="G2713" i="4" s="1"/>
  <c r="M2713" i="4" s="1"/>
  <c r="K2736" i="4"/>
  <c r="T2736" i="4"/>
  <c r="D2737" i="4" s="1"/>
  <c r="W2713" i="4" l="1"/>
  <c r="J2713" i="4"/>
  <c r="L2713" i="4" s="1"/>
  <c r="N2713" i="4" s="1"/>
  <c r="T2737" i="4"/>
  <c r="D2738" i="4" s="1"/>
  <c r="K2737" i="4"/>
  <c r="Q2712" i="4"/>
  <c r="U2712" i="4" s="1"/>
  <c r="I2713" i="4" s="1"/>
  <c r="Y2713" i="4" s="1"/>
  <c r="X2713" i="4"/>
  <c r="R2713" i="4" l="1"/>
  <c r="H2714" i="4" s="1"/>
  <c r="P2713" i="4"/>
  <c r="S2713" i="4" s="1"/>
  <c r="G2714" i="4" s="1"/>
  <c r="M2714" i="4" s="1"/>
  <c r="K2738" i="4"/>
  <c r="T2738" i="4"/>
  <c r="D2739" i="4" s="1"/>
  <c r="W2714" i="4" l="1"/>
  <c r="J2714" i="4"/>
  <c r="L2714" i="4" s="1"/>
  <c r="N2714" i="4" s="1"/>
  <c r="K2739" i="4"/>
  <c r="T2739" i="4"/>
  <c r="D2740" i="4" s="1"/>
  <c r="Q2713" i="4"/>
  <c r="U2713" i="4" s="1"/>
  <c r="I2714" i="4" s="1"/>
  <c r="Y2714" i="4" s="1"/>
  <c r="X2714" i="4"/>
  <c r="R2714" i="4" l="1"/>
  <c r="H2715" i="4" s="1"/>
  <c r="K2740" i="4"/>
  <c r="T2740" i="4"/>
  <c r="D2741" i="4" s="1"/>
  <c r="P2714" i="4"/>
  <c r="S2714" i="4" s="1"/>
  <c r="G2715" i="4" s="1"/>
  <c r="M2715" i="4" s="1"/>
  <c r="W2715" i="4" l="1"/>
  <c r="J2715" i="4"/>
  <c r="L2715" i="4" s="1"/>
  <c r="N2715" i="4" s="1"/>
  <c r="T2741" i="4"/>
  <c r="D2742" i="4" s="1"/>
  <c r="K2741" i="4"/>
  <c r="X2715" i="4"/>
  <c r="Q2714" i="4"/>
  <c r="U2714" i="4" s="1"/>
  <c r="I2715" i="4" s="1"/>
  <c r="Y2715" i="4" s="1"/>
  <c r="R2715" i="4" l="1"/>
  <c r="H2716" i="4" s="1"/>
  <c r="P2715" i="4"/>
  <c r="S2715" i="4" s="1"/>
  <c r="G2716" i="4" s="1"/>
  <c r="M2716" i="4" s="1"/>
  <c r="T2742" i="4"/>
  <c r="D2743" i="4" s="1"/>
  <c r="K2742" i="4"/>
  <c r="W2716" i="4" l="1"/>
  <c r="J2716" i="4"/>
  <c r="L2716" i="4" s="1"/>
  <c r="N2716" i="4" s="1"/>
  <c r="Q2715" i="4"/>
  <c r="U2715" i="4" s="1"/>
  <c r="I2716" i="4" s="1"/>
  <c r="Y2716" i="4" s="1"/>
  <c r="K2743" i="4"/>
  <c r="T2743" i="4"/>
  <c r="D2744" i="4" s="1"/>
  <c r="X2716" i="4"/>
  <c r="R2716" i="4" l="1"/>
  <c r="H2717" i="4" s="1"/>
  <c r="T2744" i="4"/>
  <c r="D2745" i="4" s="1"/>
  <c r="K2744" i="4"/>
  <c r="P2716" i="4"/>
  <c r="S2716" i="4" s="1"/>
  <c r="G2717" i="4" s="1"/>
  <c r="M2717" i="4" s="1"/>
  <c r="W2717" i="4" l="1"/>
  <c r="J2717" i="4"/>
  <c r="L2717" i="4" s="1"/>
  <c r="N2717" i="4" s="1"/>
  <c r="Q2716" i="4"/>
  <c r="U2716" i="4" s="1"/>
  <c r="I2717" i="4" s="1"/>
  <c r="Y2717" i="4" s="1"/>
  <c r="X2717" i="4"/>
  <c r="K2745" i="4"/>
  <c r="T2745" i="4"/>
  <c r="D2746" i="4" s="1"/>
  <c r="R2717" i="4" l="1"/>
  <c r="H2718" i="4" s="1"/>
  <c r="T2746" i="4"/>
  <c r="D2747" i="4" s="1"/>
  <c r="K2746" i="4"/>
  <c r="P2717" i="4"/>
  <c r="S2717" i="4" s="1"/>
  <c r="G2718" i="4" s="1"/>
  <c r="M2718" i="4" s="1"/>
  <c r="W2718" i="4" l="1"/>
  <c r="J2718" i="4"/>
  <c r="L2718" i="4" s="1"/>
  <c r="N2718" i="4" s="1"/>
  <c r="Q2717" i="4"/>
  <c r="U2717" i="4" s="1"/>
  <c r="I2718" i="4" s="1"/>
  <c r="Y2718" i="4" s="1"/>
  <c r="X2718" i="4"/>
  <c r="T2747" i="4"/>
  <c r="D2748" i="4" s="1"/>
  <c r="K2747" i="4"/>
  <c r="R2718" i="4" l="1"/>
  <c r="H2719" i="4" s="1"/>
  <c r="P2718" i="4"/>
  <c r="S2718" i="4" s="1"/>
  <c r="G2719" i="4" s="1"/>
  <c r="M2719" i="4" s="1"/>
  <c r="K2748" i="4"/>
  <c r="T2748" i="4"/>
  <c r="D2749" i="4" s="1"/>
  <c r="W2719" i="4" l="1"/>
  <c r="J2719" i="4"/>
  <c r="L2719" i="4" s="1"/>
  <c r="N2719" i="4" s="1"/>
  <c r="Q2718" i="4"/>
  <c r="U2718" i="4" s="1"/>
  <c r="I2719" i="4" s="1"/>
  <c r="Y2719" i="4" s="1"/>
  <c r="T2749" i="4"/>
  <c r="D2750" i="4" s="1"/>
  <c r="K2749" i="4"/>
  <c r="X2719" i="4"/>
  <c r="R2719" i="4" l="1"/>
  <c r="H2720" i="4" s="1"/>
  <c r="P2719" i="4"/>
  <c r="S2719" i="4" s="1"/>
  <c r="G2720" i="4" s="1"/>
  <c r="M2720" i="4" s="1"/>
  <c r="K2750" i="4"/>
  <c r="T2750" i="4"/>
  <c r="D2751" i="4" s="1"/>
  <c r="W2720" i="4" l="1"/>
  <c r="J2720" i="4"/>
  <c r="L2720" i="4" s="1"/>
  <c r="N2720" i="4" s="1"/>
  <c r="Q2719" i="4"/>
  <c r="U2719" i="4" s="1"/>
  <c r="I2720" i="4" s="1"/>
  <c r="Y2720" i="4" s="1"/>
  <c r="T2751" i="4"/>
  <c r="D2752" i="4" s="1"/>
  <c r="K2751" i="4"/>
  <c r="X2720" i="4"/>
  <c r="R2720" i="4" l="1"/>
  <c r="H2721" i="4" s="1"/>
  <c r="P2720" i="4"/>
  <c r="S2720" i="4" s="1"/>
  <c r="G2721" i="4" s="1"/>
  <c r="M2721" i="4" s="1"/>
  <c r="T2752" i="4"/>
  <c r="D2753" i="4" s="1"/>
  <c r="K2752" i="4"/>
  <c r="W2721" i="4" l="1"/>
  <c r="J2721" i="4"/>
  <c r="L2721" i="4" s="1"/>
  <c r="N2721" i="4" s="1"/>
  <c r="Q2720" i="4"/>
  <c r="U2720" i="4" s="1"/>
  <c r="I2721" i="4" s="1"/>
  <c r="Y2721" i="4" s="1"/>
  <c r="K2753" i="4"/>
  <c r="T2753" i="4"/>
  <c r="D2754" i="4" s="1"/>
  <c r="X2721" i="4"/>
  <c r="R2721" i="4" l="1"/>
  <c r="H2722" i="4" s="1"/>
  <c r="P2721" i="4"/>
  <c r="S2721" i="4" s="1"/>
  <c r="G2722" i="4" s="1"/>
  <c r="M2722" i="4" s="1"/>
  <c r="K2754" i="4"/>
  <c r="T2754" i="4"/>
  <c r="D2755" i="4" s="1"/>
  <c r="W2722" i="4" l="1"/>
  <c r="J2722" i="4"/>
  <c r="L2722" i="4" s="1"/>
  <c r="N2722" i="4" s="1"/>
  <c r="Q2721" i="4"/>
  <c r="U2721" i="4" s="1"/>
  <c r="I2722" i="4" s="1"/>
  <c r="Y2722" i="4" s="1"/>
  <c r="K2755" i="4"/>
  <c r="T2755" i="4"/>
  <c r="D2756" i="4" s="1"/>
  <c r="X2722" i="4"/>
  <c r="R2722" i="4" l="1"/>
  <c r="H2723" i="4" s="1"/>
  <c r="P2722" i="4"/>
  <c r="S2722" i="4" s="1"/>
  <c r="G2723" i="4" s="1"/>
  <c r="M2723" i="4" s="1"/>
  <c r="T2756" i="4"/>
  <c r="D2757" i="4" s="1"/>
  <c r="K2756" i="4"/>
  <c r="W2723" i="4" l="1"/>
  <c r="J2723" i="4"/>
  <c r="L2723" i="4" s="1"/>
  <c r="N2723" i="4" s="1"/>
  <c r="Q2722" i="4"/>
  <c r="U2722" i="4" s="1"/>
  <c r="I2723" i="4" s="1"/>
  <c r="Y2723" i="4" s="1"/>
  <c r="T2757" i="4"/>
  <c r="D2758" i="4" s="1"/>
  <c r="K2757" i="4"/>
  <c r="X2723" i="4"/>
  <c r="R2723" i="4" l="1"/>
  <c r="H2724" i="4" s="1"/>
  <c r="P2723" i="4"/>
  <c r="S2723" i="4" s="1"/>
  <c r="G2724" i="4" s="1"/>
  <c r="M2724" i="4" s="1"/>
  <c r="T2758" i="4"/>
  <c r="D2759" i="4" s="1"/>
  <c r="K2758" i="4"/>
  <c r="W2724" i="4" l="1"/>
  <c r="J2724" i="4"/>
  <c r="L2724" i="4" s="1"/>
  <c r="N2724" i="4" s="1"/>
  <c r="Q2723" i="4"/>
  <c r="U2723" i="4" s="1"/>
  <c r="I2724" i="4" s="1"/>
  <c r="Y2724" i="4" s="1"/>
  <c r="T2759" i="4"/>
  <c r="D2760" i="4" s="1"/>
  <c r="K2759" i="4"/>
  <c r="X2724" i="4"/>
  <c r="R2724" i="4" l="1"/>
  <c r="H2725" i="4" s="1"/>
  <c r="P2724" i="4"/>
  <c r="S2724" i="4" s="1"/>
  <c r="G2725" i="4" s="1"/>
  <c r="M2725" i="4" s="1"/>
  <c r="K2760" i="4"/>
  <c r="T2760" i="4"/>
  <c r="D2761" i="4" s="1"/>
  <c r="W2725" i="4" l="1"/>
  <c r="J2725" i="4"/>
  <c r="L2725" i="4" s="1"/>
  <c r="N2725" i="4" s="1"/>
  <c r="Q2724" i="4"/>
  <c r="U2724" i="4" s="1"/>
  <c r="I2725" i="4" s="1"/>
  <c r="Y2725" i="4" s="1"/>
  <c r="T2761" i="4"/>
  <c r="D2762" i="4" s="1"/>
  <c r="K2761" i="4"/>
  <c r="X2725" i="4"/>
  <c r="R2725" i="4" l="1"/>
  <c r="H2726" i="4" s="1"/>
  <c r="P2725" i="4"/>
  <c r="S2725" i="4" s="1"/>
  <c r="G2726" i="4" s="1"/>
  <c r="M2726" i="4" s="1"/>
  <c r="T2762" i="4"/>
  <c r="D2763" i="4" s="1"/>
  <c r="K2762" i="4"/>
  <c r="W2726" i="4" l="1"/>
  <c r="J2726" i="4"/>
  <c r="L2726" i="4" s="1"/>
  <c r="N2726" i="4" s="1"/>
  <c r="Q2725" i="4"/>
  <c r="U2725" i="4" s="1"/>
  <c r="I2726" i="4" s="1"/>
  <c r="Y2726" i="4" s="1"/>
  <c r="K2763" i="4"/>
  <c r="T2763" i="4"/>
  <c r="D2764" i="4" s="1"/>
  <c r="X2726" i="4"/>
  <c r="R2726" i="4" l="1"/>
  <c r="H2727" i="4" s="1"/>
  <c r="P2726" i="4"/>
  <c r="S2726" i="4" s="1"/>
  <c r="G2727" i="4" s="1"/>
  <c r="M2727" i="4" s="1"/>
  <c r="T2764" i="4"/>
  <c r="D2765" i="4" s="1"/>
  <c r="K2764" i="4"/>
  <c r="W2727" i="4" l="1"/>
  <c r="J2727" i="4"/>
  <c r="L2727" i="4" s="1"/>
  <c r="N2727" i="4" s="1"/>
  <c r="Q2726" i="4"/>
  <c r="U2726" i="4" s="1"/>
  <c r="I2727" i="4" s="1"/>
  <c r="Y2727" i="4" s="1"/>
  <c r="T2765" i="4"/>
  <c r="D2766" i="4" s="1"/>
  <c r="K2765" i="4"/>
  <c r="X2727" i="4"/>
  <c r="R2727" i="4" l="1"/>
  <c r="H2728" i="4" s="1"/>
  <c r="P2727" i="4"/>
  <c r="S2727" i="4" s="1"/>
  <c r="G2728" i="4" s="1"/>
  <c r="M2728" i="4" s="1"/>
  <c r="T2766" i="4"/>
  <c r="D2767" i="4" s="1"/>
  <c r="K2766" i="4"/>
  <c r="W2728" i="4" l="1"/>
  <c r="J2728" i="4"/>
  <c r="L2728" i="4" s="1"/>
  <c r="N2728" i="4" s="1"/>
  <c r="T2767" i="4"/>
  <c r="D2768" i="4" s="1"/>
  <c r="K2767" i="4"/>
  <c r="X2728" i="4"/>
  <c r="Q2727" i="4"/>
  <c r="U2727" i="4" s="1"/>
  <c r="I2728" i="4" s="1"/>
  <c r="Y2728" i="4" s="1"/>
  <c r="R2728" i="4" l="1"/>
  <c r="H2729" i="4" s="1"/>
  <c r="P2728" i="4"/>
  <c r="S2728" i="4" s="1"/>
  <c r="G2729" i="4" s="1"/>
  <c r="M2729" i="4" s="1"/>
  <c r="T2768" i="4"/>
  <c r="D2769" i="4" s="1"/>
  <c r="K2768" i="4"/>
  <c r="W2729" i="4" l="1"/>
  <c r="J2729" i="4"/>
  <c r="L2729" i="4" s="1"/>
  <c r="N2729" i="4" s="1"/>
  <c r="Q2728" i="4"/>
  <c r="U2728" i="4" s="1"/>
  <c r="I2729" i="4" s="1"/>
  <c r="Y2729" i="4" s="1"/>
  <c r="K2769" i="4"/>
  <c r="T2769" i="4"/>
  <c r="D2770" i="4" s="1"/>
  <c r="X2729" i="4"/>
  <c r="R2729" i="4" l="1"/>
  <c r="H2730" i="4" s="1"/>
  <c r="P2729" i="4"/>
  <c r="S2729" i="4" s="1"/>
  <c r="G2730" i="4" s="1"/>
  <c r="M2730" i="4" s="1"/>
  <c r="K2770" i="4"/>
  <c r="T2770" i="4"/>
  <c r="D2771" i="4" s="1"/>
  <c r="W2730" i="4" l="1"/>
  <c r="J2730" i="4"/>
  <c r="L2730" i="4" s="1"/>
  <c r="N2730" i="4" s="1"/>
  <c r="Q2729" i="4"/>
  <c r="U2729" i="4" s="1"/>
  <c r="I2730" i="4" s="1"/>
  <c r="Y2730" i="4" s="1"/>
  <c r="X2730" i="4"/>
  <c r="K2771" i="4"/>
  <c r="T2771" i="4"/>
  <c r="D2772" i="4" s="1"/>
  <c r="R2730" i="4" l="1"/>
  <c r="H2731" i="4" s="1"/>
  <c r="P2730" i="4"/>
  <c r="S2730" i="4" s="1"/>
  <c r="G2731" i="4" s="1"/>
  <c r="M2731" i="4" s="1"/>
  <c r="K2772" i="4"/>
  <c r="T2772" i="4"/>
  <c r="D2773" i="4" s="1"/>
  <c r="W2731" i="4" l="1"/>
  <c r="J2731" i="4"/>
  <c r="L2731" i="4" s="1"/>
  <c r="N2731" i="4" s="1"/>
  <c r="Q2730" i="4"/>
  <c r="U2730" i="4" s="1"/>
  <c r="I2731" i="4" s="1"/>
  <c r="Y2731" i="4" s="1"/>
  <c r="K2773" i="4"/>
  <c r="T2773" i="4"/>
  <c r="D2774" i="4" s="1"/>
  <c r="X2731" i="4"/>
  <c r="R2731" i="4" l="1"/>
  <c r="H2732" i="4" s="1"/>
  <c r="P2731" i="4"/>
  <c r="S2731" i="4" s="1"/>
  <c r="G2732" i="4" s="1"/>
  <c r="M2732" i="4" s="1"/>
  <c r="K2774" i="4"/>
  <c r="T2774" i="4"/>
  <c r="D2775" i="4" s="1"/>
  <c r="W2732" i="4" l="1"/>
  <c r="J2732" i="4"/>
  <c r="L2732" i="4" s="1"/>
  <c r="N2732" i="4" s="1"/>
  <c r="K2775" i="4"/>
  <c r="T2775" i="4"/>
  <c r="D2776" i="4" s="1"/>
  <c r="Q2731" i="4"/>
  <c r="U2731" i="4" s="1"/>
  <c r="I2732" i="4" s="1"/>
  <c r="Y2732" i="4" s="1"/>
  <c r="X2732" i="4"/>
  <c r="R2732" i="4" l="1"/>
  <c r="H2733" i="4" s="1"/>
  <c r="P2732" i="4"/>
  <c r="S2732" i="4" s="1"/>
  <c r="G2733" i="4" s="1"/>
  <c r="M2733" i="4" s="1"/>
  <c r="K2776" i="4"/>
  <c r="T2776" i="4"/>
  <c r="D2777" i="4" s="1"/>
  <c r="W2733" i="4" l="1"/>
  <c r="J2733" i="4"/>
  <c r="L2733" i="4" s="1"/>
  <c r="N2733" i="4" s="1"/>
  <c r="Q2732" i="4"/>
  <c r="U2732" i="4" s="1"/>
  <c r="I2733" i="4" s="1"/>
  <c r="Y2733" i="4" s="1"/>
  <c r="T2777" i="4"/>
  <c r="D2778" i="4" s="1"/>
  <c r="K2777" i="4"/>
  <c r="X2733" i="4"/>
  <c r="R2733" i="4" l="1"/>
  <c r="H2734" i="4" s="1"/>
  <c r="P2733" i="4"/>
  <c r="S2733" i="4" s="1"/>
  <c r="G2734" i="4" s="1"/>
  <c r="M2734" i="4" s="1"/>
  <c r="K2778" i="4"/>
  <c r="T2778" i="4"/>
  <c r="D2779" i="4" s="1"/>
  <c r="W2734" i="4" l="1"/>
  <c r="J2734" i="4"/>
  <c r="L2734" i="4" s="1"/>
  <c r="N2734" i="4" s="1"/>
  <c r="Q2733" i="4"/>
  <c r="U2733" i="4" s="1"/>
  <c r="I2734" i="4" s="1"/>
  <c r="Y2734" i="4" s="1"/>
  <c r="T2779" i="4"/>
  <c r="D2780" i="4" s="1"/>
  <c r="K2779" i="4"/>
  <c r="X2734" i="4"/>
  <c r="R2734" i="4" l="1"/>
  <c r="H2735" i="4" s="1"/>
  <c r="P2734" i="4"/>
  <c r="S2734" i="4" s="1"/>
  <c r="G2735" i="4" s="1"/>
  <c r="M2735" i="4" s="1"/>
  <c r="K2780" i="4"/>
  <c r="T2780" i="4"/>
  <c r="D2781" i="4" s="1"/>
  <c r="W2735" i="4" l="1"/>
  <c r="J2735" i="4"/>
  <c r="L2735" i="4" s="1"/>
  <c r="N2735" i="4" s="1"/>
  <c r="Q2734" i="4"/>
  <c r="U2734" i="4" s="1"/>
  <c r="I2735" i="4" s="1"/>
  <c r="Y2735" i="4" s="1"/>
  <c r="K2781" i="4"/>
  <c r="T2781" i="4"/>
  <c r="D2782" i="4" s="1"/>
  <c r="X2735" i="4"/>
  <c r="R2735" i="4" l="1"/>
  <c r="H2736" i="4" s="1"/>
  <c r="P2735" i="4"/>
  <c r="S2735" i="4" s="1"/>
  <c r="G2736" i="4" s="1"/>
  <c r="M2736" i="4" s="1"/>
  <c r="T2782" i="4"/>
  <c r="D2783" i="4" s="1"/>
  <c r="K2782" i="4"/>
  <c r="W2736" i="4" l="1"/>
  <c r="J2736" i="4"/>
  <c r="L2736" i="4" s="1"/>
  <c r="N2736" i="4" s="1"/>
  <c r="Q2735" i="4"/>
  <c r="U2735" i="4" s="1"/>
  <c r="I2736" i="4" s="1"/>
  <c r="Y2736" i="4" s="1"/>
  <c r="T2783" i="4"/>
  <c r="D2784" i="4" s="1"/>
  <c r="K2783" i="4"/>
  <c r="X2736" i="4"/>
  <c r="R2736" i="4" l="1"/>
  <c r="H2737" i="4" s="1"/>
  <c r="P2736" i="4"/>
  <c r="S2736" i="4" s="1"/>
  <c r="G2737" i="4" s="1"/>
  <c r="M2737" i="4" s="1"/>
  <c r="K2784" i="4"/>
  <c r="T2784" i="4"/>
  <c r="D2785" i="4" s="1"/>
  <c r="W2737" i="4" l="1"/>
  <c r="J2737" i="4"/>
  <c r="L2737" i="4" s="1"/>
  <c r="N2737" i="4" s="1"/>
  <c r="Q2736" i="4"/>
  <c r="U2736" i="4" s="1"/>
  <c r="I2737" i="4" s="1"/>
  <c r="Y2737" i="4" s="1"/>
  <c r="K2785" i="4"/>
  <c r="T2785" i="4"/>
  <c r="D2786" i="4" s="1"/>
  <c r="X2737" i="4"/>
  <c r="R2737" i="4" l="1"/>
  <c r="H2738" i="4" s="1"/>
  <c r="P2737" i="4"/>
  <c r="S2737" i="4" s="1"/>
  <c r="G2738" i="4" s="1"/>
  <c r="M2738" i="4" s="1"/>
  <c r="T2786" i="4"/>
  <c r="D2787" i="4" s="1"/>
  <c r="K2786" i="4"/>
  <c r="W2738" i="4" l="1"/>
  <c r="J2738" i="4"/>
  <c r="L2738" i="4" s="1"/>
  <c r="N2738" i="4" s="1"/>
  <c r="Q2737" i="4"/>
  <c r="U2737" i="4" s="1"/>
  <c r="I2738" i="4" s="1"/>
  <c r="Y2738" i="4" s="1"/>
  <c r="T2787" i="4"/>
  <c r="D2788" i="4" s="1"/>
  <c r="K2787" i="4"/>
  <c r="X2738" i="4"/>
  <c r="R2738" i="4" l="1"/>
  <c r="H2739" i="4" s="1"/>
  <c r="P2738" i="4"/>
  <c r="S2738" i="4" s="1"/>
  <c r="G2739" i="4" s="1"/>
  <c r="M2739" i="4" s="1"/>
  <c r="K2788" i="4"/>
  <c r="T2788" i="4"/>
  <c r="D2789" i="4" s="1"/>
  <c r="W2739" i="4" l="1"/>
  <c r="J2739" i="4"/>
  <c r="L2739" i="4" s="1"/>
  <c r="N2739" i="4" s="1"/>
  <c r="Q2738" i="4"/>
  <c r="U2738" i="4" s="1"/>
  <c r="I2739" i="4" s="1"/>
  <c r="Y2739" i="4" s="1"/>
  <c r="K2789" i="4"/>
  <c r="T2789" i="4"/>
  <c r="D2790" i="4" s="1"/>
  <c r="X2739" i="4"/>
  <c r="R2739" i="4" l="1"/>
  <c r="H2740" i="4" s="1"/>
  <c r="P2739" i="4"/>
  <c r="S2739" i="4" s="1"/>
  <c r="G2740" i="4" s="1"/>
  <c r="M2740" i="4" s="1"/>
  <c r="T2790" i="4"/>
  <c r="D2791" i="4" s="1"/>
  <c r="K2790" i="4"/>
  <c r="W2740" i="4" l="1"/>
  <c r="J2740" i="4"/>
  <c r="L2740" i="4" s="1"/>
  <c r="N2740" i="4" s="1"/>
  <c r="Q2739" i="4"/>
  <c r="U2739" i="4" s="1"/>
  <c r="I2740" i="4" s="1"/>
  <c r="Y2740" i="4" s="1"/>
  <c r="K2791" i="4"/>
  <c r="T2791" i="4"/>
  <c r="D2792" i="4" s="1"/>
  <c r="X2740" i="4"/>
  <c r="R2740" i="4" l="1"/>
  <c r="H2741" i="4" s="1"/>
  <c r="P2740" i="4"/>
  <c r="S2740" i="4" s="1"/>
  <c r="G2741" i="4" s="1"/>
  <c r="M2741" i="4" s="1"/>
  <c r="K2792" i="4"/>
  <c r="T2792" i="4"/>
  <c r="D2793" i="4" s="1"/>
  <c r="W2741" i="4" l="1"/>
  <c r="J2741" i="4"/>
  <c r="L2741" i="4" s="1"/>
  <c r="N2741" i="4" s="1"/>
  <c r="Q2740" i="4"/>
  <c r="U2740" i="4" s="1"/>
  <c r="I2741" i="4" s="1"/>
  <c r="Y2741" i="4" s="1"/>
  <c r="T2793" i="4"/>
  <c r="D2794" i="4" s="1"/>
  <c r="K2793" i="4"/>
  <c r="X2741" i="4"/>
  <c r="R2741" i="4" l="1"/>
  <c r="H2742" i="4" s="1"/>
  <c r="P2741" i="4"/>
  <c r="S2741" i="4" s="1"/>
  <c r="G2742" i="4" s="1"/>
  <c r="M2742" i="4" s="1"/>
  <c r="T2794" i="4"/>
  <c r="D2795" i="4" s="1"/>
  <c r="K2794" i="4"/>
  <c r="W2742" i="4" l="1"/>
  <c r="J2742" i="4"/>
  <c r="L2742" i="4" s="1"/>
  <c r="N2742" i="4" s="1"/>
  <c r="Q2741" i="4"/>
  <c r="U2741" i="4" s="1"/>
  <c r="I2742" i="4" s="1"/>
  <c r="Y2742" i="4" s="1"/>
  <c r="K2795" i="4"/>
  <c r="T2795" i="4"/>
  <c r="D2796" i="4" s="1"/>
  <c r="X2742" i="4"/>
  <c r="R2742" i="4" l="1"/>
  <c r="H2743" i="4" s="1"/>
  <c r="P2742" i="4"/>
  <c r="S2742" i="4" s="1"/>
  <c r="G2743" i="4" s="1"/>
  <c r="M2743" i="4" s="1"/>
  <c r="K2796" i="4"/>
  <c r="T2796" i="4"/>
  <c r="D2797" i="4" s="1"/>
  <c r="W2743" i="4" l="1"/>
  <c r="J2743" i="4"/>
  <c r="L2743" i="4" s="1"/>
  <c r="N2743" i="4" s="1"/>
  <c r="Q2742" i="4"/>
  <c r="U2742" i="4" s="1"/>
  <c r="I2743" i="4" s="1"/>
  <c r="Y2743" i="4" s="1"/>
  <c r="X2743" i="4"/>
  <c r="K2797" i="4"/>
  <c r="T2797" i="4"/>
  <c r="D2798" i="4" s="1"/>
  <c r="R2743" i="4" l="1"/>
  <c r="H2744" i="4" s="1"/>
  <c r="P2743" i="4"/>
  <c r="S2743" i="4" s="1"/>
  <c r="G2744" i="4" s="1"/>
  <c r="M2744" i="4" s="1"/>
  <c r="T2798" i="4"/>
  <c r="D2799" i="4" s="1"/>
  <c r="K2798" i="4"/>
  <c r="W2744" i="4" l="1"/>
  <c r="J2744" i="4"/>
  <c r="L2744" i="4" s="1"/>
  <c r="N2744" i="4" s="1"/>
  <c r="Q2743" i="4"/>
  <c r="U2743" i="4" s="1"/>
  <c r="I2744" i="4" s="1"/>
  <c r="Y2744" i="4" s="1"/>
  <c r="T2799" i="4"/>
  <c r="D2800" i="4" s="1"/>
  <c r="K2799" i="4"/>
  <c r="X2744" i="4"/>
  <c r="R2744" i="4" l="1"/>
  <c r="H2745" i="4" s="1"/>
  <c r="P2744" i="4"/>
  <c r="S2744" i="4" s="1"/>
  <c r="G2745" i="4" s="1"/>
  <c r="M2745" i="4" s="1"/>
  <c r="T2800" i="4"/>
  <c r="D2801" i="4" s="1"/>
  <c r="K2800" i="4"/>
  <c r="W2745" i="4" l="1"/>
  <c r="J2745" i="4"/>
  <c r="L2745" i="4" s="1"/>
  <c r="N2745" i="4" s="1"/>
  <c r="Q2744" i="4"/>
  <c r="U2744" i="4" s="1"/>
  <c r="I2745" i="4" s="1"/>
  <c r="Y2745" i="4" s="1"/>
  <c r="T2801" i="4"/>
  <c r="D2802" i="4" s="1"/>
  <c r="K2801" i="4"/>
  <c r="X2745" i="4"/>
  <c r="R2745" i="4" l="1"/>
  <c r="H2746" i="4" s="1"/>
  <c r="P2745" i="4"/>
  <c r="S2745" i="4" s="1"/>
  <c r="G2746" i="4" s="1"/>
  <c r="M2746" i="4" s="1"/>
  <c r="K2802" i="4"/>
  <c r="T2802" i="4"/>
  <c r="D2803" i="4" s="1"/>
  <c r="W2746" i="4" l="1"/>
  <c r="J2746" i="4"/>
  <c r="L2746" i="4" s="1"/>
  <c r="N2746" i="4" s="1"/>
  <c r="Q2745" i="4"/>
  <c r="U2745" i="4" s="1"/>
  <c r="I2746" i="4" s="1"/>
  <c r="Y2746" i="4" s="1"/>
  <c r="K2803" i="4"/>
  <c r="T2803" i="4"/>
  <c r="D2804" i="4" s="1"/>
  <c r="X2746" i="4"/>
  <c r="R2746" i="4" l="1"/>
  <c r="H2747" i="4" s="1"/>
  <c r="P2746" i="4"/>
  <c r="S2746" i="4" s="1"/>
  <c r="G2747" i="4" s="1"/>
  <c r="M2747" i="4" s="1"/>
  <c r="T2804" i="4"/>
  <c r="D2805" i="4" s="1"/>
  <c r="K2804" i="4"/>
  <c r="W2747" i="4" l="1"/>
  <c r="J2747" i="4"/>
  <c r="L2747" i="4" s="1"/>
  <c r="N2747" i="4" s="1"/>
  <c r="Q2746" i="4"/>
  <c r="U2746" i="4" s="1"/>
  <c r="I2747" i="4" s="1"/>
  <c r="Y2747" i="4" s="1"/>
  <c r="T2805" i="4"/>
  <c r="D2806" i="4" s="1"/>
  <c r="K2805" i="4"/>
  <c r="X2747" i="4"/>
  <c r="R2747" i="4" l="1"/>
  <c r="H2748" i="4" s="1"/>
  <c r="P2747" i="4"/>
  <c r="S2747" i="4" s="1"/>
  <c r="G2748" i="4" s="1"/>
  <c r="M2748" i="4" s="1"/>
  <c r="K2806" i="4"/>
  <c r="T2806" i="4"/>
  <c r="D2807" i="4" s="1"/>
  <c r="W2748" i="4" l="1"/>
  <c r="J2748" i="4"/>
  <c r="L2748" i="4" s="1"/>
  <c r="N2748" i="4" s="1"/>
  <c r="Q2747" i="4"/>
  <c r="U2747" i="4" s="1"/>
  <c r="I2748" i="4" s="1"/>
  <c r="Y2748" i="4" s="1"/>
  <c r="K2807" i="4"/>
  <c r="T2807" i="4"/>
  <c r="D2808" i="4" s="1"/>
  <c r="X2748" i="4"/>
  <c r="R2748" i="4" l="1"/>
  <c r="H2749" i="4" s="1"/>
  <c r="P2748" i="4"/>
  <c r="S2748" i="4" s="1"/>
  <c r="G2749" i="4" s="1"/>
  <c r="M2749" i="4" s="1"/>
  <c r="K2808" i="4"/>
  <c r="T2808" i="4"/>
  <c r="D2809" i="4" s="1"/>
  <c r="W2749" i="4" l="1"/>
  <c r="J2749" i="4"/>
  <c r="L2749" i="4" s="1"/>
  <c r="N2749" i="4" s="1"/>
  <c r="Q2748" i="4"/>
  <c r="U2748" i="4" s="1"/>
  <c r="I2749" i="4" s="1"/>
  <c r="Y2749" i="4" s="1"/>
  <c r="K2809" i="4"/>
  <c r="T2809" i="4"/>
  <c r="D2810" i="4" s="1"/>
  <c r="X2749" i="4"/>
  <c r="R2749" i="4" l="1"/>
  <c r="H2750" i="4" s="1"/>
  <c r="T2810" i="4"/>
  <c r="D2811" i="4" s="1"/>
  <c r="K2810" i="4"/>
  <c r="P2749" i="4"/>
  <c r="S2749" i="4" s="1"/>
  <c r="G2750" i="4" s="1"/>
  <c r="M2750" i="4" s="1"/>
  <c r="W2750" i="4" l="1"/>
  <c r="J2750" i="4"/>
  <c r="L2750" i="4" s="1"/>
  <c r="N2750" i="4" s="1"/>
  <c r="Q2749" i="4"/>
  <c r="U2749" i="4" s="1"/>
  <c r="I2750" i="4" s="1"/>
  <c r="Y2750" i="4" s="1"/>
  <c r="X2750" i="4"/>
  <c r="K2811" i="4"/>
  <c r="T2811" i="4"/>
  <c r="D2812" i="4" s="1"/>
  <c r="R2750" i="4" l="1"/>
  <c r="H2751" i="4" s="1"/>
  <c r="P2750" i="4"/>
  <c r="S2750" i="4" s="1"/>
  <c r="G2751" i="4" s="1"/>
  <c r="M2751" i="4" s="1"/>
  <c r="K2812" i="4"/>
  <c r="T2812" i="4"/>
  <c r="D2813" i="4" s="1"/>
  <c r="W2751" i="4" l="1"/>
  <c r="J2751" i="4"/>
  <c r="L2751" i="4" s="1"/>
  <c r="N2751" i="4" s="1"/>
  <c r="Q2750" i="4"/>
  <c r="U2750" i="4" s="1"/>
  <c r="I2751" i="4" s="1"/>
  <c r="Y2751" i="4" s="1"/>
  <c r="K2813" i="4"/>
  <c r="T2813" i="4"/>
  <c r="D2814" i="4" s="1"/>
  <c r="X2751" i="4"/>
  <c r="R2751" i="4" l="1"/>
  <c r="H2752" i="4" s="1"/>
  <c r="P2751" i="4"/>
  <c r="S2751" i="4" s="1"/>
  <c r="G2752" i="4" s="1"/>
  <c r="M2752" i="4" s="1"/>
  <c r="K2814" i="4"/>
  <c r="T2814" i="4"/>
  <c r="D2815" i="4" s="1"/>
  <c r="W2752" i="4" l="1"/>
  <c r="J2752" i="4"/>
  <c r="L2752" i="4" s="1"/>
  <c r="N2752" i="4" s="1"/>
  <c r="Q2751" i="4"/>
  <c r="U2751" i="4" s="1"/>
  <c r="I2752" i="4" s="1"/>
  <c r="Y2752" i="4" s="1"/>
  <c r="K2815" i="4"/>
  <c r="T2815" i="4"/>
  <c r="D2816" i="4" s="1"/>
  <c r="X2752" i="4"/>
  <c r="R2752" i="4" l="1"/>
  <c r="H2753" i="4" s="1"/>
  <c r="P2752" i="4"/>
  <c r="S2752" i="4" s="1"/>
  <c r="G2753" i="4" s="1"/>
  <c r="M2753" i="4" s="1"/>
  <c r="K2816" i="4"/>
  <c r="T2816" i="4"/>
  <c r="D2817" i="4" s="1"/>
  <c r="W2753" i="4" l="1"/>
  <c r="J2753" i="4"/>
  <c r="L2753" i="4" s="1"/>
  <c r="N2753" i="4" s="1"/>
  <c r="Q2752" i="4"/>
  <c r="U2752" i="4" s="1"/>
  <c r="I2753" i="4" s="1"/>
  <c r="Y2753" i="4" s="1"/>
  <c r="T2817" i="4"/>
  <c r="D2818" i="4" s="1"/>
  <c r="K2817" i="4"/>
  <c r="X2753" i="4"/>
  <c r="R2753" i="4" l="1"/>
  <c r="H2754" i="4" s="1"/>
  <c r="P2753" i="4"/>
  <c r="S2753" i="4" s="1"/>
  <c r="G2754" i="4" s="1"/>
  <c r="M2754" i="4" s="1"/>
  <c r="T2818" i="4"/>
  <c r="D2819" i="4" s="1"/>
  <c r="K2818" i="4"/>
  <c r="W2754" i="4" l="1"/>
  <c r="J2754" i="4"/>
  <c r="L2754" i="4" s="1"/>
  <c r="N2754" i="4" s="1"/>
  <c r="Q2753" i="4"/>
  <c r="U2753" i="4" s="1"/>
  <c r="I2754" i="4" s="1"/>
  <c r="Y2754" i="4" s="1"/>
  <c r="K2819" i="4"/>
  <c r="T2819" i="4"/>
  <c r="D2820" i="4" s="1"/>
  <c r="X2754" i="4"/>
  <c r="R2754" i="4" l="1"/>
  <c r="H2755" i="4" s="1"/>
  <c r="P2754" i="4"/>
  <c r="S2754" i="4" s="1"/>
  <c r="G2755" i="4" s="1"/>
  <c r="M2755" i="4" s="1"/>
  <c r="K2820" i="4"/>
  <c r="T2820" i="4"/>
  <c r="D2821" i="4" s="1"/>
  <c r="W2755" i="4" l="1"/>
  <c r="J2755" i="4"/>
  <c r="L2755" i="4" s="1"/>
  <c r="N2755" i="4" s="1"/>
  <c r="Q2754" i="4"/>
  <c r="U2754" i="4" s="1"/>
  <c r="I2755" i="4" s="1"/>
  <c r="Y2755" i="4" s="1"/>
  <c r="K2821" i="4"/>
  <c r="T2821" i="4"/>
  <c r="D2822" i="4" s="1"/>
  <c r="X2755" i="4"/>
  <c r="R2755" i="4" l="1"/>
  <c r="H2756" i="4" s="1"/>
  <c r="P2755" i="4"/>
  <c r="S2755" i="4" s="1"/>
  <c r="G2756" i="4" s="1"/>
  <c r="M2756" i="4" s="1"/>
  <c r="T2822" i="4"/>
  <c r="D2823" i="4" s="1"/>
  <c r="K2822" i="4"/>
  <c r="W2756" i="4" l="1"/>
  <c r="J2756" i="4"/>
  <c r="L2756" i="4" s="1"/>
  <c r="N2756" i="4" s="1"/>
  <c r="Q2755" i="4"/>
  <c r="U2755" i="4" s="1"/>
  <c r="I2756" i="4" s="1"/>
  <c r="Y2756" i="4" s="1"/>
  <c r="K2823" i="4"/>
  <c r="T2823" i="4"/>
  <c r="D2824" i="4" s="1"/>
  <c r="X2756" i="4"/>
  <c r="R2756" i="4" l="1"/>
  <c r="H2757" i="4" s="1"/>
  <c r="P2756" i="4"/>
  <c r="S2756" i="4" s="1"/>
  <c r="G2757" i="4" s="1"/>
  <c r="M2757" i="4" s="1"/>
  <c r="K2824" i="4"/>
  <c r="T2824" i="4"/>
  <c r="D2825" i="4" s="1"/>
  <c r="W2757" i="4" l="1"/>
  <c r="J2757" i="4"/>
  <c r="L2757" i="4" s="1"/>
  <c r="N2757" i="4" s="1"/>
  <c r="Q2756" i="4"/>
  <c r="U2756" i="4" s="1"/>
  <c r="I2757" i="4" s="1"/>
  <c r="Y2757" i="4" s="1"/>
  <c r="K2825" i="4"/>
  <c r="T2825" i="4"/>
  <c r="D2826" i="4" s="1"/>
  <c r="X2757" i="4"/>
  <c r="R2757" i="4" l="1"/>
  <c r="H2758" i="4" s="1"/>
  <c r="P2757" i="4"/>
  <c r="S2757" i="4" s="1"/>
  <c r="G2758" i="4" s="1"/>
  <c r="M2758" i="4" s="1"/>
  <c r="K2826" i="4"/>
  <c r="T2826" i="4"/>
  <c r="D2827" i="4" s="1"/>
  <c r="W2758" i="4" l="1"/>
  <c r="J2758" i="4"/>
  <c r="L2758" i="4" s="1"/>
  <c r="N2758" i="4" s="1"/>
  <c r="Q2757" i="4"/>
  <c r="U2757" i="4" s="1"/>
  <c r="I2758" i="4" s="1"/>
  <c r="Y2758" i="4" s="1"/>
  <c r="T2827" i="4"/>
  <c r="D2828" i="4" s="1"/>
  <c r="K2827" i="4"/>
  <c r="X2758" i="4"/>
  <c r="R2758" i="4" l="1"/>
  <c r="H2759" i="4" s="1"/>
  <c r="P2758" i="4"/>
  <c r="S2758" i="4" s="1"/>
  <c r="G2759" i="4" s="1"/>
  <c r="M2759" i="4" s="1"/>
  <c r="T2828" i="4"/>
  <c r="D2829" i="4" s="1"/>
  <c r="K2828" i="4"/>
  <c r="W2759" i="4" l="1"/>
  <c r="J2759" i="4"/>
  <c r="L2759" i="4" s="1"/>
  <c r="N2759" i="4" s="1"/>
  <c r="Q2758" i="4"/>
  <c r="U2758" i="4" s="1"/>
  <c r="I2759" i="4" s="1"/>
  <c r="Y2759" i="4" s="1"/>
  <c r="K2829" i="4"/>
  <c r="T2829" i="4"/>
  <c r="D2830" i="4" s="1"/>
  <c r="X2759" i="4"/>
  <c r="R2759" i="4" l="1"/>
  <c r="H2760" i="4" s="1"/>
  <c r="P2759" i="4"/>
  <c r="S2759" i="4" s="1"/>
  <c r="G2760" i="4" s="1"/>
  <c r="M2760" i="4" s="1"/>
  <c r="K2830" i="4"/>
  <c r="T2830" i="4"/>
  <c r="D2831" i="4" s="1"/>
  <c r="W2760" i="4" l="1"/>
  <c r="J2760" i="4"/>
  <c r="L2760" i="4" s="1"/>
  <c r="N2760" i="4" s="1"/>
  <c r="Q2759" i="4"/>
  <c r="U2759" i="4" s="1"/>
  <c r="I2760" i="4" s="1"/>
  <c r="Y2760" i="4" s="1"/>
  <c r="K2831" i="4"/>
  <c r="T2831" i="4"/>
  <c r="D2832" i="4" s="1"/>
  <c r="X2760" i="4"/>
  <c r="R2760" i="4" l="1"/>
  <c r="H2761" i="4" s="1"/>
  <c r="P2760" i="4"/>
  <c r="S2760" i="4" s="1"/>
  <c r="G2761" i="4" s="1"/>
  <c r="M2761" i="4" s="1"/>
  <c r="T2832" i="4"/>
  <c r="D2833" i="4" s="1"/>
  <c r="K2832" i="4"/>
  <c r="W2761" i="4" l="1"/>
  <c r="J2761" i="4"/>
  <c r="L2761" i="4" s="1"/>
  <c r="N2761" i="4" s="1"/>
  <c r="Q2760" i="4"/>
  <c r="U2760" i="4" s="1"/>
  <c r="I2761" i="4" s="1"/>
  <c r="Y2761" i="4" s="1"/>
  <c r="K2833" i="4"/>
  <c r="T2833" i="4"/>
  <c r="D2834" i="4" s="1"/>
  <c r="X2761" i="4"/>
  <c r="R2761" i="4" l="1"/>
  <c r="H2762" i="4" s="1"/>
  <c r="T2834" i="4"/>
  <c r="D2835" i="4" s="1"/>
  <c r="K2834" i="4"/>
  <c r="P2761" i="4"/>
  <c r="S2761" i="4" s="1"/>
  <c r="G2762" i="4" s="1"/>
  <c r="M2762" i="4" s="1"/>
  <c r="W2762" i="4" l="1"/>
  <c r="J2762" i="4"/>
  <c r="L2762" i="4" s="1"/>
  <c r="N2762" i="4" s="1"/>
  <c r="Q2761" i="4"/>
  <c r="U2761" i="4" s="1"/>
  <c r="I2762" i="4" s="1"/>
  <c r="Y2762" i="4" s="1"/>
  <c r="X2762" i="4"/>
  <c r="T2835" i="4"/>
  <c r="D2836" i="4" s="1"/>
  <c r="K2835" i="4"/>
  <c r="R2762" i="4" l="1"/>
  <c r="H2763" i="4" s="1"/>
  <c r="T2836" i="4"/>
  <c r="D2837" i="4" s="1"/>
  <c r="K2836" i="4"/>
  <c r="P2762" i="4"/>
  <c r="S2762" i="4" s="1"/>
  <c r="G2763" i="4" s="1"/>
  <c r="M2763" i="4" s="1"/>
  <c r="W2763" i="4" l="1"/>
  <c r="J2763" i="4"/>
  <c r="L2763" i="4" s="1"/>
  <c r="N2763" i="4" s="1"/>
  <c r="Q2762" i="4"/>
  <c r="U2762" i="4" s="1"/>
  <c r="I2763" i="4" s="1"/>
  <c r="Y2763" i="4" s="1"/>
  <c r="X2763" i="4"/>
  <c r="T2837" i="4"/>
  <c r="D2838" i="4" s="1"/>
  <c r="K2837" i="4"/>
  <c r="R2763" i="4" l="1"/>
  <c r="H2764" i="4" s="1"/>
  <c r="P2763" i="4"/>
  <c r="S2763" i="4" s="1"/>
  <c r="G2764" i="4" s="1"/>
  <c r="M2764" i="4" s="1"/>
  <c r="K2838" i="4"/>
  <c r="T2838" i="4"/>
  <c r="D2839" i="4" s="1"/>
  <c r="W2764" i="4" l="1"/>
  <c r="J2764" i="4"/>
  <c r="L2764" i="4" s="1"/>
  <c r="N2764" i="4" s="1"/>
  <c r="Q2763" i="4"/>
  <c r="U2763" i="4" s="1"/>
  <c r="I2764" i="4" s="1"/>
  <c r="Y2764" i="4" s="1"/>
  <c r="K2839" i="4"/>
  <c r="T2839" i="4"/>
  <c r="D2840" i="4" s="1"/>
  <c r="X2764" i="4"/>
  <c r="R2764" i="4" l="1"/>
  <c r="H2765" i="4" s="1"/>
  <c r="P2764" i="4"/>
  <c r="S2764" i="4" s="1"/>
  <c r="G2765" i="4" s="1"/>
  <c r="M2765" i="4" s="1"/>
  <c r="T2840" i="4"/>
  <c r="D2841" i="4" s="1"/>
  <c r="K2840" i="4"/>
  <c r="W2765" i="4" l="1"/>
  <c r="J2765" i="4"/>
  <c r="L2765" i="4" s="1"/>
  <c r="N2765" i="4" s="1"/>
  <c r="Q2764" i="4"/>
  <c r="U2764" i="4" s="1"/>
  <c r="I2765" i="4" s="1"/>
  <c r="Y2765" i="4" s="1"/>
  <c r="T2841" i="4"/>
  <c r="D2842" i="4" s="1"/>
  <c r="K2841" i="4"/>
  <c r="X2765" i="4"/>
  <c r="R2765" i="4" l="1"/>
  <c r="H2766" i="4" s="1"/>
  <c r="P2765" i="4"/>
  <c r="S2765" i="4" s="1"/>
  <c r="G2766" i="4" s="1"/>
  <c r="M2766" i="4" s="1"/>
  <c r="K2842" i="4"/>
  <c r="T2842" i="4"/>
  <c r="D2843" i="4" s="1"/>
  <c r="W2766" i="4" l="1"/>
  <c r="J2766" i="4"/>
  <c r="L2766" i="4" s="1"/>
  <c r="N2766" i="4" s="1"/>
  <c r="Q2765" i="4"/>
  <c r="U2765" i="4" s="1"/>
  <c r="I2766" i="4" s="1"/>
  <c r="Y2766" i="4" s="1"/>
  <c r="T2843" i="4"/>
  <c r="D2844" i="4" s="1"/>
  <c r="K2843" i="4"/>
  <c r="X2766" i="4"/>
  <c r="R2766" i="4" l="1"/>
  <c r="H2767" i="4" s="1"/>
  <c r="P2766" i="4"/>
  <c r="S2766" i="4" s="1"/>
  <c r="G2767" i="4" s="1"/>
  <c r="M2767" i="4" s="1"/>
  <c r="T2844" i="4"/>
  <c r="D2845" i="4" s="1"/>
  <c r="K2844" i="4"/>
  <c r="W2767" i="4" l="1"/>
  <c r="J2767" i="4"/>
  <c r="L2767" i="4" s="1"/>
  <c r="N2767" i="4" s="1"/>
  <c r="Q2766" i="4"/>
  <c r="U2766" i="4" s="1"/>
  <c r="I2767" i="4" s="1"/>
  <c r="Y2767" i="4" s="1"/>
  <c r="T2845" i="4"/>
  <c r="D2846" i="4" s="1"/>
  <c r="K2845" i="4"/>
  <c r="X2767" i="4"/>
  <c r="R2767" i="4" l="1"/>
  <c r="H2768" i="4" s="1"/>
  <c r="P2767" i="4"/>
  <c r="S2767" i="4" s="1"/>
  <c r="G2768" i="4" s="1"/>
  <c r="M2768" i="4" s="1"/>
  <c r="K2846" i="4"/>
  <c r="T2846" i="4"/>
  <c r="D2847" i="4" s="1"/>
  <c r="W2768" i="4" l="1"/>
  <c r="J2768" i="4"/>
  <c r="L2768" i="4" s="1"/>
  <c r="N2768" i="4" s="1"/>
  <c r="Q2767" i="4"/>
  <c r="U2767" i="4" s="1"/>
  <c r="I2768" i="4" s="1"/>
  <c r="Y2768" i="4" s="1"/>
  <c r="T2847" i="4"/>
  <c r="D2848" i="4" s="1"/>
  <c r="K2847" i="4"/>
  <c r="X2768" i="4"/>
  <c r="R2768" i="4" l="1"/>
  <c r="H2769" i="4" s="1"/>
  <c r="P2768" i="4"/>
  <c r="S2768" i="4" s="1"/>
  <c r="G2769" i="4" s="1"/>
  <c r="M2769" i="4" s="1"/>
  <c r="K2848" i="4"/>
  <c r="T2848" i="4"/>
  <c r="D2849" i="4" s="1"/>
  <c r="W2769" i="4" l="1"/>
  <c r="J2769" i="4"/>
  <c r="L2769" i="4" s="1"/>
  <c r="N2769" i="4" s="1"/>
  <c r="Q2768" i="4"/>
  <c r="U2768" i="4" s="1"/>
  <c r="I2769" i="4" s="1"/>
  <c r="Y2769" i="4" s="1"/>
  <c r="T2849" i="4"/>
  <c r="D2850" i="4" s="1"/>
  <c r="K2849" i="4"/>
  <c r="X2769" i="4"/>
  <c r="R2769" i="4" l="1"/>
  <c r="H2770" i="4" s="1"/>
  <c r="P2769" i="4"/>
  <c r="S2769" i="4" s="1"/>
  <c r="G2770" i="4" s="1"/>
  <c r="M2770" i="4" s="1"/>
  <c r="T2850" i="4"/>
  <c r="D2851" i="4" s="1"/>
  <c r="K2850" i="4"/>
  <c r="W2770" i="4" l="1"/>
  <c r="J2770" i="4"/>
  <c r="L2770" i="4" s="1"/>
  <c r="N2770" i="4" s="1"/>
  <c r="Q2769" i="4"/>
  <c r="U2769" i="4" s="1"/>
  <c r="I2770" i="4" s="1"/>
  <c r="Y2770" i="4" s="1"/>
  <c r="K2851" i="4"/>
  <c r="T2851" i="4"/>
  <c r="D2852" i="4" s="1"/>
  <c r="X2770" i="4"/>
  <c r="R2770" i="4" l="1"/>
  <c r="H2771" i="4" s="1"/>
  <c r="P2770" i="4"/>
  <c r="S2770" i="4" s="1"/>
  <c r="G2771" i="4" s="1"/>
  <c r="M2771" i="4" s="1"/>
  <c r="K2852" i="4"/>
  <c r="T2852" i="4"/>
  <c r="D2853" i="4" s="1"/>
  <c r="W2771" i="4" l="1"/>
  <c r="J2771" i="4"/>
  <c r="L2771" i="4" s="1"/>
  <c r="N2771" i="4" s="1"/>
  <c r="Q2770" i="4"/>
  <c r="U2770" i="4" s="1"/>
  <c r="I2771" i="4" s="1"/>
  <c r="Y2771" i="4" s="1"/>
  <c r="K2853" i="4"/>
  <c r="T2853" i="4"/>
  <c r="D2854" i="4" s="1"/>
  <c r="X2771" i="4"/>
  <c r="R2771" i="4" l="1"/>
  <c r="H2772" i="4" s="1"/>
  <c r="T2854" i="4"/>
  <c r="D2855" i="4" s="1"/>
  <c r="K2854" i="4"/>
  <c r="P2771" i="4"/>
  <c r="S2771" i="4" s="1"/>
  <c r="G2772" i="4" s="1"/>
  <c r="M2772" i="4" s="1"/>
  <c r="W2772" i="4" l="1"/>
  <c r="J2772" i="4"/>
  <c r="L2772" i="4" s="1"/>
  <c r="N2772" i="4" s="1"/>
  <c r="Q2771" i="4"/>
  <c r="U2771" i="4" s="1"/>
  <c r="I2772" i="4" s="1"/>
  <c r="Y2772" i="4" s="1"/>
  <c r="X2772" i="4"/>
  <c r="K2855" i="4"/>
  <c r="T2855" i="4"/>
  <c r="D2856" i="4" s="1"/>
  <c r="R2772" i="4" l="1"/>
  <c r="H2773" i="4" s="1"/>
  <c r="T2856" i="4"/>
  <c r="D2857" i="4" s="1"/>
  <c r="K2856" i="4"/>
  <c r="P2772" i="4"/>
  <c r="S2772" i="4" s="1"/>
  <c r="G2773" i="4" s="1"/>
  <c r="M2773" i="4" s="1"/>
  <c r="W2773" i="4" l="1"/>
  <c r="J2773" i="4"/>
  <c r="L2773" i="4" s="1"/>
  <c r="N2773" i="4" s="1"/>
  <c r="Q2772" i="4"/>
  <c r="U2772" i="4" s="1"/>
  <c r="I2773" i="4" s="1"/>
  <c r="Y2773" i="4" s="1"/>
  <c r="X2773" i="4"/>
  <c r="K2857" i="4"/>
  <c r="T2857" i="4"/>
  <c r="D2858" i="4" s="1"/>
  <c r="R2773" i="4" l="1"/>
  <c r="H2774" i="4" s="1"/>
  <c r="T2858" i="4"/>
  <c r="D2859" i="4" s="1"/>
  <c r="K2858" i="4"/>
  <c r="P2773" i="4"/>
  <c r="S2773" i="4" s="1"/>
  <c r="G2774" i="4" s="1"/>
  <c r="M2774" i="4" s="1"/>
  <c r="W2774" i="4" l="1"/>
  <c r="J2774" i="4"/>
  <c r="L2774" i="4" s="1"/>
  <c r="N2774" i="4" s="1"/>
  <c r="Q2773" i="4"/>
  <c r="U2773" i="4" s="1"/>
  <c r="I2774" i="4" s="1"/>
  <c r="Y2774" i="4" s="1"/>
  <c r="X2774" i="4"/>
  <c r="K2859" i="4"/>
  <c r="T2859" i="4"/>
  <c r="D2860" i="4" s="1"/>
  <c r="R2774" i="4" l="1"/>
  <c r="H2775" i="4" s="1"/>
  <c r="T2860" i="4"/>
  <c r="D2861" i="4" s="1"/>
  <c r="K2860" i="4"/>
  <c r="P2774" i="4"/>
  <c r="S2774" i="4" s="1"/>
  <c r="G2775" i="4" s="1"/>
  <c r="M2775" i="4" s="1"/>
  <c r="W2775" i="4" l="1"/>
  <c r="J2775" i="4"/>
  <c r="L2775" i="4" s="1"/>
  <c r="N2775" i="4" s="1"/>
  <c r="Q2774" i="4"/>
  <c r="U2774" i="4" s="1"/>
  <c r="I2775" i="4" s="1"/>
  <c r="Y2775" i="4" s="1"/>
  <c r="X2775" i="4"/>
  <c r="T2861" i="4"/>
  <c r="D2862" i="4" s="1"/>
  <c r="K2861" i="4"/>
  <c r="R2775" i="4" l="1"/>
  <c r="H2776" i="4" s="1"/>
  <c r="P2775" i="4"/>
  <c r="S2775" i="4" s="1"/>
  <c r="G2776" i="4" s="1"/>
  <c r="M2776" i="4" s="1"/>
  <c r="T2862" i="4"/>
  <c r="D2863" i="4" s="1"/>
  <c r="K2862" i="4"/>
  <c r="W2776" i="4" l="1"/>
  <c r="J2776" i="4"/>
  <c r="L2776" i="4" s="1"/>
  <c r="N2776" i="4" s="1"/>
  <c r="K2863" i="4"/>
  <c r="T2863" i="4"/>
  <c r="D2864" i="4" s="1"/>
  <c r="X2776" i="4"/>
  <c r="Q2775" i="4"/>
  <c r="U2775" i="4" s="1"/>
  <c r="I2776" i="4" s="1"/>
  <c r="Y2776" i="4" s="1"/>
  <c r="R2776" i="4" l="1"/>
  <c r="H2777" i="4" s="1"/>
  <c r="P2776" i="4"/>
  <c r="S2776" i="4" s="1"/>
  <c r="G2777" i="4" s="1"/>
  <c r="M2777" i="4" s="1"/>
  <c r="K2864" i="4"/>
  <c r="T2864" i="4"/>
  <c r="D2865" i="4" s="1"/>
  <c r="W2777" i="4" l="1"/>
  <c r="J2777" i="4"/>
  <c r="L2777" i="4" s="1"/>
  <c r="N2777" i="4" s="1"/>
  <c r="Q2776" i="4"/>
  <c r="U2776" i="4" s="1"/>
  <c r="I2777" i="4" s="1"/>
  <c r="Y2777" i="4" s="1"/>
  <c r="T2865" i="4"/>
  <c r="D2866" i="4" s="1"/>
  <c r="K2865" i="4"/>
  <c r="X2777" i="4"/>
  <c r="R2777" i="4" l="1"/>
  <c r="H2778" i="4" s="1"/>
  <c r="P2777" i="4"/>
  <c r="S2777" i="4" s="1"/>
  <c r="G2778" i="4" s="1"/>
  <c r="M2778" i="4" s="1"/>
  <c r="T2866" i="4"/>
  <c r="D2867" i="4" s="1"/>
  <c r="K2866" i="4"/>
  <c r="W2778" i="4" l="1"/>
  <c r="J2778" i="4"/>
  <c r="L2778" i="4" s="1"/>
  <c r="N2778" i="4" s="1"/>
  <c r="Q2777" i="4"/>
  <c r="U2777" i="4" s="1"/>
  <c r="I2778" i="4" s="1"/>
  <c r="Y2778" i="4" s="1"/>
  <c r="K2867" i="4"/>
  <c r="T2867" i="4"/>
  <c r="D2868" i="4" s="1"/>
  <c r="X2778" i="4"/>
  <c r="R2778" i="4" l="1"/>
  <c r="H2779" i="4" s="1"/>
  <c r="P2778" i="4"/>
  <c r="S2778" i="4" s="1"/>
  <c r="G2779" i="4" s="1"/>
  <c r="M2779" i="4" s="1"/>
  <c r="T2868" i="4"/>
  <c r="D2869" i="4" s="1"/>
  <c r="K2868" i="4"/>
  <c r="W2779" i="4" l="1"/>
  <c r="J2779" i="4"/>
  <c r="L2779" i="4" s="1"/>
  <c r="N2779" i="4" s="1"/>
  <c r="Q2778" i="4"/>
  <c r="U2778" i="4" s="1"/>
  <c r="I2779" i="4" s="1"/>
  <c r="Y2779" i="4" s="1"/>
  <c r="K2869" i="4"/>
  <c r="T2869" i="4"/>
  <c r="D2870" i="4" s="1"/>
  <c r="X2779" i="4"/>
  <c r="R2779" i="4" l="1"/>
  <c r="H2780" i="4" s="1"/>
  <c r="P2779" i="4"/>
  <c r="S2779" i="4" s="1"/>
  <c r="G2780" i="4" s="1"/>
  <c r="M2780" i="4" s="1"/>
  <c r="K2870" i="4"/>
  <c r="T2870" i="4"/>
  <c r="D2871" i="4" s="1"/>
  <c r="W2780" i="4" l="1"/>
  <c r="J2780" i="4"/>
  <c r="L2780" i="4" s="1"/>
  <c r="N2780" i="4" s="1"/>
  <c r="Q2779" i="4"/>
  <c r="U2779" i="4" s="1"/>
  <c r="I2780" i="4" s="1"/>
  <c r="Y2780" i="4" s="1"/>
  <c r="K2871" i="4"/>
  <c r="T2871" i="4"/>
  <c r="D2872" i="4" s="1"/>
  <c r="X2780" i="4"/>
  <c r="R2780" i="4" l="1"/>
  <c r="H2781" i="4" s="1"/>
  <c r="P2780" i="4"/>
  <c r="S2780" i="4" s="1"/>
  <c r="G2781" i="4" s="1"/>
  <c r="M2781" i="4" s="1"/>
  <c r="T2872" i="4"/>
  <c r="D2873" i="4" s="1"/>
  <c r="K2872" i="4"/>
  <c r="W2781" i="4" l="1"/>
  <c r="J2781" i="4"/>
  <c r="L2781" i="4" s="1"/>
  <c r="N2781" i="4" s="1"/>
  <c r="Q2780" i="4"/>
  <c r="U2780" i="4" s="1"/>
  <c r="I2781" i="4" s="1"/>
  <c r="Y2781" i="4" s="1"/>
  <c r="T2873" i="4"/>
  <c r="D2874" i="4" s="1"/>
  <c r="K2873" i="4"/>
  <c r="X2781" i="4"/>
  <c r="R2781" i="4" l="1"/>
  <c r="H2782" i="4" s="1"/>
  <c r="P2781" i="4"/>
  <c r="S2781" i="4" s="1"/>
  <c r="G2782" i="4" s="1"/>
  <c r="M2782" i="4" s="1"/>
  <c r="T2874" i="4"/>
  <c r="D2875" i="4" s="1"/>
  <c r="K2874" i="4"/>
  <c r="W2782" i="4" l="1"/>
  <c r="J2782" i="4"/>
  <c r="L2782" i="4" s="1"/>
  <c r="N2782" i="4" s="1"/>
  <c r="Q2781" i="4"/>
  <c r="U2781" i="4" s="1"/>
  <c r="I2782" i="4" s="1"/>
  <c r="Y2782" i="4" s="1"/>
  <c r="T2875" i="4"/>
  <c r="D2876" i="4" s="1"/>
  <c r="K2875" i="4"/>
  <c r="X2782" i="4"/>
  <c r="R2782" i="4" l="1"/>
  <c r="H2783" i="4" s="1"/>
  <c r="P2782" i="4"/>
  <c r="S2782" i="4" s="1"/>
  <c r="G2783" i="4" s="1"/>
  <c r="M2783" i="4" s="1"/>
  <c r="K2876" i="4"/>
  <c r="T2876" i="4"/>
  <c r="D2877" i="4" s="1"/>
  <c r="W2783" i="4" l="1"/>
  <c r="J2783" i="4"/>
  <c r="L2783" i="4" s="1"/>
  <c r="N2783" i="4" s="1"/>
  <c r="X2783" i="4"/>
  <c r="T2877" i="4"/>
  <c r="D2878" i="4" s="1"/>
  <c r="K2877" i="4"/>
  <c r="Q2782" i="4"/>
  <c r="U2782" i="4" s="1"/>
  <c r="I2783" i="4" s="1"/>
  <c r="Y2783" i="4" s="1"/>
  <c r="R2783" i="4" l="1"/>
  <c r="H2784" i="4" s="1"/>
  <c r="P2783" i="4"/>
  <c r="S2783" i="4" s="1"/>
  <c r="G2784" i="4" s="1"/>
  <c r="M2784" i="4" s="1"/>
  <c r="K2878" i="4"/>
  <c r="T2878" i="4"/>
  <c r="D2879" i="4" s="1"/>
  <c r="W2784" i="4" l="1"/>
  <c r="J2784" i="4"/>
  <c r="L2784" i="4" s="1"/>
  <c r="N2784" i="4" s="1"/>
  <c r="Q2783" i="4"/>
  <c r="U2783" i="4" s="1"/>
  <c r="I2784" i="4" s="1"/>
  <c r="Y2784" i="4" s="1"/>
  <c r="T2879" i="4"/>
  <c r="D2880" i="4" s="1"/>
  <c r="K2879" i="4"/>
  <c r="X2784" i="4"/>
  <c r="R2784" i="4" l="1"/>
  <c r="H2785" i="4" s="1"/>
  <c r="P2784" i="4"/>
  <c r="S2784" i="4" s="1"/>
  <c r="G2785" i="4" s="1"/>
  <c r="M2785" i="4" s="1"/>
  <c r="T2880" i="4"/>
  <c r="D2881" i="4" s="1"/>
  <c r="K2880" i="4"/>
  <c r="W2785" i="4" l="1"/>
  <c r="J2785" i="4"/>
  <c r="L2785" i="4" s="1"/>
  <c r="N2785" i="4" s="1"/>
  <c r="Q2784" i="4"/>
  <c r="U2784" i="4" s="1"/>
  <c r="I2785" i="4" s="1"/>
  <c r="Y2785" i="4" s="1"/>
  <c r="K2881" i="4"/>
  <c r="T2881" i="4"/>
  <c r="D2882" i="4" s="1"/>
  <c r="X2785" i="4"/>
  <c r="R2785" i="4" l="1"/>
  <c r="H2786" i="4" s="1"/>
  <c r="K2882" i="4"/>
  <c r="T2882" i="4"/>
  <c r="D2883" i="4" s="1"/>
  <c r="P2785" i="4"/>
  <c r="S2785" i="4" s="1"/>
  <c r="G2786" i="4" s="1"/>
  <c r="M2786" i="4" s="1"/>
  <c r="W2786" i="4" l="1"/>
  <c r="J2786" i="4"/>
  <c r="L2786" i="4" s="1"/>
  <c r="N2786" i="4" s="1"/>
  <c r="Q2785" i="4"/>
  <c r="U2785" i="4" s="1"/>
  <c r="I2786" i="4" s="1"/>
  <c r="Y2786" i="4" s="1"/>
  <c r="X2786" i="4"/>
  <c r="T2883" i="4"/>
  <c r="D2884" i="4" s="1"/>
  <c r="K2883" i="4"/>
  <c r="R2786" i="4" l="1"/>
  <c r="H2787" i="4" s="1"/>
  <c r="K2884" i="4"/>
  <c r="T2884" i="4"/>
  <c r="D2885" i="4" s="1"/>
  <c r="P2786" i="4"/>
  <c r="S2786" i="4" s="1"/>
  <c r="G2787" i="4" s="1"/>
  <c r="M2787" i="4" s="1"/>
  <c r="W2787" i="4" l="1"/>
  <c r="J2787" i="4"/>
  <c r="L2787" i="4" s="1"/>
  <c r="N2787" i="4" s="1"/>
  <c r="Q2786" i="4"/>
  <c r="U2786" i="4" s="1"/>
  <c r="I2787" i="4" s="1"/>
  <c r="Y2787" i="4" s="1"/>
  <c r="X2787" i="4"/>
  <c r="K2885" i="4"/>
  <c r="T2885" i="4"/>
  <c r="D2886" i="4" s="1"/>
  <c r="R2787" i="4" l="1"/>
  <c r="H2788" i="4" s="1"/>
  <c r="T2886" i="4"/>
  <c r="D2887" i="4" s="1"/>
  <c r="K2886" i="4"/>
  <c r="P2787" i="4"/>
  <c r="S2787" i="4" s="1"/>
  <c r="G2788" i="4" s="1"/>
  <c r="M2788" i="4" s="1"/>
  <c r="W2788" i="4" l="1"/>
  <c r="J2788" i="4"/>
  <c r="L2788" i="4" s="1"/>
  <c r="N2788" i="4" s="1"/>
  <c r="Q2787" i="4"/>
  <c r="U2787" i="4" s="1"/>
  <c r="I2788" i="4" s="1"/>
  <c r="Y2788" i="4" s="1"/>
  <c r="X2788" i="4"/>
  <c r="T2887" i="4"/>
  <c r="D2888" i="4" s="1"/>
  <c r="K2887" i="4"/>
  <c r="R2788" i="4" l="1"/>
  <c r="H2789" i="4" s="1"/>
  <c r="T2888" i="4"/>
  <c r="D2889" i="4" s="1"/>
  <c r="K2888" i="4"/>
  <c r="P2788" i="4"/>
  <c r="S2788" i="4" s="1"/>
  <c r="G2789" i="4" s="1"/>
  <c r="M2789" i="4" s="1"/>
  <c r="W2789" i="4" l="1"/>
  <c r="J2789" i="4"/>
  <c r="L2789" i="4" s="1"/>
  <c r="N2789" i="4" s="1"/>
  <c r="Q2788" i="4"/>
  <c r="U2788" i="4" s="1"/>
  <c r="I2789" i="4" s="1"/>
  <c r="Y2789" i="4" s="1"/>
  <c r="X2789" i="4"/>
  <c r="K2889" i="4"/>
  <c r="T2889" i="4"/>
  <c r="D2890" i="4" s="1"/>
  <c r="R2789" i="4" l="1"/>
  <c r="H2790" i="4" s="1"/>
  <c r="K2890" i="4"/>
  <c r="T2890" i="4"/>
  <c r="D2891" i="4" s="1"/>
  <c r="P2789" i="4"/>
  <c r="S2789" i="4" s="1"/>
  <c r="G2790" i="4" s="1"/>
  <c r="M2790" i="4" s="1"/>
  <c r="W2790" i="4" l="1"/>
  <c r="J2790" i="4"/>
  <c r="L2790" i="4" s="1"/>
  <c r="N2790" i="4" s="1"/>
  <c r="Q2789" i="4"/>
  <c r="U2789" i="4" s="1"/>
  <c r="I2790" i="4" s="1"/>
  <c r="Y2790" i="4" s="1"/>
  <c r="X2790" i="4"/>
  <c r="K2891" i="4"/>
  <c r="T2891" i="4"/>
  <c r="D2892" i="4" s="1"/>
  <c r="R2790" i="4" l="1"/>
  <c r="H2791" i="4" s="1"/>
  <c r="K2892" i="4"/>
  <c r="T2892" i="4"/>
  <c r="D2893" i="4" s="1"/>
  <c r="P2790" i="4"/>
  <c r="S2790" i="4" s="1"/>
  <c r="G2791" i="4" s="1"/>
  <c r="M2791" i="4" s="1"/>
  <c r="W2791" i="4" l="1"/>
  <c r="J2791" i="4"/>
  <c r="L2791" i="4" s="1"/>
  <c r="N2791" i="4" s="1"/>
  <c r="X2791" i="4"/>
  <c r="T2893" i="4"/>
  <c r="D2894" i="4" s="1"/>
  <c r="K2893" i="4"/>
  <c r="Q2790" i="4"/>
  <c r="U2790" i="4" s="1"/>
  <c r="I2791" i="4" s="1"/>
  <c r="Y2791" i="4" s="1"/>
  <c r="R2791" i="4" l="1"/>
  <c r="H2792" i="4" s="1"/>
  <c r="K2894" i="4"/>
  <c r="T2894" i="4"/>
  <c r="D2895" i="4" s="1"/>
  <c r="P2791" i="4"/>
  <c r="S2791" i="4" s="1"/>
  <c r="G2792" i="4" s="1"/>
  <c r="M2792" i="4" s="1"/>
  <c r="W2792" i="4" l="1"/>
  <c r="J2792" i="4"/>
  <c r="L2792" i="4" s="1"/>
  <c r="N2792" i="4" s="1"/>
  <c r="Q2791" i="4"/>
  <c r="U2791" i="4" s="1"/>
  <c r="I2792" i="4" s="1"/>
  <c r="Y2792" i="4" s="1"/>
  <c r="X2792" i="4"/>
  <c r="K2895" i="4"/>
  <c r="T2895" i="4"/>
  <c r="D2896" i="4" s="1"/>
  <c r="R2792" i="4" l="1"/>
  <c r="H2793" i="4" s="1"/>
  <c r="K2896" i="4"/>
  <c r="T2896" i="4"/>
  <c r="D2897" i="4" s="1"/>
  <c r="P2792" i="4"/>
  <c r="S2792" i="4" s="1"/>
  <c r="G2793" i="4" s="1"/>
  <c r="M2793" i="4" s="1"/>
  <c r="W2793" i="4" l="1"/>
  <c r="J2793" i="4"/>
  <c r="L2793" i="4" s="1"/>
  <c r="N2793" i="4" s="1"/>
  <c r="Q2792" i="4"/>
  <c r="U2792" i="4" s="1"/>
  <c r="I2793" i="4" s="1"/>
  <c r="Y2793" i="4" s="1"/>
  <c r="X2793" i="4"/>
  <c r="T2897" i="4"/>
  <c r="D2898" i="4" s="1"/>
  <c r="K2897" i="4"/>
  <c r="R2793" i="4" l="1"/>
  <c r="H2794" i="4" s="1"/>
  <c r="P2793" i="4"/>
  <c r="S2793" i="4" s="1"/>
  <c r="G2794" i="4" s="1"/>
  <c r="M2794" i="4" s="1"/>
  <c r="K2898" i="4"/>
  <c r="T2898" i="4"/>
  <c r="D2899" i="4" s="1"/>
  <c r="W2794" i="4" l="1"/>
  <c r="J2794" i="4"/>
  <c r="L2794" i="4" s="1"/>
  <c r="N2794" i="4" s="1"/>
  <c r="Q2793" i="4"/>
  <c r="U2793" i="4" s="1"/>
  <c r="I2794" i="4" s="1"/>
  <c r="Y2794" i="4" s="1"/>
  <c r="T2899" i="4"/>
  <c r="D2900" i="4" s="1"/>
  <c r="K2899" i="4"/>
  <c r="X2794" i="4"/>
  <c r="R2794" i="4" l="1"/>
  <c r="H2795" i="4" s="1"/>
  <c r="P2794" i="4"/>
  <c r="S2794" i="4" s="1"/>
  <c r="G2795" i="4" s="1"/>
  <c r="M2795" i="4" s="1"/>
  <c r="K2900" i="4"/>
  <c r="T2900" i="4"/>
  <c r="D2901" i="4" s="1"/>
  <c r="W2795" i="4" l="1"/>
  <c r="J2795" i="4"/>
  <c r="L2795" i="4" s="1"/>
  <c r="N2795" i="4" s="1"/>
  <c r="X2795" i="4"/>
  <c r="K2901" i="4"/>
  <c r="T2901" i="4"/>
  <c r="D2902" i="4" s="1"/>
  <c r="Q2794" i="4"/>
  <c r="U2794" i="4" s="1"/>
  <c r="I2795" i="4" s="1"/>
  <c r="Y2795" i="4" s="1"/>
  <c r="R2795" i="4" l="1"/>
  <c r="H2796" i="4" s="1"/>
  <c r="P2795" i="4"/>
  <c r="S2795" i="4" s="1"/>
  <c r="G2796" i="4" s="1"/>
  <c r="M2796" i="4" s="1"/>
  <c r="T2902" i="4"/>
  <c r="D2903" i="4" s="1"/>
  <c r="K2902" i="4"/>
  <c r="W2796" i="4" l="1"/>
  <c r="J2796" i="4"/>
  <c r="L2796" i="4" s="1"/>
  <c r="N2796" i="4" s="1"/>
  <c r="Q2795" i="4"/>
  <c r="U2795" i="4" s="1"/>
  <c r="I2796" i="4" s="1"/>
  <c r="Y2796" i="4" s="1"/>
  <c r="K2903" i="4"/>
  <c r="T2903" i="4"/>
  <c r="D2904" i="4" s="1"/>
  <c r="X2796" i="4"/>
  <c r="R2796" i="4" l="1"/>
  <c r="H2797" i="4" s="1"/>
  <c r="P2796" i="4"/>
  <c r="S2796" i="4" s="1"/>
  <c r="G2797" i="4" s="1"/>
  <c r="M2797" i="4" s="1"/>
  <c r="T2904" i="4"/>
  <c r="D2905" i="4" s="1"/>
  <c r="K2904" i="4"/>
  <c r="W2797" i="4" l="1"/>
  <c r="J2797" i="4"/>
  <c r="L2797" i="4" s="1"/>
  <c r="N2797" i="4" s="1"/>
  <c r="Q2796" i="4"/>
  <c r="U2796" i="4" s="1"/>
  <c r="I2797" i="4" s="1"/>
  <c r="Y2797" i="4" s="1"/>
  <c r="K2905" i="4"/>
  <c r="T2905" i="4"/>
  <c r="D2906" i="4" s="1"/>
  <c r="X2797" i="4"/>
  <c r="R2797" i="4" l="1"/>
  <c r="H2798" i="4" s="1"/>
  <c r="P2797" i="4"/>
  <c r="S2797" i="4" s="1"/>
  <c r="G2798" i="4" s="1"/>
  <c r="M2798" i="4" s="1"/>
  <c r="K2906" i="4"/>
  <c r="T2906" i="4"/>
  <c r="D2907" i="4" s="1"/>
  <c r="W2798" i="4" l="1"/>
  <c r="J2798" i="4"/>
  <c r="L2798" i="4" s="1"/>
  <c r="N2798" i="4" s="1"/>
  <c r="Q2797" i="4"/>
  <c r="U2797" i="4" s="1"/>
  <c r="I2798" i="4" s="1"/>
  <c r="Y2798" i="4" s="1"/>
  <c r="T2907" i="4"/>
  <c r="D2908" i="4" s="1"/>
  <c r="K2907" i="4"/>
  <c r="X2798" i="4"/>
  <c r="R2798" i="4" l="1"/>
  <c r="H2799" i="4" s="1"/>
  <c r="P2798" i="4"/>
  <c r="S2798" i="4" s="1"/>
  <c r="G2799" i="4" s="1"/>
  <c r="M2799" i="4" s="1"/>
  <c r="T2908" i="4"/>
  <c r="D2909" i="4" s="1"/>
  <c r="K2908" i="4"/>
  <c r="W2799" i="4" l="1"/>
  <c r="J2799" i="4"/>
  <c r="L2799" i="4" s="1"/>
  <c r="N2799" i="4" s="1"/>
  <c r="Q2798" i="4"/>
  <c r="U2798" i="4" s="1"/>
  <c r="I2799" i="4" s="1"/>
  <c r="Y2799" i="4" s="1"/>
  <c r="K2909" i="4"/>
  <c r="T2909" i="4"/>
  <c r="D2910" i="4" s="1"/>
  <c r="X2799" i="4"/>
  <c r="R2799" i="4" l="1"/>
  <c r="H2800" i="4" s="1"/>
  <c r="P2799" i="4"/>
  <c r="S2799" i="4" s="1"/>
  <c r="G2800" i="4" s="1"/>
  <c r="M2800" i="4" s="1"/>
  <c r="K2910" i="4"/>
  <c r="T2910" i="4"/>
  <c r="D2911" i="4" s="1"/>
  <c r="W2800" i="4" l="1"/>
  <c r="J2800" i="4"/>
  <c r="L2800" i="4" s="1"/>
  <c r="N2800" i="4" s="1"/>
  <c r="Q2799" i="4"/>
  <c r="U2799" i="4" s="1"/>
  <c r="I2800" i="4" s="1"/>
  <c r="Y2800" i="4" s="1"/>
  <c r="T2911" i="4"/>
  <c r="D2912" i="4" s="1"/>
  <c r="K2911" i="4"/>
  <c r="X2800" i="4"/>
  <c r="R2800" i="4" l="1"/>
  <c r="H2801" i="4" s="1"/>
  <c r="P2800" i="4"/>
  <c r="S2800" i="4" s="1"/>
  <c r="G2801" i="4" s="1"/>
  <c r="M2801" i="4" s="1"/>
  <c r="T2912" i="4"/>
  <c r="D2913" i="4" s="1"/>
  <c r="K2912" i="4"/>
  <c r="W2801" i="4" l="1"/>
  <c r="J2801" i="4"/>
  <c r="L2801" i="4" s="1"/>
  <c r="N2801" i="4" s="1"/>
  <c r="Q2800" i="4"/>
  <c r="U2800" i="4" s="1"/>
  <c r="I2801" i="4" s="1"/>
  <c r="Y2801" i="4" s="1"/>
  <c r="K2913" i="4"/>
  <c r="T2913" i="4"/>
  <c r="D2914" i="4" s="1"/>
  <c r="X2801" i="4"/>
  <c r="R2801" i="4" l="1"/>
  <c r="H2802" i="4" s="1"/>
  <c r="P2801" i="4"/>
  <c r="S2801" i="4" s="1"/>
  <c r="G2802" i="4" s="1"/>
  <c r="M2802" i="4" s="1"/>
  <c r="T2914" i="4"/>
  <c r="D2915" i="4" s="1"/>
  <c r="K2914" i="4"/>
  <c r="W2802" i="4" l="1"/>
  <c r="J2802" i="4"/>
  <c r="L2802" i="4" s="1"/>
  <c r="N2802" i="4" s="1"/>
  <c r="Q2801" i="4"/>
  <c r="U2801" i="4" s="1"/>
  <c r="I2802" i="4" s="1"/>
  <c r="Y2802" i="4" s="1"/>
  <c r="T2915" i="4"/>
  <c r="D2916" i="4" s="1"/>
  <c r="K2915" i="4"/>
  <c r="X2802" i="4"/>
  <c r="R2802" i="4" l="1"/>
  <c r="H2803" i="4" s="1"/>
  <c r="P2802" i="4"/>
  <c r="S2802" i="4" s="1"/>
  <c r="G2803" i="4" s="1"/>
  <c r="M2803" i="4" s="1"/>
  <c r="K2916" i="4"/>
  <c r="T2916" i="4"/>
  <c r="D2917" i="4" s="1"/>
  <c r="W2803" i="4" l="1"/>
  <c r="J2803" i="4"/>
  <c r="L2803" i="4" s="1"/>
  <c r="N2803" i="4" s="1"/>
  <c r="Q2802" i="4"/>
  <c r="U2802" i="4" s="1"/>
  <c r="I2803" i="4" s="1"/>
  <c r="Y2803" i="4" s="1"/>
  <c r="K2917" i="4"/>
  <c r="T2917" i="4"/>
  <c r="D2918" i="4" s="1"/>
  <c r="X2803" i="4"/>
  <c r="R2803" i="4" l="1"/>
  <c r="H2804" i="4" s="1"/>
  <c r="K2918" i="4"/>
  <c r="T2918" i="4"/>
  <c r="D2919" i="4" s="1"/>
  <c r="P2803" i="4"/>
  <c r="S2803" i="4" s="1"/>
  <c r="G2804" i="4" s="1"/>
  <c r="M2804" i="4" s="1"/>
  <c r="W2804" i="4" l="1"/>
  <c r="J2804" i="4"/>
  <c r="L2804" i="4" s="1"/>
  <c r="N2804" i="4" s="1"/>
  <c r="Q2803" i="4"/>
  <c r="U2803" i="4" s="1"/>
  <c r="I2804" i="4" s="1"/>
  <c r="Y2804" i="4" s="1"/>
  <c r="X2804" i="4"/>
  <c r="K2919" i="4"/>
  <c r="T2919" i="4"/>
  <c r="D2920" i="4" s="1"/>
  <c r="R2804" i="4" l="1"/>
  <c r="H2805" i="4" s="1"/>
  <c r="T2920" i="4"/>
  <c r="D2921" i="4" s="1"/>
  <c r="K2920" i="4"/>
  <c r="P2804" i="4"/>
  <c r="S2804" i="4" s="1"/>
  <c r="G2805" i="4" s="1"/>
  <c r="M2805" i="4" s="1"/>
  <c r="W2805" i="4" l="1"/>
  <c r="J2805" i="4"/>
  <c r="L2805" i="4" s="1"/>
  <c r="N2805" i="4" s="1"/>
  <c r="Q2804" i="4"/>
  <c r="U2804" i="4" s="1"/>
  <c r="I2805" i="4" s="1"/>
  <c r="Y2805" i="4" s="1"/>
  <c r="X2805" i="4"/>
  <c r="K2921" i="4"/>
  <c r="T2921" i="4"/>
  <c r="D2922" i="4" s="1"/>
  <c r="R2805" i="4" l="1"/>
  <c r="H2806" i="4" s="1"/>
  <c r="P2805" i="4"/>
  <c r="S2805" i="4" s="1"/>
  <c r="G2806" i="4" s="1"/>
  <c r="M2806" i="4" s="1"/>
  <c r="T2922" i="4"/>
  <c r="D2923" i="4" s="1"/>
  <c r="K2922" i="4"/>
  <c r="W2806" i="4" l="1"/>
  <c r="J2806" i="4"/>
  <c r="L2806" i="4" s="1"/>
  <c r="N2806" i="4" s="1"/>
  <c r="Q2805" i="4"/>
  <c r="U2805" i="4" s="1"/>
  <c r="I2806" i="4" s="1"/>
  <c r="Y2806" i="4" s="1"/>
  <c r="K2923" i="4"/>
  <c r="T2923" i="4"/>
  <c r="D2924" i="4" s="1"/>
  <c r="X2806" i="4"/>
  <c r="R2806" i="4" l="1"/>
  <c r="H2807" i="4" s="1"/>
  <c r="P2806" i="4"/>
  <c r="S2806" i="4" s="1"/>
  <c r="G2807" i="4" s="1"/>
  <c r="M2807" i="4" s="1"/>
  <c r="K2924" i="4"/>
  <c r="T2924" i="4"/>
  <c r="D2925" i="4" s="1"/>
  <c r="W2807" i="4" l="1"/>
  <c r="J2807" i="4"/>
  <c r="L2807" i="4" s="1"/>
  <c r="N2807" i="4" s="1"/>
  <c r="Q2806" i="4"/>
  <c r="U2806" i="4" s="1"/>
  <c r="I2807" i="4" s="1"/>
  <c r="Y2807" i="4" s="1"/>
  <c r="K2925" i="4"/>
  <c r="T2925" i="4"/>
  <c r="D2926" i="4" s="1"/>
  <c r="X2807" i="4"/>
  <c r="R2807" i="4" l="1"/>
  <c r="H2808" i="4" s="1"/>
  <c r="P2807" i="4"/>
  <c r="S2807" i="4" s="1"/>
  <c r="G2808" i="4" s="1"/>
  <c r="M2808" i="4" s="1"/>
  <c r="K2926" i="4"/>
  <c r="T2926" i="4"/>
  <c r="D2927" i="4" s="1"/>
  <c r="W2808" i="4" l="1"/>
  <c r="J2808" i="4"/>
  <c r="L2808" i="4" s="1"/>
  <c r="N2808" i="4" s="1"/>
  <c r="Q2807" i="4"/>
  <c r="U2807" i="4" s="1"/>
  <c r="I2808" i="4" s="1"/>
  <c r="Y2808" i="4" s="1"/>
  <c r="K2927" i="4"/>
  <c r="T2927" i="4"/>
  <c r="D2928" i="4" s="1"/>
  <c r="X2808" i="4"/>
  <c r="R2808" i="4" l="1"/>
  <c r="H2809" i="4" s="1"/>
  <c r="P2808" i="4"/>
  <c r="S2808" i="4" s="1"/>
  <c r="G2809" i="4" s="1"/>
  <c r="M2809" i="4" s="1"/>
  <c r="K2928" i="4"/>
  <c r="T2928" i="4"/>
  <c r="D2929" i="4" s="1"/>
  <c r="W2809" i="4" l="1"/>
  <c r="J2809" i="4"/>
  <c r="L2809" i="4" s="1"/>
  <c r="N2809" i="4" s="1"/>
  <c r="Q2808" i="4"/>
  <c r="U2808" i="4" s="1"/>
  <c r="I2809" i="4" s="1"/>
  <c r="Y2809" i="4" s="1"/>
  <c r="X2809" i="4"/>
  <c r="K2929" i="4"/>
  <c r="T2929" i="4"/>
  <c r="D2930" i="4" s="1"/>
  <c r="R2809" i="4" l="1"/>
  <c r="H2810" i="4" s="1"/>
  <c r="K2930" i="4"/>
  <c r="T2930" i="4"/>
  <c r="D2931" i="4" s="1"/>
  <c r="P2809" i="4"/>
  <c r="S2809" i="4" s="1"/>
  <c r="G2810" i="4" s="1"/>
  <c r="M2810" i="4" s="1"/>
  <c r="W2810" i="4" l="1"/>
  <c r="J2810" i="4"/>
  <c r="L2810" i="4" s="1"/>
  <c r="N2810" i="4" s="1"/>
  <c r="Q2809" i="4"/>
  <c r="U2809" i="4" s="1"/>
  <c r="I2810" i="4" s="1"/>
  <c r="Y2810" i="4" s="1"/>
  <c r="X2810" i="4"/>
  <c r="K2931" i="4"/>
  <c r="T2931" i="4"/>
  <c r="D2932" i="4" s="1"/>
  <c r="R2810" i="4" l="1"/>
  <c r="H2811" i="4" s="1"/>
  <c r="P2810" i="4"/>
  <c r="S2810" i="4" s="1"/>
  <c r="G2811" i="4" s="1"/>
  <c r="M2811" i="4" s="1"/>
  <c r="T2932" i="4"/>
  <c r="D2933" i="4" s="1"/>
  <c r="K2932" i="4"/>
  <c r="W2811" i="4" l="1"/>
  <c r="J2811" i="4"/>
  <c r="L2811" i="4" s="1"/>
  <c r="N2811" i="4" s="1"/>
  <c r="Q2810" i="4"/>
  <c r="U2810" i="4" s="1"/>
  <c r="I2811" i="4" s="1"/>
  <c r="Y2811" i="4" s="1"/>
  <c r="T2933" i="4"/>
  <c r="D2934" i="4" s="1"/>
  <c r="K2933" i="4"/>
  <c r="X2811" i="4"/>
  <c r="R2811" i="4" l="1"/>
  <c r="H2812" i="4" s="1"/>
  <c r="P2811" i="4"/>
  <c r="S2811" i="4" s="1"/>
  <c r="G2812" i="4" s="1"/>
  <c r="M2812" i="4" s="1"/>
  <c r="T2934" i="4"/>
  <c r="D2935" i="4" s="1"/>
  <c r="K2934" i="4"/>
  <c r="W2812" i="4" l="1"/>
  <c r="J2812" i="4"/>
  <c r="L2812" i="4" s="1"/>
  <c r="N2812" i="4" s="1"/>
  <c r="Q2811" i="4"/>
  <c r="U2811" i="4" s="1"/>
  <c r="I2812" i="4" s="1"/>
  <c r="Y2812" i="4" s="1"/>
  <c r="K2935" i="4"/>
  <c r="T2935" i="4"/>
  <c r="D2936" i="4" s="1"/>
  <c r="X2812" i="4"/>
  <c r="R2812" i="4" l="1"/>
  <c r="H2813" i="4" s="1"/>
  <c r="P2812" i="4"/>
  <c r="S2812" i="4" s="1"/>
  <c r="G2813" i="4" s="1"/>
  <c r="M2813" i="4" s="1"/>
  <c r="K2936" i="4"/>
  <c r="T2936" i="4"/>
  <c r="D2937" i="4" s="1"/>
  <c r="W2813" i="4" l="1"/>
  <c r="J2813" i="4"/>
  <c r="L2813" i="4" s="1"/>
  <c r="N2813" i="4" s="1"/>
  <c r="Q2812" i="4"/>
  <c r="U2812" i="4" s="1"/>
  <c r="I2813" i="4" s="1"/>
  <c r="Y2813" i="4" s="1"/>
  <c r="K2937" i="4"/>
  <c r="T2937" i="4"/>
  <c r="D2938" i="4" s="1"/>
  <c r="X2813" i="4"/>
  <c r="R2813" i="4" l="1"/>
  <c r="H2814" i="4" s="1"/>
  <c r="P2813" i="4"/>
  <c r="S2813" i="4" s="1"/>
  <c r="G2814" i="4" s="1"/>
  <c r="M2814" i="4" s="1"/>
  <c r="T2938" i="4"/>
  <c r="D2939" i="4" s="1"/>
  <c r="K2938" i="4"/>
  <c r="W2814" i="4" l="1"/>
  <c r="J2814" i="4"/>
  <c r="L2814" i="4" s="1"/>
  <c r="N2814" i="4" s="1"/>
  <c r="Q2813" i="4"/>
  <c r="U2813" i="4" s="1"/>
  <c r="I2814" i="4" s="1"/>
  <c r="Y2814" i="4" s="1"/>
  <c r="T2939" i="4"/>
  <c r="D2940" i="4" s="1"/>
  <c r="K2939" i="4"/>
  <c r="X2814" i="4"/>
  <c r="R2814" i="4" l="1"/>
  <c r="H2815" i="4" s="1"/>
  <c r="P2814" i="4"/>
  <c r="S2814" i="4" s="1"/>
  <c r="G2815" i="4" s="1"/>
  <c r="M2815" i="4" s="1"/>
  <c r="K2940" i="4"/>
  <c r="T2940" i="4"/>
  <c r="D2941" i="4" s="1"/>
  <c r="W2815" i="4" l="1"/>
  <c r="J2815" i="4"/>
  <c r="L2815" i="4" s="1"/>
  <c r="N2815" i="4" s="1"/>
  <c r="Q2814" i="4"/>
  <c r="U2814" i="4" s="1"/>
  <c r="I2815" i="4" s="1"/>
  <c r="Y2815" i="4" s="1"/>
  <c r="K2941" i="4"/>
  <c r="T2941" i="4"/>
  <c r="D2942" i="4" s="1"/>
  <c r="X2815" i="4"/>
  <c r="R2815" i="4" l="1"/>
  <c r="H2816" i="4" s="1"/>
  <c r="P2815" i="4"/>
  <c r="S2815" i="4" s="1"/>
  <c r="G2816" i="4" s="1"/>
  <c r="M2816" i="4" s="1"/>
  <c r="T2942" i="4"/>
  <c r="D2943" i="4" s="1"/>
  <c r="K2942" i="4"/>
  <c r="W2816" i="4" l="1"/>
  <c r="J2816" i="4"/>
  <c r="L2816" i="4" s="1"/>
  <c r="N2816" i="4" s="1"/>
  <c r="Q2815" i="4"/>
  <c r="U2815" i="4" s="1"/>
  <c r="I2816" i="4" s="1"/>
  <c r="Y2816" i="4" s="1"/>
  <c r="T2943" i="4"/>
  <c r="D2944" i="4" s="1"/>
  <c r="K2943" i="4"/>
  <c r="X2816" i="4"/>
  <c r="R2816" i="4" l="1"/>
  <c r="H2817" i="4" s="1"/>
  <c r="P2816" i="4"/>
  <c r="S2816" i="4" s="1"/>
  <c r="G2817" i="4" s="1"/>
  <c r="M2817" i="4" s="1"/>
  <c r="T2944" i="4"/>
  <c r="D2945" i="4" s="1"/>
  <c r="K2944" i="4"/>
  <c r="W2817" i="4" l="1"/>
  <c r="J2817" i="4"/>
  <c r="L2817" i="4" s="1"/>
  <c r="N2817" i="4" s="1"/>
  <c r="Q2816" i="4"/>
  <c r="U2816" i="4" s="1"/>
  <c r="I2817" i="4" s="1"/>
  <c r="Y2817" i="4" s="1"/>
  <c r="K2945" i="4"/>
  <c r="T2945" i="4"/>
  <c r="D2946" i="4" s="1"/>
  <c r="X2817" i="4"/>
  <c r="R2817" i="4" l="1"/>
  <c r="H2818" i="4" s="1"/>
  <c r="K2946" i="4"/>
  <c r="T2946" i="4"/>
  <c r="D2947" i="4" s="1"/>
  <c r="P2817" i="4"/>
  <c r="S2817" i="4" s="1"/>
  <c r="G2818" i="4" s="1"/>
  <c r="M2818" i="4" s="1"/>
  <c r="W2818" i="4" l="1"/>
  <c r="J2818" i="4"/>
  <c r="L2818" i="4" s="1"/>
  <c r="N2818" i="4" s="1"/>
  <c r="Q2817" i="4"/>
  <c r="U2817" i="4" s="1"/>
  <c r="I2818" i="4" s="1"/>
  <c r="Y2818" i="4" s="1"/>
  <c r="K2947" i="4"/>
  <c r="T2947" i="4"/>
  <c r="D2948" i="4" s="1"/>
  <c r="X2818" i="4"/>
  <c r="R2818" i="4" l="1"/>
  <c r="H2819" i="4" s="1"/>
  <c r="K2948" i="4"/>
  <c r="T2948" i="4"/>
  <c r="D2949" i="4" s="1"/>
  <c r="P2818" i="4"/>
  <c r="S2818" i="4" s="1"/>
  <c r="G2819" i="4" s="1"/>
  <c r="M2819" i="4" s="1"/>
  <c r="W2819" i="4" l="1"/>
  <c r="J2819" i="4"/>
  <c r="L2819" i="4" s="1"/>
  <c r="N2819" i="4" s="1"/>
  <c r="Q2818" i="4"/>
  <c r="U2818" i="4" s="1"/>
  <c r="I2819" i="4" s="1"/>
  <c r="Y2819" i="4" s="1"/>
  <c r="T2949" i="4"/>
  <c r="D2950" i="4" s="1"/>
  <c r="K2949" i="4"/>
  <c r="X2819" i="4"/>
  <c r="R2819" i="4" l="1"/>
  <c r="H2820" i="4" s="1"/>
  <c r="P2819" i="4"/>
  <c r="S2819" i="4" s="1"/>
  <c r="G2820" i="4" s="1"/>
  <c r="M2820" i="4" s="1"/>
  <c r="T2950" i="4"/>
  <c r="D2951" i="4" s="1"/>
  <c r="K2950" i="4"/>
  <c r="W2820" i="4" l="1"/>
  <c r="J2820" i="4"/>
  <c r="L2820" i="4" s="1"/>
  <c r="N2820" i="4" s="1"/>
  <c r="T2951" i="4"/>
  <c r="D2952" i="4" s="1"/>
  <c r="K2951" i="4"/>
  <c r="X2820" i="4"/>
  <c r="Q2819" i="4"/>
  <c r="U2819" i="4" s="1"/>
  <c r="I2820" i="4" s="1"/>
  <c r="Y2820" i="4" s="1"/>
  <c r="R2820" i="4" l="1"/>
  <c r="H2821" i="4" s="1"/>
  <c r="P2820" i="4"/>
  <c r="S2820" i="4" s="1"/>
  <c r="G2821" i="4" s="1"/>
  <c r="M2821" i="4" s="1"/>
  <c r="T2952" i="4"/>
  <c r="D2953" i="4" s="1"/>
  <c r="K2952" i="4"/>
  <c r="W2821" i="4" l="1"/>
  <c r="J2821" i="4"/>
  <c r="L2821" i="4" s="1"/>
  <c r="N2821" i="4" s="1"/>
  <c r="Q2820" i="4"/>
  <c r="U2820" i="4" s="1"/>
  <c r="I2821" i="4" s="1"/>
  <c r="Y2821" i="4" s="1"/>
  <c r="K2953" i="4"/>
  <c r="T2953" i="4"/>
  <c r="D2954" i="4" s="1"/>
  <c r="X2821" i="4"/>
  <c r="R2821" i="4" l="1"/>
  <c r="H2822" i="4" s="1"/>
  <c r="P2821" i="4"/>
  <c r="S2821" i="4" s="1"/>
  <c r="G2822" i="4" s="1"/>
  <c r="M2822" i="4" s="1"/>
  <c r="T2954" i="4"/>
  <c r="D2955" i="4" s="1"/>
  <c r="K2954" i="4"/>
  <c r="W2822" i="4" l="1"/>
  <c r="J2822" i="4"/>
  <c r="L2822" i="4" s="1"/>
  <c r="N2822" i="4" s="1"/>
  <c r="Q2821" i="4"/>
  <c r="U2821" i="4" s="1"/>
  <c r="I2822" i="4" s="1"/>
  <c r="Y2822" i="4" s="1"/>
  <c r="K2955" i="4"/>
  <c r="T2955" i="4"/>
  <c r="D2956" i="4" s="1"/>
  <c r="X2822" i="4"/>
  <c r="R2822" i="4" l="1"/>
  <c r="H2823" i="4" s="1"/>
  <c r="K2956" i="4"/>
  <c r="T2956" i="4"/>
  <c r="D2957" i="4" s="1"/>
  <c r="P2822" i="4"/>
  <c r="S2822" i="4" s="1"/>
  <c r="G2823" i="4" s="1"/>
  <c r="M2823" i="4" s="1"/>
  <c r="W2823" i="4" l="1"/>
  <c r="J2823" i="4"/>
  <c r="L2823" i="4" s="1"/>
  <c r="N2823" i="4" s="1"/>
  <c r="Q2822" i="4"/>
  <c r="U2822" i="4" s="1"/>
  <c r="I2823" i="4" s="1"/>
  <c r="Y2823" i="4" s="1"/>
  <c r="X2823" i="4"/>
  <c r="T2957" i="4"/>
  <c r="D2958" i="4" s="1"/>
  <c r="K2957" i="4"/>
  <c r="R2823" i="4" l="1"/>
  <c r="H2824" i="4" s="1"/>
  <c r="P2823" i="4"/>
  <c r="S2823" i="4" s="1"/>
  <c r="G2824" i="4" s="1"/>
  <c r="M2824" i="4" s="1"/>
  <c r="T2958" i="4"/>
  <c r="D2959" i="4" s="1"/>
  <c r="K2958" i="4"/>
  <c r="W2824" i="4" l="1"/>
  <c r="J2824" i="4"/>
  <c r="L2824" i="4" s="1"/>
  <c r="N2824" i="4" s="1"/>
  <c r="K2959" i="4"/>
  <c r="T2959" i="4"/>
  <c r="D2960" i="4" s="1"/>
  <c r="Q2823" i="4"/>
  <c r="U2823" i="4" s="1"/>
  <c r="I2824" i="4" s="1"/>
  <c r="Y2824" i="4" s="1"/>
  <c r="X2824" i="4"/>
  <c r="R2824" i="4" l="1"/>
  <c r="H2825" i="4" s="1"/>
  <c r="P2824" i="4"/>
  <c r="S2824" i="4" s="1"/>
  <c r="G2825" i="4" s="1"/>
  <c r="M2825" i="4" s="1"/>
  <c r="K2960" i="4"/>
  <c r="T2960" i="4"/>
  <c r="D2961" i="4" s="1"/>
  <c r="W2825" i="4" l="1"/>
  <c r="J2825" i="4"/>
  <c r="L2825" i="4" s="1"/>
  <c r="N2825" i="4" s="1"/>
  <c r="Q2824" i="4"/>
  <c r="U2824" i="4" s="1"/>
  <c r="I2825" i="4" s="1"/>
  <c r="Y2825" i="4" s="1"/>
  <c r="T2961" i="4"/>
  <c r="D2962" i="4" s="1"/>
  <c r="K2961" i="4"/>
  <c r="X2825" i="4"/>
  <c r="R2825" i="4" l="1"/>
  <c r="H2826" i="4" s="1"/>
  <c r="P2825" i="4"/>
  <c r="S2825" i="4" s="1"/>
  <c r="G2826" i="4" s="1"/>
  <c r="M2826" i="4" s="1"/>
  <c r="T2962" i="4"/>
  <c r="D2963" i="4" s="1"/>
  <c r="K2962" i="4"/>
  <c r="W2826" i="4" l="1"/>
  <c r="J2826" i="4"/>
  <c r="L2826" i="4" s="1"/>
  <c r="N2826" i="4" s="1"/>
  <c r="Q2825" i="4"/>
  <c r="U2825" i="4" s="1"/>
  <c r="I2826" i="4" s="1"/>
  <c r="Y2826" i="4" s="1"/>
  <c r="K2963" i="4"/>
  <c r="T2963" i="4"/>
  <c r="D2964" i="4" s="1"/>
  <c r="X2826" i="4"/>
  <c r="R2826" i="4" l="1"/>
  <c r="H2827" i="4" s="1"/>
  <c r="P2826" i="4"/>
  <c r="S2826" i="4" s="1"/>
  <c r="G2827" i="4" s="1"/>
  <c r="M2827" i="4" s="1"/>
  <c r="T2964" i="4"/>
  <c r="D2965" i="4" s="1"/>
  <c r="K2964" i="4"/>
  <c r="W2827" i="4" l="1"/>
  <c r="J2827" i="4"/>
  <c r="L2827" i="4" s="1"/>
  <c r="N2827" i="4" s="1"/>
  <c r="T2965" i="4"/>
  <c r="D2966" i="4" s="1"/>
  <c r="K2965" i="4"/>
  <c r="Q2826" i="4"/>
  <c r="U2826" i="4" s="1"/>
  <c r="I2827" i="4" s="1"/>
  <c r="Y2827" i="4" s="1"/>
  <c r="X2827" i="4"/>
  <c r="R2827" i="4" l="1"/>
  <c r="H2828" i="4" s="1"/>
  <c r="P2827" i="4"/>
  <c r="S2827" i="4" s="1"/>
  <c r="G2828" i="4" s="1"/>
  <c r="M2828" i="4" s="1"/>
  <c r="K2966" i="4"/>
  <c r="T2966" i="4"/>
  <c r="D2967" i="4" s="1"/>
  <c r="W2828" i="4" l="1"/>
  <c r="J2828" i="4"/>
  <c r="L2828" i="4" s="1"/>
  <c r="N2828" i="4" s="1"/>
  <c r="Q2827" i="4"/>
  <c r="U2827" i="4" s="1"/>
  <c r="I2828" i="4" s="1"/>
  <c r="Y2828" i="4" s="1"/>
  <c r="K2967" i="4"/>
  <c r="T2967" i="4"/>
  <c r="D2968" i="4" s="1"/>
  <c r="X2828" i="4"/>
  <c r="R2828" i="4" l="1"/>
  <c r="H2829" i="4" s="1"/>
  <c r="K2968" i="4"/>
  <c r="T2968" i="4"/>
  <c r="D2969" i="4" s="1"/>
  <c r="P2828" i="4"/>
  <c r="S2828" i="4" s="1"/>
  <c r="G2829" i="4" s="1"/>
  <c r="M2829" i="4" s="1"/>
  <c r="W2829" i="4" l="1"/>
  <c r="J2829" i="4"/>
  <c r="L2829" i="4" s="1"/>
  <c r="N2829" i="4" s="1"/>
  <c r="Q2828" i="4"/>
  <c r="U2828" i="4" s="1"/>
  <c r="I2829" i="4" s="1"/>
  <c r="Y2829" i="4" s="1"/>
  <c r="X2829" i="4"/>
  <c r="K2969" i="4"/>
  <c r="T2969" i="4"/>
  <c r="D2970" i="4" s="1"/>
  <c r="R2829" i="4" l="1"/>
  <c r="H2830" i="4" s="1"/>
  <c r="P2829" i="4"/>
  <c r="S2829" i="4" s="1"/>
  <c r="G2830" i="4" s="1"/>
  <c r="M2830" i="4" s="1"/>
  <c r="K2970" i="4"/>
  <c r="T2970" i="4"/>
  <c r="D2971" i="4" s="1"/>
  <c r="W2830" i="4" l="1"/>
  <c r="J2830" i="4"/>
  <c r="L2830" i="4" s="1"/>
  <c r="N2830" i="4" s="1"/>
  <c r="Q2829" i="4"/>
  <c r="U2829" i="4" s="1"/>
  <c r="I2830" i="4" s="1"/>
  <c r="Y2830" i="4" s="1"/>
  <c r="K2971" i="4"/>
  <c r="T2971" i="4"/>
  <c r="D2972" i="4" s="1"/>
  <c r="X2830" i="4"/>
  <c r="R2830" i="4" l="1"/>
  <c r="H2831" i="4" s="1"/>
  <c r="K2972" i="4"/>
  <c r="T2972" i="4"/>
  <c r="D2973" i="4" s="1"/>
  <c r="P2830" i="4"/>
  <c r="S2830" i="4" s="1"/>
  <c r="G2831" i="4" s="1"/>
  <c r="M2831" i="4" s="1"/>
  <c r="W2831" i="4" l="1"/>
  <c r="J2831" i="4"/>
  <c r="L2831" i="4" s="1"/>
  <c r="N2831" i="4" s="1"/>
  <c r="Q2830" i="4"/>
  <c r="U2830" i="4" s="1"/>
  <c r="I2831" i="4" s="1"/>
  <c r="Y2831" i="4" s="1"/>
  <c r="X2831" i="4"/>
  <c r="T2973" i="4"/>
  <c r="D2974" i="4" s="1"/>
  <c r="K2973" i="4"/>
  <c r="R2831" i="4" l="1"/>
  <c r="H2832" i="4" s="1"/>
  <c r="P2831" i="4"/>
  <c r="S2831" i="4" s="1"/>
  <c r="G2832" i="4" s="1"/>
  <c r="M2832" i="4" s="1"/>
  <c r="T2974" i="4"/>
  <c r="D2975" i="4" s="1"/>
  <c r="K2974" i="4"/>
  <c r="W2832" i="4" l="1"/>
  <c r="J2832" i="4"/>
  <c r="L2832" i="4" s="1"/>
  <c r="N2832" i="4" s="1"/>
  <c r="Q2831" i="4"/>
  <c r="U2831" i="4" s="1"/>
  <c r="I2832" i="4" s="1"/>
  <c r="Y2832" i="4" s="1"/>
  <c r="K2975" i="4"/>
  <c r="T2975" i="4"/>
  <c r="D2976" i="4" s="1"/>
  <c r="X2832" i="4"/>
  <c r="R2832" i="4" l="1"/>
  <c r="H2833" i="4" s="1"/>
  <c r="P2832" i="4"/>
  <c r="S2832" i="4" s="1"/>
  <c r="G2833" i="4" s="1"/>
  <c r="M2833" i="4" s="1"/>
  <c r="T2976" i="4"/>
  <c r="D2977" i="4" s="1"/>
  <c r="K2976" i="4"/>
  <c r="W2833" i="4" l="1"/>
  <c r="J2833" i="4"/>
  <c r="L2833" i="4" s="1"/>
  <c r="N2833" i="4" s="1"/>
  <c r="Q2832" i="4"/>
  <c r="U2832" i="4" s="1"/>
  <c r="I2833" i="4" s="1"/>
  <c r="Y2833" i="4" s="1"/>
  <c r="T2977" i="4"/>
  <c r="D2978" i="4" s="1"/>
  <c r="K2977" i="4"/>
  <c r="X2833" i="4"/>
  <c r="R2833" i="4" l="1"/>
  <c r="H2834" i="4" s="1"/>
  <c r="P2833" i="4"/>
  <c r="S2833" i="4" s="1"/>
  <c r="G2834" i="4" s="1"/>
  <c r="M2834" i="4" s="1"/>
  <c r="K2978" i="4"/>
  <c r="T2978" i="4"/>
  <c r="D2979" i="4" s="1"/>
  <c r="W2834" i="4" l="1"/>
  <c r="J2834" i="4"/>
  <c r="L2834" i="4" s="1"/>
  <c r="N2834" i="4" s="1"/>
  <c r="Q2833" i="4"/>
  <c r="U2833" i="4" s="1"/>
  <c r="I2834" i="4" s="1"/>
  <c r="Y2834" i="4" s="1"/>
  <c r="K2979" i="4"/>
  <c r="T2979" i="4"/>
  <c r="D2980" i="4" s="1"/>
  <c r="X2834" i="4"/>
  <c r="R2834" i="4" l="1"/>
  <c r="H2835" i="4" s="1"/>
  <c r="P2834" i="4"/>
  <c r="S2834" i="4" s="1"/>
  <c r="G2835" i="4" s="1"/>
  <c r="M2835" i="4" s="1"/>
  <c r="K2980" i="4"/>
  <c r="T2980" i="4"/>
  <c r="D2981" i="4" s="1"/>
  <c r="W2835" i="4" l="1"/>
  <c r="J2835" i="4"/>
  <c r="L2835" i="4" s="1"/>
  <c r="N2835" i="4" s="1"/>
  <c r="Q2834" i="4"/>
  <c r="U2834" i="4" s="1"/>
  <c r="I2835" i="4" s="1"/>
  <c r="Y2835" i="4" s="1"/>
  <c r="T2981" i="4"/>
  <c r="D2982" i="4" s="1"/>
  <c r="K2981" i="4"/>
  <c r="X2835" i="4"/>
  <c r="R2835" i="4" l="1"/>
  <c r="H2836" i="4" s="1"/>
  <c r="P2835" i="4"/>
  <c r="S2835" i="4" s="1"/>
  <c r="G2836" i="4" s="1"/>
  <c r="M2836" i="4" s="1"/>
  <c r="K2982" i="4"/>
  <c r="T2982" i="4"/>
  <c r="D2983" i="4" s="1"/>
  <c r="W2836" i="4" l="1"/>
  <c r="J2836" i="4"/>
  <c r="L2836" i="4" s="1"/>
  <c r="N2836" i="4" s="1"/>
  <c r="Q2835" i="4"/>
  <c r="U2835" i="4" s="1"/>
  <c r="I2836" i="4" s="1"/>
  <c r="Y2836" i="4" s="1"/>
  <c r="K2983" i="4"/>
  <c r="T2983" i="4"/>
  <c r="D2984" i="4" s="1"/>
  <c r="X2836" i="4"/>
  <c r="R2836" i="4" l="1"/>
  <c r="H2837" i="4" s="1"/>
  <c r="P2836" i="4"/>
  <c r="S2836" i="4" s="1"/>
  <c r="G2837" i="4" s="1"/>
  <c r="M2837" i="4" s="1"/>
  <c r="T2984" i="4"/>
  <c r="D2985" i="4" s="1"/>
  <c r="K2984" i="4"/>
  <c r="W2837" i="4" l="1"/>
  <c r="J2837" i="4"/>
  <c r="L2837" i="4" s="1"/>
  <c r="N2837" i="4" s="1"/>
  <c r="Q2836" i="4"/>
  <c r="U2836" i="4" s="1"/>
  <c r="I2837" i="4" s="1"/>
  <c r="Y2837" i="4" s="1"/>
  <c r="K2985" i="4"/>
  <c r="T2985" i="4"/>
  <c r="D2986" i="4" s="1"/>
  <c r="X2837" i="4"/>
  <c r="R2837" i="4" l="1"/>
  <c r="H2838" i="4" s="1"/>
  <c r="T2986" i="4"/>
  <c r="D2987" i="4" s="1"/>
  <c r="K2986" i="4"/>
  <c r="P2837" i="4"/>
  <c r="S2837" i="4" s="1"/>
  <c r="G2838" i="4" s="1"/>
  <c r="M2838" i="4" s="1"/>
  <c r="W2838" i="4" l="1"/>
  <c r="J2838" i="4"/>
  <c r="L2838" i="4" s="1"/>
  <c r="N2838" i="4" s="1"/>
  <c r="Q2837" i="4"/>
  <c r="U2837" i="4" s="1"/>
  <c r="I2838" i="4" s="1"/>
  <c r="Y2838" i="4" s="1"/>
  <c r="X2838" i="4"/>
  <c r="K2987" i="4"/>
  <c r="T2987" i="4"/>
  <c r="D2988" i="4" s="1"/>
  <c r="R2838" i="4" l="1"/>
  <c r="H2839" i="4" s="1"/>
  <c r="K2988" i="4"/>
  <c r="T2988" i="4"/>
  <c r="D2989" i="4" s="1"/>
  <c r="P2838" i="4"/>
  <c r="S2838" i="4" s="1"/>
  <c r="G2839" i="4" s="1"/>
  <c r="M2839" i="4" s="1"/>
  <c r="W2839" i="4" l="1"/>
  <c r="J2839" i="4"/>
  <c r="L2839" i="4" s="1"/>
  <c r="N2839" i="4" s="1"/>
  <c r="Q2838" i="4"/>
  <c r="U2838" i="4" s="1"/>
  <c r="I2839" i="4" s="1"/>
  <c r="Y2839" i="4" s="1"/>
  <c r="X2839" i="4"/>
  <c r="K2989" i="4"/>
  <c r="T2989" i="4"/>
  <c r="D2990" i="4" s="1"/>
  <c r="R2839" i="4" l="1"/>
  <c r="H2840" i="4" s="1"/>
  <c r="P2839" i="4"/>
  <c r="S2839" i="4" s="1"/>
  <c r="G2840" i="4" s="1"/>
  <c r="M2840" i="4" s="1"/>
  <c r="T2990" i="4"/>
  <c r="D2991" i="4" s="1"/>
  <c r="K2990" i="4"/>
  <c r="W2840" i="4" l="1"/>
  <c r="J2840" i="4"/>
  <c r="L2840" i="4" s="1"/>
  <c r="N2840" i="4" s="1"/>
  <c r="Q2839" i="4"/>
  <c r="U2839" i="4" s="1"/>
  <c r="I2840" i="4" s="1"/>
  <c r="Y2840" i="4" s="1"/>
  <c r="K2991" i="4"/>
  <c r="T2991" i="4"/>
  <c r="D2992" i="4" s="1"/>
  <c r="X2840" i="4"/>
  <c r="R2840" i="4" l="1"/>
  <c r="H2841" i="4" s="1"/>
  <c r="P2840" i="4"/>
  <c r="S2840" i="4" s="1"/>
  <c r="G2841" i="4" s="1"/>
  <c r="M2841" i="4" s="1"/>
  <c r="K2992" i="4"/>
  <c r="T2992" i="4"/>
  <c r="D2993" i="4" s="1"/>
  <c r="W2841" i="4" l="1"/>
  <c r="J2841" i="4"/>
  <c r="L2841" i="4" s="1"/>
  <c r="N2841" i="4" s="1"/>
  <c r="Q2840" i="4"/>
  <c r="U2840" i="4" s="1"/>
  <c r="I2841" i="4" s="1"/>
  <c r="Y2841" i="4" s="1"/>
  <c r="T2993" i="4"/>
  <c r="D2994" i="4" s="1"/>
  <c r="K2993" i="4"/>
  <c r="X2841" i="4"/>
  <c r="R2841" i="4" l="1"/>
  <c r="H2842" i="4" s="1"/>
  <c r="P2841" i="4"/>
  <c r="S2841" i="4" s="1"/>
  <c r="G2842" i="4" s="1"/>
  <c r="M2842" i="4" s="1"/>
  <c r="T2994" i="4"/>
  <c r="D2995" i="4" s="1"/>
  <c r="K2994" i="4"/>
  <c r="W2842" i="4" l="1"/>
  <c r="J2842" i="4"/>
  <c r="L2842" i="4" s="1"/>
  <c r="N2842" i="4" s="1"/>
  <c r="K2995" i="4"/>
  <c r="T2995" i="4"/>
  <c r="D2996" i="4" s="1"/>
  <c r="X2842" i="4"/>
  <c r="Q2841" i="4"/>
  <c r="U2841" i="4" s="1"/>
  <c r="I2842" i="4" s="1"/>
  <c r="Y2842" i="4" s="1"/>
  <c r="R2842" i="4" l="1"/>
  <c r="H2843" i="4" s="1"/>
  <c r="P2842" i="4"/>
  <c r="S2842" i="4" s="1"/>
  <c r="G2843" i="4" s="1"/>
  <c r="M2843" i="4" s="1"/>
  <c r="K2996" i="4"/>
  <c r="T2996" i="4"/>
  <c r="D2997" i="4" s="1"/>
  <c r="W2843" i="4" l="1"/>
  <c r="J2843" i="4"/>
  <c r="L2843" i="4" s="1"/>
  <c r="N2843" i="4" s="1"/>
  <c r="K2997" i="4"/>
  <c r="T2997" i="4"/>
  <c r="D2998" i="4" s="1"/>
  <c r="Q2842" i="4"/>
  <c r="U2842" i="4" s="1"/>
  <c r="I2843" i="4" s="1"/>
  <c r="Y2843" i="4" s="1"/>
  <c r="X2843" i="4"/>
  <c r="R2843" i="4" l="1"/>
  <c r="H2844" i="4" s="1"/>
  <c r="P2843" i="4"/>
  <c r="S2843" i="4" s="1"/>
  <c r="G2844" i="4" s="1"/>
  <c r="M2844" i="4" s="1"/>
  <c r="K2998" i="4"/>
  <c r="T2998" i="4"/>
  <c r="D2999" i="4" s="1"/>
  <c r="W2844" i="4" l="1"/>
  <c r="J2844" i="4"/>
  <c r="L2844" i="4" s="1"/>
  <c r="N2844" i="4" s="1"/>
  <c r="Q2843" i="4"/>
  <c r="U2843" i="4" s="1"/>
  <c r="I2844" i="4" s="1"/>
  <c r="Y2844" i="4" s="1"/>
  <c r="T2999" i="4"/>
  <c r="D3000" i="4" s="1"/>
  <c r="K2999" i="4"/>
  <c r="X2844" i="4"/>
  <c r="R2844" i="4" l="1"/>
  <c r="H2845" i="4" s="1"/>
  <c r="P2844" i="4"/>
  <c r="S2844" i="4" s="1"/>
  <c r="G2845" i="4" s="1"/>
  <c r="M2845" i="4" s="1"/>
  <c r="T3000" i="4"/>
  <c r="D3001" i="4" s="1"/>
  <c r="K3000" i="4"/>
  <c r="W2845" i="4" l="1"/>
  <c r="J2845" i="4"/>
  <c r="L2845" i="4" s="1"/>
  <c r="N2845" i="4" s="1"/>
  <c r="K3001" i="4"/>
  <c r="T3001" i="4"/>
  <c r="D3002" i="4" s="1"/>
  <c r="Q2844" i="4"/>
  <c r="U2844" i="4" s="1"/>
  <c r="I2845" i="4" s="1"/>
  <c r="Y2845" i="4" s="1"/>
  <c r="X2845" i="4"/>
  <c r="R2845" i="4" l="1"/>
  <c r="H2846" i="4" s="1"/>
  <c r="T3002" i="4"/>
  <c r="D3003" i="4" s="1"/>
  <c r="K3002" i="4"/>
  <c r="P2845" i="4"/>
  <c r="S2845" i="4" s="1"/>
  <c r="G2846" i="4" s="1"/>
  <c r="M2846" i="4" s="1"/>
  <c r="W2846" i="4" l="1"/>
  <c r="J2846" i="4"/>
  <c r="L2846" i="4" s="1"/>
  <c r="N2846" i="4" s="1"/>
  <c r="Q2845" i="4"/>
  <c r="U2845" i="4" s="1"/>
  <c r="I2846" i="4" s="1"/>
  <c r="Y2846" i="4" s="1"/>
  <c r="X2846" i="4"/>
  <c r="K3003" i="4"/>
  <c r="T3003" i="4"/>
  <c r="R2846" i="4" l="1"/>
  <c r="H2847" i="4" s="1"/>
  <c r="P2846" i="4"/>
  <c r="S2846" i="4" s="1"/>
  <c r="G2847" i="4" s="1"/>
  <c r="M2847" i="4" s="1"/>
  <c r="W2847" i="4" l="1"/>
  <c r="J2847" i="4"/>
  <c r="L2847" i="4" s="1"/>
  <c r="N2847" i="4" s="1"/>
  <c r="Q2846" i="4"/>
  <c r="U2846" i="4" s="1"/>
  <c r="I2847" i="4" s="1"/>
  <c r="Y2847" i="4" s="1"/>
  <c r="X2847" i="4"/>
  <c r="R2847" i="4" l="1"/>
  <c r="H2848" i="4" s="1"/>
  <c r="P2847" i="4"/>
  <c r="S2847" i="4" s="1"/>
  <c r="G2848" i="4" s="1"/>
  <c r="M2848" i="4" s="1"/>
  <c r="W2848" i="4" l="1"/>
  <c r="J2848" i="4"/>
  <c r="L2848" i="4" s="1"/>
  <c r="N2848" i="4" s="1"/>
  <c r="Q2847" i="4"/>
  <c r="U2847" i="4" s="1"/>
  <c r="I2848" i="4" s="1"/>
  <c r="Y2848" i="4" s="1"/>
  <c r="X2848" i="4"/>
  <c r="R2848" i="4" l="1"/>
  <c r="H2849" i="4" s="1"/>
  <c r="P2848" i="4"/>
  <c r="S2848" i="4" s="1"/>
  <c r="G2849" i="4" s="1"/>
  <c r="M2849" i="4" s="1"/>
  <c r="W2849" i="4" l="1"/>
  <c r="J2849" i="4"/>
  <c r="L2849" i="4" s="1"/>
  <c r="N2849" i="4" s="1"/>
  <c r="Q2848" i="4"/>
  <c r="U2848" i="4" s="1"/>
  <c r="I2849" i="4" s="1"/>
  <c r="Y2849" i="4" s="1"/>
  <c r="X2849" i="4"/>
  <c r="R2849" i="4" l="1"/>
  <c r="H2850" i="4" s="1"/>
  <c r="P2849" i="4"/>
  <c r="S2849" i="4" s="1"/>
  <c r="G2850" i="4" s="1"/>
  <c r="M2850" i="4" s="1"/>
  <c r="W2850" i="4" l="1"/>
  <c r="J2850" i="4"/>
  <c r="L2850" i="4" s="1"/>
  <c r="N2850" i="4" s="1"/>
  <c r="Q2849" i="4"/>
  <c r="U2849" i="4" s="1"/>
  <c r="I2850" i="4" s="1"/>
  <c r="Y2850" i="4" s="1"/>
  <c r="X2850" i="4"/>
  <c r="R2850" i="4" l="1"/>
  <c r="H2851" i="4" s="1"/>
  <c r="P2850" i="4"/>
  <c r="S2850" i="4" s="1"/>
  <c r="G2851" i="4" s="1"/>
  <c r="M2851" i="4" s="1"/>
  <c r="W2851" i="4" l="1"/>
  <c r="J2851" i="4"/>
  <c r="L2851" i="4" s="1"/>
  <c r="N2851" i="4" s="1"/>
  <c r="Q2850" i="4"/>
  <c r="U2850" i="4" s="1"/>
  <c r="I2851" i="4" s="1"/>
  <c r="Y2851" i="4" s="1"/>
  <c r="X2851" i="4"/>
  <c r="R2851" i="4" l="1"/>
  <c r="H2852" i="4" s="1"/>
  <c r="P2851" i="4"/>
  <c r="S2851" i="4" s="1"/>
  <c r="G2852" i="4" s="1"/>
  <c r="M2852" i="4" s="1"/>
  <c r="W2852" i="4" l="1"/>
  <c r="J2852" i="4"/>
  <c r="L2852" i="4" s="1"/>
  <c r="N2852" i="4" s="1"/>
  <c r="Q2851" i="4"/>
  <c r="U2851" i="4" s="1"/>
  <c r="I2852" i="4" s="1"/>
  <c r="Y2852" i="4" s="1"/>
  <c r="X2852" i="4"/>
  <c r="R2852" i="4" l="1"/>
  <c r="H2853" i="4" s="1"/>
  <c r="P2852" i="4"/>
  <c r="S2852" i="4" s="1"/>
  <c r="G2853" i="4" s="1"/>
  <c r="M2853" i="4" s="1"/>
  <c r="W2853" i="4" l="1"/>
  <c r="J2853" i="4"/>
  <c r="L2853" i="4" s="1"/>
  <c r="N2853" i="4" s="1"/>
  <c r="Q2852" i="4"/>
  <c r="U2852" i="4" s="1"/>
  <c r="I2853" i="4" s="1"/>
  <c r="Y2853" i="4" s="1"/>
  <c r="X2853" i="4"/>
  <c r="R2853" i="4" l="1"/>
  <c r="H2854" i="4" s="1"/>
  <c r="P2853" i="4"/>
  <c r="S2853" i="4" s="1"/>
  <c r="G2854" i="4" s="1"/>
  <c r="M2854" i="4" s="1"/>
  <c r="W2854" i="4" l="1"/>
  <c r="J2854" i="4"/>
  <c r="L2854" i="4" s="1"/>
  <c r="N2854" i="4" s="1"/>
  <c r="Q2853" i="4"/>
  <c r="U2853" i="4" s="1"/>
  <c r="I2854" i="4" s="1"/>
  <c r="Y2854" i="4" s="1"/>
  <c r="X2854" i="4"/>
  <c r="R2854" i="4" l="1"/>
  <c r="H2855" i="4" s="1"/>
  <c r="P2854" i="4"/>
  <c r="S2854" i="4" s="1"/>
  <c r="G2855" i="4" s="1"/>
  <c r="M2855" i="4" s="1"/>
  <c r="W2855" i="4" l="1"/>
  <c r="J2855" i="4"/>
  <c r="L2855" i="4" s="1"/>
  <c r="N2855" i="4" s="1"/>
  <c r="Q2854" i="4"/>
  <c r="U2854" i="4" s="1"/>
  <c r="I2855" i="4" s="1"/>
  <c r="Y2855" i="4" s="1"/>
  <c r="X2855" i="4"/>
  <c r="R2855" i="4" l="1"/>
  <c r="H2856" i="4" s="1"/>
  <c r="P2855" i="4"/>
  <c r="S2855" i="4" s="1"/>
  <c r="G2856" i="4" s="1"/>
  <c r="M2856" i="4" s="1"/>
  <c r="W2856" i="4" l="1"/>
  <c r="J2856" i="4"/>
  <c r="L2856" i="4" s="1"/>
  <c r="N2856" i="4" s="1"/>
  <c r="Q2855" i="4"/>
  <c r="U2855" i="4" s="1"/>
  <c r="I2856" i="4" s="1"/>
  <c r="Y2856" i="4" s="1"/>
  <c r="X2856" i="4"/>
  <c r="R2856" i="4" l="1"/>
  <c r="H2857" i="4" s="1"/>
  <c r="P2856" i="4"/>
  <c r="S2856" i="4" s="1"/>
  <c r="G2857" i="4" s="1"/>
  <c r="M2857" i="4" s="1"/>
  <c r="W2857" i="4" l="1"/>
  <c r="J2857" i="4"/>
  <c r="L2857" i="4" s="1"/>
  <c r="N2857" i="4" s="1"/>
  <c r="Q2856" i="4"/>
  <c r="U2856" i="4" s="1"/>
  <c r="I2857" i="4" s="1"/>
  <c r="Y2857" i="4" s="1"/>
  <c r="X2857" i="4"/>
  <c r="R2857" i="4" l="1"/>
  <c r="H2858" i="4" s="1"/>
  <c r="P2857" i="4"/>
  <c r="S2857" i="4" s="1"/>
  <c r="G2858" i="4" s="1"/>
  <c r="M2858" i="4" s="1"/>
  <c r="W2858" i="4" l="1"/>
  <c r="J2858" i="4"/>
  <c r="L2858" i="4" s="1"/>
  <c r="N2858" i="4" s="1"/>
  <c r="Q2857" i="4"/>
  <c r="U2857" i="4" s="1"/>
  <c r="I2858" i="4" s="1"/>
  <c r="Y2858" i="4" s="1"/>
  <c r="X2858" i="4"/>
  <c r="R2858" i="4" l="1"/>
  <c r="H2859" i="4" s="1"/>
  <c r="P2858" i="4"/>
  <c r="S2858" i="4" s="1"/>
  <c r="G2859" i="4" s="1"/>
  <c r="M2859" i="4" s="1"/>
  <c r="W2859" i="4" l="1"/>
  <c r="J2859" i="4"/>
  <c r="L2859" i="4" s="1"/>
  <c r="N2859" i="4" s="1"/>
  <c r="Q2858" i="4"/>
  <c r="U2858" i="4" s="1"/>
  <c r="I2859" i="4" s="1"/>
  <c r="Y2859" i="4" s="1"/>
  <c r="X2859" i="4"/>
  <c r="R2859" i="4" l="1"/>
  <c r="H2860" i="4" s="1"/>
  <c r="P2859" i="4"/>
  <c r="S2859" i="4" s="1"/>
  <c r="G2860" i="4" s="1"/>
  <c r="M2860" i="4" s="1"/>
  <c r="W2860" i="4" l="1"/>
  <c r="J2860" i="4"/>
  <c r="L2860" i="4" s="1"/>
  <c r="N2860" i="4" s="1"/>
  <c r="Q2859" i="4"/>
  <c r="U2859" i="4" s="1"/>
  <c r="I2860" i="4" s="1"/>
  <c r="Y2860" i="4" s="1"/>
  <c r="X2860" i="4"/>
  <c r="R2860" i="4" l="1"/>
  <c r="H2861" i="4" s="1"/>
  <c r="P2860" i="4"/>
  <c r="S2860" i="4" s="1"/>
  <c r="G2861" i="4" s="1"/>
  <c r="M2861" i="4" s="1"/>
  <c r="W2861" i="4" l="1"/>
  <c r="J2861" i="4"/>
  <c r="L2861" i="4" s="1"/>
  <c r="N2861" i="4" s="1"/>
  <c r="Q2860" i="4"/>
  <c r="U2860" i="4" s="1"/>
  <c r="I2861" i="4" s="1"/>
  <c r="Y2861" i="4" s="1"/>
  <c r="X2861" i="4"/>
  <c r="R2861" i="4" l="1"/>
  <c r="H2862" i="4" s="1"/>
  <c r="P2861" i="4"/>
  <c r="S2861" i="4" s="1"/>
  <c r="G2862" i="4" s="1"/>
  <c r="M2862" i="4" s="1"/>
  <c r="W2862" i="4" l="1"/>
  <c r="J2862" i="4"/>
  <c r="L2862" i="4" s="1"/>
  <c r="N2862" i="4" s="1"/>
  <c r="Q2861" i="4"/>
  <c r="U2861" i="4" s="1"/>
  <c r="I2862" i="4" s="1"/>
  <c r="Y2862" i="4" s="1"/>
  <c r="X2862" i="4"/>
  <c r="R2862" i="4" l="1"/>
  <c r="H2863" i="4" s="1"/>
  <c r="P2862" i="4"/>
  <c r="S2862" i="4" s="1"/>
  <c r="G2863" i="4" s="1"/>
  <c r="M2863" i="4" s="1"/>
  <c r="W2863" i="4" l="1"/>
  <c r="J2863" i="4"/>
  <c r="L2863" i="4" s="1"/>
  <c r="N2863" i="4" s="1"/>
  <c r="Q2862" i="4"/>
  <c r="U2862" i="4" s="1"/>
  <c r="I2863" i="4" s="1"/>
  <c r="Y2863" i="4" s="1"/>
  <c r="X2863" i="4"/>
  <c r="R2863" i="4" l="1"/>
  <c r="H2864" i="4" s="1"/>
  <c r="P2863" i="4"/>
  <c r="S2863" i="4" s="1"/>
  <c r="G2864" i="4" s="1"/>
  <c r="M2864" i="4" s="1"/>
  <c r="W2864" i="4" l="1"/>
  <c r="J2864" i="4"/>
  <c r="L2864" i="4" s="1"/>
  <c r="N2864" i="4" s="1"/>
  <c r="Q2863" i="4"/>
  <c r="U2863" i="4" s="1"/>
  <c r="I2864" i="4" s="1"/>
  <c r="Y2864" i="4" s="1"/>
  <c r="X2864" i="4"/>
  <c r="R2864" i="4" l="1"/>
  <c r="H2865" i="4" s="1"/>
  <c r="P2864" i="4"/>
  <c r="S2864" i="4" s="1"/>
  <c r="G2865" i="4" s="1"/>
  <c r="M2865" i="4" s="1"/>
  <c r="W2865" i="4" l="1"/>
  <c r="J2865" i="4"/>
  <c r="L2865" i="4" s="1"/>
  <c r="N2865" i="4" s="1"/>
  <c r="Q2864" i="4"/>
  <c r="U2864" i="4" s="1"/>
  <c r="I2865" i="4" s="1"/>
  <c r="Y2865" i="4" s="1"/>
  <c r="X2865" i="4"/>
  <c r="R2865" i="4" l="1"/>
  <c r="H2866" i="4" s="1"/>
  <c r="P2865" i="4"/>
  <c r="S2865" i="4" s="1"/>
  <c r="G2866" i="4" s="1"/>
  <c r="M2866" i="4" s="1"/>
  <c r="W2866" i="4" l="1"/>
  <c r="J2866" i="4"/>
  <c r="L2866" i="4" s="1"/>
  <c r="N2866" i="4" s="1"/>
  <c r="Q2865" i="4"/>
  <c r="U2865" i="4" s="1"/>
  <c r="I2866" i="4" s="1"/>
  <c r="Y2866" i="4" s="1"/>
  <c r="X2866" i="4"/>
  <c r="R2866" i="4" l="1"/>
  <c r="H2867" i="4" s="1"/>
  <c r="P2866" i="4"/>
  <c r="S2866" i="4" s="1"/>
  <c r="G2867" i="4" s="1"/>
  <c r="M2867" i="4" s="1"/>
  <c r="W2867" i="4" l="1"/>
  <c r="J2867" i="4"/>
  <c r="L2867" i="4" s="1"/>
  <c r="N2867" i="4" s="1"/>
  <c r="Q2866" i="4"/>
  <c r="U2866" i="4" s="1"/>
  <c r="I2867" i="4" s="1"/>
  <c r="Y2867" i="4" s="1"/>
  <c r="X2867" i="4"/>
  <c r="R2867" i="4" l="1"/>
  <c r="H2868" i="4" s="1"/>
  <c r="P2867" i="4"/>
  <c r="S2867" i="4" s="1"/>
  <c r="G2868" i="4" s="1"/>
  <c r="M2868" i="4" s="1"/>
  <c r="W2868" i="4" l="1"/>
  <c r="J2868" i="4"/>
  <c r="L2868" i="4" s="1"/>
  <c r="N2868" i="4" s="1"/>
  <c r="Q2867" i="4"/>
  <c r="U2867" i="4" s="1"/>
  <c r="I2868" i="4" s="1"/>
  <c r="Y2868" i="4" s="1"/>
  <c r="X2868" i="4"/>
  <c r="R2868" i="4" l="1"/>
  <c r="H2869" i="4" s="1"/>
  <c r="P2868" i="4"/>
  <c r="S2868" i="4" s="1"/>
  <c r="G2869" i="4" s="1"/>
  <c r="M2869" i="4" s="1"/>
  <c r="W2869" i="4" l="1"/>
  <c r="J2869" i="4"/>
  <c r="L2869" i="4" s="1"/>
  <c r="N2869" i="4" s="1"/>
  <c r="Q2868" i="4"/>
  <c r="U2868" i="4" s="1"/>
  <c r="I2869" i="4" s="1"/>
  <c r="Y2869" i="4" s="1"/>
  <c r="X2869" i="4"/>
  <c r="R2869" i="4" l="1"/>
  <c r="H2870" i="4" s="1"/>
  <c r="P2869" i="4"/>
  <c r="S2869" i="4" s="1"/>
  <c r="G2870" i="4" s="1"/>
  <c r="M2870" i="4" s="1"/>
  <c r="W2870" i="4" l="1"/>
  <c r="J2870" i="4"/>
  <c r="L2870" i="4" s="1"/>
  <c r="N2870" i="4" s="1"/>
  <c r="Q2869" i="4"/>
  <c r="U2869" i="4" s="1"/>
  <c r="I2870" i="4" s="1"/>
  <c r="Y2870" i="4" s="1"/>
  <c r="X2870" i="4"/>
  <c r="R2870" i="4" l="1"/>
  <c r="H2871" i="4" s="1"/>
  <c r="P2870" i="4"/>
  <c r="S2870" i="4" s="1"/>
  <c r="G2871" i="4" s="1"/>
  <c r="M2871" i="4" s="1"/>
  <c r="W2871" i="4" l="1"/>
  <c r="J2871" i="4"/>
  <c r="L2871" i="4" s="1"/>
  <c r="N2871" i="4" s="1"/>
  <c r="Q2870" i="4"/>
  <c r="U2870" i="4" s="1"/>
  <c r="I2871" i="4" s="1"/>
  <c r="Y2871" i="4" s="1"/>
  <c r="X2871" i="4"/>
  <c r="R2871" i="4" l="1"/>
  <c r="H2872" i="4" s="1"/>
  <c r="P2871" i="4"/>
  <c r="S2871" i="4" s="1"/>
  <c r="G2872" i="4" s="1"/>
  <c r="M2872" i="4" s="1"/>
  <c r="W2872" i="4" l="1"/>
  <c r="J2872" i="4"/>
  <c r="L2872" i="4" s="1"/>
  <c r="N2872" i="4" s="1"/>
  <c r="Q2871" i="4"/>
  <c r="U2871" i="4" s="1"/>
  <c r="I2872" i="4" s="1"/>
  <c r="Y2872" i="4" s="1"/>
  <c r="X2872" i="4"/>
  <c r="R2872" i="4" l="1"/>
  <c r="H2873" i="4" s="1"/>
  <c r="P2872" i="4"/>
  <c r="S2872" i="4" s="1"/>
  <c r="G2873" i="4" s="1"/>
  <c r="M2873" i="4" s="1"/>
  <c r="W2873" i="4" l="1"/>
  <c r="J2873" i="4"/>
  <c r="L2873" i="4" s="1"/>
  <c r="N2873" i="4" s="1"/>
  <c r="Q2872" i="4"/>
  <c r="U2872" i="4" s="1"/>
  <c r="I2873" i="4" s="1"/>
  <c r="Y2873" i="4" s="1"/>
  <c r="X2873" i="4"/>
  <c r="R2873" i="4" l="1"/>
  <c r="H2874" i="4" s="1"/>
  <c r="P2873" i="4"/>
  <c r="S2873" i="4" s="1"/>
  <c r="G2874" i="4" s="1"/>
  <c r="M2874" i="4" s="1"/>
  <c r="W2874" i="4" l="1"/>
  <c r="J2874" i="4"/>
  <c r="L2874" i="4" s="1"/>
  <c r="N2874" i="4" s="1"/>
  <c r="Q2873" i="4"/>
  <c r="U2873" i="4" s="1"/>
  <c r="I2874" i="4" s="1"/>
  <c r="Y2874" i="4" s="1"/>
  <c r="X2874" i="4"/>
  <c r="R2874" i="4" l="1"/>
  <c r="H2875" i="4" s="1"/>
  <c r="P2874" i="4"/>
  <c r="S2874" i="4" s="1"/>
  <c r="G2875" i="4" s="1"/>
  <c r="M2875" i="4" s="1"/>
  <c r="W2875" i="4" l="1"/>
  <c r="J2875" i="4"/>
  <c r="L2875" i="4" s="1"/>
  <c r="N2875" i="4" s="1"/>
  <c r="Q2874" i="4"/>
  <c r="U2874" i="4" s="1"/>
  <c r="I2875" i="4" s="1"/>
  <c r="Y2875" i="4" s="1"/>
  <c r="X2875" i="4"/>
  <c r="R2875" i="4" l="1"/>
  <c r="H2876" i="4" s="1"/>
  <c r="P2875" i="4"/>
  <c r="S2875" i="4" s="1"/>
  <c r="G2876" i="4" s="1"/>
  <c r="M2876" i="4" s="1"/>
  <c r="W2876" i="4" l="1"/>
  <c r="J2876" i="4"/>
  <c r="L2876" i="4" s="1"/>
  <c r="N2876" i="4" s="1"/>
  <c r="Q2875" i="4"/>
  <c r="U2875" i="4" s="1"/>
  <c r="I2876" i="4" s="1"/>
  <c r="Y2876" i="4" s="1"/>
  <c r="X2876" i="4"/>
  <c r="R2876" i="4" l="1"/>
  <c r="H2877" i="4" s="1"/>
  <c r="P2876" i="4"/>
  <c r="S2876" i="4" s="1"/>
  <c r="G2877" i="4" s="1"/>
  <c r="M2877" i="4" s="1"/>
  <c r="W2877" i="4" l="1"/>
  <c r="J2877" i="4"/>
  <c r="L2877" i="4" s="1"/>
  <c r="N2877" i="4" s="1"/>
  <c r="Q2876" i="4"/>
  <c r="U2876" i="4" s="1"/>
  <c r="I2877" i="4" s="1"/>
  <c r="Y2877" i="4" s="1"/>
  <c r="X2877" i="4"/>
  <c r="R2877" i="4" l="1"/>
  <c r="H2878" i="4" s="1"/>
  <c r="P2877" i="4"/>
  <c r="S2877" i="4" s="1"/>
  <c r="G2878" i="4" s="1"/>
  <c r="M2878" i="4" s="1"/>
  <c r="W2878" i="4" l="1"/>
  <c r="J2878" i="4"/>
  <c r="L2878" i="4" s="1"/>
  <c r="N2878" i="4" s="1"/>
  <c r="Q2877" i="4"/>
  <c r="U2877" i="4" s="1"/>
  <c r="I2878" i="4" s="1"/>
  <c r="Y2878" i="4" s="1"/>
  <c r="X2878" i="4"/>
  <c r="R2878" i="4" l="1"/>
  <c r="H2879" i="4" s="1"/>
  <c r="P2878" i="4"/>
  <c r="S2878" i="4" s="1"/>
  <c r="G2879" i="4" s="1"/>
  <c r="M2879" i="4" s="1"/>
  <c r="W2879" i="4" l="1"/>
  <c r="J2879" i="4"/>
  <c r="L2879" i="4" s="1"/>
  <c r="N2879" i="4" s="1"/>
  <c r="Q2878" i="4"/>
  <c r="U2878" i="4" s="1"/>
  <c r="I2879" i="4" s="1"/>
  <c r="Y2879" i="4" s="1"/>
  <c r="X2879" i="4"/>
  <c r="R2879" i="4" l="1"/>
  <c r="H2880" i="4" s="1"/>
  <c r="P2879" i="4"/>
  <c r="S2879" i="4" s="1"/>
  <c r="G2880" i="4" s="1"/>
  <c r="M2880" i="4" s="1"/>
  <c r="W2880" i="4" l="1"/>
  <c r="J2880" i="4"/>
  <c r="L2880" i="4" s="1"/>
  <c r="N2880" i="4" s="1"/>
  <c r="Q2879" i="4"/>
  <c r="U2879" i="4" s="1"/>
  <c r="I2880" i="4" s="1"/>
  <c r="Y2880" i="4" s="1"/>
  <c r="X2880" i="4"/>
  <c r="R2880" i="4" l="1"/>
  <c r="H2881" i="4" s="1"/>
  <c r="P2880" i="4"/>
  <c r="S2880" i="4" s="1"/>
  <c r="G2881" i="4" s="1"/>
  <c r="M2881" i="4" s="1"/>
  <c r="W2881" i="4" l="1"/>
  <c r="J2881" i="4"/>
  <c r="L2881" i="4" s="1"/>
  <c r="N2881" i="4" s="1"/>
  <c r="Q2880" i="4"/>
  <c r="U2880" i="4" s="1"/>
  <c r="I2881" i="4" s="1"/>
  <c r="Y2881" i="4" s="1"/>
  <c r="X2881" i="4"/>
  <c r="R2881" i="4" l="1"/>
  <c r="H2882" i="4" s="1"/>
  <c r="P2881" i="4"/>
  <c r="S2881" i="4" s="1"/>
  <c r="G2882" i="4" s="1"/>
  <c r="M2882" i="4" s="1"/>
  <c r="W2882" i="4" l="1"/>
  <c r="J2882" i="4"/>
  <c r="L2882" i="4" s="1"/>
  <c r="N2882" i="4" s="1"/>
  <c r="Q2881" i="4"/>
  <c r="U2881" i="4" s="1"/>
  <c r="I2882" i="4" s="1"/>
  <c r="Y2882" i="4" s="1"/>
  <c r="X2882" i="4"/>
  <c r="R2882" i="4" l="1"/>
  <c r="H2883" i="4" s="1"/>
  <c r="P2882" i="4"/>
  <c r="S2882" i="4" s="1"/>
  <c r="G2883" i="4" s="1"/>
  <c r="M2883" i="4" s="1"/>
  <c r="W2883" i="4" l="1"/>
  <c r="J2883" i="4"/>
  <c r="L2883" i="4" s="1"/>
  <c r="N2883" i="4" s="1"/>
  <c r="Q2882" i="4"/>
  <c r="U2882" i="4" s="1"/>
  <c r="I2883" i="4" s="1"/>
  <c r="Y2883" i="4" s="1"/>
  <c r="X2883" i="4"/>
  <c r="R2883" i="4" l="1"/>
  <c r="H2884" i="4" s="1"/>
  <c r="P2883" i="4"/>
  <c r="S2883" i="4" s="1"/>
  <c r="G2884" i="4" s="1"/>
  <c r="M2884" i="4" s="1"/>
  <c r="W2884" i="4" l="1"/>
  <c r="J2884" i="4"/>
  <c r="L2884" i="4" s="1"/>
  <c r="N2884" i="4" s="1"/>
  <c r="Q2883" i="4"/>
  <c r="U2883" i="4" s="1"/>
  <c r="I2884" i="4" s="1"/>
  <c r="Y2884" i="4" s="1"/>
  <c r="X2884" i="4"/>
  <c r="R2884" i="4" l="1"/>
  <c r="H2885" i="4" s="1"/>
  <c r="P2884" i="4"/>
  <c r="S2884" i="4" s="1"/>
  <c r="G2885" i="4" s="1"/>
  <c r="M2885" i="4" s="1"/>
  <c r="W2885" i="4" l="1"/>
  <c r="J2885" i="4"/>
  <c r="L2885" i="4" s="1"/>
  <c r="N2885" i="4" s="1"/>
  <c r="Q2884" i="4"/>
  <c r="U2884" i="4" s="1"/>
  <c r="I2885" i="4" s="1"/>
  <c r="Y2885" i="4" s="1"/>
  <c r="X2885" i="4"/>
  <c r="R2885" i="4" l="1"/>
  <c r="H2886" i="4" s="1"/>
  <c r="P2885" i="4"/>
  <c r="S2885" i="4" s="1"/>
  <c r="G2886" i="4" s="1"/>
  <c r="M2886" i="4" s="1"/>
  <c r="W2886" i="4" l="1"/>
  <c r="J2886" i="4"/>
  <c r="L2886" i="4" s="1"/>
  <c r="N2886" i="4" s="1"/>
  <c r="Q2885" i="4"/>
  <c r="U2885" i="4" s="1"/>
  <c r="I2886" i="4" s="1"/>
  <c r="Y2886" i="4" s="1"/>
  <c r="X2886" i="4"/>
  <c r="R2886" i="4" l="1"/>
  <c r="H2887" i="4" s="1"/>
  <c r="P2886" i="4"/>
  <c r="S2886" i="4" s="1"/>
  <c r="G2887" i="4" s="1"/>
  <c r="M2887" i="4" s="1"/>
  <c r="W2887" i="4" l="1"/>
  <c r="J2887" i="4"/>
  <c r="L2887" i="4" s="1"/>
  <c r="N2887" i="4" s="1"/>
  <c r="Q2886" i="4"/>
  <c r="U2886" i="4" s="1"/>
  <c r="I2887" i="4" s="1"/>
  <c r="Y2887" i="4" s="1"/>
  <c r="X2887" i="4"/>
  <c r="R2887" i="4" l="1"/>
  <c r="H2888" i="4" s="1"/>
  <c r="P2887" i="4"/>
  <c r="S2887" i="4" s="1"/>
  <c r="G2888" i="4" s="1"/>
  <c r="M2888" i="4" s="1"/>
  <c r="W2888" i="4" l="1"/>
  <c r="J2888" i="4"/>
  <c r="L2888" i="4" s="1"/>
  <c r="N2888" i="4" s="1"/>
  <c r="Q2887" i="4"/>
  <c r="U2887" i="4" s="1"/>
  <c r="I2888" i="4" s="1"/>
  <c r="Y2888" i="4" s="1"/>
  <c r="X2888" i="4"/>
  <c r="R2888" i="4" l="1"/>
  <c r="H2889" i="4" s="1"/>
  <c r="P2888" i="4"/>
  <c r="S2888" i="4" s="1"/>
  <c r="G2889" i="4" s="1"/>
  <c r="M2889" i="4" s="1"/>
  <c r="W2889" i="4" l="1"/>
  <c r="J2889" i="4"/>
  <c r="L2889" i="4" s="1"/>
  <c r="N2889" i="4" s="1"/>
  <c r="Q2888" i="4"/>
  <c r="U2888" i="4" s="1"/>
  <c r="I2889" i="4" s="1"/>
  <c r="Y2889" i="4" s="1"/>
  <c r="X2889" i="4"/>
  <c r="R2889" i="4" l="1"/>
  <c r="H2890" i="4" s="1"/>
  <c r="P2889" i="4"/>
  <c r="S2889" i="4" s="1"/>
  <c r="G2890" i="4" s="1"/>
  <c r="M2890" i="4" s="1"/>
  <c r="W2890" i="4" l="1"/>
  <c r="J2890" i="4"/>
  <c r="L2890" i="4" s="1"/>
  <c r="N2890" i="4" s="1"/>
  <c r="Q2889" i="4"/>
  <c r="U2889" i="4" s="1"/>
  <c r="I2890" i="4" s="1"/>
  <c r="Y2890" i="4" s="1"/>
  <c r="X2890" i="4"/>
  <c r="R2890" i="4" l="1"/>
  <c r="H2891" i="4" s="1"/>
  <c r="P2890" i="4"/>
  <c r="S2890" i="4" s="1"/>
  <c r="G2891" i="4" s="1"/>
  <c r="M2891" i="4" s="1"/>
  <c r="W2891" i="4" l="1"/>
  <c r="J2891" i="4"/>
  <c r="L2891" i="4" s="1"/>
  <c r="N2891" i="4" s="1"/>
  <c r="Q2890" i="4"/>
  <c r="U2890" i="4" s="1"/>
  <c r="I2891" i="4" s="1"/>
  <c r="Y2891" i="4" s="1"/>
  <c r="X2891" i="4"/>
  <c r="R2891" i="4" l="1"/>
  <c r="H2892" i="4" s="1"/>
  <c r="P2891" i="4"/>
  <c r="S2891" i="4" s="1"/>
  <c r="G2892" i="4" s="1"/>
  <c r="M2892" i="4" s="1"/>
  <c r="W2892" i="4" l="1"/>
  <c r="J2892" i="4"/>
  <c r="L2892" i="4" s="1"/>
  <c r="N2892" i="4" s="1"/>
  <c r="Q2891" i="4"/>
  <c r="U2891" i="4" s="1"/>
  <c r="I2892" i="4" s="1"/>
  <c r="Y2892" i="4" s="1"/>
  <c r="X2892" i="4"/>
  <c r="R2892" i="4" l="1"/>
  <c r="H2893" i="4" s="1"/>
  <c r="P2892" i="4"/>
  <c r="S2892" i="4" s="1"/>
  <c r="G2893" i="4" s="1"/>
  <c r="M2893" i="4" s="1"/>
  <c r="W2893" i="4" l="1"/>
  <c r="J2893" i="4"/>
  <c r="L2893" i="4" s="1"/>
  <c r="N2893" i="4" s="1"/>
  <c r="Q2892" i="4"/>
  <c r="U2892" i="4" s="1"/>
  <c r="I2893" i="4" s="1"/>
  <c r="Y2893" i="4" s="1"/>
  <c r="X2893" i="4"/>
  <c r="R2893" i="4" l="1"/>
  <c r="H2894" i="4" s="1"/>
  <c r="P2893" i="4"/>
  <c r="S2893" i="4" s="1"/>
  <c r="G2894" i="4" s="1"/>
  <c r="M2894" i="4" s="1"/>
  <c r="W2894" i="4" l="1"/>
  <c r="J2894" i="4"/>
  <c r="L2894" i="4" s="1"/>
  <c r="N2894" i="4" s="1"/>
  <c r="Q2893" i="4"/>
  <c r="U2893" i="4" s="1"/>
  <c r="I2894" i="4" s="1"/>
  <c r="Y2894" i="4" s="1"/>
  <c r="X2894" i="4"/>
  <c r="R2894" i="4" l="1"/>
  <c r="H2895" i="4" s="1"/>
  <c r="P2894" i="4"/>
  <c r="S2894" i="4" s="1"/>
  <c r="G2895" i="4" s="1"/>
  <c r="M2895" i="4" s="1"/>
  <c r="W2895" i="4" l="1"/>
  <c r="J2895" i="4"/>
  <c r="L2895" i="4" s="1"/>
  <c r="N2895" i="4" s="1"/>
  <c r="Q2894" i="4"/>
  <c r="U2894" i="4" s="1"/>
  <c r="I2895" i="4" s="1"/>
  <c r="Y2895" i="4" s="1"/>
  <c r="X2895" i="4"/>
  <c r="R2895" i="4" l="1"/>
  <c r="H2896" i="4" s="1"/>
  <c r="P2895" i="4"/>
  <c r="S2895" i="4" s="1"/>
  <c r="G2896" i="4" s="1"/>
  <c r="M2896" i="4" s="1"/>
  <c r="W2896" i="4" l="1"/>
  <c r="J2896" i="4"/>
  <c r="L2896" i="4" s="1"/>
  <c r="N2896" i="4" s="1"/>
  <c r="Q2895" i="4"/>
  <c r="U2895" i="4" s="1"/>
  <c r="I2896" i="4" s="1"/>
  <c r="Y2896" i="4" s="1"/>
  <c r="X2896" i="4"/>
  <c r="R2896" i="4" l="1"/>
  <c r="H2897" i="4" s="1"/>
  <c r="P2896" i="4"/>
  <c r="S2896" i="4" s="1"/>
  <c r="G2897" i="4" s="1"/>
  <c r="M2897" i="4" s="1"/>
  <c r="W2897" i="4" l="1"/>
  <c r="J2897" i="4"/>
  <c r="L2897" i="4" s="1"/>
  <c r="N2897" i="4" s="1"/>
  <c r="Q2896" i="4"/>
  <c r="U2896" i="4" s="1"/>
  <c r="I2897" i="4" s="1"/>
  <c r="Y2897" i="4" s="1"/>
  <c r="X2897" i="4"/>
  <c r="R2897" i="4" l="1"/>
  <c r="H2898" i="4" s="1"/>
  <c r="P2897" i="4"/>
  <c r="S2897" i="4" s="1"/>
  <c r="G2898" i="4" s="1"/>
  <c r="M2898" i="4" s="1"/>
  <c r="W2898" i="4" l="1"/>
  <c r="J2898" i="4"/>
  <c r="L2898" i="4" s="1"/>
  <c r="N2898" i="4" s="1"/>
  <c r="Q2897" i="4"/>
  <c r="U2897" i="4" s="1"/>
  <c r="I2898" i="4" s="1"/>
  <c r="Y2898" i="4" s="1"/>
  <c r="X2898" i="4"/>
  <c r="R2898" i="4" l="1"/>
  <c r="H2899" i="4" s="1"/>
  <c r="P2898" i="4"/>
  <c r="S2898" i="4" s="1"/>
  <c r="G2899" i="4" s="1"/>
  <c r="M2899" i="4" s="1"/>
  <c r="W2899" i="4" l="1"/>
  <c r="J2899" i="4"/>
  <c r="L2899" i="4" s="1"/>
  <c r="N2899" i="4" s="1"/>
  <c r="Q2898" i="4"/>
  <c r="U2898" i="4" s="1"/>
  <c r="I2899" i="4" s="1"/>
  <c r="Y2899" i="4" s="1"/>
  <c r="X2899" i="4"/>
  <c r="R2899" i="4" l="1"/>
  <c r="H2900" i="4" s="1"/>
  <c r="P2899" i="4"/>
  <c r="S2899" i="4" s="1"/>
  <c r="G2900" i="4" s="1"/>
  <c r="M2900" i="4" s="1"/>
  <c r="W2900" i="4" l="1"/>
  <c r="J2900" i="4"/>
  <c r="L2900" i="4" s="1"/>
  <c r="N2900" i="4" s="1"/>
  <c r="Q2899" i="4"/>
  <c r="U2899" i="4" s="1"/>
  <c r="I2900" i="4" s="1"/>
  <c r="Y2900" i="4" s="1"/>
  <c r="X2900" i="4"/>
  <c r="R2900" i="4" l="1"/>
  <c r="H2901" i="4" s="1"/>
  <c r="P2900" i="4"/>
  <c r="S2900" i="4" s="1"/>
  <c r="G2901" i="4" s="1"/>
  <c r="M2901" i="4" s="1"/>
  <c r="W2901" i="4" l="1"/>
  <c r="J2901" i="4"/>
  <c r="L2901" i="4" s="1"/>
  <c r="N2901" i="4" s="1"/>
  <c r="Q2900" i="4"/>
  <c r="U2900" i="4" s="1"/>
  <c r="I2901" i="4" s="1"/>
  <c r="Y2901" i="4" s="1"/>
  <c r="X2901" i="4"/>
  <c r="R2901" i="4" l="1"/>
  <c r="H2902" i="4" s="1"/>
  <c r="P2901" i="4"/>
  <c r="S2901" i="4" s="1"/>
  <c r="G2902" i="4" s="1"/>
  <c r="M2902" i="4" s="1"/>
  <c r="W2902" i="4" l="1"/>
  <c r="J2902" i="4"/>
  <c r="L2902" i="4" s="1"/>
  <c r="N2902" i="4" s="1"/>
  <c r="Q2901" i="4"/>
  <c r="U2901" i="4" s="1"/>
  <c r="I2902" i="4" s="1"/>
  <c r="Y2902" i="4" s="1"/>
  <c r="X2902" i="4"/>
  <c r="R2902" i="4" l="1"/>
  <c r="H2903" i="4" s="1"/>
  <c r="P2902" i="4"/>
  <c r="S2902" i="4" s="1"/>
  <c r="G2903" i="4" s="1"/>
  <c r="M2903" i="4" s="1"/>
  <c r="W2903" i="4" l="1"/>
  <c r="J2903" i="4"/>
  <c r="L2903" i="4" s="1"/>
  <c r="N2903" i="4" s="1"/>
  <c r="Q2902" i="4"/>
  <c r="U2902" i="4" s="1"/>
  <c r="I2903" i="4" s="1"/>
  <c r="Y2903" i="4" s="1"/>
  <c r="X2903" i="4"/>
  <c r="R2903" i="4" l="1"/>
  <c r="H2904" i="4" s="1"/>
  <c r="P2903" i="4"/>
  <c r="S2903" i="4" s="1"/>
  <c r="G2904" i="4" s="1"/>
  <c r="M2904" i="4" s="1"/>
  <c r="W2904" i="4" l="1"/>
  <c r="J2904" i="4"/>
  <c r="L2904" i="4" s="1"/>
  <c r="N2904" i="4" s="1"/>
  <c r="Q2903" i="4"/>
  <c r="U2903" i="4" s="1"/>
  <c r="I2904" i="4" s="1"/>
  <c r="Y2904" i="4" s="1"/>
  <c r="X2904" i="4"/>
  <c r="R2904" i="4" l="1"/>
  <c r="H2905" i="4" s="1"/>
  <c r="P2904" i="4"/>
  <c r="S2904" i="4" s="1"/>
  <c r="G2905" i="4" s="1"/>
  <c r="M2905" i="4" s="1"/>
  <c r="W2905" i="4" l="1"/>
  <c r="J2905" i="4"/>
  <c r="L2905" i="4" s="1"/>
  <c r="N2905" i="4" s="1"/>
  <c r="Q2904" i="4"/>
  <c r="U2904" i="4" s="1"/>
  <c r="I2905" i="4" s="1"/>
  <c r="Y2905" i="4" s="1"/>
  <c r="X2905" i="4"/>
  <c r="R2905" i="4" l="1"/>
  <c r="H2906" i="4" s="1"/>
  <c r="P2905" i="4"/>
  <c r="S2905" i="4" s="1"/>
  <c r="G2906" i="4" s="1"/>
  <c r="M2906" i="4" s="1"/>
  <c r="W2906" i="4" l="1"/>
  <c r="J2906" i="4"/>
  <c r="L2906" i="4" s="1"/>
  <c r="N2906" i="4" s="1"/>
  <c r="Q2905" i="4"/>
  <c r="U2905" i="4" s="1"/>
  <c r="I2906" i="4" s="1"/>
  <c r="Y2906" i="4" s="1"/>
  <c r="X2906" i="4"/>
  <c r="R2906" i="4" l="1"/>
  <c r="H2907" i="4" s="1"/>
  <c r="P2906" i="4"/>
  <c r="S2906" i="4" s="1"/>
  <c r="G2907" i="4" s="1"/>
  <c r="M2907" i="4" s="1"/>
  <c r="W2907" i="4" l="1"/>
  <c r="J2907" i="4"/>
  <c r="L2907" i="4" s="1"/>
  <c r="N2907" i="4" s="1"/>
  <c r="Q2906" i="4"/>
  <c r="U2906" i="4" s="1"/>
  <c r="I2907" i="4" s="1"/>
  <c r="Y2907" i="4" s="1"/>
  <c r="X2907" i="4"/>
  <c r="R2907" i="4" l="1"/>
  <c r="H2908" i="4" s="1"/>
  <c r="P2907" i="4"/>
  <c r="S2907" i="4" s="1"/>
  <c r="G2908" i="4" s="1"/>
  <c r="M2908" i="4" s="1"/>
  <c r="W2908" i="4" l="1"/>
  <c r="J2908" i="4"/>
  <c r="L2908" i="4" s="1"/>
  <c r="N2908" i="4" s="1"/>
  <c r="Q2907" i="4"/>
  <c r="U2907" i="4" s="1"/>
  <c r="I2908" i="4" s="1"/>
  <c r="Y2908" i="4" s="1"/>
  <c r="X2908" i="4"/>
  <c r="R2908" i="4" l="1"/>
  <c r="H2909" i="4" s="1"/>
  <c r="P2908" i="4"/>
  <c r="S2908" i="4" s="1"/>
  <c r="G2909" i="4" s="1"/>
  <c r="M2909" i="4" s="1"/>
  <c r="W2909" i="4" l="1"/>
  <c r="J2909" i="4"/>
  <c r="L2909" i="4" s="1"/>
  <c r="N2909" i="4" s="1"/>
  <c r="Q2908" i="4"/>
  <c r="U2908" i="4" s="1"/>
  <c r="I2909" i="4" s="1"/>
  <c r="Y2909" i="4" s="1"/>
  <c r="X2909" i="4"/>
  <c r="R2909" i="4" l="1"/>
  <c r="H2910" i="4" s="1"/>
  <c r="P2909" i="4"/>
  <c r="S2909" i="4" s="1"/>
  <c r="G2910" i="4" s="1"/>
  <c r="M2910" i="4" s="1"/>
  <c r="W2910" i="4" l="1"/>
  <c r="J2910" i="4"/>
  <c r="L2910" i="4" s="1"/>
  <c r="N2910" i="4" s="1"/>
  <c r="Q2909" i="4"/>
  <c r="U2909" i="4" s="1"/>
  <c r="I2910" i="4" s="1"/>
  <c r="Y2910" i="4" s="1"/>
  <c r="X2910" i="4"/>
  <c r="R2910" i="4" l="1"/>
  <c r="H2911" i="4" s="1"/>
  <c r="P2910" i="4"/>
  <c r="S2910" i="4" s="1"/>
  <c r="G2911" i="4" s="1"/>
  <c r="M2911" i="4" s="1"/>
  <c r="W2911" i="4" l="1"/>
  <c r="J2911" i="4"/>
  <c r="L2911" i="4" s="1"/>
  <c r="N2911" i="4" s="1"/>
  <c r="Q2910" i="4"/>
  <c r="U2910" i="4" s="1"/>
  <c r="I2911" i="4" s="1"/>
  <c r="Y2911" i="4" s="1"/>
  <c r="X2911" i="4"/>
  <c r="R2911" i="4" l="1"/>
  <c r="H2912" i="4" s="1"/>
  <c r="P2911" i="4"/>
  <c r="S2911" i="4" s="1"/>
  <c r="G2912" i="4" s="1"/>
  <c r="M2912" i="4" s="1"/>
  <c r="W2912" i="4" l="1"/>
  <c r="J2912" i="4"/>
  <c r="L2912" i="4" s="1"/>
  <c r="N2912" i="4" s="1"/>
  <c r="Q2911" i="4"/>
  <c r="U2911" i="4" s="1"/>
  <c r="I2912" i="4" s="1"/>
  <c r="Y2912" i="4" s="1"/>
  <c r="X2912" i="4"/>
  <c r="R2912" i="4" l="1"/>
  <c r="H2913" i="4" s="1"/>
  <c r="P2912" i="4"/>
  <c r="S2912" i="4" s="1"/>
  <c r="G2913" i="4" s="1"/>
  <c r="M2913" i="4" s="1"/>
  <c r="W2913" i="4" l="1"/>
  <c r="J2913" i="4"/>
  <c r="L2913" i="4" s="1"/>
  <c r="N2913" i="4" s="1"/>
  <c r="Q2912" i="4"/>
  <c r="U2912" i="4" s="1"/>
  <c r="I2913" i="4" s="1"/>
  <c r="Y2913" i="4" s="1"/>
  <c r="X2913" i="4"/>
  <c r="R2913" i="4" l="1"/>
  <c r="H2914" i="4" s="1"/>
  <c r="P2913" i="4"/>
  <c r="S2913" i="4" s="1"/>
  <c r="G2914" i="4" s="1"/>
  <c r="M2914" i="4" s="1"/>
  <c r="W2914" i="4" l="1"/>
  <c r="J2914" i="4"/>
  <c r="L2914" i="4" s="1"/>
  <c r="N2914" i="4" s="1"/>
  <c r="Q2913" i="4"/>
  <c r="U2913" i="4" s="1"/>
  <c r="I2914" i="4" s="1"/>
  <c r="Y2914" i="4" s="1"/>
  <c r="X2914" i="4"/>
  <c r="R2914" i="4" l="1"/>
  <c r="H2915" i="4" s="1"/>
  <c r="P2914" i="4"/>
  <c r="S2914" i="4" s="1"/>
  <c r="G2915" i="4" s="1"/>
  <c r="M2915" i="4" s="1"/>
  <c r="W2915" i="4" l="1"/>
  <c r="J2915" i="4"/>
  <c r="L2915" i="4" s="1"/>
  <c r="N2915" i="4" s="1"/>
  <c r="Q2914" i="4"/>
  <c r="U2914" i="4" s="1"/>
  <c r="I2915" i="4" s="1"/>
  <c r="Y2915" i="4" s="1"/>
  <c r="X2915" i="4"/>
  <c r="R2915" i="4" l="1"/>
  <c r="H2916" i="4" s="1"/>
  <c r="P2915" i="4"/>
  <c r="S2915" i="4" s="1"/>
  <c r="G2916" i="4" s="1"/>
  <c r="M2916" i="4" s="1"/>
  <c r="W2916" i="4" l="1"/>
  <c r="J2916" i="4"/>
  <c r="L2916" i="4" s="1"/>
  <c r="N2916" i="4" s="1"/>
  <c r="Q2915" i="4"/>
  <c r="U2915" i="4" s="1"/>
  <c r="I2916" i="4" s="1"/>
  <c r="Y2916" i="4" s="1"/>
  <c r="X2916" i="4"/>
  <c r="R2916" i="4" l="1"/>
  <c r="H2917" i="4" s="1"/>
  <c r="P2916" i="4"/>
  <c r="S2916" i="4" s="1"/>
  <c r="G2917" i="4" s="1"/>
  <c r="M2917" i="4" s="1"/>
  <c r="W2917" i="4" l="1"/>
  <c r="J2917" i="4"/>
  <c r="L2917" i="4" s="1"/>
  <c r="N2917" i="4" s="1"/>
  <c r="Q2916" i="4"/>
  <c r="U2916" i="4" s="1"/>
  <c r="I2917" i="4" s="1"/>
  <c r="Y2917" i="4" s="1"/>
  <c r="X2917" i="4"/>
  <c r="R2917" i="4" l="1"/>
  <c r="H2918" i="4" s="1"/>
  <c r="P2917" i="4"/>
  <c r="S2917" i="4" s="1"/>
  <c r="G2918" i="4" s="1"/>
  <c r="M2918" i="4" s="1"/>
  <c r="W2918" i="4" l="1"/>
  <c r="J2918" i="4"/>
  <c r="L2918" i="4" s="1"/>
  <c r="N2918" i="4" s="1"/>
  <c r="Q2917" i="4"/>
  <c r="U2917" i="4" s="1"/>
  <c r="I2918" i="4" s="1"/>
  <c r="Y2918" i="4" s="1"/>
  <c r="X2918" i="4"/>
  <c r="R2918" i="4" l="1"/>
  <c r="H2919" i="4" s="1"/>
  <c r="P2918" i="4"/>
  <c r="S2918" i="4" s="1"/>
  <c r="G2919" i="4" s="1"/>
  <c r="M2919" i="4" s="1"/>
  <c r="W2919" i="4" l="1"/>
  <c r="J2919" i="4"/>
  <c r="L2919" i="4" s="1"/>
  <c r="N2919" i="4" s="1"/>
  <c r="Q2918" i="4"/>
  <c r="U2918" i="4" s="1"/>
  <c r="I2919" i="4" s="1"/>
  <c r="Y2919" i="4" s="1"/>
  <c r="X2919" i="4"/>
  <c r="R2919" i="4" l="1"/>
  <c r="H2920" i="4" s="1"/>
  <c r="P2919" i="4"/>
  <c r="S2919" i="4" s="1"/>
  <c r="G2920" i="4" s="1"/>
  <c r="M2920" i="4" s="1"/>
  <c r="W2920" i="4" l="1"/>
  <c r="J2920" i="4"/>
  <c r="L2920" i="4" s="1"/>
  <c r="N2920" i="4" s="1"/>
  <c r="Q2919" i="4"/>
  <c r="U2919" i="4" s="1"/>
  <c r="I2920" i="4" s="1"/>
  <c r="Y2920" i="4" s="1"/>
  <c r="X2920" i="4"/>
  <c r="R2920" i="4" l="1"/>
  <c r="H2921" i="4" s="1"/>
  <c r="P2920" i="4"/>
  <c r="S2920" i="4" s="1"/>
  <c r="G2921" i="4" s="1"/>
  <c r="M2921" i="4" s="1"/>
  <c r="W2921" i="4" l="1"/>
  <c r="J2921" i="4"/>
  <c r="L2921" i="4" s="1"/>
  <c r="N2921" i="4" s="1"/>
  <c r="Q2920" i="4"/>
  <c r="U2920" i="4" s="1"/>
  <c r="I2921" i="4" s="1"/>
  <c r="X2921" i="4"/>
  <c r="R2921" i="4" l="1"/>
  <c r="H2922" i="4" s="1"/>
  <c r="Y2921" i="4"/>
  <c r="P2921" i="4"/>
  <c r="S2921" i="4" s="1"/>
  <c r="G2922" i="4" s="1"/>
  <c r="M2922" i="4" s="1"/>
  <c r="W2922" i="4" l="1"/>
  <c r="J2922" i="4"/>
  <c r="L2922" i="4" s="1"/>
  <c r="N2922" i="4" s="1"/>
  <c r="Q2921" i="4"/>
  <c r="U2921" i="4" s="1"/>
  <c r="I2922" i="4" s="1"/>
  <c r="Y2922" i="4" s="1"/>
  <c r="X2922" i="4"/>
  <c r="R2922" i="4" l="1"/>
  <c r="H2923" i="4" s="1"/>
  <c r="P2922" i="4"/>
  <c r="S2922" i="4" s="1"/>
  <c r="G2923" i="4" s="1"/>
  <c r="M2923" i="4" s="1"/>
  <c r="W2923" i="4" l="1"/>
  <c r="J2923" i="4"/>
  <c r="L2923" i="4" s="1"/>
  <c r="N2923" i="4" s="1"/>
  <c r="Q2922" i="4"/>
  <c r="U2922" i="4" s="1"/>
  <c r="I2923" i="4" s="1"/>
  <c r="Y2923" i="4" s="1"/>
  <c r="X2923" i="4"/>
  <c r="R2923" i="4" l="1"/>
  <c r="H2924" i="4" s="1"/>
  <c r="P2923" i="4"/>
  <c r="S2923" i="4" s="1"/>
  <c r="G2924" i="4" s="1"/>
  <c r="M2924" i="4" s="1"/>
  <c r="W2924" i="4" l="1"/>
  <c r="J2924" i="4"/>
  <c r="L2924" i="4" s="1"/>
  <c r="N2924" i="4" s="1"/>
  <c r="Q2923" i="4"/>
  <c r="U2923" i="4" s="1"/>
  <c r="I2924" i="4" s="1"/>
  <c r="Y2924" i="4" s="1"/>
  <c r="X2924" i="4"/>
  <c r="R2924" i="4" l="1"/>
  <c r="H2925" i="4" s="1"/>
  <c r="P2924" i="4"/>
  <c r="S2924" i="4" s="1"/>
  <c r="G2925" i="4" s="1"/>
  <c r="M2925" i="4" s="1"/>
  <c r="W2925" i="4" l="1"/>
  <c r="J2925" i="4"/>
  <c r="L2925" i="4" s="1"/>
  <c r="N2925" i="4" s="1"/>
  <c r="Q2924" i="4"/>
  <c r="U2924" i="4" s="1"/>
  <c r="I2925" i="4" s="1"/>
  <c r="Y2925" i="4" s="1"/>
  <c r="X2925" i="4"/>
  <c r="R2925" i="4" l="1"/>
  <c r="H2926" i="4" s="1"/>
  <c r="P2925" i="4"/>
  <c r="S2925" i="4" s="1"/>
  <c r="G2926" i="4" s="1"/>
  <c r="M2926" i="4" s="1"/>
  <c r="W2926" i="4" l="1"/>
  <c r="J2926" i="4"/>
  <c r="L2926" i="4" s="1"/>
  <c r="N2926" i="4" s="1"/>
  <c r="Q2925" i="4"/>
  <c r="U2925" i="4" s="1"/>
  <c r="I2926" i="4" s="1"/>
  <c r="Y2926" i="4" s="1"/>
  <c r="X2926" i="4"/>
  <c r="R2926" i="4" l="1"/>
  <c r="H2927" i="4" s="1"/>
  <c r="P2926" i="4"/>
  <c r="S2926" i="4" s="1"/>
  <c r="G2927" i="4" s="1"/>
  <c r="M2927" i="4" s="1"/>
  <c r="W2927" i="4" l="1"/>
  <c r="J2927" i="4"/>
  <c r="L2927" i="4" s="1"/>
  <c r="N2927" i="4" s="1"/>
  <c r="Q2926" i="4"/>
  <c r="U2926" i="4" s="1"/>
  <c r="I2927" i="4" s="1"/>
  <c r="Y2927" i="4" s="1"/>
  <c r="X2927" i="4"/>
  <c r="R2927" i="4" l="1"/>
  <c r="H2928" i="4" s="1"/>
  <c r="P2927" i="4"/>
  <c r="S2927" i="4" s="1"/>
  <c r="G2928" i="4" s="1"/>
  <c r="M2928" i="4" s="1"/>
  <c r="W2928" i="4" l="1"/>
  <c r="J2928" i="4"/>
  <c r="L2928" i="4" s="1"/>
  <c r="N2928" i="4" s="1"/>
  <c r="Q2927" i="4"/>
  <c r="U2927" i="4" s="1"/>
  <c r="I2928" i="4" s="1"/>
  <c r="Y2928" i="4" s="1"/>
  <c r="X2928" i="4"/>
  <c r="R2928" i="4" l="1"/>
  <c r="H2929" i="4" s="1"/>
  <c r="P2928" i="4"/>
  <c r="S2928" i="4" s="1"/>
  <c r="G2929" i="4" s="1"/>
  <c r="M2929" i="4" s="1"/>
  <c r="W2929" i="4" l="1"/>
  <c r="J2929" i="4"/>
  <c r="L2929" i="4" s="1"/>
  <c r="N2929" i="4" s="1"/>
  <c r="Q2928" i="4"/>
  <c r="U2928" i="4" s="1"/>
  <c r="I2929" i="4" s="1"/>
  <c r="Y2929" i="4" s="1"/>
  <c r="X2929" i="4"/>
  <c r="R2929" i="4" l="1"/>
  <c r="H2930" i="4" s="1"/>
  <c r="P2929" i="4"/>
  <c r="S2929" i="4" s="1"/>
  <c r="G2930" i="4" s="1"/>
  <c r="M2930" i="4" s="1"/>
  <c r="W2930" i="4" l="1"/>
  <c r="J2930" i="4"/>
  <c r="L2930" i="4" s="1"/>
  <c r="N2930" i="4" s="1"/>
  <c r="Q2929" i="4"/>
  <c r="U2929" i="4" s="1"/>
  <c r="I2930" i="4" s="1"/>
  <c r="Y2930" i="4" s="1"/>
  <c r="X2930" i="4"/>
  <c r="R2930" i="4" l="1"/>
  <c r="H2931" i="4" s="1"/>
  <c r="P2930" i="4"/>
  <c r="S2930" i="4" s="1"/>
  <c r="G2931" i="4" s="1"/>
  <c r="M2931" i="4" s="1"/>
  <c r="W2931" i="4" l="1"/>
  <c r="J2931" i="4"/>
  <c r="L2931" i="4" s="1"/>
  <c r="N2931" i="4" s="1"/>
  <c r="Q2930" i="4"/>
  <c r="U2930" i="4" s="1"/>
  <c r="I2931" i="4" s="1"/>
  <c r="Y2931" i="4" s="1"/>
  <c r="X2931" i="4"/>
  <c r="R2931" i="4" l="1"/>
  <c r="H2932" i="4" s="1"/>
  <c r="P2931" i="4"/>
  <c r="S2931" i="4" s="1"/>
  <c r="G2932" i="4" s="1"/>
  <c r="M2932" i="4" s="1"/>
  <c r="W2932" i="4" l="1"/>
  <c r="J2932" i="4"/>
  <c r="L2932" i="4" s="1"/>
  <c r="N2932" i="4" s="1"/>
  <c r="Q2931" i="4"/>
  <c r="U2931" i="4" s="1"/>
  <c r="I2932" i="4" s="1"/>
  <c r="Y2932" i="4" s="1"/>
  <c r="X2932" i="4"/>
  <c r="R2932" i="4" l="1"/>
  <c r="H2933" i="4" s="1"/>
  <c r="P2932" i="4"/>
  <c r="S2932" i="4" s="1"/>
  <c r="G2933" i="4" s="1"/>
  <c r="M2933" i="4" s="1"/>
  <c r="W2933" i="4" l="1"/>
  <c r="J2933" i="4"/>
  <c r="L2933" i="4" s="1"/>
  <c r="N2933" i="4" s="1"/>
  <c r="Q2932" i="4"/>
  <c r="U2932" i="4" s="1"/>
  <c r="I2933" i="4" s="1"/>
  <c r="Y2933" i="4" s="1"/>
  <c r="X2933" i="4"/>
  <c r="R2933" i="4" l="1"/>
  <c r="H2934" i="4" s="1"/>
  <c r="P2933" i="4"/>
  <c r="S2933" i="4" s="1"/>
  <c r="G2934" i="4" s="1"/>
  <c r="M2934" i="4" s="1"/>
  <c r="W2934" i="4" l="1"/>
  <c r="J2934" i="4"/>
  <c r="L2934" i="4" s="1"/>
  <c r="N2934" i="4" s="1"/>
  <c r="Q2933" i="4"/>
  <c r="U2933" i="4" s="1"/>
  <c r="I2934" i="4" s="1"/>
  <c r="Y2934" i="4" s="1"/>
  <c r="X2934" i="4"/>
  <c r="R2934" i="4" l="1"/>
  <c r="H2935" i="4" s="1"/>
  <c r="P2934" i="4"/>
  <c r="S2934" i="4" s="1"/>
  <c r="G2935" i="4" s="1"/>
  <c r="M2935" i="4" s="1"/>
  <c r="W2935" i="4" l="1"/>
  <c r="J2935" i="4"/>
  <c r="L2935" i="4" s="1"/>
  <c r="N2935" i="4" s="1"/>
  <c r="Q2934" i="4"/>
  <c r="U2934" i="4" s="1"/>
  <c r="I2935" i="4" s="1"/>
  <c r="Y2935" i="4" s="1"/>
  <c r="X2935" i="4"/>
  <c r="R2935" i="4" l="1"/>
  <c r="H2936" i="4" s="1"/>
  <c r="P2935" i="4"/>
  <c r="S2935" i="4" s="1"/>
  <c r="G2936" i="4" s="1"/>
  <c r="M2936" i="4" s="1"/>
  <c r="W2936" i="4" l="1"/>
  <c r="J2936" i="4"/>
  <c r="L2936" i="4" s="1"/>
  <c r="N2936" i="4" s="1"/>
  <c r="Q2935" i="4"/>
  <c r="U2935" i="4" s="1"/>
  <c r="I2936" i="4" s="1"/>
  <c r="Y2936" i="4" s="1"/>
  <c r="X2936" i="4"/>
  <c r="R2936" i="4" l="1"/>
  <c r="H2937" i="4" s="1"/>
  <c r="P2936" i="4"/>
  <c r="S2936" i="4" s="1"/>
  <c r="G2937" i="4" s="1"/>
  <c r="M2937" i="4" s="1"/>
  <c r="W2937" i="4" l="1"/>
  <c r="J2937" i="4"/>
  <c r="L2937" i="4" s="1"/>
  <c r="N2937" i="4" s="1"/>
  <c r="Q2936" i="4"/>
  <c r="U2936" i="4" s="1"/>
  <c r="I2937" i="4" s="1"/>
  <c r="Y2937" i="4" s="1"/>
  <c r="X2937" i="4"/>
  <c r="R2937" i="4" l="1"/>
  <c r="H2938" i="4" s="1"/>
  <c r="P2937" i="4"/>
  <c r="S2937" i="4" s="1"/>
  <c r="G2938" i="4" s="1"/>
  <c r="M2938" i="4" s="1"/>
  <c r="W2938" i="4" l="1"/>
  <c r="J2938" i="4"/>
  <c r="L2938" i="4" s="1"/>
  <c r="N2938" i="4" s="1"/>
  <c r="Q2937" i="4"/>
  <c r="U2937" i="4" s="1"/>
  <c r="I2938" i="4" s="1"/>
  <c r="Y2938" i="4" s="1"/>
  <c r="X2938" i="4"/>
  <c r="R2938" i="4" l="1"/>
  <c r="H2939" i="4" s="1"/>
  <c r="P2938" i="4"/>
  <c r="S2938" i="4" s="1"/>
  <c r="G2939" i="4" s="1"/>
  <c r="M2939" i="4" s="1"/>
  <c r="W2939" i="4" l="1"/>
  <c r="J2939" i="4"/>
  <c r="L2939" i="4" s="1"/>
  <c r="N2939" i="4" s="1"/>
  <c r="Q2938" i="4"/>
  <c r="U2938" i="4" s="1"/>
  <c r="I2939" i="4" s="1"/>
  <c r="Y2939" i="4" s="1"/>
  <c r="X2939" i="4"/>
  <c r="R2939" i="4" l="1"/>
  <c r="H2940" i="4" s="1"/>
  <c r="P2939" i="4"/>
  <c r="S2939" i="4" s="1"/>
  <c r="G2940" i="4" s="1"/>
  <c r="M2940" i="4" s="1"/>
  <c r="W2940" i="4" l="1"/>
  <c r="J2940" i="4"/>
  <c r="L2940" i="4" s="1"/>
  <c r="N2940" i="4" s="1"/>
  <c r="Q2939" i="4"/>
  <c r="U2939" i="4" s="1"/>
  <c r="I2940" i="4" s="1"/>
  <c r="Y2940" i="4" s="1"/>
  <c r="X2940" i="4"/>
  <c r="R2940" i="4" l="1"/>
  <c r="H2941" i="4" s="1"/>
  <c r="P2940" i="4"/>
  <c r="S2940" i="4" s="1"/>
  <c r="G2941" i="4" s="1"/>
  <c r="M2941" i="4" s="1"/>
  <c r="W2941" i="4" l="1"/>
  <c r="J2941" i="4"/>
  <c r="L2941" i="4" s="1"/>
  <c r="N2941" i="4" s="1"/>
  <c r="Q2940" i="4"/>
  <c r="U2940" i="4" s="1"/>
  <c r="I2941" i="4" s="1"/>
  <c r="Y2941" i="4" s="1"/>
  <c r="X2941" i="4"/>
  <c r="R2941" i="4" l="1"/>
  <c r="H2942" i="4" s="1"/>
  <c r="P2941" i="4"/>
  <c r="S2941" i="4" s="1"/>
  <c r="G2942" i="4" s="1"/>
  <c r="M2942" i="4" s="1"/>
  <c r="W2942" i="4" l="1"/>
  <c r="J2942" i="4"/>
  <c r="L2942" i="4" s="1"/>
  <c r="N2942" i="4" s="1"/>
  <c r="Q2941" i="4"/>
  <c r="U2941" i="4" s="1"/>
  <c r="I2942" i="4" s="1"/>
  <c r="Y2942" i="4" s="1"/>
  <c r="X2942" i="4"/>
  <c r="R2942" i="4" l="1"/>
  <c r="H2943" i="4" s="1"/>
  <c r="P2942" i="4"/>
  <c r="S2942" i="4" s="1"/>
  <c r="G2943" i="4" s="1"/>
  <c r="M2943" i="4" s="1"/>
  <c r="W2943" i="4" l="1"/>
  <c r="J2943" i="4"/>
  <c r="L2943" i="4" s="1"/>
  <c r="N2943" i="4" s="1"/>
  <c r="Q2942" i="4"/>
  <c r="U2942" i="4" s="1"/>
  <c r="I2943" i="4" s="1"/>
  <c r="Y2943" i="4" s="1"/>
  <c r="X2943" i="4"/>
  <c r="R2943" i="4" l="1"/>
  <c r="H2944" i="4" s="1"/>
  <c r="P2943" i="4"/>
  <c r="S2943" i="4" s="1"/>
  <c r="G2944" i="4" s="1"/>
  <c r="M2944" i="4" s="1"/>
  <c r="W2944" i="4" l="1"/>
  <c r="J2944" i="4"/>
  <c r="L2944" i="4" s="1"/>
  <c r="N2944" i="4" s="1"/>
  <c r="Q2943" i="4"/>
  <c r="U2943" i="4" s="1"/>
  <c r="I2944" i="4" s="1"/>
  <c r="Y2944" i="4" s="1"/>
  <c r="X2944" i="4"/>
  <c r="R2944" i="4" l="1"/>
  <c r="H2945" i="4" s="1"/>
  <c r="P2944" i="4"/>
  <c r="S2944" i="4" s="1"/>
  <c r="G2945" i="4" s="1"/>
  <c r="M2945" i="4" s="1"/>
  <c r="W2945" i="4" l="1"/>
  <c r="J2945" i="4"/>
  <c r="L2945" i="4" s="1"/>
  <c r="N2945" i="4" s="1"/>
  <c r="Q2944" i="4"/>
  <c r="U2944" i="4" s="1"/>
  <c r="I2945" i="4" s="1"/>
  <c r="Y2945" i="4" s="1"/>
  <c r="X2945" i="4"/>
  <c r="R2945" i="4" l="1"/>
  <c r="H2946" i="4" s="1"/>
  <c r="P2945" i="4"/>
  <c r="S2945" i="4" s="1"/>
  <c r="G2946" i="4" s="1"/>
  <c r="M2946" i="4" s="1"/>
  <c r="W2946" i="4" l="1"/>
  <c r="J2946" i="4"/>
  <c r="L2946" i="4" s="1"/>
  <c r="N2946" i="4" s="1"/>
  <c r="Q2945" i="4"/>
  <c r="U2945" i="4" s="1"/>
  <c r="I2946" i="4" s="1"/>
  <c r="Y2946" i="4" s="1"/>
  <c r="X2946" i="4"/>
  <c r="R2946" i="4" l="1"/>
  <c r="H2947" i="4" s="1"/>
  <c r="P2946" i="4"/>
  <c r="S2946" i="4" s="1"/>
  <c r="G2947" i="4" s="1"/>
  <c r="M2947" i="4" s="1"/>
  <c r="W2947" i="4" l="1"/>
  <c r="J2947" i="4"/>
  <c r="L2947" i="4" s="1"/>
  <c r="N2947" i="4" s="1"/>
  <c r="Q2946" i="4"/>
  <c r="U2946" i="4" s="1"/>
  <c r="I2947" i="4" s="1"/>
  <c r="Y2947" i="4" s="1"/>
  <c r="X2947" i="4"/>
  <c r="R2947" i="4" l="1"/>
  <c r="H2948" i="4" s="1"/>
  <c r="P2947" i="4"/>
  <c r="S2947" i="4" s="1"/>
  <c r="G2948" i="4" s="1"/>
  <c r="M2948" i="4" s="1"/>
  <c r="W2948" i="4" l="1"/>
  <c r="J2948" i="4"/>
  <c r="L2948" i="4" s="1"/>
  <c r="N2948" i="4" s="1"/>
  <c r="Q2947" i="4"/>
  <c r="U2947" i="4" s="1"/>
  <c r="I2948" i="4" s="1"/>
  <c r="Y2948" i="4" s="1"/>
  <c r="X2948" i="4"/>
  <c r="R2948" i="4" l="1"/>
  <c r="H2949" i="4" s="1"/>
  <c r="P2948" i="4"/>
  <c r="S2948" i="4" s="1"/>
  <c r="G2949" i="4" s="1"/>
  <c r="M2949" i="4" s="1"/>
  <c r="W2949" i="4" l="1"/>
  <c r="J2949" i="4"/>
  <c r="L2949" i="4" s="1"/>
  <c r="N2949" i="4" s="1"/>
  <c r="Q2948" i="4"/>
  <c r="U2948" i="4" s="1"/>
  <c r="I2949" i="4" s="1"/>
  <c r="Y2949" i="4" s="1"/>
  <c r="X2949" i="4"/>
  <c r="R2949" i="4" l="1"/>
  <c r="H2950" i="4" s="1"/>
  <c r="P2949" i="4"/>
  <c r="S2949" i="4" s="1"/>
  <c r="G2950" i="4" s="1"/>
  <c r="M2950" i="4" s="1"/>
  <c r="W2950" i="4" l="1"/>
  <c r="J2950" i="4"/>
  <c r="L2950" i="4" s="1"/>
  <c r="N2950" i="4" s="1"/>
  <c r="Q2949" i="4"/>
  <c r="U2949" i="4" s="1"/>
  <c r="I2950" i="4" s="1"/>
  <c r="Y2950" i="4" s="1"/>
  <c r="X2950" i="4"/>
  <c r="R2950" i="4" l="1"/>
  <c r="H2951" i="4" s="1"/>
  <c r="P2950" i="4"/>
  <c r="S2950" i="4" s="1"/>
  <c r="G2951" i="4" s="1"/>
  <c r="M2951" i="4" s="1"/>
  <c r="W2951" i="4" l="1"/>
  <c r="J2951" i="4"/>
  <c r="L2951" i="4" s="1"/>
  <c r="N2951" i="4" s="1"/>
  <c r="Q2950" i="4"/>
  <c r="U2950" i="4" s="1"/>
  <c r="I2951" i="4" s="1"/>
  <c r="Y2951" i="4" s="1"/>
  <c r="X2951" i="4"/>
  <c r="R2951" i="4" l="1"/>
  <c r="H2952" i="4" s="1"/>
  <c r="P2951" i="4"/>
  <c r="S2951" i="4" s="1"/>
  <c r="G2952" i="4" s="1"/>
  <c r="M2952" i="4" s="1"/>
  <c r="W2952" i="4" l="1"/>
  <c r="J2952" i="4"/>
  <c r="L2952" i="4" s="1"/>
  <c r="N2952" i="4" s="1"/>
  <c r="Q2951" i="4"/>
  <c r="U2951" i="4" s="1"/>
  <c r="I2952" i="4" s="1"/>
  <c r="Y2952" i="4" s="1"/>
  <c r="X2952" i="4"/>
  <c r="R2952" i="4" l="1"/>
  <c r="H2953" i="4" s="1"/>
  <c r="P2952" i="4"/>
  <c r="S2952" i="4" s="1"/>
  <c r="G2953" i="4" s="1"/>
  <c r="M2953" i="4" s="1"/>
  <c r="W2953" i="4" l="1"/>
  <c r="J2953" i="4"/>
  <c r="L2953" i="4" s="1"/>
  <c r="N2953" i="4" s="1"/>
  <c r="Q2952" i="4"/>
  <c r="U2952" i="4" s="1"/>
  <c r="I2953" i="4" s="1"/>
  <c r="Y2953" i="4" s="1"/>
  <c r="X2953" i="4"/>
  <c r="R2953" i="4" l="1"/>
  <c r="H2954" i="4" s="1"/>
  <c r="P2953" i="4"/>
  <c r="S2953" i="4" s="1"/>
  <c r="G2954" i="4" s="1"/>
  <c r="M2954" i="4" s="1"/>
  <c r="W2954" i="4" l="1"/>
  <c r="J2954" i="4"/>
  <c r="L2954" i="4" s="1"/>
  <c r="N2954" i="4" s="1"/>
  <c r="Q2953" i="4"/>
  <c r="U2953" i="4" s="1"/>
  <c r="I2954" i="4" s="1"/>
  <c r="Y2954" i="4" s="1"/>
  <c r="X2954" i="4"/>
  <c r="R2954" i="4" l="1"/>
  <c r="H2955" i="4" s="1"/>
  <c r="P2954" i="4"/>
  <c r="S2954" i="4" s="1"/>
  <c r="G2955" i="4" s="1"/>
  <c r="M2955" i="4" s="1"/>
  <c r="W2955" i="4" l="1"/>
  <c r="J2955" i="4"/>
  <c r="L2955" i="4" s="1"/>
  <c r="N2955" i="4" s="1"/>
  <c r="Q2954" i="4"/>
  <c r="U2954" i="4" s="1"/>
  <c r="I2955" i="4" s="1"/>
  <c r="Y2955" i="4" s="1"/>
  <c r="X2955" i="4"/>
  <c r="R2955" i="4" l="1"/>
  <c r="H2956" i="4" s="1"/>
  <c r="P2955" i="4"/>
  <c r="S2955" i="4" s="1"/>
  <c r="G2956" i="4" s="1"/>
  <c r="M2956" i="4" s="1"/>
  <c r="W2956" i="4" l="1"/>
  <c r="J2956" i="4"/>
  <c r="L2956" i="4" s="1"/>
  <c r="N2956" i="4" s="1"/>
  <c r="Q2955" i="4"/>
  <c r="U2955" i="4" s="1"/>
  <c r="I2956" i="4" s="1"/>
  <c r="Y2956" i="4" s="1"/>
  <c r="X2956" i="4"/>
  <c r="R2956" i="4" l="1"/>
  <c r="H2957" i="4" s="1"/>
  <c r="P2956" i="4"/>
  <c r="S2956" i="4" s="1"/>
  <c r="G2957" i="4" s="1"/>
  <c r="M2957" i="4" s="1"/>
  <c r="W2957" i="4" l="1"/>
  <c r="J2957" i="4"/>
  <c r="L2957" i="4" s="1"/>
  <c r="N2957" i="4" s="1"/>
  <c r="Q2956" i="4"/>
  <c r="U2956" i="4" s="1"/>
  <c r="I2957" i="4" s="1"/>
  <c r="Y2957" i="4" s="1"/>
  <c r="X2957" i="4"/>
  <c r="R2957" i="4" l="1"/>
  <c r="H2958" i="4" s="1"/>
  <c r="P2957" i="4"/>
  <c r="S2957" i="4" s="1"/>
  <c r="G2958" i="4" s="1"/>
  <c r="M2958" i="4" s="1"/>
  <c r="W2958" i="4" l="1"/>
  <c r="J2958" i="4"/>
  <c r="L2958" i="4" s="1"/>
  <c r="N2958" i="4" s="1"/>
  <c r="Q2957" i="4"/>
  <c r="U2957" i="4" s="1"/>
  <c r="I2958" i="4" s="1"/>
  <c r="Y2958" i="4" s="1"/>
  <c r="X2958" i="4"/>
  <c r="R2958" i="4" l="1"/>
  <c r="H2959" i="4" s="1"/>
  <c r="P2958" i="4"/>
  <c r="S2958" i="4" s="1"/>
  <c r="G2959" i="4" s="1"/>
  <c r="M2959" i="4" s="1"/>
  <c r="W2959" i="4" l="1"/>
  <c r="J2959" i="4"/>
  <c r="L2959" i="4" s="1"/>
  <c r="N2959" i="4" s="1"/>
  <c r="Q2958" i="4"/>
  <c r="U2958" i="4" s="1"/>
  <c r="I2959" i="4" s="1"/>
  <c r="Y2959" i="4" s="1"/>
  <c r="X2959" i="4"/>
  <c r="R2959" i="4" l="1"/>
  <c r="H2960" i="4" s="1"/>
  <c r="P2959" i="4"/>
  <c r="S2959" i="4" s="1"/>
  <c r="G2960" i="4" s="1"/>
  <c r="M2960" i="4" s="1"/>
  <c r="W2960" i="4" l="1"/>
  <c r="J2960" i="4"/>
  <c r="L2960" i="4" s="1"/>
  <c r="N2960" i="4" s="1"/>
  <c r="Q2959" i="4"/>
  <c r="U2959" i="4" s="1"/>
  <c r="I2960" i="4" s="1"/>
  <c r="Y2960" i="4" s="1"/>
  <c r="X2960" i="4"/>
  <c r="R2960" i="4" l="1"/>
  <c r="H2961" i="4" s="1"/>
  <c r="P2960" i="4"/>
  <c r="S2960" i="4" s="1"/>
  <c r="G2961" i="4" s="1"/>
  <c r="M2961" i="4" s="1"/>
  <c r="W2961" i="4" l="1"/>
  <c r="J2961" i="4"/>
  <c r="L2961" i="4" s="1"/>
  <c r="N2961" i="4" s="1"/>
  <c r="Q2960" i="4"/>
  <c r="U2960" i="4" s="1"/>
  <c r="I2961" i="4" s="1"/>
  <c r="Y2961" i="4" s="1"/>
  <c r="X2961" i="4"/>
  <c r="R2961" i="4" l="1"/>
  <c r="H2962" i="4" s="1"/>
  <c r="P2961" i="4"/>
  <c r="S2961" i="4" s="1"/>
  <c r="G2962" i="4" s="1"/>
  <c r="M2962" i="4" s="1"/>
  <c r="W2962" i="4" l="1"/>
  <c r="J2962" i="4"/>
  <c r="L2962" i="4" s="1"/>
  <c r="N2962" i="4" s="1"/>
  <c r="Q2961" i="4"/>
  <c r="U2961" i="4" s="1"/>
  <c r="I2962" i="4" s="1"/>
  <c r="Y2962" i="4" s="1"/>
  <c r="X2962" i="4"/>
  <c r="R2962" i="4" l="1"/>
  <c r="H2963" i="4" s="1"/>
  <c r="P2962" i="4"/>
  <c r="S2962" i="4" s="1"/>
  <c r="G2963" i="4" s="1"/>
  <c r="M2963" i="4" s="1"/>
  <c r="W2963" i="4" l="1"/>
  <c r="J2963" i="4"/>
  <c r="L2963" i="4" s="1"/>
  <c r="N2963" i="4" s="1"/>
  <c r="Q2962" i="4"/>
  <c r="U2962" i="4" s="1"/>
  <c r="I2963" i="4" s="1"/>
  <c r="Y2963" i="4" s="1"/>
  <c r="X2963" i="4"/>
  <c r="R2963" i="4" l="1"/>
  <c r="H2964" i="4" s="1"/>
  <c r="P2963" i="4"/>
  <c r="S2963" i="4" s="1"/>
  <c r="G2964" i="4" s="1"/>
  <c r="M2964" i="4" s="1"/>
  <c r="W2964" i="4" l="1"/>
  <c r="J2964" i="4"/>
  <c r="L2964" i="4" s="1"/>
  <c r="N2964" i="4" s="1"/>
  <c r="Q2963" i="4"/>
  <c r="U2963" i="4" s="1"/>
  <c r="I2964" i="4" s="1"/>
  <c r="Y2964" i="4" s="1"/>
  <c r="X2964" i="4"/>
  <c r="R2964" i="4" l="1"/>
  <c r="H2965" i="4" s="1"/>
  <c r="P2964" i="4"/>
  <c r="S2964" i="4" s="1"/>
  <c r="G2965" i="4" s="1"/>
  <c r="M2965" i="4" s="1"/>
  <c r="W2965" i="4" l="1"/>
  <c r="J2965" i="4"/>
  <c r="L2965" i="4" s="1"/>
  <c r="N2965" i="4" s="1"/>
  <c r="Q2964" i="4"/>
  <c r="U2964" i="4" s="1"/>
  <c r="I2965" i="4" s="1"/>
  <c r="Y2965" i="4" s="1"/>
  <c r="X2965" i="4"/>
  <c r="R2965" i="4" l="1"/>
  <c r="H2966" i="4" s="1"/>
  <c r="P2965" i="4"/>
  <c r="S2965" i="4" s="1"/>
  <c r="G2966" i="4" s="1"/>
  <c r="M2966" i="4" s="1"/>
  <c r="W2966" i="4" l="1"/>
  <c r="J2966" i="4"/>
  <c r="L2966" i="4" s="1"/>
  <c r="N2966" i="4" s="1"/>
  <c r="Q2965" i="4"/>
  <c r="U2965" i="4" s="1"/>
  <c r="I2966" i="4" s="1"/>
  <c r="Y2966" i="4" s="1"/>
  <c r="X2966" i="4"/>
  <c r="R2966" i="4" l="1"/>
  <c r="H2967" i="4" s="1"/>
  <c r="P2966" i="4"/>
  <c r="S2966" i="4" s="1"/>
  <c r="G2967" i="4" s="1"/>
  <c r="M2967" i="4" s="1"/>
  <c r="W2967" i="4" l="1"/>
  <c r="J2967" i="4"/>
  <c r="L2967" i="4" s="1"/>
  <c r="N2967" i="4" s="1"/>
  <c r="Q2966" i="4"/>
  <c r="U2966" i="4" s="1"/>
  <c r="I2967" i="4" s="1"/>
  <c r="Y2967" i="4" s="1"/>
  <c r="X2967" i="4"/>
  <c r="R2967" i="4" l="1"/>
  <c r="H2968" i="4" s="1"/>
  <c r="P2967" i="4"/>
  <c r="S2967" i="4" s="1"/>
  <c r="G2968" i="4" s="1"/>
  <c r="M2968" i="4" s="1"/>
  <c r="W2968" i="4" l="1"/>
  <c r="J2968" i="4"/>
  <c r="L2968" i="4" s="1"/>
  <c r="N2968" i="4" s="1"/>
  <c r="Q2967" i="4"/>
  <c r="U2967" i="4" s="1"/>
  <c r="I2968" i="4" s="1"/>
  <c r="Y2968" i="4" s="1"/>
  <c r="X2968" i="4"/>
  <c r="R2968" i="4" l="1"/>
  <c r="H2969" i="4" s="1"/>
  <c r="P2968" i="4"/>
  <c r="S2968" i="4" s="1"/>
  <c r="G2969" i="4" s="1"/>
  <c r="M2969" i="4" s="1"/>
  <c r="W2969" i="4" l="1"/>
  <c r="J2969" i="4"/>
  <c r="L2969" i="4" s="1"/>
  <c r="N2969" i="4" s="1"/>
  <c r="Q2968" i="4"/>
  <c r="U2968" i="4" s="1"/>
  <c r="I2969" i="4" s="1"/>
  <c r="Y2969" i="4" s="1"/>
  <c r="X2969" i="4"/>
  <c r="R2969" i="4" l="1"/>
  <c r="H2970" i="4" s="1"/>
  <c r="P2969" i="4"/>
  <c r="S2969" i="4" s="1"/>
  <c r="G2970" i="4" s="1"/>
  <c r="M2970" i="4" s="1"/>
  <c r="W2970" i="4" l="1"/>
  <c r="J2970" i="4"/>
  <c r="L2970" i="4" s="1"/>
  <c r="N2970" i="4" s="1"/>
  <c r="Q2969" i="4"/>
  <c r="U2969" i="4" s="1"/>
  <c r="I2970" i="4" s="1"/>
  <c r="Y2970" i="4" s="1"/>
  <c r="X2970" i="4"/>
  <c r="R2970" i="4" l="1"/>
  <c r="H2971" i="4" s="1"/>
  <c r="P2970" i="4"/>
  <c r="S2970" i="4" s="1"/>
  <c r="G2971" i="4" s="1"/>
  <c r="M2971" i="4" s="1"/>
  <c r="W2971" i="4" l="1"/>
  <c r="J2971" i="4"/>
  <c r="L2971" i="4" s="1"/>
  <c r="N2971" i="4" s="1"/>
  <c r="Q2970" i="4"/>
  <c r="U2970" i="4" s="1"/>
  <c r="I2971" i="4" s="1"/>
  <c r="Y2971" i="4" s="1"/>
  <c r="X2971" i="4"/>
  <c r="R2971" i="4" l="1"/>
  <c r="H2972" i="4" s="1"/>
  <c r="P2971" i="4"/>
  <c r="S2971" i="4" s="1"/>
  <c r="G2972" i="4" s="1"/>
  <c r="M2972" i="4" s="1"/>
  <c r="W2972" i="4" l="1"/>
  <c r="J2972" i="4"/>
  <c r="L2972" i="4" s="1"/>
  <c r="N2972" i="4" s="1"/>
  <c r="Q2971" i="4"/>
  <c r="U2971" i="4" s="1"/>
  <c r="I2972" i="4" s="1"/>
  <c r="Y2972" i="4" s="1"/>
  <c r="X2972" i="4"/>
  <c r="R2972" i="4" l="1"/>
  <c r="H2973" i="4" s="1"/>
  <c r="P2972" i="4"/>
  <c r="S2972" i="4" s="1"/>
  <c r="G2973" i="4" s="1"/>
  <c r="M2973" i="4" s="1"/>
  <c r="W2973" i="4" l="1"/>
  <c r="J2973" i="4"/>
  <c r="L2973" i="4" s="1"/>
  <c r="N2973" i="4" s="1"/>
  <c r="Q2972" i="4"/>
  <c r="U2972" i="4" s="1"/>
  <c r="I2973" i="4" s="1"/>
  <c r="Y2973" i="4" s="1"/>
  <c r="X2973" i="4"/>
  <c r="R2973" i="4" l="1"/>
  <c r="H2974" i="4" s="1"/>
  <c r="P2973" i="4"/>
  <c r="S2973" i="4" s="1"/>
  <c r="G2974" i="4" s="1"/>
  <c r="M2974" i="4" s="1"/>
  <c r="W2974" i="4" l="1"/>
  <c r="J2974" i="4"/>
  <c r="L2974" i="4" s="1"/>
  <c r="N2974" i="4" s="1"/>
  <c r="Q2973" i="4"/>
  <c r="U2973" i="4" s="1"/>
  <c r="I2974" i="4" s="1"/>
  <c r="Y2974" i="4" s="1"/>
  <c r="X2974" i="4"/>
  <c r="R2974" i="4" l="1"/>
  <c r="H2975" i="4" s="1"/>
  <c r="P2974" i="4"/>
  <c r="S2974" i="4" s="1"/>
  <c r="G2975" i="4" s="1"/>
  <c r="M2975" i="4" s="1"/>
  <c r="W2975" i="4" l="1"/>
  <c r="J2975" i="4"/>
  <c r="L2975" i="4" s="1"/>
  <c r="N2975" i="4" s="1"/>
  <c r="Q2974" i="4"/>
  <c r="U2974" i="4" s="1"/>
  <c r="I2975" i="4" s="1"/>
  <c r="Y2975" i="4" s="1"/>
  <c r="X2975" i="4"/>
  <c r="R2975" i="4" l="1"/>
  <c r="H2976" i="4" s="1"/>
  <c r="P2975" i="4"/>
  <c r="S2975" i="4" s="1"/>
  <c r="G2976" i="4" s="1"/>
  <c r="M2976" i="4" s="1"/>
  <c r="W2976" i="4" l="1"/>
  <c r="J2976" i="4"/>
  <c r="L2976" i="4" s="1"/>
  <c r="N2976" i="4" s="1"/>
  <c r="Q2975" i="4"/>
  <c r="U2975" i="4" s="1"/>
  <c r="I2976" i="4" s="1"/>
  <c r="Y2976" i="4" s="1"/>
  <c r="X2976" i="4"/>
  <c r="R2976" i="4" l="1"/>
  <c r="H2977" i="4" s="1"/>
  <c r="P2976" i="4"/>
  <c r="S2976" i="4" s="1"/>
  <c r="G2977" i="4" s="1"/>
  <c r="M2977" i="4" s="1"/>
  <c r="W2977" i="4" l="1"/>
  <c r="J2977" i="4"/>
  <c r="L2977" i="4" s="1"/>
  <c r="N2977" i="4" s="1"/>
  <c r="Q2976" i="4"/>
  <c r="U2976" i="4" s="1"/>
  <c r="I2977" i="4" s="1"/>
  <c r="Y2977" i="4" s="1"/>
  <c r="X2977" i="4"/>
  <c r="R2977" i="4" l="1"/>
  <c r="H2978" i="4" s="1"/>
  <c r="P2977" i="4"/>
  <c r="S2977" i="4" s="1"/>
  <c r="G2978" i="4" s="1"/>
  <c r="M2978" i="4" s="1"/>
  <c r="W2978" i="4" l="1"/>
  <c r="J2978" i="4"/>
  <c r="L2978" i="4" s="1"/>
  <c r="N2978" i="4" s="1"/>
  <c r="Q2977" i="4"/>
  <c r="U2977" i="4" s="1"/>
  <c r="I2978" i="4" s="1"/>
  <c r="Y2978" i="4" s="1"/>
  <c r="X2978" i="4"/>
  <c r="R2978" i="4" l="1"/>
  <c r="H2979" i="4" s="1"/>
  <c r="P2978" i="4"/>
  <c r="S2978" i="4" s="1"/>
  <c r="G2979" i="4" s="1"/>
  <c r="M2979" i="4" s="1"/>
  <c r="W2979" i="4" l="1"/>
  <c r="J2979" i="4"/>
  <c r="L2979" i="4" s="1"/>
  <c r="N2979" i="4" s="1"/>
  <c r="Q2978" i="4"/>
  <c r="U2978" i="4" s="1"/>
  <c r="I2979" i="4" s="1"/>
  <c r="Y2979" i="4" s="1"/>
  <c r="X2979" i="4"/>
  <c r="R2979" i="4" l="1"/>
  <c r="H2980" i="4" s="1"/>
  <c r="P2979" i="4"/>
  <c r="S2979" i="4" s="1"/>
  <c r="G2980" i="4" s="1"/>
  <c r="M2980" i="4" s="1"/>
  <c r="W2980" i="4" l="1"/>
  <c r="J2980" i="4"/>
  <c r="L2980" i="4" s="1"/>
  <c r="N2980" i="4" s="1"/>
  <c r="Q2979" i="4"/>
  <c r="U2979" i="4" s="1"/>
  <c r="I2980" i="4" s="1"/>
  <c r="Y2980" i="4" s="1"/>
  <c r="X2980" i="4"/>
  <c r="R2980" i="4" l="1"/>
  <c r="H2981" i="4" s="1"/>
  <c r="P2980" i="4"/>
  <c r="S2980" i="4" s="1"/>
  <c r="G2981" i="4" s="1"/>
  <c r="M2981" i="4" s="1"/>
  <c r="W2981" i="4" l="1"/>
  <c r="J2981" i="4"/>
  <c r="L2981" i="4" s="1"/>
  <c r="N2981" i="4" s="1"/>
  <c r="Q2980" i="4"/>
  <c r="U2980" i="4" s="1"/>
  <c r="I2981" i="4" s="1"/>
  <c r="Y2981" i="4" s="1"/>
  <c r="X2981" i="4"/>
  <c r="R2981" i="4" l="1"/>
  <c r="H2982" i="4" s="1"/>
  <c r="P2981" i="4"/>
  <c r="S2981" i="4" s="1"/>
  <c r="G2982" i="4" s="1"/>
  <c r="M2982" i="4" s="1"/>
  <c r="W2982" i="4" l="1"/>
  <c r="J2982" i="4"/>
  <c r="L2982" i="4" s="1"/>
  <c r="N2982" i="4" s="1"/>
  <c r="Q2981" i="4"/>
  <c r="U2981" i="4" s="1"/>
  <c r="I2982" i="4" s="1"/>
  <c r="Y2982" i="4" s="1"/>
  <c r="X2982" i="4"/>
  <c r="R2982" i="4" l="1"/>
  <c r="H2983" i="4" s="1"/>
  <c r="P2982" i="4"/>
  <c r="S2982" i="4" s="1"/>
  <c r="G2983" i="4" s="1"/>
  <c r="M2983" i="4" s="1"/>
  <c r="W2983" i="4" l="1"/>
  <c r="J2983" i="4"/>
  <c r="L2983" i="4" s="1"/>
  <c r="N2983" i="4" s="1"/>
  <c r="Q2982" i="4"/>
  <c r="U2982" i="4" s="1"/>
  <c r="I2983" i="4" s="1"/>
  <c r="Y2983" i="4" s="1"/>
  <c r="X2983" i="4"/>
  <c r="R2983" i="4" l="1"/>
  <c r="H2984" i="4" s="1"/>
  <c r="P2983" i="4"/>
  <c r="S2983" i="4" s="1"/>
  <c r="G2984" i="4" s="1"/>
  <c r="M2984" i="4" s="1"/>
  <c r="W2984" i="4" l="1"/>
  <c r="J2984" i="4"/>
  <c r="L2984" i="4" s="1"/>
  <c r="N2984" i="4" s="1"/>
  <c r="Q2983" i="4"/>
  <c r="U2983" i="4" s="1"/>
  <c r="I2984" i="4" s="1"/>
  <c r="Y2984" i="4" s="1"/>
  <c r="X2984" i="4"/>
  <c r="R2984" i="4" l="1"/>
  <c r="H2985" i="4" s="1"/>
  <c r="P2984" i="4"/>
  <c r="S2984" i="4" s="1"/>
  <c r="G2985" i="4" s="1"/>
  <c r="M2985" i="4" s="1"/>
  <c r="W2985" i="4" l="1"/>
  <c r="J2985" i="4"/>
  <c r="L2985" i="4" s="1"/>
  <c r="N2985" i="4" s="1"/>
  <c r="Q2984" i="4"/>
  <c r="U2984" i="4" s="1"/>
  <c r="I2985" i="4" s="1"/>
  <c r="Y2985" i="4" s="1"/>
  <c r="X2985" i="4"/>
  <c r="R2985" i="4" l="1"/>
  <c r="H2986" i="4" s="1"/>
  <c r="P2985" i="4"/>
  <c r="S2985" i="4" s="1"/>
  <c r="G2986" i="4" s="1"/>
  <c r="M2986" i="4" s="1"/>
  <c r="W2986" i="4" l="1"/>
  <c r="J2986" i="4"/>
  <c r="L2986" i="4" s="1"/>
  <c r="N2986" i="4" s="1"/>
  <c r="Q2985" i="4"/>
  <c r="U2985" i="4" s="1"/>
  <c r="I2986" i="4" s="1"/>
  <c r="Y2986" i="4" s="1"/>
  <c r="X2986" i="4"/>
  <c r="R2986" i="4" l="1"/>
  <c r="H2987" i="4" s="1"/>
  <c r="P2986" i="4"/>
  <c r="S2986" i="4" s="1"/>
  <c r="G2987" i="4" s="1"/>
  <c r="M2987" i="4" s="1"/>
  <c r="W2987" i="4" l="1"/>
  <c r="J2987" i="4"/>
  <c r="L2987" i="4" s="1"/>
  <c r="N2987" i="4" s="1"/>
  <c r="Q2986" i="4"/>
  <c r="U2986" i="4" s="1"/>
  <c r="I2987" i="4" s="1"/>
  <c r="Y2987" i="4" s="1"/>
  <c r="X2987" i="4"/>
  <c r="R2987" i="4" l="1"/>
  <c r="H2988" i="4" s="1"/>
  <c r="P2987" i="4"/>
  <c r="S2987" i="4" s="1"/>
  <c r="G2988" i="4" s="1"/>
  <c r="M2988" i="4" s="1"/>
  <c r="W2988" i="4" l="1"/>
  <c r="J2988" i="4"/>
  <c r="L2988" i="4" s="1"/>
  <c r="N2988" i="4" s="1"/>
  <c r="Q2987" i="4"/>
  <c r="U2987" i="4" s="1"/>
  <c r="I2988" i="4" s="1"/>
  <c r="Y2988" i="4" s="1"/>
  <c r="X2988" i="4"/>
  <c r="R2988" i="4" l="1"/>
  <c r="H2989" i="4" s="1"/>
  <c r="P2988" i="4"/>
  <c r="S2988" i="4" s="1"/>
  <c r="G2989" i="4" s="1"/>
  <c r="M2989" i="4" s="1"/>
  <c r="W2989" i="4" l="1"/>
  <c r="J2989" i="4"/>
  <c r="L2989" i="4" s="1"/>
  <c r="N2989" i="4" s="1"/>
  <c r="Q2988" i="4"/>
  <c r="U2988" i="4" s="1"/>
  <c r="I2989" i="4" s="1"/>
  <c r="Y2989" i="4" s="1"/>
  <c r="X2989" i="4"/>
  <c r="R2989" i="4" l="1"/>
  <c r="H2990" i="4" s="1"/>
  <c r="P2989" i="4"/>
  <c r="S2989" i="4" s="1"/>
  <c r="G2990" i="4" s="1"/>
  <c r="M2990" i="4" s="1"/>
  <c r="W2990" i="4" l="1"/>
  <c r="J2990" i="4"/>
  <c r="L2990" i="4" s="1"/>
  <c r="N2990" i="4" s="1"/>
  <c r="Q2989" i="4"/>
  <c r="U2989" i="4" s="1"/>
  <c r="I2990" i="4" s="1"/>
  <c r="Y2990" i="4" s="1"/>
  <c r="X2990" i="4"/>
  <c r="R2990" i="4" l="1"/>
  <c r="H2991" i="4" s="1"/>
  <c r="P2990" i="4"/>
  <c r="S2990" i="4" s="1"/>
  <c r="G2991" i="4" s="1"/>
  <c r="M2991" i="4" s="1"/>
  <c r="W2991" i="4" l="1"/>
  <c r="J2991" i="4"/>
  <c r="L2991" i="4" s="1"/>
  <c r="N2991" i="4" s="1"/>
  <c r="Q2990" i="4"/>
  <c r="U2990" i="4" s="1"/>
  <c r="I2991" i="4" s="1"/>
  <c r="Y2991" i="4" s="1"/>
  <c r="X2991" i="4"/>
  <c r="R2991" i="4" l="1"/>
  <c r="H2992" i="4" s="1"/>
  <c r="P2991" i="4"/>
  <c r="S2991" i="4" s="1"/>
  <c r="G2992" i="4" s="1"/>
  <c r="M2992" i="4" s="1"/>
  <c r="W2992" i="4" l="1"/>
  <c r="J2992" i="4"/>
  <c r="L2992" i="4" s="1"/>
  <c r="N2992" i="4" s="1"/>
  <c r="Q2991" i="4"/>
  <c r="U2991" i="4" s="1"/>
  <c r="I2992" i="4" s="1"/>
  <c r="Y2992" i="4" s="1"/>
  <c r="X2992" i="4"/>
  <c r="R2992" i="4" l="1"/>
  <c r="H2993" i="4" s="1"/>
  <c r="P2992" i="4"/>
  <c r="S2992" i="4" s="1"/>
  <c r="G2993" i="4" s="1"/>
  <c r="M2993" i="4" s="1"/>
  <c r="W2993" i="4" l="1"/>
  <c r="J2993" i="4"/>
  <c r="L2993" i="4" s="1"/>
  <c r="N2993" i="4" s="1"/>
  <c r="Q2992" i="4"/>
  <c r="U2992" i="4" s="1"/>
  <c r="I2993" i="4" s="1"/>
  <c r="Y2993" i="4" s="1"/>
  <c r="X2993" i="4"/>
  <c r="R2993" i="4" l="1"/>
  <c r="H2994" i="4" s="1"/>
  <c r="P2993" i="4"/>
  <c r="S2993" i="4" s="1"/>
  <c r="G2994" i="4" s="1"/>
  <c r="M2994" i="4" s="1"/>
  <c r="W2994" i="4" l="1"/>
  <c r="J2994" i="4"/>
  <c r="L2994" i="4" s="1"/>
  <c r="N2994" i="4" s="1"/>
  <c r="Q2993" i="4"/>
  <c r="U2993" i="4" s="1"/>
  <c r="I2994" i="4" s="1"/>
  <c r="Y2994" i="4" s="1"/>
  <c r="X2994" i="4"/>
  <c r="R2994" i="4" l="1"/>
  <c r="H2995" i="4" s="1"/>
  <c r="P2994" i="4"/>
  <c r="S2994" i="4" s="1"/>
  <c r="G2995" i="4" s="1"/>
  <c r="M2995" i="4" s="1"/>
  <c r="W2995" i="4" l="1"/>
  <c r="J2995" i="4"/>
  <c r="L2995" i="4" s="1"/>
  <c r="N2995" i="4" s="1"/>
  <c r="Q2994" i="4"/>
  <c r="U2994" i="4" s="1"/>
  <c r="I2995" i="4" s="1"/>
  <c r="Y2995" i="4" s="1"/>
  <c r="X2995" i="4"/>
  <c r="R2995" i="4" l="1"/>
  <c r="H2996" i="4" s="1"/>
  <c r="P2995" i="4"/>
  <c r="S2995" i="4" s="1"/>
  <c r="G2996" i="4" s="1"/>
  <c r="M2996" i="4" s="1"/>
  <c r="W2996" i="4" l="1"/>
  <c r="J2996" i="4"/>
  <c r="L2996" i="4" s="1"/>
  <c r="N2996" i="4" s="1"/>
  <c r="Q2995" i="4"/>
  <c r="U2995" i="4" s="1"/>
  <c r="I2996" i="4" s="1"/>
  <c r="Y2996" i="4" s="1"/>
  <c r="X2996" i="4"/>
  <c r="R2996" i="4" l="1"/>
  <c r="H2997" i="4" s="1"/>
  <c r="P2996" i="4"/>
  <c r="S2996" i="4" s="1"/>
  <c r="G2997" i="4" s="1"/>
  <c r="M2997" i="4" s="1"/>
  <c r="W2997" i="4" l="1"/>
  <c r="J2997" i="4"/>
  <c r="L2997" i="4" s="1"/>
  <c r="N2997" i="4" s="1"/>
  <c r="Q2996" i="4"/>
  <c r="U2996" i="4" s="1"/>
  <c r="I2997" i="4" s="1"/>
  <c r="Y2997" i="4" s="1"/>
  <c r="X2997" i="4"/>
  <c r="R2997" i="4" l="1"/>
  <c r="H2998" i="4" s="1"/>
  <c r="P2997" i="4"/>
  <c r="S2997" i="4" s="1"/>
  <c r="G2998" i="4" s="1"/>
  <c r="M2998" i="4" s="1"/>
  <c r="W2998" i="4" l="1"/>
  <c r="J2998" i="4"/>
  <c r="L2998" i="4" s="1"/>
  <c r="N2998" i="4" s="1"/>
  <c r="Q2997" i="4"/>
  <c r="U2997" i="4" s="1"/>
  <c r="I2998" i="4" s="1"/>
  <c r="Y2998" i="4" s="1"/>
  <c r="X2998" i="4"/>
  <c r="R2998" i="4" l="1"/>
  <c r="H2999" i="4" s="1"/>
  <c r="P2998" i="4"/>
  <c r="S2998" i="4" s="1"/>
  <c r="G2999" i="4" s="1"/>
  <c r="M2999" i="4" s="1"/>
  <c r="W2999" i="4" l="1"/>
  <c r="J2999" i="4"/>
  <c r="L2999" i="4" s="1"/>
  <c r="N2999" i="4" s="1"/>
  <c r="Q2998" i="4"/>
  <c r="U2998" i="4" s="1"/>
  <c r="I2999" i="4" s="1"/>
  <c r="Y2999" i="4" s="1"/>
  <c r="X2999" i="4"/>
  <c r="R2999" i="4" l="1"/>
  <c r="H3000" i="4" s="1"/>
  <c r="P2999" i="4"/>
  <c r="S2999" i="4" s="1"/>
  <c r="G3000" i="4" s="1"/>
  <c r="M3000" i="4" s="1"/>
  <c r="W3000" i="4" l="1"/>
  <c r="J3000" i="4"/>
  <c r="L3000" i="4" s="1"/>
  <c r="N3000" i="4" s="1"/>
  <c r="Q2999" i="4"/>
  <c r="U2999" i="4" s="1"/>
  <c r="I3000" i="4" s="1"/>
  <c r="Y3000" i="4" s="1"/>
  <c r="X3000" i="4"/>
  <c r="R3000" i="4" l="1"/>
  <c r="H3001" i="4" s="1"/>
  <c r="P3000" i="4"/>
  <c r="S3000" i="4" s="1"/>
  <c r="G3001" i="4" s="1"/>
  <c r="M3001" i="4" s="1"/>
  <c r="W3001" i="4" l="1"/>
  <c r="J3001" i="4"/>
  <c r="L3001" i="4" s="1"/>
  <c r="N3001" i="4" s="1"/>
  <c r="Q3000" i="4"/>
  <c r="U3000" i="4" s="1"/>
  <c r="I3001" i="4" s="1"/>
  <c r="Y3001" i="4" s="1"/>
  <c r="X3001" i="4"/>
  <c r="R3001" i="4" l="1"/>
  <c r="H3002" i="4" s="1"/>
  <c r="P3001" i="4"/>
  <c r="S3001" i="4" s="1"/>
  <c r="G3002" i="4" s="1"/>
  <c r="M3002" i="4" s="1"/>
  <c r="W3002" i="4" l="1"/>
  <c r="J3002" i="4"/>
  <c r="L3002" i="4" s="1"/>
  <c r="N3002" i="4" s="1"/>
  <c r="Q3001" i="4"/>
  <c r="U3001" i="4" s="1"/>
  <c r="I3002" i="4" s="1"/>
  <c r="Y3002" i="4" s="1"/>
  <c r="X3002" i="4"/>
  <c r="R3002" i="4" l="1"/>
  <c r="H3003" i="4" s="1"/>
  <c r="P3002" i="4"/>
  <c r="S3002" i="4" s="1"/>
  <c r="G3003" i="4" s="1"/>
  <c r="M3003" i="4" s="1"/>
  <c r="W3003" i="4" l="1"/>
  <c r="J3003" i="4"/>
  <c r="L3003" i="4" s="1"/>
  <c r="N3003" i="4" s="1"/>
  <c r="Q3002" i="4"/>
  <c r="U3002" i="4" s="1"/>
  <c r="I3003" i="4" s="1"/>
  <c r="Y3003" i="4" s="1"/>
  <c r="X3003" i="4"/>
  <c r="R3003" i="4" l="1"/>
  <c r="P3003" i="4"/>
  <c r="S3003" i="4" s="1"/>
  <c r="Q3003" i="4" l="1"/>
  <c r="U3003" i="4" s="1"/>
</calcChain>
</file>

<file path=xl/sharedStrings.xml><?xml version="1.0" encoding="utf-8"?>
<sst xmlns="http://schemas.openxmlformats.org/spreadsheetml/2006/main" count="350" uniqueCount="182">
  <si>
    <t>p_Am</t>
  </si>
  <si>
    <t>z * p_M/ kap</t>
  </si>
  <si>
    <t>J/d.cm^2</t>
  </si>
  <si>
    <t>E_m</t>
  </si>
  <si>
    <t>p_Am/ v</t>
  </si>
  <si>
    <t>J/cm^3</t>
  </si>
  <si>
    <t>-</t>
  </si>
  <si>
    <t>1/d</t>
  </si>
  <si>
    <t>cm</t>
  </si>
  <si>
    <t>T_ref</t>
  </si>
  <si>
    <t>K</t>
  </si>
  <si>
    <t>Reference temperature</t>
  </si>
  <si>
    <t>T_A</t>
  </si>
  <si>
    <t>Arrhenius temperature</t>
  </si>
  <si>
    <t>v</t>
  </si>
  <si>
    <t>cm/d</t>
  </si>
  <si>
    <t>Energy conductance</t>
  </si>
  <si>
    <t>E_G</t>
  </si>
  <si>
    <t>kap</t>
  </si>
  <si>
    <t>Allocation fraction to soma</t>
  </si>
  <si>
    <t>z</t>
  </si>
  <si>
    <t>Zoom factor</t>
  </si>
  <si>
    <t>p_M</t>
  </si>
  <si>
    <t>J/d.cm^3</t>
  </si>
  <si>
    <t>E_Hb</t>
  </si>
  <si>
    <t>J</t>
  </si>
  <si>
    <t>E_Hp</t>
  </si>
  <si>
    <t>del_M</t>
  </si>
  <si>
    <t>k_J</t>
  </si>
  <si>
    <t>Symbol</t>
  </si>
  <si>
    <t>Code</t>
  </si>
  <si>
    <t>Unit</t>
  </si>
  <si>
    <t>Computation</t>
  </si>
  <si>
    <t>Maturity level at birth</t>
  </si>
  <si>
    <t>Maturity level at puberty</t>
  </si>
  <si>
    <t>Maturity maintenance rate coefficient</t>
  </si>
  <si>
    <t>estimated</t>
  </si>
  <si>
    <t>fixed at default</t>
  </si>
  <si>
    <t>Half-saturation coefficient</t>
  </si>
  <si>
    <t>Volume-specific somatic maintenance rate</t>
  </si>
  <si>
    <t>Volume-specific costs for structure</t>
  </si>
  <si>
    <t>Shape correction coefficient</t>
  </si>
  <si>
    <t>K_hs</t>
  </si>
  <si>
    <t>solved numerically</t>
  </si>
  <si>
    <t>L_b</t>
  </si>
  <si>
    <t>Surface-area-specific maximum assimilation rate</t>
  </si>
  <si>
    <t>Maximum reserve density</t>
  </si>
  <si>
    <t>Parameter</t>
  </si>
  <si>
    <t>TC</t>
  </si>
  <si>
    <t>f</t>
  </si>
  <si>
    <t>Length at birth with a reserve density of one</t>
  </si>
  <si>
    <t>E_H</t>
  </si>
  <si>
    <t>r</t>
  </si>
  <si>
    <t>p_C</t>
  </si>
  <si>
    <t>E_R</t>
  </si>
  <si>
    <t>TEMP (°C)</t>
  </si>
  <si>
    <t>Chlorophyll A (ug/L)</t>
  </si>
  <si>
    <t>Maturity level at juvenile</t>
  </si>
  <si>
    <t>E_Hj</t>
  </si>
  <si>
    <t>mgCLA/L</t>
  </si>
  <si>
    <t>L</t>
  </si>
  <si>
    <t>vTs</t>
  </si>
  <si>
    <t>s_M</t>
  </si>
  <si>
    <t>Acceleration factor</t>
  </si>
  <si>
    <t>somatic maintenance rate coefficient</t>
  </si>
  <si>
    <t>k_M</t>
  </si>
  <si>
    <t>[p_M]/[E_G]</t>
  </si>
  <si>
    <t>L_T</t>
  </si>
  <si>
    <t>Volumetric heating length</t>
  </si>
  <si>
    <t>{p_T}/[p_M}</t>
  </si>
  <si>
    <t>Area specific somatic maintenance rate</t>
  </si>
  <si>
    <t>{pm}</t>
  </si>
  <si>
    <t>p_T</t>
  </si>
  <si>
    <t>energy investment ratio</t>
  </si>
  <si>
    <t>g</t>
  </si>
  <si>
    <t>[E_G]/(kap*[E_m])</t>
  </si>
  <si>
    <t>e</t>
  </si>
  <si>
    <t>de</t>
  </si>
  <si>
    <t>Maximum structural length</t>
  </si>
  <si>
    <t>L_m</t>
  </si>
  <si>
    <t>time(d)</t>
  </si>
  <si>
    <t>dL</t>
  </si>
  <si>
    <t>dEH</t>
  </si>
  <si>
    <t>dER</t>
  </si>
  <si>
    <t>KTJ</t>
  </si>
  <si>
    <t>State variables</t>
  </si>
  <si>
    <t>ENVI</t>
  </si>
  <si>
    <t>Forcing</t>
  </si>
  <si>
    <t>diff. Equations</t>
  </si>
  <si>
    <t>RESULTS</t>
  </si>
  <si>
    <t>ome</t>
  </si>
  <si>
    <t>w_E</t>
  </si>
  <si>
    <t>mu_E</t>
  </si>
  <si>
    <t>d_E</t>
  </si>
  <si>
    <t>d_V</t>
  </si>
  <si>
    <t>Contribution of reserve to body weight</t>
  </si>
  <si>
    <t>molar weight of reserve</t>
  </si>
  <si>
    <t>g/mol</t>
  </si>
  <si>
    <t>chemical potential of reserve</t>
  </si>
  <si>
    <t>??</t>
  </si>
  <si>
    <t>density of reserve</t>
  </si>
  <si>
    <t>g/cm^3</t>
  </si>
  <si>
    <t>percentage of dry weight vs wet weight</t>
  </si>
  <si>
    <t>Shell length (cm)</t>
  </si>
  <si>
    <t>Tissue weight(g)</t>
  </si>
  <si>
    <t>Tissue dry weight (g)</t>
  </si>
  <si>
    <t>Internal working</t>
  </si>
  <si>
    <t>spwnday</t>
  </si>
  <si>
    <t>d</t>
  </si>
  <si>
    <t>Birth</t>
  </si>
  <si>
    <t>EH</t>
  </si>
  <si>
    <t>ER</t>
  </si>
  <si>
    <t>Starting conditions model</t>
  </si>
  <si>
    <t>Aux parameters</t>
  </si>
  <si>
    <t>Choose from the options above</t>
  </si>
  <si>
    <t>Spawnday (relative to the start date)</t>
  </si>
  <si>
    <t>Maturity level at settlement</t>
  </si>
  <si>
    <t>E_Hs</t>
  </si>
  <si>
    <t>L_s</t>
  </si>
  <si>
    <t>s_M,bj</t>
  </si>
  <si>
    <t>s_M,si</t>
  </si>
  <si>
    <t>Dynamic Energy Budget (DEB) theory models for the Ostrea edulis</t>
  </si>
  <si>
    <r>
      <t xml:space="preserve">The typified model </t>
    </r>
    <r>
      <rPr>
        <b/>
        <sz val="11"/>
        <color rgb="FFC00000"/>
        <rFont val="Calibri"/>
        <family val="2"/>
        <scheme val="minor"/>
      </rPr>
      <t>abs</t>
    </r>
    <r>
      <rPr>
        <sz val="11"/>
        <color theme="1"/>
        <rFont val="Calibri"/>
        <family val="2"/>
        <scheme val="minor"/>
      </rPr>
      <t xml:space="preserve"> presumes metabolic between s and j.  For elaborations visit http://www.debtheory.org/wiki/index.php?title=Typified_models</t>
    </r>
  </si>
  <si>
    <t>L_j/L_s</t>
  </si>
  <si>
    <t>asj</t>
  </si>
  <si>
    <t>MC2</t>
  </si>
  <si>
    <t>Mof</t>
  </si>
  <si>
    <t>E_Hv</t>
  </si>
  <si>
    <t>Chlorophyll (mgChl/m³)</t>
  </si>
  <si>
    <t>E_Hr</t>
  </si>
  <si>
    <t>del_Mb</t>
  </si>
  <si>
    <t>Maturity level at v</t>
  </si>
  <si>
    <t>Length at v with a reserve density of one</t>
  </si>
  <si>
    <t>L_v</t>
  </si>
  <si>
    <t>Release</t>
  </si>
  <si>
    <t>Length at release with a reserve density of one</t>
  </si>
  <si>
    <t>L_r</t>
  </si>
  <si>
    <t>Maturity level at release</t>
  </si>
  <si>
    <t>Length at settlement with a reserve density of one</t>
  </si>
  <si>
    <t>Length reach 300um</t>
  </si>
  <si>
    <t>filteration start decreasing</t>
  </si>
  <si>
    <t>tempreature</t>
  </si>
  <si>
    <t>198day</t>
  </si>
  <si>
    <t>199days</t>
  </si>
  <si>
    <t>187day</t>
  </si>
  <si>
    <t>195day</t>
  </si>
  <si>
    <t>194day</t>
  </si>
  <si>
    <t>200day</t>
  </si>
  <si>
    <t>192day</t>
  </si>
  <si>
    <t>206day</t>
  </si>
  <si>
    <t>Westdiep (days)</t>
  </si>
  <si>
    <t>Edulis(days)</t>
  </si>
  <si>
    <t>Fairy Bank (days)</t>
  </si>
  <si>
    <t>Releasing day starts from  01/01</t>
  </si>
  <si>
    <t>Nobel(17,14)</t>
  </si>
  <si>
    <t>YEAR2000</t>
  </si>
  <si>
    <t>YEAR2001</t>
  </si>
  <si>
    <t>YEAR2002</t>
  </si>
  <si>
    <t>YEAR2003</t>
  </si>
  <si>
    <t>YEAR2004</t>
  </si>
  <si>
    <t>YEAR2005</t>
  </si>
  <si>
    <t>YEAR2006</t>
  </si>
  <si>
    <t>YEAR2007</t>
  </si>
  <si>
    <t>YEAR2008</t>
  </si>
  <si>
    <t>YEAR2009</t>
  </si>
  <si>
    <t>YEAR2010</t>
  </si>
  <si>
    <t>Length at Juvenile</t>
  </si>
  <si>
    <t>L_ j</t>
  </si>
  <si>
    <t>Westdiep</t>
  </si>
  <si>
    <t>Edulis</t>
  </si>
  <si>
    <t>FairyBank</t>
  </si>
  <si>
    <t>NobelWind</t>
  </si>
  <si>
    <t>Rank from small to big</t>
  </si>
  <si>
    <t xml:space="preserve">Average </t>
  </si>
  <si>
    <t xml:space="preserve"> Mean temperature in first 30 days after reach releasing degreedays of each year</t>
  </si>
  <si>
    <t>Mean food level in first 30 days after reaching releasing degreedays of each year</t>
  </si>
  <si>
    <t>Temperature</t>
  </si>
  <si>
    <t>Food level</t>
  </si>
  <si>
    <t>Product</t>
  </si>
  <si>
    <t>Maturity leve reach 0.00276</t>
  </si>
  <si>
    <t>filteration finished decreasing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</si>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</sst>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"/>
    <numFmt numFmtId="166" formatCode="0.00000"/>
    <numFmt numFmtId="168" formatCode="0.000000"/>
    <numFmt numFmtId="170" formatCode="0.0000E+00"/>
    <numFmt numFmtId="171" formatCode="0.00000000"/>
    <numFmt numFmtId="172" formatCode="0.0000000000"/>
    <numFmt numFmtId="173" formatCode="0.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ourier"/>
      <family val="1"/>
    </font>
    <font>
      <sz val="10"/>
      <color theme="1"/>
      <name val="LMRoman10-Regular-Identity-H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  <bgColor rgb="FF000000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8" fillId="3" borderId="0" applyNumberFormat="0" applyBorder="0" applyAlignment="0" applyProtection="0"/>
    <xf numFmtId="0" fontId="9" fillId="5" borderId="0" applyNumberFormat="0" applyBorder="0" applyAlignment="0" applyProtection="0"/>
  </cellStyleXfs>
  <cellXfs count="168">
    <xf numFmtId="0" fontId="0" fillId="0" borderId="0" xfId="0"/>
    <xf numFmtId="0" fontId="2" fillId="0" borderId="0" xfId="0" applyFont="1"/>
    <xf numFmtId="11" fontId="0" fillId="0" borderId="0" xfId="0" applyNumberFormat="1"/>
    <xf numFmtId="0" fontId="0" fillId="0" borderId="0" xfId="0" applyFill="1"/>
    <xf numFmtId="11" fontId="2" fillId="0" borderId="0" xfId="0" applyNumberFormat="1" applyFont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5" fillId="2" borderId="3" xfId="0" applyFont="1" applyFill="1" applyBorder="1"/>
    <xf numFmtId="0" fontId="0" fillId="2" borderId="4" xfId="0" applyFill="1" applyBorder="1"/>
    <xf numFmtId="0" fontId="0" fillId="2" borderId="0" xfId="0" applyFill="1" applyBorder="1"/>
    <xf numFmtId="2" fontId="4" fillId="2" borderId="5" xfId="0" applyNumberFormat="1" applyFont="1" applyFill="1" applyBorder="1"/>
    <xf numFmtId="11" fontId="3" fillId="2" borderId="0" xfId="0" applyNumberFormat="1" applyFont="1" applyFill="1" applyBorder="1"/>
    <xf numFmtId="11" fontId="4" fillId="2" borderId="5" xfId="0" applyNumberFormat="1" applyFont="1" applyFill="1" applyBorder="1"/>
    <xf numFmtId="164" fontId="4" fillId="2" borderId="5" xfId="0" applyNumberFormat="1" applyFont="1" applyFill="1" applyBorder="1"/>
    <xf numFmtId="165" fontId="4" fillId="2" borderId="5" xfId="0" applyNumberFormat="1" applyFont="1" applyFill="1" applyBorder="1"/>
    <xf numFmtId="0" fontId="0" fillId="2" borderId="6" xfId="0" applyFill="1" applyBorder="1"/>
    <xf numFmtId="0" fontId="2" fillId="2" borderId="6" xfId="0" applyFont="1" applyFill="1" applyBorder="1"/>
    <xf numFmtId="0" fontId="0" fillId="2" borderId="7" xfId="0" applyFill="1" applyBorder="1"/>
    <xf numFmtId="0" fontId="2" fillId="2" borderId="7" xfId="0" applyFont="1" applyFill="1" applyBorder="1"/>
    <xf numFmtId="2" fontId="4" fillId="2" borderId="8" xfId="0" applyNumberFormat="1" applyFont="1" applyFill="1" applyBorder="1"/>
    <xf numFmtId="0" fontId="7" fillId="2" borderId="1" xfId="0" applyFont="1" applyFill="1" applyBorder="1"/>
    <xf numFmtId="0" fontId="1" fillId="0" borderId="0" xfId="0" applyFont="1"/>
    <xf numFmtId="11" fontId="4" fillId="0" borderId="5" xfId="0" applyNumberFormat="1" applyFont="1" applyFill="1" applyBorder="1"/>
    <xf numFmtId="0" fontId="0" fillId="4" borderId="13" xfId="0" applyFill="1" applyBorder="1"/>
    <xf numFmtId="0" fontId="8" fillId="3" borderId="13" xfId="1" applyBorder="1"/>
    <xf numFmtId="0" fontId="0" fillId="4" borderId="14" xfId="0" applyFill="1" applyBorder="1"/>
    <xf numFmtId="0" fontId="8" fillId="3" borderId="12" xfId="1" applyBorder="1"/>
    <xf numFmtId="0" fontId="8" fillId="3" borderId="14" xfId="1" applyBorder="1"/>
    <xf numFmtId="0" fontId="9" fillId="5" borderId="13" xfId="2" applyBorder="1"/>
    <xf numFmtId="0" fontId="9" fillId="5" borderId="0" xfId="2"/>
    <xf numFmtId="1" fontId="0" fillId="4" borderId="12" xfId="0" applyNumberFormat="1" applyFill="1" applyBorder="1"/>
    <xf numFmtId="1" fontId="0" fillId="4" borderId="0" xfId="0" applyNumberFormat="1" applyFill="1"/>
    <xf numFmtId="0" fontId="8" fillId="3" borderId="13" xfId="1" applyBorder="1" applyAlignment="1"/>
    <xf numFmtId="0" fontId="8" fillId="3" borderId="14" xfId="1" applyBorder="1" applyAlignment="1"/>
    <xf numFmtId="0" fontId="0" fillId="4" borderId="15" xfId="0" applyFill="1" applyBorder="1" applyAlignment="1"/>
    <xf numFmtId="11" fontId="3" fillId="2" borderId="0" xfId="0" applyNumberFormat="1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1" fontId="3" fillId="2" borderId="22" xfId="0" applyNumberFormat="1" applyFont="1" applyFill="1" applyBorder="1" applyAlignment="1">
      <alignment horizontal="center"/>
    </xf>
    <xf numFmtId="0" fontId="0" fillId="2" borderId="21" xfId="0" applyFill="1" applyBorder="1" applyAlignment="1"/>
    <xf numFmtId="11" fontId="3" fillId="2" borderId="0" xfId="0" applyNumberFormat="1" applyFont="1" applyFill="1" applyBorder="1" applyAlignment="1"/>
    <xf numFmtId="11" fontId="3" fillId="2" borderId="22" xfId="0" applyNumberFormat="1" applyFont="1" applyFill="1" applyBorder="1" applyAlignment="1"/>
    <xf numFmtId="2" fontId="0" fillId="2" borderId="23" xfId="0" applyNumberFormat="1" applyFill="1" applyBorder="1" applyAlignment="1"/>
    <xf numFmtId="166" fontId="3" fillId="2" borderId="15" xfId="0" applyNumberFormat="1" applyFont="1" applyFill="1" applyBorder="1" applyAlignment="1"/>
    <xf numFmtId="166" fontId="3" fillId="2" borderId="16" xfId="0" applyNumberFormat="1" applyFont="1" applyFill="1" applyBorder="1" applyAlignment="1"/>
    <xf numFmtId="2" fontId="0" fillId="2" borderId="23" xfId="0" applyNumberFormat="1" applyFill="1" applyBorder="1" applyAlignment="1">
      <alignment horizontal="center"/>
    </xf>
    <xf numFmtId="0" fontId="0" fillId="0" borderId="0" xfId="0" applyBorder="1"/>
    <xf numFmtId="0" fontId="0" fillId="2" borderId="3" xfId="0" applyFill="1" applyBorder="1"/>
    <xf numFmtId="0" fontId="0" fillId="2" borderId="5" xfId="0" applyFill="1" applyBorder="1"/>
    <xf numFmtId="0" fontId="0" fillId="2" borderId="8" xfId="0" applyFill="1" applyBorder="1"/>
    <xf numFmtId="0" fontId="0" fillId="4" borderId="12" xfId="0" applyFill="1" applyBorder="1"/>
    <xf numFmtId="0" fontId="0" fillId="0" borderId="21" xfId="0" applyBorder="1"/>
    <xf numFmtId="11" fontId="0" fillId="0" borderId="22" xfId="0" applyNumberFormat="1" applyBorder="1"/>
    <xf numFmtId="0" fontId="0" fillId="0" borderId="22" xfId="0" applyBorder="1"/>
    <xf numFmtId="2" fontId="8" fillId="4" borderId="0" xfId="1" applyNumberFormat="1" applyFill="1" applyBorder="1"/>
    <xf numFmtId="11" fontId="0" fillId="0" borderId="21" xfId="0" applyNumberFormat="1" applyBorder="1"/>
    <xf numFmtId="11" fontId="0" fillId="0" borderId="0" xfId="0" applyNumberFormat="1" applyBorder="1"/>
    <xf numFmtId="11" fontId="8" fillId="3" borderId="21" xfId="1" applyNumberFormat="1" applyBorder="1"/>
    <xf numFmtId="0" fontId="8" fillId="3" borderId="0" xfId="1" applyBorder="1"/>
    <xf numFmtId="11" fontId="8" fillId="3" borderId="22" xfId="1" applyNumberFormat="1" applyBorder="1"/>
    <xf numFmtId="0" fontId="8" fillId="3" borderId="22" xfId="1" applyBorder="1"/>
    <xf numFmtId="2" fontId="9" fillId="5" borderId="12" xfId="2" applyNumberFormat="1" applyBorder="1" applyAlignment="1">
      <alignment horizontal="center"/>
    </xf>
    <xf numFmtId="166" fontId="9" fillId="5" borderId="13" xfId="2" applyNumberFormat="1" applyBorder="1" applyAlignment="1"/>
    <xf numFmtId="166" fontId="9" fillId="5" borderId="14" xfId="2" applyNumberFormat="1" applyBorder="1" applyAlignment="1"/>
    <xf numFmtId="0" fontId="9" fillId="0" borderId="17" xfId="2" applyFill="1" applyBorder="1" applyAlignment="1">
      <alignment horizontal="center"/>
    </xf>
    <xf numFmtId="11" fontId="9" fillId="0" borderId="18" xfId="2" applyNumberFormat="1" applyFill="1" applyBorder="1" applyAlignment="1">
      <alignment horizontal="center"/>
    </xf>
    <xf numFmtId="11" fontId="9" fillId="0" borderId="19" xfId="2" applyNumberFormat="1" applyFill="1" applyBorder="1" applyAlignment="1">
      <alignment horizontal="center"/>
    </xf>
    <xf numFmtId="0" fontId="0" fillId="4" borderId="0" xfId="0" applyFill="1" applyBorder="1"/>
    <xf numFmtId="0" fontId="8" fillId="0" borderId="21" xfId="1" applyFill="1" applyBorder="1"/>
    <xf numFmtId="0" fontId="8" fillId="0" borderId="0" xfId="1" applyFill="1" applyBorder="1"/>
    <xf numFmtId="0" fontId="0" fillId="0" borderId="22" xfId="0" applyFill="1" applyBorder="1"/>
    <xf numFmtId="0" fontId="8" fillId="0" borderId="13" xfId="1" applyFill="1" applyBorder="1" applyAlignment="1">
      <alignment horizontal="center"/>
    </xf>
    <xf numFmtId="0" fontId="0" fillId="4" borderId="15" xfId="0" applyFill="1" applyBorder="1"/>
    <xf numFmtId="165" fontId="8" fillId="4" borderId="12" xfId="1" applyNumberFormat="1" applyFill="1" applyBorder="1" applyAlignment="1"/>
    <xf numFmtId="165" fontId="8" fillId="4" borderId="12" xfId="1" applyNumberFormat="1" applyFill="1" applyBorder="1"/>
    <xf numFmtId="165" fontId="8" fillId="4" borderId="21" xfId="1" applyNumberFormat="1" applyFill="1" applyBorder="1"/>
    <xf numFmtId="1" fontId="8" fillId="4" borderId="14" xfId="1" applyNumberFormat="1" applyFill="1" applyBorder="1" applyAlignment="1"/>
    <xf numFmtId="1" fontId="8" fillId="4" borderId="14" xfId="1" applyNumberFormat="1" applyFill="1" applyBorder="1"/>
    <xf numFmtId="1" fontId="8" fillId="4" borderId="22" xfId="1" applyNumberFormat="1" applyFill="1" applyBorder="1"/>
    <xf numFmtId="0" fontId="0" fillId="0" borderId="0" xfId="0" applyFill="1" applyBorder="1"/>
    <xf numFmtId="14" fontId="0" fillId="0" borderId="0" xfId="0" applyNumberFormat="1"/>
    <xf numFmtId="165" fontId="0" fillId="0" borderId="0" xfId="0" applyNumberFormat="1"/>
    <xf numFmtId="0" fontId="8" fillId="6" borderId="15" xfId="1" applyFill="1" applyBorder="1"/>
    <xf numFmtId="2" fontId="0" fillId="0" borderId="0" xfId="0" applyNumberFormat="1"/>
    <xf numFmtId="168" fontId="0" fillId="0" borderId="0" xfId="0" applyNumberFormat="1"/>
    <xf numFmtId="0" fontId="1" fillId="0" borderId="17" xfId="2" applyFont="1" applyFill="1" applyBorder="1" applyAlignment="1">
      <alignment horizontal="center"/>
    </xf>
    <xf numFmtId="0" fontId="1" fillId="0" borderId="18" xfId="2" applyFont="1" applyFill="1" applyBorder="1" applyAlignment="1">
      <alignment horizontal="center"/>
    </xf>
    <xf numFmtId="0" fontId="1" fillId="0" borderId="19" xfId="2" applyFont="1" applyFill="1" applyBorder="1" applyAlignment="1">
      <alignment horizontal="center"/>
    </xf>
    <xf numFmtId="0" fontId="11" fillId="0" borderId="0" xfId="0" applyFont="1"/>
    <xf numFmtId="0" fontId="0" fillId="7" borderId="0" xfId="0" applyFill="1"/>
    <xf numFmtId="165" fontId="8" fillId="7" borderId="21" xfId="1" applyNumberFormat="1" applyFill="1" applyBorder="1"/>
    <xf numFmtId="1" fontId="8" fillId="7" borderId="22" xfId="1" applyNumberFormat="1" applyFill="1" applyBorder="1"/>
    <xf numFmtId="0" fontId="8" fillId="7" borderId="21" xfId="1" applyFill="1" applyBorder="1"/>
    <xf numFmtId="0" fontId="8" fillId="7" borderId="0" xfId="1" applyFill="1" applyBorder="1"/>
    <xf numFmtId="0" fontId="0" fillId="7" borderId="22" xfId="0" applyFill="1" applyBorder="1"/>
    <xf numFmtId="0" fontId="0" fillId="7" borderId="0" xfId="0" applyFill="1" applyBorder="1"/>
    <xf numFmtId="11" fontId="0" fillId="7" borderId="22" xfId="0" applyNumberFormat="1" applyFill="1" applyBorder="1"/>
    <xf numFmtId="11" fontId="0" fillId="7" borderId="21" xfId="0" applyNumberFormat="1" applyFill="1" applyBorder="1"/>
    <xf numFmtId="11" fontId="0" fillId="7" borderId="0" xfId="0" applyNumberFormat="1" applyFill="1" applyBorder="1"/>
    <xf numFmtId="11" fontId="0" fillId="7" borderId="0" xfId="0" applyNumberFormat="1" applyFill="1"/>
    <xf numFmtId="11" fontId="8" fillId="7" borderId="22" xfId="1" applyNumberFormat="1" applyFill="1" applyBorder="1"/>
    <xf numFmtId="0" fontId="0" fillId="0" borderId="0" xfId="0" applyNumberFormat="1"/>
    <xf numFmtId="11" fontId="8" fillId="3" borderId="0" xfId="1" applyNumberFormat="1" applyBorder="1"/>
    <xf numFmtId="170" fontId="8" fillId="3" borderId="21" xfId="1" applyNumberFormat="1" applyBorder="1"/>
    <xf numFmtId="2" fontId="8" fillId="3" borderId="0" xfId="1" applyNumberFormat="1" applyBorder="1"/>
    <xf numFmtId="2" fontId="8" fillId="3" borderId="21" xfId="1" applyNumberFormat="1" applyBorder="1"/>
    <xf numFmtId="170" fontId="8" fillId="3" borderId="0" xfId="1" applyNumberFormat="1" applyBorder="1"/>
    <xf numFmtId="170" fontId="0" fillId="0" borderId="0" xfId="0" applyNumberFormat="1"/>
    <xf numFmtId="14" fontId="11" fillId="0" borderId="0" xfId="0" applyNumberFormat="1" applyFont="1"/>
    <xf numFmtId="165" fontId="8" fillId="3" borderId="0" xfId="1" applyNumberFormat="1" applyBorder="1"/>
    <xf numFmtId="165" fontId="8" fillId="3" borderId="21" xfId="1" applyNumberFormat="1" applyBorder="1"/>
    <xf numFmtId="164" fontId="0" fillId="0" borderId="0" xfId="0" applyNumberFormat="1"/>
    <xf numFmtId="164" fontId="8" fillId="3" borderId="21" xfId="1" applyNumberFormat="1" applyBorder="1"/>
    <xf numFmtId="164" fontId="8" fillId="4" borderId="0" xfId="1" applyNumberFormat="1" applyFill="1" applyBorder="1"/>
    <xf numFmtId="164" fontId="8" fillId="7" borderId="0" xfId="1" applyNumberFormat="1" applyFill="1" applyBorder="1"/>
    <xf numFmtId="165" fontId="0" fillId="0" borderId="14" xfId="0" applyNumberFormat="1" applyBorder="1"/>
    <xf numFmtId="165" fontId="2" fillId="0" borderId="22" xfId="0" applyNumberFormat="1" applyFont="1" applyBorder="1"/>
    <xf numFmtId="165" fontId="2" fillId="7" borderId="22" xfId="0" applyNumberFormat="1" applyFont="1" applyFill="1" applyBorder="1"/>
    <xf numFmtId="165" fontId="0" fillId="0" borderId="22" xfId="0" applyNumberFormat="1" applyBorder="1"/>
    <xf numFmtId="165" fontId="0" fillId="4" borderId="15" xfId="0" applyNumberFormat="1" applyFill="1" applyBorder="1"/>
    <xf numFmtId="165" fontId="0" fillId="0" borderId="0" xfId="0" applyNumberFormat="1" applyBorder="1"/>
    <xf numFmtId="165" fontId="0" fillId="7" borderId="0" xfId="0" applyNumberFormat="1" applyFill="1" applyBorder="1"/>
    <xf numFmtId="165" fontId="0" fillId="0" borderId="12" xfId="0" applyNumberFormat="1" applyBorder="1"/>
    <xf numFmtId="165" fontId="2" fillId="0" borderId="21" xfId="0" applyNumberFormat="1" applyFont="1" applyBorder="1"/>
    <xf numFmtId="165" fontId="0" fillId="0" borderId="21" xfId="0" applyNumberFormat="1" applyBorder="1"/>
    <xf numFmtId="171" fontId="0" fillId="4" borderId="16" xfId="0" applyNumberFormat="1" applyFill="1" applyBorder="1"/>
    <xf numFmtId="171" fontId="0" fillId="0" borderId="22" xfId="0" applyNumberFormat="1" applyBorder="1"/>
    <xf numFmtId="171" fontId="0" fillId="7" borderId="22" xfId="0" applyNumberFormat="1" applyFill="1" applyBorder="1"/>
    <xf numFmtId="172" fontId="10" fillId="2" borderId="0" xfId="0" applyNumberFormat="1" applyFont="1" applyFill="1" applyBorder="1"/>
    <xf numFmtId="172" fontId="0" fillId="0" borderId="0" xfId="0" applyNumberFormat="1"/>
    <xf numFmtId="172" fontId="6" fillId="2" borderId="2" xfId="0" applyNumberFormat="1" applyFont="1" applyFill="1" applyBorder="1"/>
    <xf numFmtId="172" fontId="3" fillId="2" borderId="0" xfId="0" applyNumberFormat="1" applyFont="1" applyFill="1" applyBorder="1"/>
    <xf numFmtId="172" fontId="9" fillId="5" borderId="20" xfId="2" applyNumberFormat="1" applyBorder="1"/>
    <xf numFmtId="173" fontId="0" fillId="0" borderId="0" xfId="0" applyNumberFormat="1"/>
    <xf numFmtId="0" fontId="0" fillId="0" borderId="0" xfId="0" applyAlignment="1">
      <alignment horizontal="right"/>
    </xf>
    <xf numFmtId="165" fontId="8" fillId="3" borderId="17" xfId="1" applyNumberFormat="1" applyBorder="1"/>
    <xf numFmtId="165" fontId="8" fillId="3" borderId="12" xfId="1" applyNumberFormat="1" applyBorder="1"/>
    <xf numFmtId="0" fontId="12" fillId="0" borderId="0" xfId="0" applyFont="1"/>
    <xf numFmtId="0" fontId="13" fillId="0" borderId="0" xfId="0" applyFont="1"/>
    <xf numFmtId="164" fontId="8" fillId="4" borderId="13" xfId="1" applyNumberFormat="1" applyFill="1" applyBorder="1" applyAlignment="1"/>
    <xf numFmtId="164" fontId="8" fillId="4" borderId="13" xfId="1" applyNumberFormat="1" applyFill="1" applyBorder="1"/>
    <xf numFmtId="164" fontId="8" fillId="8" borderId="0" xfId="0" applyNumberFormat="1" applyFont="1" applyFill="1"/>
    <xf numFmtId="165" fontId="8" fillId="8" borderId="21" xfId="0" applyNumberFormat="1" applyFont="1" applyFill="1" applyBorder="1"/>
    <xf numFmtId="164" fontId="11" fillId="0" borderId="0" xfId="0" applyNumberFormat="1" applyFont="1"/>
    <xf numFmtId="164" fontId="8" fillId="3" borderId="0" xfId="1" applyNumberFormat="1" applyBorder="1"/>
    <xf numFmtId="164" fontId="8" fillId="4" borderId="7" xfId="1" applyNumberFormat="1" applyFill="1" applyBorder="1"/>
    <xf numFmtId="165" fontId="8" fillId="3" borderId="24" xfId="1" applyNumberFormat="1" applyBorder="1"/>
    <xf numFmtId="166" fontId="8" fillId="4" borderId="0" xfId="1" applyNumberFormat="1" applyFill="1" applyBorder="1"/>
    <xf numFmtId="166" fontId="8" fillId="4" borderId="13" xfId="1" applyNumberFormat="1" applyFill="1" applyBorder="1" applyAlignment="1"/>
    <xf numFmtId="166" fontId="8" fillId="4" borderId="13" xfId="1" applyNumberFormat="1" applyFill="1" applyBorder="1"/>
    <xf numFmtId="166" fontId="8" fillId="7" borderId="0" xfId="1" applyNumberFormat="1" applyFill="1" applyBorder="1"/>
    <xf numFmtId="0" fontId="10" fillId="0" borderId="0" xfId="0" applyFont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12" xfId="2" applyFont="1" applyFill="1" applyBorder="1" applyAlignment="1">
      <alignment horizontal="center"/>
    </xf>
    <xf numFmtId="0" fontId="1" fillId="0" borderId="13" xfId="2" applyFont="1" applyFill="1" applyBorder="1" applyAlignment="1">
      <alignment horizontal="center"/>
    </xf>
    <xf numFmtId="0" fontId="1" fillId="0" borderId="14" xfId="2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8" fillId="0" borderId="12" xfId="1" applyFill="1" applyBorder="1" applyAlignment="1">
      <alignment horizontal="center"/>
    </xf>
    <xf numFmtId="0" fontId="8" fillId="0" borderId="13" xfId="1" applyFill="1" applyBorder="1" applyAlignment="1">
      <alignment horizontal="center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Shell</a:t>
            </a:r>
            <a:r>
              <a:rPr lang="en-GB" baseline="0"/>
              <a:t> length (cm)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'='!$A$3:$A$33</c:f>
              <c:numCache>
                <c:formatCode>0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xVal>
          <c:yVal>
            <c:numRef>
              <c:f>'='!$W$3:$W$33</c:f>
              <c:numCache>
                <c:formatCode>0.0000</c:formatCode>
                <c:ptCount val="31"/>
                <c:pt idx="0">
                  <c:v>1.7717407352724052E-2</c:v>
                </c:pt>
                <c:pt idx="1">
                  <c:v>1.9042378748424169E-2</c:v>
                </c:pt>
                <c:pt idx="2">
                  <c:v>1.9993341299039936E-2</c:v>
                </c:pt>
                <c:pt idx="3">
                  <c:v>2.089440142869689E-2</c:v>
                </c:pt>
                <c:pt idx="4">
                  <c:v>2.1787037862045361E-2</c:v>
                </c:pt>
                <c:pt idx="5">
                  <c:v>2.267346846537573E-2</c:v>
                </c:pt>
                <c:pt idx="6">
                  <c:v>2.3564332709491258E-2</c:v>
                </c:pt>
                <c:pt idx="7">
                  <c:v>2.4454477325122639E-2</c:v>
                </c:pt>
                <c:pt idx="8">
                  <c:v>2.5347425585428886E-2</c:v>
                </c:pt>
                <c:pt idx="9">
                  <c:v>2.6241500014646705E-2</c:v>
                </c:pt>
                <c:pt idx="10">
                  <c:v>2.7134141480945641E-2</c:v>
                </c:pt>
                <c:pt idx="11">
                  <c:v>2.8025355447144691E-2</c:v>
                </c:pt>
                <c:pt idx="12">
                  <c:v>2.891301464467564E-2</c:v>
                </c:pt>
                <c:pt idx="13">
                  <c:v>2.9747591006252162E-2</c:v>
                </c:pt>
                <c:pt idx="14">
                  <c:v>3.0412324784741082E-2</c:v>
                </c:pt>
                <c:pt idx="15">
                  <c:v>3.0892555703121053E-2</c:v>
                </c:pt>
                <c:pt idx="16">
                  <c:v>3.1239297237221575E-2</c:v>
                </c:pt>
                <c:pt idx="17">
                  <c:v>3.1513494765253412E-2</c:v>
                </c:pt>
                <c:pt idx="18">
                  <c:v>3.1756771089846501E-2</c:v>
                </c:pt>
                <c:pt idx="19">
                  <c:v>3.1997243929349044E-2</c:v>
                </c:pt>
                <c:pt idx="20">
                  <c:v>3.2247645429251973E-2</c:v>
                </c:pt>
                <c:pt idx="21">
                  <c:v>3.2522621280403723E-2</c:v>
                </c:pt>
                <c:pt idx="22">
                  <c:v>3.2834577992872351E-2</c:v>
                </c:pt>
                <c:pt idx="23">
                  <c:v>3.319575012802594E-2</c:v>
                </c:pt>
                <c:pt idx="24">
                  <c:v>3.3621844302819746E-2</c:v>
                </c:pt>
                <c:pt idx="25">
                  <c:v>3.4131578773199042E-2</c:v>
                </c:pt>
                <c:pt idx="26">
                  <c:v>3.475353072573855E-2</c:v>
                </c:pt>
                <c:pt idx="27">
                  <c:v>3.5497189409700911E-2</c:v>
                </c:pt>
                <c:pt idx="28">
                  <c:v>3.6336809199675357E-2</c:v>
                </c:pt>
                <c:pt idx="29">
                  <c:v>3.7234339199561414E-2</c:v>
                </c:pt>
                <c:pt idx="30">
                  <c:v>3.816423497131833E-2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CC-2546-A626-4DEB56EF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Shell length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</c:plotArea>
    <c:plotVisOnly val="1"/>
    <c:dispBlanksAs val="gap"/>
    <c:showDLblsOverMax val="0"/>
    <c:extLst/>
  </c:chart>
  <c:spPr>
    <a:ln>
      <a:solidFill>
        <a:schemeClr val="tx1"/>
      </a:solidFill>
    </a:ln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Tissue dry weight 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'='!$A$3:$A$32</c:f>
              <c:numCache>
                <c:formatCode>0</c:formatCode>
                <c:ptCount val="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</c:numCache>
            </c:numRef>
          </c:xVal>
          <c:yVal>
            <c:numRef>
              <c:f>'='!$Y$3:$Y$32</c:f>
              <c:numCache>
                <c:formatCode>0.00E+00</c:formatCode>
                <c:ptCount val="30"/>
                <c:pt idx="0">
                  <c:v>2.2349936971873175E-7</c:v>
                </c:pt>
                <c:pt idx="1">
                  <c:v>2.4751809670653619E-7</c:v>
                </c:pt>
                <c:pt idx="2">
                  <c:v>2.8198987038287224E-7</c:v>
                </c:pt>
                <c:pt idx="3">
                  <c:v>3.2093120351558226E-7</c:v>
                </c:pt>
                <c:pt idx="4">
                  <c:v>3.6362120185280806E-7</c:v>
                </c:pt>
                <c:pt idx="5">
                  <c:v>4.0977335902677175E-7</c:v>
                </c:pt>
                <c:pt idx="6">
                  <c:v>4.5997823732892008E-7</c:v>
                </c:pt>
                <c:pt idx="7">
                  <c:v>5.1409291433583025E-7</c:v>
                </c:pt>
                <c:pt idx="8">
                  <c:v>5.7248785377765005E-7</c:v>
                </c:pt>
                <c:pt idx="9">
                  <c:v>6.3522863357115227E-7</c:v>
                </c:pt>
                <c:pt idx="10">
                  <c:v>7.0228295470786526E-7</c:v>
                </c:pt>
                <c:pt idx="11">
                  <c:v>7.7377941761505486E-7</c:v>
                </c:pt>
                <c:pt idx="12">
                  <c:v>8.3737052667545927E-7</c:v>
                </c:pt>
                <c:pt idx="13">
                  <c:v>8.6996246266606322E-7</c:v>
                </c:pt>
                <c:pt idx="14">
                  <c:v>8.865556661218437E-7</c:v>
                </c:pt>
                <c:pt idx="15">
                  <c:v>8.9890463175046944E-7</c:v>
                </c:pt>
                <c:pt idx="16">
                  <c:v>9.1281189465520203E-7</c:v>
                </c:pt>
                <c:pt idx="17">
                  <c:v>9.3000097225972584E-7</c:v>
                </c:pt>
                <c:pt idx="18">
                  <c:v>9.5080872646523079E-7</c:v>
                </c:pt>
                <c:pt idx="19">
                  <c:v>9.7579514373601414E-7</c:v>
                </c:pt>
                <c:pt idx="20">
                  <c:v>1.005126771644469E-6</c:v>
                </c:pt>
                <c:pt idx="21">
                  <c:v>1.0405300621800172E-6</c:v>
                </c:pt>
                <c:pt idx="22">
                  <c:v>1.0842977123816778E-6</c:v>
                </c:pt>
                <c:pt idx="23">
                  <c:v>1.1393750840886307E-6</c:v>
                </c:pt>
                <c:pt idx="24">
                  <c:v>1.2104798937492039E-6</c:v>
                </c:pt>
                <c:pt idx="25">
                  <c:v>1.3042773507924571E-6</c:v>
                </c:pt>
                <c:pt idx="26">
                  <c:v>1.4213348109372512E-6</c:v>
                </c:pt>
                <c:pt idx="27">
                  <c:v>1.5402557505287998E-6</c:v>
                </c:pt>
                <c:pt idx="28">
                  <c:v>1.6677877310693157E-6</c:v>
                </c:pt>
                <c:pt idx="29">
                  <c:v>1.8036464080151464E-6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A2-41D4-9CC5-E21C633F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3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1.5000000000000005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Tissue dry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density(Ingestion)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'='!$A$3:$A$48</c:f>
              <c:numCache>
                <c:formatCode>0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xVal>
          <c:yVal>
            <c:numRef>
              <c:f>'='!$H$3:$H$48</c:f>
              <c:numCache>
                <c:formatCode>0.000</c:formatCode>
                <c:ptCount val="46"/>
                <c:pt idx="0">
                  <c:v>1</c:v>
                </c:pt>
                <c:pt idx="1">
                  <c:v>0.64494101617369359</c:v>
                </c:pt>
                <c:pt idx="2">
                  <c:v>0.59894108225359821</c:v>
                </c:pt>
                <c:pt idx="3">
                  <c:v>0.59060981397670875</c:v>
                </c:pt>
                <c:pt idx="4">
                  <c:v>0.58883740017604691</c:v>
                </c:pt>
                <c:pt idx="5">
                  <c:v>0.58840824012392678</c:v>
                </c:pt>
                <c:pt idx="6">
                  <c:v>0.58828910591265104</c:v>
                </c:pt>
                <c:pt idx="7">
                  <c:v>0.58825345603507795</c:v>
                </c:pt>
                <c:pt idx="8">
                  <c:v>0.58824182291590277</c:v>
                </c:pt>
                <c:pt idx="9">
                  <c:v>0.58823778258869064</c:v>
                </c:pt>
                <c:pt idx="10">
                  <c:v>0.58823629721133031</c:v>
                </c:pt>
                <c:pt idx="11">
                  <c:v>0.5882357189903229</c:v>
                </c:pt>
                <c:pt idx="12">
                  <c:v>0.54664567102390016</c:v>
                </c:pt>
                <c:pt idx="13">
                  <c:v>0.41600926644111036</c:v>
                </c:pt>
                <c:pt idx="14">
                  <c:v>0.29082661697058154</c:v>
                </c:pt>
                <c:pt idx="15">
                  <c:v>0.20670099414032517</c:v>
                </c:pt>
                <c:pt idx="16">
                  <c:v>0.1618794164179122</c:v>
                </c:pt>
                <c:pt idx="17">
                  <c:v>0.14342689010116105</c:v>
                </c:pt>
                <c:pt idx="18">
                  <c:v>0.14113528092536978</c:v>
                </c:pt>
                <c:pt idx="19">
                  <c:v>0.14918416934015116</c:v>
                </c:pt>
                <c:pt idx="20">
                  <c:v>0.16441492010428005</c:v>
                </c:pt>
                <c:pt idx="21">
                  <c:v>0.18694041176567439</c:v>
                </c:pt>
                <c:pt idx="22">
                  <c:v>0.21822711441619747</c:v>
                </c:pt>
                <c:pt idx="23">
                  <c:v>0.26050063643150212</c:v>
                </c:pt>
                <c:pt idx="24">
                  <c:v>0.31789878578358755</c:v>
                </c:pt>
                <c:pt idx="25">
                  <c:v>0.39588674563698656</c:v>
                </c:pt>
                <c:pt idx="26">
                  <c:v>0.48252267689021683</c:v>
                </c:pt>
                <c:pt idx="27">
                  <c:v>0.52955500151444124</c:v>
                </c:pt>
                <c:pt idx="28">
                  <c:v>0.55620908830087246</c:v>
                </c:pt>
                <c:pt idx="29">
                  <c:v>0.57078415957297857</c:v>
                </c:pt>
                <c:pt idx="30">
                  <c:v>0.57864268206801373</c:v>
                </c:pt>
                <c:pt idx="31">
                  <c:v>0.58294167158259025</c:v>
                </c:pt>
                <c:pt idx="32">
                  <c:v>0.58539388742841669</c:v>
                </c:pt>
                <c:pt idx="33">
                  <c:v>0.58672469758765378</c:v>
                </c:pt>
                <c:pt idx="34">
                  <c:v>0.58743288177659136</c:v>
                </c:pt>
                <c:pt idx="35">
                  <c:v>0.58780960100555768</c:v>
                </c:pt>
                <c:pt idx="36">
                  <c:v>0.5880090752627829</c:v>
                </c:pt>
                <c:pt idx="37">
                  <c:v>0.58811497721596928</c:v>
                </c:pt>
                <c:pt idx="38">
                  <c:v>0.58817143701932262</c:v>
                </c:pt>
                <c:pt idx="39">
                  <c:v>0.58820147419522184</c:v>
                </c:pt>
                <c:pt idx="40">
                  <c:v>0.58821746620723858</c:v>
                </c:pt>
                <c:pt idx="41">
                  <c:v>0.58822590834865096</c:v>
                </c:pt>
                <c:pt idx="42">
                  <c:v>0.58823035920515288</c:v>
                </c:pt>
                <c:pt idx="43">
                  <c:v>0.58823257188101696</c:v>
                </c:pt>
                <c:pt idx="44">
                  <c:v>0.58823379304233503</c:v>
                </c:pt>
                <c:pt idx="45">
                  <c:v>0.58823445707272026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F6-42CB-82BA-6F5239805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972592"/>
        <c:axId val="652974232"/>
      </c:scatterChart>
      <c:valAx>
        <c:axId val="652972592"/>
        <c:scaling>
          <c:orientation val="minMax"/>
          <c:max val="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4232"/>
        <c:crosses val="autoZero"/>
        <c:crossBetween val="midCat"/>
      </c:valAx>
      <c:valAx>
        <c:axId val="6529742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 density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65297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Westdiep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Westdiep!$E$1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Edulis!$A$2:$A$55</c:f>
              <c:numCache>
                <c:formatCode>General</c:formatCode>
                <c:ptCount val="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</c:numCache>
            </c:numRef>
          </c:xVal>
          <c:yVal>
            <c:numRef>
              <c:f>Westdiep!$E$2:$E$50</c:f>
              <c:numCache>
                <c:formatCode>0.00</c:formatCode>
                <c:ptCount val="49"/>
                <c:pt idx="0">
                  <c:v>1</c:v>
                </c:pt>
                <c:pt idx="1">
                  <c:v>0.72361554874639</c:v>
                </c:pt>
                <c:pt idx="2">
                  <c:v>0.6803837759113982</c:v>
                </c:pt>
                <c:pt idx="3">
                  <c:v>0.68408534678669231</c:v>
                </c:pt>
                <c:pt idx="4">
                  <c:v>0.69720605969337679</c:v>
                </c:pt>
                <c:pt idx="5">
                  <c:v>0.70476781793824572</c:v>
                </c:pt>
                <c:pt idx="6">
                  <c:v>0.70573017482504641</c:v>
                </c:pt>
                <c:pt idx="7">
                  <c:v>0.70097082705344893</c:v>
                </c:pt>
                <c:pt idx="8">
                  <c:v>0.7020892336125506</c:v>
                </c:pt>
                <c:pt idx="9">
                  <c:v>0.70653293079535029</c:v>
                </c:pt>
                <c:pt idx="10">
                  <c:v>0.70822818152615508</c:v>
                </c:pt>
                <c:pt idx="11">
                  <c:v>0.70633180036582133</c:v>
                </c:pt>
                <c:pt idx="12">
                  <c:v>0.60126262481029003</c:v>
                </c:pt>
                <c:pt idx="13">
                  <c:v>0.43497565155327628</c:v>
                </c:pt>
                <c:pt idx="14">
                  <c:v>0.29719404984554465</c:v>
                </c:pt>
                <c:pt idx="15">
                  <c:v>0.21183375965580503</c:v>
                </c:pt>
                <c:pt idx="16">
                  <c:v>0.17002276762266796</c:v>
                </c:pt>
                <c:pt idx="17">
                  <c:v>0.15780509734958895</c:v>
                </c:pt>
                <c:pt idx="18">
                  <c:v>0.16407273598410882</c:v>
                </c:pt>
                <c:pt idx="19">
                  <c:v>0.18184247884059396</c:v>
                </c:pt>
                <c:pt idx="20">
                  <c:v>0.2057638142116201</c:v>
                </c:pt>
                <c:pt idx="21">
                  <c:v>0.23346272228211412</c:v>
                </c:pt>
                <c:pt idx="22">
                  <c:v>0.27328999639541468</c:v>
                </c:pt>
                <c:pt idx="23">
                  <c:v>0.3294054927261984</c:v>
                </c:pt>
                <c:pt idx="24">
                  <c:v>0.39440596059786381</c:v>
                </c:pt>
                <c:pt idx="25">
                  <c:v>0.45421453366537073</c:v>
                </c:pt>
                <c:pt idx="26">
                  <c:v>0.47774219685773434</c:v>
                </c:pt>
                <c:pt idx="27">
                  <c:v>0.4775647208373956</c:v>
                </c:pt>
                <c:pt idx="28">
                  <c:v>0.46413015486897147</c:v>
                </c:pt>
                <c:pt idx="29">
                  <c:v>0.45786715971734349</c:v>
                </c:pt>
                <c:pt idx="30">
                  <c:v>0.447983189438311</c:v>
                </c:pt>
                <c:pt idx="31">
                  <c:v>0.4416195327225822</c:v>
                </c:pt>
                <c:pt idx="32">
                  <c:v>0.42354595339878581</c:v>
                </c:pt>
                <c:pt idx="33">
                  <c:v>0.39939297644622218</c:v>
                </c:pt>
                <c:pt idx="34">
                  <c:v>0.38061968280994446</c:v>
                </c:pt>
                <c:pt idx="35">
                  <c:v>0.36611126064921506</c:v>
                </c:pt>
                <c:pt idx="36">
                  <c:v>0.35394060678244721</c:v>
                </c:pt>
                <c:pt idx="37">
                  <c:v>0.3451898983754359</c:v>
                </c:pt>
                <c:pt idx="38">
                  <c:v>0.3376102844759033</c:v>
                </c:pt>
                <c:pt idx="39">
                  <c:v>0.33283304542829634</c:v>
                </c:pt>
                <c:pt idx="40">
                  <c:v>0.32388982506589403</c:v>
                </c:pt>
                <c:pt idx="41">
                  <c:v>0.31648424069888653</c:v>
                </c:pt>
                <c:pt idx="42">
                  <c:v>0.30455312671283341</c:v>
                </c:pt>
                <c:pt idx="43">
                  <c:v>0.28729056640820178</c:v>
                </c:pt>
                <c:pt idx="44">
                  <c:v>0.269385414800138</c:v>
                </c:pt>
                <c:pt idx="45">
                  <c:v>0.25490670673395743</c:v>
                </c:pt>
                <c:pt idx="46">
                  <c:v>0.25180385580467202</c:v>
                </c:pt>
                <c:pt idx="47">
                  <c:v>0.25756428978183687</c:v>
                </c:pt>
                <c:pt idx="48">
                  <c:v>0.27356283148075994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8B-6A44-AED3-B8E7640B9C84}"/>
            </c:ext>
          </c:extLst>
        </c:ser>
        <c:ser>
          <c:idx val="12"/>
          <c:order val="1"/>
          <c:tx>
            <c:strRef>
              <c:f>Westdiep!$K$1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Westdiep!$K$2:$K$49</c:f>
              <c:numCache>
                <c:formatCode>0.00</c:formatCode>
                <c:ptCount val="48"/>
                <c:pt idx="0">
                  <c:v>1</c:v>
                </c:pt>
                <c:pt idx="1">
                  <c:v>0.67422409316165188</c:v>
                </c:pt>
                <c:pt idx="2">
                  <c:v>0.6015942755890763</c:v>
                </c:pt>
                <c:pt idx="3">
                  <c:v>0.5816660037378536</c:v>
                </c:pt>
                <c:pt idx="4">
                  <c:v>0.56588341468642922</c:v>
                </c:pt>
                <c:pt idx="5">
                  <c:v>0.55890444280531415</c:v>
                </c:pt>
                <c:pt idx="6">
                  <c:v>0.56184396958332639</c:v>
                </c:pt>
                <c:pt idx="7">
                  <c:v>0.57772407793283664</c:v>
                </c:pt>
                <c:pt idx="8">
                  <c:v>0.60779556903301624</c:v>
                </c:pt>
                <c:pt idx="9">
                  <c:v>0.63477362603319543</c:v>
                </c:pt>
                <c:pt idx="10">
                  <c:v>0.64959322688902998</c:v>
                </c:pt>
                <c:pt idx="11">
                  <c:v>0.66109713660107461</c:v>
                </c:pt>
                <c:pt idx="12">
                  <c:v>0.66546283578826593</c:v>
                </c:pt>
                <c:pt idx="13">
                  <c:v>0.52161173043024611</c:v>
                </c:pt>
                <c:pt idx="14">
                  <c:v>0.35443675561224353</c:v>
                </c:pt>
                <c:pt idx="15">
                  <c:v>0.23831624073083893</c:v>
                </c:pt>
                <c:pt idx="16">
                  <c:v>0.17890192896525958</c:v>
                </c:pt>
                <c:pt idx="17">
                  <c:v>0.15992379785446478</c:v>
                </c:pt>
                <c:pt idx="18">
                  <c:v>0.16682289656208779</c:v>
                </c:pt>
                <c:pt idx="19">
                  <c:v>0.18771515333070585</c:v>
                </c:pt>
                <c:pt idx="20">
                  <c:v>0.21751170293121311</c:v>
                </c:pt>
                <c:pt idx="21">
                  <c:v>0.26301200474135444</c:v>
                </c:pt>
                <c:pt idx="22">
                  <c:v>0.32372836195694621</c:v>
                </c:pt>
                <c:pt idx="23">
                  <c:v>0.40275092332098517</c:v>
                </c:pt>
                <c:pt idx="24">
                  <c:v>0.49686157270954368</c:v>
                </c:pt>
                <c:pt idx="25">
                  <c:v>0.53188349156784187</c:v>
                </c:pt>
                <c:pt idx="26">
                  <c:v>0.54718846105832664</c:v>
                </c:pt>
                <c:pt idx="27">
                  <c:v>0.55699931109056744</c:v>
                </c:pt>
                <c:pt idx="28">
                  <c:v>0.55362067831358397</c:v>
                </c:pt>
                <c:pt idx="29">
                  <c:v>0.52663492246501753</c:v>
                </c:pt>
                <c:pt idx="30">
                  <c:v>0.49105742715759515</c:v>
                </c:pt>
                <c:pt idx="31">
                  <c:v>0.44929371257503137</c:v>
                </c:pt>
                <c:pt idx="32">
                  <c:v>0.403634129117525</c:v>
                </c:pt>
                <c:pt idx="33">
                  <c:v>0.36585759281213698</c:v>
                </c:pt>
                <c:pt idx="34">
                  <c:v>0.34347960851942833</c:v>
                </c:pt>
                <c:pt idx="35">
                  <c:v>0.33764340443982022</c:v>
                </c:pt>
                <c:pt idx="36">
                  <c:v>0.3380661680282569</c:v>
                </c:pt>
                <c:pt idx="37">
                  <c:v>0.34736664554574059</c:v>
                </c:pt>
                <c:pt idx="38">
                  <c:v>0.37136612673848801</c:v>
                </c:pt>
                <c:pt idx="39">
                  <c:v>0.38953608850988347</c:v>
                </c:pt>
                <c:pt idx="40">
                  <c:v>0.40605451689377936</c:v>
                </c:pt>
                <c:pt idx="41">
                  <c:v>0.40987026756707862</c:v>
                </c:pt>
                <c:pt idx="42">
                  <c:v>0.40125900086398048</c:v>
                </c:pt>
                <c:pt idx="43">
                  <c:v>0.38342266212275045</c:v>
                </c:pt>
                <c:pt idx="44">
                  <c:v>0.36912272619714093</c:v>
                </c:pt>
                <c:pt idx="45">
                  <c:v>0.3519969001926353</c:v>
                </c:pt>
                <c:pt idx="46">
                  <c:v>0.33134938270298792</c:v>
                </c:pt>
                <c:pt idx="47">
                  <c:v>0.31583973439167834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8B-6A44-AED3-B8E7640B9C84}"/>
            </c:ext>
          </c:extLst>
        </c:ser>
        <c:ser>
          <c:idx val="13"/>
          <c:order val="2"/>
          <c:tx>
            <c:strRef>
              <c:f>Westdiep!$Q$1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Westdiep!$Q$2:$Q$58</c:f>
              <c:numCache>
                <c:formatCode>0.00</c:formatCode>
                <c:ptCount val="57"/>
                <c:pt idx="0">
                  <c:v>1</c:v>
                </c:pt>
                <c:pt idx="1">
                  <c:v>0.65802312381433326</c:v>
                </c:pt>
                <c:pt idx="2">
                  <c:v>0.5906993555353609</c:v>
                </c:pt>
                <c:pt idx="3">
                  <c:v>0.57598324967669323</c:v>
                </c:pt>
                <c:pt idx="4">
                  <c:v>0.58991616758680265</c:v>
                </c:pt>
                <c:pt idx="5">
                  <c:v>0.60897929418034125</c:v>
                </c:pt>
                <c:pt idx="6">
                  <c:v>0.62493541127789431</c:v>
                </c:pt>
                <c:pt idx="7">
                  <c:v>0.63299601083605517</c:v>
                </c:pt>
                <c:pt idx="8">
                  <c:v>0.63279180691536829</c:v>
                </c:pt>
                <c:pt idx="9">
                  <c:v>0.62873995691554363</c:v>
                </c:pt>
                <c:pt idx="10">
                  <c:v>0.61714996214835061</c:v>
                </c:pt>
                <c:pt idx="11">
                  <c:v>0.59638441758535643</c:v>
                </c:pt>
                <c:pt idx="12">
                  <c:v>0.56671959827765972</c:v>
                </c:pt>
                <c:pt idx="13">
                  <c:v>0.4814176287310501</c:v>
                </c:pt>
                <c:pt idx="14">
                  <c:v>0.36956705958189462</c:v>
                </c:pt>
                <c:pt idx="15">
                  <c:v>0.27004952859815057</c:v>
                </c:pt>
                <c:pt idx="16">
                  <c:v>0.20135232263428526</c:v>
                </c:pt>
                <c:pt idx="17">
                  <c:v>0.16364068008264274</c:v>
                </c:pt>
                <c:pt idx="18">
                  <c:v>0.14584323249687256</c:v>
                </c:pt>
                <c:pt idx="19">
                  <c:v>0.14021688679114225</c:v>
                </c:pt>
                <c:pt idx="20">
                  <c:v>0.14400952854925617</c:v>
                </c:pt>
                <c:pt idx="21">
                  <c:v>0.1569367634709555</c:v>
                </c:pt>
                <c:pt idx="22">
                  <c:v>0.17926850791841728</c:v>
                </c:pt>
                <c:pt idx="23">
                  <c:v>0.20837636448400948</c:v>
                </c:pt>
                <c:pt idx="24">
                  <c:v>0.24299543741381413</c:v>
                </c:pt>
                <c:pt idx="25">
                  <c:v>0.28556688254849338</c:v>
                </c:pt>
                <c:pt idx="26">
                  <c:v>0.33466400556352249</c:v>
                </c:pt>
                <c:pt idx="27">
                  <c:v>0.40678449597650318</c:v>
                </c:pt>
                <c:pt idx="28">
                  <c:v>0.4458096495251232</c:v>
                </c:pt>
                <c:pt idx="29">
                  <c:v>0.46388252662172852</c:v>
                </c:pt>
                <c:pt idx="30">
                  <c:v>0.47772846886544545</c:v>
                </c:pt>
                <c:pt idx="31">
                  <c:v>0.48813351202790028</c:v>
                </c:pt>
                <c:pt idx="32">
                  <c:v>0.50170437472348672</c:v>
                </c:pt>
                <c:pt idx="33">
                  <c:v>0.52304407368948203</c:v>
                </c:pt>
                <c:pt idx="34">
                  <c:v>0.53632538625577153</c:v>
                </c:pt>
                <c:pt idx="35">
                  <c:v>0.53936434887988749</c:v>
                </c:pt>
                <c:pt idx="36">
                  <c:v>0.54097465466709205</c:v>
                </c:pt>
                <c:pt idx="37">
                  <c:v>0.52679782574278378</c:v>
                </c:pt>
                <c:pt idx="38">
                  <c:v>0.50124461782882024</c:v>
                </c:pt>
                <c:pt idx="39">
                  <c:v>0.47263122514575329</c:v>
                </c:pt>
                <c:pt idx="40">
                  <c:v>0.44332538994677873</c:v>
                </c:pt>
                <c:pt idx="41">
                  <c:v>0.40842323841699413</c:v>
                </c:pt>
                <c:pt idx="42">
                  <c:v>0.39233614260086586</c:v>
                </c:pt>
                <c:pt idx="43">
                  <c:v>0.39047691699824255</c:v>
                </c:pt>
                <c:pt idx="44">
                  <c:v>0.40377938771313493</c:v>
                </c:pt>
                <c:pt idx="45">
                  <c:v>0.42845498031086388</c:v>
                </c:pt>
                <c:pt idx="46">
                  <c:v>0.45310702799105673</c:v>
                </c:pt>
                <c:pt idx="47">
                  <c:v>0.47151884766160701</c:v>
                </c:pt>
                <c:pt idx="48">
                  <c:v>0.48160593346419783</c:v>
                </c:pt>
                <c:pt idx="49">
                  <c:v>0.48983001000007026</c:v>
                </c:pt>
                <c:pt idx="50">
                  <c:v>0.49542886537190572</c:v>
                </c:pt>
                <c:pt idx="51">
                  <c:v>0.49622221763907581</c:v>
                </c:pt>
                <c:pt idx="52">
                  <c:v>0.48836332508783942</c:v>
                </c:pt>
                <c:pt idx="53">
                  <c:v>0.47411197233996943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8B-6A44-AED3-B8E7640B9C84}"/>
            </c:ext>
          </c:extLst>
        </c:ser>
        <c:ser>
          <c:idx val="14"/>
          <c:order val="3"/>
          <c:tx>
            <c:strRef>
              <c:f>Westdiep!$W$1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Westdiep!$W$2:$W$52</c:f>
              <c:numCache>
                <c:formatCode>0.00</c:formatCode>
                <c:ptCount val="51"/>
                <c:pt idx="0">
                  <c:v>1</c:v>
                </c:pt>
                <c:pt idx="1">
                  <c:v>0.72476449368378248</c:v>
                </c:pt>
                <c:pt idx="2">
                  <c:v>0.71168169686088989</c:v>
                </c:pt>
                <c:pt idx="3">
                  <c:v>0.7170385853256982</c:v>
                </c:pt>
                <c:pt idx="4">
                  <c:v>0.71349243694851316</c:v>
                </c:pt>
                <c:pt idx="5">
                  <c:v>0.70201898728627576</c:v>
                </c:pt>
                <c:pt idx="6">
                  <c:v>0.6841231927529805</c:v>
                </c:pt>
                <c:pt idx="7">
                  <c:v>0.65950823992619545</c:v>
                </c:pt>
                <c:pt idx="8">
                  <c:v>0.63643030922663846</c:v>
                </c:pt>
                <c:pt idx="9">
                  <c:v>0.61316737071407856</c:v>
                </c:pt>
                <c:pt idx="10">
                  <c:v>0.59660036543752515</c:v>
                </c:pt>
                <c:pt idx="11">
                  <c:v>0.48465946840704111</c:v>
                </c:pt>
                <c:pt idx="12">
                  <c:v>0.32972842722942908</c:v>
                </c:pt>
                <c:pt idx="13">
                  <c:v>0.21405539269125687</c:v>
                </c:pt>
                <c:pt idx="14">
                  <c:v>0.15268476054626764</c:v>
                </c:pt>
                <c:pt idx="15">
                  <c:v>0.12794589353204947</c:v>
                </c:pt>
                <c:pt idx="16">
                  <c:v>0.12136858311741706</c:v>
                </c:pt>
                <c:pt idx="17">
                  <c:v>0.12644408915448338</c:v>
                </c:pt>
                <c:pt idx="18">
                  <c:v>0.1399598860134357</c:v>
                </c:pt>
                <c:pt idx="19">
                  <c:v>0.16195800133853458</c:v>
                </c:pt>
                <c:pt idx="20">
                  <c:v>0.19221190652727091</c:v>
                </c:pt>
                <c:pt idx="21">
                  <c:v>0.22782383312556193</c:v>
                </c:pt>
                <c:pt idx="22">
                  <c:v>0.27196493097087232</c:v>
                </c:pt>
                <c:pt idx="23">
                  <c:v>0.32965123180893102</c:v>
                </c:pt>
                <c:pt idx="24">
                  <c:v>0.41161488441672028</c:v>
                </c:pt>
                <c:pt idx="25">
                  <c:v>0.45008567102904179</c:v>
                </c:pt>
                <c:pt idx="26">
                  <c:v>0.45608662754937668</c:v>
                </c:pt>
                <c:pt idx="27">
                  <c:v>0.44699795056248165</c:v>
                </c:pt>
                <c:pt idx="28">
                  <c:v>0.43675221086715449</c:v>
                </c:pt>
                <c:pt idx="29">
                  <c:v>0.43403922777832488</c:v>
                </c:pt>
                <c:pt idx="30">
                  <c:v>0.44399530328736253</c:v>
                </c:pt>
                <c:pt idx="31">
                  <c:v>0.45280289382725697</c:v>
                </c:pt>
                <c:pt idx="32">
                  <c:v>0.45519169241827961</c:v>
                </c:pt>
                <c:pt idx="33">
                  <c:v>0.45887066799868204</c:v>
                </c:pt>
                <c:pt idx="34">
                  <c:v>0.44971073822808133</c:v>
                </c:pt>
                <c:pt idx="35">
                  <c:v>0.43561180845016406</c:v>
                </c:pt>
                <c:pt idx="36">
                  <c:v>0.4236459354878499</c:v>
                </c:pt>
                <c:pt idx="37">
                  <c:v>0.41277697750835379</c:v>
                </c:pt>
                <c:pt idx="38">
                  <c:v>0.39372252834318999</c:v>
                </c:pt>
                <c:pt idx="39">
                  <c:v>0.37093347012593542</c:v>
                </c:pt>
                <c:pt idx="40">
                  <c:v>0.35442725748675341</c:v>
                </c:pt>
                <c:pt idx="41">
                  <c:v>0.33632941588796911</c:v>
                </c:pt>
                <c:pt idx="42">
                  <c:v>0.30799634436021245</c:v>
                </c:pt>
                <c:pt idx="43">
                  <c:v>0.29589089595159246</c:v>
                </c:pt>
                <c:pt idx="44">
                  <c:v>0.29260368479547166</c:v>
                </c:pt>
                <c:pt idx="45">
                  <c:v>0.29134308816743287</c:v>
                </c:pt>
                <c:pt idx="46">
                  <c:v>0.28863084404002609</c:v>
                </c:pt>
                <c:pt idx="47">
                  <c:v>0.28693032395408513</c:v>
                </c:pt>
                <c:pt idx="48">
                  <c:v>0.28560888244614091</c:v>
                </c:pt>
                <c:pt idx="49">
                  <c:v>0.28652669186412699</c:v>
                </c:pt>
                <c:pt idx="50">
                  <c:v>0.28823320886454029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8B-6A44-AED3-B8E7640B9C84}"/>
            </c:ext>
          </c:extLst>
        </c:ser>
        <c:ser>
          <c:idx val="15"/>
          <c:order val="4"/>
          <c:tx>
            <c:strRef>
              <c:f>Westdiep!$AC$1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Westdiep!$AC$2:$AC$55</c:f>
              <c:numCache>
                <c:formatCode>0.00</c:formatCode>
                <c:ptCount val="54"/>
                <c:pt idx="0">
                  <c:v>1</c:v>
                </c:pt>
                <c:pt idx="1">
                  <c:v>0.75525995721911332</c:v>
                </c:pt>
                <c:pt idx="2">
                  <c:v>0.69388444517491843</c:v>
                </c:pt>
                <c:pt idx="3">
                  <c:v>0.64653299245702489</c:v>
                </c:pt>
                <c:pt idx="4">
                  <c:v>0.63124858316348675</c:v>
                </c:pt>
                <c:pt idx="5">
                  <c:v>0.63399205840694883</c:v>
                </c:pt>
                <c:pt idx="6">
                  <c:v>0.63020772375405065</c:v>
                </c:pt>
                <c:pt idx="7">
                  <c:v>0.61512922654581081</c:v>
                </c:pt>
                <c:pt idx="8">
                  <c:v>0.59837726468991281</c:v>
                </c:pt>
                <c:pt idx="9">
                  <c:v>0.59536134169003485</c:v>
                </c:pt>
                <c:pt idx="10">
                  <c:v>0.58709686032048447</c:v>
                </c:pt>
                <c:pt idx="11">
                  <c:v>0.57517833874699498</c:v>
                </c:pt>
                <c:pt idx="12">
                  <c:v>0.5428190422672714</c:v>
                </c:pt>
                <c:pt idx="13">
                  <c:v>0.42969306721559353</c:v>
                </c:pt>
                <c:pt idx="14">
                  <c:v>0.31293664145543398</c:v>
                </c:pt>
                <c:pt idx="15">
                  <c:v>0.22338477276538185</c:v>
                </c:pt>
                <c:pt idx="16">
                  <c:v>0.16668196636988195</c:v>
                </c:pt>
                <c:pt idx="17">
                  <c:v>0.13519775847907212</c:v>
                </c:pt>
                <c:pt idx="18">
                  <c:v>0.11986007326247454</c:v>
                </c:pt>
                <c:pt idx="19">
                  <c:v>0.11378884408468727</c:v>
                </c:pt>
                <c:pt idx="20">
                  <c:v>0.11576312779777309</c:v>
                </c:pt>
                <c:pt idx="21">
                  <c:v>0.12625193802525173</c:v>
                </c:pt>
                <c:pt idx="22">
                  <c:v>0.14567255657664691</c:v>
                </c:pt>
                <c:pt idx="23">
                  <c:v>0.17402330158148621</c:v>
                </c:pt>
                <c:pt idx="24">
                  <c:v>0.21090404081138733</c:v>
                </c:pt>
                <c:pt idx="25">
                  <c:v>0.25518870282830453</c:v>
                </c:pt>
                <c:pt idx="26">
                  <c:v>0.31142332055189687</c:v>
                </c:pt>
                <c:pt idx="27">
                  <c:v>0.3885550985051367</c:v>
                </c:pt>
                <c:pt idx="28">
                  <c:v>0.46158159869766985</c:v>
                </c:pt>
                <c:pt idx="29">
                  <c:v>0.48584558325415167</c:v>
                </c:pt>
                <c:pt idx="30">
                  <c:v>0.48873419010702707</c:v>
                </c:pt>
                <c:pt idx="31">
                  <c:v>0.48151439786188993</c:v>
                </c:pt>
                <c:pt idx="32">
                  <c:v>0.46567148535703734</c:v>
                </c:pt>
                <c:pt idx="33">
                  <c:v>0.44448529321960734</c:v>
                </c:pt>
                <c:pt idx="34">
                  <c:v>0.41772398060277455</c:v>
                </c:pt>
                <c:pt idx="35">
                  <c:v>0.39017054798141704</c:v>
                </c:pt>
                <c:pt idx="36">
                  <c:v>0.36584504385291589</c:v>
                </c:pt>
                <c:pt idx="37">
                  <c:v>0.34160814390336913</c:v>
                </c:pt>
                <c:pt idx="38">
                  <c:v>0.31723697726784716</c:v>
                </c:pt>
                <c:pt idx="39">
                  <c:v>0.29470030181258106</c:v>
                </c:pt>
                <c:pt idx="40">
                  <c:v>0.27603576538505481</c:v>
                </c:pt>
                <c:pt idx="41">
                  <c:v>0.25994989894270804</c:v>
                </c:pt>
                <c:pt idx="42">
                  <c:v>0.23638541155861775</c:v>
                </c:pt>
                <c:pt idx="43">
                  <c:v>0.2167233943697601</c:v>
                </c:pt>
                <c:pt idx="44">
                  <c:v>0.20394770253216807</c:v>
                </c:pt>
                <c:pt idx="45">
                  <c:v>0.19541750035458899</c:v>
                </c:pt>
                <c:pt idx="46">
                  <c:v>0.18551000438588958</c:v>
                </c:pt>
                <c:pt idx="47">
                  <c:v>0.16688238333395564</c:v>
                </c:pt>
                <c:pt idx="48">
                  <c:v>0.14797015458079296</c:v>
                </c:pt>
                <c:pt idx="49">
                  <c:v>0.13764494304353556</c:v>
                </c:pt>
                <c:pt idx="50">
                  <c:v>0.1298439090100913</c:v>
                </c:pt>
                <c:pt idx="51">
                  <c:v>0.12857386224056763</c:v>
                </c:pt>
                <c:pt idx="52">
                  <c:v>0.12932415143544038</c:v>
                </c:pt>
                <c:pt idx="53">
                  <c:v>0.13364866166271885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E8B-6A44-AED3-B8E7640B9C84}"/>
            </c:ext>
          </c:extLst>
        </c:ser>
        <c:ser>
          <c:idx val="16"/>
          <c:order val="5"/>
          <c:tx>
            <c:strRef>
              <c:f>Westdiep!$AI$1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Westdiep!$AI$2:$AI$48</c:f>
              <c:numCache>
                <c:formatCode>0.000</c:formatCode>
                <c:ptCount val="47"/>
                <c:pt idx="0">
                  <c:v>1</c:v>
                </c:pt>
                <c:pt idx="1">
                  <c:v>0.70603991991052217</c:v>
                </c:pt>
                <c:pt idx="2">
                  <c:v>0.64809346373611021</c:v>
                </c:pt>
                <c:pt idx="3">
                  <c:v>0.62107507441100573</c:v>
                </c:pt>
                <c:pt idx="4">
                  <c:v>0.59727420131652509</c:v>
                </c:pt>
                <c:pt idx="5">
                  <c:v>0.58245024542177271</c:v>
                </c:pt>
                <c:pt idx="6">
                  <c:v>0.59879058416896558</c:v>
                </c:pt>
                <c:pt idx="7">
                  <c:v>0.62266562957078886</c:v>
                </c:pt>
                <c:pt idx="8">
                  <c:v>0.63635611841125583</c:v>
                </c:pt>
                <c:pt idx="9">
                  <c:v>0.63997617668167683</c:v>
                </c:pt>
                <c:pt idx="10">
                  <c:v>0.63241249915320996</c:v>
                </c:pt>
                <c:pt idx="11">
                  <c:v>0.62467168671126427</c:v>
                </c:pt>
                <c:pt idx="12">
                  <c:v>0.51524524703467633</c:v>
                </c:pt>
                <c:pt idx="13">
                  <c:v>0.36228064737021437</c:v>
                </c:pt>
                <c:pt idx="14">
                  <c:v>0.24360067789768675</c:v>
                </c:pt>
                <c:pt idx="15">
                  <c:v>0.17233079367849796</c:v>
                </c:pt>
                <c:pt idx="16">
                  <c:v>0.13740124725706512</c:v>
                </c:pt>
                <c:pt idx="17">
                  <c:v>0.12689974576762922</c:v>
                </c:pt>
                <c:pt idx="18">
                  <c:v>0.12803284255035002</c:v>
                </c:pt>
                <c:pt idx="19">
                  <c:v>0.13606877268121229</c:v>
                </c:pt>
                <c:pt idx="20">
                  <c:v>0.15372965265731917</c:v>
                </c:pt>
                <c:pt idx="21">
                  <c:v>0.17444755363024669</c:v>
                </c:pt>
                <c:pt idx="22">
                  <c:v>0.20120129864800004</c:v>
                </c:pt>
                <c:pt idx="23">
                  <c:v>0.23910642629810161</c:v>
                </c:pt>
                <c:pt idx="24">
                  <c:v>0.29443885739536019</c:v>
                </c:pt>
                <c:pt idx="25">
                  <c:v>0.36849263620058692</c:v>
                </c:pt>
                <c:pt idx="26">
                  <c:v>0.45421220401078688</c:v>
                </c:pt>
                <c:pt idx="27">
                  <c:v>0.49242198328864945</c:v>
                </c:pt>
                <c:pt idx="28">
                  <c:v>0.50020845682099824</c:v>
                </c:pt>
                <c:pt idx="29">
                  <c:v>0.4948018993545682</c:v>
                </c:pt>
                <c:pt idx="30">
                  <c:v>0.45357810295301232</c:v>
                </c:pt>
                <c:pt idx="31">
                  <c:v>0.41355272285973599</c:v>
                </c:pt>
                <c:pt idx="32">
                  <c:v>0.36845932712194307</c:v>
                </c:pt>
                <c:pt idx="33">
                  <c:v>0.3376354466890768</c:v>
                </c:pt>
                <c:pt idx="34">
                  <c:v>0.32074907018437954</c:v>
                </c:pt>
                <c:pt idx="35">
                  <c:v>0.31461114615573021</c:v>
                </c:pt>
                <c:pt idx="36">
                  <c:v>0.32166420663810669</c:v>
                </c:pt>
                <c:pt idx="37">
                  <c:v>0.3406880211816451</c:v>
                </c:pt>
                <c:pt idx="38">
                  <c:v>0.35336405075542499</c:v>
                </c:pt>
                <c:pt idx="39">
                  <c:v>0.35781694222517624</c:v>
                </c:pt>
                <c:pt idx="40">
                  <c:v>0.34924840228136267</c:v>
                </c:pt>
                <c:pt idx="41">
                  <c:v>0.32041582924191858</c:v>
                </c:pt>
                <c:pt idx="42">
                  <c:v>0.29122912945096874</c:v>
                </c:pt>
                <c:pt idx="43">
                  <c:v>0.26365211386574405</c:v>
                </c:pt>
                <c:pt idx="44">
                  <c:v>0.23774619084799173</c:v>
                </c:pt>
                <c:pt idx="45">
                  <c:v>0.20771252770337512</c:v>
                </c:pt>
                <c:pt idx="46">
                  <c:v>0.19555188921859362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E8B-6A44-AED3-B8E7640B9C84}"/>
            </c:ext>
          </c:extLst>
        </c:ser>
        <c:ser>
          <c:idx val="17"/>
          <c:order val="6"/>
          <c:tx>
            <c:strRef>
              <c:f>Westdiep!$E$60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Westdiep!$E$61:$E$102</c:f>
              <c:numCache>
                <c:formatCode>0.000</c:formatCode>
                <c:ptCount val="42"/>
                <c:pt idx="0">
                  <c:v>1</c:v>
                </c:pt>
                <c:pt idx="1">
                  <c:v>0.73268854934347849</c:v>
                </c:pt>
                <c:pt idx="2">
                  <c:v>0.69626742361112359</c:v>
                </c:pt>
                <c:pt idx="3">
                  <c:v>0.67438021700329653</c:v>
                </c:pt>
                <c:pt idx="4">
                  <c:v>0.63122123458324708</c:v>
                </c:pt>
                <c:pt idx="5">
                  <c:v>0.61292771214848507</c:v>
                </c:pt>
                <c:pt idx="6">
                  <c:v>0.60830034083420881</c:v>
                </c:pt>
                <c:pt idx="7">
                  <c:v>0.60471620525786418</c:v>
                </c:pt>
                <c:pt idx="8">
                  <c:v>0.61060199762220102</c:v>
                </c:pt>
                <c:pt idx="9">
                  <c:v>0.62127953683571469</c:v>
                </c:pt>
                <c:pt idx="10">
                  <c:v>0.62760208157143227</c:v>
                </c:pt>
                <c:pt idx="11">
                  <c:v>0.5435739839151762</c:v>
                </c:pt>
                <c:pt idx="12">
                  <c:v>0.36675372331815348</c:v>
                </c:pt>
                <c:pt idx="13">
                  <c:v>0.23579409240169</c:v>
                </c:pt>
                <c:pt idx="14">
                  <c:v>0.17144988185795487</c:v>
                </c:pt>
                <c:pt idx="15">
                  <c:v>0.15218423908762652</c:v>
                </c:pt>
                <c:pt idx="16">
                  <c:v>0.15381244942141523</c:v>
                </c:pt>
                <c:pt idx="17">
                  <c:v>0.16524957179176372</c:v>
                </c:pt>
                <c:pt idx="18">
                  <c:v>0.18372408594091791</c:v>
                </c:pt>
                <c:pt idx="19">
                  <c:v>0.21671595690910481</c:v>
                </c:pt>
                <c:pt idx="20">
                  <c:v>0.25419838476679008</c:v>
                </c:pt>
                <c:pt idx="21">
                  <c:v>0.29672522554561676</c:v>
                </c:pt>
                <c:pt idx="22">
                  <c:v>0.3623809658176998</c:v>
                </c:pt>
                <c:pt idx="23">
                  <c:v>0.40213453886377132</c:v>
                </c:pt>
                <c:pt idx="24">
                  <c:v>0.42441141808177385</c:v>
                </c:pt>
                <c:pt idx="25">
                  <c:v>0.44683461186620832</c:v>
                </c:pt>
                <c:pt idx="26">
                  <c:v>0.45437465860978343</c:v>
                </c:pt>
                <c:pt idx="27">
                  <c:v>0.44912604427320124</c:v>
                </c:pt>
                <c:pt idx="28">
                  <c:v>0.43673719149103485</c:v>
                </c:pt>
                <c:pt idx="29">
                  <c:v>0.41003422624754537</c:v>
                </c:pt>
                <c:pt idx="30">
                  <c:v>0.37776770141530874</c:v>
                </c:pt>
                <c:pt idx="31">
                  <c:v>0.34223145367858793</c:v>
                </c:pt>
                <c:pt idx="32">
                  <c:v>0.30415852238532098</c:v>
                </c:pt>
                <c:pt idx="33">
                  <c:v>0.26322995484733575</c:v>
                </c:pt>
                <c:pt idx="34">
                  <c:v>0.22919314874473809</c:v>
                </c:pt>
                <c:pt idx="35">
                  <c:v>0.20417352467091543</c:v>
                </c:pt>
                <c:pt idx="36">
                  <c:v>0.18993519429083164</c:v>
                </c:pt>
                <c:pt idx="37">
                  <c:v>0.18406660538784947</c:v>
                </c:pt>
                <c:pt idx="38">
                  <c:v>0.18084705478232876</c:v>
                </c:pt>
                <c:pt idx="39">
                  <c:v>0.17608525507011377</c:v>
                </c:pt>
                <c:pt idx="40">
                  <c:v>0.17121809829416634</c:v>
                </c:pt>
                <c:pt idx="41">
                  <c:v>0.16655375658138064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E8B-6A44-AED3-B8E7640B9C84}"/>
            </c:ext>
          </c:extLst>
        </c:ser>
        <c:ser>
          <c:idx val="18"/>
          <c:order val="7"/>
          <c:tx>
            <c:strRef>
              <c:f>Westdiep!$K$60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Edulis!$G$61:$G$307</c:f>
              <c:numCache>
                <c:formatCode>General</c:formatCode>
                <c:ptCount val="2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Westdiep!$K$61:$K$135</c:f>
              <c:numCache>
                <c:formatCode>0.000</c:formatCode>
                <c:ptCount val="75"/>
                <c:pt idx="0">
                  <c:v>1</c:v>
                </c:pt>
                <c:pt idx="1">
                  <c:v>0.83785022345448623</c:v>
                </c:pt>
                <c:pt idx="2">
                  <c:v>0.79629293448761673</c:v>
                </c:pt>
                <c:pt idx="3">
                  <c:v>0.78864749925103539</c:v>
                </c:pt>
                <c:pt idx="4">
                  <c:v>0.77682184692964618</c:v>
                </c:pt>
                <c:pt idx="5">
                  <c:v>0.75771468751708315</c:v>
                </c:pt>
                <c:pt idx="6">
                  <c:v>0.73430044435522235</c:v>
                </c:pt>
                <c:pt idx="7">
                  <c:v>0.71415809046173129</c:v>
                </c:pt>
                <c:pt idx="8">
                  <c:v>0.69692480271634161</c:v>
                </c:pt>
                <c:pt idx="9">
                  <c:v>0.69603524498160518</c:v>
                </c:pt>
                <c:pt idx="10">
                  <c:v>0.70145761011135255</c:v>
                </c:pt>
                <c:pt idx="11">
                  <c:v>0.67017043844195812</c:v>
                </c:pt>
                <c:pt idx="12">
                  <c:v>0.51955548731939183</c:v>
                </c:pt>
                <c:pt idx="13">
                  <c:v>0.37045225897669926</c:v>
                </c:pt>
                <c:pt idx="14">
                  <c:v>0.2645939236026979</c:v>
                </c:pt>
                <c:pt idx="15">
                  <c:v>0.2073591534242144</c:v>
                </c:pt>
                <c:pt idx="16">
                  <c:v>0.18647788309347918</c:v>
                </c:pt>
                <c:pt idx="17">
                  <c:v>0.18712249102806036</c:v>
                </c:pt>
                <c:pt idx="18">
                  <c:v>0.19745788961023297</c:v>
                </c:pt>
                <c:pt idx="19">
                  <c:v>0.2131709901219441</c:v>
                </c:pt>
                <c:pt idx="20">
                  <c:v>0.23787118421385786</c:v>
                </c:pt>
                <c:pt idx="21">
                  <c:v>0.27338257760514695</c:v>
                </c:pt>
                <c:pt idx="22">
                  <c:v>0.32102051530734194</c:v>
                </c:pt>
                <c:pt idx="23">
                  <c:v>0.37785521000355615</c:v>
                </c:pt>
                <c:pt idx="24">
                  <c:v>0.45701864964280009</c:v>
                </c:pt>
                <c:pt idx="25">
                  <c:v>0.50354240934832939</c:v>
                </c:pt>
                <c:pt idx="26">
                  <c:v>0.53759755286211852</c:v>
                </c:pt>
                <c:pt idx="27">
                  <c:v>0.55884716534663004</c:v>
                </c:pt>
                <c:pt idx="28">
                  <c:v>0.5795600560768539</c:v>
                </c:pt>
                <c:pt idx="29">
                  <c:v>0.59042307558423734</c:v>
                </c:pt>
                <c:pt idx="30">
                  <c:v>0.59347044812595962</c:v>
                </c:pt>
                <c:pt idx="31">
                  <c:v>0.59075077300365508</c:v>
                </c:pt>
                <c:pt idx="32">
                  <c:v>0.58410615605089156</c:v>
                </c:pt>
                <c:pt idx="33">
                  <c:v>0.57374206445667209</c:v>
                </c:pt>
                <c:pt idx="34">
                  <c:v>0.56003520782701477</c:v>
                </c:pt>
                <c:pt idx="35">
                  <c:v>0.54362485878072198</c:v>
                </c:pt>
                <c:pt idx="36">
                  <c:v>0.52402748244004471</c:v>
                </c:pt>
                <c:pt idx="37">
                  <c:v>0.49396699296295232</c:v>
                </c:pt>
                <c:pt idx="38">
                  <c:v>0.46673484932362774</c:v>
                </c:pt>
                <c:pt idx="39">
                  <c:v>0.44394561333014249</c:v>
                </c:pt>
                <c:pt idx="40">
                  <c:v>0.42557466236893965</c:v>
                </c:pt>
                <c:pt idx="41">
                  <c:v>0.42213894483584563</c:v>
                </c:pt>
                <c:pt idx="42">
                  <c:v>0.42882318065613989</c:v>
                </c:pt>
                <c:pt idx="43">
                  <c:v>0.45635596045696547</c:v>
                </c:pt>
                <c:pt idx="44">
                  <c:v>0.49182955465864936</c:v>
                </c:pt>
                <c:pt idx="45">
                  <c:v>0.52102819469413131</c:v>
                </c:pt>
                <c:pt idx="46">
                  <c:v>0.53756426358927689</c:v>
                </c:pt>
                <c:pt idx="47">
                  <c:v>0.54467323556889957</c:v>
                </c:pt>
                <c:pt idx="48">
                  <c:v>0.5462511707562604</c:v>
                </c:pt>
                <c:pt idx="49">
                  <c:v>0.54710579877597521</c:v>
                </c:pt>
                <c:pt idx="50">
                  <c:v>0.53395001659152652</c:v>
                </c:pt>
                <c:pt idx="51">
                  <c:v>0.51271898833418394</c:v>
                </c:pt>
                <c:pt idx="52">
                  <c:v>0.49351599568049764</c:v>
                </c:pt>
                <c:pt idx="53">
                  <c:v>0.48209902427786022</c:v>
                </c:pt>
                <c:pt idx="54">
                  <c:v>0.48779608807305591</c:v>
                </c:pt>
                <c:pt idx="55">
                  <c:v>0.49504553689171993</c:v>
                </c:pt>
                <c:pt idx="56">
                  <c:v>0.496923403864931</c:v>
                </c:pt>
                <c:pt idx="57">
                  <c:v>0.50274374181819403</c:v>
                </c:pt>
                <c:pt idx="58">
                  <c:v>0.4929076833285867</c:v>
                </c:pt>
                <c:pt idx="59">
                  <c:v>0.46201873258768289</c:v>
                </c:pt>
                <c:pt idx="60">
                  <c:v>0.43512330027820983</c:v>
                </c:pt>
                <c:pt idx="61">
                  <c:v>0.41546904974623922</c:v>
                </c:pt>
                <c:pt idx="62">
                  <c:v>0.39681548892470259</c:v>
                </c:pt>
                <c:pt idx="63">
                  <c:v>0.37618054937312478</c:v>
                </c:pt>
                <c:pt idx="64">
                  <c:v>0.35620373123647547</c:v>
                </c:pt>
                <c:pt idx="65">
                  <c:v>0.34305670504047059</c:v>
                </c:pt>
                <c:pt idx="66">
                  <c:v>0.33796589176871911</c:v>
                </c:pt>
                <c:pt idx="67">
                  <c:v>0.33905211040775951</c:v>
                </c:pt>
                <c:pt idx="68">
                  <c:v>0.32512347577189243</c:v>
                </c:pt>
                <c:pt idx="69">
                  <c:v>0.31063908836520288</c:v>
                </c:pt>
                <c:pt idx="70">
                  <c:v>0.3013556778597058</c:v>
                </c:pt>
                <c:pt idx="71">
                  <c:v>0.30253748598496683</c:v>
                </c:pt>
                <c:pt idx="72">
                  <c:v>0.30811406571091682</c:v>
                </c:pt>
                <c:pt idx="73">
                  <c:v>0.3160463883886705</c:v>
                </c:pt>
                <c:pt idx="74">
                  <c:v>0.32614839265258988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E8B-6A44-AED3-B8E7640B9C84}"/>
            </c:ext>
          </c:extLst>
        </c:ser>
        <c:ser>
          <c:idx val="19"/>
          <c:order val="8"/>
          <c:tx>
            <c:strRef>
              <c:f>Westdiep!$Q$60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Westdiep!$Q$61:$Q$113</c:f>
              <c:numCache>
                <c:formatCode>0.000</c:formatCode>
                <c:ptCount val="53"/>
                <c:pt idx="0">
                  <c:v>1</c:v>
                </c:pt>
                <c:pt idx="1">
                  <c:v>0.80283856740350157</c:v>
                </c:pt>
                <c:pt idx="2">
                  <c:v>0.74917710885837907</c:v>
                </c:pt>
                <c:pt idx="3">
                  <c:v>0.70780025312308537</c:v>
                </c:pt>
                <c:pt idx="4">
                  <c:v>0.6815036689084113</c:v>
                </c:pt>
                <c:pt idx="5">
                  <c:v>0.64638319426105229</c:v>
                </c:pt>
                <c:pt idx="6">
                  <c:v>0.60282130433663506</c:v>
                </c:pt>
                <c:pt idx="7">
                  <c:v>0.57277662765317583</c:v>
                </c:pt>
                <c:pt idx="8">
                  <c:v>0.56879042781191136</c:v>
                </c:pt>
                <c:pt idx="9">
                  <c:v>0.56943445996858055</c:v>
                </c:pt>
                <c:pt idx="10">
                  <c:v>0.56554903661718703</c:v>
                </c:pt>
                <c:pt idx="11">
                  <c:v>0.56205082391089278</c:v>
                </c:pt>
                <c:pt idx="12">
                  <c:v>0.50160775663283463</c:v>
                </c:pt>
                <c:pt idx="13">
                  <c:v>0.38400440282057247</c:v>
                </c:pt>
                <c:pt idx="14">
                  <c:v>0.27368055135315728</c:v>
                </c:pt>
                <c:pt idx="15">
                  <c:v>0.19862201883088199</c:v>
                </c:pt>
                <c:pt idx="16">
                  <c:v>0.15682227536923668</c:v>
                </c:pt>
                <c:pt idx="17">
                  <c:v>0.13830992519687152</c:v>
                </c:pt>
                <c:pt idx="18">
                  <c:v>0.13266720243377295</c:v>
                </c:pt>
                <c:pt idx="19">
                  <c:v>0.13588591401239938</c:v>
                </c:pt>
                <c:pt idx="20">
                  <c:v>0.1445110005797596</c:v>
                </c:pt>
                <c:pt idx="21">
                  <c:v>0.15565076889295748</c:v>
                </c:pt>
                <c:pt idx="22">
                  <c:v>0.16918493264915449</c:v>
                </c:pt>
                <c:pt idx="23">
                  <c:v>0.18610958741970587</c:v>
                </c:pt>
                <c:pt idx="24">
                  <c:v>0.21454016339148752</c:v>
                </c:pt>
                <c:pt idx="25">
                  <c:v>0.26095071362159045</c:v>
                </c:pt>
                <c:pt idx="26">
                  <c:v>0.32862000035041583</c:v>
                </c:pt>
                <c:pt idx="27">
                  <c:v>0.41716679013391739</c:v>
                </c:pt>
                <c:pt idx="28">
                  <c:v>0.48100495649695785</c:v>
                </c:pt>
                <c:pt idx="29">
                  <c:v>0.50919734070605116</c:v>
                </c:pt>
                <c:pt idx="30">
                  <c:v>0.52096394034536853</c:v>
                </c:pt>
                <c:pt idx="31">
                  <c:v>0.52430849691356052</c:v>
                </c:pt>
                <c:pt idx="32">
                  <c:v>0.51564018931008726</c:v>
                </c:pt>
                <c:pt idx="33">
                  <c:v>0.50138858518553842</c:v>
                </c:pt>
                <c:pt idx="34">
                  <c:v>0.48626908164333216</c:v>
                </c:pt>
                <c:pt idx="35">
                  <c:v>0.47617607648541349</c:v>
                </c:pt>
                <c:pt idx="36">
                  <c:v>0.44791083016226829</c:v>
                </c:pt>
                <c:pt idx="37">
                  <c:v>0.42028965501837584</c:v>
                </c:pt>
                <c:pt idx="38">
                  <c:v>0.39012223043525313</c:v>
                </c:pt>
                <c:pt idx="39">
                  <c:v>0.3653532273316703</c:v>
                </c:pt>
                <c:pt idx="40">
                  <c:v>0.34773707509395119</c:v>
                </c:pt>
                <c:pt idx="41">
                  <c:v>0.33111477535622497</c:v>
                </c:pt>
                <c:pt idx="42">
                  <c:v>0.3156249606304809</c:v>
                </c:pt>
                <c:pt idx="43">
                  <c:v>0.30252468068913541</c:v>
                </c:pt>
                <c:pt idx="44">
                  <c:v>0.29406797301370868</c:v>
                </c:pt>
                <c:pt idx="45">
                  <c:v>0.29076449165899709</c:v>
                </c:pt>
                <c:pt idx="46">
                  <c:v>0.29322740490019816</c:v>
                </c:pt>
                <c:pt idx="47">
                  <c:v>0.29975956707410989</c:v>
                </c:pt>
                <c:pt idx="48">
                  <c:v>0.30462746330223917</c:v>
                </c:pt>
                <c:pt idx="49">
                  <c:v>0.30743095306299856</c:v>
                </c:pt>
                <c:pt idx="50">
                  <c:v>0.30143618011293177</c:v>
                </c:pt>
                <c:pt idx="51">
                  <c:v>0.28574238942745195</c:v>
                </c:pt>
                <c:pt idx="52">
                  <c:v>0.26441931213826581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E8B-6A44-AED3-B8E7640B9C84}"/>
            </c:ext>
          </c:extLst>
        </c:ser>
        <c:ser>
          <c:idx val="20"/>
          <c:order val="9"/>
          <c:tx>
            <c:strRef>
              <c:f>Westdiep!$W$60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Westdiep!$W$61:$W$111</c:f>
              <c:numCache>
                <c:formatCode>0.000</c:formatCode>
                <c:ptCount val="51"/>
                <c:pt idx="0">
                  <c:v>1</c:v>
                </c:pt>
                <c:pt idx="1">
                  <c:v>0.78040671466349465</c:v>
                </c:pt>
                <c:pt idx="2">
                  <c:v>0.74521489483255487</c:v>
                </c:pt>
                <c:pt idx="3">
                  <c:v>0.72333844308384554</c:v>
                </c:pt>
                <c:pt idx="4">
                  <c:v>0.70351188000132447</c:v>
                </c:pt>
                <c:pt idx="5">
                  <c:v>0.69247160499401494</c:v>
                </c:pt>
                <c:pt idx="6">
                  <c:v>0.678899497699055</c:v>
                </c:pt>
                <c:pt idx="7">
                  <c:v>0.6503696005976215</c:v>
                </c:pt>
                <c:pt idx="8">
                  <c:v>0.62065419327909632</c:v>
                </c:pt>
                <c:pt idx="9">
                  <c:v>0.5886760608069127</c:v>
                </c:pt>
                <c:pt idx="10">
                  <c:v>0.5576474590821614</c:v>
                </c:pt>
                <c:pt idx="11">
                  <c:v>0.49781939312851214</c:v>
                </c:pt>
                <c:pt idx="12">
                  <c:v>0.37129607676904108</c:v>
                </c:pt>
                <c:pt idx="13">
                  <c:v>0.26284426702132635</c:v>
                </c:pt>
                <c:pt idx="14">
                  <c:v>0.1882908428403226</c:v>
                </c:pt>
                <c:pt idx="15">
                  <c:v>0.14500756212783489</c:v>
                </c:pt>
                <c:pt idx="16">
                  <c:v>0.12283221343911152</c:v>
                </c:pt>
                <c:pt idx="17">
                  <c:v>0.11412335434975426</c:v>
                </c:pt>
                <c:pt idx="18">
                  <c:v>0.11399837233724648</c:v>
                </c:pt>
                <c:pt idx="19">
                  <c:v>0.11674095692202723</c:v>
                </c:pt>
                <c:pt idx="20">
                  <c:v>0.12294105929030043</c:v>
                </c:pt>
                <c:pt idx="21">
                  <c:v>0.13366652304808874</c:v>
                </c:pt>
                <c:pt idx="22">
                  <c:v>0.14776874043367141</c:v>
                </c:pt>
                <c:pt idx="23">
                  <c:v>0.16886187177581044</c:v>
                </c:pt>
                <c:pt idx="24">
                  <c:v>0.18933412722728921</c:v>
                </c:pt>
                <c:pt idx="25">
                  <c:v>0.21492074049071114</c:v>
                </c:pt>
                <c:pt idx="26">
                  <c:v>0.24934840108578571</c:v>
                </c:pt>
                <c:pt idx="27">
                  <c:v>0.30257365271474251</c:v>
                </c:pt>
                <c:pt idx="28">
                  <c:v>0.36376932556616459</c:v>
                </c:pt>
                <c:pt idx="29">
                  <c:v>0.3948277967167505</c:v>
                </c:pt>
                <c:pt idx="30">
                  <c:v>0.4134952027906984</c:v>
                </c:pt>
                <c:pt idx="31">
                  <c:v>0.42610586096873349</c:v>
                </c:pt>
                <c:pt idx="32">
                  <c:v>0.43399530382385126</c:v>
                </c:pt>
                <c:pt idx="33">
                  <c:v>0.44134321756801759</c:v>
                </c:pt>
                <c:pt idx="34">
                  <c:v>0.43663045314738014</c:v>
                </c:pt>
                <c:pt idx="35">
                  <c:v>0.42438003253567241</c:v>
                </c:pt>
                <c:pt idx="36">
                  <c:v>0.40945382413538273</c:v>
                </c:pt>
                <c:pt idx="37">
                  <c:v>0.38300778119768236</c:v>
                </c:pt>
                <c:pt idx="38">
                  <c:v>0.34191620337863876</c:v>
                </c:pt>
                <c:pt idx="39">
                  <c:v>0.30292548884731962</c:v>
                </c:pt>
                <c:pt idx="40">
                  <c:v>0.27696129006243753</c:v>
                </c:pt>
                <c:pt idx="41">
                  <c:v>0.26418045600783618</c:v>
                </c:pt>
                <c:pt idx="42">
                  <c:v>0.26066900677084642</c:v>
                </c:pt>
                <c:pt idx="43">
                  <c:v>0.26332208379482774</c:v>
                </c:pt>
                <c:pt idx="44">
                  <c:v>0.27282464169465881</c:v>
                </c:pt>
                <c:pt idx="45">
                  <c:v>0.28534902489065045</c:v>
                </c:pt>
                <c:pt idx="46">
                  <c:v>0.29546164235956879</c:v>
                </c:pt>
                <c:pt idx="47">
                  <c:v>0.29590922211228055</c:v>
                </c:pt>
                <c:pt idx="48">
                  <c:v>0.29007002031529439</c:v>
                </c:pt>
                <c:pt idx="49">
                  <c:v>0.28116381731321055</c:v>
                </c:pt>
                <c:pt idx="50">
                  <c:v>0.26678240218337579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E8B-6A44-AED3-B8E7640B9C84}"/>
            </c:ext>
          </c:extLst>
        </c:ser>
        <c:ser>
          <c:idx val="21"/>
          <c:order val="10"/>
          <c:tx>
            <c:strRef>
              <c:f>Westdiep!$AC$60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Westdiep!$AC$61:$AC$102</c:f>
              <c:numCache>
                <c:formatCode>0.000</c:formatCode>
                <c:ptCount val="42"/>
                <c:pt idx="0">
                  <c:v>1</c:v>
                </c:pt>
                <c:pt idx="1">
                  <c:v>0.60636803148869411</c:v>
                </c:pt>
                <c:pt idx="2">
                  <c:v>0.53600621012326544</c:v>
                </c:pt>
                <c:pt idx="3">
                  <c:v>0.51193583998519243</c:v>
                </c:pt>
                <c:pt idx="4">
                  <c:v>0.51170379035667568</c:v>
                </c:pt>
                <c:pt idx="5">
                  <c:v>0.51013358228933392</c:v>
                </c:pt>
                <c:pt idx="6">
                  <c:v>0.51362887476478059</c:v>
                </c:pt>
                <c:pt idx="7">
                  <c:v>0.52128565122177228</c:v>
                </c:pt>
                <c:pt idx="8">
                  <c:v>0.52077266885515339</c:v>
                </c:pt>
                <c:pt idx="9">
                  <c:v>0.51929913604413858</c:v>
                </c:pt>
                <c:pt idx="10">
                  <c:v>0.52637939210268214</c:v>
                </c:pt>
                <c:pt idx="11">
                  <c:v>0.54090148841203256</c:v>
                </c:pt>
                <c:pt idx="12">
                  <c:v>0.54585540020092282</c:v>
                </c:pt>
                <c:pt idx="13">
                  <c:v>0.48641919820808632</c:v>
                </c:pt>
                <c:pt idx="14">
                  <c:v>0.35023898698648037</c:v>
                </c:pt>
                <c:pt idx="15">
                  <c:v>0.23295641668425718</c:v>
                </c:pt>
                <c:pt idx="16">
                  <c:v>0.15856403179584816</c:v>
                </c:pt>
                <c:pt idx="17">
                  <c:v>0.11960199428742629</c:v>
                </c:pt>
                <c:pt idx="18">
                  <c:v>9.9064061628931471E-2</c:v>
                </c:pt>
                <c:pt idx="19">
                  <c:v>8.9895207691778542E-2</c:v>
                </c:pt>
                <c:pt idx="20">
                  <c:v>8.9604973137398194E-2</c:v>
                </c:pt>
                <c:pt idx="21">
                  <c:v>9.4318572108953336E-2</c:v>
                </c:pt>
                <c:pt idx="22">
                  <c:v>0.10214570104479946</c:v>
                </c:pt>
                <c:pt idx="23">
                  <c:v>0.11038241527106692</c:v>
                </c:pt>
                <c:pt idx="24">
                  <c:v>0.11920514829273211</c:v>
                </c:pt>
                <c:pt idx="25">
                  <c:v>0.13123701523935413</c:v>
                </c:pt>
                <c:pt idx="26">
                  <c:v>0.14142196434897203</c:v>
                </c:pt>
                <c:pt idx="27">
                  <c:v>0.15191405200161634</c:v>
                </c:pt>
                <c:pt idx="28">
                  <c:v>0.16889923188872144</c:v>
                </c:pt>
                <c:pt idx="29">
                  <c:v>0.18644856239866178</c:v>
                </c:pt>
                <c:pt idx="30">
                  <c:v>0.19627971473970252</c:v>
                </c:pt>
                <c:pt idx="31">
                  <c:v>0.20209583255670466</c:v>
                </c:pt>
                <c:pt idx="32">
                  <c:v>0.19708306664202771</c:v>
                </c:pt>
                <c:pt idx="33">
                  <c:v>0.19405052748966034</c:v>
                </c:pt>
                <c:pt idx="34">
                  <c:v>0.1973946438750192</c:v>
                </c:pt>
                <c:pt idx="35">
                  <c:v>0.19806067020355217</c:v>
                </c:pt>
                <c:pt idx="36">
                  <c:v>0.1998296458436328</c:v>
                </c:pt>
                <c:pt idx="37">
                  <c:v>0.20452184069472015</c:v>
                </c:pt>
                <c:pt idx="38">
                  <c:v>0.20489390541847527</c:v>
                </c:pt>
                <c:pt idx="39">
                  <c:v>0.20620841254933103</c:v>
                </c:pt>
                <c:pt idx="40">
                  <c:v>0.2069386737321352</c:v>
                </c:pt>
                <c:pt idx="41">
                  <c:v>0.20595413750030367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E8B-6A44-AED3-B8E7640B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（</a:t>
                </a:r>
                <a:r>
                  <a:rPr lang="en-US" b="1"/>
                  <a:t>filtertration) 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Westdiep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Westdiep!$E$1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1.8923010900937148E-2</c:v>
                </c:pt>
                <c:pt idx="2">
                  <c:v>1.985864203412744E-2</c:v>
                </c:pt>
                <c:pt idx="3">
                  <c:v>2.0755000151966012E-2</c:v>
                </c:pt>
                <c:pt idx="4">
                  <c:v>2.1654739106580903E-2</c:v>
                </c:pt>
                <c:pt idx="5">
                  <c:v>2.2575406220989341E-2</c:v>
                </c:pt>
                <c:pt idx="6">
                  <c:v>2.3508504770021019E-2</c:v>
                </c:pt>
                <c:pt idx="7">
                  <c:v>2.4448875799495711E-2</c:v>
                </c:pt>
                <c:pt idx="8">
                  <c:v>2.5389473133246319E-2</c:v>
                </c:pt>
                <c:pt idx="9">
                  <c:v>2.6334809157177914E-2</c:v>
                </c:pt>
                <c:pt idx="10">
                  <c:v>2.7294081774112147E-2</c:v>
                </c:pt>
                <c:pt idx="11">
                  <c:v>2.8263480936850948E-2</c:v>
                </c:pt>
                <c:pt idx="12">
                  <c:v>2.9224116838111786E-2</c:v>
                </c:pt>
                <c:pt idx="13">
                  <c:v>3.006853375730225E-2</c:v>
                </c:pt>
                <c:pt idx="14">
                  <c:v>3.0708454020015527E-2</c:v>
                </c:pt>
                <c:pt idx="15">
                  <c:v>3.1165008489618132E-2</c:v>
                </c:pt>
                <c:pt idx="16">
                  <c:v>3.1498145338580683E-2</c:v>
                </c:pt>
                <c:pt idx="17">
                  <c:v>3.1768664453375874E-2</c:v>
                </c:pt>
                <c:pt idx="18">
                  <c:v>3.2021921343474917E-2</c:v>
                </c:pt>
                <c:pt idx="19">
                  <c:v>3.2287926703711736E-2</c:v>
                </c:pt>
                <c:pt idx="20">
                  <c:v>3.2582270100097836E-2</c:v>
                </c:pt>
                <c:pt idx="21">
                  <c:v>3.2916927418203588E-2</c:v>
                </c:pt>
                <c:pt idx="22">
                  <c:v>3.3294453119785988E-2</c:v>
                </c:pt>
                <c:pt idx="23">
                  <c:v>3.3732881073937612E-2</c:v>
                </c:pt>
                <c:pt idx="24">
                  <c:v>3.4247308648895448E-2</c:v>
                </c:pt>
                <c:pt idx="25">
                  <c:v>3.485419083179405E-2</c:v>
                </c:pt>
                <c:pt idx="26">
                  <c:v>3.5562317149600488E-2</c:v>
                </c:pt>
                <c:pt idx="27">
                  <c:v>3.6326907907301122E-2</c:v>
                </c:pt>
                <c:pt idx="28">
                  <c:v>3.7119255516633386E-2</c:v>
                </c:pt>
                <c:pt idx="29">
                  <c:v>3.7905583159468847E-2</c:v>
                </c:pt>
                <c:pt idx="30">
                  <c:v>3.8700525510490275E-2</c:v>
                </c:pt>
                <c:pt idx="31">
                  <c:v>3.9496703857709793E-2</c:v>
                </c:pt>
                <c:pt idx="32">
                  <c:v>4.0297860755170771E-2</c:v>
                </c:pt>
                <c:pt idx="33">
                  <c:v>4.1090609545381095E-2</c:v>
                </c:pt>
                <c:pt idx="34">
                  <c:v>4.1865670709881293E-2</c:v>
                </c:pt>
                <c:pt idx="35">
                  <c:v>4.2621689399226705E-2</c:v>
                </c:pt>
                <c:pt idx="36">
                  <c:v>4.3361317481523484E-2</c:v>
                </c:pt>
                <c:pt idx="37">
                  <c:v>4.4087579244360929E-2</c:v>
                </c:pt>
                <c:pt idx="38">
                  <c:v>4.4810366373751506E-2</c:v>
                </c:pt>
                <c:pt idx="39">
                  <c:v>4.5530202855716531E-2</c:v>
                </c:pt>
                <c:pt idx="40">
                  <c:v>4.6258972532631268E-2</c:v>
                </c:pt>
                <c:pt idx="41">
                  <c:v>4.6981776661786441E-2</c:v>
                </c:pt>
                <c:pt idx="42">
                  <c:v>4.7705861072370785E-2</c:v>
                </c:pt>
                <c:pt idx="43">
                  <c:v>4.8411730158644972E-2</c:v>
                </c:pt>
                <c:pt idx="44">
                  <c:v>4.9090961698128779E-2</c:v>
                </c:pt>
                <c:pt idx="45">
                  <c:v>4.9744231127700614E-2</c:v>
                </c:pt>
                <c:pt idx="46">
                  <c:v>5.0372676316099076E-2</c:v>
                </c:pt>
                <c:pt idx="47">
                  <c:v>5.0997718982341171E-2</c:v>
                </c:pt>
                <c:pt idx="48">
                  <c:v>5.164207924309816E-2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F-524F-A7E8-6F3EA173F3B7}"/>
            </c:ext>
          </c:extLst>
        </c:ser>
        <c:ser>
          <c:idx val="12"/>
          <c:order val="1"/>
          <c:tx>
            <c:strRef>
              <c:f>Westdiep!$K$1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1.8999032494693261E-2</c:v>
                </c:pt>
                <c:pt idx="2">
                  <c:v>1.9937278912835654E-2</c:v>
                </c:pt>
                <c:pt idx="3">
                  <c:v>2.0787980796569919E-2</c:v>
                </c:pt>
                <c:pt idx="4">
                  <c:v>2.1609882394807618E-2</c:v>
                </c:pt>
                <c:pt idx="5">
                  <c:v>2.2414151844198767E-2</c:v>
                </c:pt>
                <c:pt idx="6">
                  <c:v>2.3220826272593031E-2</c:v>
                </c:pt>
                <c:pt idx="7">
                  <c:v>2.4039194199500923E-2</c:v>
                </c:pt>
                <c:pt idx="8">
                  <c:v>2.4882428626770939E-2</c:v>
                </c:pt>
                <c:pt idx="9">
                  <c:v>2.5766971931149889E-2</c:v>
                </c:pt>
                <c:pt idx="10">
                  <c:v>2.6696066231959165E-2</c:v>
                </c:pt>
                <c:pt idx="11">
                  <c:v>2.7647319779319311E-2</c:v>
                </c:pt>
                <c:pt idx="12">
                  <c:v>2.862709329095342E-2</c:v>
                </c:pt>
                <c:pt idx="13">
                  <c:v>2.962003727785437E-2</c:v>
                </c:pt>
                <c:pt idx="14">
                  <c:v>3.043751058137386E-2</c:v>
                </c:pt>
                <c:pt idx="15">
                  <c:v>3.1025884863379989E-2</c:v>
                </c:pt>
                <c:pt idx="16">
                  <c:v>3.1436851180927587E-2</c:v>
                </c:pt>
                <c:pt idx="17">
                  <c:v>3.1749610728734515E-2</c:v>
                </c:pt>
                <c:pt idx="18">
                  <c:v>3.2031213571985427E-2</c:v>
                </c:pt>
                <c:pt idx="19">
                  <c:v>3.2323657126993352E-2</c:v>
                </c:pt>
                <c:pt idx="20">
                  <c:v>3.2650523117129897E-2</c:v>
                </c:pt>
                <c:pt idx="21">
                  <c:v>3.3025033190696142E-2</c:v>
                </c:pt>
                <c:pt idx="22">
                  <c:v>3.3468577134947441E-2</c:v>
                </c:pt>
                <c:pt idx="23">
                  <c:v>3.3999924550643004E-2</c:v>
                </c:pt>
                <c:pt idx="24">
                  <c:v>3.4642444989168797E-2</c:v>
                </c:pt>
                <c:pt idx="25">
                  <c:v>3.5411709716175632E-2</c:v>
                </c:pt>
                <c:pt idx="26">
                  <c:v>3.6257709346373061E-2</c:v>
                </c:pt>
                <c:pt idx="27">
                  <c:v>3.7143993780500643E-2</c:v>
                </c:pt>
                <c:pt idx="28">
                  <c:v>3.8065066216977493E-2</c:v>
                </c:pt>
                <c:pt idx="29">
                  <c:v>3.9011664473997155E-2</c:v>
                </c:pt>
                <c:pt idx="30">
                  <c:v>3.994541040734368E-2</c:v>
                </c:pt>
                <c:pt idx="31">
                  <c:v>4.0853106107348026E-2</c:v>
                </c:pt>
                <c:pt idx="32">
                  <c:v>4.1713629734395373E-2</c:v>
                </c:pt>
                <c:pt idx="33">
                  <c:v>4.2510381675814647E-2</c:v>
                </c:pt>
                <c:pt idx="34">
                  <c:v>4.3253311289799645E-2</c:v>
                </c:pt>
                <c:pt idx="35">
                  <c:v>4.3964853788406158E-2</c:v>
                </c:pt>
                <c:pt idx="36">
                  <c:v>4.4687425309123258E-2</c:v>
                </c:pt>
                <c:pt idx="37">
                  <c:v>4.5424296419482216E-2</c:v>
                </c:pt>
                <c:pt idx="38">
                  <c:v>4.6194728663002796E-2</c:v>
                </c:pt>
                <c:pt idx="39">
                  <c:v>4.7029840128855256E-2</c:v>
                </c:pt>
                <c:pt idx="40">
                  <c:v>4.7927174888439977E-2</c:v>
                </c:pt>
                <c:pt idx="41">
                  <c:v>4.8876729574253749E-2</c:v>
                </c:pt>
                <c:pt idx="42">
                  <c:v>4.9858045220558707E-2</c:v>
                </c:pt>
                <c:pt idx="43">
                  <c:v>5.0839646855854327E-2</c:v>
                </c:pt>
                <c:pt idx="44">
                  <c:v>5.1801896649253505E-2</c:v>
                </c:pt>
                <c:pt idx="45">
                  <c:v>5.2748318003616554E-2</c:v>
                </c:pt>
                <c:pt idx="46">
                  <c:v>5.3662132514462176E-2</c:v>
                </c:pt>
                <c:pt idx="47">
                  <c:v>5.4534710600406093E-2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3F-524F-A7E8-6F3EA173F3B7}"/>
            </c:ext>
          </c:extLst>
        </c:ser>
        <c:ser>
          <c:idx val="13"/>
          <c:order val="2"/>
          <c:tx>
            <c:strRef>
              <c:f>Westdiep!$Q$1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1.8938372744469734E-2</c:v>
                </c:pt>
                <c:pt idx="2">
                  <c:v>1.9821969753778867E-2</c:v>
                </c:pt>
                <c:pt idx="3">
                  <c:v>2.063664967411475E-2</c:v>
                </c:pt>
                <c:pt idx="4">
                  <c:v>2.1434655367712559E-2</c:v>
                </c:pt>
                <c:pt idx="5">
                  <c:v>2.2247806972566283E-2</c:v>
                </c:pt>
                <c:pt idx="6">
                  <c:v>2.3085823351419728E-2</c:v>
                </c:pt>
                <c:pt idx="7">
                  <c:v>2.3945126196479569E-2</c:v>
                </c:pt>
                <c:pt idx="8">
                  <c:v>2.4813408858477163E-2</c:v>
                </c:pt>
                <c:pt idx="9">
                  <c:v>2.5683021661437992E-2</c:v>
                </c:pt>
                <c:pt idx="10">
                  <c:v>2.655002723684384E-2</c:v>
                </c:pt>
                <c:pt idx="11">
                  <c:v>2.7414952632426711E-2</c:v>
                </c:pt>
                <c:pt idx="12">
                  <c:v>2.8258830301994733E-2</c:v>
                </c:pt>
                <c:pt idx="13">
                  <c:v>2.9078407096860749E-2</c:v>
                </c:pt>
                <c:pt idx="14">
                  <c:v>2.9793449844604421E-2</c:v>
                </c:pt>
                <c:pt idx="15">
                  <c:v>3.0360570084699588E-2</c:v>
                </c:pt>
                <c:pt idx="16">
                  <c:v>3.078660071552183E-2</c:v>
                </c:pt>
                <c:pt idx="17">
                  <c:v>3.1109880806414178E-2</c:v>
                </c:pt>
                <c:pt idx="18">
                  <c:v>3.1375624610486444E-2</c:v>
                </c:pt>
                <c:pt idx="19">
                  <c:v>3.1619735158224839E-2</c:v>
                </c:pt>
                <c:pt idx="20">
                  <c:v>3.1855513904472318E-2</c:v>
                </c:pt>
                <c:pt idx="21">
                  <c:v>3.2101454475185073E-2</c:v>
                </c:pt>
                <c:pt idx="22">
                  <c:v>3.2372143661728282E-2</c:v>
                </c:pt>
                <c:pt idx="23">
                  <c:v>3.268118102573328E-2</c:v>
                </c:pt>
                <c:pt idx="24">
                  <c:v>3.3035997644704364E-2</c:v>
                </c:pt>
                <c:pt idx="25">
                  <c:v>3.3446811331562826E-2</c:v>
                </c:pt>
                <c:pt idx="26">
                  <c:v>3.3922831683765274E-2</c:v>
                </c:pt>
                <c:pt idx="27">
                  <c:v>3.4473505929902636E-2</c:v>
                </c:pt>
                <c:pt idx="28">
                  <c:v>3.5129751666809282E-2</c:v>
                </c:pt>
                <c:pt idx="29">
                  <c:v>3.5860446758768101E-2</c:v>
                </c:pt>
                <c:pt idx="30">
                  <c:v>3.6630604987194455E-2</c:v>
                </c:pt>
                <c:pt idx="31">
                  <c:v>3.7433983524567692E-2</c:v>
                </c:pt>
                <c:pt idx="32">
                  <c:v>3.8268635436308561E-2</c:v>
                </c:pt>
                <c:pt idx="33">
                  <c:v>3.9150919743149916E-2</c:v>
                </c:pt>
                <c:pt idx="34">
                  <c:v>4.0090136526465342E-2</c:v>
                </c:pt>
                <c:pt idx="35">
                  <c:v>4.1077140159748622E-2</c:v>
                </c:pt>
                <c:pt idx="36">
                  <c:v>4.2097971354780724E-2</c:v>
                </c:pt>
                <c:pt idx="37">
                  <c:v>4.3150120641979053E-2</c:v>
                </c:pt>
                <c:pt idx="38">
                  <c:v>4.4211843989802602E-2</c:v>
                </c:pt>
                <c:pt idx="39">
                  <c:v>4.5259630463421227E-2</c:v>
                </c:pt>
                <c:pt idx="40">
                  <c:v>4.6294096779754074E-2</c:v>
                </c:pt>
                <c:pt idx="41">
                  <c:v>4.7299788209228595E-2</c:v>
                </c:pt>
                <c:pt idx="42">
                  <c:v>4.8262285136037468E-2</c:v>
                </c:pt>
                <c:pt idx="43">
                  <c:v>4.9215066810773207E-2</c:v>
                </c:pt>
                <c:pt idx="44">
                  <c:v>5.0178177734187736E-2</c:v>
                </c:pt>
                <c:pt idx="45">
                  <c:v>5.1190090751232237E-2</c:v>
                </c:pt>
                <c:pt idx="46">
                  <c:v>5.2286058909380081E-2</c:v>
                </c:pt>
                <c:pt idx="47">
                  <c:v>5.3468802096144567E-2</c:v>
                </c:pt>
                <c:pt idx="48">
                  <c:v>5.4721894106232752E-2</c:v>
                </c:pt>
                <c:pt idx="49">
                  <c:v>5.6017913479947931E-2</c:v>
                </c:pt>
                <c:pt idx="50">
                  <c:v>5.7349234877169156E-2</c:v>
                </c:pt>
                <c:pt idx="51">
                  <c:v>5.8716134081007808E-2</c:v>
                </c:pt>
                <c:pt idx="52">
                  <c:v>6.0121803371514418E-2</c:v>
                </c:pt>
                <c:pt idx="53">
                  <c:v>6.1552452638598591E-2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3F-524F-A7E8-6F3EA173F3B7}"/>
            </c:ext>
          </c:extLst>
        </c:ser>
        <c:ser>
          <c:idx val="14"/>
          <c:order val="3"/>
          <c:tx>
            <c:strRef>
              <c:f>Westdiep!$W$1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1.9079128580204618E-2</c:v>
                </c:pt>
                <c:pt idx="2">
                  <c:v>2.0144936999539932E-2</c:v>
                </c:pt>
                <c:pt idx="3">
                  <c:v>2.1201194729860633E-2</c:v>
                </c:pt>
                <c:pt idx="4">
                  <c:v>2.227028252144278E-2</c:v>
                </c:pt>
                <c:pt idx="5">
                  <c:v>2.3343642236652789E-2</c:v>
                </c:pt>
                <c:pt idx="6">
                  <c:v>2.4409021648416299E-2</c:v>
                </c:pt>
                <c:pt idx="7">
                  <c:v>2.545974041992527E-2</c:v>
                </c:pt>
                <c:pt idx="8">
                  <c:v>2.647752854956326E-2</c:v>
                </c:pt>
                <c:pt idx="9">
                  <c:v>2.7480613329839417E-2</c:v>
                </c:pt>
                <c:pt idx="10">
                  <c:v>2.8455999006860591E-2</c:v>
                </c:pt>
                <c:pt idx="11">
                  <c:v>2.9415684494692215E-2</c:v>
                </c:pt>
                <c:pt idx="12">
                  <c:v>3.0226225016007857E-2</c:v>
                </c:pt>
                <c:pt idx="13">
                  <c:v>3.0805761583549258E-2</c:v>
                </c:pt>
                <c:pt idx="14">
                  <c:v>3.1194454719292657E-2</c:v>
                </c:pt>
                <c:pt idx="15">
                  <c:v>3.1471862087229838E-2</c:v>
                </c:pt>
                <c:pt idx="16">
                  <c:v>3.1703773673558776E-2</c:v>
                </c:pt>
                <c:pt idx="17">
                  <c:v>3.1923366506854498E-2</c:v>
                </c:pt>
                <c:pt idx="18">
                  <c:v>3.2151749615939432E-2</c:v>
                </c:pt>
                <c:pt idx="19">
                  <c:v>3.2403536812527202E-2</c:v>
                </c:pt>
                <c:pt idx="20">
                  <c:v>3.2692721391655126E-2</c:v>
                </c:pt>
                <c:pt idx="21">
                  <c:v>3.3031974358400051E-2</c:v>
                </c:pt>
                <c:pt idx="22">
                  <c:v>3.3429909470102638E-2</c:v>
                </c:pt>
                <c:pt idx="23">
                  <c:v>3.3899751770947395E-2</c:v>
                </c:pt>
                <c:pt idx="24">
                  <c:v>3.4466241927810469E-2</c:v>
                </c:pt>
                <c:pt idx="25">
                  <c:v>3.5164065446331307E-2</c:v>
                </c:pt>
                <c:pt idx="26">
                  <c:v>3.5945737733480698E-2</c:v>
                </c:pt>
                <c:pt idx="27">
                  <c:v>3.6756209314180006E-2</c:v>
                </c:pt>
                <c:pt idx="28">
                  <c:v>3.7571552279497371E-2</c:v>
                </c:pt>
                <c:pt idx="29">
                  <c:v>3.839236809490245E-2</c:v>
                </c:pt>
                <c:pt idx="30">
                  <c:v>3.9228360675437807E-2</c:v>
                </c:pt>
                <c:pt idx="31">
                  <c:v>4.011196679542061E-2</c:v>
                </c:pt>
                <c:pt idx="32">
                  <c:v>4.1037009426735681E-2</c:v>
                </c:pt>
                <c:pt idx="33">
                  <c:v>4.199202819061143E-2</c:v>
                </c:pt>
                <c:pt idx="34">
                  <c:v>4.2976393158521746E-2</c:v>
                </c:pt>
                <c:pt idx="35">
                  <c:v>4.3972607335839457E-2</c:v>
                </c:pt>
                <c:pt idx="36">
                  <c:v>4.49716175857931E-2</c:v>
                </c:pt>
                <c:pt idx="37">
                  <c:v>4.5972115294809157E-2</c:v>
                </c:pt>
                <c:pt idx="38">
                  <c:v>4.6971880111758575E-2</c:v>
                </c:pt>
                <c:pt idx="39">
                  <c:v>4.7940597784770021E-2</c:v>
                </c:pt>
                <c:pt idx="40">
                  <c:v>4.8873721289441424E-2</c:v>
                </c:pt>
                <c:pt idx="41">
                  <c:v>4.9789552869501492E-2</c:v>
                </c:pt>
                <c:pt idx="42">
                  <c:v>5.0678990331013793E-2</c:v>
                </c:pt>
                <c:pt idx="43">
                  <c:v>5.1513649583778846E-2</c:v>
                </c:pt>
                <c:pt idx="44">
                  <c:v>5.2324491227546704E-2</c:v>
                </c:pt>
                <c:pt idx="45">
                  <c:v>5.3137082308111594E-2</c:v>
                </c:pt>
                <c:pt idx="46">
                  <c:v>5.3957590756666118E-2</c:v>
                </c:pt>
                <c:pt idx="47">
                  <c:v>5.4781765482667423E-2</c:v>
                </c:pt>
                <c:pt idx="48">
                  <c:v>5.5610555988623689E-2</c:v>
                </c:pt>
                <c:pt idx="49">
                  <c:v>5.6444861404519001E-2</c:v>
                </c:pt>
                <c:pt idx="50">
                  <c:v>5.728594487460735E-2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3F-524F-A7E8-6F3EA173F3B7}"/>
            </c:ext>
          </c:extLst>
        </c:ser>
        <c:ser>
          <c:idx val="15"/>
          <c:order val="4"/>
          <c:tx>
            <c:strRef>
              <c:f>Westdiep!$AC$1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1.8967780824872507E-2</c:v>
                </c:pt>
                <c:pt idx="2">
                  <c:v>1.9972285655344073E-2</c:v>
                </c:pt>
                <c:pt idx="3">
                  <c:v>2.0914490211490312E-2</c:v>
                </c:pt>
                <c:pt idx="4">
                  <c:v>2.1804429603893671E-2</c:v>
                </c:pt>
                <c:pt idx="5">
                  <c:v>2.2675267284136401E-2</c:v>
                </c:pt>
                <c:pt idx="6">
                  <c:v>2.3557596025218532E-2</c:v>
                </c:pt>
                <c:pt idx="7">
                  <c:v>2.4435465662014138E-2</c:v>
                </c:pt>
                <c:pt idx="8">
                  <c:v>2.529627813952905E-2</c:v>
                </c:pt>
                <c:pt idx="9">
                  <c:v>2.6138320086422213E-2</c:v>
                </c:pt>
                <c:pt idx="10">
                  <c:v>2.697996281623026E-2</c:v>
                </c:pt>
                <c:pt idx="11">
                  <c:v>2.7813760051288543E-2</c:v>
                </c:pt>
                <c:pt idx="12">
                  <c:v>2.8637248812674147E-2</c:v>
                </c:pt>
                <c:pt idx="13">
                  <c:v>2.9424523291232692E-2</c:v>
                </c:pt>
                <c:pt idx="14">
                  <c:v>3.0074171413046788E-2</c:v>
                </c:pt>
                <c:pt idx="15">
                  <c:v>3.0565765190964603E-2</c:v>
                </c:pt>
                <c:pt idx="16">
                  <c:v>3.09292193828953E-2</c:v>
                </c:pt>
                <c:pt idx="17">
                  <c:v>3.1206889482962682E-2</c:v>
                </c:pt>
                <c:pt idx="18">
                  <c:v>3.1434044719909938E-2</c:v>
                </c:pt>
                <c:pt idx="19">
                  <c:v>3.1638126443899448E-2</c:v>
                </c:pt>
                <c:pt idx="20">
                  <c:v>3.1832776078253772E-2</c:v>
                </c:pt>
                <c:pt idx="21">
                  <c:v>3.2032642497091604E-2</c:v>
                </c:pt>
                <c:pt idx="22">
                  <c:v>3.2251182526177993E-2</c:v>
                </c:pt>
                <c:pt idx="23">
                  <c:v>3.2504868318498914E-2</c:v>
                </c:pt>
                <c:pt idx="24">
                  <c:v>3.2808070003587937E-2</c:v>
                </c:pt>
                <c:pt idx="25">
                  <c:v>3.3171604534467207E-2</c:v>
                </c:pt>
                <c:pt idx="26">
                  <c:v>3.3609065470217657E-2</c:v>
                </c:pt>
                <c:pt idx="27">
                  <c:v>3.4135880920169635E-2</c:v>
                </c:pt>
                <c:pt idx="28">
                  <c:v>3.4782207657694665E-2</c:v>
                </c:pt>
                <c:pt idx="29">
                  <c:v>3.553723487853206E-2</c:v>
                </c:pt>
                <c:pt idx="30">
                  <c:v>3.6363371247642017E-2</c:v>
                </c:pt>
                <c:pt idx="31">
                  <c:v>3.721288664850797E-2</c:v>
                </c:pt>
                <c:pt idx="32">
                  <c:v>3.8083338810060735E-2</c:v>
                </c:pt>
                <c:pt idx="33">
                  <c:v>3.8950619583663901E-2</c:v>
                </c:pt>
                <c:pt idx="34">
                  <c:v>3.9807098372525225E-2</c:v>
                </c:pt>
                <c:pt idx="35">
                  <c:v>4.0636586165564911E-2</c:v>
                </c:pt>
                <c:pt idx="36">
                  <c:v>4.1431996073971224E-2</c:v>
                </c:pt>
                <c:pt idx="37">
                  <c:v>4.219635881158338E-2</c:v>
                </c:pt>
                <c:pt idx="38">
                  <c:v>4.2922452865831226E-2</c:v>
                </c:pt>
                <c:pt idx="39">
                  <c:v>4.3610160027601839E-2</c:v>
                </c:pt>
                <c:pt idx="40">
                  <c:v>4.4261173699179909E-2</c:v>
                </c:pt>
                <c:pt idx="41">
                  <c:v>4.4883538493890068E-2</c:v>
                </c:pt>
                <c:pt idx="42">
                  <c:v>4.5479041628871446E-2</c:v>
                </c:pt>
                <c:pt idx="43">
                  <c:v>4.6032361655079936E-2</c:v>
                </c:pt>
                <c:pt idx="44">
                  <c:v>4.6545577579527597E-2</c:v>
                </c:pt>
                <c:pt idx="45">
                  <c:v>4.7032583417358081E-2</c:v>
                </c:pt>
                <c:pt idx="46">
                  <c:v>4.7501430432115882E-2</c:v>
                </c:pt>
                <c:pt idx="47">
                  <c:v>4.7950810333207756E-2</c:v>
                </c:pt>
                <c:pt idx="48">
                  <c:v>4.8359252132707926E-2</c:v>
                </c:pt>
                <c:pt idx="49">
                  <c:v>4.8724706251840548E-2</c:v>
                </c:pt>
                <c:pt idx="50">
                  <c:v>4.9063980015427312E-2</c:v>
                </c:pt>
                <c:pt idx="51">
                  <c:v>4.9385180927098177E-2</c:v>
                </c:pt>
                <c:pt idx="52">
                  <c:v>4.9705240489369633E-2</c:v>
                </c:pt>
                <c:pt idx="53">
                  <c:v>5.002777236897335E-2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3F-524F-A7E8-6F3EA173F3B7}"/>
            </c:ext>
          </c:extLst>
        </c:ser>
        <c:ser>
          <c:idx val="16"/>
          <c:order val="5"/>
          <c:tx>
            <c:strRef>
              <c:f>Westdiep!$AI$1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Westdiep!$AJ$2:$AJ$44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1.9034117324402647E-2</c:v>
                </c:pt>
                <c:pt idx="2">
                  <c:v>2.0057491138515269E-2</c:v>
                </c:pt>
                <c:pt idx="3">
                  <c:v>2.1022223526711944E-2</c:v>
                </c:pt>
                <c:pt idx="4">
                  <c:v>2.1953676454576628E-2</c:v>
                </c:pt>
                <c:pt idx="5">
                  <c:v>2.2854501871932144E-2</c:v>
                </c:pt>
                <c:pt idx="6">
                  <c:v>2.3728542385419403E-2</c:v>
                </c:pt>
                <c:pt idx="7">
                  <c:v>2.462322195041055E-2</c:v>
                </c:pt>
                <c:pt idx="8">
                  <c:v>2.5546273934869398E-2</c:v>
                </c:pt>
                <c:pt idx="9">
                  <c:v>2.6484940435072657E-2</c:v>
                </c:pt>
                <c:pt idx="10">
                  <c:v>2.7427387339287616E-2</c:v>
                </c:pt>
                <c:pt idx="11">
                  <c:v>2.8366822666578039E-2</c:v>
                </c:pt>
                <c:pt idx="12">
                  <c:v>2.9302000367154066E-2</c:v>
                </c:pt>
                <c:pt idx="13">
                  <c:v>3.0098340505859293E-2</c:v>
                </c:pt>
                <c:pt idx="14">
                  <c:v>3.0687068485868118E-2</c:v>
                </c:pt>
                <c:pt idx="15">
                  <c:v>3.1099066459042941E-2</c:v>
                </c:pt>
                <c:pt idx="16">
                  <c:v>3.1395695603478727E-2</c:v>
                </c:pt>
                <c:pt idx="17">
                  <c:v>3.163317630458256E-2</c:v>
                </c:pt>
                <c:pt idx="18">
                  <c:v>3.1851950625278506E-2</c:v>
                </c:pt>
                <c:pt idx="19">
                  <c:v>3.2072817315779163E-2</c:v>
                </c:pt>
                <c:pt idx="20">
                  <c:v>3.2307130718619258E-2</c:v>
                </c:pt>
                <c:pt idx="21">
                  <c:v>3.2570640463808136E-2</c:v>
                </c:pt>
                <c:pt idx="22">
                  <c:v>3.2868070327985943E-2</c:v>
                </c:pt>
                <c:pt idx="23">
                  <c:v>3.3208293767018351E-2</c:v>
                </c:pt>
                <c:pt idx="24">
                  <c:v>3.3607145223541426E-2</c:v>
                </c:pt>
                <c:pt idx="25">
                  <c:v>3.4087193543596121E-2</c:v>
                </c:pt>
                <c:pt idx="26">
                  <c:v>3.4672913069535308E-2</c:v>
                </c:pt>
                <c:pt idx="27">
                  <c:v>3.5376271372260307E-2</c:v>
                </c:pt>
                <c:pt idx="28">
                  <c:v>3.6161126470582006E-2</c:v>
                </c:pt>
                <c:pt idx="29">
                  <c:v>3.6980798169727797E-2</c:v>
                </c:pt>
                <c:pt idx="30">
                  <c:v>3.7812314594057039E-2</c:v>
                </c:pt>
                <c:pt idx="31">
                  <c:v>3.8599603321930673E-2</c:v>
                </c:pt>
                <c:pt idx="32">
                  <c:v>3.9340603113707191E-2</c:v>
                </c:pt>
                <c:pt idx="33">
                  <c:v>4.0028533369886474E-2</c:v>
                </c:pt>
                <c:pt idx="34">
                  <c:v>4.0675043494984221E-2</c:v>
                </c:pt>
                <c:pt idx="35">
                  <c:v>4.1301324350686439E-2</c:v>
                </c:pt>
                <c:pt idx="36">
                  <c:v>4.1925099114380242E-2</c:v>
                </c:pt>
                <c:pt idx="37">
                  <c:v>4.2571418414155834E-2</c:v>
                </c:pt>
                <c:pt idx="38">
                  <c:v>4.3257139645694664E-2</c:v>
                </c:pt>
                <c:pt idx="39">
                  <c:v>4.3975429307169765E-2</c:v>
                </c:pt>
                <c:pt idx="40">
                  <c:v>4.4711303013710797E-2</c:v>
                </c:pt>
                <c:pt idx="41">
                  <c:v>4.5443138056086997E-2</c:v>
                </c:pt>
                <c:pt idx="42">
                  <c:v>4.6129444268619063E-2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3F-524F-A7E8-6F3EA173F3B7}"/>
            </c:ext>
          </c:extLst>
        </c:ser>
        <c:ser>
          <c:idx val="17"/>
          <c:order val="6"/>
          <c:tx>
            <c:strRef>
              <c:f>Westdiep!$E$60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1.9107426976768576E-2</c:v>
                </c:pt>
                <c:pt idx="2">
                  <c:v>2.0214320259598365E-2</c:v>
                </c:pt>
                <c:pt idx="3">
                  <c:v>2.1285345920150342E-2</c:v>
                </c:pt>
                <c:pt idx="4">
                  <c:v>2.2340878667269869E-2</c:v>
                </c:pt>
                <c:pt idx="5">
                  <c:v>2.3349819559604138E-2</c:v>
                </c:pt>
                <c:pt idx="6">
                  <c:v>2.4337712335383285E-2</c:v>
                </c:pt>
                <c:pt idx="7">
                  <c:v>2.5320197420160329E-2</c:v>
                </c:pt>
                <c:pt idx="8">
                  <c:v>2.6310312766832468E-2</c:v>
                </c:pt>
                <c:pt idx="9">
                  <c:v>2.731344076646814E-2</c:v>
                </c:pt>
                <c:pt idx="10">
                  <c:v>2.8341020844846049E-2</c:v>
                </c:pt>
                <c:pt idx="11">
                  <c:v>2.9381939405569605E-2</c:v>
                </c:pt>
                <c:pt idx="12">
                  <c:v>3.0306344694680767E-2</c:v>
                </c:pt>
                <c:pt idx="13">
                  <c:v>3.0964658551858409E-2</c:v>
                </c:pt>
                <c:pt idx="14">
                  <c:v>3.140553099808379E-2</c:v>
                </c:pt>
                <c:pt idx="15">
                  <c:v>3.1731756059871559E-2</c:v>
                </c:pt>
                <c:pt idx="16">
                  <c:v>3.2022260305715207E-2</c:v>
                </c:pt>
                <c:pt idx="17">
                  <c:v>3.2313515422489655E-2</c:v>
                </c:pt>
                <c:pt idx="18">
                  <c:v>3.2622431804792913E-2</c:v>
                </c:pt>
                <c:pt idx="19">
                  <c:v>3.2961703556321408E-2</c:v>
                </c:pt>
                <c:pt idx="20">
                  <c:v>3.3353424750308253E-2</c:v>
                </c:pt>
                <c:pt idx="21">
                  <c:v>3.3806185535800608E-2</c:v>
                </c:pt>
                <c:pt idx="22">
                  <c:v>3.4329721329726871E-2</c:v>
                </c:pt>
                <c:pt idx="23">
                  <c:v>3.4956958975615744E-2</c:v>
                </c:pt>
                <c:pt idx="24">
                  <c:v>3.5659526545626187E-2</c:v>
                </c:pt>
                <c:pt idx="25">
                  <c:v>3.6405645830004538E-2</c:v>
                </c:pt>
                <c:pt idx="26">
                  <c:v>3.7195945021789835E-2</c:v>
                </c:pt>
                <c:pt idx="27">
                  <c:v>3.8011608911043611E-2</c:v>
                </c:pt>
                <c:pt idx="28">
                  <c:v>3.8835034081758139E-2</c:v>
                </c:pt>
                <c:pt idx="29">
                  <c:v>3.965308112581524E-2</c:v>
                </c:pt>
                <c:pt idx="30">
                  <c:v>4.0442332986482518E-2</c:v>
                </c:pt>
                <c:pt idx="31">
                  <c:v>4.119092670569275E-2</c:v>
                </c:pt>
                <c:pt idx="32">
                  <c:v>4.1888386519811943E-2</c:v>
                </c:pt>
                <c:pt idx="33">
                  <c:v>4.2523089951837817E-2</c:v>
                </c:pt>
                <c:pt idx="34">
                  <c:v>4.3086364625702575E-2</c:v>
                </c:pt>
                <c:pt idx="35">
                  <c:v>4.3586202425684492E-2</c:v>
                </c:pt>
                <c:pt idx="36">
                  <c:v>4.4037164020554777E-2</c:v>
                </c:pt>
                <c:pt idx="37">
                  <c:v>4.4457927700985715E-2</c:v>
                </c:pt>
                <c:pt idx="38">
                  <c:v>4.4868775645665257E-2</c:v>
                </c:pt>
                <c:pt idx="39">
                  <c:v>4.5276312756776113E-2</c:v>
                </c:pt>
                <c:pt idx="40">
                  <c:v>4.5676390578375206E-2</c:v>
                </c:pt>
                <c:pt idx="41">
                  <c:v>4.6070011853413785E-2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93F-524F-A7E8-6F3EA173F3B7}"/>
            </c:ext>
          </c:extLst>
        </c:ser>
        <c:ser>
          <c:idx val="18"/>
          <c:order val="7"/>
          <c:tx>
            <c:strRef>
              <c:f>Westdiep!$K$60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Westdiep!$L$61:$L$131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1.8901435941135254E-2</c:v>
                </c:pt>
                <c:pt idx="2">
                  <c:v>1.9946377279744975E-2</c:v>
                </c:pt>
                <c:pt idx="3">
                  <c:v>2.0961418510228477E-2</c:v>
                </c:pt>
                <c:pt idx="4">
                  <c:v>2.1986474602644634E-2</c:v>
                </c:pt>
                <c:pt idx="5">
                  <c:v>2.2997312764185228E-2</c:v>
                </c:pt>
                <c:pt idx="6">
                  <c:v>2.3992176260037797E-2</c:v>
                </c:pt>
                <c:pt idx="7">
                  <c:v>2.4967105862692959E-2</c:v>
                </c:pt>
                <c:pt idx="8">
                  <c:v>2.592322239129671E-2</c:v>
                </c:pt>
                <c:pt idx="9">
                  <c:v>2.6855602584201482E-2</c:v>
                </c:pt>
                <c:pt idx="10">
                  <c:v>2.7781475386981409E-2</c:v>
                </c:pt>
                <c:pt idx="11">
                  <c:v>2.8718478663756593E-2</c:v>
                </c:pt>
                <c:pt idx="12">
                  <c:v>2.9626642541654639E-2</c:v>
                </c:pt>
                <c:pt idx="13">
                  <c:v>3.0359775718319666E-2</c:v>
                </c:pt>
                <c:pt idx="14">
                  <c:v>3.0903521454363841E-2</c:v>
                </c:pt>
                <c:pt idx="15">
                  <c:v>3.1303078059076249E-2</c:v>
                </c:pt>
                <c:pt idx="16">
                  <c:v>3.162016048176771E-2</c:v>
                </c:pt>
                <c:pt idx="17">
                  <c:v>3.1906710467397785E-2</c:v>
                </c:pt>
                <c:pt idx="18">
                  <c:v>3.2192766356151967E-2</c:v>
                </c:pt>
                <c:pt idx="19">
                  <c:v>3.2493688543018609E-2</c:v>
                </c:pt>
                <c:pt idx="20">
                  <c:v>3.2817250607930289E-2</c:v>
                </c:pt>
                <c:pt idx="21">
                  <c:v>3.3179109871510661E-2</c:v>
                </c:pt>
                <c:pt idx="22">
                  <c:v>3.3592975526826524E-2</c:v>
                </c:pt>
                <c:pt idx="23">
                  <c:v>3.407364525264877E-2</c:v>
                </c:pt>
                <c:pt idx="24">
                  <c:v>3.4632973423144087E-2</c:v>
                </c:pt>
                <c:pt idx="25">
                  <c:v>3.529263235485857E-2</c:v>
                </c:pt>
                <c:pt idx="26">
                  <c:v>3.603218616364031E-2</c:v>
                </c:pt>
                <c:pt idx="27">
                  <c:v>3.682926346402568E-2</c:v>
                </c:pt>
                <c:pt idx="28">
                  <c:v>3.7676301844496267E-2</c:v>
                </c:pt>
                <c:pt idx="29">
                  <c:v>3.8575220587837918E-2</c:v>
                </c:pt>
                <c:pt idx="30">
                  <c:v>3.9514826002778176E-2</c:v>
                </c:pt>
                <c:pt idx="31">
                  <c:v>4.0492113104695998E-2</c:v>
                </c:pt>
                <c:pt idx="32">
                  <c:v>4.1505586843909106E-2</c:v>
                </c:pt>
                <c:pt idx="33">
                  <c:v>4.2540931754164679E-2</c:v>
                </c:pt>
                <c:pt idx="34">
                  <c:v>4.3595199391243858E-2</c:v>
                </c:pt>
                <c:pt idx="35">
                  <c:v>4.4660264286772118E-2</c:v>
                </c:pt>
                <c:pt idx="36">
                  <c:v>4.5722499708895081E-2</c:v>
                </c:pt>
                <c:pt idx="37">
                  <c:v>4.6776845731938181E-2</c:v>
                </c:pt>
                <c:pt idx="38">
                  <c:v>4.7806934697691719E-2</c:v>
                </c:pt>
                <c:pt idx="39">
                  <c:v>4.880663920468941E-2</c:v>
                </c:pt>
                <c:pt idx="40">
                  <c:v>4.9783378282621187E-2</c:v>
                </c:pt>
                <c:pt idx="41">
                  <c:v>5.0738950114072756E-2</c:v>
                </c:pt>
                <c:pt idx="42">
                  <c:v>5.1701046985692022E-2</c:v>
                </c:pt>
                <c:pt idx="43">
                  <c:v>5.269770590164876E-2</c:v>
                </c:pt>
                <c:pt idx="44">
                  <c:v>5.3770344415754526E-2</c:v>
                </c:pt>
                <c:pt idx="45">
                  <c:v>5.494823671640562E-2</c:v>
                </c:pt>
                <c:pt idx="46">
                  <c:v>5.6215256026522366E-2</c:v>
                </c:pt>
                <c:pt idx="47">
                  <c:v>5.755453667063494E-2</c:v>
                </c:pt>
                <c:pt idx="48">
                  <c:v>5.8936786989360897E-2</c:v>
                </c:pt>
                <c:pt idx="49">
                  <c:v>6.0366272223609616E-2</c:v>
                </c:pt>
                <c:pt idx="50">
                  <c:v>6.1842547111430335E-2</c:v>
                </c:pt>
                <c:pt idx="51">
                  <c:v>6.3328428678679619E-2</c:v>
                </c:pt>
                <c:pt idx="52">
                  <c:v>6.4806031524120913E-2</c:v>
                </c:pt>
                <c:pt idx="53">
                  <c:v>6.6263062043176016E-2</c:v>
                </c:pt>
                <c:pt idx="54">
                  <c:v>6.7716158693517367E-2</c:v>
                </c:pt>
                <c:pt idx="55">
                  <c:v>6.9211566993166579E-2</c:v>
                </c:pt>
                <c:pt idx="56">
                  <c:v>7.0766609152469004E-2</c:v>
                </c:pt>
                <c:pt idx="57">
                  <c:v>7.2367399841910263E-2</c:v>
                </c:pt>
                <c:pt idx="58">
                  <c:v>7.4024378161648988E-2</c:v>
                </c:pt>
                <c:pt idx="59">
                  <c:v>7.56947224281906E-2</c:v>
                </c:pt>
                <c:pt idx="60">
                  <c:v>7.7297575378266314E-2</c:v>
                </c:pt>
                <c:pt idx="61">
                  <c:v>7.8841303074930466E-2</c:v>
                </c:pt>
                <c:pt idx="62">
                  <c:v>8.0349688108139444E-2</c:v>
                </c:pt>
                <c:pt idx="63">
                  <c:v>8.1817310621218442E-2</c:v>
                </c:pt>
                <c:pt idx="64">
                  <c:v>8.3235371028280686E-2</c:v>
                </c:pt>
                <c:pt idx="65">
                  <c:v>8.459966633136505E-2</c:v>
                </c:pt>
                <c:pt idx="66">
                  <c:v>8.5931093920318835E-2</c:v>
                </c:pt>
                <c:pt idx="67">
                  <c:v>8.7265079994384362E-2</c:v>
                </c:pt>
                <c:pt idx="68">
                  <c:v>8.8640929805166399E-2</c:v>
                </c:pt>
                <c:pt idx="69">
                  <c:v>8.9993792485819485E-2</c:v>
                </c:pt>
                <c:pt idx="70">
                  <c:v>9.1335151348107699E-2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93F-524F-A7E8-6F3EA173F3B7}"/>
            </c:ext>
          </c:extLst>
        </c:ser>
        <c:ser>
          <c:idx val="19"/>
          <c:order val="8"/>
          <c:tx>
            <c:strRef>
              <c:f>Westdiep!$Q$60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1.9012718995192541E-2</c:v>
                </c:pt>
                <c:pt idx="2">
                  <c:v>2.011094195332077E-2</c:v>
                </c:pt>
                <c:pt idx="3">
                  <c:v>2.1151252124204295E-2</c:v>
                </c:pt>
                <c:pt idx="4">
                  <c:v>2.2139523377307492E-2</c:v>
                </c:pt>
                <c:pt idx="5">
                  <c:v>2.3086880033027824E-2</c:v>
                </c:pt>
                <c:pt idx="6">
                  <c:v>2.3990226561848207E-2</c:v>
                </c:pt>
                <c:pt idx="7">
                  <c:v>2.4848374326792676E-2</c:v>
                </c:pt>
                <c:pt idx="8">
                  <c:v>2.5667848045081747E-2</c:v>
                </c:pt>
                <c:pt idx="9">
                  <c:v>2.6480453457589859E-2</c:v>
                </c:pt>
                <c:pt idx="10">
                  <c:v>2.7297253885405239E-2</c:v>
                </c:pt>
                <c:pt idx="11">
                  <c:v>2.8110827460686588E-2</c:v>
                </c:pt>
                <c:pt idx="12">
                  <c:v>2.8923185173734982E-2</c:v>
                </c:pt>
                <c:pt idx="13">
                  <c:v>2.9664282333197442E-2</c:v>
                </c:pt>
                <c:pt idx="14">
                  <c:v>3.0252259465201964E-2</c:v>
                </c:pt>
                <c:pt idx="15">
                  <c:v>3.0683184792284962E-2</c:v>
                </c:pt>
                <c:pt idx="16">
                  <c:v>3.1001852209001288E-2</c:v>
                </c:pt>
                <c:pt idx="17">
                  <c:v>3.1255789929009709E-2</c:v>
                </c:pt>
                <c:pt idx="18">
                  <c:v>3.1481110736193106E-2</c:v>
                </c:pt>
                <c:pt idx="19">
                  <c:v>3.1697594354699092E-2</c:v>
                </c:pt>
                <c:pt idx="20">
                  <c:v>3.1921118574028011E-2</c:v>
                </c:pt>
                <c:pt idx="21">
                  <c:v>3.2160526346248455E-2</c:v>
                </c:pt>
                <c:pt idx="22">
                  <c:v>3.2418941242475484E-2</c:v>
                </c:pt>
                <c:pt idx="23">
                  <c:v>3.2701854609130457E-2</c:v>
                </c:pt>
                <c:pt idx="24">
                  <c:v>3.3014846966092914E-2</c:v>
                </c:pt>
                <c:pt idx="25">
                  <c:v>3.3374332727636145E-2</c:v>
                </c:pt>
                <c:pt idx="26">
                  <c:v>3.3807475273287375E-2</c:v>
                </c:pt>
                <c:pt idx="27">
                  <c:v>3.4347079532371115E-2</c:v>
                </c:pt>
                <c:pt idx="28">
                  <c:v>3.5017777897367028E-2</c:v>
                </c:pt>
                <c:pt idx="29">
                  <c:v>3.5805913745186609E-2</c:v>
                </c:pt>
                <c:pt idx="30">
                  <c:v>3.665407842529575E-2</c:v>
                </c:pt>
                <c:pt idx="31">
                  <c:v>3.7539703750993511E-2</c:v>
                </c:pt>
                <c:pt idx="32">
                  <c:v>3.844804413802054E-2</c:v>
                </c:pt>
                <c:pt idx="33">
                  <c:v>3.9363746407730181E-2</c:v>
                </c:pt>
                <c:pt idx="34">
                  <c:v>4.0277980704507992E-2</c:v>
                </c:pt>
                <c:pt idx="35">
                  <c:v>4.1192001521090503E-2</c:v>
                </c:pt>
                <c:pt idx="36">
                  <c:v>4.2106290723844704E-2</c:v>
                </c:pt>
                <c:pt idx="37">
                  <c:v>4.2987187302368356E-2</c:v>
                </c:pt>
                <c:pt idx="38">
                  <c:v>4.3836649592768714E-2</c:v>
                </c:pt>
                <c:pt idx="39">
                  <c:v>4.4646979347150555E-2</c:v>
                </c:pt>
                <c:pt idx="40">
                  <c:v>4.5423192364285679E-2</c:v>
                </c:pt>
                <c:pt idx="41">
                  <c:v>4.6171820585454722E-2</c:v>
                </c:pt>
                <c:pt idx="42">
                  <c:v>4.6900226214154475E-2</c:v>
                </c:pt>
                <c:pt idx="43">
                  <c:v>4.7608622218955829E-2</c:v>
                </c:pt>
                <c:pt idx="44">
                  <c:v>4.8300429447412523E-2</c:v>
                </c:pt>
                <c:pt idx="45">
                  <c:v>4.8982699945425527E-2</c:v>
                </c:pt>
                <c:pt idx="46">
                  <c:v>4.9657143332369251E-2</c:v>
                </c:pt>
                <c:pt idx="47">
                  <c:v>5.033750029557775E-2</c:v>
                </c:pt>
                <c:pt idx="48">
                  <c:v>5.1038814917841784E-2</c:v>
                </c:pt>
                <c:pt idx="49">
                  <c:v>5.1761400102358232E-2</c:v>
                </c:pt>
                <c:pt idx="50">
                  <c:v>5.2505584697915032E-2</c:v>
                </c:pt>
                <c:pt idx="51">
                  <c:v>5.3250270462421742E-2</c:v>
                </c:pt>
                <c:pt idx="52">
                  <c:v>5.3969547058298477E-2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3F-524F-A7E8-6F3EA173F3B7}"/>
            </c:ext>
          </c:extLst>
        </c:ser>
        <c:ser>
          <c:idx val="20"/>
          <c:order val="9"/>
          <c:tx>
            <c:strRef>
              <c:f>Westdiep!$W$60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1.9042378748424169E-2</c:v>
                </c:pt>
                <c:pt idx="2">
                  <c:v>2.0135770755050075E-2</c:v>
                </c:pt>
                <c:pt idx="3">
                  <c:v>2.1193887984782715E-2</c:v>
                </c:pt>
                <c:pt idx="4">
                  <c:v>2.22349804192216E-2</c:v>
                </c:pt>
                <c:pt idx="5">
                  <c:v>2.3254917329402085E-2</c:v>
                </c:pt>
                <c:pt idx="6">
                  <c:v>2.4265167868590804E-2</c:v>
                </c:pt>
                <c:pt idx="7">
                  <c:v>2.5260647228512477E-2</c:v>
                </c:pt>
                <c:pt idx="8">
                  <c:v>2.6219937912566847E-2</c:v>
                </c:pt>
                <c:pt idx="9">
                  <c:v>2.7143378280562316E-2</c:v>
                </c:pt>
                <c:pt idx="10">
                  <c:v>2.8036856877189681E-2</c:v>
                </c:pt>
                <c:pt idx="11">
                  <c:v>2.8892239830105668E-2</c:v>
                </c:pt>
                <c:pt idx="12">
                  <c:v>2.9666685718711637E-2</c:v>
                </c:pt>
                <c:pt idx="13">
                  <c:v>3.0256285923720209E-2</c:v>
                </c:pt>
                <c:pt idx="14">
                  <c:v>3.0685215179479964E-2</c:v>
                </c:pt>
                <c:pt idx="15">
                  <c:v>3.0997697982708326E-2</c:v>
                </c:pt>
                <c:pt idx="16">
                  <c:v>3.1240163622097299E-2</c:v>
                </c:pt>
                <c:pt idx="17">
                  <c:v>3.1447276811226478E-2</c:v>
                </c:pt>
                <c:pt idx="18">
                  <c:v>3.1640015368925398E-2</c:v>
                </c:pt>
                <c:pt idx="19">
                  <c:v>3.1833714737029437E-2</c:v>
                </c:pt>
                <c:pt idx="20">
                  <c:v>3.2032375428397812E-2</c:v>
                </c:pt>
                <c:pt idx="21">
                  <c:v>3.2241824967273756E-2</c:v>
                </c:pt>
                <c:pt idx="22">
                  <c:v>3.2469855145412695E-2</c:v>
                </c:pt>
                <c:pt idx="23">
                  <c:v>3.2719770819941027E-2</c:v>
                </c:pt>
                <c:pt idx="24">
                  <c:v>3.3003059958588397E-2</c:v>
                </c:pt>
                <c:pt idx="25">
                  <c:v>3.3319660627063402E-2</c:v>
                </c:pt>
                <c:pt idx="26">
                  <c:v>3.3676256200186529E-2</c:v>
                </c:pt>
                <c:pt idx="27">
                  <c:v>3.4089393313550882E-2</c:v>
                </c:pt>
                <c:pt idx="28">
                  <c:v>3.4583632886449236E-2</c:v>
                </c:pt>
                <c:pt idx="29">
                  <c:v>3.5169807010693839E-2</c:v>
                </c:pt>
                <c:pt idx="30">
                  <c:v>3.5824984028642447E-2</c:v>
                </c:pt>
                <c:pt idx="31">
                  <c:v>3.6529795388477108E-2</c:v>
                </c:pt>
                <c:pt idx="32">
                  <c:v>3.7268305149879347E-2</c:v>
                </c:pt>
                <c:pt idx="33">
                  <c:v>3.8035663072916025E-2</c:v>
                </c:pt>
                <c:pt idx="34">
                  <c:v>3.8830648605862786E-2</c:v>
                </c:pt>
                <c:pt idx="35">
                  <c:v>3.9637196217647178E-2</c:v>
                </c:pt>
                <c:pt idx="36">
                  <c:v>4.0445403420146485E-2</c:v>
                </c:pt>
                <c:pt idx="37">
                  <c:v>4.1248104099737538E-2</c:v>
                </c:pt>
                <c:pt idx="38">
                  <c:v>4.2022733894399519E-2</c:v>
                </c:pt>
                <c:pt idx="39">
                  <c:v>4.2737234061249102E-2</c:v>
                </c:pt>
                <c:pt idx="40">
                  <c:v>4.338992163392056E-2</c:v>
                </c:pt>
                <c:pt idx="41">
                  <c:v>4.4001267597666274E-2</c:v>
                </c:pt>
                <c:pt idx="42">
                  <c:v>4.4599524702526344E-2</c:v>
                </c:pt>
                <c:pt idx="43">
                  <c:v>4.5199666652773481E-2</c:v>
                </c:pt>
                <c:pt idx="44">
                  <c:v>4.5814387464428175E-2</c:v>
                </c:pt>
                <c:pt idx="45">
                  <c:v>4.6454882065970218E-2</c:v>
                </c:pt>
                <c:pt idx="46">
                  <c:v>4.7128580828288719E-2</c:v>
                </c:pt>
                <c:pt idx="47">
                  <c:v>4.7833899657480035E-2</c:v>
                </c:pt>
                <c:pt idx="48">
                  <c:v>4.8550932578385567E-2</c:v>
                </c:pt>
                <c:pt idx="49">
                  <c:v>4.9267287173992785E-2</c:v>
                </c:pt>
                <c:pt idx="50">
                  <c:v>4.9972304115176849E-2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93F-524F-A7E8-6F3EA173F3B7}"/>
            </c:ext>
          </c:extLst>
        </c:ser>
        <c:ser>
          <c:idx val="10"/>
          <c:order val="10"/>
          <c:tx>
            <c:strRef>
              <c:f>Westdiep!$AC$60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Westdiep!$AD$61:$AD$98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1.9075219494574927E-2</c:v>
                </c:pt>
                <c:pt idx="2">
                  <c:v>1.9985233314175614E-2</c:v>
                </c:pt>
                <c:pt idx="3">
                  <c:v>2.0804748615746493E-2</c:v>
                </c:pt>
                <c:pt idx="4">
                  <c:v>2.1591298157159041E-2</c:v>
                </c:pt>
                <c:pt idx="5">
                  <c:v>2.2387659547063649E-2</c:v>
                </c:pt>
                <c:pt idx="6">
                  <c:v>2.318753166175359E-2</c:v>
                </c:pt>
                <c:pt idx="7">
                  <c:v>2.3996180783292628E-2</c:v>
                </c:pt>
                <c:pt idx="8">
                  <c:v>2.4821615096801801E-2</c:v>
                </c:pt>
                <c:pt idx="9">
                  <c:v>2.5646614745642241E-2</c:v>
                </c:pt>
                <c:pt idx="10">
                  <c:v>2.6467920370889495E-2</c:v>
                </c:pt>
                <c:pt idx="11">
                  <c:v>2.7293052400093731E-2</c:v>
                </c:pt>
                <c:pt idx="12">
                  <c:v>2.8149472755288785E-2</c:v>
                </c:pt>
                <c:pt idx="13">
                  <c:v>2.9019808650124063E-2</c:v>
                </c:pt>
                <c:pt idx="14">
                  <c:v>2.9814608357169734E-2</c:v>
                </c:pt>
                <c:pt idx="15">
                  <c:v>3.0410589075826555E-2</c:v>
                </c:pt>
                <c:pt idx="16">
                  <c:v>3.0819573554010993E-2</c:v>
                </c:pt>
                <c:pt idx="17">
                  <c:v>3.1101845557781158E-2</c:v>
                </c:pt>
                <c:pt idx="18">
                  <c:v>3.1317473706341657E-2</c:v>
                </c:pt>
                <c:pt idx="19">
                  <c:v>3.1496316648111901E-2</c:v>
                </c:pt>
                <c:pt idx="20">
                  <c:v>3.1658430916067001E-2</c:v>
                </c:pt>
                <c:pt idx="21">
                  <c:v>3.1818759631945352E-2</c:v>
                </c:pt>
                <c:pt idx="22">
                  <c:v>3.1985863558356149E-2</c:v>
                </c:pt>
                <c:pt idx="23">
                  <c:v>3.2165624727007985E-2</c:v>
                </c:pt>
                <c:pt idx="24">
                  <c:v>3.2359056332279743E-2</c:v>
                </c:pt>
                <c:pt idx="25">
                  <c:v>3.2567876252147285E-2</c:v>
                </c:pt>
                <c:pt idx="26">
                  <c:v>3.279940091083075E-2</c:v>
                </c:pt>
                <c:pt idx="27">
                  <c:v>3.3048595694017288E-2</c:v>
                </c:pt>
                <c:pt idx="28">
                  <c:v>3.3314734256028579E-2</c:v>
                </c:pt>
                <c:pt idx="29">
                  <c:v>3.3609178661161705E-2</c:v>
                </c:pt>
                <c:pt idx="30">
                  <c:v>3.3931685665701358E-2</c:v>
                </c:pt>
                <c:pt idx="31">
                  <c:v>3.4271013500441004E-2</c:v>
                </c:pt>
                <c:pt idx="32">
                  <c:v>3.4615376608667633E-2</c:v>
                </c:pt>
                <c:pt idx="33">
                  <c:v>3.4949128889086932E-2</c:v>
                </c:pt>
                <c:pt idx="34">
                  <c:v>3.5285883391390702E-2</c:v>
                </c:pt>
                <c:pt idx="35">
                  <c:v>3.5630749060654346E-2</c:v>
                </c:pt>
                <c:pt idx="36">
                  <c:v>3.5980040794342132E-2</c:v>
                </c:pt>
                <c:pt idx="37">
                  <c:v>3.6335523273388834E-2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93F-524F-A7E8-6F3EA173F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Westdiep!$Q$61:$Q$112</c:f>
              <c:numCache>
                <c:formatCode>0.000</c:formatCode>
                <c:ptCount val="52"/>
                <c:pt idx="0">
                  <c:v>1</c:v>
                </c:pt>
                <c:pt idx="1">
                  <c:v>0.80283856740350157</c:v>
                </c:pt>
                <c:pt idx="2">
                  <c:v>0.74917710885837907</c:v>
                </c:pt>
                <c:pt idx="3">
                  <c:v>0.70780025312308537</c:v>
                </c:pt>
                <c:pt idx="4">
                  <c:v>0.6815036689084113</c:v>
                </c:pt>
                <c:pt idx="5">
                  <c:v>0.64638319426105229</c:v>
                </c:pt>
                <c:pt idx="6">
                  <c:v>0.60282130433663506</c:v>
                </c:pt>
                <c:pt idx="7">
                  <c:v>0.57277662765317583</c:v>
                </c:pt>
                <c:pt idx="8">
                  <c:v>0.56879042781191136</c:v>
                </c:pt>
                <c:pt idx="9">
                  <c:v>0.56943445996858055</c:v>
                </c:pt>
                <c:pt idx="10">
                  <c:v>0.56554903661718703</c:v>
                </c:pt>
                <c:pt idx="11">
                  <c:v>0.56205082391089278</c:v>
                </c:pt>
                <c:pt idx="12">
                  <c:v>0.50160775663283463</c:v>
                </c:pt>
                <c:pt idx="13">
                  <c:v>0.38400440282057247</c:v>
                </c:pt>
                <c:pt idx="14">
                  <c:v>0.27368055135315728</c:v>
                </c:pt>
                <c:pt idx="15">
                  <c:v>0.19862201883088199</c:v>
                </c:pt>
                <c:pt idx="16">
                  <c:v>0.15682227536923668</c:v>
                </c:pt>
                <c:pt idx="17">
                  <c:v>0.13830992519687152</c:v>
                </c:pt>
                <c:pt idx="18">
                  <c:v>0.13266720243377295</c:v>
                </c:pt>
                <c:pt idx="19">
                  <c:v>0.13588591401239938</c:v>
                </c:pt>
                <c:pt idx="20">
                  <c:v>0.1445110005797596</c:v>
                </c:pt>
                <c:pt idx="21">
                  <c:v>0.15565076889295748</c:v>
                </c:pt>
                <c:pt idx="22">
                  <c:v>0.16918493264915449</c:v>
                </c:pt>
                <c:pt idx="23">
                  <c:v>0.18610958741970587</c:v>
                </c:pt>
                <c:pt idx="24">
                  <c:v>0.21454016339148752</c:v>
                </c:pt>
                <c:pt idx="25">
                  <c:v>0.26095071362159045</c:v>
                </c:pt>
                <c:pt idx="26">
                  <c:v>0.32862000035041583</c:v>
                </c:pt>
                <c:pt idx="27">
                  <c:v>0.41716679013391739</c:v>
                </c:pt>
                <c:pt idx="28">
                  <c:v>0.48100495649695785</c:v>
                </c:pt>
                <c:pt idx="29">
                  <c:v>0.50919734070605116</c:v>
                </c:pt>
                <c:pt idx="30">
                  <c:v>0.52096394034536853</c:v>
                </c:pt>
                <c:pt idx="31">
                  <c:v>0.52430849691356052</c:v>
                </c:pt>
                <c:pt idx="32">
                  <c:v>0.51564018931008726</c:v>
                </c:pt>
                <c:pt idx="33">
                  <c:v>0.50138858518553842</c:v>
                </c:pt>
                <c:pt idx="34">
                  <c:v>0.48626908164333216</c:v>
                </c:pt>
                <c:pt idx="35">
                  <c:v>0.47617607648541349</c:v>
                </c:pt>
                <c:pt idx="36">
                  <c:v>0.44791083016226829</c:v>
                </c:pt>
                <c:pt idx="37">
                  <c:v>0.42028965501837584</c:v>
                </c:pt>
                <c:pt idx="38">
                  <c:v>0.39012223043525313</c:v>
                </c:pt>
                <c:pt idx="39">
                  <c:v>0.3653532273316703</c:v>
                </c:pt>
                <c:pt idx="40">
                  <c:v>0.34773707509395119</c:v>
                </c:pt>
                <c:pt idx="41">
                  <c:v>0.33111477535622497</c:v>
                </c:pt>
                <c:pt idx="42">
                  <c:v>0.3156249606304809</c:v>
                </c:pt>
                <c:pt idx="43">
                  <c:v>0.30252468068913541</c:v>
                </c:pt>
                <c:pt idx="44">
                  <c:v>0.29406797301370868</c:v>
                </c:pt>
                <c:pt idx="45">
                  <c:v>0.29076449165899709</c:v>
                </c:pt>
                <c:pt idx="46">
                  <c:v>0.29322740490019816</c:v>
                </c:pt>
                <c:pt idx="47">
                  <c:v>0.29975956707410989</c:v>
                </c:pt>
                <c:pt idx="48">
                  <c:v>0.30462746330223917</c:v>
                </c:pt>
                <c:pt idx="49">
                  <c:v>0.30743095306299856</c:v>
                </c:pt>
                <c:pt idx="50">
                  <c:v>0.30143618011293177</c:v>
                </c:pt>
                <c:pt idx="51">
                  <c:v>0.28574238942745195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E-EB4E-8DC6-B1767F269D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Westdiep!$W$61:$W$112</c:f>
              <c:numCache>
                <c:formatCode>0.000</c:formatCode>
                <c:ptCount val="52"/>
                <c:pt idx="0">
                  <c:v>1</c:v>
                </c:pt>
                <c:pt idx="1">
                  <c:v>0.78040671466349465</c:v>
                </c:pt>
                <c:pt idx="2">
                  <c:v>0.74521489483255487</c:v>
                </c:pt>
                <c:pt idx="3">
                  <c:v>0.72333844308384554</c:v>
                </c:pt>
                <c:pt idx="4">
                  <c:v>0.70351188000132447</c:v>
                </c:pt>
                <c:pt idx="5">
                  <c:v>0.69247160499401494</c:v>
                </c:pt>
                <c:pt idx="6">
                  <c:v>0.678899497699055</c:v>
                </c:pt>
                <c:pt idx="7">
                  <c:v>0.6503696005976215</c:v>
                </c:pt>
                <c:pt idx="8">
                  <c:v>0.62065419327909632</c:v>
                </c:pt>
                <c:pt idx="9">
                  <c:v>0.5886760608069127</c:v>
                </c:pt>
                <c:pt idx="10">
                  <c:v>0.5576474590821614</c:v>
                </c:pt>
                <c:pt idx="11">
                  <c:v>0.49781939312851214</c:v>
                </c:pt>
                <c:pt idx="12">
                  <c:v>0.37129607676904108</c:v>
                </c:pt>
                <c:pt idx="13">
                  <c:v>0.26284426702132635</c:v>
                </c:pt>
                <c:pt idx="14">
                  <c:v>0.1882908428403226</c:v>
                </c:pt>
                <c:pt idx="15">
                  <c:v>0.14500756212783489</c:v>
                </c:pt>
                <c:pt idx="16">
                  <c:v>0.12283221343911152</c:v>
                </c:pt>
                <c:pt idx="17">
                  <c:v>0.11412335434975426</c:v>
                </c:pt>
                <c:pt idx="18">
                  <c:v>0.11399837233724648</c:v>
                </c:pt>
                <c:pt idx="19">
                  <c:v>0.11674095692202723</c:v>
                </c:pt>
                <c:pt idx="20">
                  <c:v>0.12294105929030043</c:v>
                </c:pt>
                <c:pt idx="21">
                  <c:v>0.13366652304808874</c:v>
                </c:pt>
                <c:pt idx="22">
                  <c:v>0.14776874043367141</c:v>
                </c:pt>
                <c:pt idx="23">
                  <c:v>0.16886187177581044</c:v>
                </c:pt>
                <c:pt idx="24">
                  <c:v>0.18933412722728921</c:v>
                </c:pt>
                <c:pt idx="25">
                  <c:v>0.21492074049071114</c:v>
                </c:pt>
                <c:pt idx="26">
                  <c:v>0.24934840108578571</c:v>
                </c:pt>
                <c:pt idx="27">
                  <c:v>0.30257365271474251</c:v>
                </c:pt>
                <c:pt idx="28">
                  <c:v>0.36376932556616459</c:v>
                </c:pt>
                <c:pt idx="29">
                  <c:v>0.3948277967167505</c:v>
                </c:pt>
                <c:pt idx="30">
                  <c:v>0.4134952027906984</c:v>
                </c:pt>
                <c:pt idx="31">
                  <c:v>0.42610586096873349</c:v>
                </c:pt>
                <c:pt idx="32">
                  <c:v>0.43399530382385126</c:v>
                </c:pt>
                <c:pt idx="33">
                  <c:v>0.44134321756801759</c:v>
                </c:pt>
                <c:pt idx="34">
                  <c:v>0.43663045314738014</c:v>
                </c:pt>
                <c:pt idx="35">
                  <c:v>0.42438003253567241</c:v>
                </c:pt>
                <c:pt idx="36">
                  <c:v>0.40945382413538273</c:v>
                </c:pt>
                <c:pt idx="37">
                  <c:v>0.38300778119768236</c:v>
                </c:pt>
                <c:pt idx="38">
                  <c:v>0.34191620337863876</c:v>
                </c:pt>
                <c:pt idx="39">
                  <c:v>0.30292548884731962</c:v>
                </c:pt>
                <c:pt idx="40">
                  <c:v>0.27696129006243753</c:v>
                </c:pt>
                <c:pt idx="41">
                  <c:v>0.26418045600783618</c:v>
                </c:pt>
                <c:pt idx="42">
                  <c:v>0.26066900677084642</c:v>
                </c:pt>
                <c:pt idx="43">
                  <c:v>0.26332208379482774</c:v>
                </c:pt>
                <c:pt idx="44">
                  <c:v>0.27282464169465881</c:v>
                </c:pt>
                <c:pt idx="45">
                  <c:v>0.28534902489065045</c:v>
                </c:pt>
                <c:pt idx="46">
                  <c:v>0.29546164235956879</c:v>
                </c:pt>
                <c:pt idx="47">
                  <c:v>0.29590922211228055</c:v>
                </c:pt>
                <c:pt idx="48">
                  <c:v>0.29007002031529439</c:v>
                </c:pt>
                <c:pt idx="49">
                  <c:v>0.28116381731321055</c:v>
                </c:pt>
                <c:pt idx="50">
                  <c:v>0.26678240218337579</c:v>
                </c:pt>
                <c:pt idx="51">
                  <c:v>0.24683635554652228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E-EB4E-8DC6-B1767F269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101903"/>
        <c:axId val="1192778367"/>
      </c:lineChart>
      <c:catAx>
        <c:axId val="112210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92778367"/>
        <c:crosses val="autoZero"/>
        <c:auto val="1"/>
        <c:lblAlgn val="ctr"/>
        <c:lblOffset val="100"/>
        <c:noMultiLvlLbl val="0"/>
      </c:catAx>
      <c:valAx>
        <c:axId val="11927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2210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</a:t>
            </a:r>
            <a:r>
              <a:rPr lang="en-GB" baseline="0"/>
              <a:t> </a:t>
            </a:r>
            <a:r>
              <a:rPr lang="en-GB"/>
              <a:t>estimation by asj DEB model at Edulis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Edulis!$E$2:$E$50</c:f>
              <c:numCache>
                <c:formatCode>0.000</c:formatCode>
                <c:ptCount val="49"/>
                <c:pt idx="0">
                  <c:v>1</c:v>
                </c:pt>
                <c:pt idx="1">
                  <c:v>0.76975777861502048</c:v>
                </c:pt>
                <c:pt idx="2">
                  <c:v>0.71943152043119618</c:v>
                </c:pt>
                <c:pt idx="3">
                  <c:v>0.70987543640808859</c:v>
                </c:pt>
                <c:pt idx="4">
                  <c:v>0.72010277883806484</c:v>
                </c:pt>
                <c:pt idx="5">
                  <c:v>0.72783187195095667</c:v>
                </c:pt>
                <c:pt idx="6">
                  <c:v>0.73342897767057669</c:v>
                </c:pt>
                <c:pt idx="7">
                  <c:v>0.73989898166656198</c:v>
                </c:pt>
                <c:pt idx="8">
                  <c:v>0.75283710103786172</c:v>
                </c:pt>
                <c:pt idx="9">
                  <c:v>0.74363336296425542</c:v>
                </c:pt>
                <c:pt idx="10">
                  <c:v>0.74492192314988959</c:v>
                </c:pt>
                <c:pt idx="11">
                  <c:v>0.73704039252011977</c:v>
                </c:pt>
                <c:pt idx="12">
                  <c:v>0.57979889100510396</c:v>
                </c:pt>
                <c:pt idx="13">
                  <c:v>0.40963732757311022</c:v>
                </c:pt>
                <c:pt idx="14">
                  <c:v>0.28637565747621441</c:v>
                </c:pt>
                <c:pt idx="15">
                  <c:v>0.21802453399965638</c:v>
                </c:pt>
                <c:pt idx="16">
                  <c:v>0.19154939407564131</c:v>
                </c:pt>
                <c:pt idx="17">
                  <c:v>0.19255160861803738</c:v>
                </c:pt>
                <c:pt idx="18">
                  <c:v>0.21248130825436021</c:v>
                </c:pt>
                <c:pt idx="19">
                  <c:v>0.2471116923035977</c:v>
                </c:pt>
                <c:pt idx="20">
                  <c:v>0.29656941700705952</c:v>
                </c:pt>
                <c:pt idx="21">
                  <c:v>0.36322606231034466</c:v>
                </c:pt>
                <c:pt idx="22">
                  <c:v>0.45146075833370447</c:v>
                </c:pt>
                <c:pt idx="23">
                  <c:v>0.55533444842312241</c:v>
                </c:pt>
                <c:pt idx="24">
                  <c:v>0.61998365768938579</c:v>
                </c:pt>
                <c:pt idx="25">
                  <c:v>0.6342593172462575</c:v>
                </c:pt>
                <c:pt idx="26">
                  <c:v>0.66226603229290382</c:v>
                </c:pt>
                <c:pt idx="27">
                  <c:v>0.6789221973891203</c:v>
                </c:pt>
                <c:pt idx="28">
                  <c:v>0.67932495688508332</c:v>
                </c:pt>
                <c:pt idx="29">
                  <c:v>0.66555808856761134</c:v>
                </c:pt>
                <c:pt idx="30">
                  <c:v>0.64367827726468507</c:v>
                </c:pt>
                <c:pt idx="31">
                  <c:v>0.62273460771017186</c:v>
                </c:pt>
                <c:pt idx="32">
                  <c:v>0.60315695569784855</c:v>
                </c:pt>
                <c:pt idx="33">
                  <c:v>0.5880577955450762</c:v>
                </c:pt>
                <c:pt idx="34">
                  <c:v>0.57745335892366068</c:v>
                </c:pt>
                <c:pt idx="35">
                  <c:v>0.56923679139238281</c:v>
                </c:pt>
                <c:pt idx="36">
                  <c:v>0.56638552779583129</c:v>
                </c:pt>
                <c:pt idx="37">
                  <c:v>0.55932030210756545</c:v>
                </c:pt>
                <c:pt idx="38">
                  <c:v>0.55536098467848771</c:v>
                </c:pt>
                <c:pt idx="39">
                  <c:v>0.55252567472747272</c:v>
                </c:pt>
                <c:pt idx="40">
                  <c:v>0.55367935052544826</c:v>
                </c:pt>
                <c:pt idx="41">
                  <c:v>0.55471101580689042</c:v>
                </c:pt>
                <c:pt idx="42">
                  <c:v>0.55466522587686418</c:v>
                </c:pt>
                <c:pt idx="43">
                  <c:v>0.55118884238741617</c:v>
                </c:pt>
                <c:pt idx="44">
                  <c:v>0.54594170020060451</c:v>
                </c:pt>
                <c:pt idx="45">
                  <c:v>0.54221100184101068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C821-5D49-8C6B-7CBD1245B69E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Edulis!$K$2:$K$49</c:f>
              <c:numCache>
                <c:formatCode>0.000</c:formatCode>
                <c:ptCount val="48"/>
                <c:pt idx="0">
                  <c:v>1</c:v>
                </c:pt>
                <c:pt idx="1">
                  <c:v>0.78329809430904307</c:v>
                </c:pt>
                <c:pt idx="2">
                  <c:v>0.75461828186146007</c:v>
                </c:pt>
                <c:pt idx="3">
                  <c:v>0.75274370838326488</c:v>
                </c:pt>
                <c:pt idx="4">
                  <c:v>0.74873361243867709</c:v>
                </c:pt>
                <c:pt idx="5">
                  <c:v>0.74447164515249409</c:v>
                </c:pt>
                <c:pt idx="6">
                  <c:v>0.74226164773232173</c:v>
                </c:pt>
                <c:pt idx="7">
                  <c:v>0.74320465941425906</c:v>
                </c:pt>
                <c:pt idx="8">
                  <c:v>0.74386742537434059</c:v>
                </c:pt>
                <c:pt idx="9">
                  <c:v>0.74082713256574539</c:v>
                </c:pt>
                <c:pt idx="10">
                  <c:v>0.73622921779025818</c:v>
                </c:pt>
                <c:pt idx="11">
                  <c:v>0.63162266424307523</c:v>
                </c:pt>
                <c:pt idx="12">
                  <c:v>0.44664736556165519</c:v>
                </c:pt>
                <c:pt idx="13">
                  <c:v>0.30154421264675235</c:v>
                </c:pt>
                <c:pt idx="14">
                  <c:v>0.22323235421452128</c:v>
                </c:pt>
                <c:pt idx="15">
                  <c:v>0.19781536746560519</c:v>
                </c:pt>
                <c:pt idx="16">
                  <c:v>0.2037455881692932</c:v>
                </c:pt>
                <c:pt idx="17">
                  <c:v>0.23064194511250241</c:v>
                </c:pt>
                <c:pt idx="18">
                  <c:v>0.27570919066461419</c:v>
                </c:pt>
                <c:pt idx="19">
                  <c:v>0.33927224466720185</c:v>
                </c:pt>
                <c:pt idx="20">
                  <c:v>0.43012294869210338</c:v>
                </c:pt>
                <c:pt idx="21">
                  <c:v>0.55122177346000134</c:v>
                </c:pt>
                <c:pt idx="22">
                  <c:v>0.6124522322694872</c:v>
                </c:pt>
                <c:pt idx="23">
                  <c:v>0.64188665356447905</c:v>
                </c:pt>
                <c:pt idx="24">
                  <c:v>0.65772631392104031</c:v>
                </c:pt>
                <c:pt idx="25">
                  <c:v>0.65772194672069439</c:v>
                </c:pt>
                <c:pt idx="26">
                  <c:v>0.64902968549860929</c:v>
                </c:pt>
                <c:pt idx="27">
                  <c:v>0.63498530126635211</c:v>
                </c:pt>
                <c:pt idx="28">
                  <c:v>0.62794285943618622</c:v>
                </c:pt>
                <c:pt idx="29">
                  <c:v>0.61773655781897807</c:v>
                </c:pt>
                <c:pt idx="30">
                  <c:v>0.61163596042993529</c:v>
                </c:pt>
                <c:pt idx="31">
                  <c:v>0.60788423592908691</c:v>
                </c:pt>
                <c:pt idx="32">
                  <c:v>0.60471402510961014</c:v>
                </c:pt>
                <c:pt idx="33">
                  <c:v>0.5984615033179872</c:v>
                </c:pt>
                <c:pt idx="34">
                  <c:v>0.59388215627804741</c:v>
                </c:pt>
                <c:pt idx="35">
                  <c:v>0.58599685682999014</c:v>
                </c:pt>
                <c:pt idx="36">
                  <c:v>0.57940619525292703</c:v>
                </c:pt>
                <c:pt idx="37">
                  <c:v>0.57000647059089438</c:v>
                </c:pt>
                <c:pt idx="38">
                  <c:v>0.55739333034552296</c:v>
                </c:pt>
                <c:pt idx="39">
                  <c:v>0.54346937368297721</c:v>
                </c:pt>
                <c:pt idx="40">
                  <c:v>0.53422683552590611</c:v>
                </c:pt>
                <c:pt idx="41">
                  <c:v>0.53259316962950154</c:v>
                </c:pt>
                <c:pt idx="42">
                  <c:v>0.53382663029414801</c:v>
                </c:pt>
                <c:pt idx="43">
                  <c:v>0.53803456240000425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C821-5D49-8C6B-7CBD1245B69E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Edulis!$Q$2:$Q$58</c:f>
              <c:numCache>
                <c:formatCode>0.000</c:formatCode>
                <c:ptCount val="57"/>
                <c:pt idx="0">
                  <c:v>1</c:v>
                </c:pt>
                <c:pt idx="1">
                  <c:v>0.78375397930405999</c:v>
                </c:pt>
                <c:pt idx="2">
                  <c:v>0.72307013908342266</c:v>
                </c:pt>
                <c:pt idx="3">
                  <c:v>0.70080711230365889</c:v>
                </c:pt>
                <c:pt idx="4">
                  <c:v>0.69254455550594785</c:v>
                </c:pt>
                <c:pt idx="5">
                  <c:v>0.69016240224070713</c:v>
                </c:pt>
                <c:pt idx="6">
                  <c:v>0.69214730307051919</c:v>
                </c:pt>
                <c:pt idx="7">
                  <c:v>0.69997597416854418</c:v>
                </c:pt>
                <c:pt idx="8">
                  <c:v>0.70732621741337243</c:v>
                </c:pt>
                <c:pt idx="9">
                  <c:v>0.70865065730854782</c:v>
                </c:pt>
                <c:pt idx="10">
                  <c:v>0.70633784754630702</c:v>
                </c:pt>
                <c:pt idx="11">
                  <c:v>0.70396955451406384</c:v>
                </c:pt>
                <c:pt idx="12">
                  <c:v>0.59864123371473021</c:v>
                </c:pt>
                <c:pt idx="13">
                  <c:v>0.44269972678457964</c:v>
                </c:pt>
                <c:pt idx="14">
                  <c:v>0.31312849120748798</c:v>
                </c:pt>
                <c:pt idx="15">
                  <c:v>0.23114768676155892</c:v>
                </c:pt>
                <c:pt idx="16">
                  <c:v>0.18959650159508157</c:v>
                </c:pt>
                <c:pt idx="17">
                  <c:v>0.17633045650926896</c:v>
                </c:pt>
                <c:pt idx="18">
                  <c:v>0.18060046174301872</c:v>
                </c:pt>
                <c:pt idx="19">
                  <c:v>0.19797859769309348</c:v>
                </c:pt>
                <c:pt idx="20">
                  <c:v>0.22779117379414865</c:v>
                </c:pt>
                <c:pt idx="21">
                  <c:v>0.2731635387550756</c:v>
                </c:pt>
                <c:pt idx="22">
                  <c:v>0.33450647071152539</c:v>
                </c:pt>
                <c:pt idx="23">
                  <c:v>0.42586891083497413</c:v>
                </c:pt>
                <c:pt idx="24">
                  <c:v>0.54728032622505651</c:v>
                </c:pt>
                <c:pt idx="25">
                  <c:v>0.61318652280013619</c:v>
                </c:pt>
                <c:pt idx="26">
                  <c:v>0.65092389792553962</c:v>
                </c:pt>
                <c:pt idx="27">
                  <c:v>0.67359553171264019</c:v>
                </c:pt>
                <c:pt idx="28">
                  <c:v>0.68465050107545644</c:v>
                </c:pt>
                <c:pt idx="29">
                  <c:v>0.68684631008424535</c:v>
                </c:pt>
                <c:pt idx="30">
                  <c:v>0.68962984950593964</c:v>
                </c:pt>
                <c:pt idx="31">
                  <c:v>0.69638018400373591</c:v>
                </c:pt>
                <c:pt idx="32">
                  <c:v>0.6939490601370164</c:v>
                </c:pt>
                <c:pt idx="33">
                  <c:v>0.68904160134120229</c:v>
                </c:pt>
                <c:pt idx="34">
                  <c:v>0.68597645334388901</c:v>
                </c:pt>
                <c:pt idx="35">
                  <c:v>0.68534432016462743</c:v>
                </c:pt>
                <c:pt idx="36">
                  <c:v>0.6835907718030505</c:v>
                </c:pt>
                <c:pt idx="37">
                  <c:v>0.68379974161704082</c:v>
                </c:pt>
                <c:pt idx="38">
                  <c:v>0.68381556464693671</c:v>
                </c:pt>
                <c:pt idx="39">
                  <c:v>0.68441668143463774</c:v>
                </c:pt>
                <c:pt idx="40">
                  <c:v>0.67823176717284339</c:v>
                </c:pt>
                <c:pt idx="41">
                  <c:v>0.66739359573564305</c:v>
                </c:pt>
                <c:pt idx="42">
                  <c:v>0.65482682864776653</c:v>
                </c:pt>
                <c:pt idx="43">
                  <c:v>0.64507239734290234</c:v>
                </c:pt>
                <c:pt idx="44">
                  <c:v>0.63899320071721666</c:v>
                </c:pt>
                <c:pt idx="45">
                  <c:v>0.63984439608280719</c:v>
                </c:pt>
                <c:pt idx="46">
                  <c:v>0.64352873711406278</c:v>
                </c:pt>
                <c:pt idx="47">
                  <c:v>0.64891773182522205</c:v>
                </c:pt>
                <c:pt idx="48">
                  <c:v>0.65382907637397691</c:v>
                </c:pt>
                <c:pt idx="49">
                  <c:v>0.65749756539336601</c:v>
                </c:pt>
                <c:pt idx="50">
                  <c:v>0.65710014674718042</c:v>
                </c:pt>
                <c:pt idx="51">
                  <c:v>0.65245890614488655</c:v>
                </c:pt>
                <c:pt idx="52">
                  <c:v>0.64675611847922954</c:v>
                </c:pt>
                <c:pt idx="53">
                  <c:v>0.64169274922268293</c:v>
                </c:pt>
                <c:pt idx="54">
                  <c:v>0.63576732451618201</c:v>
                </c:pt>
                <c:pt idx="55">
                  <c:v>0.63028842577547439</c:v>
                </c:pt>
                <c:pt idx="56">
                  <c:v>0.62609155465265354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821-5D49-8C6B-7CBD1245B69E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Edulis!$W$2:$W$52</c:f>
              <c:numCache>
                <c:formatCode>0.000</c:formatCode>
                <c:ptCount val="51"/>
                <c:pt idx="0">
                  <c:v>1</c:v>
                </c:pt>
                <c:pt idx="1">
                  <c:v>0.78114023876752037</c:v>
                </c:pt>
                <c:pt idx="2">
                  <c:v>0.75423037718282127</c:v>
                </c:pt>
                <c:pt idx="3">
                  <c:v>0.74871870557365738</c:v>
                </c:pt>
                <c:pt idx="4">
                  <c:v>0.74044313165023401</c:v>
                </c:pt>
                <c:pt idx="5">
                  <c:v>0.73551266199125032</c:v>
                </c:pt>
                <c:pt idx="6">
                  <c:v>0.73461316881720184</c:v>
                </c:pt>
                <c:pt idx="7">
                  <c:v>0.72589230407406258</c:v>
                </c:pt>
                <c:pt idx="8">
                  <c:v>0.71142304297839798</c:v>
                </c:pt>
                <c:pt idx="9">
                  <c:v>0.69935508807762647</c:v>
                </c:pt>
                <c:pt idx="10">
                  <c:v>0.66082984377708087</c:v>
                </c:pt>
                <c:pt idx="11">
                  <c:v>0.46816809358888367</c:v>
                </c:pt>
                <c:pt idx="12">
                  <c:v>0.3040676862859894</c:v>
                </c:pt>
                <c:pt idx="13">
                  <c:v>0.21623221543684923</c:v>
                </c:pt>
                <c:pt idx="14">
                  <c:v>0.18673935816665857</c:v>
                </c:pt>
                <c:pt idx="15">
                  <c:v>0.19155408591281572</c:v>
                </c:pt>
                <c:pt idx="16">
                  <c:v>0.21451468909573923</c:v>
                </c:pt>
                <c:pt idx="17">
                  <c:v>0.25509991076846972</c:v>
                </c:pt>
                <c:pt idx="18">
                  <c:v>0.31710226415275361</c:v>
                </c:pt>
                <c:pt idx="19">
                  <c:v>0.40507367109982434</c:v>
                </c:pt>
                <c:pt idx="20">
                  <c:v>0.5275571059233084</c:v>
                </c:pt>
                <c:pt idx="21">
                  <c:v>0.58745266855442335</c:v>
                </c:pt>
                <c:pt idx="22">
                  <c:v>0.61568428515647555</c:v>
                </c:pt>
                <c:pt idx="23">
                  <c:v>0.62146436328368926</c:v>
                </c:pt>
                <c:pt idx="24">
                  <c:v>0.61788220361699198</c:v>
                </c:pt>
                <c:pt idx="25">
                  <c:v>0.61816631095563446</c:v>
                </c:pt>
                <c:pt idx="26">
                  <c:v>0.6259774921333785</c:v>
                </c:pt>
                <c:pt idx="27">
                  <c:v>0.63209860269353424</c:v>
                </c:pt>
                <c:pt idx="28">
                  <c:v>0.64084111689927969</c:v>
                </c:pt>
                <c:pt idx="29">
                  <c:v>0.64782735130237101</c:v>
                </c:pt>
                <c:pt idx="30">
                  <c:v>0.65001072004570382</c:v>
                </c:pt>
                <c:pt idx="31">
                  <c:v>0.6415081357849084</c:v>
                </c:pt>
                <c:pt idx="32">
                  <c:v>0.62909028911969556</c:v>
                </c:pt>
                <c:pt idx="33">
                  <c:v>0.61587412603562774</c:v>
                </c:pt>
                <c:pt idx="34">
                  <c:v>0.6020473818644364</c:v>
                </c:pt>
                <c:pt idx="35">
                  <c:v>0.58620804073016319</c:v>
                </c:pt>
                <c:pt idx="36">
                  <c:v>0.56990136846696204</c:v>
                </c:pt>
                <c:pt idx="37">
                  <c:v>0.55814934921825143</c:v>
                </c:pt>
                <c:pt idx="38">
                  <c:v>0.54752007147763682</c:v>
                </c:pt>
                <c:pt idx="39">
                  <c:v>0.53419529914229524</c:v>
                </c:pt>
                <c:pt idx="40">
                  <c:v>0.53739200397328402</c:v>
                </c:pt>
                <c:pt idx="41">
                  <c:v>0.53861372288614895</c:v>
                </c:pt>
                <c:pt idx="42">
                  <c:v>0.53411243950423759</c:v>
                </c:pt>
                <c:pt idx="43">
                  <c:v>0.52702172283458348</c:v>
                </c:pt>
                <c:pt idx="44">
                  <c:v>0.51916980047856454</c:v>
                </c:pt>
                <c:pt idx="45">
                  <c:v>0.50669231745094112</c:v>
                </c:pt>
                <c:pt idx="46">
                  <c:v>0.49286544361398793</c:v>
                </c:pt>
                <c:pt idx="47">
                  <c:v>0.48006242193022231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C821-5D49-8C6B-7CBD1245B69E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Edulis!$AC$2:$AC$55</c:f>
              <c:numCache>
                <c:formatCode>0.000</c:formatCode>
                <c:ptCount val="54"/>
                <c:pt idx="0">
                  <c:v>1</c:v>
                </c:pt>
                <c:pt idx="1">
                  <c:v>0.80422134216900809</c:v>
                </c:pt>
                <c:pt idx="2">
                  <c:v>0.7632687590920062</c:v>
                </c:pt>
                <c:pt idx="3">
                  <c:v>0.74550936525934397</c:v>
                </c:pt>
                <c:pt idx="4">
                  <c:v>0.73046923305772216</c:v>
                </c:pt>
                <c:pt idx="5">
                  <c:v>0.71896988989473776</c:v>
                </c:pt>
                <c:pt idx="6">
                  <c:v>0.70791891205501545</c:v>
                </c:pt>
                <c:pt idx="7">
                  <c:v>0.70509436387181801</c:v>
                </c:pt>
                <c:pt idx="8">
                  <c:v>0.70886952566511552</c:v>
                </c:pt>
                <c:pt idx="9">
                  <c:v>0.70953010802583649</c:v>
                </c:pt>
                <c:pt idx="10">
                  <c:v>0.70991368312555969</c:v>
                </c:pt>
                <c:pt idx="11">
                  <c:v>0.66001849101642163</c:v>
                </c:pt>
                <c:pt idx="12">
                  <c:v>0.50437843890237644</c:v>
                </c:pt>
                <c:pt idx="13">
                  <c:v>0.3512441179633527</c:v>
                </c:pt>
                <c:pt idx="14">
                  <c:v>0.24869271770970924</c:v>
                </c:pt>
                <c:pt idx="15">
                  <c:v>0.19682411666873811</c:v>
                </c:pt>
                <c:pt idx="16">
                  <c:v>0.18273964057266182</c:v>
                </c:pt>
                <c:pt idx="17">
                  <c:v>0.1920168724794043</c:v>
                </c:pt>
                <c:pt idx="18">
                  <c:v>0.21692831403259974</c:v>
                </c:pt>
                <c:pt idx="19">
                  <c:v>0.25711079488941679</c:v>
                </c:pt>
                <c:pt idx="20">
                  <c:v>0.31872692036687789</c:v>
                </c:pt>
                <c:pt idx="21">
                  <c:v>0.4040702732920925</c:v>
                </c:pt>
                <c:pt idx="22">
                  <c:v>0.52507917057685038</c:v>
                </c:pt>
                <c:pt idx="23">
                  <c:v>0.6010096820541363</c:v>
                </c:pt>
                <c:pt idx="24">
                  <c:v>0.6385881756609042</c:v>
                </c:pt>
                <c:pt idx="25">
                  <c:v>0.65180664412887701</c:v>
                </c:pt>
                <c:pt idx="26">
                  <c:v>0.65220592248699472</c:v>
                </c:pt>
                <c:pt idx="27">
                  <c:v>0.64631587582869532</c:v>
                </c:pt>
                <c:pt idx="28">
                  <c:v>0.63502052615962123</c:v>
                </c:pt>
                <c:pt idx="29">
                  <c:v>0.61565939982579265</c:v>
                </c:pt>
                <c:pt idx="30">
                  <c:v>0.60596184659853602</c:v>
                </c:pt>
                <c:pt idx="31">
                  <c:v>0.59587614390142651</c:v>
                </c:pt>
                <c:pt idx="32">
                  <c:v>0.589462778796496</c:v>
                </c:pt>
                <c:pt idx="33">
                  <c:v>0.57239255397115574</c:v>
                </c:pt>
                <c:pt idx="34">
                  <c:v>0.55842201905129607</c:v>
                </c:pt>
                <c:pt idx="35">
                  <c:v>0.54306917809523214</c:v>
                </c:pt>
                <c:pt idx="36">
                  <c:v>0.52459218182494949</c:v>
                </c:pt>
                <c:pt idx="37">
                  <c:v>0.50513521061997124</c:v>
                </c:pt>
                <c:pt idx="38">
                  <c:v>0.47385380926503318</c:v>
                </c:pt>
                <c:pt idx="39">
                  <c:v>0.437600138795738</c:v>
                </c:pt>
                <c:pt idx="40">
                  <c:v>0.40937755338952569</c:v>
                </c:pt>
                <c:pt idx="41">
                  <c:v>0.39152349162971667</c:v>
                </c:pt>
                <c:pt idx="42">
                  <c:v>0.37578402254018806</c:v>
                </c:pt>
                <c:pt idx="43">
                  <c:v>0.34890641026736424</c:v>
                </c:pt>
                <c:pt idx="44">
                  <c:v>0.31566691683312814</c:v>
                </c:pt>
                <c:pt idx="45">
                  <c:v>0.2998412066575995</c:v>
                </c:pt>
                <c:pt idx="46">
                  <c:v>0.29013453081259827</c:v>
                </c:pt>
                <c:pt idx="47">
                  <c:v>0.28635228813273905</c:v>
                </c:pt>
                <c:pt idx="48">
                  <c:v>0.28474462549502111</c:v>
                </c:pt>
                <c:pt idx="49">
                  <c:v>0.28079687405972642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821-5D49-8C6B-7CBD1245B69E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Edulis!$AI$2:$AI$44</c:f>
              <c:numCache>
                <c:formatCode>0.000</c:formatCode>
                <c:ptCount val="43"/>
                <c:pt idx="0">
                  <c:v>1</c:v>
                </c:pt>
                <c:pt idx="1">
                  <c:v>0.77861885445917667</c:v>
                </c:pt>
                <c:pt idx="2">
                  <c:v>0.75930672037507752</c:v>
                </c:pt>
                <c:pt idx="3">
                  <c:v>0.75358579668737968</c:v>
                </c:pt>
                <c:pt idx="4">
                  <c:v>0.74450749369171343</c:v>
                </c:pt>
                <c:pt idx="5">
                  <c:v>0.73924680093599626</c:v>
                </c:pt>
                <c:pt idx="6">
                  <c:v>0.73613556155010651</c:v>
                </c:pt>
                <c:pt idx="7">
                  <c:v>0.73226093584201735</c:v>
                </c:pt>
                <c:pt idx="8">
                  <c:v>0.72459744870934983</c:v>
                </c:pt>
                <c:pt idx="9">
                  <c:v>0.71652242653796094</c:v>
                </c:pt>
                <c:pt idx="10">
                  <c:v>0.70425286957793964</c:v>
                </c:pt>
                <c:pt idx="11">
                  <c:v>0.54742402084777864</c:v>
                </c:pt>
                <c:pt idx="12">
                  <c:v>0.37068314366911637</c:v>
                </c:pt>
                <c:pt idx="13">
                  <c:v>0.25721489174621082</c:v>
                </c:pt>
                <c:pt idx="14">
                  <c:v>0.20271165703628002</c:v>
                </c:pt>
                <c:pt idx="15">
                  <c:v>0.18665098135702654</c:v>
                </c:pt>
                <c:pt idx="16">
                  <c:v>0.19591721138322618</c:v>
                </c:pt>
                <c:pt idx="17">
                  <c:v>0.22146628735782298</c:v>
                </c:pt>
                <c:pt idx="18">
                  <c:v>0.25954419374231841</c:v>
                </c:pt>
                <c:pt idx="19">
                  <c:v>0.31633079653763985</c:v>
                </c:pt>
                <c:pt idx="20">
                  <c:v>0.39937134695789489</c:v>
                </c:pt>
                <c:pt idx="21">
                  <c:v>0.51449945122878071</c:v>
                </c:pt>
                <c:pt idx="22">
                  <c:v>0.5866549269644864</c:v>
                </c:pt>
                <c:pt idx="23">
                  <c:v>0.62675920655502859</c:v>
                </c:pt>
                <c:pt idx="24">
                  <c:v>0.64742578580295918</c:v>
                </c:pt>
                <c:pt idx="25">
                  <c:v>0.65520897030870073</c:v>
                </c:pt>
                <c:pt idx="26">
                  <c:v>0.64062798209231464</c:v>
                </c:pt>
                <c:pt idx="27">
                  <c:v>0.62603933797487032</c:v>
                </c:pt>
                <c:pt idx="28">
                  <c:v>0.62046560347581792</c:v>
                </c:pt>
                <c:pt idx="29">
                  <c:v>0.61428091037280508</c:v>
                </c:pt>
                <c:pt idx="30">
                  <c:v>0.60927325141093214</c:v>
                </c:pt>
                <c:pt idx="31">
                  <c:v>0.60167260525291</c:v>
                </c:pt>
                <c:pt idx="32">
                  <c:v>0.59063801861941834</c:v>
                </c:pt>
                <c:pt idx="33">
                  <c:v>0.58153893759478448</c:v>
                </c:pt>
                <c:pt idx="34">
                  <c:v>0.56925049589035226</c:v>
                </c:pt>
                <c:pt idx="35">
                  <c:v>0.55578763059329994</c:v>
                </c:pt>
                <c:pt idx="36">
                  <c:v>0.53778535046859677</c:v>
                </c:pt>
                <c:pt idx="37">
                  <c:v>0.50882481868205698</c:v>
                </c:pt>
                <c:pt idx="38">
                  <c:v>0.47955348034540624</c:v>
                </c:pt>
                <c:pt idx="39">
                  <c:v>0.45289352153778872</c:v>
                </c:pt>
                <c:pt idx="40">
                  <c:v>0.43220493764998624</c:v>
                </c:pt>
                <c:pt idx="41">
                  <c:v>0.41852229132513186</c:v>
                </c:pt>
                <c:pt idx="42">
                  <c:v>0.41917811400987731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C821-5D49-8C6B-7CBD1245B69E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Edulis!$E$61:$E$102</c:f>
              <c:numCache>
                <c:formatCode>0.000</c:formatCode>
                <c:ptCount val="42"/>
                <c:pt idx="0">
                  <c:v>1</c:v>
                </c:pt>
                <c:pt idx="1">
                  <c:v>0.77483287884725893</c:v>
                </c:pt>
                <c:pt idx="2">
                  <c:v>0.76167370655177191</c:v>
                </c:pt>
                <c:pt idx="3">
                  <c:v>0.76494602496670061</c:v>
                </c:pt>
                <c:pt idx="4">
                  <c:v>0.74795660218883508</c:v>
                </c:pt>
                <c:pt idx="5">
                  <c:v>0.74115232106277185</c:v>
                </c:pt>
                <c:pt idx="6">
                  <c:v>0.73827508104586004</c:v>
                </c:pt>
                <c:pt idx="7">
                  <c:v>0.73556496586666831</c:v>
                </c:pt>
                <c:pt idx="8">
                  <c:v>0.72704961544700508</c:v>
                </c:pt>
                <c:pt idx="9">
                  <c:v>0.71785767076524154</c:v>
                </c:pt>
                <c:pt idx="10">
                  <c:v>0.61580709252931554</c:v>
                </c:pt>
                <c:pt idx="11">
                  <c:v>0.40949702087360751</c:v>
                </c:pt>
                <c:pt idx="12">
                  <c:v>0.26130620296835538</c:v>
                </c:pt>
                <c:pt idx="13">
                  <c:v>0.19815612489411072</c:v>
                </c:pt>
                <c:pt idx="14">
                  <c:v>0.18922208372890453</c:v>
                </c:pt>
                <c:pt idx="15">
                  <c:v>0.20843088238241425</c:v>
                </c:pt>
                <c:pt idx="16">
                  <c:v>0.24729449292837988</c:v>
                </c:pt>
                <c:pt idx="17">
                  <c:v>0.3055346296968684</c:v>
                </c:pt>
                <c:pt idx="18">
                  <c:v>0.39140827780118603</c:v>
                </c:pt>
                <c:pt idx="19">
                  <c:v>0.50910381594062293</c:v>
                </c:pt>
                <c:pt idx="20">
                  <c:v>0.57252077739076046</c:v>
                </c:pt>
                <c:pt idx="21">
                  <c:v>0.60431415220686913</c:v>
                </c:pt>
                <c:pt idx="22">
                  <c:v>0.61685438382470192</c:v>
                </c:pt>
                <c:pt idx="23">
                  <c:v>0.62122368622480806</c:v>
                </c:pt>
                <c:pt idx="24">
                  <c:v>0.62037589650620384</c:v>
                </c:pt>
                <c:pt idx="25">
                  <c:v>0.61289720056011998</c:v>
                </c:pt>
                <c:pt idx="26">
                  <c:v>0.59692884986290262</c:v>
                </c:pt>
                <c:pt idx="27">
                  <c:v>0.58020738390955606</c:v>
                </c:pt>
                <c:pt idx="28">
                  <c:v>0.55687247674240858</c:v>
                </c:pt>
                <c:pt idx="29">
                  <c:v>0.5284122933919384</c:v>
                </c:pt>
                <c:pt idx="30">
                  <c:v>0.50195397846075296</c:v>
                </c:pt>
                <c:pt idx="31">
                  <c:v>0.48345944541813279</c:v>
                </c:pt>
                <c:pt idx="32">
                  <c:v>0.46649300212871936</c:v>
                </c:pt>
                <c:pt idx="33">
                  <c:v>0.45714535669347411</c:v>
                </c:pt>
                <c:pt idx="34">
                  <c:v>0.44768127591044243</c:v>
                </c:pt>
                <c:pt idx="35">
                  <c:v>0.43824916965312899</c:v>
                </c:pt>
                <c:pt idx="36">
                  <c:v>0.42179228466469021</c:v>
                </c:pt>
                <c:pt idx="37">
                  <c:v>0.39865976020309279</c:v>
                </c:pt>
                <c:pt idx="38">
                  <c:v>0.37598257576046551</c:v>
                </c:pt>
                <c:pt idx="39">
                  <c:v>0.35492940624778502</c:v>
                </c:pt>
                <c:pt idx="40">
                  <c:v>0.3351138575350795</c:v>
                </c:pt>
                <c:pt idx="41">
                  <c:v>0.31967345039280742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821-5D49-8C6B-7CBD1245B69E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Edulis!$K$61:$K$131</c:f>
              <c:numCache>
                <c:formatCode>0.000</c:formatCode>
                <c:ptCount val="71"/>
                <c:pt idx="0">
                  <c:v>1</c:v>
                </c:pt>
                <c:pt idx="1">
                  <c:v>0.82927178009134561</c:v>
                </c:pt>
                <c:pt idx="2">
                  <c:v>0.79888974279973723</c:v>
                </c:pt>
                <c:pt idx="3">
                  <c:v>0.78970871237419837</c:v>
                </c:pt>
                <c:pt idx="4">
                  <c:v>0.78223918594175945</c:v>
                </c:pt>
                <c:pt idx="5">
                  <c:v>0.76854677261236992</c:v>
                </c:pt>
                <c:pt idx="6">
                  <c:v>0.7563559143042129</c:v>
                </c:pt>
                <c:pt idx="7">
                  <c:v>0.74267227796691715</c:v>
                </c:pt>
                <c:pt idx="8">
                  <c:v>0.74912725665189162</c:v>
                </c:pt>
                <c:pt idx="9">
                  <c:v>0.75074950249862182</c:v>
                </c:pt>
                <c:pt idx="10">
                  <c:v>0.7513493469571868</c:v>
                </c:pt>
                <c:pt idx="11">
                  <c:v>0.67749792905313966</c:v>
                </c:pt>
                <c:pt idx="12">
                  <c:v>0.51116323804643549</c:v>
                </c:pt>
                <c:pt idx="13">
                  <c:v>0.36244732827563353</c:v>
                </c:pt>
                <c:pt idx="14">
                  <c:v>0.2663022898351019</c:v>
                </c:pt>
                <c:pt idx="15">
                  <c:v>0.21824589532400063</c:v>
                </c:pt>
                <c:pt idx="16">
                  <c:v>0.20296585805887618</c:v>
                </c:pt>
                <c:pt idx="17">
                  <c:v>0.20705955393801589</c:v>
                </c:pt>
                <c:pt idx="18">
                  <c:v>0.22666095685148352</c:v>
                </c:pt>
                <c:pt idx="19">
                  <c:v>0.25997962781129108</c:v>
                </c:pt>
                <c:pt idx="20">
                  <c:v>0.3097057574720315</c:v>
                </c:pt>
                <c:pt idx="21">
                  <c:v>0.37875376345570722</c:v>
                </c:pt>
                <c:pt idx="22">
                  <c:v>0.47601626744979331</c:v>
                </c:pt>
                <c:pt idx="23">
                  <c:v>0.57712315609612896</c:v>
                </c:pt>
                <c:pt idx="24">
                  <c:v>0.64028590707776689</c:v>
                </c:pt>
                <c:pt idx="25">
                  <c:v>0.67340634243574116</c:v>
                </c:pt>
                <c:pt idx="26">
                  <c:v>0.68843013452273882</c:v>
                </c:pt>
                <c:pt idx="27">
                  <c:v>0.69221720843776158</c:v>
                </c:pt>
                <c:pt idx="28">
                  <c:v>0.69207224998718242</c:v>
                </c:pt>
                <c:pt idx="29">
                  <c:v>0.69240244780196436</c:v>
                </c:pt>
                <c:pt idx="30">
                  <c:v>0.69650074710391274</c:v>
                </c:pt>
                <c:pt idx="31">
                  <c:v>0.71039555988353409</c:v>
                </c:pt>
                <c:pt idx="32">
                  <c:v>0.71541434763516976</c:v>
                </c:pt>
                <c:pt idx="33">
                  <c:v>0.71430882066101797</c:v>
                </c:pt>
                <c:pt idx="34">
                  <c:v>0.71185330323906892</c:v>
                </c:pt>
                <c:pt idx="35">
                  <c:v>0.6934673274509785</c:v>
                </c:pt>
                <c:pt idx="36">
                  <c:v>0.68995418661287178</c:v>
                </c:pt>
                <c:pt idx="37">
                  <c:v>0.67876929519978035</c:v>
                </c:pt>
                <c:pt idx="38">
                  <c:v>0.65815920478057754</c:v>
                </c:pt>
                <c:pt idx="39">
                  <c:v>0.66253550692655405</c:v>
                </c:pt>
                <c:pt idx="40">
                  <c:v>0.6655666575434056</c:v>
                </c:pt>
                <c:pt idx="41">
                  <c:v>0.66782883970843343</c:v>
                </c:pt>
                <c:pt idx="42">
                  <c:v>0.67285641246220329</c:v>
                </c:pt>
                <c:pt idx="43">
                  <c:v>0.68016911375127109</c:v>
                </c:pt>
                <c:pt idx="44">
                  <c:v>0.68305350044675062</c:v>
                </c:pt>
                <c:pt idx="45">
                  <c:v>0.68383399538546574</c:v>
                </c:pt>
                <c:pt idx="46">
                  <c:v>0.68582947631711744</c:v>
                </c:pt>
                <c:pt idx="47">
                  <c:v>0.69187997164110937</c:v>
                </c:pt>
                <c:pt idx="48">
                  <c:v>0.69173415744385869</c:v>
                </c:pt>
                <c:pt idx="49">
                  <c:v>0.68383024729604214</c:v>
                </c:pt>
                <c:pt idx="50">
                  <c:v>0.67597515573195044</c:v>
                </c:pt>
                <c:pt idx="51">
                  <c:v>0.66582599704645973</c:v>
                </c:pt>
                <c:pt idx="52">
                  <c:v>0.65279167566396135</c:v>
                </c:pt>
                <c:pt idx="53">
                  <c:v>0.64693390650127947</c:v>
                </c:pt>
                <c:pt idx="54">
                  <c:v>0.64506888362746917</c:v>
                </c:pt>
                <c:pt idx="55">
                  <c:v>0.64519841103746001</c:v>
                </c:pt>
                <c:pt idx="56">
                  <c:v>0.63845821957026372</c:v>
                </c:pt>
                <c:pt idx="57">
                  <c:v>0.62397593776203142</c:v>
                </c:pt>
                <c:pt idx="58">
                  <c:v>0.60816356913448988</c:v>
                </c:pt>
                <c:pt idx="59">
                  <c:v>0.5943877063083155</c:v>
                </c:pt>
                <c:pt idx="60">
                  <c:v>0.58465152318718105</c:v>
                </c:pt>
                <c:pt idx="61">
                  <c:v>0.57750528015219171</c:v>
                </c:pt>
                <c:pt idx="62">
                  <c:v>0.56826893835622627</c:v>
                </c:pt>
                <c:pt idx="63">
                  <c:v>0.56393404050101381</c:v>
                </c:pt>
                <c:pt idx="64">
                  <c:v>0.56377835354525119</c:v>
                </c:pt>
                <c:pt idx="65">
                  <c:v>0.5815102046729943</c:v>
                </c:pt>
                <c:pt idx="66">
                  <c:v>0.62286811719584445</c:v>
                </c:pt>
                <c:pt idx="67">
                  <c:v>0.66717719410254206</c:v>
                </c:pt>
                <c:pt idx="68">
                  <c:v>0.63922726752018733</c:v>
                </c:pt>
                <c:pt idx="69">
                  <c:v>0.61120845129624968</c:v>
                </c:pt>
                <c:pt idx="70">
                  <c:v>0.58433945079382221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C821-5D49-8C6B-7CBD1245B69E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Edulis!$Q$61:$Q$113</c:f>
              <c:numCache>
                <c:formatCode>0.000</c:formatCode>
                <c:ptCount val="53"/>
                <c:pt idx="0">
                  <c:v>1</c:v>
                </c:pt>
                <c:pt idx="1">
                  <c:v>0.75772339231389196</c:v>
                </c:pt>
                <c:pt idx="2">
                  <c:v>0.70437191940862598</c:v>
                </c:pt>
                <c:pt idx="3">
                  <c:v>0.69400632984958444</c:v>
                </c:pt>
                <c:pt idx="4">
                  <c:v>0.72735578726430294</c:v>
                </c:pt>
                <c:pt idx="5">
                  <c:v>0.75259565953911189</c:v>
                </c:pt>
                <c:pt idx="6">
                  <c:v>0.75458845520987883</c:v>
                </c:pt>
                <c:pt idx="7">
                  <c:v>0.74168807222297362</c:v>
                </c:pt>
                <c:pt idx="8">
                  <c:v>0.73084442944174877</c:v>
                </c:pt>
                <c:pt idx="9">
                  <c:v>0.71702719504906698</c:v>
                </c:pt>
                <c:pt idx="10">
                  <c:v>0.70898300747220133</c:v>
                </c:pt>
                <c:pt idx="11">
                  <c:v>0.65812100864837464</c:v>
                </c:pt>
                <c:pt idx="12">
                  <c:v>0.50069569715606876</c:v>
                </c:pt>
                <c:pt idx="13">
                  <c:v>0.35178808705108311</c:v>
                </c:pt>
                <c:pt idx="14">
                  <c:v>0.25341340560135828</c:v>
                </c:pt>
                <c:pt idx="15">
                  <c:v>0.20538544267851494</c:v>
                </c:pt>
                <c:pt idx="16">
                  <c:v>0.19246186940616708</c:v>
                </c:pt>
                <c:pt idx="17">
                  <c:v>0.19989892203369355</c:v>
                </c:pt>
                <c:pt idx="18">
                  <c:v>0.22153733388668143</c:v>
                </c:pt>
                <c:pt idx="19">
                  <c:v>0.2584454658622175</c:v>
                </c:pt>
                <c:pt idx="20">
                  <c:v>0.31343960780762092</c:v>
                </c:pt>
                <c:pt idx="21">
                  <c:v>0.39106919076761948</c:v>
                </c:pt>
                <c:pt idx="22">
                  <c:v>0.50303735356561141</c:v>
                </c:pt>
                <c:pt idx="23">
                  <c:v>0.5919894477408999</c:v>
                </c:pt>
                <c:pt idx="24">
                  <c:v>0.64086324805681183</c:v>
                </c:pt>
                <c:pt idx="25">
                  <c:v>0.66209809963422672</c:v>
                </c:pt>
                <c:pt idx="26">
                  <c:v>0.66905758920979086</c:v>
                </c:pt>
                <c:pt idx="27">
                  <c:v>0.66921384867963418</c:v>
                </c:pt>
                <c:pt idx="28">
                  <c:v>0.66355103747791844</c:v>
                </c:pt>
                <c:pt idx="29">
                  <c:v>0.65339663802545178</c:v>
                </c:pt>
                <c:pt idx="30">
                  <c:v>0.64313605338934665</c:v>
                </c:pt>
                <c:pt idx="31">
                  <c:v>0.63910173976944329</c:v>
                </c:pt>
                <c:pt idx="32">
                  <c:v>0.62125631400292902</c:v>
                </c:pt>
                <c:pt idx="33">
                  <c:v>0.60819096843424991</c:v>
                </c:pt>
                <c:pt idx="34">
                  <c:v>0.60110052080021859</c:v>
                </c:pt>
                <c:pt idx="35">
                  <c:v>0.5896044242744396</c:v>
                </c:pt>
                <c:pt idx="36">
                  <c:v>0.57879345121753589</c:v>
                </c:pt>
                <c:pt idx="37">
                  <c:v>0.5727474137466193</c:v>
                </c:pt>
                <c:pt idx="38">
                  <c:v>0.56837106769884937</c:v>
                </c:pt>
                <c:pt idx="39">
                  <c:v>0.56102324700552586</c:v>
                </c:pt>
                <c:pt idx="40">
                  <c:v>0.55360511232240051</c:v>
                </c:pt>
                <c:pt idx="41">
                  <c:v>0.54439549505426965</c:v>
                </c:pt>
                <c:pt idx="42">
                  <c:v>0.53500153467345701</c:v>
                </c:pt>
                <c:pt idx="43">
                  <c:v>0.52912920016063791</c:v>
                </c:pt>
                <c:pt idx="44">
                  <c:v>0.52332232424207126</c:v>
                </c:pt>
                <c:pt idx="45">
                  <c:v>0.5196628558330354</c:v>
                </c:pt>
                <c:pt idx="46">
                  <c:v>0.51250990472267932</c:v>
                </c:pt>
                <c:pt idx="47">
                  <c:v>0.50279812069861252</c:v>
                </c:pt>
                <c:pt idx="48">
                  <c:v>0.49756819528479934</c:v>
                </c:pt>
                <c:pt idx="49">
                  <c:v>0.49947731318168037</c:v>
                </c:pt>
                <c:pt idx="50">
                  <c:v>0.50355800903657499</c:v>
                </c:pt>
                <c:pt idx="51">
                  <c:v>0.50820803090218747</c:v>
                </c:pt>
                <c:pt idx="52">
                  <c:v>0.51319622228941764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C821-5D49-8C6B-7CBD1245B69E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Edulis!$W$61:$W$111</c:f>
              <c:numCache>
                <c:formatCode>0.000</c:formatCode>
                <c:ptCount val="51"/>
                <c:pt idx="0">
                  <c:v>1</c:v>
                </c:pt>
                <c:pt idx="1">
                  <c:v>0.79145305196501559</c:v>
                </c:pt>
                <c:pt idx="2">
                  <c:v>0.76805728848586319</c:v>
                </c:pt>
                <c:pt idx="3">
                  <c:v>0.7607495014935588</c:v>
                </c:pt>
                <c:pt idx="4">
                  <c:v>0.74340900072459459</c:v>
                </c:pt>
                <c:pt idx="5">
                  <c:v>0.72737909602152739</c:v>
                </c:pt>
                <c:pt idx="6">
                  <c:v>0.70832329890104795</c:v>
                </c:pt>
                <c:pt idx="7">
                  <c:v>0.68276935148008044</c:v>
                </c:pt>
                <c:pt idx="8">
                  <c:v>0.67376163241907394</c:v>
                </c:pt>
                <c:pt idx="9">
                  <c:v>0.67856516760407382</c:v>
                </c:pt>
                <c:pt idx="10">
                  <c:v>0.68664315475309412</c:v>
                </c:pt>
                <c:pt idx="11">
                  <c:v>0.56315375707045567</c:v>
                </c:pt>
                <c:pt idx="12">
                  <c:v>0.39556419589981362</c:v>
                </c:pt>
                <c:pt idx="13">
                  <c:v>0.27151491009608097</c:v>
                </c:pt>
                <c:pt idx="14">
                  <c:v>0.20226493835605003</c:v>
                </c:pt>
                <c:pt idx="15">
                  <c:v>0.17451750147675238</c:v>
                </c:pt>
                <c:pt idx="16">
                  <c:v>0.17023778713647264</c:v>
                </c:pt>
                <c:pt idx="17">
                  <c:v>0.18261687436453572</c:v>
                </c:pt>
                <c:pt idx="18">
                  <c:v>0.20704308843778479</c:v>
                </c:pt>
                <c:pt idx="19">
                  <c:v>0.2397087498488322</c:v>
                </c:pt>
                <c:pt idx="20">
                  <c:v>0.29099778281006361</c:v>
                </c:pt>
                <c:pt idx="21">
                  <c:v>0.36692038046604342</c:v>
                </c:pt>
                <c:pt idx="22">
                  <c:v>0.47308544987733225</c:v>
                </c:pt>
                <c:pt idx="23">
                  <c:v>0.54989834825519579</c:v>
                </c:pt>
                <c:pt idx="24">
                  <c:v>0.59274673919608556</c:v>
                </c:pt>
                <c:pt idx="25">
                  <c:v>0.61455837600793817</c:v>
                </c:pt>
                <c:pt idx="26">
                  <c:v>0.62244092058085454</c:v>
                </c:pt>
                <c:pt idx="27">
                  <c:v>0.62484240642413524</c:v>
                </c:pt>
                <c:pt idx="28">
                  <c:v>0.62893859073820746</c:v>
                </c:pt>
                <c:pt idx="29">
                  <c:v>0.63110726176493581</c:v>
                </c:pt>
                <c:pt idx="30">
                  <c:v>0.62680530599234685</c:v>
                </c:pt>
                <c:pt idx="31">
                  <c:v>0.61777056622677118</c:v>
                </c:pt>
                <c:pt idx="32">
                  <c:v>0.60813851039440669</c:v>
                </c:pt>
                <c:pt idx="33">
                  <c:v>0.59750068572378401</c:v>
                </c:pt>
                <c:pt idx="34">
                  <c:v>0.57976353387463953</c:v>
                </c:pt>
                <c:pt idx="35">
                  <c:v>0.55296284210917801</c:v>
                </c:pt>
                <c:pt idx="36">
                  <c:v>0.53227139042814875</c:v>
                </c:pt>
                <c:pt idx="37">
                  <c:v>0.52168893557818008</c:v>
                </c:pt>
                <c:pt idx="38">
                  <c:v>0.52110019896959658</c:v>
                </c:pt>
                <c:pt idx="39">
                  <c:v>0.52467058297381142</c:v>
                </c:pt>
                <c:pt idx="40">
                  <c:v>0.52601151458777395</c:v>
                </c:pt>
                <c:pt idx="41">
                  <c:v>0.52052847887077947</c:v>
                </c:pt>
                <c:pt idx="42">
                  <c:v>0.51249869311093399</c:v>
                </c:pt>
                <c:pt idx="43">
                  <c:v>0.50475502726204302</c:v>
                </c:pt>
                <c:pt idx="44">
                  <c:v>0.493783117130002</c:v>
                </c:pt>
                <c:pt idx="45">
                  <c:v>0.48031285496336845</c:v>
                </c:pt>
                <c:pt idx="46">
                  <c:v>0.46753886145452572</c:v>
                </c:pt>
                <c:pt idx="47">
                  <c:v>0.45535485734482034</c:v>
                </c:pt>
                <c:pt idx="48">
                  <c:v>0.44508817071226592</c:v>
                </c:pt>
                <c:pt idx="49">
                  <c:v>0.44168379802489044</c:v>
                </c:pt>
                <c:pt idx="50">
                  <c:v>0.44913006708841868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821-5D49-8C6B-7CBD1245B69E}"/>
            </c:ext>
          </c:extLst>
        </c:ser>
        <c:ser>
          <c:idx val="21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Edulis!$AC$61:$AC$98</c:f>
              <c:numCache>
                <c:formatCode>0.000</c:formatCode>
                <c:ptCount val="38"/>
                <c:pt idx="0">
                  <c:v>1</c:v>
                </c:pt>
                <c:pt idx="1">
                  <c:v>0.73347207714743479</c:v>
                </c:pt>
                <c:pt idx="2">
                  <c:v>0.70223073799728619</c:v>
                </c:pt>
                <c:pt idx="3">
                  <c:v>0.69162498316811649</c:v>
                </c:pt>
                <c:pt idx="4">
                  <c:v>0.68719459245154946</c:v>
                </c:pt>
                <c:pt idx="5">
                  <c:v>0.68177465612633081</c:v>
                </c:pt>
                <c:pt idx="6">
                  <c:v>0.6757514638419625</c:v>
                </c:pt>
                <c:pt idx="7">
                  <c:v>0.67367615914497414</c:v>
                </c:pt>
                <c:pt idx="8">
                  <c:v>0.66874028288887022</c:v>
                </c:pt>
                <c:pt idx="9">
                  <c:v>0.65866520225792347</c:v>
                </c:pt>
                <c:pt idx="10">
                  <c:v>0.63955190702446785</c:v>
                </c:pt>
                <c:pt idx="11">
                  <c:v>0.53396708561078943</c:v>
                </c:pt>
                <c:pt idx="12">
                  <c:v>0.37253125433973588</c:v>
                </c:pt>
                <c:pt idx="13">
                  <c:v>0.247242441292571</c:v>
                </c:pt>
                <c:pt idx="14">
                  <c:v>0.18018842634537013</c:v>
                </c:pt>
                <c:pt idx="15">
                  <c:v>0.154936447427726</c:v>
                </c:pt>
                <c:pt idx="16">
                  <c:v>0.15142952012436975</c:v>
                </c:pt>
                <c:pt idx="17">
                  <c:v>0.16013356845329046</c:v>
                </c:pt>
                <c:pt idx="18">
                  <c:v>0.17881566786319597</c:v>
                </c:pt>
                <c:pt idx="19">
                  <c:v>0.20528389476737896</c:v>
                </c:pt>
                <c:pt idx="20">
                  <c:v>0.23825500029374011</c:v>
                </c:pt>
                <c:pt idx="21">
                  <c:v>0.27909844547102214</c:v>
                </c:pt>
                <c:pt idx="22">
                  <c:v>0.33419620502913505</c:v>
                </c:pt>
                <c:pt idx="23">
                  <c:v>0.39160363008979937</c:v>
                </c:pt>
                <c:pt idx="24">
                  <c:v>0.41391762682698063</c:v>
                </c:pt>
                <c:pt idx="25">
                  <c:v>0.42357008804211266</c:v>
                </c:pt>
                <c:pt idx="26">
                  <c:v>0.42933215541438552</c:v>
                </c:pt>
                <c:pt idx="27">
                  <c:v>0.43502741518601384</c:v>
                </c:pt>
                <c:pt idx="28">
                  <c:v>0.43674407309560187</c:v>
                </c:pt>
                <c:pt idx="29">
                  <c:v>0.43353995138689511</c:v>
                </c:pt>
                <c:pt idx="30">
                  <c:v>0.42871478814750552</c:v>
                </c:pt>
                <c:pt idx="31">
                  <c:v>0.4228881931800772</c:v>
                </c:pt>
                <c:pt idx="32">
                  <c:v>0.4161590615010391</c:v>
                </c:pt>
                <c:pt idx="33">
                  <c:v>0.41159309443049263</c:v>
                </c:pt>
                <c:pt idx="34">
                  <c:v>0.40844201777723771</c:v>
                </c:pt>
                <c:pt idx="35">
                  <c:v>0.40748840102923367</c:v>
                </c:pt>
                <c:pt idx="36">
                  <c:v>0.40934944519132394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C821-5D49-8C6B-7CBD1245B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（</a:t>
                </a:r>
                <a:r>
                  <a:rPr lang="en-US" b="1"/>
                  <a:t>filtertration)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Edulis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1.8923010900937148E-2</c:v>
                </c:pt>
                <c:pt idx="2">
                  <c:v>1.9903337051857862E-2</c:v>
                </c:pt>
                <c:pt idx="3">
                  <c:v>2.0840880190254641E-2</c:v>
                </c:pt>
                <c:pt idx="4">
                  <c:v>2.1776916491085319E-2</c:v>
                </c:pt>
                <c:pt idx="5">
                  <c:v>2.2730550928917383E-2</c:v>
                </c:pt>
                <c:pt idx="6">
                  <c:v>2.3696445219605861E-2</c:v>
                </c:pt>
                <c:pt idx="7">
                  <c:v>2.4669074892579156E-2</c:v>
                </c:pt>
                <c:pt idx="8">
                  <c:v>2.5657955717084513E-2</c:v>
                </c:pt>
                <c:pt idx="9">
                  <c:v>2.6671169122092594E-2</c:v>
                </c:pt>
                <c:pt idx="10">
                  <c:v>2.765606192308169E-2</c:v>
                </c:pt>
                <c:pt idx="11">
                  <c:v>2.8643612332988191E-2</c:v>
                </c:pt>
                <c:pt idx="12">
                  <c:v>2.9622689403577405E-2</c:v>
                </c:pt>
                <c:pt idx="13">
                  <c:v>3.0432390149983547E-2</c:v>
                </c:pt>
                <c:pt idx="14">
                  <c:v>3.1034717096491894E-2</c:v>
                </c:pt>
                <c:pt idx="15">
                  <c:v>3.1470839108870434E-2</c:v>
                </c:pt>
                <c:pt idx="16">
                  <c:v>3.1811795282739121E-2</c:v>
                </c:pt>
                <c:pt idx="17">
                  <c:v>3.211782041690886E-2</c:v>
                </c:pt>
                <c:pt idx="18">
                  <c:v>3.2427407406379324E-2</c:v>
                </c:pt>
                <c:pt idx="19">
                  <c:v>3.2770947374672066E-2</c:v>
                </c:pt>
                <c:pt idx="20">
                  <c:v>3.3164551918069857E-2</c:v>
                </c:pt>
                <c:pt idx="21">
                  <c:v>3.3630059438743441E-2</c:v>
                </c:pt>
                <c:pt idx="22">
                  <c:v>3.4182213942683802E-2</c:v>
                </c:pt>
                <c:pt idx="23">
                  <c:v>3.4859732699730521E-2</c:v>
                </c:pt>
                <c:pt idx="24">
                  <c:v>3.5702288482555071E-2</c:v>
                </c:pt>
                <c:pt idx="25">
                  <c:v>3.6661906398105792E-2</c:v>
                </c:pt>
                <c:pt idx="26">
                  <c:v>3.7679903314938278E-2</c:v>
                </c:pt>
                <c:pt idx="27">
                  <c:v>3.8755957151461767E-2</c:v>
                </c:pt>
                <c:pt idx="28">
                  <c:v>3.9884094642540981E-2</c:v>
                </c:pt>
                <c:pt idx="29">
                  <c:v>4.1040419992582622E-2</c:v>
                </c:pt>
                <c:pt idx="30">
                  <c:v>4.2204208103396118E-2</c:v>
                </c:pt>
                <c:pt idx="31">
                  <c:v>4.3373493640683547E-2</c:v>
                </c:pt>
                <c:pt idx="32">
                  <c:v>4.4561830606050838E-2</c:v>
                </c:pt>
                <c:pt idx="33">
                  <c:v>4.5753960975476536E-2</c:v>
                </c:pt>
                <c:pt idx="34">
                  <c:v>4.6948093764822153E-2</c:v>
                </c:pt>
                <c:pt idx="35">
                  <c:v>4.8148241358881308E-2</c:v>
                </c:pt>
                <c:pt idx="36">
                  <c:v>4.9366976475864834E-2</c:v>
                </c:pt>
                <c:pt idx="37">
                  <c:v>5.062839843085553E-2</c:v>
                </c:pt>
                <c:pt idx="38">
                  <c:v>5.192102772571467E-2</c:v>
                </c:pt>
                <c:pt idx="39">
                  <c:v>5.3240915352965872E-2</c:v>
                </c:pt>
                <c:pt idx="40">
                  <c:v>5.4583022727925271E-2</c:v>
                </c:pt>
                <c:pt idx="41">
                  <c:v>5.59505390544335E-2</c:v>
                </c:pt>
                <c:pt idx="42">
                  <c:v>5.7353489339348807E-2</c:v>
                </c:pt>
                <c:pt idx="43">
                  <c:v>5.8809107430479124E-2</c:v>
                </c:pt>
                <c:pt idx="44">
                  <c:v>6.0294733645865899E-2</c:v>
                </c:pt>
                <c:pt idx="45">
                  <c:v>6.1798648440743315E-2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79-7247-9625-23AC8E67EFD5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1.8991003456760715E-2</c:v>
                </c:pt>
                <c:pt idx="2">
                  <c:v>2.0036921637292704E-2</c:v>
                </c:pt>
                <c:pt idx="3">
                  <c:v>2.1050870047054228E-2</c:v>
                </c:pt>
                <c:pt idx="4">
                  <c:v>2.2077969896645996E-2</c:v>
                </c:pt>
                <c:pt idx="5">
                  <c:v>2.3103546096514677E-2</c:v>
                </c:pt>
                <c:pt idx="6">
                  <c:v>2.4128778887008418E-2</c:v>
                </c:pt>
                <c:pt idx="7">
                  <c:v>2.5153912002928294E-2</c:v>
                </c:pt>
                <c:pt idx="8">
                  <c:v>2.6192378656312507E-2</c:v>
                </c:pt>
                <c:pt idx="9">
                  <c:v>2.7236446539506489E-2</c:v>
                </c:pt>
                <c:pt idx="10">
                  <c:v>2.8291578756774301E-2</c:v>
                </c:pt>
                <c:pt idx="11">
                  <c:v>2.9351459514542984E-2</c:v>
                </c:pt>
                <c:pt idx="12">
                  <c:v>3.0297306332070822E-2</c:v>
                </c:pt>
                <c:pt idx="13">
                  <c:v>3.1010732418516145E-2</c:v>
                </c:pt>
                <c:pt idx="14">
                  <c:v>3.1513028272929532E-2</c:v>
                </c:pt>
                <c:pt idx="15">
                  <c:v>3.1891205658662054E-2</c:v>
                </c:pt>
                <c:pt idx="16">
                  <c:v>3.2229862440839994E-2</c:v>
                </c:pt>
                <c:pt idx="17">
                  <c:v>3.257760480785761E-2</c:v>
                </c:pt>
                <c:pt idx="18">
                  <c:v>3.2969257052428806E-2</c:v>
                </c:pt>
                <c:pt idx="19">
                  <c:v>3.3429959834717346E-2</c:v>
                </c:pt>
                <c:pt idx="20">
                  <c:v>3.3984380495027049E-2</c:v>
                </c:pt>
                <c:pt idx="21">
                  <c:v>3.4664230946848361E-2</c:v>
                </c:pt>
                <c:pt idx="22">
                  <c:v>3.5503767203401738E-2</c:v>
                </c:pt>
                <c:pt idx="23">
                  <c:v>3.6455760184214953E-2</c:v>
                </c:pt>
                <c:pt idx="24">
                  <c:v>3.7467823259779535E-2</c:v>
                </c:pt>
                <c:pt idx="25">
                  <c:v>3.8527272520905112E-2</c:v>
                </c:pt>
                <c:pt idx="26">
                  <c:v>3.961648716022307E-2</c:v>
                </c:pt>
                <c:pt idx="27">
                  <c:v>4.0737523890386637E-2</c:v>
                </c:pt>
                <c:pt idx="28">
                  <c:v>4.1873874639364456E-2</c:v>
                </c:pt>
                <c:pt idx="29">
                  <c:v>4.3039904055947265E-2</c:v>
                </c:pt>
                <c:pt idx="30">
                  <c:v>4.4219771380619777E-2</c:v>
                </c:pt>
                <c:pt idx="31">
                  <c:v>4.5420075346626766E-2</c:v>
                </c:pt>
                <c:pt idx="32">
                  <c:v>4.6647004757288162E-2</c:v>
                </c:pt>
                <c:pt idx="33">
                  <c:v>4.7901938613497147E-2</c:v>
                </c:pt>
                <c:pt idx="34">
                  <c:v>4.9197691193470658E-2</c:v>
                </c:pt>
                <c:pt idx="35">
                  <c:v>5.0522208684983361E-2</c:v>
                </c:pt>
                <c:pt idx="36">
                  <c:v>5.1872725432349706E-2</c:v>
                </c:pt>
                <c:pt idx="37">
                  <c:v>5.3249189762882884E-2</c:v>
                </c:pt>
                <c:pt idx="38">
                  <c:v>5.4663252652375288E-2</c:v>
                </c:pt>
                <c:pt idx="39">
                  <c:v>5.6089351307447396E-2</c:v>
                </c:pt>
                <c:pt idx="40">
                  <c:v>5.7530764253666614E-2</c:v>
                </c:pt>
                <c:pt idx="41">
                  <c:v>5.8978384945380199E-2</c:v>
                </c:pt>
                <c:pt idx="42">
                  <c:v>6.0456722010387834E-2</c:v>
                </c:pt>
                <c:pt idx="43">
                  <c:v>6.1968170699559288E-2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79-7247-9625-23AC8E67EFD5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1.8914223978874385E-2</c:v>
                </c:pt>
                <c:pt idx="2">
                  <c:v>1.9914886581017022E-2</c:v>
                </c:pt>
                <c:pt idx="3">
                  <c:v>2.0853014708782071E-2</c:v>
                </c:pt>
                <c:pt idx="4">
                  <c:v>2.1771340379911155E-2</c:v>
                </c:pt>
                <c:pt idx="5">
                  <c:v>2.2692384973739113E-2</c:v>
                </c:pt>
                <c:pt idx="6">
                  <c:v>2.3612976759684708E-2</c:v>
                </c:pt>
                <c:pt idx="7">
                  <c:v>2.4534679620390097E-2</c:v>
                </c:pt>
                <c:pt idx="8">
                  <c:v>2.5470091610033791E-2</c:v>
                </c:pt>
                <c:pt idx="9">
                  <c:v>2.6413269908975138E-2</c:v>
                </c:pt>
                <c:pt idx="10">
                  <c:v>2.7352242843432066E-2</c:v>
                </c:pt>
                <c:pt idx="11">
                  <c:v>2.8289985217881543E-2</c:v>
                </c:pt>
                <c:pt idx="12">
                  <c:v>2.9225518626401496E-2</c:v>
                </c:pt>
                <c:pt idx="13">
                  <c:v>3.0054327658511404E-2</c:v>
                </c:pt>
                <c:pt idx="14">
                  <c:v>3.0694158266746506E-2</c:v>
                </c:pt>
                <c:pt idx="15">
                  <c:v>3.1167722260118259E-2</c:v>
                </c:pt>
                <c:pt idx="16">
                  <c:v>3.1526105570940328E-2</c:v>
                </c:pt>
                <c:pt idx="17">
                  <c:v>3.1823533368445227E-2</c:v>
                </c:pt>
                <c:pt idx="18">
                  <c:v>3.210148349473179E-2</c:v>
                </c:pt>
                <c:pt idx="19">
                  <c:v>3.2385982557818216E-2</c:v>
                </c:pt>
                <c:pt idx="20">
                  <c:v>3.2697898986883349E-2</c:v>
                </c:pt>
                <c:pt idx="21">
                  <c:v>3.306470756786669E-2</c:v>
                </c:pt>
                <c:pt idx="22">
                  <c:v>3.350130189160417E-2</c:v>
                </c:pt>
                <c:pt idx="23">
                  <c:v>3.4034406246772272E-2</c:v>
                </c:pt>
                <c:pt idx="24">
                  <c:v>3.470705438094282E-2</c:v>
                </c:pt>
                <c:pt idx="25">
                  <c:v>3.5547935498670878E-2</c:v>
                </c:pt>
                <c:pt idx="26">
                  <c:v>3.6504801883075796E-2</c:v>
                </c:pt>
                <c:pt idx="27">
                  <c:v>3.7541279463047243E-2</c:v>
                </c:pt>
                <c:pt idx="28">
                  <c:v>3.8638277605820948E-2</c:v>
                </c:pt>
                <c:pt idx="29">
                  <c:v>3.9786565045430822E-2</c:v>
                </c:pt>
                <c:pt idx="30">
                  <c:v>4.0973547885322252E-2</c:v>
                </c:pt>
                <c:pt idx="31">
                  <c:v>4.2195045396804028E-2</c:v>
                </c:pt>
                <c:pt idx="32">
                  <c:v>4.3459046144232023E-2</c:v>
                </c:pt>
                <c:pt idx="33">
                  <c:v>4.4755115045680617E-2</c:v>
                </c:pt>
                <c:pt idx="34">
                  <c:v>4.6084461044478581E-2</c:v>
                </c:pt>
                <c:pt idx="35">
                  <c:v>4.7467792424749106E-2</c:v>
                </c:pt>
                <c:pt idx="36">
                  <c:v>4.889400133723483E-2</c:v>
                </c:pt>
                <c:pt idx="37">
                  <c:v>5.0365999470810448E-2</c:v>
                </c:pt>
                <c:pt idx="38">
                  <c:v>5.1888149826340754E-2</c:v>
                </c:pt>
                <c:pt idx="39">
                  <c:v>5.3463463893236952E-2</c:v>
                </c:pt>
                <c:pt idx="40">
                  <c:v>5.5099028723311419E-2</c:v>
                </c:pt>
                <c:pt idx="41">
                  <c:v>5.6782175911087682E-2</c:v>
                </c:pt>
                <c:pt idx="42">
                  <c:v>5.8521511724786091E-2</c:v>
                </c:pt>
                <c:pt idx="43">
                  <c:v>6.0297670843745023E-2</c:v>
                </c:pt>
                <c:pt idx="44">
                  <c:v>6.2115921165109493E-2</c:v>
                </c:pt>
                <c:pt idx="45">
                  <c:v>6.3984456670264603E-2</c:v>
                </c:pt>
                <c:pt idx="46">
                  <c:v>6.5902518350324998E-2</c:v>
                </c:pt>
                <c:pt idx="47">
                  <c:v>6.7866229750078388E-2</c:v>
                </c:pt>
                <c:pt idx="48">
                  <c:v>6.9893078653869553E-2</c:v>
                </c:pt>
                <c:pt idx="49">
                  <c:v>7.1993779287492329E-2</c:v>
                </c:pt>
                <c:pt idx="50">
                  <c:v>7.4158624553312374E-2</c:v>
                </c:pt>
                <c:pt idx="51">
                  <c:v>7.6377156853322262E-2</c:v>
                </c:pt>
                <c:pt idx="52">
                  <c:v>7.8630690847422274E-2</c:v>
                </c:pt>
                <c:pt idx="53">
                  <c:v>8.0924335230573671E-2</c:v>
                </c:pt>
                <c:pt idx="54">
                  <c:v>8.3288863196016222E-2</c:v>
                </c:pt>
                <c:pt idx="55">
                  <c:v>8.573637920838599E-2</c:v>
                </c:pt>
                <c:pt idx="56">
                  <c:v>8.8234336985140438E-2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79-7247-9625-23AC8E67EFD5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1.9084355693499349E-2</c:v>
                </c:pt>
                <c:pt idx="2">
                  <c:v>2.0220274989718019E-2</c:v>
                </c:pt>
                <c:pt idx="3">
                  <c:v>2.1327650932487403E-2</c:v>
                </c:pt>
                <c:pt idx="4">
                  <c:v>2.2440597685083639E-2</c:v>
                </c:pt>
                <c:pt idx="5">
                  <c:v>2.3545686195447411E-2</c:v>
                </c:pt>
                <c:pt idx="6">
                  <c:v>2.4671776728700086E-2</c:v>
                </c:pt>
                <c:pt idx="7">
                  <c:v>2.5798729007353614E-2</c:v>
                </c:pt>
                <c:pt idx="8">
                  <c:v>2.6919052252615965E-2</c:v>
                </c:pt>
                <c:pt idx="9">
                  <c:v>2.8023877012823138E-2</c:v>
                </c:pt>
                <c:pt idx="10">
                  <c:v>2.911911882788008E-2</c:v>
                </c:pt>
                <c:pt idx="11">
                  <c:v>3.0163993132102506E-2</c:v>
                </c:pt>
                <c:pt idx="12">
                  <c:v>3.0936107405861286E-2</c:v>
                </c:pt>
                <c:pt idx="13">
                  <c:v>3.1457711751332731E-2</c:v>
                </c:pt>
                <c:pt idx="14">
                  <c:v>3.1837356507214636E-2</c:v>
                </c:pt>
                <c:pt idx="15">
                  <c:v>3.2170057548642834E-2</c:v>
                </c:pt>
                <c:pt idx="16">
                  <c:v>3.2512023999859113E-2</c:v>
                </c:pt>
                <c:pt idx="17">
                  <c:v>3.2893128005231809E-2</c:v>
                </c:pt>
                <c:pt idx="18">
                  <c:v>3.3339552809032058E-2</c:v>
                </c:pt>
                <c:pt idx="19">
                  <c:v>3.3884694013766523E-2</c:v>
                </c:pt>
                <c:pt idx="20">
                  <c:v>3.4563397527123264E-2</c:v>
                </c:pt>
                <c:pt idx="21">
                  <c:v>3.5430271740497295E-2</c:v>
                </c:pt>
                <c:pt idx="22">
                  <c:v>3.6425918602519348E-2</c:v>
                </c:pt>
                <c:pt idx="23">
                  <c:v>3.749413664743103E-2</c:v>
                </c:pt>
                <c:pt idx="24">
                  <c:v>3.8603061524348656E-2</c:v>
                </c:pt>
                <c:pt idx="25">
                  <c:v>3.9740737713027732E-2</c:v>
                </c:pt>
                <c:pt idx="26">
                  <c:v>4.0918277586036216E-2</c:v>
                </c:pt>
                <c:pt idx="27">
                  <c:v>4.2150093566913883E-2</c:v>
                </c:pt>
                <c:pt idx="28">
                  <c:v>4.3455198483800743E-2</c:v>
                </c:pt>
                <c:pt idx="29">
                  <c:v>4.4824739371570665E-2</c:v>
                </c:pt>
                <c:pt idx="30">
                  <c:v>4.6254477646269776E-2</c:v>
                </c:pt>
                <c:pt idx="31">
                  <c:v>4.7731467208310223E-2</c:v>
                </c:pt>
                <c:pt idx="32">
                  <c:v>4.9233877784505789E-2</c:v>
                </c:pt>
                <c:pt idx="33">
                  <c:v>5.0756965614884728E-2</c:v>
                </c:pt>
                <c:pt idx="34">
                  <c:v>5.229866152124979E-2</c:v>
                </c:pt>
                <c:pt idx="35">
                  <c:v>5.3856294115331341E-2</c:v>
                </c:pt>
                <c:pt idx="36">
                  <c:v>5.5409786113363758E-2</c:v>
                </c:pt>
                <c:pt idx="37">
                  <c:v>5.6959895557460373E-2</c:v>
                </c:pt>
                <c:pt idx="38">
                  <c:v>5.8533262547409169E-2</c:v>
                </c:pt>
                <c:pt idx="39">
                  <c:v>6.0128721584433296E-2</c:v>
                </c:pt>
                <c:pt idx="40">
                  <c:v>6.1733136968262062E-2</c:v>
                </c:pt>
                <c:pt idx="41">
                  <c:v>6.3379669011851034E-2</c:v>
                </c:pt>
                <c:pt idx="42">
                  <c:v>6.5065658427264708E-2</c:v>
                </c:pt>
                <c:pt idx="43">
                  <c:v>6.6781130669379671E-2</c:v>
                </c:pt>
                <c:pt idx="44">
                  <c:v>6.8513003167174735E-2</c:v>
                </c:pt>
                <c:pt idx="45">
                  <c:v>7.0251556546022595E-2</c:v>
                </c:pt>
                <c:pt idx="46">
                  <c:v>7.1984272561086554E-2</c:v>
                </c:pt>
                <c:pt idx="47">
                  <c:v>7.3703160085437494E-2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79-7247-9625-23AC8E67EFD5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1.8959920081934947E-2</c:v>
                </c:pt>
                <c:pt idx="2">
                  <c:v>2.0026129731923581E-2</c:v>
                </c:pt>
                <c:pt idx="3">
                  <c:v>2.1052745382455388E-2</c:v>
                </c:pt>
                <c:pt idx="4">
                  <c:v>2.2060232855156792E-2</c:v>
                </c:pt>
                <c:pt idx="5">
                  <c:v>2.3054235231660211E-2</c:v>
                </c:pt>
                <c:pt idx="6">
                  <c:v>2.4040320066972484E-2</c:v>
                </c:pt>
                <c:pt idx="7">
                  <c:v>2.5015494498543268E-2</c:v>
                </c:pt>
                <c:pt idx="8">
                  <c:v>2.5991634362625662E-2</c:v>
                </c:pt>
                <c:pt idx="9">
                  <c:v>2.6964748990898811E-2</c:v>
                </c:pt>
                <c:pt idx="10">
                  <c:v>2.7940337023352104E-2</c:v>
                </c:pt>
                <c:pt idx="11">
                  <c:v>2.8916207155711509E-2</c:v>
                </c:pt>
                <c:pt idx="12">
                  <c:v>2.9847182844642588E-2</c:v>
                </c:pt>
                <c:pt idx="13">
                  <c:v>3.0597766413906061E-2</c:v>
                </c:pt>
                <c:pt idx="14">
                  <c:v>3.1145008697787285E-2</c:v>
                </c:pt>
                <c:pt idx="15">
                  <c:v>3.1548756232250376E-2</c:v>
                </c:pt>
                <c:pt idx="16">
                  <c:v>3.1873480354250576E-2</c:v>
                </c:pt>
                <c:pt idx="17">
                  <c:v>3.2178396991444452E-2</c:v>
                </c:pt>
                <c:pt idx="18">
                  <c:v>3.2499430913611467E-2</c:v>
                </c:pt>
                <c:pt idx="19">
                  <c:v>3.2863489796018115E-2</c:v>
                </c:pt>
                <c:pt idx="20">
                  <c:v>3.3294492287297063E-2</c:v>
                </c:pt>
                <c:pt idx="21">
                  <c:v>3.3818901912176881E-2</c:v>
                </c:pt>
                <c:pt idx="22">
                  <c:v>3.4470763699771652E-2</c:v>
                </c:pt>
                <c:pt idx="23">
                  <c:v>3.5288913155941258E-2</c:v>
                </c:pt>
                <c:pt idx="24">
                  <c:v>3.6243972610393867E-2</c:v>
                </c:pt>
                <c:pt idx="25">
                  <c:v>3.7284556812197681E-2</c:v>
                </c:pt>
                <c:pt idx="26">
                  <c:v>3.8380278299316457E-2</c:v>
                </c:pt>
                <c:pt idx="27">
                  <c:v>3.9511259377153482E-2</c:v>
                </c:pt>
                <c:pt idx="28">
                  <c:v>4.0688381569432573E-2</c:v>
                </c:pt>
                <c:pt idx="29">
                  <c:v>4.1888012069985027E-2</c:v>
                </c:pt>
                <c:pt idx="30">
                  <c:v>4.3097298539224817E-2</c:v>
                </c:pt>
                <c:pt idx="31">
                  <c:v>4.4324363740064862E-2</c:v>
                </c:pt>
                <c:pt idx="32">
                  <c:v>4.5564446232063904E-2</c:v>
                </c:pt>
                <c:pt idx="33">
                  <c:v>4.6825673540760386E-2</c:v>
                </c:pt>
                <c:pt idx="34">
                  <c:v>4.8079794773092231E-2</c:v>
                </c:pt>
                <c:pt idx="35">
                  <c:v>4.9335878497160444E-2</c:v>
                </c:pt>
                <c:pt idx="36">
                  <c:v>5.059260430247408E-2</c:v>
                </c:pt>
                <c:pt idx="37">
                  <c:v>5.1845979152289404E-2</c:v>
                </c:pt>
                <c:pt idx="38">
                  <c:v>5.308973941039604E-2</c:v>
                </c:pt>
                <c:pt idx="39">
                  <c:v>5.4306066884950405E-2</c:v>
                </c:pt>
                <c:pt idx="40">
                  <c:v>5.5466300361796547E-2</c:v>
                </c:pt>
                <c:pt idx="41">
                  <c:v>5.6579993972410751E-2</c:v>
                </c:pt>
                <c:pt idx="42">
                  <c:v>5.7662665937534711E-2</c:v>
                </c:pt>
                <c:pt idx="43">
                  <c:v>5.8724352984720715E-2</c:v>
                </c:pt>
                <c:pt idx="44">
                  <c:v>5.9734632463095683E-2</c:v>
                </c:pt>
                <c:pt idx="45">
                  <c:v>6.0670748095804847E-2</c:v>
                </c:pt>
                <c:pt idx="46">
                  <c:v>6.1564272201428738E-2</c:v>
                </c:pt>
                <c:pt idx="47">
                  <c:v>6.2440461731008028E-2</c:v>
                </c:pt>
                <c:pt idx="48">
                  <c:v>6.3317625264401795E-2</c:v>
                </c:pt>
                <c:pt idx="49">
                  <c:v>6.4198366802127385E-2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79-7247-9625-23AC8E67EFD5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Edulis!$AJ$2:$AJ$44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1.9075219494574927E-2</c:v>
                </c:pt>
                <c:pt idx="2">
                  <c:v>2.0181421615280647E-2</c:v>
                </c:pt>
                <c:pt idx="3">
                  <c:v>2.1261584091520354E-2</c:v>
                </c:pt>
                <c:pt idx="4">
                  <c:v>2.2333584832744318E-2</c:v>
                </c:pt>
                <c:pt idx="5">
                  <c:v>2.3393626978977729E-2</c:v>
                </c:pt>
                <c:pt idx="6">
                  <c:v>2.4442993643727248E-2</c:v>
                </c:pt>
                <c:pt idx="7">
                  <c:v>2.5493720834667933E-2</c:v>
                </c:pt>
                <c:pt idx="8">
                  <c:v>2.6543903028152252E-2</c:v>
                </c:pt>
                <c:pt idx="9">
                  <c:v>2.7586632182086183E-2</c:v>
                </c:pt>
                <c:pt idx="10">
                  <c:v>2.8629845142261311E-2</c:v>
                </c:pt>
                <c:pt idx="11">
                  <c:v>2.9673404399349256E-2</c:v>
                </c:pt>
                <c:pt idx="12">
                  <c:v>3.0521360258298168E-2</c:v>
                </c:pt>
                <c:pt idx="13">
                  <c:v>3.1124806454735369E-2</c:v>
                </c:pt>
                <c:pt idx="14">
                  <c:v>3.1553604286802296E-2</c:v>
                </c:pt>
                <c:pt idx="15">
                  <c:v>3.1897151825064626E-2</c:v>
                </c:pt>
                <c:pt idx="16">
                  <c:v>3.221525101948175E-2</c:v>
                </c:pt>
                <c:pt idx="17">
                  <c:v>3.2547714886079111E-2</c:v>
                </c:pt>
                <c:pt idx="18">
                  <c:v>3.2920913378799328E-2</c:v>
                </c:pt>
                <c:pt idx="19">
                  <c:v>3.3351346046445358E-2</c:v>
                </c:pt>
                <c:pt idx="20">
                  <c:v>3.3864965701538359E-2</c:v>
                </c:pt>
                <c:pt idx="21">
                  <c:v>3.449271511038738E-2</c:v>
                </c:pt>
                <c:pt idx="22">
                  <c:v>3.5271364594177616E-2</c:v>
                </c:pt>
                <c:pt idx="23">
                  <c:v>3.6166540928374666E-2</c:v>
                </c:pt>
                <c:pt idx="24">
                  <c:v>3.7137943964107807E-2</c:v>
                </c:pt>
                <c:pt idx="25">
                  <c:v>3.8175130264933299E-2</c:v>
                </c:pt>
                <c:pt idx="26">
                  <c:v>3.9255214546635851E-2</c:v>
                </c:pt>
                <c:pt idx="27">
                  <c:v>4.0343778942750728E-2</c:v>
                </c:pt>
                <c:pt idx="28">
                  <c:v>4.143866008880781E-2</c:v>
                </c:pt>
                <c:pt idx="29">
                  <c:v>4.2570394330953595E-2</c:v>
                </c:pt>
                <c:pt idx="30">
                  <c:v>4.371989387811364E-2</c:v>
                </c:pt>
                <c:pt idx="31">
                  <c:v>4.4893329220943357E-2</c:v>
                </c:pt>
                <c:pt idx="32">
                  <c:v>4.6082643096688213E-2</c:v>
                </c:pt>
                <c:pt idx="33">
                  <c:v>4.7289115788070865E-2</c:v>
                </c:pt>
                <c:pt idx="34">
                  <c:v>4.850041996551583E-2</c:v>
                </c:pt>
                <c:pt idx="35">
                  <c:v>4.9710469214088067E-2</c:v>
                </c:pt>
                <c:pt idx="36">
                  <c:v>5.0921554610665901E-2</c:v>
                </c:pt>
                <c:pt idx="37">
                  <c:v>5.2128273229370643E-2</c:v>
                </c:pt>
                <c:pt idx="38">
                  <c:v>5.3304513067414398E-2</c:v>
                </c:pt>
                <c:pt idx="39">
                  <c:v>5.4452550566224611E-2</c:v>
                </c:pt>
                <c:pt idx="40">
                  <c:v>5.5563200071068387E-2</c:v>
                </c:pt>
                <c:pt idx="41">
                  <c:v>5.6654275370992449E-2</c:v>
                </c:pt>
                <c:pt idx="42">
                  <c:v>5.7739459549755096E-2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79-7247-9625-23AC8E67EFD5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1.9121429239187814E-2</c:v>
                </c:pt>
                <c:pt idx="2">
                  <c:v>2.028458346677274E-2</c:v>
                </c:pt>
                <c:pt idx="3">
                  <c:v>2.1434117100293127E-2</c:v>
                </c:pt>
                <c:pt idx="4">
                  <c:v>2.2588470247570654E-2</c:v>
                </c:pt>
                <c:pt idx="5">
                  <c:v>2.3742405100136903E-2</c:v>
                </c:pt>
                <c:pt idx="6">
                  <c:v>2.4894340677674542E-2</c:v>
                </c:pt>
                <c:pt idx="7">
                  <c:v>2.6051820589929105E-2</c:v>
                </c:pt>
                <c:pt idx="8">
                  <c:v>2.7209554458665245E-2</c:v>
                </c:pt>
                <c:pt idx="9">
                  <c:v>2.835692046490141E-2</c:v>
                </c:pt>
                <c:pt idx="10">
                  <c:v>2.9494614983512763E-2</c:v>
                </c:pt>
                <c:pt idx="11">
                  <c:v>3.0503299565585548E-2</c:v>
                </c:pt>
                <c:pt idx="12">
                  <c:v>3.1221439541800351E-2</c:v>
                </c:pt>
                <c:pt idx="13">
                  <c:v>3.1702042706574479E-2</c:v>
                </c:pt>
                <c:pt idx="14">
                  <c:v>3.2072300412610166E-2</c:v>
                </c:pt>
                <c:pt idx="15">
                  <c:v>3.2422716248337514E-2</c:v>
                </c:pt>
                <c:pt idx="16">
                  <c:v>3.2803222331323337E-2</c:v>
                </c:pt>
                <c:pt idx="17">
                  <c:v>3.3245443393345855E-2</c:v>
                </c:pt>
                <c:pt idx="18">
                  <c:v>3.3780249268389594E-2</c:v>
                </c:pt>
                <c:pt idx="19">
                  <c:v>3.4450010233253871E-2</c:v>
                </c:pt>
                <c:pt idx="20">
                  <c:v>3.5292983339759817E-2</c:v>
                </c:pt>
                <c:pt idx="21">
                  <c:v>3.6251300836670844E-2</c:v>
                </c:pt>
                <c:pt idx="22">
                  <c:v>3.7273568338001627E-2</c:v>
                </c:pt>
                <c:pt idx="23">
                  <c:v>3.8333412799062223E-2</c:v>
                </c:pt>
                <c:pt idx="24">
                  <c:v>3.9424889269767269E-2</c:v>
                </c:pt>
                <c:pt idx="25">
                  <c:v>4.0543832873253798E-2</c:v>
                </c:pt>
                <c:pt idx="26">
                  <c:v>4.1681185555631182E-2</c:v>
                </c:pt>
                <c:pt idx="27">
                  <c:v>4.2825921327914407E-2</c:v>
                </c:pt>
                <c:pt idx="28">
                  <c:v>4.3974805473586592E-2</c:v>
                </c:pt>
                <c:pt idx="29">
                  <c:v>4.5109349819460971E-2</c:v>
                </c:pt>
                <c:pt idx="30">
                  <c:v>4.6217502670467904E-2</c:v>
                </c:pt>
                <c:pt idx="31">
                  <c:v>4.7307434876536068E-2</c:v>
                </c:pt>
                <c:pt idx="32">
                  <c:v>4.8387802329107638E-2</c:v>
                </c:pt>
                <c:pt idx="33">
                  <c:v>4.9456318426568238E-2</c:v>
                </c:pt>
                <c:pt idx="34">
                  <c:v>5.0518373987298491E-2</c:v>
                </c:pt>
                <c:pt idx="35">
                  <c:v>5.1579754228666883E-2</c:v>
                </c:pt>
                <c:pt idx="36">
                  <c:v>5.2644124431639766E-2</c:v>
                </c:pt>
                <c:pt idx="37">
                  <c:v>5.3693646954480048E-2</c:v>
                </c:pt>
                <c:pt idx="38">
                  <c:v>5.4717398499600139E-2</c:v>
                </c:pt>
                <c:pt idx="39">
                  <c:v>5.5703818783901071E-2</c:v>
                </c:pt>
                <c:pt idx="40">
                  <c:v>5.6654152033811626E-2</c:v>
                </c:pt>
                <c:pt idx="41">
                  <c:v>5.7566872879698819E-2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79-7247-9625-23AC8E67EFD5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Edulis!$L$61:$L$131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1.893244458410091E-2</c:v>
                </c:pt>
                <c:pt idx="2">
                  <c:v>2.0006056890435914E-2</c:v>
                </c:pt>
                <c:pt idx="3">
                  <c:v>2.1047217865903727E-2</c:v>
                </c:pt>
                <c:pt idx="4">
                  <c:v>2.208085003821908E-2</c:v>
                </c:pt>
                <c:pt idx="5">
                  <c:v>2.3106150220756402E-2</c:v>
                </c:pt>
                <c:pt idx="6">
                  <c:v>2.4116151976096688E-2</c:v>
                </c:pt>
                <c:pt idx="7">
                  <c:v>2.5103668295137035E-2</c:v>
                </c:pt>
                <c:pt idx="8">
                  <c:v>2.6070692909041467E-2</c:v>
                </c:pt>
                <c:pt idx="9">
                  <c:v>2.7052348700996359E-2</c:v>
                </c:pt>
                <c:pt idx="10">
                  <c:v>2.8045640277013572E-2</c:v>
                </c:pt>
                <c:pt idx="11">
                  <c:v>2.9037976816359463E-2</c:v>
                </c:pt>
                <c:pt idx="12">
                  <c:v>2.9949274658250567E-2</c:v>
                </c:pt>
                <c:pt idx="13">
                  <c:v>3.0670150498652456E-2</c:v>
                </c:pt>
                <c:pt idx="14">
                  <c:v>3.1202550459287253E-2</c:v>
                </c:pt>
                <c:pt idx="15">
                  <c:v>3.1604840064587941E-2</c:v>
                </c:pt>
                <c:pt idx="16">
                  <c:v>3.1936630140910562E-2</c:v>
                </c:pt>
                <c:pt idx="17">
                  <c:v>3.2246778080907292E-2</c:v>
                </c:pt>
                <c:pt idx="18">
                  <c:v>3.2562810501762532E-2</c:v>
                </c:pt>
                <c:pt idx="19">
                  <c:v>3.2906155154973714E-2</c:v>
                </c:pt>
                <c:pt idx="20">
                  <c:v>3.3298728208118335E-2</c:v>
                </c:pt>
                <c:pt idx="21">
                  <c:v>3.376038118788513E-2</c:v>
                </c:pt>
                <c:pt idx="22">
                  <c:v>3.4318232088931269E-2</c:v>
                </c:pt>
                <c:pt idx="23">
                  <c:v>3.4996681380233034E-2</c:v>
                </c:pt>
                <c:pt idx="24">
                  <c:v>3.5818304929604194E-2</c:v>
                </c:pt>
                <c:pt idx="25">
                  <c:v>3.6734312536564555E-2</c:v>
                </c:pt>
                <c:pt idx="26">
                  <c:v>3.7720790059219717E-2</c:v>
                </c:pt>
                <c:pt idx="27">
                  <c:v>3.8755423381831806E-2</c:v>
                </c:pt>
                <c:pt idx="28">
                  <c:v>3.982559085034449E-2</c:v>
                </c:pt>
                <c:pt idx="29">
                  <c:v>4.09421031362509E-2</c:v>
                </c:pt>
                <c:pt idx="30">
                  <c:v>4.2106920802227568E-2</c:v>
                </c:pt>
                <c:pt idx="31">
                  <c:v>4.3315054870226979E-2</c:v>
                </c:pt>
                <c:pt idx="32">
                  <c:v>4.458554695981029E-2</c:v>
                </c:pt>
                <c:pt idx="33">
                  <c:v>4.5905571251894296E-2</c:v>
                </c:pt>
                <c:pt idx="34">
                  <c:v>4.7257499779895268E-2</c:v>
                </c:pt>
                <c:pt idx="35">
                  <c:v>4.8645774993565587E-2</c:v>
                </c:pt>
                <c:pt idx="36">
                  <c:v>5.0047314116203286E-2</c:v>
                </c:pt>
                <c:pt idx="37">
                  <c:v>5.1476781800996005E-2</c:v>
                </c:pt>
                <c:pt idx="38">
                  <c:v>5.2926638556493329E-2</c:v>
                </c:pt>
                <c:pt idx="39">
                  <c:v>5.4373593844447378E-2</c:v>
                </c:pt>
                <c:pt idx="40">
                  <c:v>5.5864977293618327E-2</c:v>
                </c:pt>
                <c:pt idx="41">
                  <c:v>5.7412308998303657E-2</c:v>
                </c:pt>
                <c:pt idx="42">
                  <c:v>5.9006528585787858E-2</c:v>
                </c:pt>
                <c:pt idx="43">
                  <c:v>6.0670636646292429E-2</c:v>
                </c:pt>
                <c:pt idx="44">
                  <c:v>6.2397229856032722E-2</c:v>
                </c:pt>
                <c:pt idx="45">
                  <c:v>6.4194974063444779E-2</c:v>
                </c:pt>
                <c:pt idx="46">
                  <c:v>6.6043052302385927E-2</c:v>
                </c:pt>
                <c:pt idx="47">
                  <c:v>6.7966705535270872E-2</c:v>
                </c:pt>
                <c:pt idx="48">
                  <c:v>6.9973454730016607E-2</c:v>
                </c:pt>
                <c:pt idx="49">
                  <c:v>7.2043419039652778E-2</c:v>
                </c:pt>
                <c:pt idx="50">
                  <c:v>7.4171316813664193E-2</c:v>
                </c:pt>
                <c:pt idx="51">
                  <c:v>7.6339693729017236E-2</c:v>
                </c:pt>
                <c:pt idx="52">
                  <c:v>7.8540002994697072E-2</c:v>
                </c:pt>
                <c:pt idx="53">
                  <c:v>8.0759971418573315E-2</c:v>
                </c:pt>
                <c:pt idx="54">
                  <c:v>8.3014083805580105E-2</c:v>
                </c:pt>
                <c:pt idx="55">
                  <c:v>8.53280444538453E-2</c:v>
                </c:pt>
                <c:pt idx="56">
                  <c:v>8.7709412354108951E-2</c:v>
                </c:pt>
                <c:pt idx="57">
                  <c:v>9.0146689919569589E-2</c:v>
                </c:pt>
                <c:pt idx="58">
                  <c:v>9.2587998002765307E-2</c:v>
                </c:pt>
                <c:pt idx="59">
                  <c:v>9.5018797590298631E-2</c:v>
                </c:pt>
                <c:pt idx="60">
                  <c:v>9.7467051634592919E-2</c:v>
                </c:pt>
                <c:pt idx="61">
                  <c:v>9.9936528436657707E-2</c:v>
                </c:pt>
                <c:pt idx="62">
                  <c:v>0.10243875166338401</c:v>
                </c:pt>
                <c:pt idx="63">
                  <c:v>0.10495658258048944</c:v>
                </c:pt>
                <c:pt idx="64">
                  <c:v>0.10750844184036125</c:v>
                </c:pt>
                <c:pt idx="65">
                  <c:v>0.11013430467026913</c:v>
                </c:pt>
                <c:pt idx="66">
                  <c:v>0.11293493612907313</c:v>
                </c:pt>
                <c:pt idx="67">
                  <c:v>0.11599297706285985</c:v>
                </c:pt>
                <c:pt idx="68">
                  <c:v>0.11935899852663222</c:v>
                </c:pt>
                <c:pt idx="69">
                  <c:v>0.12270286096105761</c:v>
                </c:pt>
                <c:pt idx="70">
                  <c:v>0.12601461032658973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F79-7247-9625-23AC8E67EFD5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1.8993469322395665E-2</c:v>
                </c:pt>
                <c:pt idx="2">
                  <c:v>2.0020768312959077E-2</c:v>
                </c:pt>
                <c:pt idx="3">
                  <c:v>2.0996362852541122E-2</c:v>
                </c:pt>
                <c:pt idx="4">
                  <c:v>2.1955123821537616E-2</c:v>
                </c:pt>
                <c:pt idx="5">
                  <c:v>2.294288260454138E-2</c:v>
                </c:pt>
                <c:pt idx="6">
                  <c:v>2.3960649469676007E-2</c:v>
                </c:pt>
                <c:pt idx="7">
                  <c:v>2.4981395816082923E-2</c:v>
                </c:pt>
                <c:pt idx="8">
                  <c:v>2.599151892969704E-2</c:v>
                </c:pt>
                <c:pt idx="9">
                  <c:v>2.6991150330239987E-2</c:v>
                </c:pt>
                <c:pt idx="10">
                  <c:v>2.7977862589730923E-2</c:v>
                </c:pt>
                <c:pt idx="11">
                  <c:v>2.8956476420259107E-2</c:v>
                </c:pt>
                <c:pt idx="12">
                  <c:v>2.9879893599727272E-2</c:v>
                </c:pt>
                <c:pt idx="13">
                  <c:v>3.0612220749949761E-2</c:v>
                </c:pt>
                <c:pt idx="14">
                  <c:v>3.1149224395747889E-2</c:v>
                </c:pt>
                <c:pt idx="15">
                  <c:v>3.1544934469455201E-2</c:v>
                </c:pt>
                <c:pt idx="16">
                  <c:v>3.1873592989264725E-2</c:v>
                </c:pt>
                <c:pt idx="17">
                  <c:v>3.2184731676002533E-2</c:v>
                </c:pt>
                <c:pt idx="18">
                  <c:v>3.2509288966164819E-2</c:v>
                </c:pt>
                <c:pt idx="19">
                  <c:v>3.2869052869002879E-2</c:v>
                </c:pt>
                <c:pt idx="20">
                  <c:v>3.3288433402892038E-2</c:v>
                </c:pt>
                <c:pt idx="21">
                  <c:v>3.3790497529791567E-2</c:v>
                </c:pt>
                <c:pt idx="22">
                  <c:v>3.4408748085944095E-2</c:v>
                </c:pt>
                <c:pt idx="23">
                  <c:v>3.5185125284141666E-2</c:v>
                </c:pt>
                <c:pt idx="24">
                  <c:v>3.6105879042872852E-2</c:v>
                </c:pt>
                <c:pt idx="25">
                  <c:v>3.7130267445078885E-2</c:v>
                </c:pt>
                <c:pt idx="26">
                  <c:v>3.8215677026009177E-2</c:v>
                </c:pt>
                <c:pt idx="27">
                  <c:v>3.9344349569744787E-2</c:v>
                </c:pt>
                <c:pt idx="28">
                  <c:v>4.0504149929385967E-2</c:v>
                </c:pt>
                <c:pt idx="29">
                  <c:v>4.1690802783688856E-2</c:v>
                </c:pt>
                <c:pt idx="30">
                  <c:v>4.2895523121020622E-2</c:v>
                </c:pt>
                <c:pt idx="31">
                  <c:v>4.412702646652731E-2</c:v>
                </c:pt>
                <c:pt idx="32">
                  <c:v>4.5385882660325359E-2</c:v>
                </c:pt>
                <c:pt idx="33">
                  <c:v>4.6648041120940766E-2</c:v>
                </c:pt>
                <c:pt idx="34">
                  <c:v>4.7918084496115072E-2</c:v>
                </c:pt>
                <c:pt idx="35">
                  <c:v>4.9205425167080256E-2</c:v>
                </c:pt>
                <c:pt idx="36">
                  <c:v>5.0498456230602722E-2</c:v>
                </c:pt>
                <c:pt idx="37">
                  <c:v>5.1790414135840866E-2</c:v>
                </c:pt>
                <c:pt idx="38">
                  <c:v>5.3100321444229145E-2</c:v>
                </c:pt>
                <c:pt idx="39">
                  <c:v>5.443246604039121E-2</c:v>
                </c:pt>
                <c:pt idx="40">
                  <c:v>5.578147979083737E-2</c:v>
                </c:pt>
                <c:pt idx="41">
                  <c:v>5.7147432963212834E-2</c:v>
                </c:pt>
                <c:pt idx="42">
                  <c:v>5.8510877502171849E-2</c:v>
                </c:pt>
                <c:pt idx="43">
                  <c:v>5.9866888155318668E-2</c:v>
                </c:pt>
                <c:pt idx="44">
                  <c:v>6.1236971241298156E-2</c:v>
                </c:pt>
                <c:pt idx="45">
                  <c:v>6.2629539730732001E-2</c:v>
                </c:pt>
                <c:pt idx="46">
                  <c:v>6.4053029624742353E-2</c:v>
                </c:pt>
                <c:pt idx="47">
                  <c:v>6.549745702708358E-2</c:v>
                </c:pt>
                <c:pt idx="48">
                  <c:v>6.6950561669486763E-2</c:v>
                </c:pt>
                <c:pt idx="49">
                  <c:v>6.841713954974854E-2</c:v>
                </c:pt>
                <c:pt idx="50">
                  <c:v>6.9905221810258045E-2</c:v>
                </c:pt>
                <c:pt idx="51">
                  <c:v>7.1426355419827475E-2</c:v>
                </c:pt>
                <c:pt idx="52">
                  <c:v>7.2986439798118655E-2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F79-7247-9625-23AC8E67EFD5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1.9033483663462747E-2</c:v>
                </c:pt>
                <c:pt idx="2">
                  <c:v>2.0131592358284225E-2</c:v>
                </c:pt>
                <c:pt idx="3">
                  <c:v>2.1214803432327532E-2</c:v>
                </c:pt>
                <c:pt idx="4">
                  <c:v>2.2297474527619709E-2</c:v>
                </c:pt>
                <c:pt idx="5">
                  <c:v>2.3363934737525984E-2</c:v>
                </c:pt>
                <c:pt idx="6">
                  <c:v>2.4415384241843172E-2</c:v>
                </c:pt>
                <c:pt idx="7">
                  <c:v>2.5459945286321367E-2</c:v>
                </c:pt>
                <c:pt idx="8">
                  <c:v>2.6476261313515912E-2</c:v>
                </c:pt>
                <c:pt idx="9">
                  <c:v>2.748056742472009E-2</c:v>
                </c:pt>
                <c:pt idx="10">
                  <c:v>2.8475628128498319E-2</c:v>
                </c:pt>
                <c:pt idx="11">
                  <c:v>2.9472915366014988E-2</c:v>
                </c:pt>
                <c:pt idx="12">
                  <c:v>3.0314715726059559E-2</c:v>
                </c:pt>
                <c:pt idx="13">
                  <c:v>3.0932385663946561E-2</c:v>
                </c:pt>
                <c:pt idx="14">
                  <c:v>3.1374708921926224E-2</c:v>
                </c:pt>
                <c:pt idx="15">
                  <c:v>3.1710408341312633E-2</c:v>
                </c:pt>
                <c:pt idx="16">
                  <c:v>3.2003858747961841E-2</c:v>
                </c:pt>
                <c:pt idx="17">
                  <c:v>3.2290464156056679E-2</c:v>
                </c:pt>
                <c:pt idx="18">
                  <c:v>3.2596870363378994E-2</c:v>
                </c:pt>
                <c:pt idx="19">
                  <c:v>3.2943683574914014E-2</c:v>
                </c:pt>
                <c:pt idx="20">
                  <c:v>3.3340276294819539E-2</c:v>
                </c:pt>
                <c:pt idx="21">
                  <c:v>3.3813166852161854E-2</c:v>
                </c:pt>
                <c:pt idx="22">
                  <c:v>3.4396415126181752E-2</c:v>
                </c:pt>
                <c:pt idx="23">
                  <c:v>3.5123703096583726E-2</c:v>
                </c:pt>
                <c:pt idx="24">
                  <c:v>3.5982332422732813E-2</c:v>
                </c:pt>
                <c:pt idx="25">
                  <c:v>3.692075820962025E-2</c:v>
                </c:pt>
                <c:pt idx="26">
                  <c:v>3.7918572282410405E-2</c:v>
                </c:pt>
                <c:pt idx="27">
                  <c:v>3.8962507193978896E-2</c:v>
                </c:pt>
                <c:pt idx="28">
                  <c:v>4.0058139222887527E-2</c:v>
                </c:pt>
                <c:pt idx="29">
                  <c:v>4.1193712897293878E-2</c:v>
                </c:pt>
                <c:pt idx="30">
                  <c:v>4.2368493572866275E-2</c:v>
                </c:pt>
                <c:pt idx="31">
                  <c:v>4.3568589818490398E-2</c:v>
                </c:pt>
                <c:pt idx="32">
                  <c:v>4.4788857181923838E-2</c:v>
                </c:pt>
                <c:pt idx="33">
                  <c:v>4.6028558748655732E-2</c:v>
                </c:pt>
                <c:pt idx="34">
                  <c:v>4.7286111642211165E-2</c:v>
                </c:pt>
                <c:pt idx="35">
                  <c:v>4.8549785012629215E-2</c:v>
                </c:pt>
                <c:pt idx="36">
                  <c:v>4.9797994108548918E-2</c:v>
                </c:pt>
                <c:pt idx="37">
                  <c:v>5.1038379186243134E-2</c:v>
                </c:pt>
                <c:pt idx="38">
                  <c:v>5.2288338643603126E-2</c:v>
                </c:pt>
                <c:pt idx="39">
                  <c:v>5.3580815690717036E-2</c:v>
                </c:pt>
                <c:pt idx="40">
                  <c:v>5.4918995311577103E-2</c:v>
                </c:pt>
                <c:pt idx="41">
                  <c:v>5.6296488957551925E-2</c:v>
                </c:pt>
                <c:pt idx="42">
                  <c:v>5.7692880783305908E-2</c:v>
                </c:pt>
                <c:pt idx="43">
                  <c:v>5.9099855906372505E-2</c:v>
                </c:pt>
                <c:pt idx="44">
                  <c:v>6.0523324820337163E-2</c:v>
                </c:pt>
                <c:pt idx="45">
                  <c:v>6.1956657216138925E-2</c:v>
                </c:pt>
                <c:pt idx="46">
                  <c:v>6.3396911949736109E-2</c:v>
                </c:pt>
                <c:pt idx="47">
                  <c:v>6.4837351485482045E-2</c:v>
                </c:pt>
                <c:pt idx="48">
                  <c:v>6.6277077963297834E-2</c:v>
                </c:pt>
                <c:pt idx="49">
                  <c:v>6.7715666204635663E-2</c:v>
                </c:pt>
                <c:pt idx="50">
                  <c:v>6.9161253655659005E-2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F79-7247-9625-23AC8E67EFD5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Edulis!$AD$61:$AD$98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1.9094861518816408E-2</c:v>
                </c:pt>
                <c:pt idx="2">
                  <c:v>2.01864286324261E-2</c:v>
                </c:pt>
                <c:pt idx="3">
                  <c:v>2.1239419726207617E-2</c:v>
                </c:pt>
                <c:pt idx="4">
                  <c:v>2.2275935473781424E-2</c:v>
                </c:pt>
                <c:pt idx="5">
                  <c:v>2.3295636319269807E-2</c:v>
                </c:pt>
                <c:pt idx="6">
                  <c:v>2.4315964669788571E-2</c:v>
                </c:pt>
                <c:pt idx="7">
                  <c:v>2.5334647647360497E-2</c:v>
                </c:pt>
                <c:pt idx="8">
                  <c:v>2.6361360295912788E-2</c:v>
                </c:pt>
                <c:pt idx="9">
                  <c:v>2.7388627872301691E-2</c:v>
                </c:pt>
                <c:pt idx="10">
                  <c:v>2.8403587325927387E-2</c:v>
                </c:pt>
                <c:pt idx="11">
                  <c:v>2.9390915519353061E-2</c:v>
                </c:pt>
                <c:pt idx="12">
                  <c:v>3.0244985067482986E-2</c:v>
                </c:pt>
                <c:pt idx="13">
                  <c:v>3.08693826828089E-2</c:v>
                </c:pt>
                <c:pt idx="14">
                  <c:v>3.1300055577492873E-2</c:v>
                </c:pt>
                <c:pt idx="15">
                  <c:v>3.1619382901692278E-2</c:v>
                </c:pt>
                <c:pt idx="16">
                  <c:v>3.1894718022561261E-2</c:v>
                </c:pt>
                <c:pt idx="17">
                  <c:v>3.2163690639393949E-2</c:v>
                </c:pt>
                <c:pt idx="18">
                  <c:v>3.2446110889671496E-2</c:v>
                </c:pt>
                <c:pt idx="19">
                  <c:v>3.2760030543489103E-2</c:v>
                </c:pt>
                <c:pt idx="20">
                  <c:v>3.312086074875388E-2</c:v>
                </c:pt>
                <c:pt idx="21">
                  <c:v>3.3534289630662614E-2</c:v>
                </c:pt>
                <c:pt idx="22">
                  <c:v>3.4009338201931485E-2</c:v>
                </c:pt>
                <c:pt idx="23">
                  <c:v>3.4568577482787667E-2</c:v>
                </c:pt>
                <c:pt idx="24">
                  <c:v>3.5211307702710096E-2</c:v>
                </c:pt>
                <c:pt idx="25">
                  <c:v>3.5910098985454546E-2</c:v>
                </c:pt>
                <c:pt idx="26">
                  <c:v>3.6626547634327593E-2</c:v>
                </c:pt>
                <c:pt idx="27">
                  <c:v>3.7361296690686288E-2</c:v>
                </c:pt>
                <c:pt idx="28">
                  <c:v>3.8119359244865883E-2</c:v>
                </c:pt>
                <c:pt idx="29">
                  <c:v>3.8894218466000788E-2</c:v>
                </c:pt>
                <c:pt idx="30">
                  <c:v>3.9681853590728948E-2</c:v>
                </c:pt>
                <c:pt idx="31">
                  <c:v>4.0476286812079633E-2</c:v>
                </c:pt>
                <c:pt idx="32">
                  <c:v>4.1279074327414428E-2</c:v>
                </c:pt>
                <c:pt idx="33">
                  <c:v>4.2086897465053896E-2</c:v>
                </c:pt>
                <c:pt idx="34">
                  <c:v>4.2902372118021871E-2</c:v>
                </c:pt>
                <c:pt idx="35">
                  <c:v>4.3728234613763788E-2</c:v>
                </c:pt>
                <c:pt idx="36">
                  <c:v>4.4558475392690762E-2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F79-7247-9625-23AC8E67E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FairyBank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FariyBank!$E$2:$E$50</c:f>
              <c:numCache>
                <c:formatCode>0.000</c:formatCode>
                <c:ptCount val="49"/>
                <c:pt idx="0">
                  <c:v>1</c:v>
                </c:pt>
                <c:pt idx="1">
                  <c:v>0.63263878356736336</c:v>
                </c:pt>
                <c:pt idx="2">
                  <c:v>0.54425454336009171</c:v>
                </c:pt>
                <c:pt idx="3">
                  <c:v>0.51051874637478556</c:v>
                </c:pt>
                <c:pt idx="4">
                  <c:v>0.48775041462763963</c:v>
                </c:pt>
                <c:pt idx="5">
                  <c:v>0.47765931260948824</c:v>
                </c:pt>
                <c:pt idx="6">
                  <c:v>0.47755816727283262</c:v>
                </c:pt>
                <c:pt idx="7">
                  <c:v>0.48356279202802172</c:v>
                </c:pt>
                <c:pt idx="8">
                  <c:v>0.51734142268575045</c:v>
                </c:pt>
                <c:pt idx="9">
                  <c:v>0.5407205196849012</c:v>
                </c:pt>
                <c:pt idx="10">
                  <c:v>0.52396388567061258</c:v>
                </c:pt>
                <c:pt idx="11">
                  <c:v>0.49583774318496343</c:v>
                </c:pt>
                <c:pt idx="12">
                  <c:v>0.47238219191356445</c:v>
                </c:pt>
                <c:pt idx="13">
                  <c:v>0.46075774867967478</c:v>
                </c:pt>
                <c:pt idx="14">
                  <c:v>0.46072081766652184</c:v>
                </c:pt>
                <c:pt idx="15">
                  <c:v>0.42385080090385202</c:v>
                </c:pt>
                <c:pt idx="16">
                  <c:v>0.34943651690297994</c:v>
                </c:pt>
                <c:pt idx="17">
                  <c:v>0.26945562705974319</c:v>
                </c:pt>
                <c:pt idx="18">
                  <c:v>0.20348756963862646</c:v>
                </c:pt>
                <c:pt idx="19">
                  <c:v>0.15957168159766963</c:v>
                </c:pt>
                <c:pt idx="20">
                  <c:v>0.13223613493931477</c:v>
                </c:pt>
                <c:pt idx="21">
                  <c:v>0.11598260458924921</c:v>
                </c:pt>
                <c:pt idx="22">
                  <c:v>0.10804665233419596</c:v>
                </c:pt>
                <c:pt idx="23">
                  <c:v>0.10534847327046226</c:v>
                </c:pt>
                <c:pt idx="24">
                  <c:v>0.10639592173920953</c:v>
                </c:pt>
                <c:pt idx="25">
                  <c:v>0.11111131695926141</c:v>
                </c:pt>
                <c:pt idx="26">
                  <c:v>0.12004878480217698</c:v>
                </c:pt>
                <c:pt idx="27">
                  <c:v>0.13049720345802673</c:v>
                </c:pt>
                <c:pt idx="28">
                  <c:v>0.14445320242578699</c:v>
                </c:pt>
                <c:pt idx="29">
                  <c:v>0.15984519450649048</c:v>
                </c:pt>
                <c:pt idx="30">
                  <c:v>0.17729805587858727</c:v>
                </c:pt>
                <c:pt idx="31">
                  <c:v>0.19993480393853069</c:v>
                </c:pt>
                <c:pt idx="32">
                  <c:v>0.22929350045190855</c:v>
                </c:pt>
                <c:pt idx="33">
                  <c:v>0.26622263447154698</c:v>
                </c:pt>
                <c:pt idx="34">
                  <c:v>0.31336819110841496</c:v>
                </c:pt>
                <c:pt idx="35">
                  <c:v>0.35263942601962406</c:v>
                </c:pt>
                <c:pt idx="36">
                  <c:v>0.37223337795377742</c:v>
                </c:pt>
                <c:pt idx="37">
                  <c:v>0.38210745410023983</c:v>
                </c:pt>
                <c:pt idx="38">
                  <c:v>0.39079354736185479</c:v>
                </c:pt>
                <c:pt idx="39">
                  <c:v>0.3983893997960129</c:v>
                </c:pt>
                <c:pt idx="40">
                  <c:v>0.40729753166877958</c:v>
                </c:pt>
                <c:pt idx="41">
                  <c:v>0.41346084618668233</c:v>
                </c:pt>
                <c:pt idx="42">
                  <c:v>0.41641863575527743</c:v>
                </c:pt>
                <c:pt idx="43">
                  <c:v>0.42023047576908484</c:v>
                </c:pt>
                <c:pt idx="44">
                  <c:v>0.42473236245675705</c:v>
                </c:pt>
                <c:pt idx="45">
                  <c:v>0.43138309422851961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19-2B41-BAC7-6802D29D1BEE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FariyBank!$K$2:$K$49</c:f>
              <c:numCache>
                <c:formatCode>0.000</c:formatCode>
                <c:ptCount val="48"/>
                <c:pt idx="0">
                  <c:v>1</c:v>
                </c:pt>
                <c:pt idx="1">
                  <c:v>0.62855585031774575</c:v>
                </c:pt>
                <c:pt idx="2">
                  <c:v>0.55508728128802143</c:v>
                </c:pt>
                <c:pt idx="3">
                  <c:v>0.52943493775338302</c:v>
                </c:pt>
                <c:pt idx="4">
                  <c:v>0.52356617515717652</c:v>
                </c:pt>
                <c:pt idx="5">
                  <c:v>0.52219922612275482</c:v>
                </c:pt>
                <c:pt idx="6">
                  <c:v>0.52241928641985391</c:v>
                </c:pt>
                <c:pt idx="7">
                  <c:v>0.52407187227293162</c:v>
                </c:pt>
                <c:pt idx="8">
                  <c:v>0.52781288449086317</c:v>
                </c:pt>
                <c:pt idx="9">
                  <c:v>0.52992936468661223</c:v>
                </c:pt>
                <c:pt idx="10">
                  <c:v>0.53032561297461511</c:v>
                </c:pt>
                <c:pt idx="11">
                  <c:v>0.53099139202180512</c:v>
                </c:pt>
                <c:pt idx="12">
                  <c:v>0.53428833833910083</c:v>
                </c:pt>
                <c:pt idx="13">
                  <c:v>0.53965373579494824</c:v>
                </c:pt>
                <c:pt idx="14">
                  <c:v>0.48745635638988005</c:v>
                </c:pt>
                <c:pt idx="15">
                  <c:v>0.37994292318902861</c:v>
                </c:pt>
                <c:pt idx="16">
                  <c:v>0.27766144767233703</c:v>
                </c:pt>
                <c:pt idx="17">
                  <c:v>0.20326909935612955</c:v>
                </c:pt>
                <c:pt idx="18">
                  <c:v>0.15965487677185597</c:v>
                </c:pt>
                <c:pt idx="19">
                  <c:v>0.13840914070709631</c:v>
                </c:pt>
                <c:pt idx="20">
                  <c:v>0.131125858995217</c:v>
                </c:pt>
                <c:pt idx="21">
                  <c:v>0.13283010584309016</c:v>
                </c:pt>
                <c:pt idx="22">
                  <c:v>0.14048423812937846</c:v>
                </c:pt>
                <c:pt idx="23">
                  <c:v>0.15344296396644289</c:v>
                </c:pt>
                <c:pt idx="24">
                  <c:v>0.1734527059423637</c:v>
                </c:pt>
                <c:pt idx="25">
                  <c:v>0.20118452933945302</c:v>
                </c:pt>
                <c:pt idx="26">
                  <c:v>0.23571362847247757</c:v>
                </c:pt>
                <c:pt idx="27">
                  <c:v>0.28057532577103528</c:v>
                </c:pt>
                <c:pt idx="28">
                  <c:v>0.33630793316966129</c:v>
                </c:pt>
                <c:pt idx="29">
                  <c:v>0.40806654022834454</c:v>
                </c:pt>
                <c:pt idx="30">
                  <c:v>0.44500606570429335</c:v>
                </c:pt>
                <c:pt idx="31">
                  <c:v>0.46259669604159953</c:v>
                </c:pt>
                <c:pt idx="32">
                  <c:v>0.4720066642705662</c:v>
                </c:pt>
                <c:pt idx="33">
                  <c:v>0.47349694361422051</c:v>
                </c:pt>
                <c:pt idx="34">
                  <c:v>0.46568595101564164</c:v>
                </c:pt>
                <c:pt idx="35">
                  <c:v>0.45886233505108198</c:v>
                </c:pt>
                <c:pt idx="36">
                  <c:v>0.44991987240751469</c:v>
                </c:pt>
                <c:pt idx="37">
                  <c:v>0.44438290963452964</c:v>
                </c:pt>
                <c:pt idx="38">
                  <c:v>0.43912343603923099</c:v>
                </c:pt>
                <c:pt idx="39">
                  <c:v>0.43355396471234653</c:v>
                </c:pt>
                <c:pt idx="40">
                  <c:v>0.43044066140795262</c:v>
                </c:pt>
                <c:pt idx="41">
                  <c:v>0.43194029345248086</c:v>
                </c:pt>
                <c:pt idx="42">
                  <c:v>0.43773483703141375</c:v>
                </c:pt>
                <c:pt idx="43">
                  <c:v>0.44432126581731668</c:v>
                </c:pt>
                <c:pt idx="44">
                  <c:v>0.45222733460230158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19-2B41-BAC7-6802D29D1BEE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FariyBank!$Q$2:$Q$58</c:f>
              <c:numCache>
                <c:formatCode>0.000</c:formatCode>
                <c:ptCount val="57"/>
                <c:pt idx="0">
                  <c:v>1</c:v>
                </c:pt>
                <c:pt idx="1">
                  <c:v>0.70084179530196233</c:v>
                </c:pt>
                <c:pt idx="2">
                  <c:v>0.61477339738282655</c:v>
                </c:pt>
                <c:pt idx="3">
                  <c:v>0.57950533593507259</c:v>
                </c:pt>
                <c:pt idx="4">
                  <c:v>0.56695371183008281</c:v>
                </c:pt>
                <c:pt idx="5">
                  <c:v>0.5561004871260834</c:v>
                </c:pt>
                <c:pt idx="6">
                  <c:v>0.54420909608672452</c:v>
                </c:pt>
                <c:pt idx="7">
                  <c:v>0.54169502716938189</c:v>
                </c:pt>
                <c:pt idx="8">
                  <c:v>0.54273062901725799</c:v>
                </c:pt>
                <c:pt idx="9">
                  <c:v>0.53884159595511261</c:v>
                </c:pt>
                <c:pt idx="10">
                  <c:v>0.53008046503244233</c:v>
                </c:pt>
                <c:pt idx="11">
                  <c:v>0.51882123144985115</c:v>
                </c:pt>
                <c:pt idx="12">
                  <c:v>0.50948213540969178</c:v>
                </c:pt>
                <c:pt idx="13">
                  <c:v>0.50096014686157353</c:v>
                </c:pt>
                <c:pt idx="14">
                  <c:v>0.4526393191012783</c:v>
                </c:pt>
                <c:pt idx="15">
                  <c:v>0.36093718818462239</c:v>
                </c:pt>
                <c:pt idx="16">
                  <c:v>0.27299090725149855</c:v>
                </c:pt>
                <c:pt idx="17">
                  <c:v>0.20666251039040862</c:v>
                </c:pt>
                <c:pt idx="18">
                  <c:v>0.16108488482374367</c:v>
                </c:pt>
                <c:pt idx="19">
                  <c:v>0.13269412525648916</c:v>
                </c:pt>
                <c:pt idx="20">
                  <c:v>0.11751519612279096</c:v>
                </c:pt>
                <c:pt idx="21">
                  <c:v>0.10980072562162888</c:v>
                </c:pt>
                <c:pt idx="22">
                  <c:v>0.1066524196327238</c:v>
                </c:pt>
                <c:pt idx="23">
                  <c:v>0.10779151506126951</c:v>
                </c:pt>
                <c:pt idx="24">
                  <c:v>0.11298463441760992</c:v>
                </c:pt>
                <c:pt idx="25">
                  <c:v>0.12220697647225082</c:v>
                </c:pt>
                <c:pt idx="26">
                  <c:v>0.13606674666962049</c:v>
                </c:pt>
                <c:pt idx="27">
                  <c:v>0.15521625900519861</c:v>
                </c:pt>
                <c:pt idx="28">
                  <c:v>0.18116270607245152</c:v>
                </c:pt>
                <c:pt idx="29">
                  <c:v>0.21390492148392662</c:v>
                </c:pt>
                <c:pt idx="30">
                  <c:v>0.25896808494401274</c:v>
                </c:pt>
                <c:pt idx="31">
                  <c:v>0.31777009094681902</c:v>
                </c:pt>
                <c:pt idx="32">
                  <c:v>0.39141930730722657</c:v>
                </c:pt>
                <c:pt idx="33">
                  <c:v>0.47162784551571585</c:v>
                </c:pt>
                <c:pt idx="34">
                  <c:v>0.51693193016837902</c:v>
                </c:pt>
                <c:pt idx="35">
                  <c:v>0.54421311121332994</c:v>
                </c:pt>
                <c:pt idx="36">
                  <c:v>0.56346095427347698</c:v>
                </c:pt>
                <c:pt idx="37">
                  <c:v>0.57652972180309248</c:v>
                </c:pt>
                <c:pt idx="38">
                  <c:v>0.58206754957446738</c:v>
                </c:pt>
                <c:pt idx="39">
                  <c:v>0.5840241135068035</c:v>
                </c:pt>
                <c:pt idx="40">
                  <c:v>0.57610590335318856</c:v>
                </c:pt>
                <c:pt idx="41">
                  <c:v>0.56219469492680174</c:v>
                </c:pt>
                <c:pt idx="42">
                  <c:v>0.54807932215139377</c:v>
                </c:pt>
                <c:pt idx="43">
                  <c:v>0.5377253764810237</c:v>
                </c:pt>
                <c:pt idx="44">
                  <c:v>0.52836882539769092</c:v>
                </c:pt>
                <c:pt idx="45">
                  <c:v>0.52557055107423645</c:v>
                </c:pt>
                <c:pt idx="46">
                  <c:v>0.52509822057616473</c:v>
                </c:pt>
                <c:pt idx="47">
                  <c:v>0.52936956756849662</c:v>
                </c:pt>
                <c:pt idx="48">
                  <c:v>0.53916256527666995</c:v>
                </c:pt>
                <c:pt idx="49">
                  <c:v>0.54843829409083422</c:v>
                </c:pt>
                <c:pt idx="50">
                  <c:v>0.55213655665335826</c:v>
                </c:pt>
                <c:pt idx="51">
                  <c:v>0.55078891749160364</c:v>
                </c:pt>
                <c:pt idx="52">
                  <c:v>0.55039843108295039</c:v>
                </c:pt>
                <c:pt idx="53">
                  <c:v>0.55177183948288544</c:v>
                </c:pt>
                <c:pt idx="54">
                  <c:v>0.55362562604563947</c:v>
                </c:pt>
                <c:pt idx="55">
                  <c:v>0.55340519436611957</c:v>
                </c:pt>
                <c:pt idx="56">
                  <c:v>0.55350537864293703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19-2B41-BAC7-6802D29D1BEE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FariyBank!$W$2:$W$52</c:f>
              <c:numCache>
                <c:formatCode>0.000</c:formatCode>
                <c:ptCount val="51"/>
                <c:pt idx="0">
                  <c:v>1</c:v>
                </c:pt>
                <c:pt idx="1">
                  <c:v>0.59394075712334538</c:v>
                </c:pt>
                <c:pt idx="2">
                  <c:v>0.53463109706418011</c:v>
                </c:pt>
                <c:pt idx="3">
                  <c:v>0.51883549330636047</c:v>
                </c:pt>
                <c:pt idx="4">
                  <c:v>0.51100274699328185</c:v>
                </c:pt>
                <c:pt idx="5">
                  <c:v>0.50999008768288812</c:v>
                </c:pt>
                <c:pt idx="6">
                  <c:v>0.5066153443011846</c:v>
                </c:pt>
                <c:pt idx="7">
                  <c:v>0.50852516208152454</c:v>
                </c:pt>
                <c:pt idx="8">
                  <c:v>0.51638530579835684</c:v>
                </c:pt>
                <c:pt idx="9">
                  <c:v>0.5299160874179315</c:v>
                </c:pt>
                <c:pt idx="10">
                  <c:v>0.52309967572749061</c:v>
                </c:pt>
                <c:pt idx="11">
                  <c:v>0.51492021365285912</c:v>
                </c:pt>
                <c:pt idx="12">
                  <c:v>0.50888472674090546</c:v>
                </c:pt>
                <c:pt idx="13">
                  <c:v>0.4854812547208483</c:v>
                </c:pt>
                <c:pt idx="14">
                  <c:v>0.38328619482424559</c:v>
                </c:pt>
                <c:pt idx="15">
                  <c:v>0.27961425485826363</c:v>
                </c:pt>
                <c:pt idx="16">
                  <c:v>0.20399360101532854</c:v>
                </c:pt>
                <c:pt idx="17">
                  <c:v>0.15764382044751685</c:v>
                </c:pt>
                <c:pt idx="18">
                  <c:v>0.13320310028444673</c:v>
                </c:pt>
                <c:pt idx="19">
                  <c:v>0.12447186448869881</c:v>
                </c:pt>
                <c:pt idx="20">
                  <c:v>0.12630492704499305</c:v>
                </c:pt>
                <c:pt idx="21">
                  <c:v>0.13365823370593569</c:v>
                </c:pt>
                <c:pt idx="22">
                  <c:v>0.14684702859977031</c:v>
                </c:pt>
                <c:pt idx="23">
                  <c:v>0.16575208400120198</c:v>
                </c:pt>
                <c:pt idx="24">
                  <c:v>0.19114559822916286</c:v>
                </c:pt>
                <c:pt idx="25">
                  <c:v>0.22750529099419575</c:v>
                </c:pt>
                <c:pt idx="26">
                  <c:v>0.27977277515450444</c:v>
                </c:pt>
                <c:pt idx="27">
                  <c:v>0.35089397333908906</c:v>
                </c:pt>
                <c:pt idx="28">
                  <c:v>0.45202776624914565</c:v>
                </c:pt>
                <c:pt idx="29">
                  <c:v>0.50024333288992295</c:v>
                </c:pt>
                <c:pt idx="30">
                  <c:v>0.51934034030669807</c:v>
                </c:pt>
                <c:pt idx="31">
                  <c:v>0.52387008353500053</c:v>
                </c:pt>
                <c:pt idx="32">
                  <c:v>0.52229417883766494</c:v>
                </c:pt>
                <c:pt idx="33">
                  <c:v>0.51639711889234352</c:v>
                </c:pt>
                <c:pt idx="34">
                  <c:v>0.50994544690640053</c:v>
                </c:pt>
                <c:pt idx="35">
                  <c:v>0.50669989401059901</c:v>
                </c:pt>
                <c:pt idx="36">
                  <c:v>0.50445313968218253</c:v>
                </c:pt>
                <c:pt idx="37">
                  <c:v>0.50134906998727613</c:v>
                </c:pt>
                <c:pt idx="38">
                  <c:v>0.50718200245903711</c:v>
                </c:pt>
                <c:pt idx="39">
                  <c:v>0.51419999281722106</c:v>
                </c:pt>
                <c:pt idx="40">
                  <c:v>0.52068100182003807</c:v>
                </c:pt>
                <c:pt idx="41">
                  <c:v>0.52574409802564626</c:v>
                </c:pt>
                <c:pt idx="42">
                  <c:v>0.53026360243495141</c:v>
                </c:pt>
                <c:pt idx="43">
                  <c:v>0.53306722269072282</c:v>
                </c:pt>
                <c:pt idx="44">
                  <c:v>0.53545868917413131</c:v>
                </c:pt>
                <c:pt idx="45">
                  <c:v>0.53871054068577262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B19-2B41-BAC7-6802D29D1BEE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FariyBank!$AC$2:$AC$55</c:f>
              <c:numCache>
                <c:formatCode>0.000</c:formatCode>
                <c:ptCount val="54"/>
                <c:pt idx="0">
                  <c:v>1</c:v>
                </c:pt>
                <c:pt idx="1">
                  <c:v>0.6674645974568969</c:v>
                </c:pt>
                <c:pt idx="2">
                  <c:v>0.60975103312424828</c:v>
                </c:pt>
                <c:pt idx="3">
                  <c:v>0.58574638812632118</c:v>
                </c:pt>
                <c:pt idx="4">
                  <c:v>0.56898248091695469</c:v>
                </c:pt>
                <c:pt idx="5">
                  <c:v>0.54826726094491629</c:v>
                </c:pt>
                <c:pt idx="6">
                  <c:v>0.53270518865769512</c:v>
                </c:pt>
                <c:pt idx="7">
                  <c:v>0.51743913404318698</c:v>
                </c:pt>
                <c:pt idx="8">
                  <c:v>0.50300000845791659</c:v>
                </c:pt>
                <c:pt idx="9">
                  <c:v>0.48898886019242299</c:v>
                </c:pt>
                <c:pt idx="10">
                  <c:v>0.47529234736875681</c:v>
                </c:pt>
                <c:pt idx="11">
                  <c:v>0.46840321296131843</c:v>
                </c:pt>
                <c:pt idx="12">
                  <c:v>0.46151359787028018</c:v>
                </c:pt>
                <c:pt idx="13">
                  <c:v>0.4659317935829243</c:v>
                </c:pt>
                <c:pt idx="14">
                  <c:v>0.44720723990382277</c:v>
                </c:pt>
                <c:pt idx="15">
                  <c:v>0.36795296071345596</c:v>
                </c:pt>
                <c:pt idx="16">
                  <c:v>0.28009014504879831</c:v>
                </c:pt>
                <c:pt idx="17">
                  <c:v>0.21074018437175535</c:v>
                </c:pt>
                <c:pt idx="18">
                  <c:v>0.16303050506716565</c:v>
                </c:pt>
                <c:pt idx="19">
                  <c:v>0.13374901402546169</c:v>
                </c:pt>
                <c:pt idx="20">
                  <c:v>0.11836574469116083</c:v>
                </c:pt>
                <c:pt idx="21">
                  <c:v>0.11301043294923167</c:v>
                </c:pt>
                <c:pt idx="22">
                  <c:v>0.11310967322683876</c:v>
                </c:pt>
                <c:pt idx="23">
                  <c:v>0.11530077668287783</c:v>
                </c:pt>
                <c:pt idx="24">
                  <c:v>0.11974360382427507</c:v>
                </c:pt>
                <c:pt idx="25">
                  <c:v>0.12704673180645215</c:v>
                </c:pt>
                <c:pt idx="26">
                  <c:v>0.13679863210266735</c:v>
                </c:pt>
                <c:pt idx="27">
                  <c:v>0.15193858948059394</c:v>
                </c:pt>
                <c:pt idx="28">
                  <c:v>0.17364465471945678</c:v>
                </c:pt>
                <c:pt idx="29">
                  <c:v>0.20202581842474687</c:v>
                </c:pt>
                <c:pt idx="30">
                  <c:v>0.24207466957861359</c:v>
                </c:pt>
                <c:pt idx="31">
                  <c:v>0.30074014603716559</c:v>
                </c:pt>
                <c:pt idx="32">
                  <c:v>0.35842972269087087</c:v>
                </c:pt>
                <c:pt idx="33">
                  <c:v>0.39429580763757083</c:v>
                </c:pt>
                <c:pt idx="34">
                  <c:v>0.40233405809150197</c:v>
                </c:pt>
                <c:pt idx="35">
                  <c:v>0.39837689034347989</c:v>
                </c:pt>
                <c:pt idx="36">
                  <c:v>0.38748677043254182</c:v>
                </c:pt>
                <c:pt idx="37">
                  <c:v>0.37390907617775793</c:v>
                </c:pt>
                <c:pt idx="38">
                  <c:v>0.35949292761525092</c:v>
                </c:pt>
                <c:pt idx="39">
                  <c:v>0.34052911849970552</c:v>
                </c:pt>
                <c:pt idx="40">
                  <c:v>0.32734226289660012</c:v>
                </c:pt>
                <c:pt idx="41">
                  <c:v>0.32417471964854105</c:v>
                </c:pt>
                <c:pt idx="42">
                  <c:v>0.32832854076278034</c:v>
                </c:pt>
                <c:pt idx="43">
                  <c:v>0.3393023954975366</c:v>
                </c:pt>
                <c:pt idx="44">
                  <c:v>0.35831632005809699</c:v>
                </c:pt>
                <c:pt idx="45">
                  <c:v>0.38102207947844224</c:v>
                </c:pt>
                <c:pt idx="46">
                  <c:v>0.39240124615491356</c:v>
                </c:pt>
                <c:pt idx="47">
                  <c:v>0.40067581244767858</c:v>
                </c:pt>
                <c:pt idx="48">
                  <c:v>0.40656635289521126</c:v>
                </c:pt>
                <c:pt idx="49">
                  <c:v>0.41124635911968149</c:v>
                </c:pt>
                <c:pt idx="50">
                  <c:v>0.41787914876579302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19-2B41-BAC7-6802D29D1BEE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FariyBank!$AI$2:$AI$44</c:f>
              <c:numCache>
                <c:formatCode>0.000</c:formatCode>
                <c:ptCount val="43"/>
                <c:pt idx="0">
                  <c:v>1</c:v>
                </c:pt>
                <c:pt idx="1">
                  <c:v>0.58757858322033307</c:v>
                </c:pt>
                <c:pt idx="2">
                  <c:v>0.54339781721488634</c:v>
                </c:pt>
                <c:pt idx="3">
                  <c:v>0.53158683740955914</c:v>
                </c:pt>
                <c:pt idx="4">
                  <c:v>0.51844887926043692</c:v>
                </c:pt>
                <c:pt idx="5">
                  <c:v>0.49163614028624159</c:v>
                </c:pt>
                <c:pt idx="6">
                  <c:v>0.47185919691450628</c:v>
                </c:pt>
                <c:pt idx="7">
                  <c:v>0.45027140012866218</c:v>
                </c:pt>
                <c:pt idx="8">
                  <c:v>0.43950534932171881</c:v>
                </c:pt>
                <c:pt idx="9">
                  <c:v>0.43360860879463581</c:v>
                </c:pt>
                <c:pt idx="10">
                  <c:v>0.43218057110568742</c:v>
                </c:pt>
                <c:pt idx="11">
                  <c:v>0.43754000953856825</c:v>
                </c:pt>
                <c:pt idx="12">
                  <c:v>0.44764564238175497</c:v>
                </c:pt>
                <c:pt idx="13">
                  <c:v>0.45736042855950026</c:v>
                </c:pt>
                <c:pt idx="14">
                  <c:v>0.46425568051397864</c:v>
                </c:pt>
                <c:pt idx="15">
                  <c:v>0.40881043455700028</c:v>
                </c:pt>
                <c:pt idx="16">
                  <c:v>0.31723104056996654</c:v>
                </c:pt>
                <c:pt idx="17">
                  <c:v>0.23336007997185132</c:v>
                </c:pt>
                <c:pt idx="18">
                  <c:v>0.17448099220954438</c:v>
                </c:pt>
                <c:pt idx="19">
                  <c:v>0.13965867243509175</c:v>
                </c:pt>
                <c:pt idx="20">
                  <c:v>0.11996275595067325</c:v>
                </c:pt>
                <c:pt idx="21">
                  <c:v>0.11067592859728145</c:v>
                </c:pt>
                <c:pt idx="22">
                  <c:v>0.10762860209530323</c:v>
                </c:pt>
                <c:pt idx="23">
                  <c:v>0.10779403625530344</c:v>
                </c:pt>
                <c:pt idx="24">
                  <c:v>0.11149719560506303</c:v>
                </c:pt>
                <c:pt idx="25">
                  <c:v>0.11300774303721194</c:v>
                </c:pt>
                <c:pt idx="26">
                  <c:v>0.11955020382493178</c:v>
                </c:pt>
                <c:pt idx="27">
                  <c:v>0.13002917379704437</c:v>
                </c:pt>
                <c:pt idx="28">
                  <c:v>0.14636220785933374</c:v>
                </c:pt>
                <c:pt idx="29">
                  <c:v>0.16892595150420786</c:v>
                </c:pt>
                <c:pt idx="30">
                  <c:v>0.19627137889178706</c:v>
                </c:pt>
                <c:pt idx="31">
                  <c:v>0.2297453260201533</c:v>
                </c:pt>
                <c:pt idx="32">
                  <c:v>0.27470722474293718</c:v>
                </c:pt>
                <c:pt idx="33">
                  <c:v>0.32460270661842605</c:v>
                </c:pt>
                <c:pt idx="34">
                  <c:v>0.36226215686911156</c:v>
                </c:pt>
                <c:pt idx="35">
                  <c:v>0.36857018842442202</c:v>
                </c:pt>
                <c:pt idx="36">
                  <c:v>0.34990420090181173</c:v>
                </c:pt>
                <c:pt idx="37">
                  <c:v>0.33241443516748453</c:v>
                </c:pt>
                <c:pt idx="38">
                  <c:v>0.32124332366778446</c:v>
                </c:pt>
                <c:pt idx="39">
                  <c:v>0.31901984116825777</c:v>
                </c:pt>
                <c:pt idx="40">
                  <c:v>0.32195614967894798</c:v>
                </c:pt>
                <c:pt idx="41">
                  <c:v>0.34070180025458657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B19-2B41-BAC7-6802D29D1BEE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FariyBank!$E$61:$E$102</c:f>
              <c:numCache>
                <c:formatCode>0.000</c:formatCode>
                <c:ptCount val="42"/>
                <c:pt idx="0">
                  <c:v>1</c:v>
                </c:pt>
                <c:pt idx="1">
                  <c:v>0.59605707658914531</c:v>
                </c:pt>
                <c:pt idx="2">
                  <c:v>0.55889043827088891</c:v>
                </c:pt>
                <c:pt idx="3">
                  <c:v>0.54340743219689425</c:v>
                </c:pt>
                <c:pt idx="4">
                  <c:v>0.52922211913116646</c:v>
                </c:pt>
                <c:pt idx="5">
                  <c:v>0.52325749741552208</c:v>
                </c:pt>
                <c:pt idx="6">
                  <c:v>0.51426206022862697</c:v>
                </c:pt>
                <c:pt idx="7">
                  <c:v>0.51130064830687605</c:v>
                </c:pt>
                <c:pt idx="8">
                  <c:v>0.51777653041832084</c:v>
                </c:pt>
                <c:pt idx="9">
                  <c:v>0.52574726963676366</c:v>
                </c:pt>
                <c:pt idx="10">
                  <c:v>0.5268874157664567</c:v>
                </c:pt>
                <c:pt idx="11">
                  <c:v>0.52508336148471213</c:v>
                </c:pt>
                <c:pt idx="12">
                  <c:v>0.52989013330881141</c:v>
                </c:pt>
                <c:pt idx="13">
                  <c:v>0.44278113171600297</c:v>
                </c:pt>
                <c:pt idx="14">
                  <c:v>0.32093390520178466</c:v>
                </c:pt>
                <c:pt idx="15">
                  <c:v>0.22536645319078463</c:v>
                </c:pt>
                <c:pt idx="16">
                  <c:v>0.16475881898022732</c:v>
                </c:pt>
                <c:pt idx="17">
                  <c:v>0.13423979537867178</c:v>
                </c:pt>
                <c:pt idx="18">
                  <c:v>0.12151711612403618</c:v>
                </c:pt>
                <c:pt idx="19">
                  <c:v>0.11756547971987681</c:v>
                </c:pt>
                <c:pt idx="20">
                  <c:v>0.11740485460464907</c:v>
                </c:pt>
                <c:pt idx="21">
                  <c:v>0.1182715504065041</c:v>
                </c:pt>
                <c:pt idx="22">
                  <c:v>0.12170738608219296</c:v>
                </c:pt>
                <c:pt idx="23">
                  <c:v>0.12602584501594763</c:v>
                </c:pt>
                <c:pt idx="24">
                  <c:v>0.13133490519546398</c:v>
                </c:pt>
                <c:pt idx="25">
                  <c:v>0.13799489200964099</c:v>
                </c:pt>
                <c:pt idx="26">
                  <c:v>0.14799982415362933</c:v>
                </c:pt>
                <c:pt idx="27">
                  <c:v>0.15896610502156894</c:v>
                </c:pt>
                <c:pt idx="28">
                  <c:v>0.17468355528200963</c:v>
                </c:pt>
                <c:pt idx="29">
                  <c:v>0.19790682491653355</c:v>
                </c:pt>
                <c:pt idx="30">
                  <c:v>0.22740209445575243</c:v>
                </c:pt>
                <c:pt idx="31">
                  <c:v>0.23737958692165648</c:v>
                </c:pt>
                <c:pt idx="32">
                  <c:v>0.23669809017747381</c:v>
                </c:pt>
                <c:pt idx="33">
                  <c:v>0.23175761101283951</c:v>
                </c:pt>
                <c:pt idx="34">
                  <c:v>0.22563249177588071</c:v>
                </c:pt>
                <c:pt idx="35">
                  <c:v>0.21950466064027724</c:v>
                </c:pt>
                <c:pt idx="36">
                  <c:v>0.2165769970328503</c:v>
                </c:pt>
                <c:pt idx="37">
                  <c:v>0.21745618490725743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B19-2B41-BAC7-6802D29D1BEE}"/>
            </c:ext>
          </c:extLst>
        </c:ser>
        <c:ser>
          <c:idx val="18"/>
          <c:order val="7"/>
          <c:tx>
            <c:strRef>
              <c:f>FariyBank!$K$60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Edulis!$G$61:$G$138</c:f>
              <c:numCache>
                <c:formatCode>General</c:formatCode>
                <c:ptCount val="7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FariyBank!$K$61:$K$136</c:f>
              <c:numCache>
                <c:formatCode>0.000</c:formatCode>
                <c:ptCount val="76"/>
                <c:pt idx="0">
                  <c:v>1</c:v>
                </c:pt>
                <c:pt idx="1">
                  <c:v>0.77725535767203302</c:v>
                </c:pt>
                <c:pt idx="2">
                  <c:v>0.7237560690741045</c:v>
                </c:pt>
                <c:pt idx="3">
                  <c:v>0.71227981136393137</c:v>
                </c:pt>
                <c:pt idx="4">
                  <c:v>0.716160900131247</c:v>
                </c:pt>
                <c:pt idx="5">
                  <c:v>0.7202138376654077</c:v>
                </c:pt>
                <c:pt idx="6">
                  <c:v>0.72004509976825182</c:v>
                </c:pt>
                <c:pt idx="7">
                  <c:v>0.71320084614538559</c:v>
                </c:pt>
                <c:pt idx="8">
                  <c:v>0.70116272691731685</c:v>
                </c:pt>
                <c:pt idx="9">
                  <c:v>0.68720396886951052</c:v>
                </c:pt>
                <c:pt idx="10">
                  <c:v>0.6751054137834317</c:v>
                </c:pt>
                <c:pt idx="11">
                  <c:v>0.67124417510410495</c:v>
                </c:pt>
                <c:pt idx="12">
                  <c:v>0.61813698180929333</c:v>
                </c:pt>
                <c:pt idx="13">
                  <c:v>0.48908008778692114</c:v>
                </c:pt>
                <c:pt idx="14">
                  <c:v>0.36097817568812962</c:v>
                </c:pt>
                <c:pt idx="15">
                  <c:v>0.26544680860668396</c:v>
                </c:pt>
                <c:pt idx="16">
                  <c:v>0.20696232486822602</c:v>
                </c:pt>
                <c:pt idx="17">
                  <c:v>0.17707595463752623</c:v>
                </c:pt>
                <c:pt idx="18">
                  <c:v>0.16597640507929395</c:v>
                </c:pt>
                <c:pt idx="19">
                  <c:v>0.16479744170653909</c:v>
                </c:pt>
                <c:pt idx="20">
                  <c:v>0.16935319714439734</c:v>
                </c:pt>
                <c:pt idx="21">
                  <c:v>0.18171854424520162</c:v>
                </c:pt>
                <c:pt idx="22">
                  <c:v>0.20238834982370321</c:v>
                </c:pt>
                <c:pt idx="23">
                  <c:v>0.23141285891341065</c:v>
                </c:pt>
                <c:pt idx="24">
                  <c:v>0.2670756736976409</c:v>
                </c:pt>
                <c:pt idx="25">
                  <c:v>0.31261124475013707</c:v>
                </c:pt>
                <c:pt idx="26">
                  <c:v>0.37474572617940882</c:v>
                </c:pt>
                <c:pt idx="27">
                  <c:v>0.44870225175510847</c:v>
                </c:pt>
                <c:pt idx="28">
                  <c:v>0.48744856387130031</c:v>
                </c:pt>
                <c:pt idx="29">
                  <c:v>0.5079500080649002</c:v>
                </c:pt>
                <c:pt idx="30">
                  <c:v>0.51388268243407542</c:v>
                </c:pt>
                <c:pt idx="31">
                  <c:v>0.51240443354866405</c:v>
                </c:pt>
                <c:pt idx="32">
                  <c:v>0.50923105535792701</c:v>
                </c:pt>
                <c:pt idx="33">
                  <c:v>0.50414147756441607</c:v>
                </c:pt>
                <c:pt idx="34">
                  <c:v>0.49762324021341331</c:v>
                </c:pt>
                <c:pt idx="35">
                  <c:v>0.49271951528567504</c:v>
                </c:pt>
                <c:pt idx="36">
                  <c:v>0.49262150127861221</c:v>
                </c:pt>
                <c:pt idx="37">
                  <c:v>0.4966012828257893</c:v>
                </c:pt>
                <c:pt idx="38">
                  <c:v>0.49803405361421255</c:v>
                </c:pt>
                <c:pt idx="39">
                  <c:v>0.50511650222967341</c:v>
                </c:pt>
                <c:pt idx="40">
                  <c:v>0.51130887415006643</c:v>
                </c:pt>
                <c:pt idx="41">
                  <c:v>0.51611294499248406</c:v>
                </c:pt>
                <c:pt idx="42">
                  <c:v>0.52324176534136557</c:v>
                </c:pt>
                <c:pt idx="43">
                  <c:v>0.53070685877185964</c:v>
                </c:pt>
                <c:pt idx="44">
                  <c:v>0.54259255543334695</c:v>
                </c:pt>
                <c:pt idx="45">
                  <c:v>0.55686688133315021</c:v>
                </c:pt>
                <c:pt idx="46">
                  <c:v>0.57012921338753098</c:v>
                </c:pt>
                <c:pt idx="47">
                  <c:v>0.57876256859104069</c:v>
                </c:pt>
                <c:pt idx="48">
                  <c:v>0.58246392743380493</c:v>
                </c:pt>
                <c:pt idx="49">
                  <c:v>0.58539299545595747</c:v>
                </c:pt>
                <c:pt idx="50">
                  <c:v>0.58964698972299745</c:v>
                </c:pt>
                <c:pt idx="51">
                  <c:v>0.59032208478980974</c:v>
                </c:pt>
                <c:pt idx="52">
                  <c:v>0.58899033233913567</c:v>
                </c:pt>
                <c:pt idx="53">
                  <c:v>0.58783448668140414</c:v>
                </c:pt>
                <c:pt idx="54">
                  <c:v>0.58496322877771756</c:v>
                </c:pt>
                <c:pt idx="55">
                  <c:v>0.58479098939886631</c:v>
                </c:pt>
                <c:pt idx="56">
                  <c:v>0.58782686863197287</c:v>
                </c:pt>
                <c:pt idx="57">
                  <c:v>0.58882129152995866</c:v>
                </c:pt>
                <c:pt idx="58">
                  <c:v>0.58772915563313699</c:v>
                </c:pt>
                <c:pt idx="59">
                  <c:v>0.57922084509721594</c:v>
                </c:pt>
                <c:pt idx="60">
                  <c:v>0.55942440274203009</c:v>
                </c:pt>
                <c:pt idx="61">
                  <c:v>0.5378284780938799</c:v>
                </c:pt>
                <c:pt idx="62">
                  <c:v>0.52121537816299857</c:v>
                </c:pt>
                <c:pt idx="63">
                  <c:v>0.50790188879745135</c:v>
                </c:pt>
                <c:pt idx="64">
                  <c:v>0.49441492830550843</c:v>
                </c:pt>
                <c:pt idx="65">
                  <c:v>0.48366937025133039</c:v>
                </c:pt>
                <c:pt idx="66">
                  <c:v>0.47924351705760826</c:v>
                </c:pt>
                <c:pt idx="67">
                  <c:v>0.48209943456471499</c:v>
                </c:pt>
                <c:pt idx="68">
                  <c:v>0.49707673631664773</c:v>
                </c:pt>
                <c:pt idx="69">
                  <c:v>0.5098778380793676</c:v>
                </c:pt>
                <c:pt idx="70">
                  <c:v>0.51988903334872982</c:v>
                </c:pt>
                <c:pt idx="71">
                  <c:v>0.52680037669867819</c:v>
                </c:pt>
                <c:pt idx="72">
                  <c:v>0.53394404085821434</c:v>
                </c:pt>
                <c:pt idx="73">
                  <c:v>0.53853671553887839</c:v>
                </c:pt>
                <c:pt idx="74">
                  <c:v>0.541347125610672</c:v>
                </c:pt>
                <c:pt idx="75">
                  <c:v>0.54324117815996631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B19-2B41-BAC7-6802D29D1BEE}"/>
            </c:ext>
          </c:extLst>
        </c:ser>
        <c:ser>
          <c:idx val="19"/>
          <c:order val="8"/>
          <c:tx>
            <c:strRef>
              <c:f>FariyBank!$Q$60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FariyBank!$Q$61:$Q$120</c:f>
              <c:numCache>
                <c:formatCode>0.000</c:formatCode>
                <c:ptCount val="60"/>
                <c:pt idx="0">
                  <c:v>1</c:v>
                </c:pt>
                <c:pt idx="1">
                  <c:v>0.76603978731759237</c:v>
                </c:pt>
                <c:pt idx="2">
                  <c:v>0.72041282959482877</c:v>
                </c:pt>
                <c:pt idx="3">
                  <c:v>0.6964684299801136</c:v>
                </c:pt>
                <c:pt idx="4">
                  <c:v>0.66472161248129813</c:v>
                </c:pt>
                <c:pt idx="5">
                  <c:v>0.6403712572706054</c:v>
                </c:pt>
                <c:pt idx="6">
                  <c:v>0.63150356617973125</c:v>
                </c:pt>
                <c:pt idx="7">
                  <c:v>0.6258662349919607</c:v>
                </c:pt>
                <c:pt idx="8">
                  <c:v>0.60952742030004303</c:v>
                </c:pt>
                <c:pt idx="9">
                  <c:v>0.59005571562585546</c:v>
                </c:pt>
                <c:pt idx="10">
                  <c:v>0.58533634145497537</c:v>
                </c:pt>
                <c:pt idx="11">
                  <c:v>0.59538248263630222</c:v>
                </c:pt>
                <c:pt idx="12">
                  <c:v>0.58264259547213004</c:v>
                </c:pt>
                <c:pt idx="13">
                  <c:v>0.47320283674672953</c:v>
                </c:pt>
                <c:pt idx="14">
                  <c:v>0.35013796443446987</c:v>
                </c:pt>
                <c:pt idx="15">
                  <c:v>0.25269277895800174</c:v>
                </c:pt>
                <c:pt idx="16">
                  <c:v>0.18808324220219039</c:v>
                </c:pt>
                <c:pt idx="17">
                  <c:v>0.15065589536814747</c:v>
                </c:pt>
                <c:pt idx="18">
                  <c:v>0.13243935853023794</c:v>
                </c:pt>
                <c:pt idx="19">
                  <c:v>0.12795467084069947</c:v>
                </c:pt>
                <c:pt idx="20">
                  <c:v>0.13197102301400526</c:v>
                </c:pt>
                <c:pt idx="21">
                  <c:v>0.14068536248929589</c:v>
                </c:pt>
                <c:pt idx="22">
                  <c:v>0.15534262258979017</c:v>
                </c:pt>
                <c:pt idx="23">
                  <c:v>0.1756055218046525</c:v>
                </c:pt>
                <c:pt idx="24">
                  <c:v>0.2006065381783802</c:v>
                </c:pt>
                <c:pt idx="25">
                  <c:v>0.23259734023606585</c:v>
                </c:pt>
                <c:pt idx="26">
                  <c:v>0.27629625751199677</c:v>
                </c:pt>
                <c:pt idx="27">
                  <c:v>0.33713945946466062</c:v>
                </c:pt>
                <c:pt idx="28">
                  <c:v>0.42128478733998853</c:v>
                </c:pt>
                <c:pt idx="29">
                  <c:v>0.48172566220768104</c:v>
                </c:pt>
                <c:pt idx="30">
                  <c:v>0.51869531404470481</c:v>
                </c:pt>
                <c:pt idx="31">
                  <c:v>0.54120655707119669</c:v>
                </c:pt>
                <c:pt idx="32">
                  <c:v>0.54919331336001098</c:v>
                </c:pt>
                <c:pt idx="33">
                  <c:v>0.55248624321086093</c:v>
                </c:pt>
                <c:pt idx="34">
                  <c:v>0.55438509740111752</c:v>
                </c:pt>
                <c:pt idx="35">
                  <c:v>0.55253348985677375</c:v>
                </c:pt>
                <c:pt idx="36">
                  <c:v>0.54952223538049105</c:v>
                </c:pt>
                <c:pt idx="37">
                  <c:v>0.54755496587213637</c:v>
                </c:pt>
                <c:pt idx="38">
                  <c:v>0.54685082425072795</c:v>
                </c:pt>
                <c:pt idx="39">
                  <c:v>0.54712841213395369</c:v>
                </c:pt>
                <c:pt idx="40">
                  <c:v>0.55069022600370487</c:v>
                </c:pt>
                <c:pt idx="41">
                  <c:v>0.54812183514709101</c:v>
                </c:pt>
                <c:pt idx="42">
                  <c:v>0.54301368613373024</c:v>
                </c:pt>
                <c:pt idx="43">
                  <c:v>0.54205154620965434</c:v>
                </c:pt>
                <c:pt idx="44">
                  <c:v>0.53724176279843661</c:v>
                </c:pt>
                <c:pt idx="45">
                  <c:v>0.53146674182839193</c:v>
                </c:pt>
                <c:pt idx="46">
                  <c:v>0.52681747224321096</c:v>
                </c:pt>
                <c:pt idx="47">
                  <c:v>0.52478448333236338</c:v>
                </c:pt>
                <c:pt idx="48">
                  <c:v>0.5224050167187243</c:v>
                </c:pt>
                <c:pt idx="49">
                  <c:v>0.51631944643156469</c:v>
                </c:pt>
                <c:pt idx="50">
                  <c:v>0.51090536551728871</c:v>
                </c:pt>
                <c:pt idx="51">
                  <c:v>0.50676958941712558</c:v>
                </c:pt>
                <c:pt idx="52">
                  <c:v>0.50520707775066209</c:v>
                </c:pt>
                <c:pt idx="53">
                  <c:v>0.50423448548134686</c:v>
                </c:pt>
                <c:pt idx="54">
                  <c:v>0.50470127967815115</c:v>
                </c:pt>
                <c:pt idx="55">
                  <c:v>0.50590153203397636</c:v>
                </c:pt>
                <c:pt idx="56">
                  <c:v>0.50681454981826524</c:v>
                </c:pt>
                <c:pt idx="57">
                  <c:v>0.50640546198061032</c:v>
                </c:pt>
                <c:pt idx="58">
                  <c:v>0.50602811402913039</c:v>
                </c:pt>
                <c:pt idx="59">
                  <c:v>0.50660383821098998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B19-2B41-BAC7-6802D29D1BEE}"/>
            </c:ext>
          </c:extLst>
        </c:ser>
        <c:ser>
          <c:idx val="20"/>
          <c:order val="9"/>
          <c:tx>
            <c:strRef>
              <c:f>FariyBank!$W$60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FariyBank!$W$61:$W$111</c:f>
              <c:numCache>
                <c:formatCode>0.000</c:formatCode>
                <c:ptCount val="51"/>
                <c:pt idx="0">
                  <c:v>1</c:v>
                </c:pt>
                <c:pt idx="1">
                  <c:v>0.62614421826363809</c:v>
                </c:pt>
                <c:pt idx="2">
                  <c:v>0.56000718648491887</c:v>
                </c:pt>
                <c:pt idx="3">
                  <c:v>0.53259926236050081</c:v>
                </c:pt>
                <c:pt idx="4">
                  <c:v>0.51074986637396913</c:v>
                </c:pt>
                <c:pt idx="5">
                  <c:v>0.49226716059248388</c:v>
                </c:pt>
                <c:pt idx="6">
                  <c:v>0.4784683057841061</c:v>
                </c:pt>
                <c:pt idx="7">
                  <c:v>0.47437403319910143</c:v>
                </c:pt>
                <c:pt idx="8">
                  <c:v>0.46823008795862803</c:v>
                </c:pt>
                <c:pt idx="9">
                  <c:v>0.45945703813431377</c:v>
                </c:pt>
                <c:pt idx="10">
                  <c:v>0.45550910033766884</c:v>
                </c:pt>
                <c:pt idx="11">
                  <c:v>0.45707501681036899</c:v>
                </c:pt>
                <c:pt idx="12">
                  <c:v>0.46039913698986934</c:v>
                </c:pt>
                <c:pt idx="13">
                  <c:v>0.45975351962751287</c:v>
                </c:pt>
                <c:pt idx="14">
                  <c:v>0.45384549551824716</c:v>
                </c:pt>
                <c:pt idx="15">
                  <c:v>0.38249408439972316</c:v>
                </c:pt>
                <c:pt idx="16">
                  <c:v>0.29610684768312823</c:v>
                </c:pt>
                <c:pt idx="17">
                  <c:v>0.2246028439064926</c:v>
                </c:pt>
                <c:pt idx="18">
                  <c:v>0.17434817118140955</c:v>
                </c:pt>
                <c:pt idx="19">
                  <c:v>0.14335987847679013</c:v>
                </c:pt>
                <c:pt idx="20">
                  <c:v>0.12593856935682729</c:v>
                </c:pt>
                <c:pt idx="21">
                  <c:v>0.11838846485251091</c:v>
                </c:pt>
                <c:pt idx="22">
                  <c:v>0.11748108132962451</c:v>
                </c:pt>
                <c:pt idx="23">
                  <c:v>0.12085203158873561</c:v>
                </c:pt>
                <c:pt idx="24">
                  <c:v>0.12866535279361219</c:v>
                </c:pt>
                <c:pt idx="25">
                  <c:v>0.14132782582486797</c:v>
                </c:pt>
                <c:pt idx="26">
                  <c:v>0.15847435535952734</c:v>
                </c:pt>
                <c:pt idx="27">
                  <c:v>0.1830372790421993</c:v>
                </c:pt>
                <c:pt idx="28">
                  <c:v>0.21518070877408382</c:v>
                </c:pt>
                <c:pt idx="29">
                  <c:v>0.25658493704553853</c:v>
                </c:pt>
                <c:pt idx="30">
                  <c:v>0.31148257148439995</c:v>
                </c:pt>
                <c:pt idx="31">
                  <c:v>0.38158891409099738</c:v>
                </c:pt>
                <c:pt idx="32">
                  <c:v>0.43573236579051045</c:v>
                </c:pt>
                <c:pt idx="33">
                  <c:v>0.45789964716379344</c:v>
                </c:pt>
                <c:pt idx="34">
                  <c:v>0.46795620349663974</c:v>
                </c:pt>
                <c:pt idx="35">
                  <c:v>0.47465758980234207</c:v>
                </c:pt>
                <c:pt idx="36">
                  <c:v>0.47951956262472933</c:v>
                </c:pt>
                <c:pt idx="37">
                  <c:v>0.48052343425155292</c:v>
                </c:pt>
                <c:pt idx="38">
                  <c:v>0.47594949052954294</c:v>
                </c:pt>
                <c:pt idx="39">
                  <c:v>0.47125458769645984</c:v>
                </c:pt>
                <c:pt idx="40">
                  <c:v>0.46568043367933892</c:v>
                </c:pt>
                <c:pt idx="41">
                  <c:v>0.45552700242803434</c:v>
                </c:pt>
                <c:pt idx="42">
                  <c:v>0.4448750025231949</c:v>
                </c:pt>
                <c:pt idx="43">
                  <c:v>0.436764875493729</c:v>
                </c:pt>
                <c:pt idx="44">
                  <c:v>0.43238531122363749</c:v>
                </c:pt>
                <c:pt idx="45">
                  <c:v>0.43363105066704527</c:v>
                </c:pt>
                <c:pt idx="46">
                  <c:v>0.43881326625600653</c:v>
                </c:pt>
                <c:pt idx="47">
                  <c:v>0.44668247453795595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B19-2B41-BAC7-6802D29D1BEE}"/>
            </c:ext>
          </c:extLst>
        </c:ser>
        <c:ser>
          <c:idx val="21"/>
          <c:order val="10"/>
          <c:tx>
            <c:strRef>
              <c:f>FariyBank!$AC$60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FariyBank!$AC$61:$AC$98</c:f>
              <c:numCache>
                <c:formatCode>0.000</c:formatCode>
                <c:ptCount val="38"/>
                <c:pt idx="0">
                  <c:v>1</c:v>
                </c:pt>
                <c:pt idx="1">
                  <c:v>0.59679092102036491</c:v>
                </c:pt>
                <c:pt idx="2">
                  <c:v>0.53729418930636452</c:v>
                </c:pt>
                <c:pt idx="3">
                  <c:v>0.52581696977069947</c:v>
                </c:pt>
                <c:pt idx="4">
                  <c:v>0.52598668407546723</c:v>
                </c:pt>
                <c:pt idx="5">
                  <c:v>0.52116868592603838</c:v>
                </c:pt>
                <c:pt idx="6">
                  <c:v>0.51656704151590183</c:v>
                </c:pt>
                <c:pt idx="7">
                  <c:v>0.5131638169292625</c:v>
                </c:pt>
                <c:pt idx="8">
                  <c:v>0.51374138370795253</c:v>
                </c:pt>
                <c:pt idx="9">
                  <c:v>0.50914318347892096</c:v>
                </c:pt>
                <c:pt idx="10">
                  <c:v>0.50836493347139466</c:v>
                </c:pt>
                <c:pt idx="11">
                  <c:v>0.50902263799184067</c:v>
                </c:pt>
                <c:pt idx="12">
                  <c:v>0.50335527060692487</c:v>
                </c:pt>
                <c:pt idx="13">
                  <c:v>0.49923396156938221</c:v>
                </c:pt>
                <c:pt idx="14">
                  <c:v>0.40215863496310722</c:v>
                </c:pt>
                <c:pt idx="15">
                  <c:v>0.29464751807121797</c:v>
                </c:pt>
                <c:pt idx="16">
                  <c:v>0.21159553090056005</c:v>
                </c:pt>
                <c:pt idx="17">
                  <c:v>0.15843909247142465</c:v>
                </c:pt>
                <c:pt idx="18">
                  <c:v>0.12857762839741044</c:v>
                </c:pt>
                <c:pt idx="19">
                  <c:v>0.11241914812083834</c:v>
                </c:pt>
                <c:pt idx="20">
                  <c:v>0.10501521971413895</c:v>
                </c:pt>
                <c:pt idx="21">
                  <c:v>0.10342134730094998</c:v>
                </c:pt>
                <c:pt idx="22">
                  <c:v>0.10529147320425898</c:v>
                </c:pt>
                <c:pt idx="23">
                  <c:v>0.1100547442255638</c:v>
                </c:pt>
                <c:pt idx="24">
                  <c:v>0.11818192934543392</c:v>
                </c:pt>
                <c:pt idx="25">
                  <c:v>0.12889015143918645</c:v>
                </c:pt>
                <c:pt idx="26">
                  <c:v>0.14230120926599452</c:v>
                </c:pt>
                <c:pt idx="27">
                  <c:v>0.16100002131096075</c:v>
                </c:pt>
                <c:pt idx="28">
                  <c:v>0.18299779227082361</c:v>
                </c:pt>
                <c:pt idx="29">
                  <c:v>0.20895523407384059</c:v>
                </c:pt>
                <c:pt idx="30">
                  <c:v>0.24338924565924644</c:v>
                </c:pt>
                <c:pt idx="31">
                  <c:v>0.28746840771563137</c:v>
                </c:pt>
                <c:pt idx="32">
                  <c:v>0.33378299167491499</c:v>
                </c:pt>
                <c:pt idx="33">
                  <c:v>0.3610615262599261</c:v>
                </c:pt>
                <c:pt idx="34">
                  <c:v>0.37923380936287021</c:v>
                </c:pt>
                <c:pt idx="35">
                  <c:v>0.3956712389336523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B19-2B41-BAC7-6802D29D1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  </a:t>
                </a:r>
                <a:r>
                  <a:rPr lang="en-GB" b="1"/>
                  <a:t>(</a:t>
                </a:r>
                <a:r>
                  <a:rPr lang="en-US" b="1"/>
                  <a:t>filtertration) 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Fairy Banks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FariyBank!$E$1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1.8890486289141844E-2</c:v>
                </c:pt>
                <c:pt idx="2">
                  <c:v>1.9711366103527278E-2</c:v>
                </c:pt>
                <c:pt idx="3">
                  <c:v>2.0438734187472753E-2</c:v>
                </c:pt>
                <c:pt idx="4">
                  <c:v>2.1132683179998373E-2</c:v>
                </c:pt>
                <c:pt idx="5">
                  <c:v>2.1803257950162712E-2</c:v>
                </c:pt>
                <c:pt idx="6">
                  <c:v>2.2465340811981514E-2</c:v>
                </c:pt>
                <c:pt idx="7">
                  <c:v>2.3127528721052028E-2</c:v>
                </c:pt>
                <c:pt idx="8">
                  <c:v>2.3804976167972107E-2</c:v>
                </c:pt>
                <c:pt idx="9">
                  <c:v>2.452678610101762E-2</c:v>
                </c:pt>
                <c:pt idx="10">
                  <c:v>2.5269147136126078E-2</c:v>
                </c:pt>
                <c:pt idx="11">
                  <c:v>2.5994338242062133E-2</c:v>
                </c:pt>
                <c:pt idx="12">
                  <c:v>2.6686423309749525E-2</c:v>
                </c:pt>
                <c:pt idx="13">
                  <c:v>2.7353395095736387E-2</c:v>
                </c:pt>
                <c:pt idx="14">
                  <c:v>2.8006684118285795E-2</c:v>
                </c:pt>
                <c:pt idx="15">
                  <c:v>2.866046520007921E-2</c:v>
                </c:pt>
                <c:pt idx="16">
                  <c:v>2.9272735684635818E-2</c:v>
                </c:pt>
                <c:pt idx="17">
                  <c:v>2.9794206960504638E-2</c:v>
                </c:pt>
                <c:pt idx="18">
                  <c:v>3.0206100655922382E-2</c:v>
                </c:pt>
                <c:pt idx="19">
                  <c:v>3.0524777523050821E-2</c:v>
                </c:pt>
                <c:pt idx="20">
                  <c:v>3.07770571683928E-2</c:v>
                </c:pt>
                <c:pt idx="21">
                  <c:v>3.0987818272791991E-2</c:v>
                </c:pt>
                <c:pt idx="22">
                  <c:v>3.1171927274798977E-2</c:v>
                </c:pt>
                <c:pt idx="23">
                  <c:v>3.1344922305788447E-2</c:v>
                </c:pt>
                <c:pt idx="24">
                  <c:v>3.1515555722098382E-2</c:v>
                </c:pt>
                <c:pt idx="25">
                  <c:v>3.1690615947295407E-2</c:v>
                </c:pt>
                <c:pt idx="26">
                  <c:v>3.1875574869492704E-2</c:v>
                </c:pt>
                <c:pt idx="27">
                  <c:v>3.2072272825066167E-2</c:v>
                </c:pt>
                <c:pt idx="28">
                  <c:v>3.2285484542791315E-2</c:v>
                </c:pt>
                <c:pt idx="29">
                  <c:v>3.2520391261631483E-2</c:v>
                </c:pt>
                <c:pt idx="30">
                  <c:v>3.2779802391712E-2</c:v>
                </c:pt>
                <c:pt idx="31">
                  <c:v>3.3069500063852911E-2</c:v>
                </c:pt>
                <c:pt idx="32">
                  <c:v>3.3398521163220632E-2</c:v>
                </c:pt>
                <c:pt idx="33">
                  <c:v>3.3773935104059093E-2</c:v>
                </c:pt>
                <c:pt idx="34">
                  <c:v>3.4204452987444366E-2</c:v>
                </c:pt>
                <c:pt idx="35">
                  <c:v>3.4703128530858184E-2</c:v>
                </c:pt>
                <c:pt idx="36">
                  <c:v>3.5260429326069119E-2</c:v>
                </c:pt>
                <c:pt idx="37">
                  <c:v>3.586251793226173E-2</c:v>
                </c:pt>
                <c:pt idx="38">
                  <c:v>3.6493799089049955E-2</c:v>
                </c:pt>
                <c:pt idx="39">
                  <c:v>3.7149059931809662E-2</c:v>
                </c:pt>
                <c:pt idx="40">
                  <c:v>3.7833356226990925E-2</c:v>
                </c:pt>
                <c:pt idx="41">
                  <c:v>3.8541526192075536E-2</c:v>
                </c:pt>
                <c:pt idx="42">
                  <c:v>3.9273859690948258E-2</c:v>
                </c:pt>
                <c:pt idx="43">
                  <c:v>4.0032280347545857E-2</c:v>
                </c:pt>
                <c:pt idx="44">
                  <c:v>4.0812553177046358E-2</c:v>
                </c:pt>
                <c:pt idx="45">
                  <c:v>4.1612685246629359E-2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12-6247-B773-91AD4576FE48}"/>
            </c:ext>
          </c:extLst>
        </c:ser>
        <c:ser>
          <c:idx val="12"/>
          <c:order val="1"/>
          <c:tx>
            <c:strRef>
              <c:f>FariyBank!$K$1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1.8949105987780292E-2</c:v>
                </c:pt>
                <c:pt idx="2">
                  <c:v>1.980101762586688E-2</c:v>
                </c:pt>
                <c:pt idx="3">
                  <c:v>2.0564731763610108E-2</c:v>
                </c:pt>
                <c:pt idx="4">
                  <c:v>2.1299887474959402E-2</c:v>
                </c:pt>
                <c:pt idx="5">
                  <c:v>2.2035494575427781E-2</c:v>
                </c:pt>
                <c:pt idx="6">
                  <c:v>2.2771861536244001E-2</c:v>
                </c:pt>
                <c:pt idx="7">
                  <c:v>2.3512325343150307E-2</c:v>
                </c:pt>
                <c:pt idx="8">
                  <c:v>2.4258275595683464E-2</c:v>
                </c:pt>
                <c:pt idx="9">
                  <c:v>2.5017771903933374E-2</c:v>
                </c:pt>
                <c:pt idx="10">
                  <c:v>2.5782689119175476E-2</c:v>
                </c:pt>
                <c:pt idx="11">
                  <c:v>2.6559150930949793E-2</c:v>
                </c:pt>
                <c:pt idx="12">
                  <c:v>2.7342719702319541E-2</c:v>
                </c:pt>
                <c:pt idx="13">
                  <c:v>2.8136000522034493E-2</c:v>
                </c:pt>
                <c:pt idx="14">
                  <c:v>2.8942466577129743E-2</c:v>
                </c:pt>
                <c:pt idx="15">
                  <c:v>2.9684294855564036E-2</c:v>
                </c:pt>
                <c:pt idx="16">
                  <c:v>3.0279786276590597E-2</c:v>
                </c:pt>
                <c:pt idx="17">
                  <c:v>3.073016392348845E-2</c:v>
                </c:pt>
                <c:pt idx="18">
                  <c:v>3.1067236609591584E-2</c:v>
                </c:pt>
                <c:pt idx="19">
                  <c:v>3.1334720225768768E-2</c:v>
                </c:pt>
                <c:pt idx="20">
                  <c:v>3.1567242941984174E-2</c:v>
                </c:pt>
                <c:pt idx="21">
                  <c:v>3.1786460452248033E-2</c:v>
                </c:pt>
                <c:pt idx="22">
                  <c:v>3.2007050037145553E-2</c:v>
                </c:pt>
                <c:pt idx="23">
                  <c:v>3.2239143467392546E-2</c:v>
                </c:pt>
                <c:pt idx="24">
                  <c:v>3.2491421724063767E-2</c:v>
                </c:pt>
                <c:pt idx="25">
                  <c:v>3.2775397617258575E-2</c:v>
                </c:pt>
                <c:pt idx="26">
                  <c:v>3.310262474797495E-2</c:v>
                </c:pt>
                <c:pt idx="27">
                  <c:v>3.3482434377118661E-2</c:v>
                </c:pt>
                <c:pt idx="28">
                  <c:v>3.3930752953588002E-2</c:v>
                </c:pt>
                <c:pt idx="29">
                  <c:v>3.4462787321880656E-2</c:v>
                </c:pt>
                <c:pt idx="30">
                  <c:v>3.5100973414069182E-2</c:v>
                </c:pt>
                <c:pt idx="31">
                  <c:v>3.5812659937167035E-2</c:v>
                </c:pt>
                <c:pt idx="32">
                  <c:v>3.6561769127816127E-2</c:v>
                </c:pt>
                <c:pt idx="33">
                  <c:v>3.7340255349199998E-2</c:v>
                </c:pt>
                <c:pt idx="34">
                  <c:v>3.8136201941759727E-2</c:v>
                </c:pt>
                <c:pt idx="35">
                  <c:v>3.8947011074439188E-2</c:v>
                </c:pt>
                <c:pt idx="36">
                  <c:v>3.9764355789598485E-2</c:v>
                </c:pt>
                <c:pt idx="37">
                  <c:v>4.0586480467737787E-2</c:v>
                </c:pt>
                <c:pt idx="38">
                  <c:v>4.1417210332510654E-2</c:v>
                </c:pt>
                <c:pt idx="39">
                  <c:v>4.2264064960609062E-2</c:v>
                </c:pt>
                <c:pt idx="40">
                  <c:v>4.3119258682007618E-2</c:v>
                </c:pt>
                <c:pt idx="41">
                  <c:v>4.3993983548741046E-2</c:v>
                </c:pt>
                <c:pt idx="42">
                  <c:v>4.4891133433913995E-2</c:v>
                </c:pt>
                <c:pt idx="43">
                  <c:v>4.5818476763875328E-2</c:v>
                </c:pt>
                <c:pt idx="44">
                  <c:v>4.6776315812163516E-2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12-6247-B773-91AD4576FE48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1.8891060411628219E-2</c:v>
                </c:pt>
                <c:pt idx="2">
                  <c:v>1.9779690571509134E-2</c:v>
                </c:pt>
                <c:pt idx="3">
                  <c:v>2.058525251869496E-2</c:v>
                </c:pt>
                <c:pt idx="4">
                  <c:v>2.1352920256855302E-2</c:v>
                </c:pt>
                <c:pt idx="5">
                  <c:v>2.2109881974507022E-2</c:v>
                </c:pt>
                <c:pt idx="6">
                  <c:v>2.286113613007788E-2</c:v>
                </c:pt>
                <c:pt idx="7">
                  <c:v>2.3599816710460578E-2</c:v>
                </c:pt>
                <c:pt idx="8">
                  <c:v>2.4334793284005753E-2</c:v>
                </c:pt>
                <c:pt idx="9">
                  <c:v>2.5073007527446456E-2</c:v>
                </c:pt>
                <c:pt idx="10">
                  <c:v>2.5808077212818463E-2</c:v>
                </c:pt>
                <c:pt idx="11">
                  <c:v>2.6531499454290633E-2</c:v>
                </c:pt>
                <c:pt idx="12">
                  <c:v>2.7243481128950146E-2</c:v>
                </c:pt>
                <c:pt idx="13">
                  <c:v>2.7947506030944744E-2</c:v>
                </c:pt>
                <c:pt idx="14">
                  <c:v>2.8650530909183645E-2</c:v>
                </c:pt>
                <c:pt idx="15">
                  <c:v>2.9296131760264511E-2</c:v>
                </c:pt>
                <c:pt idx="16">
                  <c:v>2.9830378280276151E-2</c:v>
                </c:pt>
                <c:pt idx="17">
                  <c:v>3.0245040622776716E-2</c:v>
                </c:pt>
                <c:pt idx="18">
                  <c:v>3.0564063080129902E-2</c:v>
                </c:pt>
                <c:pt idx="19">
                  <c:v>3.0814849775124189E-2</c:v>
                </c:pt>
                <c:pt idx="20">
                  <c:v>3.1022358333007705E-2</c:v>
                </c:pt>
                <c:pt idx="21">
                  <c:v>3.1206888205782688E-2</c:v>
                </c:pt>
                <c:pt idx="22">
                  <c:v>3.1383521653108114E-2</c:v>
                </c:pt>
                <c:pt idx="23">
                  <c:v>3.1555502116106242E-2</c:v>
                </c:pt>
                <c:pt idx="24">
                  <c:v>3.1731817678291703E-2</c:v>
                </c:pt>
                <c:pt idx="25">
                  <c:v>3.1918961242256329E-2</c:v>
                </c:pt>
                <c:pt idx="26">
                  <c:v>3.2121862896992842E-2</c:v>
                </c:pt>
                <c:pt idx="27">
                  <c:v>3.2345495271043107E-2</c:v>
                </c:pt>
                <c:pt idx="28">
                  <c:v>3.2600830790644728E-2</c:v>
                </c:pt>
                <c:pt idx="29">
                  <c:v>3.2896763212038486E-2</c:v>
                </c:pt>
                <c:pt idx="30">
                  <c:v>3.3245074454549953E-2</c:v>
                </c:pt>
                <c:pt idx="31">
                  <c:v>3.3662357945858611E-2</c:v>
                </c:pt>
                <c:pt idx="32">
                  <c:v>3.416556436096533E-2</c:v>
                </c:pt>
                <c:pt idx="33">
                  <c:v>3.4772166065582935E-2</c:v>
                </c:pt>
                <c:pt idx="34">
                  <c:v>3.5486376325170939E-2</c:v>
                </c:pt>
                <c:pt idx="35">
                  <c:v>3.629224213745242E-2</c:v>
                </c:pt>
                <c:pt idx="36">
                  <c:v>3.7163493494547041E-2</c:v>
                </c:pt>
                <c:pt idx="37">
                  <c:v>3.8086479537060874E-2</c:v>
                </c:pt>
                <c:pt idx="38">
                  <c:v>3.905292807344652E-2</c:v>
                </c:pt>
                <c:pt idx="39">
                  <c:v>4.0054569073576407E-2</c:v>
                </c:pt>
                <c:pt idx="40">
                  <c:v>4.1084601215874997E-2</c:v>
                </c:pt>
                <c:pt idx="41">
                  <c:v>4.2134940685234809E-2</c:v>
                </c:pt>
                <c:pt idx="42">
                  <c:v>4.3194070731012779E-2</c:v>
                </c:pt>
                <c:pt idx="43">
                  <c:v>4.4271394071054224E-2</c:v>
                </c:pt>
                <c:pt idx="44">
                  <c:v>4.5365461800633985E-2</c:v>
                </c:pt>
                <c:pt idx="45">
                  <c:v>4.6477645912173148E-2</c:v>
                </c:pt>
                <c:pt idx="46">
                  <c:v>4.7624747942165056E-2</c:v>
                </c:pt>
                <c:pt idx="47">
                  <c:v>4.8792846814589487E-2</c:v>
                </c:pt>
                <c:pt idx="48">
                  <c:v>4.9995888207249074E-2</c:v>
                </c:pt>
                <c:pt idx="49">
                  <c:v>5.1249471511283819E-2</c:v>
                </c:pt>
                <c:pt idx="50">
                  <c:v>5.2559764445989338E-2</c:v>
                </c:pt>
                <c:pt idx="51">
                  <c:v>5.3911535281374469E-2</c:v>
                </c:pt>
                <c:pt idx="52">
                  <c:v>5.529220843948994E-2</c:v>
                </c:pt>
                <c:pt idx="53">
                  <c:v>5.6692913299580927E-2</c:v>
                </c:pt>
                <c:pt idx="54">
                  <c:v>5.8121482854482771E-2</c:v>
                </c:pt>
                <c:pt idx="55">
                  <c:v>5.959684623156964E-2</c:v>
                </c:pt>
                <c:pt idx="56">
                  <c:v>6.1124670835735237E-2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12-6247-B773-91AD4576FE48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1.9046845583102476E-2</c:v>
                </c:pt>
                <c:pt idx="2">
                  <c:v>1.9934963839545242E-2</c:v>
                </c:pt>
                <c:pt idx="3">
                  <c:v>2.0746063294529726E-2</c:v>
                </c:pt>
                <c:pt idx="4">
                  <c:v>2.1547758464279757E-2</c:v>
                </c:pt>
                <c:pt idx="5">
                  <c:v>2.2339774595169646E-2</c:v>
                </c:pt>
                <c:pt idx="6">
                  <c:v>2.3132599890300549E-2</c:v>
                </c:pt>
                <c:pt idx="7">
                  <c:v>2.392308780564811E-2</c:v>
                </c:pt>
                <c:pt idx="8">
                  <c:v>2.4718648618518649E-2</c:v>
                </c:pt>
                <c:pt idx="9">
                  <c:v>2.5524541896692246E-2</c:v>
                </c:pt>
                <c:pt idx="10">
                  <c:v>2.6339175528141093E-2</c:v>
                </c:pt>
                <c:pt idx="11">
                  <c:v>2.7142846347096371E-2</c:v>
                </c:pt>
                <c:pt idx="12">
                  <c:v>2.7936063536493957E-2</c:v>
                </c:pt>
                <c:pt idx="13">
                  <c:v>2.8722346338580073E-2</c:v>
                </c:pt>
                <c:pt idx="14">
                  <c:v>2.9478861149327386E-2</c:v>
                </c:pt>
                <c:pt idx="15">
                  <c:v>3.0092748251373411E-2</c:v>
                </c:pt>
                <c:pt idx="16">
                  <c:v>3.0552215021216116E-2</c:v>
                </c:pt>
                <c:pt idx="17">
                  <c:v>3.089405148838242E-2</c:v>
                </c:pt>
                <c:pt idx="18">
                  <c:v>3.1160981808383736E-2</c:v>
                </c:pt>
                <c:pt idx="19">
                  <c:v>3.1390076573916077E-2</c:v>
                </c:pt>
                <c:pt idx="20">
                  <c:v>3.160621714669367E-2</c:v>
                </c:pt>
                <c:pt idx="21">
                  <c:v>3.1826186526516864E-2</c:v>
                </c:pt>
                <c:pt idx="22">
                  <c:v>3.2059135476866361E-2</c:v>
                </c:pt>
                <c:pt idx="23">
                  <c:v>3.231583014784218E-2</c:v>
                </c:pt>
                <c:pt idx="24">
                  <c:v>3.2606962925176168E-2</c:v>
                </c:pt>
                <c:pt idx="25">
                  <c:v>3.2942510214054213E-2</c:v>
                </c:pt>
                <c:pt idx="26">
                  <c:v>3.3343740964571489E-2</c:v>
                </c:pt>
                <c:pt idx="27">
                  <c:v>3.3831826848211899E-2</c:v>
                </c:pt>
                <c:pt idx="28">
                  <c:v>3.4432067905822025E-2</c:v>
                </c:pt>
                <c:pt idx="29">
                  <c:v>3.5183499334886306E-2</c:v>
                </c:pt>
                <c:pt idx="30">
                  <c:v>3.603715439379334E-2</c:v>
                </c:pt>
                <c:pt idx="31">
                  <c:v>3.6946706412204516E-2</c:v>
                </c:pt>
                <c:pt idx="32">
                  <c:v>3.7886858503383421E-2</c:v>
                </c:pt>
                <c:pt idx="33">
                  <c:v>3.8848735433643762E-2</c:v>
                </c:pt>
                <c:pt idx="34">
                  <c:v>3.9817025977059939E-2</c:v>
                </c:pt>
                <c:pt idx="35">
                  <c:v>4.0795850762429871E-2</c:v>
                </c:pt>
                <c:pt idx="36">
                  <c:v>4.1799239875910853E-2</c:v>
                </c:pt>
                <c:pt idx="37">
                  <c:v>4.2825127662973056E-2</c:v>
                </c:pt>
                <c:pt idx="38">
                  <c:v>4.3870413626631612E-2</c:v>
                </c:pt>
                <c:pt idx="39">
                  <c:v>4.4942965651064322E-2</c:v>
                </c:pt>
                <c:pt idx="40">
                  <c:v>4.6051865736667412E-2</c:v>
                </c:pt>
                <c:pt idx="41">
                  <c:v>4.7200099258758427E-2</c:v>
                </c:pt>
                <c:pt idx="42">
                  <c:v>4.838644843924686E-2</c:v>
                </c:pt>
                <c:pt idx="43">
                  <c:v>4.960774407622328E-2</c:v>
                </c:pt>
                <c:pt idx="44">
                  <c:v>5.0862807054308762E-2</c:v>
                </c:pt>
                <c:pt idx="45">
                  <c:v>5.2143810020376741E-2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12-6247-B773-91AD4576FE48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1.892418666298807E-2</c:v>
                </c:pt>
                <c:pt idx="2">
                  <c:v>1.9804696867461492E-2</c:v>
                </c:pt>
                <c:pt idx="3">
                  <c:v>2.0630992916828614E-2</c:v>
                </c:pt>
                <c:pt idx="4">
                  <c:v>2.1430484753739126E-2</c:v>
                </c:pt>
                <c:pt idx="5">
                  <c:v>2.2210337378096259E-2</c:v>
                </c:pt>
                <c:pt idx="6">
                  <c:v>2.2966537229448306E-2</c:v>
                </c:pt>
                <c:pt idx="7">
                  <c:v>2.3707701503272154E-2</c:v>
                </c:pt>
                <c:pt idx="8">
                  <c:v>2.4432808137504636E-2</c:v>
                </c:pt>
                <c:pt idx="9">
                  <c:v>2.5144314970499564E-2</c:v>
                </c:pt>
                <c:pt idx="10">
                  <c:v>2.5836686504491634E-2</c:v>
                </c:pt>
                <c:pt idx="11">
                  <c:v>2.6514539195668159E-2</c:v>
                </c:pt>
                <c:pt idx="12">
                  <c:v>2.7184125143086688E-2</c:v>
                </c:pt>
                <c:pt idx="13">
                  <c:v>2.7853146890194962E-2</c:v>
                </c:pt>
                <c:pt idx="14">
                  <c:v>2.8535494291899211E-2</c:v>
                </c:pt>
                <c:pt idx="15">
                  <c:v>2.9195787934367418E-2</c:v>
                </c:pt>
                <c:pt idx="16">
                  <c:v>2.9758613716188615E-2</c:v>
                </c:pt>
                <c:pt idx="17">
                  <c:v>3.0197015866507103E-2</c:v>
                </c:pt>
                <c:pt idx="18">
                  <c:v>3.0535815845884863E-2</c:v>
                </c:pt>
                <c:pt idx="19">
                  <c:v>3.0801726895907929E-2</c:v>
                </c:pt>
                <c:pt idx="20">
                  <c:v>3.1023669101821489E-2</c:v>
                </c:pt>
                <c:pt idx="21">
                  <c:v>3.1221568807313936E-2</c:v>
                </c:pt>
                <c:pt idx="22">
                  <c:v>3.1410203901419874E-2</c:v>
                </c:pt>
                <c:pt idx="23">
                  <c:v>3.1598969099515421E-2</c:v>
                </c:pt>
                <c:pt idx="24">
                  <c:v>3.1791416644091935E-2</c:v>
                </c:pt>
                <c:pt idx="25">
                  <c:v>3.1992320827021192E-2</c:v>
                </c:pt>
                <c:pt idx="26">
                  <c:v>3.2207530615152323E-2</c:v>
                </c:pt>
                <c:pt idx="27">
                  <c:v>3.2441139436216293E-2</c:v>
                </c:pt>
                <c:pt idx="28">
                  <c:v>3.2700768803626927E-2</c:v>
                </c:pt>
                <c:pt idx="29">
                  <c:v>3.3001569546122239E-2</c:v>
                </c:pt>
                <c:pt idx="30">
                  <c:v>3.3350193550837931E-2</c:v>
                </c:pt>
                <c:pt idx="31">
                  <c:v>3.3765007973679019E-2</c:v>
                </c:pt>
                <c:pt idx="32">
                  <c:v>3.427064007441951E-2</c:v>
                </c:pt>
                <c:pt idx="33">
                  <c:v>3.4860890104538182E-2</c:v>
                </c:pt>
                <c:pt idx="34">
                  <c:v>3.5517395391858005E-2</c:v>
                </c:pt>
                <c:pt idx="35">
                  <c:v>3.6193996079050571E-2</c:v>
                </c:pt>
                <c:pt idx="36">
                  <c:v>3.6876045713187047E-2</c:v>
                </c:pt>
                <c:pt idx="37">
                  <c:v>3.7553275630267828E-2</c:v>
                </c:pt>
                <c:pt idx="38">
                  <c:v>3.8222496790285304E-2</c:v>
                </c:pt>
                <c:pt idx="39">
                  <c:v>3.8881183210262564E-2</c:v>
                </c:pt>
                <c:pt idx="40">
                  <c:v>3.9522800898064099E-2</c:v>
                </c:pt>
                <c:pt idx="41">
                  <c:v>4.0149521378534898E-2</c:v>
                </c:pt>
                <c:pt idx="42">
                  <c:v>4.0777730876205738E-2</c:v>
                </c:pt>
                <c:pt idx="43">
                  <c:v>4.1419376457965222E-2</c:v>
                </c:pt>
                <c:pt idx="44">
                  <c:v>4.2090726685095357E-2</c:v>
                </c:pt>
                <c:pt idx="45">
                  <c:v>4.2806224518537793E-2</c:v>
                </c:pt>
                <c:pt idx="46">
                  <c:v>4.357605978285263E-2</c:v>
                </c:pt>
                <c:pt idx="47">
                  <c:v>4.4370448177061657E-2</c:v>
                </c:pt>
                <c:pt idx="48">
                  <c:v>4.5192316507982111E-2</c:v>
                </c:pt>
                <c:pt idx="49">
                  <c:v>4.6041355642780848E-2</c:v>
                </c:pt>
                <c:pt idx="50">
                  <c:v>4.6912873593599275E-2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112-6247-B773-91AD4576FE48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FariyBank!$AJ$2:$AJ$44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1.8992235878263566E-2</c:v>
                </c:pt>
                <c:pt idx="2">
                  <c:v>1.9830232069582881E-2</c:v>
                </c:pt>
                <c:pt idx="3">
                  <c:v>2.0613865411910914E-2</c:v>
                </c:pt>
                <c:pt idx="4">
                  <c:v>2.1381853434794013E-2</c:v>
                </c:pt>
                <c:pt idx="5">
                  <c:v>2.2134689954688737E-2</c:v>
                </c:pt>
                <c:pt idx="6">
                  <c:v>2.2859291123713259E-2</c:v>
                </c:pt>
                <c:pt idx="7">
                  <c:v>2.3563392518690114E-2</c:v>
                </c:pt>
                <c:pt idx="8">
                  <c:v>2.4240068846409158E-2</c:v>
                </c:pt>
                <c:pt idx="9">
                  <c:v>2.4906384792010003E-2</c:v>
                </c:pt>
                <c:pt idx="10">
                  <c:v>2.5569564252958969E-2</c:v>
                </c:pt>
                <c:pt idx="11">
                  <c:v>2.6231046149770749E-2</c:v>
                </c:pt>
                <c:pt idx="12">
                  <c:v>2.6899256975076596E-2</c:v>
                </c:pt>
                <c:pt idx="13">
                  <c:v>2.7577837874805885E-2</c:v>
                </c:pt>
                <c:pt idx="14">
                  <c:v>2.8269751871662981E-2</c:v>
                </c:pt>
                <c:pt idx="15">
                  <c:v>2.8971938070552837E-2</c:v>
                </c:pt>
                <c:pt idx="16">
                  <c:v>2.9601677943178504E-2</c:v>
                </c:pt>
                <c:pt idx="17">
                  <c:v>3.0105034340942863E-2</c:v>
                </c:pt>
                <c:pt idx="18">
                  <c:v>3.0484896820187436E-2</c:v>
                </c:pt>
                <c:pt idx="19">
                  <c:v>3.0772641252733698E-2</c:v>
                </c:pt>
                <c:pt idx="20">
                  <c:v>3.1003732655770423E-2</c:v>
                </c:pt>
                <c:pt idx="21">
                  <c:v>3.1202543342542511E-2</c:v>
                </c:pt>
                <c:pt idx="22">
                  <c:v>3.1385985032793981E-2</c:v>
                </c:pt>
                <c:pt idx="23">
                  <c:v>3.1564802855648159E-2</c:v>
                </c:pt>
                <c:pt idx="24">
                  <c:v>3.1745072539076956E-2</c:v>
                </c:pt>
                <c:pt idx="25">
                  <c:v>3.1931734267357757E-2</c:v>
                </c:pt>
                <c:pt idx="26">
                  <c:v>3.2120599444705515E-2</c:v>
                </c:pt>
                <c:pt idx="27">
                  <c:v>3.2319969035556013E-2</c:v>
                </c:pt>
                <c:pt idx="28">
                  <c:v>3.2539032448209083E-2</c:v>
                </c:pt>
                <c:pt idx="29">
                  <c:v>3.278507646180992E-2</c:v>
                </c:pt>
                <c:pt idx="30">
                  <c:v>3.3068049541730288E-2</c:v>
                </c:pt>
                <c:pt idx="31">
                  <c:v>3.339444823122692E-2</c:v>
                </c:pt>
                <c:pt idx="32">
                  <c:v>3.3774190728588643E-2</c:v>
                </c:pt>
                <c:pt idx="33">
                  <c:v>3.4219111401235035E-2</c:v>
                </c:pt>
                <c:pt idx="34">
                  <c:v>3.4738011365978663E-2</c:v>
                </c:pt>
                <c:pt idx="35">
                  <c:v>3.5309224858767162E-2</c:v>
                </c:pt>
                <c:pt idx="36">
                  <c:v>3.5909709006030653E-2</c:v>
                </c:pt>
                <c:pt idx="37">
                  <c:v>3.6492169670029467E-2</c:v>
                </c:pt>
                <c:pt idx="38">
                  <c:v>3.7061253217367321E-2</c:v>
                </c:pt>
                <c:pt idx="39">
                  <c:v>3.7619818072098743E-2</c:v>
                </c:pt>
                <c:pt idx="40">
                  <c:v>3.8183932886038385E-2</c:v>
                </c:pt>
                <c:pt idx="41">
                  <c:v>3.8763142355098971E-2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112-6247-B773-91AD4576FE48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1.909552042361844E-2</c:v>
                </c:pt>
                <c:pt idx="2">
                  <c:v>2.0021042905897533E-2</c:v>
                </c:pt>
                <c:pt idx="3">
                  <c:v>2.0901780134558477E-2</c:v>
                </c:pt>
                <c:pt idx="4">
                  <c:v>2.1763444166000359E-2</c:v>
                </c:pt>
                <c:pt idx="5">
                  <c:v>2.2607121680064898E-2</c:v>
                </c:pt>
                <c:pt idx="6">
                  <c:v>2.3443783900611134E-2</c:v>
                </c:pt>
                <c:pt idx="7">
                  <c:v>2.4268455839915173E-2</c:v>
                </c:pt>
                <c:pt idx="8">
                  <c:v>2.5092862154860042E-2</c:v>
                </c:pt>
                <c:pt idx="9">
                  <c:v>2.5921652093952516E-2</c:v>
                </c:pt>
                <c:pt idx="10">
                  <c:v>2.675554123163966E-2</c:v>
                </c:pt>
                <c:pt idx="11">
                  <c:v>2.7587242600992393E-2</c:v>
                </c:pt>
                <c:pt idx="12">
                  <c:v>2.8409283454856726E-2</c:v>
                </c:pt>
                <c:pt idx="13">
                  <c:v>2.9238363275035276E-2</c:v>
                </c:pt>
                <c:pt idx="14">
                  <c:v>2.9954412678687734E-2</c:v>
                </c:pt>
                <c:pt idx="15">
                  <c:v>3.0494198959503498E-2</c:v>
                </c:pt>
                <c:pt idx="16">
                  <c:v>3.0883148759894622E-2</c:v>
                </c:pt>
                <c:pt idx="17">
                  <c:v>3.1170662416526926E-2</c:v>
                </c:pt>
                <c:pt idx="18">
                  <c:v>3.1404504930691052E-2</c:v>
                </c:pt>
                <c:pt idx="19">
                  <c:v>3.1615481662948475E-2</c:v>
                </c:pt>
                <c:pt idx="20">
                  <c:v>3.1819345853814712E-2</c:v>
                </c:pt>
                <c:pt idx="21">
                  <c:v>3.2022798752513279E-2</c:v>
                </c:pt>
                <c:pt idx="22">
                  <c:v>3.2228288439133009E-2</c:v>
                </c:pt>
                <c:pt idx="23">
                  <c:v>3.2440651577907084E-2</c:v>
                </c:pt>
                <c:pt idx="24">
                  <c:v>3.2660615272591696E-2</c:v>
                </c:pt>
                <c:pt idx="25">
                  <c:v>3.2888886286823044E-2</c:v>
                </c:pt>
                <c:pt idx="26">
                  <c:v>3.3128692940273173E-2</c:v>
                </c:pt>
                <c:pt idx="27">
                  <c:v>3.3384934564793925E-2</c:v>
                </c:pt>
                <c:pt idx="28">
                  <c:v>3.3658777121265311E-2</c:v>
                </c:pt>
                <c:pt idx="29">
                  <c:v>3.3956252238515304E-2</c:v>
                </c:pt>
                <c:pt idx="30">
                  <c:v>3.4291294031347654E-2</c:v>
                </c:pt>
                <c:pt idx="31">
                  <c:v>3.4674329050701724E-2</c:v>
                </c:pt>
                <c:pt idx="32">
                  <c:v>3.5072501188908117E-2</c:v>
                </c:pt>
                <c:pt idx="33">
                  <c:v>3.5481366916483036E-2</c:v>
                </c:pt>
                <c:pt idx="34">
                  <c:v>3.5884673023676553E-2</c:v>
                </c:pt>
                <c:pt idx="35">
                  <c:v>3.628213391605991E-2</c:v>
                </c:pt>
                <c:pt idx="36">
                  <c:v>3.6672854879387609E-2</c:v>
                </c:pt>
                <c:pt idx="37">
                  <c:v>3.7062907886120315E-2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112-6247-B773-91AD4576FE48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FariyBank!$L$61:$L$137</c:f>
              <c:numCache>
                <c:formatCode>0.0000</c:formatCode>
                <c:ptCount val="77"/>
                <c:pt idx="0">
                  <c:v>1.7717407352724052E-2</c:v>
                </c:pt>
                <c:pt idx="1">
                  <c:v>1.8852565179219412E-2</c:v>
                </c:pt>
                <c:pt idx="2">
                  <c:v>1.9792762350641566E-2</c:v>
                </c:pt>
                <c:pt idx="3">
                  <c:v>2.0689436574519222E-2</c:v>
                </c:pt>
                <c:pt idx="4">
                  <c:v>2.1585502150549409E-2</c:v>
                </c:pt>
                <c:pt idx="5">
                  <c:v>2.2500454625290749E-2</c:v>
                </c:pt>
                <c:pt idx="6">
                  <c:v>2.3415395811023868E-2</c:v>
                </c:pt>
                <c:pt idx="7">
                  <c:v>2.4331384957059891E-2</c:v>
                </c:pt>
                <c:pt idx="8">
                  <c:v>2.5242487212046475E-2</c:v>
                </c:pt>
                <c:pt idx="9">
                  <c:v>2.6143718047147903E-2</c:v>
                </c:pt>
                <c:pt idx="10">
                  <c:v>2.7024700262762637E-2</c:v>
                </c:pt>
                <c:pt idx="11">
                  <c:v>2.7888313112456719E-2</c:v>
                </c:pt>
                <c:pt idx="12">
                  <c:v>2.8752007993391584E-2</c:v>
                </c:pt>
                <c:pt idx="13">
                  <c:v>2.956670108703334E-2</c:v>
                </c:pt>
                <c:pt idx="14">
                  <c:v>3.0234349355043343E-2</c:v>
                </c:pt>
                <c:pt idx="15">
                  <c:v>3.0745102629078255E-2</c:v>
                </c:pt>
                <c:pt idx="16">
                  <c:v>3.1130558795566546E-2</c:v>
                </c:pt>
                <c:pt idx="17">
                  <c:v>3.1435139235928618E-2</c:v>
                </c:pt>
                <c:pt idx="18">
                  <c:v>3.1697686078595161E-2</c:v>
                </c:pt>
                <c:pt idx="19">
                  <c:v>3.1943486573509192E-2</c:v>
                </c:pt>
                <c:pt idx="20">
                  <c:v>3.2188637897104883E-2</c:v>
                </c:pt>
                <c:pt idx="21">
                  <c:v>3.2441024965675143E-2</c:v>
                </c:pt>
                <c:pt idx="22">
                  <c:v>3.2713979929646426E-2</c:v>
                </c:pt>
                <c:pt idx="23">
                  <c:v>3.3018088066912914E-2</c:v>
                </c:pt>
                <c:pt idx="24">
                  <c:v>3.3363891430252778E-2</c:v>
                </c:pt>
                <c:pt idx="25">
                  <c:v>3.3760885222407541E-2</c:v>
                </c:pt>
                <c:pt idx="26">
                  <c:v>3.4218334605570409E-2</c:v>
                </c:pt>
                <c:pt idx="27">
                  <c:v>3.4755217454478321E-2</c:v>
                </c:pt>
                <c:pt idx="28">
                  <c:v>3.538389518178077E-2</c:v>
                </c:pt>
                <c:pt idx="29">
                  <c:v>3.608934611628134E-2</c:v>
                </c:pt>
                <c:pt idx="30">
                  <c:v>3.6838285107079691E-2</c:v>
                </c:pt>
                <c:pt idx="31">
                  <c:v>3.7614037074915604E-2</c:v>
                </c:pt>
                <c:pt idx="32">
                  <c:v>3.8411764697438192E-2</c:v>
                </c:pt>
                <c:pt idx="33">
                  <c:v>3.9230255996388887E-2</c:v>
                </c:pt>
                <c:pt idx="34">
                  <c:v>4.0062103305215598E-2</c:v>
                </c:pt>
                <c:pt idx="35">
                  <c:v>4.0907719315263047E-2</c:v>
                </c:pt>
                <c:pt idx="36">
                  <c:v>4.1767857993483017E-2</c:v>
                </c:pt>
                <c:pt idx="37">
                  <c:v>4.2644919917138736E-2</c:v>
                </c:pt>
                <c:pt idx="38">
                  <c:v>4.3546015073988836E-2</c:v>
                </c:pt>
                <c:pt idx="39">
                  <c:v>4.4474969620309751E-2</c:v>
                </c:pt>
                <c:pt idx="40">
                  <c:v>4.5434203615951192E-2</c:v>
                </c:pt>
                <c:pt idx="41">
                  <c:v>4.642469805462511E-2</c:v>
                </c:pt>
                <c:pt idx="42">
                  <c:v>4.7440774880875496E-2</c:v>
                </c:pt>
                <c:pt idx="43">
                  <c:v>4.8488580883804248E-2</c:v>
                </c:pt>
                <c:pt idx="44">
                  <c:v>4.9577573754936016E-2</c:v>
                </c:pt>
                <c:pt idx="45">
                  <c:v>5.0714700776362483E-2</c:v>
                </c:pt>
                <c:pt idx="46">
                  <c:v>5.1913907180451649E-2</c:v>
                </c:pt>
                <c:pt idx="47">
                  <c:v>5.3167628708227763E-2</c:v>
                </c:pt>
                <c:pt idx="48">
                  <c:v>5.4475842325251857E-2</c:v>
                </c:pt>
                <c:pt idx="49">
                  <c:v>5.5819873945435923E-2</c:v>
                </c:pt>
                <c:pt idx="50">
                  <c:v>5.7215258608892483E-2</c:v>
                </c:pt>
                <c:pt idx="51">
                  <c:v>5.8660121390443833E-2</c:v>
                </c:pt>
                <c:pt idx="52">
                  <c:v>6.0145363477064215E-2</c:v>
                </c:pt>
                <c:pt idx="53">
                  <c:v>6.1673719693870407E-2</c:v>
                </c:pt>
                <c:pt idx="54">
                  <c:v>6.3239403912039568E-2</c:v>
                </c:pt>
                <c:pt idx="55">
                  <c:v>6.4835486881703736E-2</c:v>
                </c:pt>
                <c:pt idx="56">
                  <c:v>6.6469399825274958E-2</c:v>
                </c:pt>
                <c:pt idx="57">
                  <c:v>6.8152914923188507E-2</c:v>
                </c:pt>
                <c:pt idx="58">
                  <c:v>6.9885155588682246E-2</c:v>
                </c:pt>
                <c:pt idx="59">
                  <c:v>7.1661509600246726E-2</c:v>
                </c:pt>
                <c:pt idx="60">
                  <c:v>7.346625405413397E-2</c:v>
                </c:pt>
                <c:pt idx="61">
                  <c:v>7.5250129716258024E-2</c:v>
                </c:pt>
                <c:pt idx="62">
                  <c:v>7.700454932119008E-2</c:v>
                </c:pt>
                <c:pt idx="63">
                  <c:v>7.8752403382913949E-2</c:v>
                </c:pt>
                <c:pt idx="64">
                  <c:v>8.0495636498789519E-2</c:v>
                </c:pt>
                <c:pt idx="65">
                  <c:v>8.2234044610130938E-2</c:v>
                </c:pt>
                <c:pt idx="66">
                  <c:v>8.3968140243496039E-2</c:v>
                </c:pt>
                <c:pt idx="67">
                  <c:v>8.5717208486183416E-2</c:v>
                </c:pt>
                <c:pt idx="68">
                  <c:v>8.7511305644034879E-2</c:v>
                </c:pt>
                <c:pt idx="69">
                  <c:v>8.9416337239818386E-2</c:v>
                </c:pt>
                <c:pt idx="70">
                  <c:v>9.1418913519834333E-2</c:v>
                </c:pt>
                <c:pt idx="71">
                  <c:v>9.3543611663934087E-2</c:v>
                </c:pt>
                <c:pt idx="72">
                  <c:v>9.574904336556489E-2</c:v>
                </c:pt>
                <c:pt idx="73">
                  <c:v>9.8033991514942714E-2</c:v>
                </c:pt>
                <c:pt idx="74">
                  <c:v>0.1003908213649376</c:v>
                </c:pt>
                <c:pt idx="75">
                  <c:v>0.10279779838858417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112-6247-B773-91AD4576FE48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FariyBank!$R$61:$R$120</c:f>
              <c:numCache>
                <c:formatCode>0.0000</c:formatCode>
                <c:ptCount val="60"/>
                <c:pt idx="0">
                  <c:v>1.7717407352724052E-2</c:v>
                </c:pt>
                <c:pt idx="1">
                  <c:v>1.8933628236205643E-2</c:v>
                </c:pt>
                <c:pt idx="2">
                  <c:v>1.992652704130321E-2</c:v>
                </c:pt>
                <c:pt idx="3">
                  <c:v>2.087704473651961E-2</c:v>
                </c:pt>
                <c:pt idx="4">
                  <c:v>2.1812367920716707E-2</c:v>
                </c:pt>
                <c:pt idx="5">
                  <c:v>2.2712881270186013E-2</c:v>
                </c:pt>
                <c:pt idx="6">
                  <c:v>2.3585813677453552E-2</c:v>
                </c:pt>
                <c:pt idx="7">
                  <c:v>2.4444089046872227E-2</c:v>
                </c:pt>
                <c:pt idx="8">
                  <c:v>2.5288921216777251E-2</c:v>
                </c:pt>
                <c:pt idx="9">
                  <c:v>2.6113779726936109E-2</c:v>
                </c:pt>
                <c:pt idx="10">
                  <c:v>2.6923649723638202E-2</c:v>
                </c:pt>
                <c:pt idx="11">
                  <c:v>2.7726049315834573E-2</c:v>
                </c:pt>
                <c:pt idx="12">
                  <c:v>2.8540573636491096E-2</c:v>
                </c:pt>
                <c:pt idx="13">
                  <c:v>2.9346677242337232E-2</c:v>
                </c:pt>
                <c:pt idx="14">
                  <c:v>3.0024383297939338E-2</c:v>
                </c:pt>
                <c:pt idx="15">
                  <c:v>3.0544905736494304E-2</c:v>
                </c:pt>
                <c:pt idx="16">
                  <c:v>3.0931530137532536E-2</c:v>
                </c:pt>
                <c:pt idx="17">
                  <c:v>3.1224081865332813E-2</c:v>
                </c:pt>
                <c:pt idx="18">
                  <c:v>3.1459464561451447E-2</c:v>
                </c:pt>
                <c:pt idx="19">
                  <c:v>3.166717829488034E-2</c:v>
                </c:pt>
                <c:pt idx="20">
                  <c:v>3.1867848557399957E-2</c:v>
                </c:pt>
                <c:pt idx="21">
                  <c:v>3.207507383800165E-2</c:v>
                </c:pt>
                <c:pt idx="22">
                  <c:v>3.2295871185022709E-2</c:v>
                </c:pt>
                <c:pt idx="23">
                  <c:v>3.2540185850662519E-2</c:v>
                </c:pt>
                <c:pt idx="24">
                  <c:v>3.2817184620990335E-2</c:v>
                </c:pt>
                <c:pt idx="25">
                  <c:v>3.3133120560964374E-2</c:v>
                </c:pt>
                <c:pt idx="26">
                  <c:v>3.3500150936096568E-2</c:v>
                </c:pt>
                <c:pt idx="27">
                  <c:v>3.3935172363093347E-2</c:v>
                </c:pt>
                <c:pt idx="28">
                  <c:v>3.4458217061385681E-2</c:v>
                </c:pt>
                <c:pt idx="29">
                  <c:v>3.5098360404594471E-2</c:v>
                </c:pt>
                <c:pt idx="30">
                  <c:v>3.5846872239341659E-2</c:v>
                </c:pt>
                <c:pt idx="31">
                  <c:v>3.666441181862435E-2</c:v>
                </c:pt>
                <c:pt idx="32">
                  <c:v>3.7542101003045912E-2</c:v>
                </c:pt>
                <c:pt idx="33">
                  <c:v>3.8454039937171065E-2</c:v>
                </c:pt>
                <c:pt idx="34">
                  <c:v>3.9392694691944209E-2</c:v>
                </c:pt>
                <c:pt idx="35">
                  <c:v>4.0355951771113993E-2</c:v>
                </c:pt>
                <c:pt idx="36">
                  <c:v>4.1341216101661728E-2</c:v>
                </c:pt>
                <c:pt idx="37">
                  <c:v>4.2346658274334315E-2</c:v>
                </c:pt>
                <c:pt idx="38">
                  <c:v>4.3380153619494759E-2</c:v>
                </c:pt>
                <c:pt idx="39">
                  <c:v>4.4435986593741386E-2</c:v>
                </c:pt>
                <c:pt idx="40">
                  <c:v>4.5513615503404069E-2</c:v>
                </c:pt>
                <c:pt idx="41">
                  <c:v>4.6622161867412068E-2</c:v>
                </c:pt>
                <c:pt idx="42">
                  <c:v>4.775081058053722E-2</c:v>
                </c:pt>
                <c:pt idx="43">
                  <c:v>4.8892442988896598E-2</c:v>
                </c:pt>
                <c:pt idx="44">
                  <c:v>5.0048738007832203E-2</c:v>
                </c:pt>
                <c:pt idx="45">
                  <c:v>5.1224309776759527E-2</c:v>
                </c:pt>
                <c:pt idx="46">
                  <c:v>5.2417913856922613E-2</c:v>
                </c:pt>
                <c:pt idx="47">
                  <c:v>5.3631083858382583E-2</c:v>
                </c:pt>
                <c:pt idx="48">
                  <c:v>5.4865557067599248E-2</c:v>
                </c:pt>
                <c:pt idx="49">
                  <c:v>5.6103401109671221E-2</c:v>
                </c:pt>
                <c:pt idx="50">
                  <c:v>5.7341788046873246E-2</c:v>
                </c:pt>
                <c:pt idx="51">
                  <c:v>5.8593970259721642E-2</c:v>
                </c:pt>
                <c:pt idx="52">
                  <c:v>5.9869167052652245E-2</c:v>
                </c:pt>
                <c:pt idx="53">
                  <c:v>6.1182168097648544E-2</c:v>
                </c:pt>
                <c:pt idx="54">
                  <c:v>6.2528484020058783E-2</c:v>
                </c:pt>
                <c:pt idx="55">
                  <c:v>6.3905131597613046E-2</c:v>
                </c:pt>
                <c:pt idx="56">
                  <c:v>6.5311848861532282E-2</c:v>
                </c:pt>
                <c:pt idx="57">
                  <c:v>6.6738215216406813E-2</c:v>
                </c:pt>
                <c:pt idx="58">
                  <c:v>6.8187269844816878E-2</c:v>
                </c:pt>
                <c:pt idx="59">
                  <c:v>6.965925687161012E-2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112-6247-B773-91AD4576FE48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1.9000271575734334E-2</c:v>
                </c:pt>
                <c:pt idx="2">
                  <c:v>1.9887358807111576E-2</c:v>
                </c:pt>
                <c:pt idx="3">
                  <c:v>2.0696536467350608E-2</c:v>
                </c:pt>
                <c:pt idx="4">
                  <c:v>2.147962386540193E-2</c:v>
                </c:pt>
                <c:pt idx="5">
                  <c:v>2.223669224794908E-2</c:v>
                </c:pt>
                <c:pt idx="6">
                  <c:v>2.2967700763254665E-2</c:v>
                </c:pt>
                <c:pt idx="7">
                  <c:v>2.3672741247514492E-2</c:v>
                </c:pt>
                <c:pt idx="8">
                  <c:v>2.4372472307803723E-2</c:v>
                </c:pt>
                <c:pt idx="9">
                  <c:v>2.5063264630440712E-2</c:v>
                </c:pt>
                <c:pt idx="10">
                  <c:v>2.5742409967640566E-2</c:v>
                </c:pt>
                <c:pt idx="11">
                  <c:v>2.6418998580499127E-2</c:v>
                </c:pt>
                <c:pt idx="12">
                  <c:v>2.7097169946080142E-2</c:v>
                </c:pt>
                <c:pt idx="13">
                  <c:v>2.7784470618230504E-2</c:v>
                </c:pt>
                <c:pt idx="14">
                  <c:v>2.8473150293667791E-2</c:v>
                </c:pt>
                <c:pt idx="15">
                  <c:v>2.9155679239558613E-2</c:v>
                </c:pt>
                <c:pt idx="16">
                  <c:v>2.974480013295E-2</c:v>
                </c:pt>
                <c:pt idx="17">
                  <c:v>3.0209764843724077E-2</c:v>
                </c:pt>
                <c:pt idx="18">
                  <c:v>3.0568513436784999E-2</c:v>
                </c:pt>
                <c:pt idx="19">
                  <c:v>3.0851086875742392E-2</c:v>
                </c:pt>
                <c:pt idx="20">
                  <c:v>3.1084510026448069E-2</c:v>
                </c:pt>
                <c:pt idx="21">
                  <c:v>3.1291563140173104E-2</c:v>
                </c:pt>
                <c:pt idx="22">
                  <c:v>3.1485956218551069E-2</c:v>
                </c:pt>
                <c:pt idx="23">
                  <c:v>3.1679867017614813E-2</c:v>
                </c:pt>
                <c:pt idx="24">
                  <c:v>3.1881170905581666E-2</c:v>
                </c:pt>
                <c:pt idx="25">
                  <c:v>3.2098576035760315E-2</c:v>
                </c:pt>
                <c:pt idx="26">
                  <c:v>3.2337580266947108E-2</c:v>
                </c:pt>
                <c:pt idx="27">
                  <c:v>3.2605866598165695E-2</c:v>
                </c:pt>
                <c:pt idx="28">
                  <c:v>3.2915109397810095E-2</c:v>
                </c:pt>
                <c:pt idx="29">
                  <c:v>3.3276840250851321E-2</c:v>
                </c:pt>
                <c:pt idx="30">
                  <c:v>3.3704893439918469E-2</c:v>
                </c:pt>
                <c:pt idx="31">
                  <c:v>3.4218358208670585E-2</c:v>
                </c:pt>
                <c:pt idx="32">
                  <c:v>3.4837266542343058E-2</c:v>
                </c:pt>
                <c:pt idx="33">
                  <c:v>3.553468214061057E-2</c:v>
                </c:pt>
                <c:pt idx="34">
                  <c:v>3.6292603343469149E-2</c:v>
                </c:pt>
                <c:pt idx="35">
                  <c:v>3.7081287404732717E-2</c:v>
                </c:pt>
                <c:pt idx="36">
                  <c:v>3.7902034109242075E-2</c:v>
                </c:pt>
                <c:pt idx="37">
                  <c:v>3.8749024107101904E-2</c:v>
                </c:pt>
                <c:pt idx="38">
                  <c:v>3.9617589087833791E-2</c:v>
                </c:pt>
                <c:pt idx="39">
                  <c:v>4.0495200092162356E-2</c:v>
                </c:pt>
                <c:pt idx="40">
                  <c:v>4.1384409564696877E-2</c:v>
                </c:pt>
                <c:pt idx="41">
                  <c:v>4.2285351985382781E-2</c:v>
                </c:pt>
                <c:pt idx="42">
                  <c:v>4.3190394075462928E-2</c:v>
                </c:pt>
                <c:pt idx="43">
                  <c:v>4.4098743717882437E-2</c:v>
                </c:pt>
                <c:pt idx="44">
                  <c:v>4.5009426914831202E-2</c:v>
                </c:pt>
                <c:pt idx="45">
                  <c:v>4.5930522341304555E-2</c:v>
                </c:pt>
                <c:pt idx="46">
                  <c:v>4.6870834493722403E-2</c:v>
                </c:pt>
                <c:pt idx="47">
                  <c:v>4.7833769328621399E-2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112-6247-B773-91AD4576FE48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FariyBank!$AD$61:$AD$98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1.9029687185081828E-2</c:v>
                </c:pt>
                <c:pt idx="2">
                  <c:v>1.9902674086110683E-2</c:v>
                </c:pt>
                <c:pt idx="3">
                  <c:v>2.0702054349435849E-2</c:v>
                </c:pt>
                <c:pt idx="4">
                  <c:v>2.1483440627583578E-2</c:v>
                </c:pt>
                <c:pt idx="5">
                  <c:v>2.227552461016552E-2</c:v>
                </c:pt>
                <c:pt idx="6">
                  <c:v>2.3065868635924532E-2</c:v>
                </c:pt>
                <c:pt idx="7">
                  <c:v>2.3855822486142968E-2</c:v>
                </c:pt>
                <c:pt idx="8">
                  <c:v>2.464348206313436E-2</c:v>
                </c:pt>
                <c:pt idx="9">
                  <c:v>2.5432147012249454E-2</c:v>
                </c:pt>
                <c:pt idx="10">
                  <c:v>2.6210541691751476E-2</c:v>
                </c:pt>
                <c:pt idx="11">
                  <c:v>2.6993787253361882E-2</c:v>
                </c:pt>
                <c:pt idx="12">
                  <c:v>2.7778145891416691E-2</c:v>
                </c:pt>
                <c:pt idx="13">
                  <c:v>2.8556028996011135E-2</c:v>
                </c:pt>
                <c:pt idx="14">
                  <c:v>2.9324266370544968E-2</c:v>
                </c:pt>
                <c:pt idx="15">
                  <c:v>2.9956346521894484E-2</c:v>
                </c:pt>
                <c:pt idx="16">
                  <c:v>3.0431600239219654E-2</c:v>
                </c:pt>
                <c:pt idx="17">
                  <c:v>3.0780118104841696E-2</c:v>
                </c:pt>
                <c:pt idx="18">
                  <c:v>3.1044662568482709E-2</c:v>
                </c:pt>
                <c:pt idx="19">
                  <c:v>3.1262388213808188E-2</c:v>
                </c:pt>
                <c:pt idx="20">
                  <c:v>3.1453128771010391E-2</c:v>
                </c:pt>
                <c:pt idx="21">
                  <c:v>3.1630571840471938E-2</c:v>
                </c:pt>
                <c:pt idx="22">
                  <c:v>3.1805044451583324E-2</c:v>
                </c:pt>
                <c:pt idx="23">
                  <c:v>3.1982035550648859E-2</c:v>
                </c:pt>
                <c:pt idx="24">
                  <c:v>3.2167498893068455E-2</c:v>
                </c:pt>
                <c:pt idx="25">
                  <c:v>3.2364223909471551E-2</c:v>
                </c:pt>
                <c:pt idx="26">
                  <c:v>3.2578281635525883E-2</c:v>
                </c:pt>
                <c:pt idx="27">
                  <c:v>3.2814680338845624E-2</c:v>
                </c:pt>
                <c:pt idx="28">
                  <c:v>3.308132292969572E-2</c:v>
                </c:pt>
                <c:pt idx="29">
                  <c:v>3.3382645484637263E-2</c:v>
                </c:pt>
                <c:pt idx="30">
                  <c:v>3.3723724478920802E-2</c:v>
                </c:pt>
                <c:pt idx="31">
                  <c:v>3.4118979465938219E-2</c:v>
                </c:pt>
                <c:pt idx="32">
                  <c:v>3.4583993313082852E-2</c:v>
                </c:pt>
                <c:pt idx="33">
                  <c:v>3.5117918868422582E-2</c:v>
                </c:pt>
                <c:pt idx="34">
                  <c:v>3.5708507810912588E-2</c:v>
                </c:pt>
                <c:pt idx="35">
                  <c:v>3.6329892707414352E-2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112-6247-B773-91AD4576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density estimation by asj DEB model at NobelWind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NobelWind!$E$2:$E$50</c:f>
              <c:numCache>
                <c:formatCode>0.000</c:formatCode>
                <c:ptCount val="49"/>
                <c:pt idx="0">
                  <c:v>1</c:v>
                </c:pt>
                <c:pt idx="1">
                  <c:v>0.70012437419946993</c:v>
                </c:pt>
                <c:pt idx="2">
                  <c:v>0.64191541106593908</c:v>
                </c:pt>
                <c:pt idx="3">
                  <c:v>0.6291305003214579</c:v>
                </c:pt>
                <c:pt idx="4">
                  <c:v>0.62568553715432229</c:v>
                </c:pt>
                <c:pt idx="5">
                  <c:v>0.62493517885686634</c:v>
                </c:pt>
                <c:pt idx="6">
                  <c:v>0.62516967537572621</c:v>
                </c:pt>
                <c:pt idx="7">
                  <c:v>0.62541324083665517</c:v>
                </c:pt>
                <c:pt idx="8">
                  <c:v>0.61830578824664584</c:v>
                </c:pt>
                <c:pt idx="9">
                  <c:v>0.61341246587980847</c:v>
                </c:pt>
                <c:pt idx="10">
                  <c:v>0.61268141456851022</c:v>
                </c:pt>
                <c:pt idx="11">
                  <c:v>0.60852293086136966</c:v>
                </c:pt>
                <c:pt idx="12">
                  <c:v>0.607323464050745</c:v>
                </c:pt>
                <c:pt idx="13">
                  <c:v>0.53624048419236159</c:v>
                </c:pt>
                <c:pt idx="14">
                  <c:v>0.41784468655419005</c:v>
                </c:pt>
                <c:pt idx="15">
                  <c:v>0.30722920347652849</c:v>
                </c:pt>
                <c:pt idx="16">
                  <c:v>0.2272248643079908</c:v>
                </c:pt>
                <c:pt idx="17">
                  <c:v>0.17991998886420618</c:v>
                </c:pt>
                <c:pt idx="18">
                  <c:v>0.15577976217703654</c:v>
                </c:pt>
                <c:pt idx="19">
                  <c:v>0.14784135343539778</c:v>
                </c:pt>
                <c:pt idx="20">
                  <c:v>0.15053272258155137</c:v>
                </c:pt>
                <c:pt idx="21">
                  <c:v>0.16179160154397126</c:v>
                </c:pt>
                <c:pt idx="22">
                  <c:v>0.18037775897485855</c:v>
                </c:pt>
                <c:pt idx="23">
                  <c:v>0.21140219453649084</c:v>
                </c:pt>
                <c:pt idx="24">
                  <c:v>0.25070182156684967</c:v>
                </c:pt>
                <c:pt idx="25">
                  <c:v>0.30511525651135346</c:v>
                </c:pt>
                <c:pt idx="26">
                  <c:v>0.3740200140750351</c:v>
                </c:pt>
                <c:pt idx="27">
                  <c:v>0.46314944638648836</c:v>
                </c:pt>
                <c:pt idx="28">
                  <c:v>0.5170526702962096</c:v>
                </c:pt>
                <c:pt idx="29">
                  <c:v>0.54573622339252459</c:v>
                </c:pt>
                <c:pt idx="30">
                  <c:v>0.56186927740968151</c:v>
                </c:pt>
                <c:pt idx="31">
                  <c:v>0.57132939118877901</c:v>
                </c:pt>
                <c:pt idx="32">
                  <c:v>0.57557647822937807</c:v>
                </c:pt>
                <c:pt idx="33">
                  <c:v>0.57759735319604744</c:v>
                </c:pt>
                <c:pt idx="34">
                  <c:v>0.57504512528023133</c:v>
                </c:pt>
                <c:pt idx="35">
                  <c:v>0.57456572246738691</c:v>
                </c:pt>
                <c:pt idx="36">
                  <c:v>0.57668458233369924</c:v>
                </c:pt>
                <c:pt idx="37">
                  <c:v>0.57962765762669533</c:v>
                </c:pt>
                <c:pt idx="38">
                  <c:v>0.58086727234953539</c:v>
                </c:pt>
                <c:pt idx="39">
                  <c:v>0.58178945534631066</c:v>
                </c:pt>
                <c:pt idx="40">
                  <c:v>0.58144179677604912</c:v>
                </c:pt>
                <c:pt idx="41">
                  <c:v>0.58047223707495976</c:v>
                </c:pt>
                <c:pt idx="42">
                  <c:v>0.58113664051579195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67-E54C-9E78-04CC5970C18A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NobelWind!$K$2:$K$49</c:f>
              <c:numCache>
                <c:formatCode>0.000</c:formatCode>
                <c:ptCount val="48"/>
                <c:pt idx="0">
                  <c:v>1</c:v>
                </c:pt>
                <c:pt idx="1">
                  <c:v>0.73607743951227333</c:v>
                </c:pt>
                <c:pt idx="2">
                  <c:v>0.68218006005733489</c:v>
                </c:pt>
                <c:pt idx="3">
                  <c:v>0.66740436547919235</c:v>
                </c:pt>
                <c:pt idx="4">
                  <c:v>0.66095529835449507</c:v>
                </c:pt>
                <c:pt idx="5">
                  <c:v>0.65808695269449102</c:v>
                </c:pt>
                <c:pt idx="6">
                  <c:v>0.65507571077913296</c:v>
                </c:pt>
                <c:pt idx="7">
                  <c:v>0.64714436285286203</c:v>
                </c:pt>
                <c:pt idx="8">
                  <c:v>0.6443960290771843</c:v>
                </c:pt>
                <c:pt idx="9">
                  <c:v>0.64543394861968073</c:v>
                </c:pt>
                <c:pt idx="10">
                  <c:v>0.64620720051979341</c:v>
                </c:pt>
                <c:pt idx="11">
                  <c:v>0.6513172022236271</c:v>
                </c:pt>
                <c:pt idx="12">
                  <c:v>0.58791695485502182</c:v>
                </c:pt>
                <c:pt idx="13">
                  <c:v>0.44240078579861841</c:v>
                </c:pt>
                <c:pt idx="14">
                  <c:v>0.30965619633246333</c:v>
                </c:pt>
                <c:pt idx="15">
                  <c:v>0.22397102590640505</c:v>
                </c:pt>
                <c:pt idx="16">
                  <c:v>0.18130773858111388</c:v>
                </c:pt>
                <c:pt idx="17">
                  <c:v>0.16687272361057925</c:v>
                </c:pt>
                <c:pt idx="18">
                  <c:v>0.1704257437588661</c:v>
                </c:pt>
                <c:pt idx="19">
                  <c:v>0.18509265629651681</c:v>
                </c:pt>
                <c:pt idx="20">
                  <c:v>0.20906396098764457</c:v>
                </c:pt>
                <c:pt idx="21">
                  <c:v>0.24333389447139142</c:v>
                </c:pt>
                <c:pt idx="22">
                  <c:v>0.29244246890304831</c:v>
                </c:pt>
                <c:pt idx="23">
                  <c:v>0.35898817630937285</c:v>
                </c:pt>
                <c:pt idx="24">
                  <c:v>0.45109992573852908</c:v>
                </c:pt>
                <c:pt idx="25">
                  <c:v>0.52365446090559398</c:v>
                </c:pt>
                <c:pt idx="26">
                  <c:v>0.56056013260934867</c:v>
                </c:pt>
                <c:pt idx="27">
                  <c:v>0.57778048988988873</c:v>
                </c:pt>
                <c:pt idx="28">
                  <c:v>0.58666543422422956</c:v>
                </c:pt>
                <c:pt idx="29">
                  <c:v>0.59297105535787609</c:v>
                </c:pt>
                <c:pt idx="30">
                  <c:v>0.59603580942974288</c:v>
                </c:pt>
                <c:pt idx="31">
                  <c:v>0.59368321763066867</c:v>
                </c:pt>
                <c:pt idx="32">
                  <c:v>0.59188224326843442</c:v>
                </c:pt>
                <c:pt idx="33">
                  <c:v>0.58773352460124195</c:v>
                </c:pt>
                <c:pt idx="34">
                  <c:v>0.58445281557736584</c:v>
                </c:pt>
                <c:pt idx="35">
                  <c:v>0.57807161281001562</c:v>
                </c:pt>
                <c:pt idx="36">
                  <c:v>0.56797878571472038</c:v>
                </c:pt>
                <c:pt idx="37">
                  <c:v>0.5584472401580558</c:v>
                </c:pt>
                <c:pt idx="38">
                  <c:v>0.55638576181347443</c:v>
                </c:pt>
                <c:pt idx="39">
                  <c:v>0.55961521681902426</c:v>
                </c:pt>
                <c:pt idx="40">
                  <c:v>0.56405493112175431</c:v>
                </c:pt>
                <c:pt idx="41">
                  <c:v>0.56931335766910907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67-E54C-9E78-04CC5970C18A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NobelWind!$Q$2:$Q$58</c:f>
              <c:numCache>
                <c:formatCode>0.000</c:formatCode>
                <c:ptCount val="57"/>
                <c:pt idx="0">
                  <c:v>1</c:v>
                </c:pt>
                <c:pt idx="1">
                  <c:v>0.7084371218379979</c:v>
                </c:pt>
                <c:pt idx="2">
                  <c:v>0.6436777071719616</c:v>
                </c:pt>
                <c:pt idx="3">
                  <c:v>0.62747305703780842</c:v>
                </c:pt>
                <c:pt idx="4">
                  <c:v>0.62922720023283574</c:v>
                </c:pt>
                <c:pt idx="5">
                  <c:v>0.63370069557885433</c:v>
                </c:pt>
                <c:pt idx="6">
                  <c:v>0.63333035619356604</c:v>
                </c:pt>
                <c:pt idx="7">
                  <c:v>0.63028062286300535</c:v>
                </c:pt>
                <c:pt idx="8">
                  <c:v>0.62498609145758577</c:v>
                </c:pt>
                <c:pt idx="9">
                  <c:v>0.61970935902288515</c:v>
                </c:pt>
                <c:pt idx="10">
                  <c:v>0.61359300685341445</c:v>
                </c:pt>
                <c:pt idx="11">
                  <c:v>0.61018932167980977</c:v>
                </c:pt>
                <c:pt idx="12">
                  <c:v>0.61113712037054713</c:v>
                </c:pt>
                <c:pt idx="13">
                  <c:v>0.54450771635965034</c:v>
                </c:pt>
                <c:pt idx="14">
                  <c:v>0.42619981998030787</c:v>
                </c:pt>
                <c:pt idx="15">
                  <c:v>0.31444192622159006</c:v>
                </c:pt>
                <c:pt idx="16">
                  <c:v>0.23376169390342572</c:v>
                </c:pt>
                <c:pt idx="17">
                  <c:v>0.18510237830742438</c:v>
                </c:pt>
                <c:pt idx="18">
                  <c:v>0.16024441453846205</c:v>
                </c:pt>
                <c:pt idx="19">
                  <c:v>0.1511740646813291</c:v>
                </c:pt>
                <c:pt idx="20">
                  <c:v>0.15423111078142032</c:v>
                </c:pt>
                <c:pt idx="21">
                  <c:v>0.16654814081022015</c:v>
                </c:pt>
                <c:pt idx="22">
                  <c:v>0.18688107388373873</c:v>
                </c:pt>
                <c:pt idx="23">
                  <c:v>0.21652793504988704</c:v>
                </c:pt>
                <c:pt idx="24">
                  <c:v>0.25798035453675144</c:v>
                </c:pt>
                <c:pt idx="25">
                  <c:v>0.31544420367870796</c:v>
                </c:pt>
                <c:pt idx="26">
                  <c:v>0.39202591327662989</c:v>
                </c:pt>
                <c:pt idx="27">
                  <c:v>0.5011058221293947</c:v>
                </c:pt>
                <c:pt idx="28">
                  <c:v>0.56730252393039915</c:v>
                </c:pt>
                <c:pt idx="29">
                  <c:v>0.59936010085311064</c:v>
                </c:pt>
                <c:pt idx="30">
                  <c:v>0.61615167342395161</c:v>
                </c:pt>
                <c:pt idx="31">
                  <c:v>0.62444104705649539</c:v>
                </c:pt>
                <c:pt idx="32">
                  <c:v>0.62881270898962049</c:v>
                </c:pt>
                <c:pt idx="33">
                  <c:v>0.63052891621935081</c:v>
                </c:pt>
                <c:pt idx="34">
                  <c:v>0.63455580588752125</c:v>
                </c:pt>
                <c:pt idx="35">
                  <c:v>0.63934396314317476</c:v>
                </c:pt>
                <c:pt idx="36">
                  <c:v>0.64520774506958101</c:v>
                </c:pt>
                <c:pt idx="37">
                  <c:v>0.64521915480151104</c:v>
                </c:pt>
                <c:pt idx="38">
                  <c:v>0.64054814800692883</c:v>
                </c:pt>
                <c:pt idx="39">
                  <c:v>0.63514731710802885</c:v>
                </c:pt>
                <c:pt idx="40">
                  <c:v>0.63118433510952621</c:v>
                </c:pt>
                <c:pt idx="41">
                  <c:v>0.62936388578010671</c:v>
                </c:pt>
                <c:pt idx="42">
                  <c:v>0.63055796805564301</c:v>
                </c:pt>
                <c:pt idx="43">
                  <c:v>0.6324303310799978</c:v>
                </c:pt>
                <c:pt idx="44">
                  <c:v>0.6354352195876749</c:v>
                </c:pt>
                <c:pt idx="45">
                  <c:v>0.63950587352605381</c:v>
                </c:pt>
                <c:pt idx="46">
                  <c:v>0.64335258256729144</c:v>
                </c:pt>
                <c:pt idx="47">
                  <c:v>0.64373819335061533</c:v>
                </c:pt>
                <c:pt idx="48">
                  <c:v>0.64023351490670433</c:v>
                </c:pt>
                <c:pt idx="49">
                  <c:v>0.63581214280149212</c:v>
                </c:pt>
                <c:pt idx="50">
                  <c:v>0.63246689204757278</c:v>
                </c:pt>
                <c:pt idx="51">
                  <c:v>0.62905071995897599</c:v>
                </c:pt>
                <c:pt idx="52">
                  <c:v>0.62604952721635276</c:v>
                </c:pt>
                <c:pt idx="53">
                  <c:v>0.62492010983227764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67-E54C-9E78-04CC5970C18A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NobelWind!$W$2:$W$52</c:f>
              <c:numCache>
                <c:formatCode>0.000</c:formatCode>
                <c:ptCount val="51"/>
                <c:pt idx="0">
                  <c:v>1</c:v>
                </c:pt>
                <c:pt idx="1">
                  <c:v>0.72985776234985966</c:v>
                </c:pt>
                <c:pt idx="2">
                  <c:v>0.69005220470722139</c:v>
                </c:pt>
                <c:pt idx="3">
                  <c:v>0.67775968194228631</c:v>
                </c:pt>
                <c:pt idx="4">
                  <c:v>0.66972602695616934</c:v>
                </c:pt>
                <c:pt idx="5">
                  <c:v>0.66607641541115048</c:v>
                </c:pt>
                <c:pt idx="6">
                  <c:v>0.6646359794542297</c:v>
                </c:pt>
                <c:pt idx="7">
                  <c:v>0.66806309185231816</c:v>
                </c:pt>
                <c:pt idx="8">
                  <c:v>0.66497837629259515</c:v>
                </c:pt>
                <c:pt idx="9">
                  <c:v>0.65954691471222204</c:v>
                </c:pt>
                <c:pt idx="10">
                  <c:v>0.65722494053666325</c:v>
                </c:pt>
                <c:pt idx="11">
                  <c:v>0.60872829971529818</c:v>
                </c:pt>
                <c:pt idx="12">
                  <c:v>0.44602593508956068</c:v>
                </c:pt>
                <c:pt idx="13">
                  <c:v>0.30083881556539227</c:v>
                </c:pt>
                <c:pt idx="14">
                  <c:v>0.21331524918327732</c:v>
                </c:pt>
                <c:pt idx="15">
                  <c:v>0.17341589953546874</c:v>
                </c:pt>
                <c:pt idx="16">
                  <c:v>0.16308317347585571</c:v>
                </c:pt>
                <c:pt idx="17">
                  <c:v>0.17116859568106035</c:v>
                </c:pt>
                <c:pt idx="18">
                  <c:v>0.19204270560357628</c:v>
                </c:pt>
                <c:pt idx="19">
                  <c:v>0.2221449267511936</c:v>
                </c:pt>
                <c:pt idx="20">
                  <c:v>0.26537396526305412</c:v>
                </c:pt>
                <c:pt idx="21">
                  <c:v>0.3283316216165324</c:v>
                </c:pt>
                <c:pt idx="22">
                  <c:v>0.42314428077713789</c:v>
                </c:pt>
                <c:pt idx="23">
                  <c:v>0.51632927879519164</c:v>
                </c:pt>
                <c:pt idx="24">
                  <c:v>0.56811152673128373</c:v>
                </c:pt>
                <c:pt idx="25">
                  <c:v>0.59857534948431956</c:v>
                </c:pt>
                <c:pt idx="26">
                  <c:v>0.61596883981933281</c:v>
                </c:pt>
                <c:pt idx="27">
                  <c:v>0.61868684845443611</c:v>
                </c:pt>
                <c:pt idx="28">
                  <c:v>0.61405479275212704</c:v>
                </c:pt>
                <c:pt idx="29">
                  <c:v>0.60674448321679531</c:v>
                </c:pt>
                <c:pt idx="30">
                  <c:v>0.59878231935713266</c:v>
                </c:pt>
                <c:pt idx="31">
                  <c:v>0.59149794059678762</c:v>
                </c:pt>
                <c:pt idx="32">
                  <c:v>0.58564507664753795</c:v>
                </c:pt>
                <c:pt idx="33">
                  <c:v>0.58177727643753396</c:v>
                </c:pt>
                <c:pt idx="34">
                  <c:v>0.58015342968952788</c:v>
                </c:pt>
                <c:pt idx="35">
                  <c:v>0.5788119220169351</c:v>
                </c:pt>
                <c:pt idx="36">
                  <c:v>0.58626072676944885</c:v>
                </c:pt>
                <c:pt idx="37">
                  <c:v>0.5877665413934019</c:v>
                </c:pt>
                <c:pt idx="38">
                  <c:v>0.58288275314023785</c:v>
                </c:pt>
                <c:pt idx="39">
                  <c:v>0.57643890440248202</c:v>
                </c:pt>
                <c:pt idx="40">
                  <c:v>0.57167176008143172</c:v>
                </c:pt>
                <c:pt idx="41">
                  <c:v>0.56579123501398632</c:v>
                </c:pt>
                <c:pt idx="42">
                  <c:v>0.56087615243053801</c:v>
                </c:pt>
                <c:pt idx="43">
                  <c:v>0.55847842781952173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67-E54C-9E78-04CC5970C18A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NobelWind!$AC$2:$AC$55</c:f>
              <c:numCache>
                <c:formatCode>0.000</c:formatCode>
                <c:ptCount val="54"/>
                <c:pt idx="0">
                  <c:v>1</c:v>
                </c:pt>
                <c:pt idx="1">
                  <c:v>0.73955556665657496</c:v>
                </c:pt>
                <c:pt idx="2">
                  <c:v>0.68334917253137473</c:v>
                </c:pt>
                <c:pt idx="3">
                  <c:v>0.66160267081382917</c:v>
                </c:pt>
                <c:pt idx="4">
                  <c:v>0.65673261744138256</c:v>
                </c:pt>
                <c:pt idx="5">
                  <c:v>0.65840716213423689</c:v>
                </c:pt>
                <c:pt idx="6">
                  <c:v>0.65770773303745367</c:v>
                </c:pt>
                <c:pt idx="7">
                  <c:v>0.66038300498726898</c:v>
                </c:pt>
                <c:pt idx="8">
                  <c:v>0.65954260404069565</c:v>
                </c:pt>
                <c:pt idx="9">
                  <c:v>0.66382842705535827</c:v>
                </c:pt>
                <c:pt idx="10">
                  <c:v>0.66509856241779219</c:v>
                </c:pt>
                <c:pt idx="11">
                  <c:v>0.66183908531738833</c:v>
                </c:pt>
                <c:pt idx="12">
                  <c:v>0.60576502716328251</c:v>
                </c:pt>
                <c:pt idx="13">
                  <c:v>0.46632641476261227</c:v>
                </c:pt>
                <c:pt idx="14">
                  <c:v>0.33322456904722964</c:v>
                </c:pt>
                <c:pt idx="15">
                  <c:v>0.2409723461041679</c:v>
                </c:pt>
                <c:pt idx="16">
                  <c:v>0.190273249674033</c:v>
                </c:pt>
                <c:pt idx="17">
                  <c:v>0.17157604921644737</c:v>
                </c:pt>
                <c:pt idx="18">
                  <c:v>0.1728959965060313</c:v>
                </c:pt>
                <c:pt idx="19">
                  <c:v>0.18657444682122185</c:v>
                </c:pt>
                <c:pt idx="20">
                  <c:v>0.21023490228090672</c:v>
                </c:pt>
                <c:pt idx="21">
                  <c:v>0.24490654607560958</c:v>
                </c:pt>
                <c:pt idx="22">
                  <c:v>0.29138266969967969</c:v>
                </c:pt>
                <c:pt idx="23">
                  <c:v>0.356555242004161</c:v>
                </c:pt>
                <c:pt idx="24">
                  <c:v>0.44907668703732961</c:v>
                </c:pt>
                <c:pt idx="25">
                  <c:v>0.52244881339277516</c:v>
                </c:pt>
                <c:pt idx="26">
                  <c:v>0.5560300244533003</c:v>
                </c:pt>
                <c:pt idx="27">
                  <c:v>0.57712884608724035</c:v>
                </c:pt>
                <c:pt idx="28">
                  <c:v>0.58640086672590341</c:v>
                </c:pt>
                <c:pt idx="29">
                  <c:v>0.58830645866975995</c:v>
                </c:pt>
                <c:pt idx="30">
                  <c:v>0.58039877878975543</c:v>
                </c:pt>
                <c:pt idx="31">
                  <c:v>0.57224248921457277</c:v>
                </c:pt>
                <c:pt idx="32">
                  <c:v>0.56112771966073915</c:v>
                </c:pt>
                <c:pt idx="33">
                  <c:v>0.54664674462791929</c:v>
                </c:pt>
                <c:pt idx="34">
                  <c:v>0.53099874649047885</c:v>
                </c:pt>
                <c:pt idx="35">
                  <c:v>0.50204397196188966</c:v>
                </c:pt>
                <c:pt idx="36">
                  <c:v>0.46572184788263843</c:v>
                </c:pt>
                <c:pt idx="37">
                  <c:v>0.43810681405762947</c:v>
                </c:pt>
                <c:pt idx="38">
                  <c:v>0.42147406895114786</c:v>
                </c:pt>
                <c:pt idx="39">
                  <c:v>0.40662713009360052</c:v>
                </c:pt>
                <c:pt idx="40">
                  <c:v>0.38623825828769831</c:v>
                </c:pt>
                <c:pt idx="41">
                  <c:v>0.36584733706566774</c:v>
                </c:pt>
                <c:pt idx="42">
                  <c:v>0.35575328077590057</c:v>
                </c:pt>
                <c:pt idx="43">
                  <c:v>0.34955487551464981</c:v>
                </c:pt>
                <c:pt idx="44">
                  <c:v>0.34790479957192122</c:v>
                </c:pt>
                <c:pt idx="45">
                  <c:v>0.34914717973423781</c:v>
                </c:pt>
                <c:pt idx="46">
                  <c:v>0.35100496070946369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567-E54C-9E78-04CC5970C18A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NobelWind!$AI$2:$AI$44</c:f>
              <c:numCache>
                <c:formatCode>0.000</c:formatCode>
                <c:ptCount val="43"/>
                <c:pt idx="0">
                  <c:v>1</c:v>
                </c:pt>
                <c:pt idx="1">
                  <c:v>0.73132962146864156</c:v>
                </c:pt>
                <c:pt idx="2">
                  <c:v>0.6824368318437537</c:v>
                </c:pt>
                <c:pt idx="3">
                  <c:v>0.66647108767948049</c:v>
                </c:pt>
                <c:pt idx="4">
                  <c:v>0.64876251195721468</c:v>
                </c:pt>
                <c:pt idx="5">
                  <c:v>0.63891000536496156</c:v>
                </c:pt>
                <c:pt idx="6">
                  <c:v>0.63066425260535264</c:v>
                </c:pt>
                <c:pt idx="7">
                  <c:v>0.6216923902016056</c:v>
                </c:pt>
                <c:pt idx="8">
                  <c:v>0.61696233885527152</c:v>
                </c:pt>
                <c:pt idx="9">
                  <c:v>0.6353000409151881</c:v>
                </c:pt>
                <c:pt idx="10">
                  <c:v>0.64926603744635092</c:v>
                </c:pt>
                <c:pt idx="11">
                  <c:v>0.65718026490046111</c:v>
                </c:pt>
                <c:pt idx="12">
                  <c:v>0.57385358715979295</c:v>
                </c:pt>
                <c:pt idx="13">
                  <c:v>0.42180358574490795</c:v>
                </c:pt>
                <c:pt idx="14">
                  <c:v>0.29125517424743502</c:v>
                </c:pt>
                <c:pt idx="15">
                  <c:v>0.21162133527442925</c:v>
                </c:pt>
                <c:pt idx="16">
                  <c:v>0.17370226252849577</c:v>
                </c:pt>
                <c:pt idx="17">
                  <c:v>0.16211201667336642</c:v>
                </c:pt>
                <c:pt idx="18">
                  <c:v>0.16569075561671226</c:v>
                </c:pt>
                <c:pt idx="19">
                  <c:v>0.18059991081130922</c:v>
                </c:pt>
                <c:pt idx="20">
                  <c:v>0.20592474445215336</c:v>
                </c:pt>
                <c:pt idx="21">
                  <c:v>0.24366452919658901</c:v>
                </c:pt>
                <c:pt idx="22">
                  <c:v>0.2885469756422448</c:v>
                </c:pt>
                <c:pt idx="23">
                  <c:v>0.34987203893089019</c:v>
                </c:pt>
                <c:pt idx="24">
                  <c:v>0.43231243754203741</c:v>
                </c:pt>
                <c:pt idx="25">
                  <c:v>0.50204723972060195</c:v>
                </c:pt>
                <c:pt idx="26">
                  <c:v>0.54387072199319986</c:v>
                </c:pt>
                <c:pt idx="27">
                  <c:v>0.56442901341987661</c:v>
                </c:pt>
                <c:pt idx="28">
                  <c:v>0.56938982841210894</c:v>
                </c:pt>
                <c:pt idx="29">
                  <c:v>0.56955930008846756</c:v>
                </c:pt>
                <c:pt idx="30">
                  <c:v>0.56463366172702245</c:v>
                </c:pt>
                <c:pt idx="31">
                  <c:v>0.55737137170930828</c:v>
                </c:pt>
                <c:pt idx="32">
                  <c:v>0.54297219803192487</c:v>
                </c:pt>
                <c:pt idx="33">
                  <c:v>0.5194746717883596</c:v>
                </c:pt>
                <c:pt idx="34">
                  <c:v>0.49710885552705375</c:v>
                </c:pt>
                <c:pt idx="35">
                  <c:v>0.48043507835793936</c:v>
                </c:pt>
                <c:pt idx="36">
                  <c:v>0.47132025320164178</c:v>
                </c:pt>
                <c:pt idx="37">
                  <c:v>0.46901940915715229</c:v>
                </c:pt>
                <c:pt idx="38">
                  <c:v>0.47410748816637044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567-E54C-9E78-04CC5970C18A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NobelWind!$E$61:$E$102</c:f>
              <c:numCache>
                <c:formatCode>0.000</c:formatCode>
                <c:ptCount val="42"/>
                <c:pt idx="0">
                  <c:v>1</c:v>
                </c:pt>
                <c:pt idx="1">
                  <c:v>0.70856665117137929</c:v>
                </c:pt>
                <c:pt idx="2">
                  <c:v>0.67220781737321855</c:v>
                </c:pt>
                <c:pt idx="3">
                  <c:v>0.66674055127846588</c:v>
                </c:pt>
                <c:pt idx="4">
                  <c:v>0.65833584099312104</c:v>
                </c:pt>
                <c:pt idx="5">
                  <c:v>0.65402740780093915</c:v>
                </c:pt>
                <c:pt idx="6">
                  <c:v>0.65637275754350122</c:v>
                </c:pt>
                <c:pt idx="7">
                  <c:v>0.65537855442016113</c:v>
                </c:pt>
                <c:pt idx="8">
                  <c:v>0.65107782622256438</c:v>
                </c:pt>
                <c:pt idx="9">
                  <c:v>0.64867049122241993</c:v>
                </c:pt>
                <c:pt idx="10">
                  <c:v>0.64304246650346641</c:v>
                </c:pt>
                <c:pt idx="11">
                  <c:v>0.5704248522979315</c:v>
                </c:pt>
                <c:pt idx="12">
                  <c:v>0.41275281014363985</c:v>
                </c:pt>
                <c:pt idx="13">
                  <c:v>0.27724490068423624</c:v>
                </c:pt>
                <c:pt idx="14">
                  <c:v>0.19592786650300517</c:v>
                </c:pt>
                <c:pt idx="15">
                  <c:v>0.1584127183605242</c:v>
                </c:pt>
                <c:pt idx="16">
                  <c:v>0.14830138328334713</c:v>
                </c:pt>
                <c:pt idx="17">
                  <c:v>0.15374101325131612</c:v>
                </c:pt>
                <c:pt idx="18">
                  <c:v>0.16870242414316511</c:v>
                </c:pt>
                <c:pt idx="19">
                  <c:v>0.19031433520767069</c:v>
                </c:pt>
                <c:pt idx="20">
                  <c:v>0.2195951681017807</c:v>
                </c:pt>
                <c:pt idx="21">
                  <c:v>0.25869151571591559</c:v>
                </c:pt>
                <c:pt idx="22">
                  <c:v>0.30707583117966208</c:v>
                </c:pt>
                <c:pt idx="23">
                  <c:v>0.37215697223945388</c:v>
                </c:pt>
                <c:pt idx="24">
                  <c:v>0.43035148974514803</c:v>
                </c:pt>
                <c:pt idx="25">
                  <c:v>0.45520575398750973</c:v>
                </c:pt>
                <c:pt idx="26">
                  <c:v>0.4684330004078669</c:v>
                </c:pt>
                <c:pt idx="27">
                  <c:v>0.47356067420462677</c:v>
                </c:pt>
                <c:pt idx="28">
                  <c:v>0.47380546319042471</c:v>
                </c:pt>
                <c:pt idx="29">
                  <c:v>0.46389770294818999</c:v>
                </c:pt>
                <c:pt idx="30">
                  <c:v>0.4468224315518694</c:v>
                </c:pt>
                <c:pt idx="31">
                  <c:v>0.42972140168824696</c:v>
                </c:pt>
                <c:pt idx="32">
                  <c:v>0.41440927445677722</c:v>
                </c:pt>
                <c:pt idx="33">
                  <c:v>0.40001996873896034</c:v>
                </c:pt>
                <c:pt idx="34">
                  <c:v>0.39050778429548599</c:v>
                </c:pt>
                <c:pt idx="35">
                  <c:v>0.38598853288545798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567-E54C-9E78-04CC5970C18A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NobelWind!$K$61:$K$131</c:f>
              <c:numCache>
                <c:formatCode>0.000</c:formatCode>
                <c:ptCount val="71"/>
                <c:pt idx="0">
                  <c:v>1</c:v>
                </c:pt>
                <c:pt idx="1">
                  <c:v>0.80223884887468744</c:v>
                </c:pt>
                <c:pt idx="2">
                  <c:v>0.76087893605289325</c:v>
                </c:pt>
                <c:pt idx="3">
                  <c:v>0.75141640220834394</c:v>
                </c:pt>
                <c:pt idx="4">
                  <c:v>0.74740719349643769</c:v>
                </c:pt>
                <c:pt idx="5">
                  <c:v>0.73956152084251414</c:v>
                </c:pt>
                <c:pt idx="6">
                  <c:v>0.72816669932981815</c:v>
                </c:pt>
                <c:pt idx="7">
                  <c:v>0.7156819613041977</c:v>
                </c:pt>
                <c:pt idx="8">
                  <c:v>0.70749421488266684</c:v>
                </c:pt>
                <c:pt idx="9">
                  <c:v>0.70902985498153104</c:v>
                </c:pt>
                <c:pt idx="10">
                  <c:v>0.71434872430885277</c:v>
                </c:pt>
                <c:pt idx="11">
                  <c:v>0.72097250823970083</c:v>
                </c:pt>
                <c:pt idx="12">
                  <c:v>0.62034217558140381</c:v>
                </c:pt>
                <c:pt idx="13">
                  <c:v>0.47054806009831329</c:v>
                </c:pt>
                <c:pt idx="14">
                  <c:v>0.34187463813256269</c:v>
                </c:pt>
                <c:pt idx="15">
                  <c:v>0.25563571438875021</c:v>
                </c:pt>
                <c:pt idx="16">
                  <c:v>0.20719945385621169</c:v>
                </c:pt>
                <c:pt idx="17">
                  <c:v>0.18396342638704069</c:v>
                </c:pt>
                <c:pt idx="18">
                  <c:v>0.17861052589096166</c:v>
                </c:pt>
                <c:pt idx="19">
                  <c:v>0.18679670328137013</c:v>
                </c:pt>
                <c:pt idx="20">
                  <c:v>0.20661881217746639</c:v>
                </c:pt>
                <c:pt idx="21">
                  <c:v>0.23617630414543075</c:v>
                </c:pt>
                <c:pt idx="22">
                  <c:v>0.27737968346407371</c:v>
                </c:pt>
                <c:pt idx="23">
                  <c:v>0.33352512282646024</c:v>
                </c:pt>
                <c:pt idx="24">
                  <c:v>0.41129361082385135</c:v>
                </c:pt>
                <c:pt idx="25">
                  <c:v>0.50736618688360524</c:v>
                </c:pt>
                <c:pt idx="26">
                  <c:v>0.5602585342542431</c:v>
                </c:pt>
                <c:pt idx="27">
                  <c:v>0.58673777360356982</c:v>
                </c:pt>
                <c:pt idx="28">
                  <c:v>0.59721198702509282</c:v>
                </c:pt>
                <c:pt idx="29">
                  <c:v>0.60084136255315646</c:v>
                </c:pt>
                <c:pt idx="30">
                  <c:v>0.60445607080680996</c:v>
                </c:pt>
                <c:pt idx="31">
                  <c:v>0.60899789378704139</c:v>
                </c:pt>
                <c:pt idx="32">
                  <c:v>0.60890833724512217</c:v>
                </c:pt>
                <c:pt idx="33">
                  <c:v>0.60856520416006965</c:v>
                </c:pt>
                <c:pt idx="34">
                  <c:v>0.60747686778668519</c:v>
                </c:pt>
                <c:pt idx="35">
                  <c:v>0.60317859223364512</c:v>
                </c:pt>
                <c:pt idx="36">
                  <c:v>0.60671898582100448</c:v>
                </c:pt>
                <c:pt idx="37">
                  <c:v>0.60515196444646568</c:v>
                </c:pt>
                <c:pt idx="38">
                  <c:v>0.59865193810350825</c:v>
                </c:pt>
                <c:pt idx="39">
                  <c:v>0.60025484429572418</c:v>
                </c:pt>
                <c:pt idx="40">
                  <c:v>0.6033760411703557</c:v>
                </c:pt>
                <c:pt idx="41">
                  <c:v>0.60924842568812054</c:v>
                </c:pt>
                <c:pt idx="42">
                  <c:v>0.61695677452700382</c:v>
                </c:pt>
                <c:pt idx="43">
                  <c:v>0.62736123903741325</c:v>
                </c:pt>
                <c:pt idx="44">
                  <c:v>0.6353180247479373</c:v>
                </c:pt>
                <c:pt idx="45">
                  <c:v>0.6400178479148162</c:v>
                </c:pt>
                <c:pt idx="46">
                  <c:v>0.64352294458594228</c:v>
                </c:pt>
                <c:pt idx="47">
                  <c:v>0.64847839316582256</c:v>
                </c:pt>
                <c:pt idx="48">
                  <c:v>0.64864013071957538</c:v>
                </c:pt>
                <c:pt idx="49">
                  <c:v>0.64625254056986736</c:v>
                </c:pt>
                <c:pt idx="50">
                  <c:v>0.64448794199817194</c:v>
                </c:pt>
                <c:pt idx="51">
                  <c:v>0.63957149605823127</c:v>
                </c:pt>
                <c:pt idx="52">
                  <c:v>0.63290508224623188</c:v>
                </c:pt>
                <c:pt idx="53">
                  <c:v>0.63072728476621776</c:v>
                </c:pt>
                <c:pt idx="54">
                  <c:v>0.63187382733732711</c:v>
                </c:pt>
                <c:pt idx="55">
                  <c:v>0.63636859672906254</c:v>
                </c:pt>
                <c:pt idx="56">
                  <c:v>0.63655907270790202</c:v>
                </c:pt>
                <c:pt idx="57">
                  <c:v>0.629683758977025</c:v>
                </c:pt>
                <c:pt idx="58">
                  <c:v>0.61895164780490697</c:v>
                </c:pt>
                <c:pt idx="59">
                  <c:v>0.60895741881150978</c:v>
                </c:pt>
                <c:pt idx="60">
                  <c:v>0.60098040795383523</c:v>
                </c:pt>
                <c:pt idx="61">
                  <c:v>0.59233563140000123</c:v>
                </c:pt>
                <c:pt idx="62">
                  <c:v>0.58407481436838526</c:v>
                </c:pt>
                <c:pt idx="63">
                  <c:v>0.57790470775745151</c:v>
                </c:pt>
                <c:pt idx="64">
                  <c:v>0.57845095478564079</c:v>
                </c:pt>
                <c:pt idx="65">
                  <c:v>0.58343958604321455</c:v>
                </c:pt>
                <c:pt idx="66">
                  <c:v>0.59137872327485841</c:v>
                </c:pt>
                <c:pt idx="67">
                  <c:v>0.59276607473452836</c:v>
                </c:pt>
                <c:pt idx="68">
                  <c:v>0.59176036482277772</c:v>
                </c:pt>
                <c:pt idx="69">
                  <c:v>0.59060408012581467</c:v>
                </c:pt>
                <c:pt idx="70">
                  <c:v>0.58691049366693149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67-E54C-9E78-04CC5970C18A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NobelWind!$Q$61:$Q$113</c:f>
              <c:numCache>
                <c:formatCode>0.000</c:formatCode>
                <c:ptCount val="53"/>
                <c:pt idx="0">
                  <c:v>1</c:v>
                </c:pt>
                <c:pt idx="1">
                  <c:v>0.75978412408142315</c:v>
                </c:pt>
                <c:pt idx="2">
                  <c:v>0.69669201450847906</c:v>
                </c:pt>
                <c:pt idx="3">
                  <c:v>0.67379022663515276</c:v>
                </c:pt>
                <c:pt idx="4">
                  <c:v>0.65270841244623212</c:v>
                </c:pt>
                <c:pt idx="5">
                  <c:v>0.63747137337321613</c:v>
                </c:pt>
                <c:pt idx="6">
                  <c:v>0.63844624699605534</c:v>
                </c:pt>
                <c:pt idx="7">
                  <c:v>0.65260570129348328</c:v>
                </c:pt>
                <c:pt idx="8">
                  <c:v>0.66291512477080405</c:v>
                </c:pt>
                <c:pt idx="9">
                  <c:v>0.6671184838437636</c:v>
                </c:pt>
                <c:pt idx="10">
                  <c:v>0.66369625631732865</c:v>
                </c:pt>
                <c:pt idx="11">
                  <c:v>0.65835207507922933</c:v>
                </c:pt>
                <c:pt idx="12">
                  <c:v>0.59330896832170055</c:v>
                </c:pt>
                <c:pt idx="13">
                  <c:v>0.45623642487524546</c:v>
                </c:pt>
                <c:pt idx="14">
                  <c:v>0.33005466951162515</c:v>
                </c:pt>
                <c:pt idx="15">
                  <c:v>0.24123836786167124</c:v>
                </c:pt>
                <c:pt idx="16">
                  <c:v>0.19029964923693365</c:v>
                </c:pt>
                <c:pt idx="17">
                  <c:v>0.16636574993114306</c:v>
                </c:pt>
                <c:pt idx="18">
                  <c:v>0.16147866659616381</c:v>
                </c:pt>
                <c:pt idx="19">
                  <c:v>0.16965270961795353</c:v>
                </c:pt>
                <c:pt idx="20">
                  <c:v>0.18612807490797995</c:v>
                </c:pt>
                <c:pt idx="21">
                  <c:v>0.21062498848053179</c:v>
                </c:pt>
                <c:pt idx="22">
                  <c:v>0.24645580242699572</c:v>
                </c:pt>
                <c:pt idx="23">
                  <c:v>0.29627517093184519</c:v>
                </c:pt>
                <c:pt idx="24">
                  <c:v>0.36314001289059999</c:v>
                </c:pt>
                <c:pt idx="25">
                  <c:v>0.45856752611955287</c:v>
                </c:pt>
                <c:pt idx="26">
                  <c:v>0.54649556191216042</c:v>
                </c:pt>
                <c:pt idx="27">
                  <c:v>0.59803931749707839</c:v>
                </c:pt>
                <c:pt idx="28">
                  <c:v>0.62231184481183122</c:v>
                </c:pt>
                <c:pt idx="29">
                  <c:v>0.63230648570521208</c:v>
                </c:pt>
                <c:pt idx="30">
                  <c:v>0.63576725843181681</c:v>
                </c:pt>
                <c:pt idx="31">
                  <c:v>0.63211159921928795</c:v>
                </c:pt>
                <c:pt idx="32">
                  <c:v>0.62525099098139136</c:v>
                </c:pt>
                <c:pt idx="33">
                  <c:v>0.61976796410096591</c:v>
                </c:pt>
                <c:pt idx="34">
                  <c:v>0.61710952153102483</c:v>
                </c:pt>
                <c:pt idx="35">
                  <c:v>0.61289294268308958</c:v>
                </c:pt>
                <c:pt idx="36">
                  <c:v>0.61335825494394125</c:v>
                </c:pt>
                <c:pt idx="37">
                  <c:v>0.61307997837315664</c:v>
                </c:pt>
                <c:pt idx="38">
                  <c:v>0.60881215199669347</c:v>
                </c:pt>
                <c:pt idx="39">
                  <c:v>0.60017109294687088</c:v>
                </c:pt>
                <c:pt idx="40">
                  <c:v>0.59643465136312102</c:v>
                </c:pt>
                <c:pt idx="41">
                  <c:v>0.59272899264649859</c:v>
                </c:pt>
                <c:pt idx="42">
                  <c:v>0.58628681194526999</c:v>
                </c:pt>
                <c:pt idx="43">
                  <c:v>0.58018957854358022</c:v>
                </c:pt>
                <c:pt idx="44">
                  <c:v>0.57341651136689298</c:v>
                </c:pt>
                <c:pt idx="45">
                  <c:v>0.56756427880264726</c:v>
                </c:pt>
                <c:pt idx="46">
                  <c:v>0.56459917746674182</c:v>
                </c:pt>
                <c:pt idx="47">
                  <c:v>0.56251908843280551</c:v>
                </c:pt>
                <c:pt idx="48">
                  <c:v>0.5617418473059077</c:v>
                </c:pt>
                <c:pt idx="49">
                  <c:v>0.55916943305662059</c:v>
                </c:pt>
                <c:pt idx="50">
                  <c:v>0.55421785913383703</c:v>
                </c:pt>
                <c:pt idx="51">
                  <c:v>0.54955443713775476</c:v>
                </c:pt>
                <c:pt idx="52">
                  <c:v>0.54769846955290702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567-E54C-9E78-04CC5970C18A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NobelWind!$W$61:$W$111</c:f>
              <c:numCache>
                <c:formatCode>0.000</c:formatCode>
                <c:ptCount val="51"/>
                <c:pt idx="0">
                  <c:v>1</c:v>
                </c:pt>
                <c:pt idx="1">
                  <c:v>0.68615154407574563</c:v>
                </c:pt>
                <c:pt idx="2">
                  <c:v>0.63144984965389306</c:v>
                </c:pt>
                <c:pt idx="3">
                  <c:v>0.62076069367522158</c:v>
                </c:pt>
                <c:pt idx="4">
                  <c:v>0.62620716160403589</c:v>
                </c:pt>
                <c:pt idx="5">
                  <c:v>0.62268949860739375</c:v>
                </c:pt>
                <c:pt idx="6">
                  <c:v>0.61448751284270775</c:v>
                </c:pt>
                <c:pt idx="7">
                  <c:v>0.6065614507790883</c:v>
                </c:pt>
                <c:pt idx="8">
                  <c:v>0.5992097460717033</c:v>
                </c:pt>
                <c:pt idx="9">
                  <c:v>0.59484464007571347</c:v>
                </c:pt>
                <c:pt idx="10">
                  <c:v>0.58196971995542734</c:v>
                </c:pt>
                <c:pt idx="11">
                  <c:v>0.57504803029420715</c:v>
                </c:pt>
                <c:pt idx="12">
                  <c:v>0.54799643817760368</c:v>
                </c:pt>
                <c:pt idx="13">
                  <c:v>0.4294927363171448</c:v>
                </c:pt>
                <c:pt idx="14">
                  <c:v>0.31084418638354239</c:v>
                </c:pt>
                <c:pt idx="15">
                  <c:v>0.22579867790757605</c:v>
                </c:pt>
                <c:pt idx="16">
                  <c:v>0.17463740923626125</c:v>
                </c:pt>
                <c:pt idx="17">
                  <c:v>0.14927995850366432</c:v>
                </c:pt>
                <c:pt idx="18">
                  <c:v>0.14104127122642887</c:v>
                </c:pt>
                <c:pt idx="19">
                  <c:v>0.14357150296171206</c:v>
                </c:pt>
                <c:pt idx="20">
                  <c:v>0.15278913023158561</c:v>
                </c:pt>
                <c:pt idx="21">
                  <c:v>0.16898924010646907</c:v>
                </c:pt>
                <c:pt idx="22">
                  <c:v>0.19440743766591129</c:v>
                </c:pt>
                <c:pt idx="23">
                  <c:v>0.22873178838158567</c:v>
                </c:pt>
                <c:pt idx="24">
                  <c:v>0.27501321384845162</c:v>
                </c:pt>
                <c:pt idx="25">
                  <c:v>0.33866043145612623</c:v>
                </c:pt>
                <c:pt idx="26">
                  <c:v>0.4280777591281768</c:v>
                </c:pt>
                <c:pt idx="27">
                  <c:v>0.50368105651391692</c:v>
                </c:pt>
                <c:pt idx="28">
                  <c:v>0.54114881562236228</c:v>
                </c:pt>
                <c:pt idx="29">
                  <c:v>0.55423928046101534</c:v>
                </c:pt>
                <c:pt idx="30">
                  <c:v>0.55763408634434508</c:v>
                </c:pt>
                <c:pt idx="31">
                  <c:v>0.55732625429948079</c:v>
                </c:pt>
                <c:pt idx="32">
                  <c:v>0.55858872911711666</c:v>
                </c:pt>
                <c:pt idx="33">
                  <c:v>0.56116407609908736</c:v>
                </c:pt>
                <c:pt idx="34">
                  <c:v>0.56237245010511083</c:v>
                </c:pt>
                <c:pt idx="35">
                  <c:v>0.56098019392350673</c:v>
                </c:pt>
                <c:pt idx="36">
                  <c:v>0.55958555041682101</c:v>
                </c:pt>
                <c:pt idx="37">
                  <c:v>0.5565937835628505</c:v>
                </c:pt>
                <c:pt idx="38">
                  <c:v>0.5498383370271982</c:v>
                </c:pt>
                <c:pt idx="39">
                  <c:v>0.53949611193332869</c:v>
                </c:pt>
                <c:pt idx="40">
                  <c:v>0.52918402656518981</c:v>
                </c:pt>
                <c:pt idx="41">
                  <c:v>0.52001562254796097</c:v>
                </c:pt>
                <c:pt idx="42">
                  <c:v>0.51336089319332034</c:v>
                </c:pt>
                <c:pt idx="43">
                  <c:v>0.5110548994864863</c:v>
                </c:pt>
                <c:pt idx="44">
                  <c:v>0.51507864208912668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67-E54C-9E78-04CC5970C18A}"/>
            </c:ext>
          </c:extLst>
        </c:ser>
        <c:ser>
          <c:idx val="21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NobelWind!$AC$61:$AC$98</c:f>
              <c:numCache>
                <c:formatCode>0.000</c:formatCode>
                <c:ptCount val="38"/>
                <c:pt idx="0">
                  <c:v>1</c:v>
                </c:pt>
                <c:pt idx="1">
                  <c:v>0.69747099768994691</c:v>
                </c:pt>
                <c:pt idx="2">
                  <c:v>0.65839294192166287</c:v>
                </c:pt>
                <c:pt idx="3">
                  <c:v>0.64781540811822436</c:v>
                </c:pt>
                <c:pt idx="4">
                  <c:v>0.63147677071164554</c:v>
                </c:pt>
                <c:pt idx="5">
                  <c:v>0.61920218384011316</c:v>
                </c:pt>
                <c:pt idx="6">
                  <c:v>0.60894871867450739</c:v>
                </c:pt>
                <c:pt idx="7">
                  <c:v>0.59600200673724568</c:v>
                </c:pt>
                <c:pt idx="8">
                  <c:v>0.58993540036059577</c:v>
                </c:pt>
                <c:pt idx="9">
                  <c:v>0.58558407459731732</c:v>
                </c:pt>
                <c:pt idx="10">
                  <c:v>0.57704645616728223</c:v>
                </c:pt>
                <c:pt idx="11">
                  <c:v>0.56758289093471614</c:v>
                </c:pt>
                <c:pt idx="12">
                  <c:v>0.48093803949287517</c:v>
                </c:pt>
                <c:pt idx="13">
                  <c:v>0.35298614328298294</c:v>
                </c:pt>
                <c:pt idx="14">
                  <c:v>0.24537960539515907</c:v>
                </c:pt>
                <c:pt idx="15">
                  <c:v>0.17686341264331695</c:v>
                </c:pt>
                <c:pt idx="16">
                  <c:v>0.14022676962366465</c:v>
                </c:pt>
                <c:pt idx="17">
                  <c:v>0.12309619872778797</c:v>
                </c:pt>
                <c:pt idx="18">
                  <c:v>0.1190157178874634</c:v>
                </c:pt>
                <c:pt idx="19">
                  <c:v>0.12330792486944327</c:v>
                </c:pt>
                <c:pt idx="20">
                  <c:v>0.13312664757430093</c:v>
                </c:pt>
                <c:pt idx="21">
                  <c:v>0.14805827270666916</c:v>
                </c:pt>
                <c:pt idx="22">
                  <c:v>0.16845585869623528</c:v>
                </c:pt>
                <c:pt idx="23">
                  <c:v>0.19281158138096111</c:v>
                </c:pt>
                <c:pt idx="24">
                  <c:v>0.22489879862435475</c:v>
                </c:pt>
                <c:pt idx="25">
                  <c:v>0.26585297291352367</c:v>
                </c:pt>
                <c:pt idx="26">
                  <c:v>0.31776934042995708</c:v>
                </c:pt>
                <c:pt idx="27">
                  <c:v>0.38665231507919673</c:v>
                </c:pt>
                <c:pt idx="28">
                  <c:v>0.42367882282618413</c:v>
                </c:pt>
                <c:pt idx="29">
                  <c:v>0.4450244829588782</c:v>
                </c:pt>
                <c:pt idx="30">
                  <c:v>0.46107501717503335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567-E54C-9E78-04CC5970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energy</a:t>
                </a:r>
                <a:r>
                  <a:rPr lang="zh-CN" b="1"/>
                  <a:t> </a:t>
                </a:r>
                <a:r>
                  <a:rPr lang="en-US" b="1"/>
                  <a:t>density</a:t>
                </a:r>
                <a:r>
                  <a:rPr lang="zh-CN" b="1"/>
                  <a:t> </a:t>
                </a:r>
                <a:r>
                  <a:rPr lang="en-GB" altLang="zh-CN" b="1"/>
                  <a:t> (</a:t>
                </a:r>
                <a:r>
                  <a:rPr lang="en-US" b="1"/>
                  <a:t>filtertration)</a:t>
                </a:r>
                <a:r>
                  <a:rPr lang="en-GB" b="1"/>
                  <a:t> estimation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estimation by asj DEB model at Nobel Wind from 2000-2010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smoothMarker"/>
        <c:varyColors val="0"/>
        <c:ser>
          <c:idx val="11"/>
          <c:order val="0"/>
          <c:tx>
            <c:strRef>
              <c:f>Edulis!$E$1</c:f>
              <c:strCache>
                <c:ptCount val="1"/>
                <c:pt idx="0">
                  <c:v>YEAR2000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NobelWind!$F$2:$F$50</c:f>
              <c:numCache>
                <c:formatCode>0.0000</c:formatCode>
                <c:ptCount val="49"/>
                <c:pt idx="0">
                  <c:v>1.7717407352724052E-2</c:v>
                </c:pt>
                <c:pt idx="1">
                  <c:v>1.8912473206116921E-2</c:v>
                </c:pt>
                <c:pt idx="2">
                  <c:v>1.9822328367936428E-2</c:v>
                </c:pt>
                <c:pt idx="3">
                  <c:v>2.0673465669234392E-2</c:v>
                </c:pt>
                <c:pt idx="4">
                  <c:v>2.1510961522195084E-2</c:v>
                </c:pt>
                <c:pt idx="5">
                  <c:v>2.2354368388792088E-2</c:v>
                </c:pt>
                <c:pt idx="6">
                  <c:v>2.3205470479424218E-2</c:v>
                </c:pt>
                <c:pt idx="7">
                  <c:v>2.4042339273326122E-2</c:v>
                </c:pt>
                <c:pt idx="8">
                  <c:v>2.4880173881378725E-2</c:v>
                </c:pt>
                <c:pt idx="9">
                  <c:v>2.5710033411624079E-2</c:v>
                </c:pt>
                <c:pt idx="10">
                  <c:v>2.6537161884368249E-2</c:v>
                </c:pt>
                <c:pt idx="11">
                  <c:v>2.7363357319501652E-2</c:v>
                </c:pt>
                <c:pt idx="12">
                  <c:v>2.8184392070870003E-2</c:v>
                </c:pt>
                <c:pt idx="13">
                  <c:v>2.9011580755965997E-2</c:v>
                </c:pt>
                <c:pt idx="14">
                  <c:v>2.9764381733113663E-2</c:v>
                </c:pt>
                <c:pt idx="15">
                  <c:v>3.0373277009553723E-2</c:v>
                </c:pt>
                <c:pt idx="16">
                  <c:v>3.0839652997783292E-2</c:v>
                </c:pt>
                <c:pt idx="17">
                  <c:v>3.119083637453926E-2</c:v>
                </c:pt>
                <c:pt idx="18">
                  <c:v>3.1471997407220405E-2</c:v>
                </c:pt>
                <c:pt idx="19">
                  <c:v>3.171381039024275E-2</c:v>
                </c:pt>
                <c:pt idx="20">
                  <c:v>3.1946858928588825E-2</c:v>
                </c:pt>
                <c:pt idx="21">
                  <c:v>3.2188514714327716E-2</c:v>
                </c:pt>
                <c:pt idx="22">
                  <c:v>3.245116797227382E-2</c:v>
                </c:pt>
                <c:pt idx="23">
                  <c:v>3.2746749443368597E-2</c:v>
                </c:pt>
                <c:pt idx="24">
                  <c:v>3.3087101676791693E-2</c:v>
                </c:pt>
                <c:pt idx="25">
                  <c:v>3.3485795032498301E-2</c:v>
                </c:pt>
                <c:pt idx="26">
                  <c:v>3.3961678472720913E-2</c:v>
                </c:pt>
                <c:pt idx="27">
                  <c:v>3.4532284004825969E-2</c:v>
                </c:pt>
                <c:pt idx="28">
                  <c:v>3.5226974844527581E-2</c:v>
                </c:pt>
                <c:pt idx="29">
                  <c:v>3.6029079651954066E-2</c:v>
                </c:pt>
                <c:pt idx="30">
                  <c:v>3.6889874896258695E-2</c:v>
                </c:pt>
                <c:pt idx="31">
                  <c:v>3.7790414262972256E-2</c:v>
                </c:pt>
                <c:pt idx="32">
                  <c:v>3.8723568554748657E-2</c:v>
                </c:pt>
                <c:pt idx="33">
                  <c:v>3.9689733903299322E-2</c:v>
                </c:pt>
                <c:pt idx="34">
                  <c:v>4.0692818186568717E-2</c:v>
                </c:pt>
                <c:pt idx="35">
                  <c:v>4.1726143605502523E-2</c:v>
                </c:pt>
                <c:pt idx="36">
                  <c:v>4.2785781583155255E-2</c:v>
                </c:pt>
                <c:pt idx="37">
                  <c:v>4.3875477319617821E-2</c:v>
                </c:pt>
                <c:pt idx="38">
                  <c:v>4.4994256624484981E-2</c:v>
                </c:pt>
                <c:pt idx="39">
                  <c:v>4.6143936511046986E-2</c:v>
                </c:pt>
                <c:pt idx="40">
                  <c:v>4.7340265926147387E-2</c:v>
                </c:pt>
                <c:pt idx="41">
                  <c:v>4.8568491905843246E-2</c:v>
                </c:pt>
                <c:pt idx="42">
                  <c:v>4.9823529319136022E-2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8-1941-A93E-2D666B4988F2}"/>
            </c:ext>
          </c:extLst>
        </c:ser>
        <c:ser>
          <c:idx val="12"/>
          <c:order val="1"/>
          <c:tx>
            <c:strRef>
              <c:f>Edulis!$K$1</c:f>
              <c:strCache>
                <c:ptCount val="1"/>
                <c:pt idx="0">
                  <c:v>YEAR2001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NobelWind!$L$2:$L$49</c:f>
              <c:numCache>
                <c:formatCode>0.0000</c:formatCode>
                <c:ptCount val="48"/>
                <c:pt idx="0">
                  <c:v>1.7717407352724052E-2</c:v>
                </c:pt>
                <c:pt idx="1">
                  <c:v>1.8939561349893205E-2</c:v>
                </c:pt>
                <c:pt idx="2">
                  <c:v>1.9919456886982295E-2</c:v>
                </c:pt>
                <c:pt idx="3">
                  <c:v>2.0840728189858777E-2</c:v>
                </c:pt>
                <c:pt idx="4">
                  <c:v>2.1748291552938413E-2</c:v>
                </c:pt>
                <c:pt idx="5">
                  <c:v>2.2650769665734812E-2</c:v>
                </c:pt>
                <c:pt idx="6">
                  <c:v>2.3560886353158533E-2</c:v>
                </c:pt>
                <c:pt idx="7">
                  <c:v>2.4470109064778145E-2</c:v>
                </c:pt>
                <c:pt idx="8">
                  <c:v>2.5381141989938204E-2</c:v>
                </c:pt>
                <c:pt idx="9">
                  <c:v>2.6296354261973267E-2</c:v>
                </c:pt>
                <c:pt idx="10">
                  <c:v>2.7217956422465991E-2</c:v>
                </c:pt>
                <c:pt idx="11">
                  <c:v>2.8147016605613404E-2</c:v>
                </c:pt>
                <c:pt idx="12">
                  <c:v>2.9082393588468057E-2</c:v>
                </c:pt>
                <c:pt idx="13">
                  <c:v>2.9938476998816636E-2</c:v>
                </c:pt>
                <c:pt idx="14">
                  <c:v>3.0614508181180902E-2</c:v>
                </c:pt>
                <c:pt idx="15">
                  <c:v>3.1107448898104267E-2</c:v>
                </c:pt>
                <c:pt idx="16">
                  <c:v>3.1473288279500689E-2</c:v>
                </c:pt>
                <c:pt idx="17">
                  <c:v>3.1772081795449922E-2</c:v>
                </c:pt>
                <c:pt idx="18">
                  <c:v>3.2046982176107609E-2</c:v>
                </c:pt>
                <c:pt idx="19">
                  <c:v>3.232599264793154E-2</c:v>
                </c:pt>
                <c:pt idx="20">
                  <c:v>3.2627396307517625E-2</c:v>
                </c:pt>
                <c:pt idx="21">
                  <c:v>3.2965176510851596E-2</c:v>
                </c:pt>
                <c:pt idx="22">
                  <c:v>3.3353682542557134E-2</c:v>
                </c:pt>
                <c:pt idx="23">
                  <c:v>3.3814318483473549E-2</c:v>
                </c:pt>
                <c:pt idx="24">
                  <c:v>3.4369704246594676E-2</c:v>
                </c:pt>
                <c:pt idx="25">
                  <c:v>3.5056583187724068E-2</c:v>
                </c:pt>
                <c:pt idx="26">
                  <c:v>3.5863513037542857E-2</c:v>
                </c:pt>
                <c:pt idx="27">
                  <c:v>3.6745471371019515E-2</c:v>
                </c:pt>
                <c:pt idx="28">
                  <c:v>3.7672218296991258E-2</c:v>
                </c:pt>
                <c:pt idx="29">
                  <c:v>3.8632072443173168E-2</c:v>
                </c:pt>
                <c:pt idx="30">
                  <c:v>3.962742377879306E-2</c:v>
                </c:pt>
                <c:pt idx="31">
                  <c:v>4.065510173602381E-2</c:v>
                </c:pt>
                <c:pt idx="32">
                  <c:v>4.1718961702721526E-2</c:v>
                </c:pt>
                <c:pt idx="33">
                  <c:v>4.2807688988475159E-2</c:v>
                </c:pt>
                <c:pt idx="34">
                  <c:v>4.3922332130534071E-2</c:v>
                </c:pt>
                <c:pt idx="35">
                  <c:v>4.5060971345790006E-2</c:v>
                </c:pt>
                <c:pt idx="36">
                  <c:v>4.6232126492067482E-2</c:v>
                </c:pt>
                <c:pt idx="37">
                  <c:v>4.7416374462416186E-2</c:v>
                </c:pt>
                <c:pt idx="38">
                  <c:v>4.8624405179676582E-2</c:v>
                </c:pt>
                <c:pt idx="39">
                  <c:v>4.9853764233394854E-2</c:v>
                </c:pt>
                <c:pt idx="40">
                  <c:v>5.1119482117626312E-2</c:v>
                </c:pt>
                <c:pt idx="41">
                  <c:v>5.2421966439437223E-2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08-1941-A93E-2D666B4988F2}"/>
            </c:ext>
          </c:extLst>
        </c:ser>
        <c:ser>
          <c:idx val="13"/>
          <c:order val="2"/>
          <c:tx>
            <c:strRef>
              <c:f>Edulis!$Q$1</c:f>
              <c:strCache>
                <c:ptCount val="1"/>
                <c:pt idx="0">
                  <c:v>YEAR2002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NobelWind!$R$2:$R$58</c:f>
              <c:numCache>
                <c:formatCode>0.0000</c:formatCode>
                <c:ptCount val="57"/>
                <c:pt idx="0">
                  <c:v>1.7717407352724052E-2</c:v>
                </c:pt>
                <c:pt idx="1">
                  <c:v>1.8888192209463049E-2</c:v>
                </c:pt>
                <c:pt idx="2">
                  <c:v>1.9789834214237613E-2</c:v>
                </c:pt>
                <c:pt idx="3">
                  <c:v>2.0635430426452449E-2</c:v>
                </c:pt>
                <c:pt idx="4">
                  <c:v>2.1465430539391803E-2</c:v>
                </c:pt>
                <c:pt idx="5">
                  <c:v>2.2296004877130845E-2</c:v>
                </c:pt>
                <c:pt idx="6">
                  <c:v>2.3134987372898663E-2</c:v>
                </c:pt>
                <c:pt idx="7">
                  <c:v>2.3974268063680599E-2</c:v>
                </c:pt>
                <c:pt idx="8">
                  <c:v>2.4806040976420012E-2</c:v>
                </c:pt>
                <c:pt idx="9">
                  <c:v>2.563315393049154E-2</c:v>
                </c:pt>
                <c:pt idx="10">
                  <c:v>2.6455994633080872E-2</c:v>
                </c:pt>
                <c:pt idx="11">
                  <c:v>2.7282010478320459E-2</c:v>
                </c:pt>
                <c:pt idx="12">
                  <c:v>2.8103316517024524E-2</c:v>
                </c:pt>
                <c:pt idx="13">
                  <c:v>2.8932393017983272E-2</c:v>
                </c:pt>
                <c:pt idx="14">
                  <c:v>2.9686166406496309E-2</c:v>
                </c:pt>
                <c:pt idx="15">
                  <c:v>3.0297380049238733E-2</c:v>
                </c:pt>
                <c:pt idx="16">
                  <c:v>3.0762767385316102E-2</c:v>
                </c:pt>
                <c:pt idx="17">
                  <c:v>3.1116677072484254E-2</c:v>
                </c:pt>
                <c:pt idx="18">
                  <c:v>3.1401425797232853E-2</c:v>
                </c:pt>
                <c:pt idx="19">
                  <c:v>3.1655076087622885E-2</c:v>
                </c:pt>
                <c:pt idx="20">
                  <c:v>3.1895562463772356E-2</c:v>
                </c:pt>
                <c:pt idx="21">
                  <c:v>3.214383230892856E-2</c:v>
                </c:pt>
                <c:pt idx="22">
                  <c:v>3.2414734970610773E-2</c:v>
                </c:pt>
                <c:pt idx="23">
                  <c:v>3.2718616794159425E-2</c:v>
                </c:pt>
                <c:pt idx="24">
                  <c:v>3.3065101676094784E-2</c:v>
                </c:pt>
                <c:pt idx="25">
                  <c:v>3.3475560425598086E-2</c:v>
                </c:pt>
                <c:pt idx="26">
                  <c:v>3.3970887184458107E-2</c:v>
                </c:pt>
                <c:pt idx="27">
                  <c:v>3.4576311047273843E-2</c:v>
                </c:pt>
                <c:pt idx="28">
                  <c:v>3.5328111803259489E-2</c:v>
                </c:pt>
                <c:pt idx="29">
                  <c:v>3.6190697841783789E-2</c:v>
                </c:pt>
                <c:pt idx="30">
                  <c:v>3.7114417205455795E-2</c:v>
                </c:pt>
                <c:pt idx="31">
                  <c:v>3.8084465560430054E-2</c:v>
                </c:pt>
                <c:pt idx="32">
                  <c:v>3.9093675301330462E-2</c:v>
                </c:pt>
                <c:pt idx="33">
                  <c:v>4.0151595924484355E-2</c:v>
                </c:pt>
                <c:pt idx="34">
                  <c:v>4.1244064950323289E-2</c:v>
                </c:pt>
                <c:pt idx="35">
                  <c:v>4.2375755294218463E-2</c:v>
                </c:pt>
                <c:pt idx="36">
                  <c:v>4.3548872138299312E-2</c:v>
                </c:pt>
                <c:pt idx="37">
                  <c:v>4.4765066029846201E-2</c:v>
                </c:pt>
                <c:pt idx="38">
                  <c:v>4.60240162848728E-2</c:v>
                </c:pt>
                <c:pt idx="39">
                  <c:v>4.7317188676927753E-2</c:v>
                </c:pt>
                <c:pt idx="40">
                  <c:v>4.8654330544024529E-2</c:v>
                </c:pt>
                <c:pt idx="41">
                  <c:v>5.002973044988384E-2</c:v>
                </c:pt>
                <c:pt idx="42">
                  <c:v>5.1447063758222299E-2</c:v>
                </c:pt>
                <c:pt idx="43">
                  <c:v>5.2917669690087939E-2</c:v>
                </c:pt>
                <c:pt idx="44">
                  <c:v>5.4426435976603918E-2</c:v>
                </c:pt>
                <c:pt idx="45">
                  <c:v>5.5970588213613705E-2</c:v>
                </c:pt>
                <c:pt idx="46">
                  <c:v>5.7559684736231291E-2</c:v>
                </c:pt>
                <c:pt idx="47">
                  <c:v>5.9203141328977436E-2</c:v>
                </c:pt>
                <c:pt idx="48">
                  <c:v>6.0893090592910259E-2</c:v>
                </c:pt>
                <c:pt idx="49">
                  <c:v>6.2622153709497252E-2</c:v>
                </c:pt>
                <c:pt idx="50">
                  <c:v>6.4377851815164325E-2</c:v>
                </c:pt>
                <c:pt idx="51">
                  <c:v>6.6166655631192325E-2</c:v>
                </c:pt>
                <c:pt idx="52">
                  <c:v>6.8010435955930634E-2</c:v>
                </c:pt>
                <c:pt idx="53">
                  <c:v>6.9924735729481616E-2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08-1941-A93E-2D666B4988F2}"/>
            </c:ext>
          </c:extLst>
        </c:ser>
        <c:ser>
          <c:idx val="14"/>
          <c:order val="3"/>
          <c:tx>
            <c:strRef>
              <c:f>Edulis!$W$1</c:f>
              <c:strCache>
                <c:ptCount val="1"/>
                <c:pt idx="0">
                  <c:v>YEAR2003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NobelWind!$X$2:$X$52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1.9036019876779105E-2</c:v>
                </c:pt>
                <c:pt idx="2">
                  <c:v>2.0093525944991333E-2</c:v>
                </c:pt>
                <c:pt idx="3">
                  <c:v>2.1107231719853362E-2</c:v>
                </c:pt>
                <c:pt idx="4">
                  <c:v>2.2109987073291239E-2</c:v>
                </c:pt>
                <c:pt idx="5">
                  <c:v>2.3106266628718408E-2</c:v>
                </c:pt>
                <c:pt idx="6">
                  <c:v>2.4102257273401099E-2</c:v>
                </c:pt>
                <c:pt idx="7">
                  <c:v>2.5095861701276884E-2</c:v>
                </c:pt>
                <c:pt idx="8">
                  <c:v>2.6086333037583044E-2</c:v>
                </c:pt>
                <c:pt idx="9">
                  <c:v>2.7070092395173721E-2</c:v>
                </c:pt>
                <c:pt idx="10">
                  <c:v>2.8048551194102864E-2</c:v>
                </c:pt>
                <c:pt idx="11">
                  <c:v>2.9032493019539484E-2</c:v>
                </c:pt>
                <c:pt idx="12">
                  <c:v>2.9959712061599992E-2</c:v>
                </c:pt>
                <c:pt idx="13">
                  <c:v>3.067233049844352E-2</c:v>
                </c:pt>
                <c:pt idx="14">
                  <c:v>3.1171695898143406E-2</c:v>
                </c:pt>
                <c:pt idx="15">
                  <c:v>3.1533882111425326E-2</c:v>
                </c:pt>
                <c:pt idx="16">
                  <c:v>3.1830802746684858E-2</c:v>
                </c:pt>
                <c:pt idx="17">
                  <c:v>3.2114635808242809E-2</c:v>
                </c:pt>
                <c:pt idx="18">
                  <c:v>3.2413547881988761E-2</c:v>
                </c:pt>
                <c:pt idx="19">
                  <c:v>3.2747434321883796E-2</c:v>
                </c:pt>
                <c:pt idx="20">
                  <c:v>3.3130731627256139E-2</c:v>
                </c:pt>
                <c:pt idx="21">
                  <c:v>3.3584624529375121E-2</c:v>
                </c:pt>
                <c:pt idx="22">
                  <c:v>3.4140579053807386E-2</c:v>
                </c:pt>
                <c:pt idx="23">
                  <c:v>3.4842167906067818E-2</c:v>
                </c:pt>
                <c:pt idx="24">
                  <c:v>3.5690431835128711E-2</c:v>
                </c:pt>
                <c:pt idx="25">
                  <c:v>3.665870449711435E-2</c:v>
                </c:pt>
                <c:pt idx="26">
                  <c:v>3.7699430564757837E-2</c:v>
                </c:pt>
                <c:pt idx="27">
                  <c:v>3.8795778237676243E-2</c:v>
                </c:pt>
                <c:pt idx="28">
                  <c:v>3.9925768634885242E-2</c:v>
                </c:pt>
                <c:pt idx="29">
                  <c:v>4.107903953605381E-2</c:v>
                </c:pt>
                <c:pt idx="30">
                  <c:v>4.2252536942632334E-2</c:v>
                </c:pt>
                <c:pt idx="31">
                  <c:v>4.3446116758300415E-2</c:v>
                </c:pt>
                <c:pt idx="32">
                  <c:v>4.4652636848315622E-2</c:v>
                </c:pt>
                <c:pt idx="33">
                  <c:v>4.5878043295355338E-2</c:v>
                </c:pt>
                <c:pt idx="34">
                  <c:v>4.713878673918985E-2</c:v>
                </c:pt>
                <c:pt idx="35">
                  <c:v>4.8436995225627312E-2</c:v>
                </c:pt>
                <c:pt idx="36">
                  <c:v>4.9768682822666853E-2</c:v>
                </c:pt>
                <c:pt idx="37">
                  <c:v>5.1146810272982728E-2</c:v>
                </c:pt>
                <c:pt idx="38">
                  <c:v>5.2563098295390111E-2</c:v>
                </c:pt>
                <c:pt idx="39">
                  <c:v>5.4008086646691524E-2</c:v>
                </c:pt>
                <c:pt idx="40">
                  <c:v>5.5475118493997347E-2</c:v>
                </c:pt>
                <c:pt idx="41">
                  <c:v>5.6962586144389954E-2</c:v>
                </c:pt>
                <c:pt idx="42">
                  <c:v>5.8468352877696125E-2</c:v>
                </c:pt>
                <c:pt idx="43">
                  <c:v>5.9992667098859205E-2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08-1941-A93E-2D666B4988F2}"/>
            </c:ext>
          </c:extLst>
        </c:ser>
        <c:ser>
          <c:idx val="15"/>
          <c:order val="4"/>
          <c:tx>
            <c:strRef>
              <c:f>Edulis!$AC$1</c:f>
              <c:strCache>
                <c:ptCount val="1"/>
                <c:pt idx="0">
                  <c:v>YEAR2004</c:v>
                </c:pt>
              </c:strCache>
            </c:strRef>
          </c:tx>
          <c:spPr>
            <a:ln w="222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NobelWind!$AD$2:$AD$55</c:f>
              <c:numCache>
                <c:formatCode>0.0000</c:formatCode>
                <c:ptCount val="54"/>
                <c:pt idx="0">
                  <c:v>1.7717407352724052E-2</c:v>
                </c:pt>
                <c:pt idx="1">
                  <c:v>1.8946713853018621E-2</c:v>
                </c:pt>
                <c:pt idx="2">
                  <c:v>1.9921257499451922E-2</c:v>
                </c:pt>
                <c:pt idx="3">
                  <c:v>2.0839336345644735E-2</c:v>
                </c:pt>
                <c:pt idx="4">
                  <c:v>2.1735677404648022E-2</c:v>
                </c:pt>
                <c:pt idx="5">
                  <c:v>2.2630845745286843E-2</c:v>
                </c:pt>
                <c:pt idx="6">
                  <c:v>2.3518213461852098E-2</c:v>
                </c:pt>
                <c:pt idx="7">
                  <c:v>2.4403394308614455E-2</c:v>
                </c:pt>
                <c:pt idx="8">
                  <c:v>2.5289227238462282E-2</c:v>
                </c:pt>
                <c:pt idx="9">
                  <c:v>2.618395954063479E-2</c:v>
                </c:pt>
                <c:pt idx="10">
                  <c:v>2.7092949338961655E-2</c:v>
                </c:pt>
                <c:pt idx="11">
                  <c:v>2.8006317254536409E-2</c:v>
                </c:pt>
                <c:pt idx="12">
                  <c:v>2.8927425537194677E-2</c:v>
                </c:pt>
                <c:pt idx="13">
                  <c:v>2.9780839431113631E-2</c:v>
                </c:pt>
                <c:pt idx="14">
                  <c:v>3.0469356650214493E-2</c:v>
                </c:pt>
                <c:pt idx="15">
                  <c:v>3.098274297211933E-2</c:v>
                </c:pt>
                <c:pt idx="16">
                  <c:v>3.1367871854919321E-2</c:v>
                </c:pt>
                <c:pt idx="17">
                  <c:v>3.1678702105408824E-2</c:v>
                </c:pt>
                <c:pt idx="18">
                  <c:v>3.1959861986716478E-2</c:v>
                </c:pt>
                <c:pt idx="19">
                  <c:v>3.2242917569711906E-2</c:v>
                </c:pt>
                <c:pt idx="20">
                  <c:v>3.2547084413984205E-2</c:v>
                </c:pt>
                <c:pt idx="21">
                  <c:v>3.28894646069081E-2</c:v>
                </c:pt>
                <c:pt idx="22">
                  <c:v>3.3288702364587114E-2</c:v>
                </c:pt>
                <c:pt idx="23">
                  <c:v>3.3761040996268143E-2</c:v>
                </c:pt>
                <c:pt idx="24">
                  <c:v>3.4331413639698057E-2</c:v>
                </c:pt>
                <c:pt idx="25">
                  <c:v>3.5044115446501649E-2</c:v>
                </c:pt>
                <c:pt idx="26">
                  <c:v>3.5881486235333458E-2</c:v>
                </c:pt>
                <c:pt idx="27">
                  <c:v>3.6789085070692042E-2</c:v>
                </c:pt>
                <c:pt idx="28">
                  <c:v>3.7749979815906172E-2</c:v>
                </c:pt>
                <c:pt idx="29">
                  <c:v>3.874664625522526E-2</c:v>
                </c:pt>
                <c:pt idx="30">
                  <c:v>3.9771237464262796E-2</c:v>
                </c:pt>
                <c:pt idx="31">
                  <c:v>4.0804940594445761E-2</c:v>
                </c:pt>
                <c:pt idx="32">
                  <c:v>4.1851295467072801E-2</c:v>
                </c:pt>
                <c:pt idx="33">
                  <c:v>4.2906712721812991E-2</c:v>
                </c:pt>
                <c:pt idx="34">
                  <c:v>4.396793894647217E-2</c:v>
                </c:pt>
                <c:pt idx="35">
                  <c:v>4.5030230461149186E-2</c:v>
                </c:pt>
                <c:pt idx="36">
                  <c:v>4.6078990880284894E-2</c:v>
                </c:pt>
                <c:pt idx="37">
                  <c:v>4.7085456086145033E-2</c:v>
                </c:pt>
                <c:pt idx="38">
                  <c:v>4.8058334720048168E-2</c:v>
                </c:pt>
                <c:pt idx="39">
                  <c:v>4.9010056773257538E-2</c:v>
                </c:pt>
                <c:pt idx="40">
                  <c:v>4.9950071473906177E-2</c:v>
                </c:pt>
                <c:pt idx="41">
                  <c:v>5.0865413922437874E-2</c:v>
                </c:pt>
                <c:pt idx="42">
                  <c:v>5.1753445965478477E-2</c:v>
                </c:pt>
                <c:pt idx="43">
                  <c:v>5.2626250391763212E-2</c:v>
                </c:pt>
                <c:pt idx="44">
                  <c:v>5.3498696792784892E-2</c:v>
                </c:pt>
                <c:pt idx="45">
                  <c:v>5.438326597936477E-2</c:v>
                </c:pt>
                <c:pt idx="46">
                  <c:v>5.5282109442773529E-2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08-1941-A93E-2D666B4988F2}"/>
            </c:ext>
          </c:extLst>
        </c:ser>
        <c:ser>
          <c:idx val="16"/>
          <c:order val="5"/>
          <c:tx>
            <c:strRef>
              <c:f>Edulis!$AI$1</c:f>
              <c:strCache>
                <c:ptCount val="1"/>
                <c:pt idx="0">
                  <c:v>YEAR2005</c:v>
                </c:pt>
              </c:strCache>
            </c:strRef>
          </c:tx>
          <c:spPr>
            <a:ln w="222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Edulis!$A$2:$A$50</c:f>
              <c:numCache>
                <c:formatCode>General</c:formatCode>
                <c:ptCount val="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</c:numCache>
            </c:numRef>
          </c:xVal>
          <c:yVal>
            <c:numRef>
              <c:f>NobelWind!$AJ$2:$AJ$44</c:f>
              <c:numCache>
                <c:formatCode>0.0000</c:formatCode>
                <c:ptCount val="43"/>
                <c:pt idx="0">
                  <c:v>1.7717407352724052E-2</c:v>
                </c:pt>
                <c:pt idx="1">
                  <c:v>1.8986698024667958E-2</c:v>
                </c:pt>
                <c:pt idx="2">
                  <c:v>1.9982558628572279E-2</c:v>
                </c:pt>
                <c:pt idx="3">
                  <c:v>2.0929906991570442E-2</c:v>
                </c:pt>
                <c:pt idx="4">
                  <c:v>2.1864054411164766E-2</c:v>
                </c:pt>
                <c:pt idx="5">
                  <c:v>2.2779989448530213E-2</c:v>
                </c:pt>
                <c:pt idx="6">
                  <c:v>2.3691837814512076E-2</c:v>
                </c:pt>
                <c:pt idx="7">
                  <c:v>2.4606573210871324E-2</c:v>
                </c:pt>
                <c:pt idx="8">
                  <c:v>2.550957249369044E-2</c:v>
                </c:pt>
                <c:pt idx="9">
                  <c:v>2.6405897407441786E-2</c:v>
                </c:pt>
                <c:pt idx="10">
                  <c:v>2.7318673934875429E-2</c:v>
                </c:pt>
                <c:pt idx="11">
                  <c:v>2.8250867711296781E-2</c:v>
                </c:pt>
                <c:pt idx="12">
                  <c:v>2.9195830407201386E-2</c:v>
                </c:pt>
                <c:pt idx="13">
                  <c:v>3.0040027404704857E-2</c:v>
                </c:pt>
                <c:pt idx="14">
                  <c:v>3.0689039608541701E-2</c:v>
                </c:pt>
                <c:pt idx="15">
                  <c:v>3.1153301207853104E-2</c:v>
                </c:pt>
                <c:pt idx="16">
                  <c:v>3.1496571386037474E-2</c:v>
                </c:pt>
                <c:pt idx="17">
                  <c:v>3.1779065420876572E-2</c:v>
                </c:pt>
                <c:pt idx="18">
                  <c:v>3.2042293356740463E-2</c:v>
                </c:pt>
                <c:pt idx="19">
                  <c:v>3.2310181293157228E-2</c:v>
                </c:pt>
                <c:pt idx="20">
                  <c:v>3.2602450513385603E-2</c:v>
                </c:pt>
                <c:pt idx="21">
                  <c:v>3.2938321996872161E-2</c:v>
                </c:pt>
                <c:pt idx="22">
                  <c:v>3.3332990369650775E-2</c:v>
                </c:pt>
                <c:pt idx="23">
                  <c:v>3.3794388436859328E-2</c:v>
                </c:pt>
                <c:pt idx="24">
                  <c:v>3.4343393661346137E-2</c:v>
                </c:pt>
                <c:pt idx="25">
                  <c:v>3.5014195795672741E-2</c:v>
                </c:pt>
                <c:pt idx="26">
                  <c:v>3.5797293832116828E-2</c:v>
                </c:pt>
                <c:pt idx="27">
                  <c:v>3.6655051079813164E-2</c:v>
                </c:pt>
                <c:pt idx="28">
                  <c:v>3.7560265004835794E-2</c:v>
                </c:pt>
                <c:pt idx="29">
                  <c:v>3.8498120217130928E-2</c:v>
                </c:pt>
                <c:pt idx="30">
                  <c:v>3.9451641374141866E-2</c:v>
                </c:pt>
                <c:pt idx="31">
                  <c:v>4.0416377695856036E-2</c:v>
                </c:pt>
                <c:pt idx="32">
                  <c:v>4.1391457283532593E-2</c:v>
                </c:pt>
                <c:pt idx="33">
                  <c:v>4.236990547317071E-2</c:v>
                </c:pt>
                <c:pt idx="34">
                  <c:v>4.3334766778110358E-2</c:v>
                </c:pt>
                <c:pt idx="35">
                  <c:v>4.4290383501460501E-2</c:v>
                </c:pt>
                <c:pt idx="36">
                  <c:v>4.5236275625214442E-2</c:v>
                </c:pt>
                <c:pt idx="37">
                  <c:v>4.6188556351362764E-2</c:v>
                </c:pt>
                <c:pt idx="38">
                  <c:v>4.7160283617260511E-2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08-1941-A93E-2D666B4988F2}"/>
            </c:ext>
          </c:extLst>
        </c:ser>
        <c:ser>
          <c:idx val="17"/>
          <c:order val="6"/>
          <c:tx>
            <c:strRef>
              <c:f>Edulis!$E$60</c:f>
              <c:strCache>
                <c:ptCount val="1"/>
                <c:pt idx="0">
                  <c:v>YEAR2006</c:v>
                </c:pt>
              </c:strCache>
            </c:strRef>
          </c:tx>
          <c:spPr>
            <a:ln w="222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NobelWind!$F$61:$F$102</c:f>
              <c:numCache>
                <c:formatCode>0.0000</c:formatCode>
                <c:ptCount val="42"/>
                <c:pt idx="0">
                  <c:v>1.7717407352724052E-2</c:v>
                </c:pt>
                <c:pt idx="1">
                  <c:v>1.9089599990955941E-2</c:v>
                </c:pt>
                <c:pt idx="2">
                  <c:v>2.014130351000526E-2</c:v>
                </c:pt>
                <c:pt idx="3">
                  <c:v>2.1152922431912788E-2</c:v>
                </c:pt>
                <c:pt idx="4">
                  <c:v>2.2162024844955171E-2</c:v>
                </c:pt>
                <c:pt idx="5">
                  <c:v>2.3165380837762508E-2</c:v>
                </c:pt>
                <c:pt idx="6">
                  <c:v>2.4169906652072248E-2</c:v>
                </c:pt>
                <c:pt idx="7">
                  <c:v>2.5177208213372534E-2</c:v>
                </c:pt>
                <c:pt idx="8">
                  <c:v>2.6175923706289801E-2</c:v>
                </c:pt>
                <c:pt idx="9">
                  <c:v>2.7164859593112246E-2</c:v>
                </c:pt>
                <c:pt idx="10">
                  <c:v>2.8143131526399037E-2</c:v>
                </c:pt>
                <c:pt idx="11">
                  <c:v>2.9112897310900228E-2</c:v>
                </c:pt>
                <c:pt idx="12">
                  <c:v>2.9996286419269078E-2</c:v>
                </c:pt>
                <c:pt idx="13">
                  <c:v>3.0667863564818428E-2</c:v>
                </c:pt>
                <c:pt idx="14">
                  <c:v>3.1135354403369311E-2</c:v>
                </c:pt>
                <c:pt idx="15">
                  <c:v>3.1471392828609349E-2</c:v>
                </c:pt>
                <c:pt idx="16">
                  <c:v>3.1743231005950681E-2</c:v>
                </c:pt>
                <c:pt idx="17">
                  <c:v>3.1997669828873095E-2</c:v>
                </c:pt>
                <c:pt idx="18">
                  <c:v>3.2261129408770864E-2</c:v>
                </c:pt>
                <c:pt idx="19">
                  <c:v>3.2551527552855543E-2</c:v>
                </c:pt>
                <c:pt idx="20">
                  <c:v>3.2879057096828326E-2</c:v>
                </c:pt>
                <c:pt idx="21">
                  <c:v>3.3255290905175941E-2</c:v>
                </c:pt>
                <c:pt idx="22">
                  <c:v>3.3692018467539921E-2</c:v>
                </c:pt>
                <c:pt idx="23">
                  <c:v>3.4201278862642882E-2</c:v>
                </c:pt>
                <c:pt idx="24">
                  <c:v>3.4809713806633058E-2</c:v>
                </c:pt>
                <c:pt idx="25">
                  <c:v>3.5502227712827648E-2</c:v>
                </c:pt>
                <c:pt idx="26">
                  <c:v>3.6258113758660962E-2</c:v>
                </c:pt>
                <c:pt idx="27">
                  <c:v>3.7043360250720518E-2</c:v>
                </c:pt>
                <c:pt idx="28">
                  <c:v>3.785151834606857E-2</c:v>
                </c:pt>
                <c:pt idx="29">
                  <c:v>3.8679110928724045E-2</c:v>
                </c:pt>
                <c:pt idx="30">
                  <c:v>3.9509689413012562E-2</c:v>
                </c:pt>
                <c:pt idx="31">
                  <c:v>4.0333439734146243E-2</c:v>
                </c:pt>
                <c:pt idx="32">
                  <c:v>4.1142065114496043E-2</c:v>
                </c:pt>
                <c:pt idx="33">
                  <c:v>4.1938886808586963E-2</c:v>
                </c:pt>
                <c:pt idx="34">
                  <c:v>4.2725580296621747E-2</c:v>
                </c:pt>
                <c:pt idx="35">
                  <c:v>4.3509146197495435E-2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08-1941-A93E-2D666B4988F2}"/>
            </c:ext>
          </c:extLst>
        </c:ser>
        <c:ser>
          <c:idx val="18"/>
          <c:order val="7"/>
          <c:tx>
            <c:strRef>
              <c:f>Edulis!$K$60</c:f>
              <c:strCache>
                <c:ptCount val="1"/>
                <c:pt idx="0">
                  <c:v>YEAR2007</c:v>
                </c:pt>
              </c:strCache>
            </c:strRef>
          </c:tx>
          <c:spPr>
            <a:ln w="222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Edulis!$G$61:$G$137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</c:numCache>
            </c:numRef>
          </c:xVal>
          <c:yVal>
            <c:numRef>
              <c:f>NobelWind!$L$61:$L$131</c:f>
              <c:numCache>
                <c:formatCode>0.0000</c:formatCode>
                <c:ptCount val="71"/>
                <c:pt idx="0">
                  <c:v>1.7717407352724052E-2</c:v>
                </c:pt>
                <c:pt idx="1">
                  <c:v>1.8884758311600545E-2</c:v>
                </c:pt>
                <c:pt idx="2">
                  <c:v>1.9887112244257321E-2</c:v>
                </c:pt>
                <c:pt idx="3">
                  <c:v>2.084423711576824E-2</c:v>
                </c:pt>
                <c:pt idx="4">
                  <c:v>2.1792254760280932E-2</c:v>
                </c:pt>
                <c:pt idx="5">
                  <c:v>2.2737512884831848E-2</c:v>
                </c:pt>
                <c:pt idx="6">
                  <c:v>2.367703612166441E-2</c:v>
                </c:pt>
                <c:pt idx="7">
                  <c:v>2.4597638442251164E-2</c:v>
                </c:pt>
                <c:pt idx="8">
                  <c:v>2.5499260976121926E-2</c:v>
                </c:pt>
                <c:pt idx="9">
                  <c:v>2.6401252763925676E-2</c:v>
                </c:pt>
                <c:pt idx="10">
                  <c:v>2.7314459087847014E-2</c:v>
                </c:pt>
                <c:pt idx="11">
                  <c:v>2.8231696029092829E-2</c:v>
                </c:pt>
                <c:pt idx="12">
                  <c:v>2.9153371027881601E-2</c:v>
                </c:pt>
                <c:pt idx="13">
                  <c:v>2.9970008401506196E-2</c:v>
                </c:pt>
                <c:pt idx="14">
                  <c:v>3.061542119589802E-2</c:v>
                </c:pt>
                <c:pt idx="15">
                  <c:v>3.1102465628554864E-2</c:v>
                </c:pt>
                <c:pt idx="16">
                  <c:v>3.1473712843308937E-2</c:v>
                </c:pt>
                <c:pt idx="17">
                  <c:v>3.1779763869094528E-2</c:v>
                </c:pt>
                <c:pt idx="18">
                  <c:v>3.2053908131784992E-2</c:v>
                </c:pt>
                <c:pt idx="19">
                  <c:v>3.2321137410161516E-2</c:v>
                </c:pt>
                <c:pt idx="20">
                  <c:v>3.2601687521857117E-2</c:v>
                </c:pt>
                <c:pt idx="21">
                  <c:v>3.2910943092888792E-2</c:v>
                </c:pt>
                <c:pt idx="22">
                  <c:v>3.326447446076939E-2</c:v>
                </c:pt>
                <c:pt idx="23">
                  <c:v>3.3673044403635811E-2</c:v>
                </c:pt>
                <c:pt idx="24">
                  <c:v>3.4156824748284305E-2</c:v>
                </c:pt>
                <c:pt idx="25">
                  <c:v>3.4741086503185567E-2</c:v>
                </c:pt>
                <c:pt idx="26">
                  <c:v>3.5446307768844762E-2</c:v>
                </c:pt>
                <c:pt idx="27">
                  <c:v>3.6245040450797135E-2</c:v>
                </c:pt>
                <c:pt idx="28">
                  <c:v>3.7095543684668782E-2</c:v>
                </c:pt>
                <c:pt idx="29">
                  <c:v>3.7990475057831853E-2</c:v>
                </c:pt>
                <c:pt idx="30">
                  <c:v>3.8920916147293282E-2</c:v>
                </c:pt>
                <c:pt idx="31">
                  <c:v>3.9882475711006178E-2</c:v>
                </c:pt>
                <c:pt idx="32">
                  <c:v>4.0880514931169579E-2</c:v>
                </c:pt>
                <c:pt idx="33">
                  <c:v>4.1908685378699878E-2</c:v>
                </c:pt>
                <c:pt idx="34">
                  <c:v>4.2958979422719985E-2</c:v>
                </c:pt>
                <c:pt idx="35">
                  <c:v>4.4034839088104044E-2</c:v>
                </c:pt>
                <c:pt idx="36">
                  <c:v>4.513306492768375E-2</c:v>
                </c:pt>
                <c:pt idx="37">
                  <c:v>4.6260133089947163E-2</c:v>
                </c:pt>
                <c:pt idx="38">
                  <c:v>4.7413193909902757E-2</c:v>
                </c:pt>
                <c:pt idx="39">
                  <c:v>4.8579645174130513E-2</c:v>
                </c:pt>
                <c:pt idx="40">
                  <c:v>4.9778374253312704E-2</c:v>
                </c:pt>
                <c:pt idx="41">
                  <c:v>5.1019527193319432E-2</c:v>
                </c:pt>
                <c:pt idx="42">
                  <c:v>5.2304131583131075E-2</c:v>
                </c:pt>
                <c:pt idx="43">
                  <c:v>5.3646243771889167E-2</c:v>
                </c:pt>
                <c:pt idx="44">
                  <c:v>5.5042369231398929E-2</c:v>
                </c:pt>
                <c:pt idx="45">
                  <c:v>5.65007171540933E-2</c:v>
                </c:pt>
                <c:pt idx="46">
                  <c:v>5.8003573205914351E-2</c:v>
                </c:pt>
                <c:pt idx="47">
                  <c:v>5.9568753855438257E-2</c:v>
                </c:pt>
                <c:pt idx="48">
                  <c:v>6.1190628684692279E-2</c:v>
                </c:pt>
                <c:pt idx="49">
                  <c:v>6.285816671211289E-2</c:v>
                </c:pt>
                <c:pt idx="50">
                  <c:v>6.4575371169864615E-2</c:v>
                </c:pt>
                <c:pt idx="51">
                  <c:v>6.6337555083617938E-2</c:v>
                </c:pt>
                <c:pt idx="52">
                  <c:v>6.8135883126793417E-2</c:v>
                </c:pt>
                <c:pt idx="53">
                  <c:v>6.9965573683008431E-2</c:v>
                </c:pt>
                <c:pt idx="54">
                  <c:v>7.1831259188652671E-2</c:v>
                </c:pt>
                <c:pt idx="55">
                  <c:v>7.3753600158652247E-2</c:v>
                </c:pt>
                <c:pt idx="56">
                  <c:v>7.5745080042089602E-2</c:v>
                </c:pt>
                <c:pt idx="57">
                  <c:v>7.780396936526171E-2</c:v>
                </c:pt>
                <c:pt idx="58">
                  <c:v>7.9890065268318974E-2</c:v>
                </c:pt>
                <c:pt idx="59">
                  <c:v>8.1984698023061173E-2</c:v>
                </c:pt>
                <c:pt idx="60">
                  <c:v>8.4108501647586473E-2</c:v>
                </c:pt>
                <c:pt idx="61">
                  <c:v>8.6259437954863599E-2</c:v>
                </c:pt>
                <c:pt idx="62">
                  <c:v>8.8435713335293431E-2</c:v>
                </c:pt>
                <c:pt idx="63">
                  <c:v>9.0631253339658047E-2</c:v>
                </c:pt>
                <c:pt idx="64">
                  <c:v>9.2852757587943591E-2</c:v>
                </c:pt>
                <c:pt idx="65">
                  <c:v>9.5133992502077852E-2</c:v>
                </c:pt>
                <c:pt idx="66">
                  <c:v>9.7519279592032881E-2</c:v>
                </c:pt>
                <c:pt idx="67">
                  <c:v>0.10000451996551016</c:v>
                </c:pt>
                <c:pt idx="68">
                  <c:v>0.10258905529970744</c:v>
                </c:pt>
                <c:pt idx="69">
                  <c:v>0.1052378819098935</c:v>
                </c:pt>
                <c:pt idx="70">
                  <c:v>0.1079519036042679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08-1941-A93E-2D666B4988F2}"/>
            </c:ext>
          </c:extLst>
        </c:ser>
        <c:ser>
          <c:idx val="19"/>
          <c:order val="8"/>
          <c:tx>
            <c:strRef>
              <c:f>Edulis!$Q$60</c:f>
              <c:strCache>
                <c:ptCount val="1"/>
                <c:pt idx="0">
                  <c:v>YEAR2008</c:v>
                </c:pt>
              </c:strCache>
            </c:strRef>
          </c:tx>
          <c:spPr>
            <a:ln w="222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NobelWind!$R$61:$R$113</c:f>
              <c:numCache>
                <c:formatCode>0.0000</c:formatCode>
                <c:ptCount val="53"/>
                <c:pt idx="0">
                  <c:v>1.7717407352724052E-2</c:v>
                </c:pt>
                <c:pt idx="1">
                  <c:v>1.8956306369692859E-2</c:v>
                </c:pt>
                <c:pt idx="2">
                  <c:v>1.9958253015037716E-2</c:v>
                </c:pt>
                <c:pt idx="3">
                  <c:v>2.0891225893062929E-2</c:v>
                </c:pt>
                <c:pt idx="4">
                  <c:v>2.1793472429591988E-2</c:v>
                </c:pt>
                <c:pt idx="5">
                  <c:v>2.2671694261345618E-2</c:v>
                </c:pt>
                <c:pt idx="6">
                  <c:v>2.3542235179151098E-2</c:v>
                </c:pt>
                <c:pt idx="7">
                  <c:v>2.4409519437012979E-2</c:v>
                </c:pt>
                <c:pt idx="8">
                  <c:v>2.5288965072720045E-2</c:v>
                </c:pt>
                <c:pt idx="9">
                  <c:v>2.6183071055818762E-2</c:v>
                </c:pt>
                <c:pt idx="10">
                  <c:v>2.7086037366656209E-2</c:v>
                </c:pt>
                <c:pt idx="11">
                  <c:v>2.7985974736105212E-2</c:v>
                </c:pt>
                <c:pt idx="12">
                  <c:v>2.8880304253054403E-2</c:v>
                </c:pt>
                <c:pt idx="13">
                  <c:v>2.9701026322870215E-2</c:v>
                </c:pt>
                <c:pt idx="14">
                  <c:v>3.0357585946689723E-2</c:v>
                </c:pt>
                <c:pt idx="15">
                  <c:v>3.0851996086686873E-2</c:v>
                </c:pt>
                <c:pt idx="16">
                  <c:v>3.1221294523384905E-2</c:v>
                </c:pt>
                <c:pt idx="17">
                  <c:v>3.1516372614264598E-2</c:v>
                </c:pt>
                <c:pt idx="18">
                  <c:v>3.1774933652778052E-2</c:v>
                </c:pt>
                <c:pt idx="19">
                  <c:v>3.202880565402455E-2</c:v>
                </c:pt>
                <c:pt idx="20">
                  <c:v>3.2296843997268745E-2</c:v>
                </c:pt>
                <c:pt idx="21">
                  <c:v>3.2591353453007912E-2</c:v>
                </c:pt>
                <c:pt idx="22">
                  <c:v>3.2925184642921983E-2</c:v>
                </c:pt>
                <c:pt idx="23">
                  <c:v>3.3315519699015771E-2</c:v>
                </c:pt>
                <c:pt idx="24">
                  <c:v>3.3779009799011342E-2</c:v>
                </c:pt>
                <c:pt idx="25">
                  <c:v>3.4340701331868562E-2</c:v>
                </c:pt>
                <c:pt idx="26">
                  <c:v>3.5035454292585026E-2</c:v>
                </c:pt>
                <c:pt idx="27">
                  <c:v>3.5865226090903493E-2</c:v>
                </c:pt>
                <c:pt idx="28">
                  <c:v>3.6794535461253018E-2</c:v>
                </c:pt>
                <c:pt idx="29">
                  <c:v>3.7782115708858699E-2</c:v>
                </c:pt>
                <c:pt idx="30">
                  <c:v>3.8810440258596313E-2</c:v>
                </c:pt>
                <c:pt idx="31">
                  <c:v>3.9872860625043458E-2</c:v>
                </c:pt>
                <c:pt idx="32">
                  <c:v>4.0961609289460583E-2</c:v>
                </c:pt>
                <c:pt idx="33">
                  <c:v>4.2071451684194135E-2</c:v>
                </c:pt>
                <c:pt idx="34">
                  <c:v>4.3210503825135881E-2</c:v>
                </c:pt>
                <c:pt idx="35">
                  <c:v>4.437545011524098E-2</c:v>
                </c:pt>
                <c:pt idx="36">
                  <c:v>4.5562500272049763E-2</c:v>
                </c:pt>
                <c:pt idx="37">
                  <c:v>4.6779483261134319E-2</c:v>
                </c:pt>
                <c:pt idx="38">
                  <c:v>4.8025842848696168E-2</c:v>
                </c:pt>
                <c:pt idx="39">
                  <c:v>4.9291633758655327E-2</c:v>
                </c:pt>
                <c:pt idx="40">
                  <c:v>5.0562843387317799E-2</c:v>
                </c:pt>
                <c:pt idx="41">
                  <c:v>5.1860388657104475E-2</c:v>
                </c:pt>
                <c:pt idx="42">
                  <c:v>5.3187196579962397E-2</c:v>
                </c:pt>
                <c:pt idx="43">
                  <c:v>5.4535879832997951E-2</c:v>
                </c:pt>
                <c:pt idx="44">
                  <c:v>5.5907003923394552E-2</c:v>
                </c:pt>
                <c:pt idx="45">
                  <c:v>5.727914654785525E-2</c:v>
                </c:pt>
                <c:pt idx="46">
                  <c:v>5.8651825962546554E-2</c:v>
                </c:pt>
                <c:pt idx="47">
                  <c:v>6.0047462309694037E-2</c:v>
                </c:pt>
                <c:pt idx="48">
                  <c:v>6.1476301945557643E-2</c:v>
                </c:pt>
                <c:pt idx="49">
                  <c:v>6.2946935804384846E-2</c:v>
                </c:pt>
                <c:pt idx="50">
                  <c:v>6.4455189039737279E-2</c:v>
                </c:pt>
                <c:pt idx="51">
                  <c:v>6.5989748154134609E-2</c:v>
                </c:pt>
                <c:pt idx="52">
                  <c:v>6.7543888099633131E-2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08-1941-A93E-2D666B4988F2}"/>
            </c:ext>
          </c:extLst>
        </c:ser>
        <c:ser>
          <c:idx val="20"/>
          <c:order val="9"/>
          <c:tx>
            <c:strRef>
              <c:f>Edulis!$W$60</c:f>
              <c:strCache>
                <c:ptCount val="1"/>
                <c:pt idx="0">
                  <c:v>YEAR2009</c:v>
                </c:pt>
              </c:strCache>
            </c:strRef>
          </c:tx>
          <c:spPr>
            <a:ln w="222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NobelWind!$X$61:$X$111</c:f>
              <c:numCache>
                <c:formatCode>0.0000</c:formatCode>
                <c:ptCount val="51"/>
                <c:pt idx="0">
                  <c:v>1.7717407352724052E-2</c:v>
                </c:pt>
                <c:pt idx="1">
                  <c:v>1.9019609112057398E-2</c:v>
                </c:pt>
                <c:pt idx="2">
                  <c:v>1.999451619043072E-2</c:v>
                </c:pt>
                <c:pt idx="3">
                  <c:v>2.0904596380902096E-2</c:v>
                </c:pt>
                <c:pt idx="4">
                  <c:v>2.1792804162977145E-2</c:v>
                </c:pt>
                <c:pt idx="5">
                  <c:v>2.2684271315095459E-2</c:v>
                </c:pt>
                <c:pt idx="6">
                  <c:v>2.3568057668771767E-2</c:v>
                </c:pt>
                <c:pt idx="7">
                  <c:v>2.4439567254233623E-2</c:v>
                </c:pt>
                <c:pt idx="8">
                  <c:v>2.5308328622931968E-2</c:v>
                </c:pt>
                <c:pt idx="9">
                  <c:v>2.6169050728951451E-2</c:v>
                </c:pt>
                <c:pt idx="10">
                  <c:v>2.7031891555903721E-2</c:v>
                </c:pt>
                <c:pt idx="11">
                  <c:v>2.7880651437468738E-2</c:v>
                </c:pt>
                <c:pt idx="12">
                  <c:v>2.8720837188316355E-2</c:v>
                </c:pt>
                <c:pt idx="13">
                  <c:v>2.9532241125848915E-2</c:v>
                </c:pt>
                <c:pt idx="14">
                  <c:v>3.0187267946340905E-2</c:v>
                </c:pt>
                <c:pt idx="15">
                  <c:v>3.067584678446602E-2</c:v>
                </c:pt>
                <c:pt idx="16">
                  <c:v>3.1038930781690923E-2</c:v>
                </c:pt>
                <c:pt idx="17">
                  <c:v>3.1322556224403511E-2</c:v>
                </c:pt>
                <c:pt idx="18">
                  <c:v>3.1567748179523625E-2</c:v>
                </c:pt>
                <c:pt idx="19">
                  <c:v>3.1799698967533201E-2</c:v>
                </c:pt>
                <c:pt idx="20">
                  <c:v>3.2036695146712674E-2</c:v>
                </c:pt>
                <c:pt idx="21">
                  <c:v>3.2290396200165168E-2</c:v>
                </c:pt>
                <c:pt idx="22">
                  <c:v>3.2574650449352781E-2</c:v>
                </c:pt>
                <c:pt idx="23">
                  <c:v>3.2900674999252789E-2</c:v>
                </c:pt>
                <c:pt idx="24">
                  <c:v>3.3282393087870663E-2</c:v>
                </c:pt>
                <c:pt idx="25">
                  <c:v>3.3736058988931159E-2</c:v>
                </c:pt>
                <c:pt idx="26">
                  <c:v>3.4285822595456657E-2</c:v>
                </c:pt>
                <c:pt idx="27">
                  <c:v>3.4964736178391555E-2</c:v>
                </c:pt>
                <c:pt idx="28">
                  <c:v>3.5767958496694618E-2</c:v>
                </c:pt>
                <c:pt idx="29">
                  <c:v>3.664336362761942E-2</c:v>
                </c:pt>
                <c:pt idx="30">
                  <c:v>3.755921694758934E-2</c:v>
                </c:pt>
                <c:pt idx="31">
                  <c:v>3.8503093776918247E-2</c:v>
                </c:pt>
                <c:pt idx="32">
                  <c:v>3.9472383767608248E-2</c:v>
                </c:pt>
                <c:pt idx="33">
                  <c:v>4.0478798074284658E-2</c:v>
                </c:pt>
                <c:pt idx="34">
                  <c:v>4.1515673876360654E-2</c:v>
                </c:pt>
                <c:pt idx="35">
                  <c:v>4.2582357322595459E-2</c:v>
                </c:pt>
                <c:pt idx="36">
                  <c:v>4.3671860551488528E-2</c:v>
                </c:pt>
                <c:pt idx="37">
                  <c:v>4.4785601586935196E-2</c:v>
                </c:pt>
                <c:pt idx="38">
                  <c:v>4.592506785719877E-2</c:v>
                </c:pt>
                <c:pt idx="39">
                  <c:v>4.7084034814716916E-2</c:v>
                </c:pt>
                <c:pt idx="40">
                  <c:v>4.8259160228559618E-2</c:v>
                </c:pt>
                <c:pt idx="41">
                  <c:v>4.9445415036923825E-2</c:v>
                </c:pt>
                <c:pt idx="42">
                  <c:v>5.0644253147054438E-2</c:v>
                </c:pt>
                <c:pt idx="43">
                  <c:v>5.1857812336746356E-2</c:v>
                </c:pt>
                <c:pt idx="44">
                  <c:v>5.3083005704343378E-2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08-1941-A93E-2D666B4988F2}"/>
            </c:ext>
          </c:extLst>
        </c:ser>
        <c:ser>
          <c:idx val="10"/>
          <c:order val="10"/>
          <c:tx>
            <c:strRef>
              <c:f>Edulis!$AC$60</c:f>
              <c:strCache>
                <c:ptCount val="1"/>
                <c:pt idx="0">
                  <c:v>YEAR2010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xVal>
            <c:numRef>
              <c:f>Edulis!$G$61:$G$107</c:f>
              <c:numCache>
                <c:formatCode>General</c:formatCode>
                <c:ptCount val="4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</c:numCache>
            </c:numRef>
          </c:xVal>
          <c:yVal>
            <c:numRef>
              <c:f>NobelWind!$AD$61:$AD$98</c:f>
              <c:numCache>
                <c:formatCode>0.0000</c:formatCode>
                <c:ptCount val="38"/>
                <c:pt idx="0">
                  <c:v>1.7717407352724052E-2</c:v>
                </c:pt>
                <c:pt idx="1">
                  <c:v>1.9042378748424169E-2</c:v>
                </c:pt>
                <c:pt idx="2">
                  <c:v>2.0055746990616942E-2</c:v>
                </c:pt>
                <c:pt idx="3">
                  <c:v>2.1029697831406506E-2</c:v>
                </c:pt>
                <c:pt idx="4">
                  <c:v>2.1993014775411247E-2</c:v>
                </c:pt>
                <c:pt idx="5">
                  <c:v>2.2932161272006542E-2</c:v>
                </c:pt>
                <c:pt idx="6">
                  <c:v>2.3861441065442662E-2</c:v>
                </c:pt>
                <c:pt idx="7">
                  <c:v>2.4777405030178029E-2</c:v>
                </c:pt>
                <c:pt idx="8">
                  <c:v>2.5680072773331081E-2</c:v>
                </c:pt>
                <c:pt idx="9">
                  <c:v>2.6576236335970307E-2</c:v>
                </c:pt>
                <c:pt idx="10">
                  <c:v>2.7465467148323007E-2</c:v>
                </c:pt>
                <c:pt idx="11">
                  <c:v>2.8342457524228735E-2</c:v>
                </c:pt>
                <c:pt idx="12">
                  <c:v>2.9203938812525608E-2</c:v>
                </c:pt>
                <c:pt idx="13">
                  <c:v>2.9952120868966155E-2</c:v>
                </c:pt>
                <c:pt idx="14">
                  <c:v>3.0526482139655222E-2</c:v>
                </c:pt>
                <c:pt idx="15">
                  <c:v>3.0936775106603729E-2</c:v>
                </c:pt>
                <c:pt idx="16">
                  <c:v>3.1235585450860671E-2</c:v>
                </c:pt>
                <c:pt idx="17">
                  <c:v>3.1474068913404409E-2</c:v>
                </c:pt>
                <c:pt idx="18">
                  <c:v>3.1683479974837871E-2</c:v>
                </c:pt>
                <c:pt idx="19">
                  <c:v>3.1886874057220002E-2</c:v>
                </c:pt>
                <c:pt idx="20">
                  <c:v>3.2094660021327728E-2</c:v>
                </c:pt>
                <c:pt idx="21">
                  <c:v>3.2318566086152946E-2</c:v>
                </c:pt>
                <c:pt idx="22">
                  <c:v>3.2567667301518013E-2</c:v>
                </c:pt>
                <c:pt idx="23">
                  <c:v>3.2849784258312115E-2</c:v>
                </c:pt>
                <c:pt idx="24">
                  <c:v>3.3170730448620692E-2</c:v>
                </c:pt>
                <c:pt idx="25">
                  <c:v>3.3540648133860478E-2</c:v>
                </c:pt>
                <c:pt idx="26">
                  <c:v>3.3973971980903954E-2</c:v>
                </c:pt>
                <c:pt idx="27">
                  <c:v>3.4487388144213343E-2</c:v>
                </c:pt>
                <c:pt idx="28">
                  <c:v>3.5101077263503991E-2</c:v>
                </c:pt>
                <c:pt idx="29">
                  <c:v>3.5787070514265606E-2</c:v>
                </c:pt>
                <c:pt idx="30">
                  <c:v>3.6509445275736963E-2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08-1941-A93E-2D666B49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07920"/>
        <c:axId val="1835089344"/>
      </c:scatterChart>
      <c:valAx>
        <c:axId val="14837079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 since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835089344"/>
        <c:crosses val="autoZero"/>
        <c:crossBetween val="midCat"/>
      </c:valAx>
      <c:valAx>
        <c:axId val="1835089344"/>
        <c:scaling>
          <c:orientation val="minMax"/>
          <c:max val="7.5000000000000011E-2"/>
          <c:min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GB" b="1"/>
                  <a:t> estimation 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83707920"/>
        <c:crosses val="autoZero"/>
        <c:crossBetween val="midCat"/>
        <c:majorUnit val="5.000000000000001E-3"/>
        <c:minorUnit val="1.0000000000000003E-4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2</xdr:col>
      <xdr:colOff>1885</xdr:colOff>
      <xdr:row>4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1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 txBox="1"/>
          </xdr:nvSpPr>
          <xdr:spPr>
            <a:xfrm>
              <a:off x="2857500" y="1143000"/>
              <a:ext cx="614798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𝑅𝐸𝐹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39" name="TextBox 1"/>
            <xdr:cNvSpPr txBox="1"/>
          </xdr:nvSpPr>
          <xdr:spPr>
            <a:xfrm>
              <a:off x="2857500" y="1143000"/>
              <a:ext cx="614798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𝑇_𝑅𝐸𝐹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</xdr:col>
      <xdr:colOff>0</xdr:colOff>
      <xdr:row>6</xdr:row>
      <xdr:rowOff>0</xdr:rowOff>
    </xdr:from>
    <xdr:to>
      <xdr:col>1</xdr:col>
      <xdr:colOff>606723</xdr:colOff>
      <xdr:row>6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Box 4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 txBox="1"/>
          </xdr:nvSpPr>
          <xdr:spPr>
            <a:xfrm>
              <a:off x="2857500" y="2095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3" name="TextBox 4"/>
            <xdr:cNvSpPr txBox="1"/>
          </xdr:nvSpPr>
          <xdr:spPr>
            <a:xfrm>
              <a:off x="2857500" y="2095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7</xdr:row>
      <xdr:rowOff>0</xdr:rowOff>
    </xdr:from>
    <xdr:to>
      <xdr:col>2</xdr:col>
      <xdr:colOff>1885</xdr:colOff>
      <xdr:row>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5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 txBox="1"/>
          </xdr:nvSpPr>
          <xdr:spPr>
            <a:xfrm>
              <a:off x="2857500" y="22860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</m:e>
                    </m:acc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4" name="TextBox 5"/>
            <xdr:cNvSpPr txBox="1"/>
          </xdr:nvSpPr>
          <xdr:spPr>
            <a:xfrm>
              <a:off x="2857500" y="22860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 ̇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8</xdr:row>
      <xdr:rowOff>0</xdr:rowOff>
    </xdr:from>
    <xdr:to>
      <xdr:col>2</xdr:col>
      <xdr:colOff>1885</xdr:colOff>
      <xdr:row>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Box 6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 txBox="1"/>
          </xdr:nvSpPr>
          <xdr:spPr>
            <a:xfrm>
              <a:off x="2857500" y="24765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𝜅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5" name="TextBox 6"/>
            <xdr:cNvSpPr txBox="1"/>
          </xdr:nvSpPr>
          <xdr:spPr>
            <a:xfrm>
              <a:off x="2857500" y="2476500"/>
              <a:ext cx="609104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𝜅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10</xdr:row>
      <xdr:rowOff>0</xdr:rowOff>
    </xdr:from>
    <xdr:to>
      <xdr:col>2</xdr:col>
      <xdr:colOff>1885</xdr:colOff>
      <xdr:row>10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Box 7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 txBox="1"/>
          </xdr:nvSpPr>
          <xdr:spPr>
            <a:xfrm>
              <a:off x="2857500" y="26670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7" name="TextBox 7"/>
            <xdr:cNvSpPr txBox="1"/>
          </xdr:nvSpPr>
          <xdr:spPr>
            <a:xfrm>
              <a:off x="2857500" y="26670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 ̇_𝑀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11</xdr:row>
      <xdr:rowOff>0</xdr:rowOff>
    </xdr:from>
    <xdr:to>
      <xdr:col>2</xdr:col>
      <xdr:colOff>1885</xdr:colOff>
      <xdr:row>11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8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 txBox="1"/>
          </xdr:nvSpPr>
          <xdr:spPr>
            <a:xfrm>
              <a:off x="2857500" y="28575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𝐺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6" name="TextBox 8"/>
            <xdr:cNvSpPr txBox="1"/>
          </xdr:nvSpPr>
          <xdr:spPr>
            <a:xfrm>
              <a:off x="2857500" y="2857500"/>
              <a:ext cx="612799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𝐸_𝐺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]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12</xdr:row>
      <xdr:rowOff>0</xdr:rowOff>
    </xdr:from>
    <xdr:to>
      <xdr:col>1</xdr:col>
      <xdr:colOff>606723</xdr:colOff>
      <xdr:row>12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Box 9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 txBox="1"/>
          </xdr:nvSpPr>
          <xdr:spPr>
            <a:xfrm>
              <a:off x="2857500" y="3048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𝐻</m:t>
                        </m:r>
                      </m:sub>
                      <m:sup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sup>
                    </m:sSubSup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48" name="TextBox 9"/>
            <xdr:cNvSpPr txBox="1"/>
          </xdr:nvSpPr>
          <xdr:spPr>
            <a:xfrm>
              <a:off x="2857500" y="3048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𝐸_𝐻^𝑏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17</xdr:row>
      <xdr:rowOff>0</xdr:rowOff>
    </xdr:from>
    <xdr:to>
      <xdr:col>1</xdr:col>
      <xdr:colOff>606723</xdr:colOff>
      <xdr:row>17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Box 11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 txBox="1"/>
          </xdr:nvSpPr>
          <xdr:spPr>
            <a:xfrm>
              <a:off x="2857500" y="3429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𝐻</m:t>
                        </m:r>
                      </m:sub>
                      <m:sup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sup>
                    </m:sSubSup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0" name="TextBox 11"/>
            <xdr:cNvSpPr txBox="1"/>
          </xdr:nvSpPr>
          <xdr:spPr>
            <a:xfrm>
              <a:off x="2857500" y="3429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𝐸_𝐻^𝑝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19</xdr:row>
      <xdr:rowOff>0</xdr:rowOff>
    </xdr:from>
    <xdr:to>
      <xdr:col>2</xdr:col>
      <xdr:colOff>2937</xdr:colOff>
      <xdr:row>19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Box 13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 txBox="1"/>
          </xdr:nvSpPr>
          <xdr:spPr>
            <a:xfrm>
              <a:off x="2857500" y="4762500"/>
              <a:ext cx="613851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1" name="TextBox 13"/>
            <xdr:cNvSpPr txBox="1"/>
          </xdr:nvSpPr>
          <xdr:spPr>
            <a:xfrm>
              <a:off x="2857500" y="4762500"/>
              <a:ext cx="613851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𝛿_𝑀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798</xdr:colOff>
      <xdr:row>20</xdr:row>
      <xdr:rowOff>3326</xdr:rowOff>
    </xdr:from>
    <xdr:to>
      <xdr:col>2</xdr:col>
      <xdr:colOff>2683</xdr:colOff>
      <xdr:row>21</xdr:row>
      <xdr:rowOff>26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1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2858298" y="1336826"/>
              <a:ext cx="61200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</xdr:txBody>
        </xdr:sp>
      </mc:Choice>
      <mc:Fallback xmlns="">
        <xdr:sp macro="" textlink="">
          <xdr:nvSpPr>
            <xdr:cNvPr id="5" name="TextBox 14"/>
            <xdr:cNvSpPr txBox="1"/>
          </xdr:nvSpPr>
          <xdr:spPr>
            <a:xfrm>
              <a:off x="2858298" y="1336826"/>
              <a:ext cx="61200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𝑇_𝐴</a:t>
              </a:r>
              <a:endParaRPr lang="en-US">
                <a:effectLst/>
              </a:endParaRPr>
            </a:p>
          </xdr:txBody>
        </xdr:sp>
      </mc:Fallback>
    </mc:AlternateContent>
    <xdr:clientData/>
  </xdr:twoCellAnchor>
  <xdr:twoCellAnchor>
    <xdr:from>
      <xdr:col>1</xdr:col>
      <xdr:colOff>0</xdr:colOff>
      <xdr:row>21</xdr:row>
      <xdr:rowOff>0</xdr:rowOff>
    </xdr:from>
    <xdr:to>
      <xdr:col>1</xdr:col>
      <xdr:colOff>606723</xdr:colOff>
      <xdr:row>21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Box 15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 txBox="1"/>
          </xdr:nvSpPr>
          <xdr:spPr>
            <a:xfrm>
              <a:off x="2857500" y="4191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𝐾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3" name="TextBox 15"/>
            <xdr:cNvSpPr txBox="1"/>
          </xdr:nvSpPr>
          <xdr:spPr>
            <a:xfrm>
              <a:off x="2857500" y="4191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22</xdr:row>
      <xdr:rowOff>0</xdr:rowOff>
    </xdr:from>
    <xdr:to>
      <xdr:col>2</xdr:col>
      <xdr:colOff>1885</xdr:colOff>
      <xdr:row>22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Box 16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 txBox="1"/>
          </xdr:nvSpPr>
          <xdr:spPr>
            <a:xfrm>
              <a:off x="2857500" y="4191000"/>
              <a:ext cx="61002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5" name="TextBox 16"/>
            <xdr:cNvSpPr txBox="1"/>
          </xdr:nvSpPr>
          <xdr:spPr>
            <a:xfrm>
              <a:off x="2857500" y="4191000"/>
              <a:ext cx="610020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𝐿_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27</xdr:row>
      <xdr:rowOff>0</xdr:rowOff>
    </xdr:from>
    <xdr:to>
      <xdr:col>1</xdr:col>
      <xdr:colOff>606723</xdr:colOff>
      <xdr:row>27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Box 17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 txBox="1"/>
          </xdr:nvSpPr>
          <xdr:spPr>
            <a:xfrm>
              <a:off x="2857500" y="4381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b="0" i="1">
                        <a:effectLst/>
                        <a:latin typeface="Cambria Math" panose="02040503050406030204" pitchFamily="18" charset="0"/>
                      </a:rPr>
                      <m:t>{</m:t>
                    </m:r>
                    <m:sSub>
                      <m:sSubPr>
                        <m:ctrlPr>
                          <a:rPr lang="en-US" b="0" i="1">
                            <a:effectLst/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b="0" i="1">
                                <a:effectLst/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b="0" i="1">
                                <a:effectLst/>
                                <a:latin typeface="Cambria Math" panose="02040503050406030204" pitchFamily="18" charset="0"/>
                              </a:rPr>
                              <m:t>𝑝</m:t>
                            </m:r>
                          </m:e>
                        </m:acc>
                      </m:e>
                      <m:sub>
                        <m:r>
                          <a:rPr lang="en-US" b="0" i="1">
                            <a:effectLst/>
                            <a:latin typeface="Cambria Math" panose="02040503050406030204" pitchFamily="18" charset="0"/>
                          </a:rPr>
                          <m:t>𝐴𝑚</m:t>
                        </m:r>
                      </m:sub>
                    </m:sSub>
                    <m:r>
                      <a:rPr lang="en-US" b="0" i="1">
                        <a:effectLst/>
                        <a:latin typeface="Cambria Math" panose="02040503050406030204" pitchFamily="18" charset="0"/>
                      </a:rPr>
                      <m:t>}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6" name="TextBox 17"/>
            <xdr:cNvSpPr txBox="1"/>
          </xdr:nvSpPr>
          <xdr:spPr>
            <a:xfrm>
              <a:off x="2857500" y="43815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b="0" i="0">
                  <a:effectLst/>
                  <a:latin typeface="Cambria Math" panose="02040503050406030204" pitchFamily="18" charset="0"/>
                </a:rPr>
                <a:t>{𝑝 ̇_𝐴𝑚}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28</xdr:row>
      <xdr:rowOff>0</xdr:rowOff>
    </xdr:from>
    <xdr:to>
      <xdr:col>1</xdr:col>
      <xdr:colOff>606723</xdr:colOff>
      <xdr:row>28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Box 18">
              <a:extLs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 txBox="1"/>
          </xdr:nvSpPr>
          <xdr:spPr>
            <a:xfrm>
              <a:off x="2857500" y="4572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[</m:t>
                    </m:r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𝐸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</m:t>
                        </m:r>
                      </m:sub>
                    </m:sSub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]</m:t>
                    </m:r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57" name="TextBox 18"/>
            <xdr:cNvSpPr txBox="1"/>
          </xdr:nvSpPr>
          <xdr:spPr>
            <a:xfrm>
              <a:off x="2857500" y="4572000"/>
              <a:ext cx="606723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𝐸_𝑚]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</xdr:col>
      <xdr:colOff>0</xdr:colOff>
      <xdr:row>5</xdr:row>
      <xdr:rowOff>0</xdr:rowOff>
    </xdr:from>
    <xdr:to>
      <xdr:col>2</xdr:col>
      <xdr:colOff>2937</xdr:colOff>
      <xdr:row>5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 txBox="1"/>
          </xdr:nvSpPr>
          <xdr:spPr>
            <a:xfrm>
              <a:off x="2857500" y="571500"/>
              <a:ext cx="610156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𝑘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𝐽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37" name="TextBox 3"/>
            <xdr:cNvSpPr txBox="1"/>
          </xdr:nvSpPr>
          <xdr:spPr>
            <a:xfrm>
              <a:off x="2857500" y="571500"/>
              <a:ext cx="610156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 ̇_𝐽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447675</xdr:colOff>
      <xdr:row>2</xdr:row>
      <xdr:rowOff>19050</xdr:rowOff>
    </xdr:from>
    <xdr:to>
      <xdr:col>20</xdr:col>
      <xdr:colOff>139065</xdr:colOff>
      <xdr:row>20</xdr:row>
      <xdr:rowOff>110490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FF82265-88B8-40AE-BA89-877F6ED79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434658</xdr:colOff>
      <xdr:row>21</xdr:row>
      <xdr:rowOff>68263</xdr:rowOff>
    </xdr:from>
    <xdr:to>
      <xdr:col>20</xdr:col>
      <xdr:colOff>120333</xdr:colOff>
      <xdr:row>38</xdr:row>
      <xdr:rowOff>175260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CA817F2-C6EF-483E-9AB2-DE95DC1E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272415</xdr:colOff>
      <xdr:row>1</xdr:row>
      <xdr:rowOff>179070</xdr:rowOff>
    </xdr:from>
    <xdr:to>
      <xdr:col>27</xdr:col>
      <xdr:colOff>573405</xdr:colOff>
      <xdr:row>20</xdr:row>
      <xdr:rowOff>87630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686B00D-76D4-48DC-BAD8-85D231AC9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2</xdr:col>
      <xdr:colOff>2937</xdr:colOff>
      <xdr:row>18</xdr:row>
      <xdr:rowOff>187200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13">
              <a:extLst>
                <a:ext uri="{FF2B5EF4-FFF2-40B4-BE49-F238E27FC236}">
                  <a16:creationId xmlns:a16="http://schemas.microsoft.com/office/drawing/2014/main" id="{4CF46623-6CF0-49F5-9A01-E74A7350864F}"/>
                </a:ext>
              </a:extLst>
            </xdr:cNvPr>
            <xdr:cNvSpPr txBox="1"/>
          </xdr:nvSpPr>
          <xdr:spPr>
            <a:xfrm>
              <a:off x="2933700" y="3192780"/>
              <a:ext cx="635397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>
                <a:effectLst/>
              </a:endParaRPr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28" name="TextBox 13">
              <a:extLst>
                <a:ext uri="{FF2B5EF4-FFF2-40B4-BE49-F238E27FC236}">
                  <a16:creationId xmlns:a16="http://schemas.microsoft.com/office/drawing/2014/main" id="{4CF46623-6CF0-49F5-9A01-E74A7350864F}"/>
                </a:ext>
              </a:extLst>
            </xdr:cNvPr>
            <xdr:cNvSpPr txBox="1"/>
          </xdr:nvSpPr>
          <xdr:spPr>
            <a:xfrm>
              <a:off x="2933700" y="3192780"/>
              <a:ext cx="635397" cy="1872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𝛿_𝑀</a:t>
              </a:r>
              <a:endParaRPr lang="en-US">
                <a:effectLst/>
              </a:endParaRPr>
            </a:p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825498</xdr:colOff>
      <xdr:row>51</xdr:row>
      <xdr:rowOff>158749</xdr:rowOff>
    </xdr:from>
    <xdr:to>
      <xdr:col>45</xdr:col>
      <xdr:colOff>139698</xdr:colOff>
      <xdr:row>87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3A776-6AB5-0945-8D77-1AB0E40E7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6839</xdr:colOff>
      <xdr:row>98</xdr:row>
      <xdr:rowOff>79031</xdr:rowOff>
    </xdr:from>
    <xdr:to>
      <xdr:col>44</xdr:col>
      <xdr:colOff>83039</xdr:colOff>
      <xdr:row>134</xdr:row>
      <xdr:rowOff>79031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205D4-2EFC-A947-B490-EB8E3A3AC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60739</xdr:colOff>
      <xdr:row>72</xdr:row>
      <xdr:rowOff>128472</xdr:rowOff>
    </xdr:from>
    <xdr:to>
      <xdr:col>20</xdr:col>
      <xdr:colOff>491435</xdr:colOff>
      <xdr:row>87</xdr:row>
      <xdr:rowOff>110803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F441BA-21CA-144E-94E6-78370D626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2537</xdr:colOff>
      <xdr:row>51</xdr:row>
      <xdr:rowOff>158749</xdr:rowOff>
    </xdr:from>
    <xdr:to>
      <xdr:col>45</xdr:col>
      <xdr:colOff>273470</xdr:colOff>
      <xdr:row>91</xdr:row>
      <xdr:rowOff>23282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01E46-BD5D-9F41-BC5A-C8A6978E2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6839</xdr:colOff>
      <xdr:row>98</xdr:row>
      <xdr:rowOff>79031</xdr:rowOff>
    </xdr:from>
    <xdr:to>
      <xdr:col>44</xdr:col>
      <xdr:colOff>193105</xdr:colOff>
      <xdr:row>137</xdr:row>
      <xdr:rowOff>129831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DFE76-3E70-5141-AC2D-5F2BDF34A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619512</xdr:colOff>
      <xdr:row>55</xdr:row>
      <xdr:rowOff>165100</xdr:rowOff>
    </xdr:from>
    <xdr:to>
      <xdr:col>46</xdr:col>
      <xdr:colOff>797932</xdr:colOff>
      <xdr:row>95</xdr:row>
      <xdr:rowOff>46153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821E4-3BA8-D84E-BA4F-B4E6243BC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750255</xdr:colOff>
      <xdr:row>96</xdr:row>
      <xdr:rowOff>69007</xdr:rowOff>
    </xdr:from>
    <xdr:to>
      <xdr:col>46</xdr:col>
      <xdr:colOff>14275</xdr:colOff>
      <xdr:row>135</xdr:row>
      <xdr:rowOff>135914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ACC94-C8B2-9F42-9898-EBDDEF60F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812799</xdr:colOff>
      <xdr:row>52</xdr:row>
      <xdr:rowOff>29881</xdr:rowOff>
    </xdr:from>
    <xdr:to>
      <xdr:col>46</xdr:col>
      <xdr:colOff>253999</xdr:colOff>
      <xdr:row>91</xdr:row>
      <xdr:rowOff>80681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8C4E2-4BE3-7849-989A-1DBC576F6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819639</xdr:colOff>
      <xdr:row>93</xdr:row>
      <xdr:rowOff>98975</xdr:rowOff>
    </xdr:from>
    <xdr:to>
      <xdr:col>45</xdr:col>
      <xdr:colOff>176172</xdr:colOff>
      <xdr:row>132</xdr:row>
      <xdr:rowOff>149775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171A6-AC47-3148-8879-DEFC5D0C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8"/>
  <sheetViews>
    <sheetView topLeftCell="D5" zoomScale="125" zoomScaleNormal="125" workbookViewId="0">
      <selection activeCell="I44" sqref="I44"/>
    </sheetView>
  </sheetViews>
  <sheetFormatPr baseColWidth="10" defaultColWidth="8.83203125" defaultRowHeight="15"/>
  <cols>
    <col min="1" max="1" width="42.83203125" customWidth="1"/>
    <col min="2" max="2" width="9.1640625" customWidth="1"/>
    <col min="5" max="5" width="26" customWidth="1"/>
    <col min="6" max="6" width="17.83203125" style="131" bestFit="1" customWidth="1"/>
    <col min="7" max="8" width="0" hidden="1" customWidth="1"/>
    <col min="9" max="9" width="9.1640625" customWidth="1"/>
    <col min="10" max="10" width="9" bestFit="1" customWidth="1"/>
    <col min="11" max="11" width="9.6640625" bestFit="1" customWidth="1"/>
    <col min="12" max="12" width="9" bestFit="1" customWidth="1"/>
  </cols>
  <sheetData>
    <row r="1" spans="1:25">
      <c r="A1" s="24" t="s">
        <v>121</v>
      </c>
    </row>
    <row r="2" spans="1:25">
      <c r="A2" t="s">
        <v>122</v>
      </c>
    </row>
    <row r="3" spans="1:25" ht="16" thickBot="1">
      <c r="S3" s="2"/>
      <c r="T3" s="2"/>
      <c r="V3" s="2"/>
      <c r="W3" s="2"/>
      <c r="X3" s="2"/>
      <c r="Y3" s="2"/>
    </row>
    <row r="4" spans="1:25" ht="16" thickBot="1">
      <c r="A4" s="8" t="s">
        <v>47</v>
      </c>
      <c r="B4" s="9" t="s">
        <v>29</v>
      </c>
      <c r="C4" s="9" t="s">
        <v>30</v>
      </c>
      <c r="D4" s="9" t="s">
        <v>31</v>
      </c>
      <c r="E4" s="9" t="s">
        <v>32</v>
      </c>
      <c r="F4" s="132" t="s">
        <v>124</v>
      </c>
      <c r="G4" s="10"/>
      <c r="I4" s="154" t="s">
        <v>109</v>
      </c>
      <c r="J4" s="155"/>
      <c r="K4" s="155"/>
      <c r="L4" s="156"/>
      <c r="S4" s="4"/>
      <c r="T4" s="4"/>
      <c r="V4" s="4"/>
      <c r="W4" s="4"/>
      <c r="X4" s="4"/>
      <c r="Y4" s="4"/>
    </row>
    <row r="5" spans="1:25">
      <c r="A5" s="11" t="s">
        <v>11</v>
      </c>
      <c r="B5" s="12"/>
      <c r="C5" s="12" t="s">
        <v>9</v>
      </c>
      <c r="D5" s="12" t="s">
        <v>10</v>
      </c>
      <c r="E5" s="12" t="s">
        <v>37</v>
      </c>
      <c r="F5" s="133">
        <v>293.14999999999998</v>
      </c>
      <c r="G5" s="13"/>
      <c r="I5" s="41" t="s">
        <v>76</v>
      </c>
      <c r="J5" s="42" t="s">
        <v>60</v>
      </c>
      <c r="K5" s="42" t="s">
        <v>110</v>
      </c>
      <c r="L5" s="43" t="s">
        <v>111</v>
      </c>
      <c r="S5" s="4"/>
      <c r="T5" s="4"/>
      <c r="V5" s="4"/>
      <c r="X5" s="4"/>
      <c r="Y5" s="4"/>
    </row>
    <row r="6" spans="1:25" ht="16" thickBot="1">
      <c r="A6" s="11" t="s">
        <v>35</v>
      </c>
      <c r="B6" s="12"/>
      <c r="C6" s="12" t="s">
        <v>28</v>
      </c>
      <c r="D6" s="12" t="s">
        <v>7</v>
      </c>
      <c r="E6" s="12" t="s">
        <v>37</v>
      </c>
      <c r="F6" s="133">
        <v>1.964E-3</v>
      </c>
      <c r="G6" s="16"/>
      <c r="I6" s="44">
        <v>1</v>
      </c>
      <c r="J6" s="45">
        <f>F23</f>
        <v>9.4999999999999998E-3</v>
      </c>
      <c r="K6" s="45">
        <f>F13</f>
        <v>1.8770000000000001E-4</v>
      </c>
      <c r="L6" s="46">
        <v>0</v>
      </c>
      <c r="S6" s="4"/>
      <c r="T6" s="4"/>
      <c r="V6" s="4"/>
      <c r="X6" s="4"/>
      <c r="Y6" s="4"/>
    </row>
    <row r="7" spans="1:25" ht="16" thickBot="1">
      <c r="A7" s="11" t="s">
        <v>21</v>
      </c>
      <c r="B7" s="12"/>
      <c r="C7" s="12" t="s">
        <v>20</v>
      </c>
      <c r="D7" s="12" t="s">
        <v>6</v>
      </c>
      <c r="E7" s="12" t="s">
        <v>36</v>
      </c>
      <c r="F7" s="133">
        <v>0.70330000000000004</v>
      </c>
      <c r="G7" s="17"/>
      <c r="I7" s="11"/>
      <c r="J7" s="14"/>
      <c r="K7" s="14"/>
      <c r="L7" s="14"/>
      <c r="S7" s="4"/>
      <c r="T7" s="4"/>
      <c r="V7" s="4"/>
      <c r="X7" s="4"/>
      <c r="Y7" s="4"/>
    </row>
    <row r="8" spans="1:25" ht="16" thickBot="1">
      <c r="A8" s="11" t="s">
        <v>16</v>
      </c>
      <c r="B8" s="12"/>
      <c r="C8" s="12" t="s">
        <v>14</v>
      </c>
      <c r="D8" s="12" t="s">
        <v>15</v>
      </c>
      <c r="E8" s="12" t="s">
        <v>36</v>
      </c>
      <c r="F8" s="133">
        <v>1.132E-2</v>
      </c>
      <c r="G8" s="17"/>
      <c r="I8" s="154" t="s">
        <v>134</v>
      </c>
      <c r="J8" s="155"/>
      <c r="K8" s="155"/>
      <c r="L8" s="156"/>
      <c r="S8" s="4"/>
      <c r="T8" s="4"/>
      <c r="V8" s="4"/>
      <c r="X8" s="4"/>
      <c r="Y8" s="4"/>
    </row>
    <row r="9" spans="1:25">
      <c r="A9" s="11" t="s">
        <v>19</v>
      </c>
      <c r="B9" s="12"/>
      <c r="C9" s="12" t="s">
        <v>18</v>
      </c>
      <c r="D9" s="12" t="s">
        <v>6</v>
      </c>
      <c r="E9" s="12" t="s">
        <v>36</v>
      </c>
      <c r="F9" s="133">
        <v>0.91479999999999995</v>
      </c>
      <c r="G9" s="16"/>
      <c r="I9" s="39" t="s">
        <v>76</v>
      </c>
      <c r="J9" s="38" t="s">
        <v>60</v>
      </c>
      <c r="K9" s="38" t="s">
        <v>110</v>
      </c>
      <c r="L9" s="40" t="s">
        <v>111</v>
      </c>
      <c r="S9" s="4"/>
      <c r="T9" s="4"/>
      <c r="V9" s="4"/>
      <c r="X9" s="4"/>
      <c r="Y9" s="4"/>
    </row>
    <row r="10" spans="1:25" ht="16" thickBot="1">
      <c r="A10" s="11" t="s">
        <v>70</v>
      </c>
      <c r="B10" s="12" t="s">
        <v>71</v>
      </c>
      <c r="C10" s="12" t="s">
        <v>72</v>
      </c>
      <c r="D10" s="12" t="s">
        <v>23</v>
      </c>
      <c r="E10" s="12" t="s">
        <v>37</v>
      </c>
      <c r="F10" s="133">
        <v>0</v>
      </c>
      <c r="G10" s="16"/>
      <c r="I10" s="47">
        <v>1</v>
      </c>
      <c r="J10" s="45">
        <f>F24</f>
        <v>1.2E-2</v>
      </c>
      <c r="K10" s="45">
        <f>F14</f>
        <v>3.8289999999999998E-4</v>
      </c>
      <c r="L10" s="46">
        <f>0</f>
        <v>0</v>
      </c>
      <c r="S10" s="4"/>
      <c r="T10" s="4"/>
      <c r="V10" s="4"/>
      <c r="X10" s="4"/>
      <c r="Y10" s="4"/>
    </row>
    <row r="11" spans="1:25" ht="16" thickBot="1">
      <c r="A11" s="11" t="s">
        <v>39</v>
      </c>
      <c r="B11" s="12"/>
      <c r="C11" s="12" t="s">
        <v>22</v>
      </c>
      <c r="D11" s="12" t="s">
        <v>23</v>
      </c>
      <c r="E11" s="12" t="s">
        <v>36</v>
      </c>
      <c r="F11" s="133">
        <v>13.33</v>
      </c>
      <c r="G11" s="13"/>
      <c r="I11" s="11"/>
      <c r="J11" s="14"/>
      <c r="K11" s="14"/>
      <c r="L11" s="14"/>
      <c r="S11" s="4"/>
      <c r="T11" s="4"/>
      <c r="V11" s="4"/>
      <c r="X11" s="4"/>
      <c r="Y11" s="4"/>
    </row>
    <row r="12" spans="1:25" ht="16" thickBot="1">
      <c r="A12" s="11" t="s">
        <v>40</v>
      </c>
      <c r="B12" s="12"/>
      <c r="C12" s="12" t="s">
        <v>17</v>
      </c>
      <c r="D12" s="12" t="s">
        <v>5</v>
      </c>
      <c r="E12" s="12" t="s">
        <v>36</v>
      </c>
      <c r="F12" s="133">
        <v>2349</v>
      </c>
      <c r="G12" s="13"/>
      <c r="I12" s="154" t="s">
        <v>14</v>
      </c>
      <c r="J12" s="155"/>
      <c r="K12" s="155"/>
      <c r="L12" s="156"/>
      <c r="S12" s="4"/>
      <c r="T12" s="4"/>
      <c r="V12" s="4"/>
      <c r="X12" s="4"/>
      <c r="Y12" s="4"/>
    </row>
    <row r="13" spans="1:25">
      <c r="A13" s="11" t="s">
        <v>33</v>
      </c>
      <c r="B13" s="12"/>
      <c r="C13" s="12" t="s">
        <v>24</v>
      </c>
      <c r="D13" s="12" t="s">
        <v>25</v>
      </c>
      <c r="E13" s="12" t="s">
        <v>36</v>
      </c>
      <c r="F13" s="133">
        <v>1.8770000000000001E-4</v>
      </c>
      <c r="G13" s="15"/>
      <c r="I13" s="39" t="s">
        <v>76</v>
      </c>
      <c r="J13" s="38" t="s">
        <v>60</v>
      </c>
      <c r="K13" s="38" t="s">
        <v>110</v>
      </c>
      <c r="L13" s="40" t="s">
        <v>111</v>
      </c>
      <c r="S13" s="4"/>
      <c r="T13" s="4"/>
      <c r="V13" s="4"/>
      <c r="X13" s="4"/>
      <c r="Y13" s="4"/>
    </row>
    <row r="14" spans="1:25" ht="16" thickBot="1">
      <c r="A14" s="11" t="s">
        <v>137</v>
      </c>
      <c r="B14" s="12"/>
      <c r="C14" s="12" t="s">
        <v>129</v>
      </c>
      <c r="D14" s="12" t="s">
        <v>25</v>
      </c>
      <c r="E14" s="12" t="s">
        <v>36</v>
      </c>
      <c r="F14" s="133">
        <v>3.8289999999999998E-4</v>
      </c>
      <c r="G14" s="15"/>
      <c r="I14" s="47">
        <f>I10</f>
        <v>1</v>
      </c>
      <c r="J14" s="45">
        <f>F25</f>
        <v>2.0899999999999998E-2</v>
      </c>
      <c r="K14" s="45">
        <f>F15</f>
        <v>2.0470000000000002E-3</v>
      </c>
      <c r="L14" s="46">
        <f>0</f>
        <v>0</v>
      </c>
      <c r="S14" s="4"/>
      <c r="T14" s="4"/>
      <c r="V14" s="4"/>
      <c r="X14" s="4"/>
      <c r="Y14" s="4"/>
    </row>
    <row r="15" spans="1:25">
      <c r="A15" s="11" t="s">
        <v>131</v>
      </c>
      <c r="B15" s="12"/>
      <c r="C15" s="12" t="s">
        <v>127</v>
      </c>
      <c r="D15" s="12" t="s">
        <v>25</v>
      </c>
      <c r="E15" s="12" t="s">
        <v>36</v>
      </c>
      <c r="F15" s="133">
        <v>2.0470000000000002E-3</v>
      </c>
      <c r="G15" s="15"/>
      <c r="I15" s="39"/>
      <c r="J15" s="38"/>
      <c r="K15" s="38"/>
      <c r="L15" s="40"/>
      <c r="S15" s="4"/>
      <c r="T15" s="4"/>
      <c r="V15" s="4"/>
      <c r="X15" s="4"/>
      <c r="Y15" s="4"/>
    </row>
    <row r="16" spans="1:25">
      <c r="A16" s="11" t="s">
        <v>116</v>
      </c>
      <c r="B16" s="12"/>
      <c r="C16" s="12" t="s">
        <v>117</v>
      </c>
      <c r="D16" s="12" t="s">
        <v>25</v>
      </c>
      <c r="E16" s="12" t="s">
        <v>36</v>
      </c>
      <c r="F16" s="133">
        <v>2.7659999999999998E-3</v>
      </c>
      <c r="G16" s="15"/>
      <c r="S16" s="4"/>
      <c r="T16" s="4"/>
      <c r="V16" s="4"/>
      <c r="X16" s="4"/>
      <c r="Y16" s="4"/>
    </row>
    <row r="17" spans="1:25" ht="16" thickBot="1">
      <c r="A17" s="11" t="s">
        <v>57</v>
      </c>
      <c r="B17" s="12"/>
      <c r="C17" s="12" t="s">
        <v>58</v>
      </c>
      <c r="D17" s="12" t="s">
        <v>25</v>
      </c>
      <c r="E17" s="12" t="s">
        <v>36</v>
      </c>
      <c r="F17" s="133">
        <v>2.13</v>
      </c>
      <c r="G17" s="15"/>
      <c r="S17" s="4"/>
      <c r="T17" s="4"/>
      <c r="V17" s="4"/>
      <c r="X17" s="4"/>
      <c r="Y17" s="4"/>
    </row>
    <row r="18" spans="1:25" ht="16" thickBot="1">
      <c r="A18" s="11" t="s">
        <v>34</v>
      </c>
      <c r="B18" s="12"/>
      <c r="C18" s="12" t="s">
        <v>26</v>
      </c>
      <c r="D18" s="12" t="s">
        <v>25</v>
      </c>
      <c r="E18" s="12" t="s">
        <v>36</v>
      </c>
      <c r="F18" s="133">
        <v>177.1</v>
      </c>
      <c r="G18" s="15"/>
      <c r="I18" s="160" t="s">
        <v>112</v>
      </c>
      <c r="J18" s="161"/>
      <c r="K18" s="161"/>
      <c r="L18" s="162"/>
      <c r="S18" s="4"/>
      <c r="T18" s="4"/>
      <c r="V18" s="4"/>
      <c r="X18" s="4"/>
      <c r="Y18" s="4"/>
    </row>
    <row r="19" spans="1:25" ht="16" thickBot="1">
      <c r="A19" s="11" t="s">
        <v>41</v>
      </c>
      <c r="B19" s="12"/>
      <c r="C19" s="12" t="s">
        <v>130</v>
      </c>
      <c r="D19" s="12" t="s">
        <v>6</v>
      </c>
      <c r="E19" s="12" t="s">
        <v>36</v>
      </c>
      <c r="F19" s="133">
        <v>0.67730000000000001</v>
      </c>
      <c r="G19" s="15"/>
      <c r="I19" s="87"/>
      <c r="J19" s="88"/>
      <c r="K19" s="88"/>
      <c r="L19" s="89"/>
      <c r="S19" s="4"/>
      <c r="T19" s="4"/>
      <c r="V19" s="4"/>
      <c r="X19" s="4"/>
      <c r="Y19" s="4"/>
    </row>
    <row r="20" spans="1:25" ht="16" thickBot="1">
      <c r="A20" s="11" t="s">
        <v>41</v>
      </c>
      <c r="B20" s="12"/>
      <c r="C20" s="12" t="s">
        <v>27</v>
      </c>
      <c r="D20" s="12" t="s">
        <v>6</v>
      </c>
      <c r="E20" s="12" t="s">
        <v>36</v>
      </c>
      <c r="F20" s="133">
        <v>0.28470000000000001</v>
      </c>
      <c r="G20" s="16"/>
      <c r="I20" s="66" t="s">
        <v>76</v>
      </c>
      <c r="J20" s="67" t="s">
        <v>60</v>
      </c>
      <c r="K20" s="67" t="s">
        <v>110</v>
      </c>
      <c r="L20" s="68" t="s">
        <v>111</v>
      </c>
      <c r="S20" s="4"/>
      <c r="T20" s="4"/>
      <c r="V20" s="4"/>
      <c r="X20" s="4"/>
      <c r="Y20" s="4"/>
    </row>
    <row r="21" spans="1:25" ht="16" thickBot="1">
      <c r="A21" s="11" t="s">
        <v>13</v>
      </c>
      <c r="B21" s="12"/>
      <c r="C21" s="12" t="s">
        <v>12</v>
      </c>
      <c r="D21" s="12" t="s">
        <v>10</v>
      </c>
      <c r="E21" s="12" t="s">
        <v>36</v>
      </c>
      <c r="F21" s="133">
        <v>4080</v>
      </c>
      <c r="G21" s="13"/>
      <c r="I21" s="63">
        <v>1</v>
      </c>
      <c r="J21" s="64">
        <v>1.2E-2</v>
      </c>
      <c r="K21" s="64">
        <f>K10</f>
        <v>3.8289999999999998E-4</v>
      </c>
      <c r="L21" s="65">
        <v>0</v>
      </c>
      <c r="S21" s="2"/>
      <c r="T21" s="2"/>
      <c r="V21" s="2"/>
      <c r="X21" s="2"/>
      <c r="Y21" s="2"/>
    </row>
    <row r="22" spans="1:25">
      <c r="A22" s="11" t="s">
        <v>38</v>
      </c>
      <c r="B22" s="12"/>
      <c r="C22" s="12" t="s">
        <v>42</v>
      </c>
      <c r="D22" s="12" t="s">
        <v>59</v>
      </c>
      <c r="E22" s="12" t="s">
        <v>36</v>
      </c>
      <c r="F22" s="133">
        <v>0.7</v>
      </c>
      <c r="G22" s="16"/>
      <c r="I22" s="157" t="s">
        <v>114</v>
      </c>
      <c r="J22" s="158"/>
      <c r="K22" s="158"/>
      <c r="L22" s="159"/>
      <c r="S22" s="2"/>
      <c r="T22" s="2"/>
      <c r="V22" s="2"/>
      <c r="X22" s="2"/>
      <c r="Y22" s="2"/>
    </row>
    <row r="23" spans="1:25">
      <c r="A23" s="11" t="s">
        <v>50</v>
      </c>
      <c r="B23" s="12"/>
      <c r="C23" s="12" t="s">
        <v>44</v>
      </c>
      <c r="D23" s="12" t="s">
        <v>8</v>
      </c>
      <c r="E23" s="12" t="s">
        <v>43</v>
      </c>
      <c r="F23" s="133">
        <v>9.4999999999999998E-3</v>
      </c>
      <c r="G23" s="25"/>
      <c r="S23" s="2"/>
      <c r="T23" s="2"/>
      <c r="V23" s="2"/>
      <c r="X23" s="2"/>
      <c r="Y23" s="2"/>
    </row>
    <row r="24" spans="1:25">
      <c r="A24" s="11" t="s">
        <v>135</v>
      </c>
      <c r="B24" s="12"/>
      <c r="C24" s="12" t="s">
        <v>136</v>
      </c>
      <c r="D24" s="12" t="s">
        <v>8</v>
      </c>
      <c r="E24" s="12" t="s">
        <v>43</v>
      </c>
      <c r="F24" s="133">
        <v>1.2E-2</v>
      </c>
      <c r="G24" s="25"/>
      <c r="S24" s="2"/>
      <c r="T24" s="2"/>
      <c r="V24" s="2"/>
      <c r="X24" s="2"/>
      <c r="Y24" s="2"/>
    </row>
    <row r="25" spans="1:25">
      <c r="A25" s="11" t="s">
        <v>132</v>
      </c>
      <c r="B25" s="12"/>
      <c r="C25" s="12" t="s">
        <v>133</v>
      </c>
      <c r="D25" s="12" t="s">
        <v>8</v>
      </c>
      <c r="E25" s="12" t="s">
        <v>43</v>
      </c>
      <c r="F25" s="133">
        <v>2.0899999999999998E-2</v>
      </c>
      <c r="G25" s="25"/>
      <c r="S25" s="2"/>
      <c r="T25" s="2"/>
      <c r="V25" s="2"/>
      <c r="X25" s="2"/>
      <c r="Y25" s="2"/>
    </row>
    <row r="26" spans="1:25">
      <c r="A26" s="11" t="s">
        <v>138</v>
      </c>
      <c r="B26" s="12"/>
      <c r="C26" s="12" t="s">
        <v>118</v>
      </c>
      <c r="D26" s="12" t="s">
        <v>8</v>
      </c>
      <c r="E26" s="12" t="s">
        <v>43</v>
      </c>
      <c r="F26" s="133">
        <v>2.3099999999999999E-2</v>
      </c>
      <c r="G26" s="25"/>
      <c r="S26" s="2"/>
      <c r="T26" s="2"/>
      <c r="V26" s="2"/>
      <c r="X26" s="2"/>
      <c r="Y26" s="2"/>
    </row>
    <row r="27" spans="1:25">
      <c r="A27" s="11" t="s">
        <v>166</v>
      </c>
      <c r="B27" s="12"/>
      <c r="C27" s="12" t="s">
        <v>167</v>
      </c>
      <c r="D27" s="12" t="s">
        <v>8</v>
      </c>
      <c r="E27" s="12"/>
      <c r="F27" s="133">
        <v>0.2112</v>
      </c>
      <c r="G27" s="25"/>
      <c r="S27" s="2"/>
      <c r="T27" s="2"/>
      <c r="V27" s="2"/>
      <c r="X27" s="2"/>
      <c r="Y27" s="2"/>
    </row>
    <row r="28" spans="1:25">
      <c r="A28" s="11" t="s">
        <v>45</v>
      </c>
      <c r="B28" s="12"/>
      <c r="C28" s="12" t="s">
        <v>0</v>
      </c>
      <c r="D28" s="12" t="s">
        <v>2</v>
      </c>
      <c r="E28" s="12" t="s">
        <v>1</v>
      </c>
      <c r="F28" s="133">
        <v>10.248100000000001</v>
      </c>
      <c r="G28" s="13"/>
      <c r="S28" s="2"/>
      <c r="T28" s="2"/>
      <c r="V28" s="2"/>
      <c r="X28" s="2"/>
      <c r="Y28" s="2"/>
    </row>
    <row r="29" spans="1:25">
      <c r="A29" s="19" t="s">
        <v>46</v>
      </c>
      <c r="B29" s="20"/>
      <c r="C29" s="20" t="s">
        <v>3</v>
      </c>
      <c r="D29" s="21" t="s">
        <v>5</v>
      </c>
      <c r="E29" s="20" t="s">
        <v>4</v>
      </c>
      <c r="F29" s="133">
        <v>905.311806168217</v>
      </c>
      <c r="G29" s="22"/>
      <c r="S29" s="2"/>
      <c r="T29" s="2"/>
      <c r="V29" s="2"/>
      <c r="X29" s="2"/>
      <c r="Y29" s="2"/>
    </row>
    <row r="30" spans="1:25">
      <c r="A30" s="1"/>
      <c r="D30" s="1"/>
      <c r="E30" s="1"/>
      <c r="S30" s="2"/>
      <c r="T30" s="2"/>
      <c r="V30" s="2"/>
      <c r="X30" s="2"/>
      <c r="Y30" s="2"/>
    </row>
    <row r="31" spans="1:25">
      <c r="S31" s="2"/>
      <c r="T31" s="2"/>
      <c r="V31" s="2"/>
      <c r="W31" s="2"/>
      <c r="X31" s="2"/>
      <c r="Y31" s="2"/>
    </row>
    <row r="32" spans="1:25">
      <c r="A32" s="23" t="s">
        <v>113</v>
      </c>
      <c r="B32" s="9" t="s">
        <v>29</v>
      </c>
      <c r="C32" s="9" t="s">
        <v>30</v>
      </c>
      <c r="D32" s="9" t="s">
        <v>31</v>
      </c>
      <c r="E32" s="9" t="s">
        <v>32</v>
      </c>
      <c r="F32" s="132" t="s">
        <v>124</v>
      </c>
      <c r="G32" s="49"/>
    </row>
    <row r="33" spans="1:17">
      <c r="A33" s="11" t="s">
        <v>63</v>
      </c>
      <c r="B33" s="12"/>
      <c r="C33" s="12" t="s">
        <v>62</v>
      </c>
      <c r="D33" s="12" t="s">
        <v>6</v>
      </c>
      <c r="E33" s="12" t="s">
        <v>123</v>
      </c>
      <c r="F33" s="130">
        <f>F27/F26</f>
        <v>9.1428571428571423</v>
      </c>
      <c r="G33" s="50"/>
    </row>
    <row r="34" spans="1:17">
      <c r="A34" s="11" t="s">
        <v>64</v>
      </c>
      <c r="B34" s="12"/>
      <c r="C34" s="12" t="s">
        <v>65</v>
      </c>
      <c r="D34" s="12" t="s">
        <v>7</v>
      </c>
      <c r="E34" s="12" t="s">
        <v>66</v>
      </c>
      <c r="F34" s="130">
        <v>5.6747552149850004E-3</v>
      </c>
      <c r="G34" s="50"/>
      <c r="H34" s="3"/>
      <c r="J34" s="2"/>
      <c r="K34" s="2"/>
      <c r="L34" s="2"/>
      <c r="M34" s="2"/>
      <c r="N34" s="2"/>
      <c r="O34" s="2"/>
      <c r="P34" s="2"/>
      <c r="Q34" s="2"/>
    </row>
    <row r="35" spans="1:17">
      <c r="A35" s="11" t="s">
        <v>68</v>
      </c>
      <c r="B35" s="12"/>
      <c r="C35" s="12" t="s">
        <v>67</v>
      </c>
      <c r="D35" s="12" t="s">
        <v>8</v>
      </c>
      <c r="E35" s="12" t="s">
        <v>69</v>
      </c>
      <c r="F35" s="130">
        <f>F10/F11</f>
        <v>0</v>
      </c>
      <c r="G35" s="50"/>
      <c r="H35" s="3"/>
    </row>
    <row r="36" spans="1:17">
      <c r="A36" s="11" t="s">
        <v>73</v>
      </c>
      <c r="B36" s="12"/>
      <c r="C36" s="12" t="s">
        <v>74</v>
      </c>
      <c r="D36" s="12" t="s">
        <v>6</v>
      </c>
      <c r="E36" s="12" t="s">
        <v>75</v>
      </c>
      <c r="F36" s="130">
        <v>2.8363</v>
      </c>
      <c r="G36" s="50"/>
    </row>
    <row r="37" spans="1:17">
      <c r="A37" s="11" t="s">
        <v>78</v>
      </c>
      <c r="B37" s="12"/>
      <c r="C37" s="12" t="s">
        <v>79</v>
      </c>
      <c r="D37" s="12" t="s">
        <v>8</v>
      </c>
      <c r="E37" s="12"/>
      <c r="F37" s="130">
        <v>0.70330000000000004</v>
      </c>
      <c r="G37" s="50"/>
    </row>
    <row r="38" spans="1:17">
      <c r="A38" s="11" t="s">
        <v>95</v>
      </c>
      <c r="B38" s="12"/>
      <c r="C38" s="12" t="s">
        <v>90</v>
      </c>
      <c r="D38" s="12" t="s">
        <v>6</v>
      </c>
      <c r="E38" s="12"/>
      <c r="F38" s="130">
        <v>0.437110144796372</v>
      </c>
      <c r="G38" s="50"/>
    </row>
    <row r="39" spans="1:17">
      <c r="A39" s="11" t="s">
        <v>96</v>
      </c>
      <c r="B39" s="12"/>
      <c r="C39" s="12" t="s">
        <v>91</v>
      </c>
      <c r="D39" s="12" t="s">
        <v>97</v>
      </c>
      <c r="E39" s="12"/>
      <c r="F39" s="130">
        <v>23.9</v>
      </c>
      <c r="G39" s="50"/>
    </row>
    <row r="40" spans="1:17">
      <c r="A40" s="11" t="s">
        <v>98</v>
      </c>
      <c r="B40" s="12"/>
      <c r="C40" s="12" t="s">
        <v>92</v>
      </c>
      <c r="D40" s="12" t="s">
        <v>99</v>
      </c>
      <c r="E40" s="12"/>
      <c r="F40" s="130">
        <v>550000</v>
      </c>
      <c r="G40" s="50"/>
      <c r="J40" s="2"/>
      <c r="K40" s="2"/>
      <c r="L40" s="2"/>
      <c r="M40" s="2"/>
      <c r="N40" s="2"/>
      <c r="O40" s="2"/>
      <c r="P40" s="2"/>
      <c r="Q40" s="2"/>
    </row>
    <row r="41" spans="1:17">
      <c r="A41" s="11" t="s">
        <v>100</v>
      </c>
      <c r="B41" s="12"/>
      <c r="C41" s="12" t="s">
        <v>93</v>
      </c>
      <c r="D41" s="12" t="s">
        <v>101</v>
      </c>
      <c r="E41" s="12"/>
      <c r="F41" s="130">
        <v>0.09</v>
      </c>
      <c r="G41" s="50"/>
    </row>
    <row r="42" spans="1:17" ht="16" thickBot="1">
      <c r="A42" s="11" t="s">
        <v>102</v>
      </c>
      <c r="B42" s="12"/>
      <c r="C42" s="12" t="s">
        <v>94</v>
      </c>
      <c r="D42" s="12" t="s">
        <v>6</v>
      </c>
      <c r="E42" s="12"/>
      <c r="F42" s="130">
        <v>0.09</v>
      </c>
      <c r="G42" s="50"/>
      <c r="J42" s="2"/>
      <c r="K42" s="2"/>
      <c r="L42" s="2"/>
      <c r="M42" s="2"/>
      <c r="N42" s="2"/>
      <c r="O42" s="2"/>
      <c r="P42" s="2"/>
      <c r="Q42" s="2"/>
    </row>
    <row r="43" spans="1:17" ht="16" thickBot="1">
      <c r="A43" s="18" t="s">
        <v>115</v>
      </c>
      <c r="B43" s="20"/>
      <c r="C43" s="20" t="s">
        <v>107</v>
      </c>
      <c r="D43" s="20" t="s">
        <v>108</v>
      </c>
      <c r="E43" s="20"/>
      <c r="F43" s="134">
        <v>365</v>
      </c>
      <c r="G43" s="51"/>
    </row>
    <row r="44" spans="1:17">
      <c r="A44" t="s">
        <v>125</v>
      </c>
      <c r="F44" s="131">
        <v>196100</v>
      </c>
    </row>
    <row r="46" spans="1:17">
      <c r="A46" s="24"/>
    </row>
    <row r="48" spans="1:17">
      <c r="I48" s="5"/>
      <c r="J48" s="6"/>
      <c r="K48" s="6"/>
      <c r="L48" s="6"/>
      <c r="M48" s="6"/>
      <c r="N48" s="6"/>
      <c r="O48" s="6"/>
      <c r="P48" s="6"/>
      <c r="Q48" s="7"/>
    </row>
  </sheetData>
  <mergeCells count="5">
    <mergeCell ref="I4:L4"/>
    <mergeCell ref="I12:L12"/>
    <mergeCell ref="I8:L8"/>
    <mergeCell ref="I22:L22"/>
    <mergeCell ref="I18:L18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CBB76-D911-47C1-82FF-CCF765BC0EE0}">
  <sheetPr codeName="Sheet2"/>
  <dimension ref="A1:AF3003"/>
  <sheetViews>
    <sheetView zoomScale="82" zoomScaleNormal="82" workbookViewId="0">
      <pane xSplit="1" topLeftCell="L1" activePane="topRight" state="frozen"/>
      <selection activeCell="G1" sqref="G1:H1048576"/>
      <selection pane="topRight" activeCell="Z1" sqref="Z1:AJ18"/>
    </sheetView>
  </sheetViews>
  <sheetFormatPr baseColWidth="10" defaultColWidth="8.83203125" defaultRowHeight="15"/>
  <cols>
    <col min="1" max="1" width="8.83203125" style="34"/>
    <col min="2" max="2" width="9" style="32" customWidth="1"/>
    <col min="3" max="3" width="8.83203125" style="32"/>
    <col min="4" max="4" width="9.6640625" style="149" bestFit="1" customWidth="1"/>
    <col min="5" max="5" width="8.83203125" style="126" customWidth="1"/>
    <col min="6" max="6" width="8.83203125" style="120" customWidth="1"/>
    <col min="7" max="7" width="8.83203125" style="77" customWidth="1"/>
    <col min="8" max="8" width="8.83203125" style="115" customWidth="1"/>
    <col min="9" max="9" width="8.83203125" style="80" customWidth="1"/>
    <col min="10" max="10" width="8.83203125" style="70" customWidth="1"/>
    <col min="11" max="11" width="8.83203125" style="71" customWidth="1"/>
    <col min="12" max="12" width="8.83203125" style="72" customWidth="1"/>
    <col min="13" max="13" width="8.83203125" style="81" customWidth="1"/>
    <col min="14" max="15" width="8.83203125" style="48" customWidth="1"/>
    <col min="16" max="16" width="8.83203125" style="122" customWidth="1"/>
    <col min="17" max="17" width="14.33203125" style="128" customWidth="1"/>
    <col min="18" max="18" width="9.1640625" style="53" customWidth="1"/>
    <col min="19" max="20" width="8.83203125" style="48" customWidth="1"/>
    <col min="21" max="21" width="9.1640625" style="55" customWidth="1"/>
    <col min="22" max="22" width="9.1640625" customWidth="1"/>
    <col min="23" max="23" width="15.6640625" style="112" customWidth="1"/>
    <col min="24" max="24" width="15.1640625" style="60" bestFit="1" customWidth="1"/>
    <col min="25" max="25" width="19" style="62" bestFit="1" customWidth="1"/>
    <col min="29" max="29" width="10.6640625" bestFit="1" customWidth="1"/>
  </cols>
  <sheetData>
    <row r="1" spans="1:32" ht="16" thickBot="1">
      <c r="B1" s="37" t="s">
        <v>87</v>
      </c>
      <c r="C1" s="37"/>
      <c r="D1" s="150"/>
      <c r="E1" s="163" t="s">
        <v>86</v>
      </c>
      <c r="F1" s="164"/>
      <c r="G1" s="75" t="s">
        <v>85</v>
      </c>
      <c r="H1" s="141"/>
      <c r="I1" s="78"/>
      <c r="J1" s="166" t="s">
        <v>63</v>
      </c>
      <c r="K1" s="167"/>
      <c r="L1" s="167"/>
      <c r="M1" s="73"/>
      <c r="N1" s="163" t="s">
        <v>106</v>
      </c>
      <c r="O1" s="165"/>
      <c r="P1" s="165"/>
      <c r="Q1" s="164"/>
      <c r="R1" s="165" t="s">
        <v>88</v>
      </c>
      <c r="S1" s="165"/>
      <c r="T1" s="165"/>
      <c r="U1" s="164"/>
      <c r="W1" s="137"/>
      <c r="X1" s="35" t="s">
        <v>89</v>
      </c>
      <c r="Y1" s="36"/>
      <c r="AE1" s="2"/>
    </row>
    <row r="2" spans="1:32" ht="16" thickBot="1">
      <c r="A2" s="33" t="s">
        <v>80</v>
      </c>
      <c r="B2" s="31" t="s">
        <v>56</v>
      </c>
      <c r="C2" s="31" t="s">
        <v>55</v>
      </c>
      <c r="D2" s="151" t="s">
        <v>51</v>
      </c>
      <c r="E2" s="124" t="s">
        <v>49</v>
      </c>
      <c r="F2" s="117" t="s">
        <v>48</v>
      </c>
      <c r="G2" s="76" t="s">
        <v>60</v>
      </c>
      <c r="H2" s="142" t="s">
        <v>76</v>
      </c>
      <c r="I2" s="79" t="s">
        <v>54</v>
      </c>
      <c r="J2" s="29" t="s">
        <v>119</v>
      </c>
      <c r="K2" s="27" t="s">
        <v>120</v>
      </c>
      <c r="L2" s="30" t="s">
        <v>62</v>
      </c>
      <c r="M2" s="84" t="s">
        <v>126</v>
      </c>
      <c r="N2" s="74" t="s">
        <v>61</v>
      </c>
      <c r="O2" s="74" t="s">
        <v>84</v>
      </c>
      <c r="P2" s="121" t="s">
        <v>52</v>
      </c>
      <c r="Q2" s="127" t="s">
        <v>53</v>
      </c>
      <c r="R2" s="52" t="s">
        <v>77</v>
      </c>
      <c r="S2" s="26" t="s">
        <v>81</v>
      </c>
      <c r="T2" s="26" t="s">
        <v>82</v>
      </c>
      <c r="U2" s="28" t="s">
        <v>83</v>
      </c>
      <c r="V2" s="69"/>
      <c r="W2" s="138" t="s">
        <v>103</v>
      </c>
      <c r="X2" s="27" t="s">
        <v>104</v>
      </c>
      <c r="Y2" s="30" t="s">
        <v>105</v>
      </c>
    </row>
    <row r="3" spans="1:32">
      <c r="A3" s="34">
        <v>0</v>
      </c>
      <c r="B3">
        <v>1</v>
      </c>
      <c r="C3" s="85">
        <v>18.119993491470801</v>
      </c>
      <c r="D3" s="149">
        <f>Overview!K21</f>
        <v>3.8289999999999998E-4</v>
      </c>
      <c r="E3" s="125">
        <f>B3/(B3+Overview!$F$22)</f>
        <v>0.58823529411764708</v>
      </c>
      <c r="F3" s="118">
        <f>EXP(Overview!$F$21/Overview!$F$5-Overview!$F$21/('='!C3+273.15))</f>
        <v>0.91408420874011254</v>
      </c>
      <c r="G3" s="77">
        <f>Overview!J21</f>
        <v>1.2E-2</v>
      </c>
      <c r="H3" s="115">
        <f>Overview!I21</f>
        <v>1</v>
      </c>
      <c r="I3" s="80">
        <f>0</f>
        <v>0</v>
      </c>
      <c r="J3" s="70">
        <f>IF(D3&lt;Overview!$F$16,1,'='!G3/Overview!$F$26)</f>
        <v>1</v>
      </c>
      <c r="K3" s="71">
        <f>IF(D3&lt;Overview!$F$17,'='!G3/Overview!$F$26,Overview!$F$33)</f>
        <v>0.51948051948051954</v>
      </c>
      <c r="L3" s="72">
        <f>IF(J3=1,1,K3)</f>
        <v>1</v>
      </c>
      <c r="M3" s="81">
        <f>MIN(1,Overview!$F$44*F3*(G3-Overview!$F$25)^2+0.2)</f>
        <v>1</v>
      </c>
      <c r="N3" s="48">
        <f>L3*F3*Overview!$F$8</f>
        <v>1.0347433242938074E-2</v>
      </c>
      <c r="O3" s="48">
        <f>F3*Overview!$F$6</f>
        <v>1.7952613859655811E-3</v>
      </c>
      <c r="P3" s="122">
        <f>N3*(H3/G3-(1+Overview!$F$35/'='!G3)/(Overview!$F$37*Overview!$F$33))/('='!H3+Overview!$F$36)</f>
        <v>0.22435078157692226</v>
      </c>
      <c r="Q3" s="128">
        <f>(N3/G3-P3)*H3*Overview!$F$29*'='!G3^3</f>
        <v>9.9797249418529877E-4</v>
      </c>
      <c r="R3" s="57">
        <f t="shared" ref="R3:R66" si="0">(E3*M3-H3)*N3/G3</f>
        <v>-0.35505898382630641</v>
      </c>
      <c r="S3" s="58">
        <f t="shared" ref="S3:S66" si="1">G3*P3/3</f>
        <v>8.9740312630768899E-4</v>
      </c>
      <c r="T3" s="58">
        <f>IF(D3&lt;Overview!$F$18,(1-Overview!$F$9)*'='!Q3-'='!D3*'='!O3,0)</f>
        <v>8.4339850919901279E-5</v>
      </c>
      <c r="U3" s="54">
        <f>IF(D3&gt;=Overview!$F$18,(1-Overview!$F$9)*'='!Q3-Overview!$F$18*'='!O3,0)</f>
        <v>0</v>
      </c>
      <c r="V3" s="2"/>
      <c r="W3" s="112">
        <f>G3/Overview!$F$19</f>
        <v>1.7717407352724052E-2</v>
      </c>
      <c r="X3" s="60">
        <f>G3^3*(1+H3*Overview!$F$38)</f>
        <v>2.4833263302081308E-6</v>
      </c>
      <c r="Y3" s="61">
        <f>G3^3*Overview!$F$42*(1+Overview!$F$38*H3)+I3*Overview!$F$39/Overview!$F$40</f>
        <v>2.2349936971873175E-7</v>
      </c>
      <c r="AA3" s="139"/>
      <c r="AB3" s="2"/>
      <c r="AC3" s="2"/>
      <c r="AD3" s="2"/>
    </row>
    <row r="4" spans="1:32">
      <c r="A4" s="34">
        <v>1</v>
      </c>
      <c r="B4">
        <v>1</v>
      </c>
      <c r="C4" s="85">
        <v>18.3499934863299</v>
      </c>
      <c r="D4" s="149">
        <f t="shared" ref="D4:D67" si="2">D3+T3</f>
        <v>4.6723985091990126E-4</v>
      </c>
      <c r="E4" s="125">
        <f>B4/(B4+Overview!$F$22)</f>
        <v>0.58823529411764708</v>
      </c>
      <c r="F4" s="118">
        <f>EXP(Overview!$F$21/Overview!$F$5-Overview!$F$21/('='!C4+273.15))</f>
        <v>0.9242430013145071</v>
      </c>
      <c r="G4" s="77">
        <f t="shared" ref="G4:G67" si="3">G3+S3</f>
        <v>1.289740312630769E-2</v>
      </c>
      <c r="H4" s="115">
        <f t="shared" ref="H4:H67" si="4">H3+R3</f>
        <v>0.64494101617369359</v>
      </c>
      <c r="I4" s="80">
        <f>IF((A4-Overview!$F$43)/365=ROUND((A4-Overview!$F$43)/365,0),I3*0.05,I3+U3)</f>
        <v>0</v>
      </c>
      <c r="J4" s="70">
        <f>IF(D4&lt;Overview!$F$16,1,'='!G4/Overview!$F$26)</f>
        <v>1</v>
      </c>
      <c r="K4" s="71">
        <f>IF(D4&lt;Overview!$F$17,'='!G4/Overview!$F$26,Overview!$F$33)</f>
        <v>0.5583291396669996</v>
      </c>
      <c r="L4" s="72">
        <f t="shared" ref="L4:L67" si="5">IF(J4=1,1,K4)</f>
        <v>1</v>
      </c>
      <c r="M4" s="81">
        <f>MIN(1,Overview!$F$44*F4*(G4-Overview!$F$25)^2+0.2)</f>
        <v>1</v>
      </c>
      <c r="N4" s="48">
        <f>L4*F4*Overview!$F$8</f>
        <v>1.0462430774880221E-2</v>
      </c>
      <c r="O4" s="48">
        <f>F4*Overview!$F$6</f>
        <v>1.8152132545816919E-3</v>
      </c>
      <c r="P4" s="122">
        <f>N4*(H4/G4-(1+Overview!$F$35/'='!G4)/(Overview!$F$37*Overview!$F$33))/('='!H4+Overview!$F$36)</f>
        <v>0.14981781895727633</v>
      </c>
      <c r="Q4" s="128">
        <f>(N4/G4-P4)*H4*Overview!$F$29*'='!G4^3</f>
        <v>8.2847692239517768E-4</v>
      </c>
      <c r="R4" s="57">
        <f t="shared" si="0"/>
        <v>-4.5999933920095368E-2</v>
      </c>
      <c r="S4" s="58">
        <f t="shared" si="1"/>
        <v>6.4408693553205849E-4</v>
      </c>
      <c r="T4" s="58">
        <f>IF(D4&lt;Overview!$F$18,(1-Overview!$F$9)*'='!Q4-'='!D4*'='!O4,0)</f>
        <v>6.9738093817610597E-5</v>
      </c>
      <c r="U4" s="54">
        <f>IF(D4&gt;=Overview!$F$18,(1-Overview!$F$9)*'='!Q4-Overview!$F$18*'='!O4,0)</f>
        <v>0</v>
      </c>
      <c r="V4" s="2"/>
      <c r="W4" s="112">
        <f>G4/Overview!$F$19</f>
        <v>1.9042378748424169E-2</v>
      </c>
      <c r="X4" s="60">
        <f>G4^3*(1+H4*Overview!$F$38)</f>
        <v>2.750201074517069E-6</v>
      </c>
      <c r="Y4" s="61">
        <f>G4^3*Overview!$F$42*(1+Overview!$F$38*H4)+I4*Overview!$F$39/Overview!$F$40</f>
        <v>2.4751809670653619E-7</v>
      </c>
      <c r="AA4" s="139"/>
      <c r="AB4" s="2"/>
      <c r="AC4" s="2"/>
      <c r="AD4" s="2"/>
      <c r="AF4" s="140"/>
    </row>
    <row r="5" spans="1:32">
      <c r="A5" s="34">
        <v>2</v>
      </c>
      <c r="B5">
        <v>1</v>
      </c>
      <c r="C5" s="85">
        <v>18.499993482977199</v>
      </c>
      <c r="D5" s="149">
        <f t="shared" si="2"/>
        <v>5.3697794473751186E-4</v>
      </c>
      <c r="E5" s="125">
        <f>B5/(B5+Overview!$F$22)</f>
        <v>0.58823529411764708</v>
      </c>
      <c r="F5" s="118">
        <f>EXP(Overview!$F$21/Overview!$F$5-Overview!$F$21/('='!C5+273.15))</f>
        <v>0.9309203055876184</v>
      </c>
      <c r="G5" s="77">
        <f t="shared" si="3"/>
        <v>1.3541490061839748E-2</v>
      </c>
      <c r="H5" s="115">
        <f t="shared" si="4"/>
        <v>0.59894108225359821</v>
      </c>
      <c r="I5" s="80">
        <f>IF((A5-Overview!$F$43)/365=ROUND((A5-Overview!$F$43)/365,0),I4*0.05,I4+U4)</f>
        <v>0</v>
      </c>
      <c r="J5" s="70">
        <f>IF(D5&lt;Overview!$F$16,1,'='!G5/Overview!$F$26)</f>
        <v>1</v>
      </c>
      <c r="K5" s="71">
        <f>IF(D5&lt;Overview!$F$17,'='!G5/Overview!$F$26,Overview!$F$33)</f>
        <v>0.58621169098873371</v>
      </c>
      <c r="L5" s="72">
        <f t="shared" si="5"/>
        <v>1</v>
      </c>
      <c r="M5" s="81">
        <f>MIN(1,Overview!$F$44*F5*(G5-Overview!$F$25)^2+0.2)</f>
        <v>1</v>
      </c>
      <c r="N5" s="48">
        <f>L5*F5*Overview!$F$8</f>
        <v>1.053801785925184E-2</v>
      </c>
      <c r="O5" s="48">
        <f>F5*Overview!$F$6</f>
        <v>1.8283274801740826E-3</v>
      </c>
      <c r="P5" s="122">
        <f>N5*(H5/G5-(1+Overview!$F$35/'='!G5)/(Overview!$F$37*Overview!$F$33))/('='!H5+Overview!$F$36)</f>
        <v>0.13520403360996378</v>
      </c>
      <c r="Q5" s="128">
        <f>(N5/G5-P5)*H5*Overview!$F$29*'='!G5^3</f>
        <v>8.6574783180495829E-4</v>
      </c>
      <c r="R5" s="57">
        <f t="shared" si="0"/>
        <v>-8.331268276889469E-3</v>
      </c>
      <c r="S5" s="58">
        <f t="shared" si="1"/>
        <v>6.1028802581665725E-4</v>
      </c>
      <c r="T5" s="58">
        <f>IF(D5&lt;Overview!$F$18,(1-Overview!$F$9)*'='!Q5-'='!D5*'='!O5,0)</f>
        <v>7.2779943737171502E-5</v>
      </c>
      <c r="U5" s="54">
        <f>IF(D5&gt;=Overview!$F$18,(1-Overview!$F$9)*'='!Q5-Overview!$F$18*'='!O5,0)</f>
        <v>0</v>
      </c>
      <c r="V5" s="2"/>
      <c r="W5" s="112">
        <f>G5/Overview!$F$19</f>
        <v>1.9993341299039936E-2</v>
      </c>
      <c r="X5" s="60">
        <f>G5^3*(1+H5*Overview!$F$38)</f>
        <v>3.1332207820319142E-6</v>
      </c>
      <c r="Y5" s="61">
        <f>G5^3*Overview!$F$42*(1+Overview!$F$38*H5)+I5*Overview!$F$39/Overview!$F$40</f>
        <v>2.8198987038287224E-7</v>
      </c>
      <c r="AA5" s="139"/>
      <c r="AB5" s="2"/>
      <c r="AC5" s="2"/>
      <c r="AD5" s="2"/>
      <c r="AF5" s="140"/>
    </row>
    <row r="6" spans="1:32">
      <c r="A6" s="34">
        <v>3</v>
      </c>
      <c r="B6">
        <v>1</v>
      </c>
      <c r="C6" s="85">
        <v>18.549993481859602</v>
      </c>
      <c r="D6" s="149">
        <f t="shared" si="2"/>
        <v>6.0975788847468342E-4</v>
      </c>
      <c r="E6" s="125">
        <f>B6/(B6+Overview!$F$22)</f>
        <v>0.58823529411764708</v>
      </c>
      <c r="F6" s="118">
        <f>EXP(Overview!$F$21/Overview!$F$5-Overview!$F$21/('='!C6+273.15))</f>
        <v>0.93315524149387141</v>
      </c>
      <c r="G6" s="77">
        <f t="shared" si="3"/>
        <v>1.4151778087656405E-2</v>
      </c>
      <c r="H6" s="115">
        <f t="shared" si="4"/>
        <v>0.59060981397670875</v>
      </c>
      <c r="I6" s="80">
        <f>IF((A6-Overview!$F$43)/365=ROUND((A6-Overview!$F$43)/365,0),I5*0.05,I5+U5)</f>
        <v>0</v>
      </c>
      <c r="J6" s="70">
        <f>IF(D6&lt;Overview!$F$16,1,'='!G6/Overview!$F$26)</f>
        <v>1</v>
      </c>
      <c r="K6" s="71">
        <f>IF(D6&lt;Overview!$F$17,'='!G6/Overview!$F$26,Overview!$F$33)</f>
        <v>0.6126310860457318</v>
      </c>
      <c r="L6" s="72">
        <f t="shared" si="5"/>
        <v>1</v>
      </c>
      <c r="M6" s="81">
        <f>MIN(1,Overview!$F$44*F6*(G6-Overview!$F$25)^2+0.2)</f>
        <v>1</v>
      </c>
      <c r="N6" s="48">
        <f>L6*F6*Overview!$F$8</f>
        <v>1.0563317333710624E-2</v>
      </c>
      <c r="O6" s="48">
        <f>F6*Overview!$F$6</f>
        <v>1.8327168942939634E-3</v>
      </c>
      <c r="P6" s="122">
        <f>N6*(H6/G6-(1+Overview!$F$35/'='!G6)/(Overview!$F$37*Overview!$F$33))/('='!H6+Overview!$F$36)</f>
        <v>0.12816396340349315</v>
      </c>
      <c r="Q6" s="128">
        <f>(N6/G6-P6)*H6*Overview!$F$29*'='!G6^3</f>
        <v>9.3693085513497411E-4</v>
      </c>
      <c r="R6" s="57">
        <f t="shared" si="0"/>
        <v>-1.7724138006618585E-3</v>
      </c>
      <c r="S6" s="58">
        <f t="shared" si="1"/>
        <v>6.0458265630691723E-4</v>
      </c>
      <c r="T6" s="58">
        <f>IF(D6&lt;Overview!$F$18,(1-Overview!$F$9)*'='!Q6-'='!D6*'='!O6,0)</f>
        <v>7.8708995273863276E-5</v>
      </c>
      <c r="U6" s="54">
        <f>IF(D6&gt;=Overview!$F$18,(1-Overview!$F$9)*'='!Q6-Overview!$F$18*'='!O6,0)</f>
        <v>0</v>
      </c>
      <c r="V6" s="2"/>
      <c r="W6" s="112">
        <f>G6/Overview!$F$19</f>
        <v>2.089440142869689E-2</v>
      </c>
      <c r="X6" s="60">
        <f>G6^3*(1+H6*Overview!$F$38)</f>
        <v>3.5659022612842474E-6</v>
      </c>
      <c r="Y6" s="61">
        <f>G6^3*Overview!$F$42*(1+Overview!$F$38*H6)+I6*Overview!$F$39/Overview!$F$40</f>
        <v>3.2093120351558226E-7</v>
      </c>
      <c r="AA6" s="139"/>
      <c r="AB6" s="2"/>
      <c r="AC6" s="2"/>
      <c r="AD6" s="2"/>
    </row>
    <row r="7" spans="1:32">
      <c r="A7" s="34">
        <v>4</v>
      </c>
      <c r="B7">
        <v>1</v>
      </c>
      <c r="C7" s="85">
        <v>18.459993483871202</v>
      </c>
      <c r="D7" s="149">
        <f t="shared" si="2"/>
        <v>6.8846688374854666E-4</v>
      </c>
      <c r="E7" s="125">
        <f>B7/(B7+Overview!$F$22)</f>
        <v>0.58823529411764708</v>
      </c>
      <c r="F7" s="118">
        <f>EXP(Overview!$F$21/Overview!$F$5-Overview!$F$21/('='!C7+273.15))</f>
        <v>0.92913566135275816</v>
      </c>
      <c r="G7" s="77">
        <f t="shared" si="3"/>
        <v>1.4756360743963323E-2</v>
      </c>
      <c r="H7" s="115">
        <f t="shared" si="4"/>
        <v>0.58883740017604691</v>
      </c>
      <c r="I7" s="80">
        <f>IF((A7-Overview!$F$43)/365=ROUND((A7-Overview!$F$43)/365,0),I6*0.05,I6+U6)</f>
        <v>0</v>
      </c>
      <c r="J7" s="70">
        <f>IF(D7&lt;Overview!$F$16,1,'='!G7/Overview!$F$26)</f>
        <v>1</v>
      </c>
      <c r="K7" s="71">
        <f>IF(D7&lt;Overview!$F$17,'='!G7/Overview!$F$26,Overview!$F$33)</f>
        <v>0.63880349540966763</v>
      </c>
      <c r="L7" s="72">
        <f t="shared" si="5"/>
        <v>1</v>
      </c>
      <c r="M7" s="81">
        <f>MIN(1,Overview!$F$44*F7*(G7-Overview!$F$25)^2+0.2)</f>
        <v>1</v>
      </c>
      <c r="N7" s="48">
        <f>L7*F7*Overview!$F$8</f>
        <v>1.0517815686513223E-2</v>
      </c>
      <c r="O7" s="48">
        <f>F7*Overview!$F$6</f>
        <v>1.8248224388968171E-3</v>
      </c>
      <c r="P7" s="122">
        <f>N7*(H7/G7-(1+Overview!$F$35/'='!G7)/(Overview!$F$37*Overview!$F$33))/('='!H7+Overview!$F$36)</f>
        <v>0.12205843799554741</v>
      </c>
      <c r="Q7" s="128">
        <f>(N7/G7-P7)*H7*Overview!$F$29*'='!G7^3</f>
        <v>1.0118195548495823E-3</v>
      </c>
      <c r="R7" s="57">
        <f t="shared" si="0"/>
        <v>-4.2916005212010672E-4</v>
      </c>
      <c r="S7" s="58">
        <f t="shared" si="1"/>
        <v>6.0037944763565907E-4</v>
      </c>
      <c r="T7" s="58">
        <f>IF(D7&lt;Overview!$F$18,(1-Overview!$F$9)*'='!Q7-'='!D7*'='!O7,0)</f>
        <v>8.4950696255282749E-5</v>
      </c>
      <c r="U7" s="54">
        <f>IF(D7&gt;=Overview!$F$18,(1-Overview!$F$9)*'='!Q7-Overview!$F$18*'='!O7,0)</f>
        <v>0</v>
      </c>
      <c r="V7" s="2"/>
      <c r="W7" s="112">
        <f>G7/Overview!$F$19</f>
        <v>2.1787037862045361E-2</v>
      </c>
      <c r="X7" s="60">
        <f>G7^3*(1+H7*Overview!$F$38)</f>
        <v>4.0402355761423119E-6</v>
      </c>
      <c r="Y7" s="61">
        <f>G7^3*Overview!$F$42*(1+Overview!$F$38*H7)+I7*Overview!$F$39/Overview!$F$40</f>
        <v>3.6362120185280806E-7</v>
      </c>
      <c r="AA7" s="139"/>
      <c r="AB7" s="2"/>
      <c r="AC7" s="2"/>
      <c r="AD7" s="2"/>
    </row>
    <row r="8" spans="1:32">
      <c r="A8" s="34">
        <v>5</v>
      </c>
      <c r="B8">
        <v>1</v>
      </c>
      <c r="C8" s="85">
        <v>18.579993481189</v>
      </c>
      <c r="D8" s="149">
        <f t="shared" si="2"/>
        <v>7.7341758000382945E-4</v>
      </c>
      <c r="E8" s="125">
        <f>B8/(B8+Overview!$F$22)</f>
        <v>0.58823529411764708</v>
      </c>
      <c r="F8" s="118">
        <f>EXP(Overview!$F$21/Overview!$F$5-Overview!$F$21/('='!C8+273.15))</f>
        <v>0.93449840900021319</v>
      </c>
      <c r="G8" s="77">
        <f t="shared" si="3"/>
        <v>1.5356740191598982E-2</v>
      </c>
      <c r="H8" s="115">
        <f t="shared" si="4"/>
        <v>0.58840824012392678</v>
      </c>
      <c r="I8" s="80">
        <f>IF((A8-Overview!$F$43)/365=ROUND((A8-Overview!$F$43)/365,0),I7*0.05,I7+U7)</f>
        <v>0</v>
      </c>
      <c r="J8" s="70">
        <f>IF(D8&lt;Overview!$F$16,1,'='!G8/Overview!$F$26)</f>
        <v>1</v>
      </c>
      <c r="K8" s="71">
        <f>IF(D8&lt;Overview!$F$17,'='!G8/Overview!$F$26,Overview!$F$33)</f>
        <v>0.66479394768826761</v>
      </c>
      <c r="L8" s="72">
        <f t="shared" si="5"/>
        <v>1</v>
      </c>
      <c r="M8" s="81">
        <f>MIN(1,Overview!$F$44*F8*(G8-Overview!$F$25)^2+0.2)</f>
        <v>1</v>
      </c>
      <c r="N8" s="48">
        <f>L8*F8*Overview!$F$8</f>
        <v>1.0578521989882414E-2</v>
      </c>
      <c r="O8" s="48">
        <f>F8*Overview!$F$6</f>
        <v>1.8353548752764188E-3</v>
      </c>
      <c r="P8" s="122">
        <f>N8*(H8/G8-(1+Overview!$F$35/'='!G8)/(Overview!$F$37*Overview!$F$33))/('='!H8+Overview!$F$36)</f>
        <v>0.11787313160436187</v>
      </c>
      <c r="Q8" s="128">
        <f>(N8/G8-P8)*H8*Overview!$F$29*'='!G8^3</f>
        <v>1.1015243843683631E-3</v>
      </c>
      <c r="R8" s="57">
        <f t="shared" si="0"/>
        <v>-1.1913421127571475E-4</v>
      </c>
      <c r="S8" s="58">
        <f t="shared" si="1"/>
        <v>6.0338235253944671E-4</v>
      </c>
      <c r="T8" s="58">
        <f>IF(D8&lt;Overview!$F$18,(1-Overview!$F$9)*'='!Q8-'='!D8*'='!O8,0)</f>
        <v>9.2430381822100082E-5</v>
      </c>
      <c r="U8" s="54">
        <f>IF(D8&gt;=Overview!$F$18,(1-Overview!$F$9)*'='!Q8-Overview!$F$18*'='!O8,0)</f>
        <v>0</v>
      </c>
      <c r="V8" s="2"/>
      <c r="W8" s="112">
        <f>G8/Overview!$F$19</f>
        <v>2.267346846537573E-2</v>
      </c>
      <c r="X8" s="60">
        <f>G8^3*(1+H8*Overview!$F$38)</f>
        <v>4.5530373225196868E-6</v>
      </c>
      <c r="Y8" s="61">
        <f>G8^3*Overview!$F$42*(1+Overview!$F$38*H8)+I8*Overview!$F$39/Overview!$F$40</f>
        <v>4.0977335902677175E-7</v>
      </c>
      <c r="AA8" s="139"/>
      <c r="AB8" s="2"/>
      <c r="AC8" s="2"/>
      <c r="AD8" s="2"/>
    </row>
    <row r="9" spans="1:32">
      <c r="A9" s="34">
        <v>6</v>
      </c>
      <c r="B9">
        <v>1</v>
      </c>
      <c r="C9" s="85">
        <v>18.569993481412599</v>
      </c>
      <c r="D9" s="149">
        <f t="shared" si="2"/>
        <v>8.6584796182592955E-4</v>
      </c>
      <c r="E9" s="125">
        <f>B9/(B9+Overview!$F$22)</f>
        <v>0.58823529411764708</v>
      </c>
      <c r="F9" s="118">
        <f>EXP(Overview!$F$21/Overview!$F$5-Overview!$F$21/('='!C9+273.15))</f>
        <v>0.93405050252345323</v>
      </c>
      <c r="G9" s="77">
        <f t="shared" si="3"/>
        <v>1.5960122544138429E-2</v>
      </c>
      <c r="H9" s="115">
        <f t="shared" si="4"/>
        <v>0.58828910591265104</v>
      </c>
      <c r="I9" s="80">
        <f>IF((A9-Overview!$F$43)/365=ROUND((A9-Overview!$F$43)/365,0),I8*0.05,I8+U8)</f>
        <v>0</v>
      </c>
      <c r="J9" s="70">
        <f>IF(D9&lt;Overview!$F$16,1,'='!G9/Overview!$F$26)</f>
        <v>1</v>
      </c>
      <c r="K9" s="71">
        <f>IF(D9&lt;Overview!$F$17,'='!G9/Overview!$F$26,Overview!$F$33)</f>
        <v>0.69091439585014847</v>
      </c>
      <c r="L9" s="72">
        <f t="shared" si="5"/>
        <v>1</v>
      </c>
      <c r="M9" s="81">
        <f>MIN(1,Overview!$F$44*F9*(G9-Overview!$F$25)^2+0.2)</f>
        <v>1</v>
      </c>
      <c r="N9" s="48">
        <f>L9*F9*Overview!$F$8</f>
        <v>1.057345168856549E-2</v>
      </c>
      <c r="O9" s="48">
        <f>F9*Overview!$F$6</f>
        <v>1.8344751869560621E-3</v>
      </c>
      <c r="P9" s="122">
        <f>N9*(H9/G9-(1+Overview!$F$35/'='!G9)/(Overview!$F$37*Overview!$F$33))/('='!H9+Overview!$F$36)</f>
        <v>0.11332524794213836</v>
      </c>
      <c r="Q9" s="128">
        <f>(N9/G9-P9)*H9*Overview!$F$29*'='!G9^3</f>
        <v>1.1890546100220289E-3</v>
      </c>
      <c r="R9" s="57">
        <f t="shared" si="0"/>
        <v>-3.5649877573051056E-5</v>
      </c>
      <c r="S9" s="58">
        <f t="shared" si="1"/>
        <v>6.0289494816713311E-4</v>
      </c>
      <c r="T9" s="58">
        <f>IF(D9&lt;Overview!$F$18,(1-Overview!$F$9)*'='!Q9-'='!D9*'='!O9,0)</f>
        <v>9.971907617223078E-5</v>
      </c>
      <c r="U9" s="54">
        <f>IF(D9&gt;=Overview!$F$18,(1-Overview!$F$9)*'='!Q9-Overview!$F$18*'='!O9,0)</f>
        <v>0</v>
      </c>
      <c r="V9" s="2"/>
      <c r="W9" s="112">
        <f>G9/Overview!$F$19</f>
        <v>2.3564332709491258E-2</v>
      </c>
      <c r="X9" s="60">
        <f>G9^3*(1+H9*Overview!$F$38)</f>
        <v>5.1108693036546673E-6</v>
      </c>
      <c r="Y9" s="61">
        <f>G9^3*Overview!$F$42*(1+Overview!$F$38*H9)+I9*Overview!$F$39/Overview!$F$40</f>
        <v>4.5997823732892008E-7</v>
      </c>
      <c r="AA9" s="139"/>
      <c r="AB9" s="2"/>
      <c r="AC9" s="2"/>
      <c r="AD9" s="2"/>
    </row>
    <row r="10" spans="1:32">
      <c r="A10" s="34">
        <v>7</v>
      </c>
      <c r="B10">
        <v>1</v>
      </c>
      <c r="C10" s="85">
        <v>18.639993479847899</v>
      </c>
      <c r="D10" s="149">
        <f t="shared" si="2"/>
        <v>9.6556703799816036E-4</v>
      </c>
      <c r="E10" s="125">
        <f>B10/(B10+Overview!$F$22)</f>
        <v>0.58823529411764708</v>
      </c>
      <c r="F10" s="118">
        <f>EXP(Overview!$F$21/Overview!$F$5-Overview!$F$21/('='!C10+273.15))</f>
        <v>0.9371897152316665</v>
      </c>
      <c r="G10" s="77">
        <f t="shared" si="3"/>
        <v>1.6563017492305564E-2</v>
      </c>
      <c r="H10" s="115">
        <f t="shared" si="4"/>
        <v>0.58825345603507795</v>
      </c>
      <c r="I10" s="80">
        <f>IF((A10-Overview!$F$43)/365=ROUND((A10-Overview!$F$43)/365,0),I9*0.05,I9+U9)</f>
        <v>0</v>
      </c>
      <c r="J10" s="70">
        <f>IF(D10&lt;Overview!$F$16,1,'='!G10/Overview!$F$26)</f>
        <v>1</v>
      </c>
      <c r="K10" s="71">
        <f>IF(D10&lt;Overview!$F$17,'='!G10/Overview!$F$26,Overview!$F$33)</f>
        <v>0.71701374425565212</v>
      </c>
      <c r="L10" s="72">
        <f t="shared" si="5"/>
        <v>1</v>
      </c>
      <c r="M10" s="81">
        <f>MIN(1,Overview!$F$44*F10*(G10-Overview!$F$25)^2+0.2)</f>
        <v>1</v>
      </c>
      <c r="N10" s="48">
        <f>L10*F10*Overview!$F$8</f>
        <v>1.0608987576422466E-2</v>
      </c>
      <c r="O10" s="48">
        <f>F10*Overview!$F$6</f>
        <v>1.8406406007149931E-3</v>
      </c>
      <c r="P10" s="122">
        <f>N10*(H10/G10-(1+Overview!$F$35/'='!G10)/(Overview!$F$37*Overview!$F$33))/('='!H10+Overview!$F$36)</f>
        <v>0.10954414381070011</v>
      </c>
      <c r="Q10" s="128">
        <f>(N10/G10-P10)*H10*Overview!$F$29*'='!G10^3</f>
        <v>1.2848664245731398E-3</v>
      </c>
      <c r="R10" s="57">
        <f t="shared" si="0"/>
        <v>-1.1633119175151576E-5</v>
      </c>
      <c r="S10" s="58">
        <f t="shared" si="1"/>
        <v>6.0479385670542075E-4</v>
      </c>
      <c r="T10" s="58">
        <f>IF(D10&lt;Overview!$F$18,(1-Overview!$F$9)*'='!Q10-'='!D10*'='!O10,0)</f>
        <v>1.0769335748078006E-4</v>
      </c>
      <c r="U10" s="54">
        <f>IF(D10&gt;=Overview!$F$18,(1-Overview!$F$9)*'='!Q10-Overview!$F$18*'='!O10,0)</f>
        <v>0</v>
      </c>
      <c r="V10" s="2"/>
      <c r="W10" s="112">
        <f>G10/Overview!$F$19</f>
        <v>2.4454477325122639E-2</v>
      </c>
      <c r="X10" s="60">
        <f>G10^3*(1+H10*Overview!$F$38)</f>
        <v>5.7121434926203361E-6</v>
      </c>
      <c r="Y10" s="61">
        <f>G10^3*Overview!$F$42*(1+Overview!$F$38*H10)+I10*Overview!$F$39/Overview!$F$40</f>
        <v>5.1409291433583025E-7</v>
      </c>
      <c r="AA10" s="139"/>
      <c r="AB10" s="2"/>
      <c r="AC10" s="2"/>
      <c r="AD10" s="2"/>
    </row>
    <row r="11" spans="1:32">
      <c r="A11" s="34">
        <v>8</v>
      </c>
      <c r="B11">
        <v>1</v>
      </c>
      <c r="C11" s="85">
        <v>18.6699934791774</v>
      </c>
      <c r="D11" s="149">
        <f t="shared" si="2"/>
        <v>1.0732603954789403E-3</v>
      </c>
      <c r="E11" s="125">
        <f>B11/(B11+Overview!$F$22)</f>
        <v>0.58823529411764708</v>
      </c>
      <c r="F11" s="118">
        <f>EXP(Overview!$F$21/Overview!$F$5-Overview!$F$21/('='!C11+273.15))</f>
        <v>0.93853785730448425</v>
      </c>
      <c r="G11" s="77">
        <f t="shared" si="3"/>
        <v>1.7167811349010985E-2</v>
      </c>
      <c r="H11" s="115">
        <f t="shared" si="4"/>
        <v>0.58824182291590277</v>
      </c>
      <c r="I11" s="80">
        <f>IF((A11-Overview!$F$43)/365=ROUND((A11-Overview!$F$43)/365,0),I10*0.05,I10+U10)</f>
        <v>0</v>
      </c>
      <c r="J11" s="70">
        <f>IF(D11&lt;Overview!$F$16,1,'='!G11/Overview!$F$26)</f>
        <v>1</v>
      </c>
      <c r="K11" s="71">
        <f>IF(D11&lt;Overview!$F$17,'='!G11/Overview!$F$26,Overview!$F$33)</f>
        <v>0.74319529649398208</v>
      </c>
      <c r="L11" s="72">
        <f t="shared" si="5"/>
        <v>1</v>
      </c>
      <c r="M11" s="81">
        <f>MIN(1,Overview!$F$44*F11*(G11-Overview!$F$25)^2+0.2)</f>
        <v>1</v>
      </c>
      <c r="N11" s="48">
        <f>L11*F11*Overview!$F$8</f>
        <v>1.0624248544686762E-2</v>
      </c>
      <c r="O11" s="48">
        <f>F11*Overview!$F$6</f>
        <v>1.8432883517460071E-3</v>
      </c>
      <c r="P11" s="122">
        <f>N11*(H11/G11-(1+Overview!$F$35/'='!G11)/(Overview!$F$37*Overview!$F$33))/('='!H11+Overview!$F$36)</f>
        <v>0.10581837112465413</v>
      </c>
      <c r="Q11" s="128">
        <f>(N11/G11-P11)*H11*Overview!$F$29*'='!G11^3</f>
        <v>1.3824215035218976E-3</v>
      </c>
      <c r="R11" s="57">
        <f t="shared" si="0"/>
        <v>-4.0403272121555382E-6</v>
      </c>
      <c r="S11" s="58">
        <f t="shared" si="1"/>
        <v>6.0555661090923112E-4</v>
      </c>
      <c r="T11" s="58">
        <f>IF(D11&lt;Overview!$F$18,(1-Overview!$F$9)*'='!Q11-'='!D11*'='!O11,0)</f>
        <v>1.1580398371468911E-4</v>
      </c>
      <c r="U11" s="54">
        <f>IF(D11&gt;=Overview!$F$18,(1-Overview!$F$9)*'='!Q11-Overview!$F$18*'='!O11,0)</f>
        <v>0</v>
      </c>
      <c r="V11" s="2"/>
      <c r="W11" s="112">
        <f>G11/Overview!$F$19</f>
        <v>2.5347425585428886E-2</v>
      </c>
      <c r="X11" s="60">
        <f>G11^3*(1+H11*Overview!$F$38)</f>
        <v>6.3609761530850006E-6</v>
      </c>
      <c r="Y11" s="61">
        <f>G11^3*Overview!$F$42*(1+Overview!$F$38*H11)+I11*Overview!$F$39/Overview!$F$40</f>
        <v>5.7248785377765005E-7</v>
      </c>
      <c r="AA11" s="139"/>
      <c r="AB11" s="2"/>
      <c r="AC11" s="2"/>
      <c r="AD11" s="2"/>
    </row>
    <row r="12" spans="1:32">
      <c r="A12" s="34">
        <v>9</v>
      </c>
      <c r="B12">
        <v>1</v>
      </c>
      <c r="C12" s="85">
        <v>18.639993479847899</v>
      </c>
      <c r="D12" s="149">
        <f t="shared" si="2"/>
        <v>1.1890643791936295E-3</v>
      </c>
      <c r="E12" s="125">
        <f>B12/(B12+Overview!$F$22)</f>
        <v>0.58823529411764708</v>
      </c>
      <c r="F12" s="118">
        <f>EXP(Overview!$F$21/Overview!$F$5-Overview!$F$21/('='!C12+273.15))</f>
        <v>0.9371897152316665</v>
      </c>
      <c r="G12" s="77">
        <f t="shared" si="3"/>
        <v>1.7773367959920214E-2</v>
      </c>
      <c r="H12" s="115">
        <f t="shared" si="4"/>
        <v>0.58823778258869064</v>
      </c>
      <c r="I12" s="80">
        <f>IF((A12-Overview!$F$43)/365=ROUND((A12-Overview!$F$43)/365,0),I11*0.05,I11+U11)</f>
        <v>0</v>
      </c>
      <c r="J12" s="70">
        <f>IF(D12&lt;Overview!$F$16,1,'='!G12/Overview!$F$26)</f>
        <v>1</v>
      </c>
      <c r="K12" s="71">
        <f>IF(D12&lt;Overview!$F$17,'='!G12/Overview!$F$26,Overview!$F$33)</f>
        <v>0.76940986839481451</v>
      </c>
      <c r="L12" s="72">
        <f t="shared" si="5"/>
        <v>1</v>
      </c>
      <c r="M12" s="81">
        <f>MIN(1,Overview!$F$44*F12*(G12-Overview!$F$25)^2+0.2)</f>
        <v>1</v>
      </c>
      <c r="N12" s="48">
        <f>L12*F12*Overview!$F$8</f>
        <v>1.0608987576422466E-2</v>
      </c>
      <c r="O12" s="48">
        <f>F12*Overview!$F$6</f>
        <v>1.8406406007149931E-3</v>
      </c>
      <c r="P12" s="122">
        <f>N12*(H12/G12-(1+Overview!$F$35/'='!G12)/(Overview!$F$37*Overview!$F$33))/('='!H12+Overview!$F$36)</f>
        <v>0.10204921202683197</v>
      </c>
      <c r="Q12" s="128">
        <f>(N12/G12-P12)*H12*Overview!$F$29*'='!G12^3</f>
        <v>1.4795775552225051E-3</v>
      </c>
      <c r="R12" s="57">
        <f t="shared" si="0"/>
        <v>-1.4853773603827281E-6</v>
      </c>
      <c r="S12" s="58">
        <f t="shared" si="1"/>
        <v>6.045860651242666E-4</v>
      </c>
      <c r="T12" s="58">
        <f>IF(D12&lt;Overview!$F$18,(1-Overview!$F$9)*'='!Q12-'='!D12*'='!O12,0)</f>
        <v>1.2387136753174975E-4</v>
      </c>
      <c r="U12" s="54">
        <f>IF(D12&gt;=Overview!$F$18,(1-Overview!$F$9)*'='!Q12-Overview!$F$18*'='!O12,0)</f>
        <v>0</v>
      </c>
      <c r="V12" s="2"/>
      <c r="W12" s="112">
        <f>G12/Overview!$F$19</f>
        <v>2.6241500014646705E-2</v>
      </c>
      <c r="X12" s="60">
        <f>G12^3*(1+H12*Overview!$F$38)</f>
        <v>7.058095928568359E-6</v>
      </c>
      <c r="Y12" s="61">
        <f>G12^3*Overview!$F$42*(1+Overview!$F$38*H12)+I12*Overview!$F$39/Overview!$F$40</f>
        <v>6.3522863357115227E-7</v>
      </c>
      <c r="AA12" s="139"/>
      <c r="AB12" s="2"/>
      <c r="AC12" s="2"/>
      <c r="AD12" s="2"/>
    </row>
    <row r="13" spans="1:32">
      <c r="A13" s="34">
        <v>10</v>
      </c>
      <c r="B13">
        <v>1</v>
      </c>
      <c r="C13" s="85">
        <v>18.609993480518501</v>
      </c>
      <c r="D13" s="149">
        <f t="shared" si="2"/>
        <v>1.3129357467253793E-3</v>
      </c>
      <c r="E13" s="125">
        <f>B13/(B13+Overview!$F$22)</f>
        <v>0.58823529411764708</v>
      </c>
      <c r="F13" s="118">
        <f>EXP(Overview!$F$21/Overview!$F$5-Overview!$F$21/('='!C13+273.15))</f>
        <v>0.93584323302174333</v>
      </c>
      <c r="G13" s="77">
        <f t="shared" si="3"/>
        <v>1.8377954025044482E-2</v>
      </c>
      <c r="H13" s="115">
        <f t="shared" si="4"/>
        <v>0.58823629721133031</v>
      </c>
      <c r="I13" s="80">
        <f>IF((A13-Overview!$F$43)/365=ROUND((A13-Overview!$F$43)/365,0),I12*0.05,I12+U12)</f>
        <v>0</v>
      </c>
      <c r="J13" s="70">
        <f>IF(D13&lt;Overview!$F$16,1,'='!G13/Overview!$F$26)</f>
        <v>1</v>
      </c>
      <c r="K13" s="71">
        <f>IF(D13&lt;Overview!$F$17,'='!G13/Overview!$F$26,Overview!$F$33)</f>
        <v>0.79558242532660095</v>
      </c>
      <c r="L13" s="72">
        <f t="shared" si="5"/>
        <v>1</v>
      </c>
      <c r="M13" s="81">
        <f>MIN(1,Overview!$F$44*F13*(G13-Overview!$F$25)^2+0.2)</f>
        <v>1</v>
      </c>
      <c r="N13" s="48">
        <f>L13*F13*Overview!$F$8</f>
        <v>1.0593745397806135E-2</v>
      </c>
      <c r="O13" s="48">
        <f>F13*Overview!$F$6</f>
        <v>1.8379961096547039E-3</v>
      </c>
      <c r="P13" s="122">
        <f>N13*(H13/G13-(1+Overview!$F$35/'='!G13)/(Overview!$F$37*Overview!$F$33))/('='!H13+Overview!$F$36)</f>
        <v>9.8534235935736431E-2</v>
      </c>
      <c r="Q13" s="128">
        <f>(N13/G13-P13)*H13*Overview!$F$29*'='!G13^3</f>
        <v>1.5797256014943755E-3</v>
      </c>
      <c r="R13" s="57">
        <f t="shared" si="0"/>
        <v>-5.7822100739701366E-7</v>
      </c>
      <c r="S13" s="58">
        <f t="shared" si="1"/>
        <v>6.0361921930661671E-4</v>
      </c>
      <c r="T13" s="58">
        <f>IF(D13&lt;Overview!$F$18,(1-Overview!$F$9)*'='!Q13-'='!D13*'='!O13,0)</f>
        <v>1.3217945045261302E-4</v>
      </c>
      <c r="U13" s="54">
        <f>IF(D13&gt;=Overview!$F$18,(1-Overview!$F$9)*'='!Q13-Overview!$F$18*'='!O13,0)</f>
        <v>0</v>
      </c>
      <c r="V13" s="2"/>
      <c r="W13" s="112">
        <f>G13/Overview!$F$19</f>
        <v>2.7134141480945641E-2</v>
      </c>
      <c r="X13" s="60">
        <f>G13^3*(1+H13*Overview!$F$38)</f>
        <v>7.8031439411985021E-6</v>
      </c>
      <c r="Y13" s="61">
        <f>G13^3*Overview!$F$42*(1+Overview!$F$38*H13)+I13*Overview!$F$39/Overview!$F$40</f>
        <v>7.0228295470786526E-7</v>
      </c>
      <c r="AA13" s="139"/>
      <c r="AB13" s="2"/>
      <c r="AC13" s="2"/>
      <c r="AD13" s="2"/>
    </row>
    <row r="14" spans="1:32">
      <c r="A14" s="34">
        <v>11</v>
      </c>
      <c r="B14">
        <v>1</v>
      </c>
      <c r="C14" s="85">
        <v>18.529993482306601</v>
      </c>
      <c r="D14" s="149">
        <f t="shared" si="2"/>
        <v>1.4451151971779923E-3</v>
      </c>
      <c r="E14" s="125">
        <f>B14/(B14+Overview!$F$22)</f>
        <v>0.58823529411764708</v>
      </c>
      <c r="F14" s="118">
        <f>EXP(Overview!$F$21/Overview!$F$5-Overview!$F$21/('='!C14+273.15))</f>
        <v>0.93226071595014648</v>
      </c>
      <c r="G14" s="77">
        <f t="shared" si="3"/>
        <v>1.89815732443511E-2</v>
      </c>
      <c r="H14" s="115">
        <f t="shared" si="4"/>
        <v>0.5882357189903229</v>
      </c>
      <c r="I14" s="80">
        <f>IF((A14-Overview!$F$43)/365=ROUND((A14-Overview!$F$43)/365,0),I13*0.05,I13+U13)</f>
        <v>0</v>
      </c>
      <c r="J14" s="70">
        <f>IF(D14&lt;Overview!$F$16,1,'='!G14/Overview!$F$26)</f>
        <v>1</v>
      </c>
      <c r="K14" s="71">
        <f>IF(D14&lt;Overview!$F$17,'='!G14/Overview!$F$26,Overview!$F$33)</f>
        <v>0.8217131274610866</v>
      </c>
      <c r="L14" s="72">
        <f t="shared" si="5"/>
        <v>1</v>
      </c>
      <c r="M14" s="81">
        <f>MIN(1,Overview!$F$44*F14*(G14-Overview!$F$25)^2+0.2)</f>
        <v>0.87283011747049155</v>
      </c>
      <c r="N14" s="48">
        <f>L14*F14*Overview!$F$8</f>
        <v>1.0553191304555658E-2</v>
      </c>
      <c r="O14" s="48">
        <f>F14*Overview!$F$6</f>
        <v>1.8309600461260877E-3</v>
      </c>
      <c r="P14" s="122">
        <f>N14*(H14/G14-(1+Overview!$F$35/'='!G14)/(Overview!$F$37*Overview!$F$33))/('='!H14+Overview!$F$36)</f>
        <v>9.5020296802842671E-2</v>
      </c>
      <c r="Q14" s="128">
        <f>(N14/G14-P14)*H14*Overview!$F$29*'='!G14^3</f>
        <v>1.6788041359767805E-3</v>
      </c>
      <c r="R14" s="57">
        <f t="shared" si="0"/>
        <v>-4.1590047966422787E-2</v>
      </c>
      <c r="S14" s="58">
        <f t="shared" si="1"/>
        <v>6.0121157448771287E-4</v>
      </c>
      <c r="T14" s="58">
        <f>IF(D14&lt;Overview!$F$18,(1-Overview!$F$9)*'='!Q14-'='!D14*'='!O14,0)</f>
        <v>1.4038816419713925E-4</v>
      </c>
      <c r="U14" s="54">
        <f>IF(D14&gt;=Overview!$F$18,(1-Overview!$F$9)*'='!Q14-Overview!$F$18*'='!O14,0)</f>
        <v>0</v>
      </c>
      <c r="V14" s="2"/>
      <c r="W14" s="112">
        <f>G14/Overview!$F$19</f>
        <v>2.8025355447144691E-2</v>
      </c>
      <c r="X14" s="60">
        <f>G14^3*(1+H14*Overview!$F$38)</f>
        <v>8.5975490846117213E-6</v>
      </c>
      <c r="Y14" s="61">
        <f>G14^3*Overview!$F$42*(1+Overview!$F$38*H14)+I14*Overview!$F$39/Overview!$F$40</f>
        <v>7.7377941761505486E-7</v>
      </c>
      <c r="AA14" s="139"/>
      <c r="AB14" s="2"/>
      <c r="AC14" s="2"/>
      <c r="AD14" s="2"/>
    </row>
    <row r="15" spans="1:32">
      <c r="A15" s="34">
        <v>12</v>
      </c>
      <c r="B15">
        <v>1</v>
      </c>
      <c r="C15" s="85">
        <v>18.529993482306601</v>
      </c>
      <c r="D15" s="149">
        <f t="shared" si="2"/>
        <v>1.5855033613751315E-3</v>
      </c>
      <c r="E15" s="125">
        <f>B15/(B15+Overview!$F$22)</f>
        <v>0.58823529411764708</v>
      </c>
      <c r="F15" s="118">
        <f>EXP(Overview!$F$21/Overview!$F$5-Overview!$F$21/('='!C15+273.15))</f>
        <v>0.93226071595014648</v>
      </c>
      <c r="G15" s="77">
        <f t="shared" si="3"/>
        <v>1.9582784818838812E-2</v>
      </c>
      <c r="H15" s="115">
        <f t="shared" si="4"/>
        <v>0.54664567102390016</v>
      </c>
      <c r="I15" s="80">
        <f>IF((A15-Overview!$F$43)/365=ROUND((A15-Overview!$F$43)/365,0),I14*0.05,I14+U14)</f>
        <v>0</v>
      </c>
      <c r="J15" s="70">
        <f>IF(D15&lt;Overview!$F$16,1,'='!G15/Overview!$F$26)</f>
        <v>1</v>
      </c>
      <c r="K15" s="71">
        <f>IF(D15&lt;Overview!$F$17,'='!G15/Overview!$F$26,Overview!$F$33)</f>
        <v>0.84773960254713476</v>
      </c>
      <c r="L15" s="72">
        <f t="shared" si="5"/>
        <v>1</v>
      </c>
      <c r="M15" s="81">
        <f>MIN(1,Overview!$F$44*F15*(G15-Overview!$F$25)^2+0.2)</f>
        <v>0.51719653357220163</v>
      </c>
      <c r="N15" s="48">
        <f>L15*F15*Overview!$F$8</f>
        <v>1.0553191304555658E-2</v>
      </c>
      <c r="O15" s="48">
        <f>F15*Overview!$F$6</f>
        <v>1.8309600461260877E-3</v>
      </c>
      <c r="P15" s="122">
        <f>N15*(H15/G15-(1+Overview!$F$35/'='!G15)/(Overview!$F$37*Overview!$F$33))/('='!H15+Overview!$F$36)</f>
        <v>8.6595227633609578E-2</v>
      </c>
      <c r="Q15" s="128">
        <f>(N15/G15-P15)*H15*Overview!$F$29*'='!G15^3</f>
        <v>1.6809702346583515E-3</v>
      </c>
      <c r="R15" s="57">
        <f t="shared" si="0"/>
        <v>-0.13063640458278983</v>
      </c>
      <c r="S15" s="58">
        <f t="shared" si="1"/>
        <v>5.6525856969578026E-4</v>
      </c>
      <c r="T15" s="58">
        <f>IF(D15&lt;Overview!$F$18,(1-Overview!$F$9)*'='!Q15-'='!D15*'='!O15,0)</f>
        <v>1.4031567068521517E-4</v>
      </c>
      <c r="U15" s="54">
        <f>IF(D15&gt;=Overview!$F$18,(1-Overview!$F$9)*'='!Q15-Overview!$F$18*'='!O15,0)</f>
        <v>0</v>
      </c>
      <c r="V15" s="2"/>
      <c r="W15" s="112">
        <f>G15/Overview!$F$19</f>
        <v>2.891301464467564E-2</v>
      </c>
      <c r="X15" s="60">
        <f>G15^3*(1+H15*Overview!$F$38)</f>
        <v>9.3041169630606588E-6</v>
      </c>
      <c r="Y15" s="61">
        <f>G15^3*Overview!$F$42*(1+Overview!$F$38*H15)+I15*Overview!$F$39/Overview!$F$40</f>
        <v>8.3737052667545927E-7</v>
      </c>
      <c r="AD15" s="2"/>
    </row>
    <row r="16" spans="1:32">
      <c r="A16" s="34">
        <v>13</v>
      </c>
      <c r="B16">
        <v>1</v>
      </c>
      <c r="C16" s="85">
        <v>18.699993478506801</v>
      </c>
      <c r="D16" s="149">
        <f t="shared" si="2"/>
        <v>1.7258190320603465E-3</v>
      </c>
      <c r="E16" s="125">
        <f>B16/(B16+Overview!$F$22)</f>
        <v>0.58823529411764708</v>
      </c>
      <c r="F16" s="118">
        <f>EXP(Overview!$F$21/Overview!$F$5-Overview!$F$21/('='!C16+273.15))</f>
        <v>0.93988766091594511</v>
      </c>
      <c r="G16" s="77">
        <f t="shared" si="3"/>
        <v>2.0148043388534591E-2</v>
      </c>
      <c r="H16" s="115">
        <f t="shared" si="4"/>
        <v>0.41600926644111036</v>
      </c>
      <c r="I16" s="80">
        <f>IF((A16-Overview!$F$43)/365=ROUND((A16-Overview!$F$43)/365,0),I15*0.05,I15+U15)</f>
        <v>0</v>
      </c>
      <c r="J16" s="70">
        <f>IF(D16&lt;Overview!$F$16,1,'='!G16/Overview!$F$26)</f>
        <v>1</v>
      </c>
      <c r="K16" s="71">
        <f>IF(D16&lt;Overview!$F$17,'='!G16/Overview!$F$26,Overview!$F$33)</f>
        <v>0.87220967049933296</v>
      </c>
      <c r="L16" s="72">
        <f t="shared" si="5"/>
        <v>1</v>
      </c>
      <c r="M16" s="81">
        <f>MIN(1,Overview!$F$44*F16*(G16-Overview!$F$25)^2+0.2)</f>
        <v>0.3042171292751325</v>
      </c>
      <c r="N16" s="48">
        <f>L16*F16*Overview!$F$8</f>
        <v>1.0639528321568498E-2</v>
      </c>
      <c r="O16" s="48">
        <f>F16*Overview!$F$6</f>
        <v>1.8459393660389162E-3</v>
      </c>
      <c r="P16" s="122">
        <f>N16*(H16/G16-(1+Overview!$F$35/'='!G16)/(Overview!$F$37*Overview!$F$33))/('='!H16+Overview!$F$36)</f>
        <v>6.7037405988526214E-2</v>
      </c>
      <c r="Q16" s="128">
        <f>(N16/G16-P16)*H16*Overview!$F$29*'='!G16^3</f>
        <v>1.4201334675045633E-3</v>
      </c>
      <c r="R16" s="57">
        <f t="shared" si="0"/>
        <v>-0.12518264947052879</v>
      </c>
      <c r="S16" s="58">
        <f t="shared" si="1"/>
        <v>4.5022418817054489E-4</v>
      </c>
      <c r="T16" s="58">
        <f>IF(D16&lt;Overview!$F$18,(1-Overview!$F$9)*'='!Q16-'='!D16*'='!O16,0)</f>
        <v>1.1780961414144951E-4</v>
      </c>
      <c r="U16" s="54">
        <f>IF(D16&gt;=Overview!$F$18,(1-Overview!$F$9)*'='!Q16-Overview!$F$18*'='!O16,0)</f>
        <v>0</v>
      </c>
      <c r="V16" s="2"/>
      <c r="W16" s="112">
        <f>G16/Overview!$F$19</f>
        <v>2.9747591006252162E-2</v>
      </c>
      <c r="X16" s="60">
        <f>G16^3*(1+H16*Overview!$F$38)</f>
        <v>9.6662495851784813E-6</v>
      </c>
      <c r="Y16" s="61">
        <f>G16^3*Overview!$F$42*(1+Overview!$F$38*H16)+I16*Overview!$F$39/Overview!$F$40</f>
        <v>8.6996246266606322E-7</v>
      </c>
      <c r="AD16" s="2"/>
    </row>
    <row r="17" spans="1:30">
      <c r="A17" s="34">
        <v>14</v>
      </c>
      <c r="B17">
        <v>1</v>
      </c>
      <c r="C17" s="85">
        <v>18.639993479847899</v>
      </c>
      <c r="D17" s="149">
        <f t="shared" si="2"/>
        <v>1.843628646201796E-3</v>
      </c>
      <c r="E17" s="125">
        <f>B17/(B17+Overview!$F$22)</f>
        <v>0.58823529411764708</v>
      </c>
      <c r="F17" s="118">
        <f>EXP(Overview!$F$21/Overview!$F$5-Overview!$F$21/('='!C17+273.15))</f>
        <v>0.9371897152316665</v>
      </c>
      <c r="G17" s="77">
        <f t="shared" si="3"/>
        <v>2.0598267576705135E-2</v>
      </c>
      <c r="H17" s="115">
        <f t="shared" si="4"/>
        <v>0.29082661697058154</v>
      </c>
      <c r="I17" s="80">
        <f>IF((A17-Overview!$F$43)/365=ROUND((A17-Overview!$F$43)/365,0),I16*0.05,I16+U16)</f>
        <v>0</v>
      </c>
      <c r="J17" s="70">
        <f>IF(D17&lt;Overview!$F$16,1,'='!G17/Overview!$F$26)</f>
        <v>1</v>
      </c>
      <c r="K17" s="71">
        <f>IF(D17&lt;Overview!$F$17,'='!G17/Overview!$F$26,Overview!$F$33)</f>
        <v>0.89169989509546044</v>
      </c>
      <c r="L17" s="72">
        <f t="shared" si="5"/>
        <v>1</v>
      </c>
      <c r="M17" s="81">
        <f>MIN(1,Overview!$F$44*F17*(G17-Overview!$F$25)^2+0.2)</f>
        <v>0.21673204673957597</v>
      </c>
      <c r="N17" s="48">
        <f>L17*F17*Overview!$F$8</f>
        <v>1.0608987576422466E-2</v>
      </c>
      <c r="O17" s="48">
        <f>F17*Overview!$F$6</f>
        <v>1.8406406007149931E-3</v>
      </c>
      <c r="P17" s="122">
        <f>N17*(H17/G17-(1+Overview!$F$35/'='!G17)/(Overview!$F$37*Overview!$F$33))/('='!H17+Overview!$F$36)</f>
        <v>4.7372003466921969E-2</v>
      </c>
      <c r="Q17" s="128">
        <f>(N17/G17-P17)*H17*Overview!$F$29*'='!G17^3</f>
        <v>1.0761296332246731E-3</v>
      </c>
      <c r="R17" s="57">
        <f t="shared" si="0"/>
        <v>-8.4125622830256389E-2</v>
      </c>
      <c r="S17" s="58">
        <f t="shared" si="1"/>
        <v>3.2526040101875402E-4</v>
      </c>
      <c r="T17" s="58">
        <f>IF(D17&lt;Overview!$F$18,(1-Overview!$F$9)*'='!Q17-'='!D17*'='!O17,0)</f>
        <v>8.8292787011901965E-5</v>
      </c>
      <c r="U17" s="54">
        <f>IF(D17&gt;=Overview!$F$18,(1-Overview!$F$9)*'='!Q17-Overview!$F$18*'='!O17,0)</f>
        <v>0</v>
      </c>
      <c r="V17" s="2"/>
      <c r="W17" s="112">
        <f>G17/Overview!$F$19</f>
        <v>3.0412324784741082E-2</v>
      </c>
      <c r="X17" s="60">
        <f>G17^3*(1+H17*Overview!$F$38)</f>
        <v>9.8506185124649309E-6</v>
      </c>
      <c r="Y17" s="61">
        <f>G17^3*Overview!$F$42*(1+Overview!$F$38*H17)+I17*Overview!$F$39/Overview!$F$40</f>
        <v>8.865556661218437E-7</v>
      </c>
      <c r="AD17" s="2"/>
    </row>
    <row r="18" spans="1:30">
      <c r="A18" s="34">
        <v>15</v>
      </c>
      <c r="B18">
        <v>1</v>
      </c>
      <c r="C18" s="85">
        <v>18.499993482977199</v>
      </c>
      <c r="D18" s="149">
        <f t="shared" si="2"/>
        <v>1.9319214332136981E-3</v>
      </c>
      <c r="E18" s="125">
        <f>B18/(B18+Overview!$F$22)</f>
        <v>0.58823529411764708</v>
      </c>
      <c r="F18" s="118">
        <f>EXP(Overview!$F$21/Overview!$F$5-Overview!$F$21/('='!C18+273.15))</f>
        <v>0.9309203055876184</v>
      </c>
      <c r="G18" s="77">
        <f t="shared" si="3"/>
        <v>2.0923527977723889E-2</v>
      </c>
      <c r="H18" s="115">
        <f t="shared" si="4"/>
        <v>0.20670099414032517</v>
      </c>
      <c r="I18" s="80">
        <f>IF((A18-Overview!$F$43)/365=ROUND((A18-Overview!$F$43)/365,0),I17*0.05,I17+U17)</f>
        <v>0</v>
      </c>
      <c r="J18" s="70">
        <f>IF(D18&lt;Overview!$F$16,1,'='!G18/Overview!$F$26)</f>
        <v>1</v>
      </c>
      <c r="K18" s="71">
        <f>IF(D18&lt;Overview!$F$17,'='!G18/Overview!$F$26,Overview!$F$33)</f>
        <v>0.90578043193609914</v>
      </c>
      <c r="L18" s="72">
        <f t="shared" si="5"/>
        <v>1</v>
      </c>
      <c r="M18" s="81">
        <f>MIN(1,Overview!$F$44*F18*(G18-Overview!$F$25)^2+0.2)</f>
        <v>0.20010105534700501</v>
      </c>
      <c r="N18" s="48">
        <f>L18*F18*Overview!$F$8</f>
        <v>1.053801785925184E-2</v>
      </c>
      <c r="O18" s="48">
        <f>F18*Overview!$F$6</f>
        <v>1.8283274801740826E-3</v>
      </c>
      <c r="P18" s="122">
        <f>N18*(H18/G18-(1+Overview!$F$35/'='!G18)/(Overview!$F$37*Overview!$F$33))/('='!H18+Overview!$F$36)</f>
        <v>3.3672338808681777E-2</v>
      </c>
      <c r="Q18" s="128">
        <f>(N18/G18-P18)*H18*Overview!$F$29*'='!G18^3</f>
        <v>8.0559644247639548E-4</v>
      </c>
      <c r="R18" s="57">
        <f t="shared" si="0"/>
        <v>-4.482157772241295E-2</v>
      </c>
      <c r="S18" s="58">
        <f t="shared" si="1"/>
        <v>2.3484804104628371E-4</v>
      </c>
      <c r="T18" s="58">
        <f>IF(D18&lt;Overview!$F$18,(1-Overview!$F$9)*'='!Q18-'='!D18*'='!O18,0)</f>
        <v>6.5104631853107032E-5</v>
      </c>
      <c r="U18" s="54">
        <f>IF(D18&gt;=Overview!$F$18,(1-Overview!$F$9)*'='!Q18-Overview!$F$18*'='!O18,0)</f>
        <v>0</v>
      </c>
      <c r="V18" s="2"/>
      <c r="W18" s="112">
        <f>G18/Overview!$F$19</f>
        <v>3.0892555703121053E-2</v>
      </c>
      <c r="X18" s="60">
        <f>G18^3*(1+H18*Overview!$F$38)</f>
        <v>9.9878292416718835E-6</v>
      </c>
      <c r="Y18" s="61">
        <f>G18^3*Overview!$F$42*(1+Overview!$F$38*H18)+I18*Overview!$F$39/Overview!$F$40</f>
        <v>8.9890463175046944E-7</v>
      </c>
      <c r="AD18" s="2"/>
    </row>
    <row r="19" spans="1:30">
      <c r="A19" s="34">
        <v>16</v>
      </c>
      <c r="B19">
        <v>1</v>
      </c>
      <c r="C19" s="85">
        <v>18.489993483200699</v>
      </c>
      <c r="D19" s="149">
        <f t="shared" si="2"/>
        <v>1.9970260650668051E-3</v>
      </c>
      <c r="E19" s="125">
        <f>B19/(B19+Overview!$F$22)</f>
        <v>0.58823529411764708</v>
      </c>
      <c r="F19" s="118">
        <f>EXP(Overview!$F$21/Overview!$F$5-Overview!$F$21/('='!C19+273.15))</f>
        <v>0.93047386934019205</v>
      </c>
      <c r="G19" s="77">
        <f t="shared" si="3"/>
        <v>2.1158376018770172E-2</v>
      </c>
      <c r="H19" s="115">
        <f t="shared" si="4"/>
        <v>0.1618794164179122</v>
      </c>
      <c r="I19" s="80">
        <f>IF((A19-Overview!$F$43)/365=ROUND((A19-Overview!$F$43)/365,0),I18*0.05,I18+U18)</f>
        <v>0</v>
      </c>
      <c r="J19" s="70">
        <f>IF(D19&lt;Overview!$F$16,1,'='!G19/Overview!$F$26)</f>
        <v>1</v>
      </c>
      <c r="K19" s="71">
        <f>IF(D19&lt;Overview!$F$17,'='!G19/Overview!$F$26,Overview!$F$33)</f>
        <v>0.91594701379957466</v>
      </c>
      <c r="L19" s="72">
        <f t="shared" si="5"/>
        <v>1</v>
      </c>
      <c r="M19" s="81">
        <f>MIN(1,Overview!$F$44*F19*(G19-Overview!$F$25)^2+0.2)</f>
        <v>0.21218109075865221</v>
      </c>
      <c r="N19" s="48">
        <f>L19*F19*Overview!$F$8</f>
        <v>1.0532964200930974E-2</v>
      </c>
      <c r="O19" s="48">
        <f>F19*Overview!$F$6</f>
        <v>1.8274506793841373E-3</v>
      </c>
      <c r="P19" s="122">
        <f>N19*(H19/G19-(1+Overview!$F$35/'='!G19)/(Overview!$F$37*Overview!$F$33))/('='!H19+Overview!$F$36)</f>
        <v>2.6331981089362747E-2</v>
      </c>
      <c r="Q19" s="128">
        <f>(N19/G19-P19)*H19*Overview!$F$29*'='!G19^3</f>
        <v>6.544902452394599E-4</v>
      </c>
      <c r="R19" s="57">
        <f t="shared" si="0"/>
        <v>-1.845252631675115E-2</v>
      </c>
      <c r="S19" s="58">
        <f t="shared" si="1"/>
        <v>1.8571398573596082E-4</v>
      </c>
      <c r="T19" s="58">
        <f>IF(D19&lt;Overview!$F$18,(1-Overview!$F$9)*'='!Q19-'='!D19*'='!O19,0)</f>
        <v>5.2113102255047854E-5</v>
      </c>
      <c r="U19" s="54">
        <f>IF(D19&gt;=Overview!$F$18,(1-Overview!$F$9)*'='!Q19-Overview!$F$18*'='!O19,0)</f>
        <v>0</v>
      </c>
      <c r="V19" s="2"/>
      <c r="W19" s="112">
        <f>G19/Overview!$F$19</f>
        <v>3.1239297237221575E-2</v>
      </c>
      <c r="X19" s="60">
        <f>G19^3*(1+H19*Overview!$F$38)</f>
        <v>1.01423543850578E-5</v>
      </c>
      <c r="Y19" s="61">
        <f>G19^3*Overview!$F$42*(1+Overview!$F$38*H19)+I19*Overview!$F$39/Overview!$F$40</f>
        <v>9.1281189465520203E-7</v>
      </c>
      <c r="AD19" s="2"/>
    </row>
    <row r="20" spans="1:30">
      <c r="A20" s="34">
        <v>17</v>
      </c>
      <c r="B20">
        <v>1</v>
      </c>
      <c r="C20" s="85">
        <v>18.449993484094801</v>
      </c>
      <c r="D20" s="149">
        <f t="shared" si="2"/>
        <v>2.0491391673218527E-3</v>
      </c>
      <c r="E20" s="125">
        <f>B20/(B20+Overview!$F$22)</f>
        <v>0.58823529411764708</v>
      </c>
      <c r="F20" s="118">
        <f>EXP(Overview!$F$21/Overview!$F$5-Overview!$F$21/('='!C20+273.15))</f>
        <v>0.9286899587359565</v>
      </c>
      <c r="G20" s="77">
        <f t="shared" si="3"/>
        <v>2.1344090004506135E-2</v>
      </c>
      <c r="H20" s="115">
        <f t="shared" si="4"/>
        <v>0.14342689010116105</v>
      </c>
      <c r="I20" s="80">
        <f>IF((A20-Overview!$F$43)/365=ROUND((A20-Overview!$F$43)/365,0),I19*0.05,I19+U19)</f>
        <v>0</v>
      </c>
      <c r="J20" s="70">
        <f>IF(D20&lt;Overview!$F$16,1,'='!G20/Overview!$F$26)</f>
        <v>1</v>
      </c>
      <c r="K20" s="71">
        <f>IF(D20&lt;Overview!$F$17,'='!G20/Overview!$F$26,Overview!$F$33)</f>
        <v>0.92398658028165093</v>
      </c>
      <c r="L20" s="72">
        <f t="shared" si="5"/>
        <v>1</v>
      </c>
      <c r="M20" s="81">
        <f>MIN(1,Overview!$F$44*F20*(G20-Overview!$F$25)^2+0.2)</f>
        <v>0.23591619659142435</v>
      </c>
      <c r="N20" s="48">
        <f>L20*F20*Overview!$F$8</f>
        <v>1.0512770332891028E-2</v>
      </c>
      <c r="O20" s="48">
        <f>F20*Overview!$F$6</f>
        <v>1.8239470789574185E-3</v>
      </c>
      <c r="P20" s="122">
        <f>N20*(H20/G20-(1+Overview!$F$35/'='!G20)/(Overview!$F$37*Overview!$F$33))/('='!H20+Overview!$F$36)</f>
        <v>2.3159252225620458E-2</v>
      </c>
      <c r="Q20" s="128">
        <f>(N20/G20-P20)*H20*Overview!$F$29*'='!G20^3</f>
        <v>5.9263172805221794E-4</v>
      </c>
      <c r="R20" s="57">
        <f t="shared" si="0"/>
        <v>-2.2916091757912726E-3</v>
      </c>
      <c r="S20" s="58">
        <f t="shared" si="1"/>
        <v>1.6477105464690069E-4</v>
      </c>
      <c r="T20" s="58">
        <f>IF(D20&lt;Overview!$F$18,(1-Overview!$F$9)*'='!Q20-'='!D20*'='!O20,0)</f>
        <v>4.675470183143507E-5</v>
      </c>
      <c r="U20" s="54">
        <f>IF(D20&gt;=Overview!$F$18,(1-Overview!$F$9)*'='!Q20-Overview!$F$18*'='!O20,0)</f>
        <v>0</v>
      </c>
      <c r="V20" s="2"/>
      <c r="W20" s="112">
        <f>G20/Overview!$F$19</f>
        <v>3.1513494765253412E-2</v>
      </c>
      <c r="X20" s="60">
        <f>G20^3*(1+H20*Overview!$F$38)</f>
        <v>1.0333344136219176E-5</v>
      </c>
      <c r="Y20" s="61">
        <f>G20^3*Overview!$F$42*(1+Overview!$F$38*H20)+I20*Overview!$F$39/Overview!$F$40</f>
        <v>9.3000097225972584E-7</v>
      </c>
      <c r="AD20" s="2"/>
    </row>
    <row r="21" spans="1:30">
      <c r="A21" s="34">
        <v>18</v>
      </c>
      <c r="B21">
        <v>1</v>
      </c>
      <c r="C21" s="85">
        <v>18.539993482083101</v>
      </c>
      <c r="D21" s="149">
        <f t="shared" si="2"/>
        <v>2.0958938691532877E-3</v>
      </c>
      <c r="E21" s="125">
        <f>B21/(B21+Overview!$F$22)</f>
        <v>0.58823529411764708</v>
      </c>
      <c r="F21" s="118">
        <f>EXP(Overview!$F$21/Overview!$F$5-Overview!$F$21/('='!C21+273.15))</f>
        <v>0.93270788681722583</v>
      </c>
      <c r="G21" s="77">
        <f t="shared" si="3"/>
        <v>2.1508861059153034E-2</v>
      </c>
      <c r="H21" s="115">
        <f t="shared" si="4"/>
        <v>0.14113528092536978</v>
      </c>
      <c r="I21" s="80">
        <f>IF((A21-Overview!$F$43)/365=ROUND((A21-Overview!$F$43)/365,0),I20*0.05,I20+U20)</f>
        <v>0</v>
      </c>
      <c r="J21" s="70">
        <f>IF(D21&lt;Overview!$F$16,1,'='!G21/Overview!$F$26)</f>
        <v>1</v>
      </c>
      <c r="K21" s="71">
        <f>IF(D21&lt;Overview!$F$17,'='!G21/Overview!$F$26,Overview!$F$33)</f>
        <v>0.9311195263702613</v>
      </c>
      <c r="L21" s="72">
        <f t="shared" si="5"/>
        <v>1</v>
      </c>
      <c r="M21" s="81">
        <f>MIN(1,Overview!$F$44*F21*(G21-Overview!$F$25)^2+0.2)</f>
        <v>0.26780467527542973</v>
      </c>
      <c r="N21" s="48">
        <f>L21*F21*Overview!$F$8</f>
        <v>1.0558253278770996E-2</v>
      </c>
      <c r="O21" s="48">
        <f>F21*Overview!$F$6</f>
        <v>1.8318382897090316E-3</v>
      </c>
      <c r="P21" s="122">
        <f>N21*(H21/G21-(1+Overview!$F$35/'='!G21)/(Overview!$F$37*Overview!$F$33))/('='!H21+Overview!$F$36)</f>
        <v>2.2716998414813696E-2</v>
      </c>
      <c r="Q21" s="128">
        <f>(N21/G21-P21)*H21*Overview!$F$29*'='!G21^3</f>
        <v>5.952266923842101E-4</v>
      </c>
      <c r="R21" s="57">
        <f t="shared" si="0"/>
        <v>8.0488884147813869E-3</v>
      </c>
      <c r="S21" s="58">
        <f t="shared" si="1"/>
        <v>1.6287225419507582E-4</v>
      </c>
      <c r="T21" s="58">
        <f>IF(D21&lt;Overview!$F$18,(1-Overview!$F$9)*'='!Q21-'='!D21*'='!O21,0)</f>
        <v>4.687397555045333E-5</v>
      </c>
      <c r="U21" s="54">
        <f>IF(D21&gt;=Overview!$F$18,(1-Overview!$F$9)*'='!Q21-Overview!$F$18*'='!O21,0)</f>
        <v>0</v>
      </c>
      <c r="V21" s="2"/>
      <c r="W21" s="112">
        <f>G21/Overview!$F$19</f>
        <v>3.1756771089846501E-2</v>
      </c>
      <c r="X21" s="60">
        <f>G21^3*(1+H21*Overview!$F$38)</f>
        <v>1.0564541405169231E-5</v>
      </c>
      <c r="Y21" s="61">
        <f>G21^3*Overview!$F$42*(1+Overview!$F$38*H21)+I21*Overview!$F$39/Overview!$F$40</f>
        <v>9.5080872646523079E-7</v>
      </c>
      <c r="AD21" s="2"/>
    </row>
    <row r="22" spans="1:30">
      <c r="A22" s="34">
        <v>19</v>
      </c>
      <c r="B22">
        <v>1</v>
      </c>
      <c r="C22" s="85">
        <v>18.2599934883416</v>
      </c>
      <c r="D22" s="149">
        <f t="shared" si="2"/>
        <v>2.1427678447037408E-3</v>
      </c>
      <c r="E22" s="125">
        <f>B22/(B22+Overview!$F$22)</f>
        <v>0.58823529411764708</v>
      </c>
      <c r="F22" s="118">
        <f>EXP(Overview!$F$21/Overview!$F$5-Overview!$F$21/('='!C22+273.15))</f>
        <v>0.92025635682762308</v>
      </c>
      <c r="G22" s="77">
        <f t="shared" si="3"/>
        <v>2.167173331334811E-2</v>
      </c>
      <c r="H22" s="115">
        <f t="shared" si="4"/>
        <v>0.14918416934015116</v>
      </c>
      <c r="I22" s="80">
        <f>IF((A22-Overview!$F$43)/365=ROUND((A22-Overview!$F$43)/365,0),I21*0.05,I21+U21)</f>
        <v>0</v>
      </c>
      <c r="J22" s="70">
        <f>IF(D22&lt;Overview!$F$16,1,'='!G22/Overview!$F$26)</f>
        <v>1</v>
      </c>
      <c r="K22" s="71">
        <f>IF(D22&lt;Overview!$F$17,'='!G22/Overview!$F$26,Overview!$F$33)</f>
        <v>0.93817027330511304</v>
      </c>
      <c r="L22" s="72">
        <f t="shared" si="5"/>
        <v>1</v>
      </c>
      <c r="M22" s="81">
        <f>MIN(1,Overview!$F$44*F22*(G22-Overview!$F$25)^2+0.2)</f>
        <v>0.30747833139532033</v>
      </c>
      <c r="N22" s="48">
        <f>L22*F22*Overview!$F$8</f>
        <v>1.0417301959288694E-2</v>
      </c>
      <c r="O22" s="48">
        <f>F22*Overview!$F$6</f>
        <v>1.8073834848094518E-3</v>
      </c>
      <c r="P22" s="122">
        <f>N22*(H22/G22-(1+Overview!$F$35/'='!G22)/(Overview!$F$37*Overview!$F$33))/('='!H22+Overview!$F$36)</f>
        <v>2.3477162638365651E-2</v>
      </c>
      <c r="Q22" s="128">
        <f>(N22/G22-P22)*H22*Overview!$F$29*'='!G22^3</f>
        <v>6.2851641186988333E-4</v>
      </c>
      <c r="R22" s="57">
        <f t="shared" si="0"/>
        <v>1.5230750764128899E-2</v>
      </c>
      <c r="S22" s="58">
        <f t="shared" si="1"/>
        <v>1.695969358842535E-4</v>
      </c>
      <c r="T22" s="58">
        <f>IF(D22&lt;Overview!$F$18,(1-Overview!$F$9)*'='!Q22-'='!D22*'='!O22,0)</f>
        <v>4.9676795077015805E-5</v>
      </c>
      <c r="U22" s="54">
        <f>IF(D22&gt;=Overview!$F$18,(1-Overview!$F$9)*'='!Q22-Overview!$F$18*'='!O22,0)</f>
        <v>0</v>
      </c>
      <c r="V22" s="2"/>
      <c r="W22" s="112">
        <f>G22/Overview!$F$19</f>
        <v>3.1997243929349044E-2</v>
      </c>
      <c r="X22" s="60">
        <f>G22^3*(1+H22*Overview!$F$38)</f>
        <v>1.084216826373349E-5</v>
      </c>
      <c r="Y22" s="61">
        <f>G22^3*Overview!$F$42*(1+Overview!$F$38*H22)+I22*Overview!$F$39/Overview!$F$40</f>
        <v>9.7579514373601414E-7</v>
      </c>
      <c r="AD22" s="2"/>
    </row>
    <row r="23" spans="1:30">
      <c r="A23" s="34">
        <v>20</v>
      </c>
      <c r="B23">
        <v>1</v>
      </c>
      <c r="C23" s="85">
        <v>18.249993488565099</v>
      </c>
      <c r="D23" s="149">
        <f t="shared" si="2"/>
        <v>2.1924446397807566E-3</v>
      </c>
      <c r="E23" s="125">
        <f>B23/(B23+Overview!$F$22)</f>
        <v>0.58823529411764708</v>
      </c>
      <c r="F23" s="118">
        <f>EXP(Overview!$F$21/Overview!$F$5-Overview!$F$21/('='!C23+273.15))</f>
        <v>0.91981430756342142</v>
      </c>
      <c r="G23" s="77">
        <f t="shared" si="3"/>
        <v>2.1841330249232363E-2</v>
      </c>
      <c r="H23" s="115">
        <f t="shared" si="4"/>
        <v>0.16441492010428005</v>
      </c>
      <c r="I23" s="80">
        <f>IF((A23-Overview!$F$43)/365=ROUND((A23-Overview!$F$43)/365,0),I22*0.05,I22+U22)</f>
        <v>0</v>
      </c>
      <c r="J23" s="70">
        <f>IF(D23&lt;Overview!$F$16,1,'='!G23/Overview!$F$26)</f>
        <v>1</v>
      </c>
      <c r="K23" s="71">
        <f>IF(D23&lt;Overview!$F$17,'='!G23/Overview!$F$26,Overview!$F$33)</f>
        <v>0.94551213200140105</v>
      </c>
      <c r="L23" s="72">
        <f t="shared" si="5"/>
        <v>1</v>
      </c>
      <c r="M23" s="81">
        <f>MIN(1,Overview!$F$44*F23*(G23-Overview!$F$25)^2+0.2)</f>
        <v>0.35983128235287087</v>
      </c>
      <c r="N23" s="48">
        <f>L23*F23*Overview!$F$8</f>
        <v>1.041229796161793E-2</v>
      </c>
      <c r="O23" s="48">
        <f>F23*Overview!$F$6</f>
        <v>1.8065153000545596E-3</v>
      </c>
      <c r="P23" s="122">
        <f>N23*(H23/G23-(1+Overview!$F$35/'='!G23)/(Overview!$F$37*Overview!$F$33))/('='!H23+Overview!$F$36)</f>
        <v>2.558101661298217E-2</v>
      </c>
      <c r="Q23" s="128">
        <f>(N23/G23-P23)*H23*Overview!$F$29*'='!G23^3</f>
        <v>6.9966699365386258E-4</v>
      </c>
      <c r="R23" s="57">
        <f t="shared" si="0"/>
        <v>2.2525491661394347E-2</v>
      </c>
      <c r="S23" s="58">
        <f t="shared" si="1"/>
        <v>1.8624114398508101E-4</v>
      </c>
      <c r="T23" s="58">
        <f>IF(D23&lt;Overview!$F$18,(1-Overview!$F$9)*'='!Q23-'='!D23*'='!O23,0)</f>
        <v>5.5650943073022585E-5</v>
      </c>
      <c r="U23" s="54">
        <f>IF(D23&gt;=Overview!$F$18,(1-Overview!$F$9)*'='!Q23-Overview!$F$18*'='!O23,0)</f>
        <v>0</v>
      </c>
      <c r="V23" s="2"/>
      <c r="W23" s="112">
        <f>G23/Overview!$F$19</f>
        <v>3.2247645429251973E-2</v>
      </c>
      <c r="X23" s="60">
        <f>G23^3*(1+H23*Overview!$F$38)</f>
        <v>1.11680752404941E-5</v>
      </c>
      <c r="Y23" s="61">
        <f>G23^3*Overview!$F$42*(1+Overview!$F$38*H23)+I23*Overview!$F$39/Overview!$F$40</f>
        <v>1.005126771644469E-6</v>
      </c>
      <c r="AD23" s="2"/>
    </row>
    <row r="24" spans="1:30">
      <c r="A24" s="34">
        <v>21</v>
      </c>
      <c r="B24">
        <v>1</v>
      </c>
      <c r="C24" s="85">
        <v>18.309993487223998</v>
      </c>
      <c r="D24" s="149">
        <f t="shared" si="2"/>
        <v>2.248095582853779E-3</v>
      </c>
      <c r="E24" s="125">
        <f>B24/(B24+Overview!$F$22)</f>
        <v>0.58823529411764708</v>
      </c>
      <c r="F24" s="118">
        <f>EXP(Overview!$F$21/Overview!$F$5-Overview!$F$21/('='!C24+273.15))</f>
        <v>0.92246933562168787</v>
      </c>
      <c r="G24" s="77">
        <f t="shared" si="3"/>
        <v>2.2027571393217444E-2</v>
      </c>
      <c r="H24" s="115">
        <f t="shared" si="4"/>
        <v>0.18694041176567439</v>
      </c>
      <c r="I24" s="80">
        <f>IF((A24-Overview!$F$43)/365=ROUND((A24-Overview!$F$43)/365,0),I23*0.05,I23+U23)</f>
        <v>0</v>
      </c>
      <c r="J24" s="70">
        <f>IF(D24&lt;Overview!$F$16,1,'='!G24/Overview!$F$26)</f>
        <v>1</v>
      </c>
      <c r="K24" s="71">
        <f>IF(D24&lt;Overview!$F$17,'='!G24/Overview!$F$26,Overview!$F$33)</f>
        <v>0.95357451918690239</v>
      </c>
      <c r="L24" s="72">
        <f t="shared" si="5"/>
        <v>1</v>
      </c>
      <c r="M24" s="81">
        <f>MIN(1,Overview!$F$44*F24*(G24-Overview!$F$25)^2+0.2)</f>
        <v>0.42999459524161315</v>
      </c>
      <c r="N24" s="48">
        <f>L24*F24*Overview!$F$8</f>
        <v>1.0442352879237508E-2</v>
      </c>
      <c r="O24" s="48">
        <f>F24*Overview!$F$6</f>
        <v>1.8117297751609951E-3</v>
      </c>
      <c r="P24" s="122">
        <f>N24*(H24/G24-(1+Overview!$F$35/'='!G24)/(Overview!$F$37*Overview!$F$33))/('='!H24+Overview!$F$36)</f>
        <v>2.8775975015573812E-2</v>
      </c>
      <c r="Q24" s="128">
        <f>(N24/G24-P24)*H24*Overview!$F$29*'='!G24^3</f>
        <v>8.0544646658688678E-4</v>
      </c>
      <c r="R24" s="57">
        <f t="shared" si="0"/>
        <v>3.1286702650523086E-2</v>
      </c>
      <c r="S24" s="58">
        <f t="shared" si="1"/>
        <v>2.1128828135499788E-4</v>
      </c>
      <c r="T24" s="58">
        <f>IF(D24&lt;Overview!$F$18,(1-Overview!$F$9)*'='!Q24-'='!D24*'='!O24,0)</f>
        <v>6.4551097248338681E-5</v>
      </c>
      <c r="U24" s="54">
        <f>IF(D24&gt;=Overview!$F$18,(1-Overview!$F$9)*'='!Q24-Overview!$F$18*'='!O24,0)</f>
        <v>0</v>
      </c>
      <c r="V24" s="2"/>
      <c r="W24" s="112">
        <f>G24/Overview!$F$19</f>
        <v>3.2522621280403723E-2</v>
      </c>
      <c r="X24" s="60">
        <f>G24^3*(1+H24*Overview!$F$38)</f>
        <v>1.1561445135333526E-5</v>
      </c>
      <c r="Y24" s="61">
        <f>G24^3*Overview!$F$42*(1+Overview!$F$38*H24)+I24*Overview!$F$39/Overview!$F$40</f>
        <v>1.0405300621800172E-6</v>
      </c>
      <c r="AD24" s="2"/>
    </row>
    <row r="25" spans="1:30">
      <c r="A25" s="34">
        <v>22</v>
      </c>
      <c r="B25">
        <v>1</v>
      </c>
      <c r="C25" s="85">
        <v>18.299993487447502</v>
      </c>
      <c r="D25" s="149">
        <f t="shared" si="2"/>
        <v>2.3126466801021177E-3</v>
      </c>
      <c r="E25" s="125">
        <f>B25/(B25+Overview!$F$22)</f>
        <v>0.58823529411764708</v>
      </c>
      <c r="F25" s="118">
        <f>EXP(Overview!$F$21/Overview!$F$5-Overview!$F$21/('='!C25+273.15))</f>
        <v>0.92202637532820553</v>
      </c>
      <c r="G25" s="77">
        <f t="shared" si="3"/>
        <v>2.2238859674572443E-2</v>
      </c>
      <c r="H25" s="115">
        <f t="shared" si="4"/>
        <v>0.21822711441619747</v>
      </c>
      <c r="I25" s="80">
        <f>IF((A25-Overview!$F$43)/365=ROUND((A25-Overview!$F$43)/365,0),I24*0.05,I24+U24)</f>
        <v>0</v>
      </c>
      <c r="J25" s="70">
        <f>IF(D25&lt;Overview!$F$16,1,'='!G25/Overview!$F$26)</f>
        <v>1</v>
      </c>
      <c r="K25" s="71">
        <f>IF(D25&lt;Overview!$F$17,'='!G25/Overview!$F$26,Overview!$F$33)</f>
        <v>0.96272119803343914</v>
      </c>
      <c r="L25" s="72">
        <f t="shared" si="5"/>
        <v>1</v>
      </c>
      <c r="M25" s="81">
        <f>MIN(1,Overview!$F$44*F25*(G25-Overview!$F$25)^2+0.2)</f>
        <v>0.52410897735360251</v>
      </c>
      <c r="N25" s="48">
        <f>L25*F25*Overview!$F$8</f>
        <v>1.0437338568715288E-2</v>
      </c>
      <c r="O25" s="48">
        <f>F25*Overview!$F$6</f>
        <v>1.8108598011445957E-3</v>
      </c>
      <c r="P25" s="122">
        <f>N25*(H25/G25-(1+Overview!$F$35/'='!G25)/(Overview!$F$37*Overview!$F$33))/('='!H25+Overview!$F$36)</f>
        <v>3.2999248709576559E-2</v>
      </c>
      <c r="Q25" s="128">
        <f>(N25/G25-P25)*H25*Overview!$F$29*'='!G25^3</f>
        <v>9.4811085903291929E-4</v>
      </c>
      <c r="R25" s="57">
        <f t="shared" si="0"/>
        <v>4.2273522015304675E-2</v>
      </c>
      <c r="S25" s="58">
        <f t="shared" si="1"/>
        <v>2.4462188713952963E-4</v>
      </c>
      <c r="T25" s="58">
        <f>IF(D25&lt;Overview!$F$18,(1-Overview!$F$9)*'='!Q25-'='!D25*'='!O25,0)</f>
        <v>7.6591166282357349E-5</v>
      </c>
      <c r="U25" s="54">
        <f>IF(D25&gt;=Overview!$F$18,(1-Overview!$F$9)*'='!Q25-Overview!$F$18*'='!O25,0)</f>
        <v>0</v>
      </c>
      <c r="V25" s="2"/>
      <c r="W25" s="112">
        <f>G25/Overview!$F$19</f>
        <v>3.2834577992872351E-2</v>
      </c>
      <c r="X25" s="60">
        <f>G25^3*(1+H25*Overview!$F$38)</f>
        <v>1.2047752359796422E-5</v>
      </c>
      <c r="Y25" s="61">
        <f>G25^3*Overview!$F$42*(1+Overview!$F$38*H25)+I25*Overview!$F$39/Overview!$F$40</f>
        <v>1.0842977123816778E-6</v>
      </c>
      <c r="AD25" s="2"/>
    </row>
    <row r="26" spans="1:30">
      <c r="A26" s="34">
        <v>23</v>
      </c>
      <c r="B26">
        <v>1</v>
      </c>
      <c r="C26" s="85">
        <v>18.289993487671001</v>
      </c>
      <c r="D26" s="149">
        <f t="shared" si="2"/>
        <v>2.3892378463844749E-3</v>
      </c>
      <c r="E26" s="125">
        <f>B26/(B26+Overview!$F$22)</f>
        <v>0.58823529411764708</v>
      </c>
      <c r="F26" s="118">
        <f>EXP(Overview!$F$21/Overview!$F$5-Overview!$F$21/('='!C26+273.15))</f>
        <v>0.92158359736354856</v>
      </c>
      <c r="G26" s="77">
        <f t="shared" si="3"/>
        <v>2.2483481561711972E-2</v>
      </c>
      <c r="H26" s="115">
        <f t="shared" si="4"/>
        <v>0.26050063643150212</v>
      </c>
      <c r="I26" s="80">
        <f>IF((A26-Overview!$F$43)/365=ROUND((A26-Overview!$F$43)/365,0),I25*0.05,I25+U25)</f>
        <v>0</v>
      </c>
      <c r="J26" s="70">
        <f>IF(D26&lt;Overview!$F$16,1,'='!G26/Overview!$F$26)</f>
        <v>1</v>
      </c>
      <c r="K26" s="71">
        <f>IF(D26&lt;Overview!$F$17,'='!G26/Overview!$F$26,Overview!$F$33)</f>
        <v>0.97331089011740146</v>
      </c>
      <c r="L26" s="72">
        <f t="shared" si="5"/>
        <v>1</v>
      </c>
      <c r="M26" s="81">
        <f>MIN(1,Overview!$F$44*F26*(G26-Overview!$F$25)^2+0.2)</f>
        <v>0.65314620957144554</v>
      </c>
      <c r="N26" s="48">
        <f>L26*F26*Overview!$F$8</f>
        <v>1.0432326322155371E-2</v>
      </c>
      <c r="O26" s="48">
        <f>F26*Overview!$F$6</f>
        <v>1.8099901852220094E-3</v>
      </c>
      <c r="P26" s="122">
        <f>N26*(H26/G26-(1+Overview!$F$35/'='!G26)/(Overview!$F$37*Overview!$F$33))/('='!H26+Overview!$F$36)</f>
        <v>3.8507414938703216E-2</v>
      </c>
      <c r="Q26" s="128">
        <f>(N26/G26-P26)*H26*Overview!$F$29*'='!G26^3</f>
        <v>1.1404841190950329E-3</v>
      </c>
      <c r="R26" s="57">
        <f t="shared" si="0"/>
        <v>5.7398149352085412E-2</v>
      </c>
      <c r="S26" s="58">
        <f t="shared" si="1"/>
        <v>2.8859358458784197E-4</v>
      </c>
      <c r="T26" s="58">
        <f>IF(D26&lt;Overview!$F$18,(1-Overview!$F$9)*'='!Q26-'='!D26*'='!O26,0)</f>
        <v>9.2844749894779987E-5</v>
      </c>
      <c r="U26" s="54">
        <f>IF(D26&gt;=Overview!$F$18,(1-Overview!$F$9)*'='!Q26-Overview!$F$18*'='!O26,0)</f>
        <v>0</v>
      </c>
      <c r="V26" s="2"/>
      <c r="W26" s="112">
        <f>G26/Overview!$F$19</f>
        <v>3.319575012802594E-2</v>
      </c>
      <c r="X26" s="60">
        <f>G26^3*(1+H26*Overview!$F$38)</f>
        <v>1.265972315654034E-5</v>
      </c>
      <c r="Y26" s="61">
        <f>G26^3*Overview!$F$42*(1+Overview!$F$38*H26)+I26*Overview!$F$39/Overview!$F$40</f>
        <v>1.1393750840886307E-6</v>
      </c>
      <c r="AD26" s="2"/>
    </row>
    <row r="27" spans="1:30">
      <c r="A27" s="34">
        <v>24</v>
      </c>
      <c r="B27">
        <v>1</v>
      </c>
      <c r="C27" s="85">
        <v>18.209993489459201</v>
      </c>
      <c r="D27" s="149">
        <f t="shared" si="2"/>
        <v>2.4820825962792547E-3</v>
      </c>
      <c r="E27" s="125">
        <f>B27/(B27+Overview!$F$22)</f>
        <v>0.58823529411764708</v>
      </c>
      <c r="F27" s="118">
        <f>EXP(Overview!$F$21/Overview!$F$5-Overview!$F$21/('='!C27+273.15))</f>
        <v>0.91804793010719477</v>
      </c>
      <c r="G27" s="77">
        <f t="shared" si="3"/>
        <v>2.2772075146299815E-2</v>
      </c>
      <c r="H27" s="115">
        <f t="shared" si="4"/>
        <v>0.31789878578358755</v>
      </c>
      <c r="I27" s="80">
        <f>IF((A27-Overview!$F$43)/365=ROUND((A27-Overview!$F$43)/365,0),I26*0.05,I26+U26)</f>
        <v>0</v>
      </c>
      <c r="J27" s="70">
        <f>IF(D27&lt;Overview!$F$16,1,'='!G27/Overview!$F$26)</f>
        <v>1</v>
      </c>
      <c r="K27" s="71">
        <f>IF(D27&lt;Overview!$F$17,'='!G27/Overview!$F$26,Overview!$F$33)</f>
        <v>0.98580411888743791</v>
      </c>
      <c r="L27" s="72">
        <f t="shared" si="5"/>
        <v>1</v>
      </c>
      <c r="M27" s="81">
        <f>MIN(1,Overview!$F$44*F27*(G27-Overview!$F$25)^2+0.2)</f>
        <v>0.83094209666399199</v>
      </c>
      <c r="N27" s="48">
        <f>L27*F27*Overview!$F$8</f>
        <v>1.0392302568813445E-2</v>
      </c>
      <c r="O27" s="48">
        <f>F27*Overview!$F$6</f>
        <v>1.8030461347305305E-3</v>
      </c>
      <c r="P27" s="122">
        <f>N27*(H27/G27-(1+Overview!$F$35/'='!G27)/(Overview!$F$37*Overview!$F$33))/('='!H27+Overview!$F$36)</f>
        <v>4.5482436875410578E-2</v>
      </c>
      <c r="Q27" s="128">
        <f>(N27/G27-P27)*H27*Overview!$F$29*'='!G27^3</f>
        <v>1.3963975707244865E-3</v>
      </c>
      <c r="R27" s="57">
        <f t="shared" si="0"/>
        <v>7.7987959853399E-2</v>
      </c>
      <c r="S27" s="58">
        <f t="shared" si="1"/>
        <v>3.4524315678789583E-4</v>
      </c>
      <c r="T27" s="58">
        <f>IF(D27&lt;Overview!$F$18,(1-Overview!$F$9)*'='!Q27-'='!D27*'='!O27,0)</f>
        <v>1.144977635944231E-4</v>
      </c>
      <c r="U27" s="54">
        <f>IF(D27&gt;=Overview!$F$18,(1-Overview!$F$9)*'='!Q27-Overview!$F$18*'='!O27,0)</f>
        <v>0</v>
      </c>
      <c r="V27" s="2"/>
      <c r="W27" s="112">
        <f>G27/Overview!$F$19</f>
        <v>3.3621844302819746E-2</v>
      </c>
      <c r="X27" s="60">
        <f>G27^3*(1+H27*Overview!$F$38)</f>
        <v>1.3449776597213377E-5</v>
      </c>
      <c r="Y27" s="61">
        <f>G27^3*Overview!$F$42*(1+Overview!$F$38*H27)+I27*Overview!$F$39/Overview!$F$40</f>
        <v>1.2104798937492039E-6</v>
      </c>
      <c r="AD27" s="2"/>
    </row>
    <row r="28" spans="1:30">
      <c r="A28" s="34">
        <v>25</v>
      </c>
      <c r="B28">
        <v>1</v>
      </c>
      <c r="C28" s="85">
        <v>18.249993488565099</v>
      </c>
      <c r="D28" s="149">
        <f t="shared" si="2"/>
        <v>2.596580359873678E-3</v>
      </c>
      <c r="E28" s="125">
        <f>B28/(B28+Overview!$F$22)</f>
        <v>0.58823529411764708</v>
      </c>
      <c r="F28" s="118">
        <f>EXP(Overview!$F$21/Overview!$F$5-Overview!$F$21/('='!C28+273.15))</f>
        <v>0.91981430756342142</v>
      </c>
      <c r="G28" s="77">
        <f t="shared" si="3"/>
        <v>2.3117318303087712E-2</v>
      </c>
      <c r="H28" s="115">
        <f t="shared" si="4"/>
        <v>0.39588674563698656</v>
      </c>
      <c r="I28" s="80">
        <f>IF((A28-Overview!$F$43)/365=ROUND((A28-Overview!$F$43)/365,0),I27*0.05,I27+U27)</f>
        <v>0</v>
      </c>
      <c r="J28" s="70">
        <f>IF(D28&lt;Overview!$F$16,1,'='!G28/Overview!$F$26)</f>
        <v>1</v>
      </c>
      <c r="K28" s="71">
        <f>IF(D28&lt;Overview!$F$17,'='!G28/Overview!$F$26,Overview!$F$33)</f>
        <v>1.0007497100903773</v>
      </c>
      <c r="L28" s="72">
        <f t="shared" si="5"/>
        <v>1</v>
      </c>
      <c r="M28" s="81">
        <f>MIN(1,Overview!$F$44*F28*(G28-Overview!$F$25)^2+0.2)</f>
        <v>1</v>
      </c>
      <c r="N28" s="48">
        <f>L28*F28*Overview!$F$8</f>
        <v>1.041229796161793E-2</v>
      </c>
      <c r="O28" s="48">
        <f>F28*Overview!$F$6</f>
        <v>1.8065153000545596E-3</v>
      </c>
      <c r="P28" s="122">
        <f>N28*(H28/G28-(1+Overview!$F$35/'='!G28)/(Overview!$F$37*Overview!$F$33))/('='!H28+Overview!$F$36)</f>
        <v>5.4666555860686993E-2</v>
      </c>
      <c r="Q28" s="128">
        <f>(N28/G28-P28)*H28*Overview!$F$29*'='!G28^3</f>
        <v>1.7522517296989714E-3</v>
      </c>
      <c r="R28" s="57">
        <f t="shared" si="0"/>
        <v>8.6635931253230269E-2</v>
      </c>
      <c r="S28" s="58">
        <f t="shared" si="1"/>
        <v>4.2124805745500878E-4</v>
      </c>
      <c r="T28" s="58">
        <f>IF(D28&lt;Overview!$F$18,(1-Overview!$F$9)*'='!Q28-'='!D28*'='!O28,0)</f>
        <v>1.4460108522241949E-4</v>
      </c>
      <c r="U28" s="54">
        <f>IF(D28&gt;=Overview!$F$18,(1-Overview!$F$9)*'='!Q28-Overview!$F$18*'='!O28,0)</f>
        <v>0</v>
      </c>
      <c r="V28" s="2"/>
      <c r="W28" s="112">
        <f>G28/Overview!$F$19</f>
        <v>3.4131578773199042E-2</v>
      </c>
      <c r="X28" s="60">
        <f>G28^3*(1+H28*Overview!$F$38)</f>
        <v>1.4491970564360635E-5</v>
      </c>
      <c r="Y28" s="61">
        <f>G28^3*Overview!$F$42*(1+Overview!$F$38*H28)+I28*Overview!$F$39/Overview!$F$40</f>
        <v>1.3042773507924571E-6</v>
      </c>
      <c r="AD28" s="2"/>
    </row>
    <row r="29" spans="1:30">
      <c r="A29" s="34">
        <v>26</v>
      </c>
      <c r="B29">
        <v>1</v>
      </c>
      <c r="C29" s="85">
        <v>18.369993485882901</v>
      </c>
      <c r="D29" s="149">
        <f t="shared" si="2"/>
        <v>2.7411814450960977E-3</v>
      </c>
      <c r="E29" s="125">
        <f>B29/(B29+Overview!$F$22)</f>
        <v>0.58823529411764708</v>
      </c>
      <c r="F29" s="118">
        <f>EXP(Overview!$F$21/Overview!$F$5-Overview!$F$21/('='!C29+273.15))</f>
        <v>0.92513092973410316</v>
      </c>
      <c r="G29" s="77">
        <f t="shared" si="3"/>
        <v>2.3538566360542721E-2</v>
      </c>
      <c r="H29" s="115">
        <f t="shared" si="4"/>
        <v>0.48252267689021683</v>
      </c>
      <c r="I29" s="80">
        <f>IF((A29-Overview!$F$43)/365=ROUND((A29-Overview!$F$43)/365,0),I28*0.05,I28+U28)</f>
        <v>0</v>
      </c>
      <c r="J29" s="70">
        <f>IF(D29&lt;Overview!$F$16,1,'='!G29/Overview!$F$26)</f>
        <v>1</v>
      </c>
      <c r="K29" s="71">
        <f>IF(D29&lt;Overview!$F$17,'='!G29/Overview!$F$26,Overview!$F$33)</f>
        <v>1.0189855567334511</v>
      </c>
      <c r="L29" s="72">
        <f t="shared" si="5"/>
        <v>1</v>
      </c>
      <c r="M29" s="81">
        <f>MIN(1,Overview!$F$44*F29*(G29-Overview!$F$25)^2+0.2)</f>
        <v>1</v>
      </c>
      <c r="N29" s="48">
        <f>L29*F29*Overview!$F$8</f>
        <v>1.0472482124590048E-2</v>
      </c>
      <c r="O29" s="48">
        <f>F29*Overview!$F$6</f>
        <v>1.8169571459977787E-3</v>
      </c>
      <c r="P29" s="122">
        <f>N29*(H29/G29-(1+Overview!$F$35/'='!G29)/(Overview!$F$37*Overview!$F$33))/('='!H29+Overview!$F$36)</f>
        <v>6.4194227328817022E-2</v>
      </c>
      <c r="Q29" s="128">
        <f>(N29/G29-P29)*H29*Overview!$F$29*'='!G29^3</f>
        <v>2.1689714195265841E-3</v>
      </c>
      <c r="R29" s="57">
        <f t="shared" si="0"/>
        <v>4.7032324624224395E-2</v>
      </c>
      <c r="S29" s="58">
        <f t="shared" si="1"/>
        <v>5.0368002664770819E-4</v>
      </c>
      <c r="T29" s="58">
        <f>IF(D29&lt;Overview!$F$18,(1-Overview!$F$9)*'='!Q29-'='!D29*'='!O29,0)</f>
        <v>1.7981575572852121E-4</v>
      </c>
      <c r="U29" s="54">
        <f>IF(D29&gt;=Overview!$F$18,(1-Overview!$F$9)*'='!Q29-Overview!$F$18*'='!O29,0)</f>
        <v>0</v>
      </c>
      <c r="V29" s="2"/>
      <c r="W29" s="112">
        <f>G29/Overview!$F$19</f>
        <v>3.475353072573855E-2</v>
      </c>
      <c r="X29" s="60">
        <f>G29^3*(1+H29*Overview!$F$38)</f>
        <v>1.5792609010413904E-5</v>
      </c>
      <c r="Y29" s="61">
        <f>G29^3*Overview!$F$42*(1+Overview!$F$38*H29)+I29*Overview!$F$39/Overview!$F$40</f>
        <v>1.4213348109372512E-6</v>
      </c>
      <c r="AD29" s="2"/>
    </row>
    <row r="30" spans="1:30">
      <c r="A30" s="34">
        <v>27</v>
      </c>
      <c r="B30">
        <v>1</v>
      </c>
      <c r="C30" s="85">
        <v>18.409993484988799</v>
      </c>
      <c r="D30" s="149">
        <f t="shared" si="2"/>
        <v>2.9209972008246189E-3</v>
      </c>
      <c r="E30" s="125">
        <f>B30/(B30+Overview!$F$22)</f>
        <v>0.58823529411764708</v>
      </c>
      <c r="F30" s="118">
        <f>EXP(Overview!$F$21/Overview!$F$5-Overview!$F$21/('='!C30+273.15))</f>
        <v>0.92690898018379786</v>
      </c>
      <c r="G30" s="77">
        <f t="shared" si="3"/>
        <v>2.4042246387190429E-2</v>
      </c>
      <c r="H30" s="115">
        <f t="shared" si="4"/>
        <v>0.52955500151444124</v>
      </c>
      <c r="I30" s="80">
        <f>IF((A30-Overview!$F$43)/365=ROUND((A30-Overview!$F$43)/365,0),I29*0.05,I29+U29)</f>
        <v>0</v>
      </c>
      <c r="J30" s="70">
        <f>IF(D30&lt;Overview!$F$16,1,'='!G30/Overview!$F$26)</f>
        <v>1.0407898868913605</v>
      </c>
      <c r="K30" s="71">
        <f>IF(D30&lt;Overview!$F$17,'='!G30/Overview!$F$26,Overview!$F$33)</f>
        <v>1.0407898868913605</v>
      </c>
      <c r="L30" s="72">
        <f t="shared" si="5"/>
        <v>1.0407898868913605</v>
      </c>
      <c r="M30" s="81">
        <f>MIN(1,Overview!$F$44*F30*(G30-Overview!$F$25)^2+0.2)</f>
        <v>1</v>
      </c>
      <c r="N30" s="48">
        <f>L30*F30*Overview!$F$8</f>
        <v>1.0920602016731002E-2</v>
      </c>
      <c r="O30" s="48">
        <f>F30*Overview!$F$6</f>
        <v>1.820449237080979E-3</v>
      </c>
      <c r="P30" s="122">
        <f>N30*(H30/G30-(1+Overview!$F$35/'='!G30)/(Overview!$F$37*Overview!$F$33))/('='!H30+Overview!$F$36)</f>
        <v>7.0959403034736329E-2</v>
      </c>
      <c r="Q30" s="128">
        <f>(N30/G30-P30)*H30*Overview!$F$29*'='!G30^3</f>
        <v>2.5534938874213322E-3</v>
      </c>
      <c r="R30" s="57">
        <f t="shared" si="0"/>
        <v>2.6654086786431174E-2</v>
      </c>
      <c r="S30" s="58">
        <f t="shared" si="1"/>
        <v>5.68674483749693E-4</v>
      </c>
      <c r="T30" s="58">
        <f>IF(D30&lt;Overview!$F$18,(1-Overview!$F$9)*'='!Q30-'='!D30*'='!O30,0)</f>
        <v>2.1224015208254078E-4</v>
      </c>
      <c r="U30" s="54">
        <f>IF(D30&gt;=Overview!$F$18,(1-Overview!$F$9)*'='!Q30-Overview!$F$18*'='!O30,0)</f>
        <v>0</v>
      </c>
      <c r="V30" s="2"/>
      <c r="W30" s="112">
        <f>G30/Overview!$F$19</f>
        <v>3.5497189409700911E-2</v>
      </c>
      <c r="X30" s="60">
        <f>G30^3*(1+H30*Overview!$F$38)</f>
        <v>1.7113952783653332E-5</v>
      </c>
      <c r="Y30" s="61">
        <f>G30^3*Overview!$F$42*(1+Overview!$F$38*H30)+I30*Overview!$F$39/Overview!$F$40</f>
        <v>1.5402557505287998E-6</v>
      </c>
      <c r="AD30" s="2"/>
    </row>
    <row r="31" spans="1:30">
      <c r="A31" s="34">
        <v>28</v>
      </c>
      <c r="B31">
        <v>1</v>
      </c>
      <c r="C31" s="85">
        <v>18.449993484094801</v>
      </c>
      <c r="D31" s="149">
        <f t="shared" si="2"/>
        <v>3.1332373529071597E-3</v>
      </c>
      <c r="E31" s="125">
        <f>B31/(B31+Overview!$F$22)</f>
        <v>0.58823529411764708</v>
      </c>
      <c r="F31" s="118">
        <f>EXP(Overview!$F$21/Overview!$F$5-Overview!$F$21/('='!C31+273.15))</f>
        <v>0.9286899587359565</v>
      </c>
      <c r="G31" s="77">
        <f t="shared" si="3"/>
        <v>2.461092087094012E-2</v>
      </c>
      <c r="H31" s="115">
        <f t="shared" si="4"/>
        <v>0.55620908830087246</v>
      </c>
      <c r="I31" s="80">
        <f>IF((A31-Overview!$F$43)/365=ROUND((A31-Overview!$F$43)/365,0),I30*0.05,I30+U30)</f>
        <v>0</v>
      </c>
      <c r="J31" s="70">
        <f>IF(D31&lt;Overview!$F$16,1,'='!G31/Overview!$F$26)</f>
        <v>1.0654078299108278</v>
      </c>
      <c r="K31" s="71">
        <f>IF(D31&lt;Overview!$F$17,'='!G31/Overview!$F$26,Overview!$F$33)</f>
        <v>1.0654078299108278</v>
      </c>
      <c r="L31" s="72">
        <f t="shared" si="5"/>
        <v>1.0654078299108278</v>
      </c>
      <c r="M31" s="81">
        <f>MIN(1,Overview!$F$44*F31*(G31-Overview!$F$25)^2+0.2)</f>
        <v>1</v>
      </c>
      <c r="N31" s="48">
        <f>L31*F31*Overview!$F$8</f>
        <v>1.1200387826716361E-2</v>
      </c>
      <c r="O31" s="48">
        <f>F31*Overview!$F$6</f>
        <v>1.8239470789574185E-3</v>
      </c>
      <c r="P31" s="122">
        <f>N31*(H31/G31-(1+Overview!$F$35/'='!G31)/(Overview!$F$37*Overview!$F$33))/('='!H31+Overview!$F$36)</f>
        <v>7.4100892702549659E-2</v>
      </c>
      <c r="Q31" s="128">
        <f>(N31/G31-P31)*H31*Overview!$F$29*'='!G31^3</f>
        <v>2.8598408004034187E-3</v>
      </c>
      <c r="R31" s="57">
        <f t="shared" si="0"/>
        <v>1.4575071272106076E-2</v>
      </c>
      <c r="S31" s="58">
        <f t="shared" si="1"/>
        <v>6.0789706892282463E-4</v>
      </c>
      <c r="T31" s="58">
        <f>IF(D31&lt;Overview!$F$18,(1-Overview!$F$9)*'='!Q31-'='!D31*'='!O31,0)</f>
        <v>2.3794357707685614E-4</v>
      </c>
      <c r="U31" s="54">
        <f>IF(D31&gt;=Overview!$F$18,(1-Overview!$F$9)*'='!Q31-Overview!$F$18*'='!O31,0)</f>
        <v>0</v>
      </c>
      <c r="V31" s="2"/>
      <c r="W31" s="112">
        <f>G31/Overview!$F$19</f>
        <v>3.6336809199675357E-2</v>
      </c>
      <c r="X31" s="60">
        <f>G31^3*(1+H31*Overview!$F$38)</f>
        <v>1.8530974789659064E-5</v>
      </c>
      <c r="Y31" s="61">
        <f>G31^3*Overview!$F$42*(1+Overview!$F$38*H31)+I31*Overview!$F$39/Overview!$F$40</f>
        <v>1.6677877310693157E-6</v>
      </c>
      <c r="AD31" s="2"/>
    </row>
    <row r="32" spans="1:30">
      <c r="A32" s="34">
        <v>29</v>
      </c>
      <c r="B32">
        <v>1</v>
      </c>
      <c r="C32" s="85">
        <v>18.229993489012099</v>
      </c>
      <c r="D32" s="149">
        <f t="shared" si="2"/>
        <v>3.3711809299840157E-3</v>
      </c>
      <c r="E32" s="125">
        <f>B32/(B32+Overview!$F$22)</f>
        <v>0.58823529411764708</v>
      </c>
      <c r="F32" s="118">
        <f>EXP(Overview!$F$21/Overview!$F$5-Overview!$F$21/('='!C32+273.15))</f>
        <v>0.91893075503801491</v>
      </c>
      <c r="G32" s="77">
        <f t="shared" si="3"/>
        <v>2.5218817939862945E-2</v>
      </c>
      <c r="H32" s="115">
        <f t="shared" si="4"/>
        <v>0.57078415957297857</v>
      </c>
      <c r="I32" s="80">
        <f>IF((A32-Overview!$F$43)/365=ROUND((A32-Overview!$F$43)/365,0),I31*0.05,I31+U31)</f>
        <v>0</v>
      </c>
      <c r="J32" s="70">
        <f>IF(D32&lt;Overview!$F$16,1,'='!G32/Overview!$F$26)</f>
        <v>1.0917237203403873</v>
      </c>
      <c r="K32" s="71">
        <f>IF(D32&lt;Overview!$F$17,'='!G32/Overview!$F$26,Overview!$F$33)</f>
        <v>1.0917237203403873</v>
      </c>
      <c r="L32" s="72">
        <f t="shared" si="5"/>
        <v>1.0917237203403873</v>
      </c>
      <c r="M32" s="81">
        <f>MIN(1,Overview!$F$44*F32*(G32-Overview!$F$25)^2+0.2)</f>
        <v>1</v>
      </c>
      <c r="N32" s="48">
        <f>L32*F32*Overview!$F$8</f>
        <v>1.1356433449718428E-2</v>
      </c>
      <c r="O32" s="48">
        <f>F32*Overview!$F$6</f>
        <v>1.8047800028946613E-3</v>
      </c>
      <c r="P32" s="122">
        <f>N32*(H32/G32-(1+Overview!$F$35/'='!G32)/(Overview!$F$37*Overview!$F$33))/('='!H32+Overview!$F$36)</f>
        <v>7.4922433840416192E-2</v>
      </c>
      <c r="Q32" s="128">
        <f>(N32/G32-P32)*H32*Overview!$F$29*'='!G32^3</f>
        <v>3.1112214716160348E-3</v>
      </c>
      <c r="R32" s="57">
        <f t="shared" si="0"/>
        <v>7.8585224950352018E-3</v>
      </c>
      <c r="S32" s="58">
        <f t="shared" si="1"/>
        <v>6.298184062109609E-4</v>
      </c>
      <c r="T32" s="58">
        <f>IF(D32&lt;Overview!$F$18,(1-Overview!$F$9)*'='!Q32-'='!D32*'='!O32,0)</f>
        <v>2.5899182945311131E-4</v>
      </c>
      <c r="U32" s="54">
        <f>IF(D32&gt;=Overview!$F$18,(1-Overview!$F$9)*'='!Q32-Overview!$F$18*'='!O32,0)</f>
        <v>0</v>
      </c>
      <c r="V32" s="2"/>
      <c r="W32" s="112">
        <f>G32/Overview!$F$19</f>
        <v>3.7234339199561414E-2</v>
      </c>
      <c r="X32" s="60">
        <f>G32^3*(1+H32*Overview!$F$38)</f>
        <v>2.0040515644612737E-5</v>
      </c>
      <c r="Y32" s="61">
        <f>G32^3*Overview!$F$42*(1+Overview!$F$38*H32)+I32*Overview!$F$39/Overview!$F$40</f>
        <v>1.8036464080151464E-6</v>
      </c>
      <c r="AD32" s="2"/>
    </row>
    <row r="33" spans="1:30">
      <c r="A33" s="34">
        <v>30</v>
      </c>
      <c r="B33">
        <v>1</v>
      </c>
      <c r="C33" s="85">
        <v>18.129993491247301</v>
      </c>
      <c r="D33" s="149">
        <f t="shared" si="2"/>
        <v>3.630172759437127E-3</v>
      </c>
      <c r="E33" s="125">
        <f>B33/(B33+Overview!$F$22)</f>
        <v>0.58823529411764708</v>
      </c>
      <c r="F33" s="118">
        <f>EXP(Overview!$F$21/Overview!$F$5-Overview!$F$21/('='!C33+273.15))</f>
        <v>0.91452389651179145</v>
      </c>
      <c r="G33" s="77">
        <f t="shared" si="3"/>
        <v>2.5848636346073907E-2</v>
      </c>
      <c r="H33" s="115">
        <f t="shared" si="4"/>
        <v>0.57864268206801373</v>
      </c>
      <c r="I33" s="80">
        <f>IF((A33-Overview!$F$43)/365=ROUND((A33-Overview!$F$43)/365,0),I32*0.05,I32+U32)</f>
        <v>0</v>
      </c>
      <c r="J33" s="70">
        <f>IF(D33&lt;Overview!$F$16,1,'='!G33/Overview!$F$26)</f>
        <v>1.1189885864101259</v>
      </c>
      <c r="K33" s="71">
        <f>IF(D33&lt;Overview!$F$17,'='!G33/Overview!$F$26,Overview!$F$33)</f>
        <v>1.1189885864101259</v>
      </c>
      <c r="L33" s="72">
        <f t="shared" si="5"/>
        <v>1.1189885864101259</v>
      </c>
      <c r="M33" s="81">
        <f>MIN(1,Overview!$F$44*F33*(G33-Overview!$F$25)^2+0.2)</f>
        <v>1</v>
      </c>
      <c r="N33" s="48">
        <f>L33*F33*Overview!$F$8</f>
        <v>1.1584229200858829E-2</v>
      </c>
      <c r="O33" s="48">
        <f>F33*Overview!$F$6</f>
        <v>1.7961249327491584E-3</v>
      </c>
      <c r="P33" s="122">
        <f>N33*(H33/G33-(1+Overview!$F$35/'='!G33)/(Overview!$F$37*Overview!$F$33))/('='!H33+Overview!$F$36)</f>
        <v>7.5409997774390794E-2</v>
      </c>
      <c r="Q33" s="128">
        <f>(N33/G33-P33)*H33*Overview!$F$29*'='!G33^3</f>
        <v>3.3723675510888276E-3</v>
      </c>
      <c r="R33" s="57">
        <f t="shared" si="0"/>
        <v>4.2989895145765086E-3</v>
      </c>
      <c r="S33" s="58">
        <f t="shared" si="1"/>
        <v>6.4974853644282344E-4</v>
      </c>
      <c r="T33" s="58">
        <f>IF(D33&lt;Overview!$F$18,(1-Overview!$F$9)*'='!Q33-'='!D33*'='!O33,0)</f>
        <v>2.8080547154935644E-4</v>
      </c>
      <c r="U33" s="54">
        <f>IF(D33&gt;=Overview!$F$18,(1-Overview!$F$9)*'='!Q33-Overview!$F$18*'='!O33,0)</f>
        <v>0</v>
      </c>
      <c r="V33" s="2"/>
      <c r="W33" s="112">
        <f>G33/Overview!$F$19</f>
        <v>3.816423497131833E-2</v>
      </c>
      <c r="X33" s="60">
        <f>G33^3*(1+H33*Overview!$F$38)</f>
        <v>2.1639136247742927E-5</v>
      </c>
      <c r="Y33" s="61">
        <f>G33^3*Overview!$F$42*(1+Overview!$F$38*H33)+I33*Overview!$F$39/Overview!$F$40</f>
        <v>1.9475222622968635E-6</v>
      </c>
      <c r="AD33" s="2"/>
    </row>
    <row r="34" spans="1:30">
      <c r="A34" s="34">
        <v>31</v>
      </c>
      <c r="B34">
        <v>1</v>
      </c>
      <c r="C34" s="85">
        <v>18.819993475824599</v>
      </c>
      <c r="D34" s="149">
        <f t="shared" si="2"/>
        <v>3.9109782309864833E-3</v>
      </c>
      <c r="E34" s="125">
        <f>B34/(B34+Overview!$F$22)</f>
        <v>0.58823529411764708</v>
      </c>
      <c r="F34" s="118">
        <f>EXP(Overview!$F$21/Overview!$F$5-Overview!$F$21/('='!C34+273.15))</f>
        <v>0.94530352430786102</v>
      </c>
      <c r="G34" s="77">
        <f t="shared" si="3"/>
        <v>2.649838488251673E-2</v>
      </c>
      <c r="H34" s="115">
        <f t="shared" si="4"/>
        <v>0.58294167158259025</v>
      </c>
      <c r="I34" s="80">
        <f>IF((A34-Overview!$F$43)/365=ROUND((A34-Overview!$F$43)/365,0),I33*0.05,I33+U33)</f>
        <v>0</v>
      </c>
      <c r="J34" s="70">
        <f>IF(D34&lt;Overview!$F$16,1,'='!G34/Overview!$F$26)</f>
        <v>1.147116228680378</v>
      </c>
      <c r="K34" s="71">
        <f>IF(D34&lt;Overview!$F$17,'='!G34/Overview!$F$26,Overview!$F$33)</f>
        <v>1.147116228680378</v>
      </c>
      <c r="L34" s="72">
        <f t="shared" si="5"/>
        <v>1.147116228680378</v>
      </c>
      <c r="M34" s="81">
        <f>MIN(1,Overview!$F$44*F34*(G34-Overview!$F$25)^2+0.2)</f>
        <v>1</v>
      </c>
      <c r="N34" s="48">
        <f>L34*F34*Overview!$F$8</f>
        <v>1.2275102515789277E-2</v>
      </c>
      <c r="O34" s="48">
        <f>F34*Overview!$F$6</f>
        <v>1.856576121740639E-3</v>
      </c>
      <c r="P34" s="122">
        <f>N34*(H34/G34-(1+Overview!$F$35/'='!G34)/(Overview!$F$37*Overview!$F$33))/('='!H34+Overview!$F$36)</f>
        <v>7.8418765299955603E-2</v>
      </c>
      <c r="Q34" s="128">
        <f>(N34/G34-P34)*H34*Overview!$F$29*'='!G34^3</f>
        <v>3.7786801326787581E-3</v>
      </c>
      <c r="R34" s="57">
        <f t="shared" si="0"/>
        <v>2.4522158458264243E-3</v>
      </c>
      <c r="S34" s="58">
        <f t="shared" si="1"/>
        <v>6.9265687497665704E-4</v>
      </c>
      <c r="T34" s="58">
        <f>IF(D34&lt;Overview!$F$18,(1-Overview!$F$9)*'='!Q34-'='!D34*'='!O34,0)</f>
        <v>3.1468251850793347E-4</v>
      </c>
      <c r="U34" s="54">
        <f>IF(D34&gt;=Overview!$F$18,(1-Overview!$F$9)*'='!Q34-Overview!$F$18*'='!O34,0)</f>
        <v>0</v>
      </c>
      <c r="V34" s="2"/>
      <c r="W34" s="112">
        <f>G34/Overview!$F$19</f>
        <v>3.912355659606781E-2</v>
      </c>
      <c r="X34" s="60">
        <f>G34^3*(1+H34*Overview!$F$38)</f>
        <v>2.3347268890636088E-5</v>
      </c>
      <c r="Y34" s="61">
        <f>G34^3*Overview!$F$42*(1+Overview!$F$38*H34)+I34*Overview!$F$39/Overview!$F$40</f>
        <v>2.1012542001572478E-6</v>
      </c>
      <c r="AD34" s="2"/>
    </row>
    <row r="35" spans="1:30">
      <c r="A35" s="34">
        <v>32</v>
      </c>
      <c r="B35">
        <v>1</v>
      </c>
      <c r="C35" s="85">
        <v>19.049993470683699</v>
      </c>
      <c r="D35" s="149">
        <f t="shared" si="2"/>
        <v>4.2256607494944171E-3</v>
      </c>
      <c r="E35" s="125">
        <f>B35/(B35+Overview!$F$22)</f>
        <v>0.58823529411764708</v>
      </c>
      <c r="F35" s="118">
        <f>EXP(Overview!$F$21/Overview!$F$5-Overview!$F$21/('='!C35+273.15))</f>
        <v>0.95575870459802481</v>
      </c>
      <c r="G35" s="77">
        <f t="shared" si="3"/>
        <v>2.7191041757493387E-2</v>
      </c>
      <c r="H35" s="115">
        <f t="shared" si="4"/>
        <v>0.58539388742841669</v>
      </c>
      <c r="I35" s="80">
        <f>IF((A35-Overview!$F$43)/365=ROUND((A35-Overview!$F$43)/365,0),I34*0.05,I34+U34)</f>
        <v>0</v>
      </c>
      <c r="J35" s="70">
        <f>IF(D35&lt;Overview!$F$16,1,'='!G35/Overview!$F$26)</f>
        <v>1.1771013747832635</v>
      </c>
      <c r="K35" s="71">
        <f>IF(D35&lt;Overview!$F$17,'='!G35/Overview!$F$26,Overview!$F$33)</f>
        <v>1.1771013747832635</v>
      </c>
      <c r="L35" s="72">
        <f t="shared" si="5"/>
        <v>1.1771013747832635</v>
      </c>
      <c r="M35" s="81">
        <f>MIN(1,Overview!$F$44*F35*(G35-Overview!$F$25)^2+0.2)</f>
        <v>1</v>
      </c>
      <c r="N35" s="48">
        <f>L35*F35*Overview!$F$8</f>
        <v>1.2735281699823355E-2</v>
      </c>
      <c r="O35" s="48">
        <f>F35*Overview!$F$6</f>
        <v>1.8771100958305208E-3</v>
      </c>
      <c r="P35" s="122">
        <f>N35*(H35/G35-(1+Overview!$F$35/'='!G35)/(Overview!$F$37*Overview!$F$33))/('='!H35+Overview!$F$36)</f>
        <v>7.9550181102385875E-2</v>
      </c>
      <c r="Q35" s="128">
        <f>(N35/G35-P35)*H35*Overview!$F$29*'='!G35^3</f>
        <v>4.1425202414991594E-3</v>
      </c>
      <c r="R35" s="57">
        <f t="shared" si="0"/>
        <v>1.3308101592370628E-3</v>
      </c>
      <c r="S35" s="58">
        <f t="shared" si="1"/>
        <v>7.2101743205704521E-4</v>
      </c>
      <c r="T35" s="58">
        <f>IF(D35&lt;Overview!$F$18,(1-Overview!$F$9)*'='!Q35-'='!D35*'='!O35,0)</f>
        <v>3.4501069412129785E-4</v>
      </c>
      <c r="U35" s="54">
        <f>IF(D35&gt;=Overview!$F$18,(1-Overview!$F$9)*'='!Q35-Overview!$F$18*'='!O35,0)</f>
        <v>0</v>
      </c>
      <c r="V35" s="2"/>
      <c r="W35" s="112">
        <f>G35/Overview!$F$19</f>
        <v>4.014623026353667E-2</v>
      </c>
      <c r="X35" s="60">
        <f>G35^3*(1+H35*Overview!$F$38)</f>
        <v>2.5247956917996991E-5</v>
      </c>
      <c r="Y35" s="61">
        <f>G35^3*Overview!$F$42*(1+Overview!$F$38*H35)+I35*Overview!$F$39/Overview!$F$40</f>
        <v>2.2723161226197292E-6</v>
      </c>
      <c r="AD35" s="2"/>
    </row>
    <row r="36" spans="1:30">
      <c r="A36" s="34">
        <v>33</v>
      </c>
      <c r="B36">
        <v>1</v>
      </c>
      <c r="C36" s="85">
        <v>19.0699934702367</v>
      </c>
      <c r="D36" s="149">
        <f t="shared" si="2"/>
        <v>4.5706714436157146E-3</v>
      </c>
      <c r="E36" s="125">
        <f>B36/(B36+Overview!$F$22)</f>
        <v>0.58823529411764708</v>
      </c>
      <c r="F36" s="118">
        <f>EXP(Overview!$F$21/Overview!$F$5-Overview!$F$21/('='!C36+273.15))</f>
        <v>0.95667251440870049</v>
      </c>
      <c r="G36" s="77">
        <f t="shared" si="3"/>
        <v>2.791205918955043E-2</v>
      </c>
      <c r="H36" s="115">
        <f t="shared" si="4"/>
        <v>0.58672469758765378</v>
      </c>
      <c r="I36" s="80">
        <f>IF((A36-Overview!$F$43)/365=ROUND((A36-Overview!$F$43)/365,0),I35*0.05,I35+U35)</f>
        <v>0</v>
      </c>
      <c r="J36" s="70">
        <f>IF(D36&lt;Overview!$F$16,1,'='!G36/Overview!$F$26)</f>
        <v>1.2083142506298887</v>
      </c>
      <c r="K36" s="71">
        <f>IF(D36&lt;Overview!$F$17,'='!G36/Overview!$F$26,Overview!$F$33)</f>
        <v>1.2083142506298887</v>
      </c>
      <c r="L36" s="72">
        <f t="shared" si="5"/>
        <v>1.2083142506298887</v>
      </c>
      <c r="M36" s="81">
        <f>MIN(1,Overview!$F$44*F36*(G36-Overview!$F$25)^2+0.2)</f>
        <v>1</v>
      </c>
      <c r="N36" s="48">
        <f>L36*F36*Overview!$F$8</f>
        <v>1.3085478886156271E-2</v>
      </c>
      <c r="O36" s="48">
        <f>F36*Overview!$F$6</f>
        <v>1.8789048182986877E-3</v>
      </c>
      <c r="P36" s="122">
        <f>N36*(H36/G36-(1+Overview!$F$35/'='!G36)/(Overview!$F$37*Overview!$F$33))/('='!H36+Overview!$F$36)</f>
        <v>7.976219059448908E-2</v>
      </c>
      <c r="Q36" s="128">
        <f>(N36/G36-P36)*H36*Overview!$F$29*'='!G36^3</f>
        <v>4.4937842402886811E-3</v>
      </c>
      <c r="R36" s="57">
        <f t="shared" si="0"/>
        <v>7.0818418893753645E-4</v>
      </c>
      <c r="S36" s="58">
        <f t="shared" si="1"/>
        <v>7.4210899498719388E-4</v>
      </c>
      <c r="T36" s="58">
        <f>IF(D36&lt;Overview!$F$18,(1-Overview!$F$9)*'='!Q36-'='!D36*'='!O36,0)</f>
        <v>3.7428256067432606E-4</v>
      </c>
      <c r="U36" s="54">
        <f>IF(D36&gt;=Overview!$F$18,(1-Overview!$F$9)*'='!Q36-Overview!$F$18*'='!O36,0)</f>
        <v>0</v>
      </c>
      <c r="V36" s="2"/>
      <c r="W36" s="112">
        <f>G36/Overview!$F$19</f>
        <v>4.1210776892884146E-2</v>
      </c>
      <c r="X36" s="60">
        <f>G36^3*(1+H36*Overview!$F$38)</f>
        <v>2.7322815282348431E-5</v>
      </c>
      <c r="Y36" s="61">
        <f>G36^3*Overview!$F$42*(1+Overview!$F$38*H36)+I36*Overview!$F$39/Overview!$F$40</f>
        <v>2.4590533754113584E-6</v>
      </c>
      <c r="AD36" s="2"/>
    </row>
    <row r="37" spans="1:30">
      <c r="A37" s="34">
        <v>34</v>
      </c>
      <c r="B37">
        <v>1</v>
      </c>
      <c r="C37" s="85">
        <v>19.099993469566101</v>
      </c>
      <c r="D37" s="149">
        <f t="shared" si="2"/>
        <v>4.9449540042900402E-3</v>
      </c>
      <c r="E37" s="125">
        <f>B37/(B37+Overview!$F$22)</f>
        <v>0.58823529411764708</v>
      </c>
      <c r="F37" s="118">
        <f>EXP(Overview!$F$21/Overview!$F$5-Overview!$F$21/('='!C37+273.15))</f>
        <v>0.95804463261787687</v>
      </c>
      <c r="G37" s="77">
        <f t="shared" si="3"/>
        <v>2.8654168184537625E-2</v>
      </c>
      <c r="H37" s="115">
        <f t="shared" si="4"/>
        <v>0.58743288177659136</v>
      </c>
      <c r="I37" s="80">
        <f>IF((A37-Overview!$F$43)/365=ROUND((A37-Overview!$F$43)/365,0),I36*0.05,I36+U36)</f>
        <v>0</v>
      </c>
      <c r="J37" s="70">
        <f>IF(D37&lt;Overview!$F$16,1,'='!G37/Overview!$F$26)</f>
        <v>1.240440181148815</v>
      </c>
      <c r="K37" s="71">
        <f>IF(D37&lt;Overview!$F$17,'='!G37/Overview!$F$26,Overview!$F$33)</f>
        <v>1.240440181148815</v>
      </c>
      <c r="L37" s="72">
        <f t="shared" si="5"/>
        <v>1.240440181148815</v>
      </c>
      <c r="M37" s="81">
        <f>MIN(1,Overview!$F$44*F37*(G37-Overview!$F$25)^2+0.2)</f>
        <v>1</v>
      </c>
      <c r="N37" s="48">
        <f>L37*F37*Overview!$F$8</f>
        <v>1.3452654692407475E-2</v>
      </c>
      <c r="O37" s="48">
        <f>F37*Overview!$F$6</f>
        <v>1.8815996584615102E-3</v>
      </c>
      <c r="P37" s="122">
        <f>N37*(H37/G37-(1+Overview!$F$35/'='!G37)/(Overview!$F$37*Overview!$F$33))/('='!H37+Overview!$F$36)</f>
        <v>7.9941353067333076E-2</v>
      </c>
      <c r="Q37" s="128">
        <f>(N37/G37-P37)*H37*Overview!$F$29*'='!G37^3</f>
        <v>4.8738721526956083E-3</v>
      </c>
      <c r="R37" s="57">
        <f t="shared" si="0"/>
        <v>3.767192289662692E-4</v>
      </c>
      <c r="S37" s="58">
        <f t="shared" si="1"/>
        <v>7.6355099189695486E-4</v>
      </c>
      <c r="T37" s="58">
        <f>IF(D37&lt;Overview!$F$18,(1-Overview!$F$9)*'='!Q37-'='!D37*'='!O37,0)</f>
        <v>4.0594948364408611E-4</v>
      </c>
      <c r="U37" s="54">
        <f>IF(D37&gt;=Overview!$F$18,(1-Overview!$F$9)*'='!Q37-Overview!$F$18*'='!O37,0)</f>
        <v>0</v>
      </c>
      <c r="V37" s="2"/>
      <c r="W37" s="112">
        <f>G37/Overview!$F$19</f>
        <v>4.2306464173243206E-2</v>
      </c>
      <c r="X37" s="60">
        <f>G37^3*(1+H37*Overview!$F$38)</f>
        <v>2.9567881880988137E-5</v>
      </c>
      <c r="Y37" s="61">
        <f>G37^3*Overview!$F$42*(1+Overview!$F$38*H37)+I37*Overview!$F$39/Overview!$F$40</f>
        <v>2.6611093692889321E-6</v>
      </c>
      <c r="AD37" s="2"/>
    </row>
    <row r="38" spans="1:30">
      <c r="A38" s="34">
        <v>35</v>
      </c>
      <c r="B38">
        <v>1</v>
      </c>
      <c r="C38" s="85">
        <v>19.059993470460199</v>
      </c>
      <c r="D38" s="149">
        <f t="shared" si="2"/>
        <v>5.350903487934126E-3</v>
      </c>
      <c r="E38" s="125">
        <f>B38/(B38+Overview!$F$22)</f>
        <v>0.58823529411764708</v>
      </c>
      <c r="F38" s="118">
        <f>EXP(Overview!$F$21/Overview!$F$5-Overview!$F$21/('='!C38+273.15))</f>
        <v>0.95621551597896359</v>
      </c>
      <c r="G38" s="77">
        <f t="shared" si="3"/>
        <v>2.9417719176434581E-2</v>
      </c>
      <c r="H38" s="115">
        <f t="shared" si="4"/>
        <v>0.58780960100555768</v>
      </c>
      <c r="I38" s="80">
        <f>IF((A38-Overview!$F$43)/365=ROUND((A38-Overview!$F$43)/365,0),I37*0.05,I37+U37)</f>
        <v>0</v>
      </c>
      <c r="J38" s="70">
        <f>IF(D38&lt;Overview!$F$16,1,'='!G38/Overview!$F$26)</f>
        <v>1.2734943366421896</v>
      </c>
      <c r="K38" s="71">
        <f>IF(D38&lt;Overview!$F$17,'='!G38/Overview!$F$26,Overview!$F$33)</f>
        <v>1.2734943366421896</v>
      </c>
      <c r="L38" s="72">
        <f t="shared" si="5"/>
        <v>1.2734943366421896</v>
      </c>
      <c r="M38" s="81">
        <f>MIN(1,Overview!$F$44*F38*(G38-Overview!$F$25)^2+0.2)</f>
        <v>1</v>
      </c>
      <c r="N38" s="48">
        <f>L38*F38*Overview!$F$8</f>
        <v>1.3784760700441344E-2</v>
      </c>
      <c r="O38" s="48">
        <f>F38*Overview!$F$6</f>
        <v>1.8780072733826844E-3</v>
      </c>
      <c r="P38" s="122">
        <f>N38*(H38/G38-(1+Overview!$F$35/'='!G38)/(Overview!$F$37*Overview!$F$33))/('='!H38+Overview!$F$36)</f>
        <v>7.9815252809523424E-2</v>
      </c>
      <c r="Q38" s="128">
        <f>(N38/G38-P38)*H38*Overview!$F$29*'='!G38^3</f>
        <v>5.26691787270641E-3</v>
      </c>
      <c r="R38" s="57">
        <f t="shared" si="0"/>
        <v>1.9947425722518968E-4</v>
      </c>
      <c r="S38" s="58">
        <f t="shared" si="1"/>
        <v>7.826608977155638E-4</v>
      </c>
      <c r="T38" s="58">
        <f>IF(D38&lt;Overview!$F$18,(1-Overview!$F$9)*'='!Q38-'='!D38*'='!O38,0)</f>
        <v>4.3869236708507736E-4</v>
      </c>
      <c r="U38" s="54">
        <f>IF(D38&gt;=Overview!$F$18,(1-Overview!$F$9)*'='!Q38-Overview!$F$18*'='!O38,0)</f>
        <v>0</v>
      </c>
      <c r="V38" s="2"/>
      <c r="W38" s="112">
        <f>G38/Overview!$F$19</f>
        <v>4.3433809503077778E-2</v>
      </c>
      <c r="X38" s="60">
        <f>G38^3*(1+H38*Overview!$F$38)</f>
        <v>3.1999315665684547E-5</v>
      </c>
      <c r="Y38" s="61">
        <f>G38^3*Overview!$F$42*(1+Overview!$F$38*H38)+I38*Overview!$F$39/Overview!$F$40</f>
        <v>2.8799384099116087E-6</v>
      </c>
      <c r="AD38" s="2"/>
    </row>
    <row r="39" spans="1:30">
      <c r="A39" s="34">
        <v>36</v>
      </c>
      <c r="B39">
        <v>1</v>
      </c>
      <c r="C39" s="85">
        <v>19.039993470907199</v>
      </c>
      <c r="D39" s="149">
        <f t="shared" si="2"/>
        <v>5.7895958550192037E-3</v>
      </c>
      <c r="E39" s="125">
        <f>B39/(B39+Overview!$F$22)</f>
        <v>0.58823529411764708</v>
      </c>
      <c r="F39" s="118">
        <f>EXP(Overview!$F$21/Overview!$F$5-Overview!$F$21/('='!C39+273.15))</f>
        <v>0.95530208020318896</v>
      </c>
      <c r="G39" s="77">
        <f t="shared" si="3"/>
        <v>3.0200380074150143E-2</v>
      </c>
      <c r="H39" s="115">
        <f t="shared" si="4"/>
        <v>0.5880090752627829</v>
      </c>
      <c r="I39" s="80">
        <f>IF((A39-Overview!$F$43)/365=ROUND((A39-Overview!$F$43)/365,0),I38*0.05,I38+U38)</f>
        <v>0</v>
      </c>
      <c r="J39" s="70">
        <f>IF(D39&lt;Overview!$F$16,1,'='!G39/Overview!$F$26)</f>
        <v>1.3073757607857206</v>
      </c>
      <c r="K39" s="71">
        <f>IF(D39&lt;Overview!$F$17,'='!G39/Overview!$F$26,Overview!$F$33)</f>
        <v>1.3073757607857206</v>
      </c>
      <c r="L39" s="72">
        <f t="shared" si="5"/>
        <v>1.3073757607857206</v>
      </c>
      <c r="M39" s="81">
        <f>MIN(1,Overview!$F$44*F39*(G39-Overview!$F$25)^2+0.2)</f>
        <v>1</v>
      </c>
      <c r="N39" s="48">
        <f>L39*F39*Overview!$F$8</f>
        <v>1.4137987033587547E-2</v>
      </c>
      <c r="O39" s="48">
        <f>F39*Overview!$F$6</f>
        <v>1.8762132855190631E-3</v>
      </c>
      <c r="P39" s="122">
        <f>N39*(H39/G39-(1+Overview!$F$35/'='!G39)/(Overview!$F$37*Overview!$F$33))/('='!H39+Overview!$F$36)</f>
        <v>7.9744993637471104E-2</v>
      </c>
      <c r="Q39" s="128">
        <f>(N39/G39-P39)*H39*Overview!$F$29*'='!G39^3</f>
        <v>5.6949822761897728E-3</v>
      </c>
      <c r="R39" s="57">
        <f t="shared" si="0"/>
        <v>1.0590195318635564E-4</v>
      </c>
      <c r="S39" s="58">
        <f t="shared" si="1"/>
        <v>8.0277637228743737E-4</v>
      </c>
      <c r="T39" s="58">
        <f>IF(D39&lt;Overview!$F$18,(1-Overview!$F$9)*'='!Q39-'='!D39*'='!O39,0)</f>
        <v>4.7434997327039586E-4</v>
      </c>
      <c r="U39" s="54">
        <f>IF(D39&gt;=Overview!$F$18,(1-Overview!$F$9)*'='!Q39-Overview!$F$18*'='!O39,0)</f>
        <v>0</v>
      </c>
      <c r="V39" s="2"/>
      <c r="W39" s="112">
        <f>G39/Overview!$F$19</f>
        <v>4.4589369665067387E-2</v>
      </c>
      <c r="X39" s="60">
        <f>G39^3*(1+H39*Overview!$F$38)</f>
        <v>3.462430369760622E-5</v>
      </c>
      <c r="Y39" s="61">
        <f>G39^3*Overview!$F$42*(1+Overview!$F$38*H39)+I39*Overview!$F$39/Overview!$F$40</f>
        <v>3.1161873327845597E-6</v>
      </c>
      <c r="AD39" s="2"/>
    </row>
    <row r="40" spans="1:30">
      <c r="A40" s="34">
        <v>37</v>
      </c>
      <c r="B40">
        <v>1</v>
      </c>
      <c r="C40" s="85">
        <v>19.089993469789601</v>
      </c>
      <c r="D40" s="149">
        <f t="shared" si="2"/>
        <v>6.2639458282895992E-3</v>
      </c>
      <c r="E40" s="125">
        <f>B40/(B40+Overview!$F$22)</f>
        <v>0.58823529411764708</v>
      </c>
      <c r="F40" s="118">
        <f>EXP(Overview!$F$21/Overview!$F$5-Overview!$F$21/('='!C40+273.15))</f>
        <v>0.95758707266542054</v>
      </c>
      <c r="G40" s="77">
        <f t="shared" si="3"/>
        <v>3.1003156446437582E-2</v>
      </c>
      <c r="H40" s="115">
        <f t="shared" si="4"/>
        <v>0.58811497721596928</v>
      </c>
      <c r="I40" s="80">
        <f>IF((A40-Overview!$F$43)/365=ROUND((A40-Overview!$F$43)/365,0),I39*0.05,I39+U39)</f>
        <v>0</v>
      </c>
      <c r="J40" s="70">
        <f>IF(D40&lt;Overview!$F$16,1,'='!G40/Overview!$F$26)</f>
        <v>1.3421279846942678</v>
      </c>
      <c r="K40" s="71">
        <f>IF(D40&lt;Overview!$F$17,'='!G40/Overview!$F$26,Overview!$F$33)</f>
        <v>1.3421279846942678</v>
      </c>
      <c r="L40" s="72">
        <f t="shared" si="5"/>
        <v>1.3421279846942678</v>
      </c>
      <c r="M40" s="81">
        <f>MIN(1,Overview!$F$44*F40*(G40-Overview!$F$25)^2+0.2)</f>
        <v>1</v>
      </c>
      <c r="N40" s="48">
        <f>L40*F40*Overview!$F$8</f>
        <v>1.4548513898624797E-2</v>
      </c>
      <c r="O40" s="48">
        <f>F40*Overview!$F$6</f>
        <v>1.880701010714886E-3</v>
      </c>
      <c r="P40" s="122">
        <f>N40*(H40/G40-(1+Overview!$F$35/'='!G40)/(Overview!$F$37*Overview!$F$33))/('='!H40+Overview!$F$36)</f>
        <v>7.9930668218405249E-2</v>
      </c>
      <c r="Q40" s="128">
        <f>(N40/G40-P40)*H40*Overview!$F$29*'='!G40^3</f>
        <v>6.177237528820153E-3</v>
      </c>
      <c r="R40" s="57">
        <f t="shared" si="0"/>
        <v>5.645980335334659E-5</v>
      </c>
      <c r="S40" s="58">
        <f t="shared" si="1"/>
        <v>8.2603433721450481E-4</v>
      </c>
      <c r="T40" s="58">
        <f>IF(D40&lt;Overview!$F$18,(1-Overview!$F$9)*'='!Q40-'='!D40*'='!O40,0)</f>
        <v>5.1452002820514978E-4</v>
      </c>
      <c r="U40" s="54">
        <f>IF(D40&gt;=Overview!$F$18,(1-Overview!$F$9)*'='!Q40-Overview!$F$18*'='!O40,0)</f>
        <v>0</v>
      </c>
      <c r="V40" s="2"/>
      <c r="W40" s="112">
        <f>G40/Overview!$F$19</f>
        <v>4.5774629331813942E-2</v>
      </c>
      <c r="X40" s="60">
        <f>G40^3*(1+H40*Overview!$F$38)</f>
        <v>3.7460843396871856E-5</v>
      </c>
      <c r="Y40" s="61">
        <f>G40^3*Overview!$F$42*(1+Overview!$F$38*H40)+I40*Overview!$F$39/Overview!$F$40</f>
        <v>3.3714759057184669E-6</v>
      </c>
      <c r="AD40" s="2"/>
    </row>
    <row r="41" spans="1:30">
      <c r="A41" s="34">
        <v>38</v>
      </c>
      <c r="B41">
        <v>1</v>
      </c>
      <c r="C41" s="85">
        <v>19.139993468672099</v>
      </c>
      <c r="D41" s="149">
        <f t="shared" si="2"/>
        <v>6.7784658564947493E-3</v>
      </c>
      <c r="E41" s="125">
        <f>B41/(B41+Overview!$F$22)</f>
        <v>0.58823529411764708</v>
      </c>
      <c r="F41" s="118">
        <f>EXP(Overview!$F$21/Overview!$F$5-Overview!$F$21/('='!C41+273.15))</f>
        <v>0.95987674605282236</v>
      </c>
      <c r="G41" s="77">
        <f t="shared" si="3"/>
        <v>3.1829190783652088E-2</v>
      </c>
      <c r="H41" s="115">
        <f t="shared" si="4"/>
        <v>0.58817143701932262</v>
      </c>
      <c r="I41" s="80">
        <f>IF((A41-Overview!$F$43)/365=ROUND((A41-Overview!$F$43)/365,0),I40*0.05,I40+U40)</f>
        <v>0</v>
      </c>
      <c r="J41" s="70">
        <f>IF(D41&lt;Overview!$F$16,1,'='!G41/Overview!$F$26)</f>
        <v>1.3778870469113458</v>
      </c>
      <c r="K41" s="71">
        <f>IF(D41&lt;Overview!$F$17,'='!G41/Overview!$F$26,Overview!$F$33)</f>
        <v>1.3778870469113458</v>
      </c>
      <c r="L41" s="72">
        <f t="shared" si="5"/>
        <v>1.3778870469113458</v>
      </c>
      <c r="M41" s="81">
        <f>MIN(1,Overview!$F$44*F41*(G41-Overview!$F$25)^2+0.2)</f>
        <v>1</v>
      </c>
      <c r="N41" s="48">
        <f>L41*F41*Overview!$F$8</f>
        <v>1.4971851640399178E-2</v>
      </c>
      <c r="O41" s="48">
        <f>F41*Overview!$F$6</f>
        <v>1.8851979292477431E-3</v>
      </c>
      <c r="P41" s="122">
        <f>N41*(H41/G41-(1+Overview!$F$35/'='!G41)/(Overview!$F$37*Overview!$F$33))/('='!H41+Overview!$F$36)</f>
        <v>8.0110578200258367E-2</v>
      </c>
      <c r="Q41" s="128">
        <f>(N41/G41-P41)*H41*Overview!$F$29*'='!G41^3</f>
        <v>6.7010787368272044E-3</v>
      </c>
      <c r="R41" s="57">
        <f t="shared" si="0"/>
        <v>3.0037175899276895E-5</v>
      </c>
      <c r="S41" s="58">
        <f t="shared" si="1"/>
        <v>8.4995162577490124E-4</v>
      </c>
      <c r="T41" s="58">
        <f>IF(D41&lt;Overview!$F$18,(1-Overview!$F$9)*'='!Q41-'='!D41*'='!O41,0)</f>
        <v>5.581531585815378E-4</v>
      </c>
      <c r="U41" s="54">
        <f>IF(D41&gt;=Overview!$F$18,(1-Overview!$F$9)*'='!Q41-Overview!$F$18*'='!O41,0)</f>
        <v>0</v>
      </c>
      <c r="V41" s="2"/>
      <c r="W41" s="112">
        <f>G41/Overview!$F$19</f>
        <v>4.699422823512784E-2</v>
      </c>
      <c r="X41" s="60">
        <f>G41^3*(1+H41*Overview!$F$38)</f>
        <v>4.0536395977729542E-5</v>
      </c>
      <c r="Y41" s="61">
        <f>G41^3*Overview!$F$42*(1+Overview!$F$38*H41)+I41*Overview!$F$39/Overview!$F$40</f>
        <v>3.6482756379956583E-6</v>
      </c>
      <c r="AD41" s="2"/>
    </row>
    <row r="42" spans="1:30">
      <c r="A42" s="34">
        <v>39</v>
      </c>
      <c r="B42">
        <v>1</v>
      </c>
      <c r="C42" s="85">
        <v>19.2499934662134</v>
      </c>
      <c r="D42" s="149">
        <f t="shared" si="2"/>
        <v>7.3366190150762874E-3</v>
      </c>
      <c r="E42" s="125">
        <f>B42/(B42+Overview!$F$22)</f>
        <v>0.58823529411764708</v>
      </c>
      <c r="F42" s="118">
        <f>EXP(Overview!$F$21/Overview!$F$5-Overview!$F$21/('='!C42+273.15))</f>
        <v>0.96493054305411186</v>
      </c>
      <c r="G42" s="77">
        <f t="shared" si="3"/>
        <v>3.2679142409426987E-2</v>
      </c>
      <c r="H42" s="115">
        <f t="shared" si="4"/>
        <v>0.58820147419522184</v>
      </c>
      <c r="I42" s="80">
        <f>IF((A42-Overview!$F$43)/365=ROUND((A42-Overview!$F$43)/365,0),I41*0.05,I41+U41)</f>
        <v>0</v>
      </c>
      <c r="J42" s="70">
        <f>IF(D42&lt;Overview!$F$16,1,'='!G42/Overview!$F$26)</f>
        <v>1.4146814895855839</v>
      </c>
      <c r="K42" s="71">
        <f>IF(D42&lt;Overview!$F$17,'='!G42/Overview!$F$26,Overview!$F$33)</f>
        <v>1.4146814895855839</v>
      </c>
      <c r="L42" s="72">
        <f t="shared" si="5"/>
        <v>1.4146814895855839</v>
      </c>
      <c r="M42" s="81">
        <f>MIN(1,Overview!$F$44*F42*(G42-Overview!$F$25)^2+0.2)</f>
        <v>1</v>
      </c>
      <c r="N42" s="48">
        <f>L42*F42*Overview!$F$8</f>
        <v>1.5452585358896806E-2</v>
      </c>
      <c r="O42" s="48">
        <f>F42*Overview!$F$6</f>
        <v>1.8951235865582758E-3</v>
      </c>
      <c r="P42" s="122">
        <f>N42*(H42/G42-(1+Overview!$F$35/'='!G42)/(Overview!$F$37*Overview!$F$33))/('='!H42+Overview!$F$36)</f>
        <v>8.0517553651821228E-2</v>
      </c>
      <c r="Q42" s="128">
        <f>(N42/G42-P42)*H42*Overview!$F$29*'='!G42^3</f>
        <v>7.291200436641259E-3</v>
      </c>
      <c r="R42" s="57">
        <f t="shared" si="0"/>
        <v>1.5992012016707598E-5</v>
      </c>
      <c r="S42" s="58">
        <f t="shared" si="1"/>
        <v>8.770815340821813E-4</v>
      </c>
      <c r="T42" s="58">
        <f>IF(D42&lt;Overview!$F$18,(1-Overview!$F$9)*'='!Q42-'='!D42*'='!O42,0)</f>
        <v>6.0730647746077269E-4</v>
      </c>
      <c r="U42" s="54">
        <f>IF(D42&gt;=Overview!$F$18,(1-Overview!$F$9)*'='!Q42-Overview!$F$18*'='!O42,0)</f>
        <v>0</v>
      </c>
      <c r="V42" s="2"/>
      <c r="W42" s="112">
        <f>G42/Overview!$F$19</f>
        <v>4.8249139833791505E-2</v>
      </c>
      <c r="X42" s="60">
        <f>G42^3*(1+H42*Overview!$F$38)</f>
        <v>4.3871737060517241E-5</v>
      </c>
      <c r="Y42" s="61">
        <f>G42^3*Overview!$F$42*(1+Overview!$F$38*H42)+I42*Overview!$F$39/Overview!$F$40</f>
        <v>3.9484563354465516E-6</v>
      </c>
      <c r="AD42" s="2"/>
    </row>
    <row r="43" spans="1:30">
      <c r="A43" s="34">
        <v>40</v>
      </c>
      <c r="B43">
        <v>1</v>
      </c>
      <c r="C43" s="85">
        <v>19.279993465542798</v>
      </c>
      <c r="D43" s="149">
        <f t="shared" si="2"/>
        <v>7.9439254925370607E-3</v>
      </c>
      <c r="E43" s="125">
        <f>B43/(B43+Overview!$F$22)</f>
        <v>0.58823529411764708</v>
      </c>
      <c r="F43" s="118">
        <f>EXP(Overview!$F$21/Overview!$F$5-Overview!$F$21/('='!C43+273.15))</f>
        <v>0.96631280090440108</v>
      </c>
      <c r="G43" s="77">
        <f t="shared" si="3"/>
        <v>3.355622394350917E-2</v>
      </c>
      <c r="H43" s="115">
        <f t="shared" si="4"/>
        <v>0.58821746620723858</v>
      </c>
      <c r="I43" s="80">
        <f>IF((A43-Overview!$F$43)/365=ROUND((A43-Overview!$F$43)/365,0),I42*0.05,I42+U42)</f>
        <v>0</v>
      </c>
      <c r="J43" s="70">
        <f>IF(D43&lt;Overview!$F$16,1,'='!G43/Overview!$F$26)</f>
        <v>1.4526503871648992</v>
      </c>
      <c r="K43" s="71">
        <f>IF(D43&lt;Overview!$F$17,'='!G43/Overview!$F$26,Overview!$F$33)</f>
        <v>1.4526503871648992</v>
      </c>
      <c r="L43" s="72">
        <f t="shared" si="5"/>
        <v>1.4526503871648992</v>
      </c>
      <c r="M43" s="81">
        <f>MIN(1,Overview!$F$44*F43*(G43-Overview!$F$25)^2+0.2)</f>
        <v>1</v>
      </c>
      <c r="N43" s="48">
        <f>L43*F43*Overview!$F$8</f>
        <v>1.5890050000511916E-2</v>
      </c>
      <c r="O43" s="48">
        <f>F43*Overview!$F$6</f>
        <v>1.8978383409762438E-3</v>
      </c>
      <c r="P43" s="122">
        <f>N43*(H43/G43-(1+Overview!$F$35/'='!G43)/(Overview!$F$37*Overview!$F$33))/('='!H43+Overview!$F$36)</f>
        <v>8.0615868176543717E-2</v>
      </c>
      <c r="Q43" s="128">
        <f>(N43/G43-P43)*H43*Overview!$F$29*'='!G43^3</f>
        <v>7.9060333728370302E-3</v>
      </c>
      <c r="R43" s="57">
        <f t="shared" si="0"/>
        <v>8.4421414123520514E-6</v>
      </c>
      <c r="S43" s="58">
        <f t="shared" si="1"/>
        <v>9.0172137531083836E-4</v>
      </c>
      <c r="T43" s="58">
        <f>IF(D43&lt;Overview!$F$18,(1-Overview!$F$9)*'='!Q43-'='!D43*'='!O43,0)</f>
        <v>6.5851775698812004E-4</v>
      </c>
      <c r="U43" s="54">
        <f>IF(D43&gt;=Overview!$F$18,(1-Overview!$F$9)*'='!Q43-Overview!$F$18*'='!O43,0)</f>
        <v>0</v>
      </c>
      <c r="V43" s="2"/>
      <c r="W43" s="112">
        <f>G43/Overview!$F$19</f>
        <v>4.9544107402198688E-2</v>
      </c>
      <c r="X43" s="60">
        <f>G43^3*(1+H43*Overview!$F$38)</f>
        <v>4.7500102261368077E-5</v>
      </c>
      <c r="Y43" s="61">
        <f>G43^3*Overview!$F$42*(1+Overview!$F$38*H43)+I43*Overview!$F$39/Overview!$F$40</f>
        <v>4.2750092035231269E-6</v>
      </c>
      <c r="AD43" s="2"/>
    </row>
    <row r="44" spans="1:30">
      <c r="A44" s="34">
        <v>41</v>
      </c>
      <c r="B44">
        <v>1</v>
      </c>
      <c r="C44" s="85">
        <v>19.309993464872299</v>
      </c>
      <c r="D44" s="149">
        <f t="shared" si="2"/>
        <v>8.6024432495251813E-3</v>
      </c>
      <c r="E44" s="125">
        <f>B44/(B44+Overview!$F$22)</f>
        <v>0.58823529411764708</v>
      </c>
      <c r="F44" s="118">
        <f>EXP(Overview!$F$21/Overview!$F$5-Overview!$F$21/('='!C44+273.15))</f>
        <v>0.96769675464334259</v>
      </c>
      <c r="G44" s="77">
        <f t="shared" si="3"/>
        <v>3.4457945318820009E-2</v>
      </c>
      <c r="H44" s="115">
        <f t="shared" si="4"/>
        <v>0.58822590834865096</v>
      </c>
      <c r="I44" s="80">
        <f>IF((A44-Overview!$F$43)/365=ROUND((A44-Overview!$F$43)/365,0),I43*0.05,I43+U43)</f>
        <v>0</v>
      </c>
      <c r="J44" s="70">
        <f>IF(D44&lt;Overview!$F$16,1,'='!G44/Overview!$F$26)</f>
        <v>1.4916859445376627</v>
      </c>
      <c r="K44" s="71">
        <f>IF(D44&lt;Overview!$F$17,'='!G44/Overview!$F$26,Overview!$F$33)</f>
        <v>1.4916859445376627</v>
      </c>
      <c r="L44" s="72">
        <f t="shared" si="5"/>
        <v>1.4916859445376627</v>
      </c>
      <c r="M44" s="81">
        <f>MIN(1,Overview!$F$44*F44*(G44-Overview!$F$25)^2+0.2)</f>
        <v>1</v>
      </c>
      <c r="N44" s="48">
        <f>L44*F44*Overview!$F$8</f>
        <v>1.6340416009430418E-2</v>
      </c>
      <c r="O44" s="48">
        <f>F44*Overview!$F$6</f>
        <v>1.9005564261195249E-3</v>
      </c>
      <c r="P44" s="122">
        <f>N44*(H44/G44-(1+Overview!$F$35/'='!G44)/(Overview!$F$37*Overview!$F$33))/('='!H44+Overview!$F$36)</f>
        <v>8.0712877448943704E-2</v>
      </c>
      <c r="Q44" s="128">
        <f>(N44/G44-P44)*H44*Overview!$F$29*'='!G44^3</f>
        <v>8.5734510016931449E-3</v>
      </c>
      <c r="R44" s="57">
        <f t="shared" si="0"/>
        <v>4.4508565019170695E-6</v>
      </c>
      <c r="S44" s="58">
        <f t="shared" si="1"/>
        <v>9.2706663922010755E-4</v>
      </c>
      <c r="T44" s="58">
        <f>IF(D44&lt;Overview!$F$18,(1-Overview!$F$9)*'='!Q44-'='!D44*'='!O44,0)</f>
        <v>7.1410859654604279E-4</v>
      </c>
      <c r="U44" s="54">
        <f>IF(D44&gt;=Overview!$F$18,(1-Overview!$F$9)*'='!Q44-Overview!$F$18*'='!O44,0)</f>
        <v>0</v>
      </c>
      <c r="V44" s="2"/>
      <c r="W44" s="112">
        <f>G44/Overview!$F$19</f>
        <v>5.087545447928541E-2</v>
      </c>
      <c r="X44" s="60">
        <f>G44^3*(1+H44*Overview!$F$38)</f>
        <v>5.1433336686604385E-5</v>
      </c>
      <c r="Y44" s="61">
        <f>G44^3*Overview!$F$42*(1+Overview!$F$38*H44)+I44*Overview!$F$39/Overview!$F$40</f>
        <v>4.6290003017943943E-6</v>
      </c>
      <c r="AD44" s="2"/>
    </row>
    <row r="45" spans="1:30">
      <c r="A45" s="34">
        <v>42</v>
      </c>
      <c r="B45">
        <v>1</v>
      </c>
      <c r="C45" s="85">
        <v>18.139993491023802</v>
      </c>
      <c r="D45" s="149">
        <f t="shared" si="2"/>
        <v>9.3165518460712245E-3</v>
      </c>
      <c r="E45" s="125">
        <f>B45/(B45+Overview!$F$22)</f>
        <v>0.58823529411764708</v>
      </c>
      <c r="F45" s="118">
        <f>EXP(Overview!$F$21/Overview!$F$5-Overview!$F$21/('='!C45+273.15))</f>
        <v>0.91496376556887871</v>
      </c>
      <c r="G45" s="77">
        <f t="shared" si="3"/>
        <v>3.5385011958040113E-2</v>
      </c>
      <c r="H45" s="115">
        <f t="shared" si="4"/>
        <v>0.58823035920515288</v>
      </c>
      <c r="I45" s="80">
        <f>IF((A45-Overview!$F$43)/365=ROUND((A45-Overview!$F$43)/365,0),I44*0.05,I44+U44)</f>
        <v>0</v>
      </c>
      <c r="J45" s="70">
        <f>IF(D45&lt;Overview!$F$16,1,'='!G45/Overview!$F$26)</f>
        <v>1.531818699482256</v>
      </c>
      <c r="K45" s="71">
        <f>IF(D45&lt;Overview!$F$17,'='!G45/Overview!$F$26,Overview!$F$33)</f>
        <v>1.531818699482256</v>
      </c>
      <c r="L45" s="72">
        <f t="shared" si="5"/>
        <v>1.531818699482256</v>
      </c>
      <c r="M45" s="81">
        <f>MIN(1,Overview!$F$44*F45*(G45-Overview!$F$25)^2+0.2)</f>
        <v>1</v>
      </c>
      <c r="N45" s="48">
        <f>L45*F45*Overview!$F$8</f>
        <v>1.586564341366126E-2</v>
      </c>
      <c r="O45" s="48">
        <f>F45*Overview!$F$6</f>
        <v>1.7969888355772777E-3</v>
      </c>
      <c r="P45" s="122">
        <f>N45*(H45/G45-(1+Overview!$F$35/'='!G45)/(Overview!$F$37*Overview!$F$33))/('='!H45+Overview!$F$36)</f>
        <v>7.6296173322209976E-2</v>
      </c>
      <c r="Q45" s="128">
        <f>(N45/G45-P45)*H45*Overview!$F$29*'='!G45^3</f>
        <v>8.7787957392639875E-3</v>
      </c>
      <c r="R45" s="57">
        <f t="shared" si="0"/>
        <v>2.2126758641058233E-6</v>
      </c>
      <c r="S45" s="58">
        <f t="shared" si="1"/>
        <v>8.9991366845303372E-4</v>
      </c>
      <c r="T45" s="58">
        <f>IF(D45&lt;Overview!$F$18,(1-Overview!$F$9)*'='!Q45-'='!D45*'='!O45,0)</f>
        <v>7.3121165733182531E-4</v>
      </c>
      <c r="U45" s="54">
        <f>IF(D45&gt;=Overview!$F$18,(1-Overview!$F$9)*'='!Q45-Overview!$F$18*'='!O45,0)</f>
        <v>0</v>
      </c>
      <c r="V45" s="2"/>
      <c r="W45" s="112">
        <f>G45/Overview!$F$19</f>
        <v>5.2244222586800698E-2</v>
      </c>
      <c r="X45" s="60">
        <f>G45^3*(1+H45*Overview!$F$38)</f>
        <v>5.5697445785788999E-5</v>
      </c>
      <c r="Y45" s="61">
        <f>G45^3*Overview!$F$42*(1+Overview!$F$38*H45)+I45*Overview!$F$39/Overview!$F$40</f>
        <v>5.0127701207210102E-6</v>
      </c>
      <c r="AD45" s="2"/>
    </row>
    <row r="46" spans="1:30">
      <c r="A46" s="34">
        <v>43</v>
      </c>
      <c r="B46">
        <v>1</v>
      </c>
      <c r="C46" s="85">
        <v>18.149993490800298</v>
      </c>
      <c r="D46" s="149">
        <f t="shared" si="2"/>
        <v>1.004776350340305E-2</v>
      </c>
      <c r="E46" s="125">
        <f>B46/(B46+Overview!$F$22)</f>
        <v>0.58823529411764708</v>
      </c>
      <c r="F46" s="118">
        <f>EXP(Overview!$F$21/Overview!$F$5-Overview!$F$21/('='!C46+273.15))</f>
        <v>0.91540381597262832</v>
      </c>
      <c r="G46" s="77">
        <f t="shared" si="3"/>
        <v>3.6284925626493145E-2</v>
      </c>
      <c r="H46" s="115">
        <f t="shared" si="4"/>
        <v>0.58823257188101696</v>
      </c>
      <c r="I46" s="80">
        <f>IF((A46-Overview!$F$43)/365=ROUND((A46-Overview!$F$43)/365,0),I45*0.05,I45+U45)</f>
        <v>0</v>
      </c>
      <c r="J46" s="70">
        <f>IF(D46&lt;Overview!$F$16,1,'='!G46/Overview!$F$26)</f>
        <v>1.5707760011468894</v>
      </c>
      <c r="K46" s="71">
        <f>IF(D46&lt;Overview!$F$17,'='!G46/Overview!$F$26,Overview!$F$33)</f>
        <v>1.5707760011468894</v>
      </c>
      <c r="L46" s="72">
        <f t="shared" si="5"/>
        <v>1.5707760011468894</v>
      </c>
      <c r="M46" s="81">
        <f>MIN(1,Overview!$F$44*F46*(G46-Overview!$F$25)^2+0.2)</f>
        <v>1</v>
      </c>
      <c r="N46" s="48">
        <f>L46*F46*Overview!$F$8</f>
        <v>1.6276963990925156E-2</v>
      </c>
      <c r="O46" s="48">
        <f>F46*Overview!$F$6</f>
        <v>1.7978530945702421E-3</v>
      </c>
      <c r="P46" s="122">
        <f>N46*(H46/G46-(1+Overview!$F$35/'='!G46)/(Overview!$F$37*Overview!$F$33))/('='!H46+Overview!$F$36)</f>
        <v>7.6314775767262533E-2</v>
      </c>
      <c r="Q46" s="128">
        <f>(N46/G46-P46)*H46*Overview!$F$29*'='!G46^3</f>
        <v>9.4708112041957115E-3</v>
      </c>
      <c r="R46" s="57">
        <f t="shared" si="0"/>
        <v>1.2211613180434925E-6</v>
      </c>
      <c r="S46" s="58">
        <f t="shared" si="1"/>
        <v>9.2302532097254071E-4</v>
      </c>
      <c r="T46" s="58">
        <f>IF(D46&lt;Overview!$F$18,(1-Overview!$F$9)*'='!Q46-'='!D46*'='!O46,0)</f>
        <v>7.8884871188937198E-4</v>
      </c>
      <c r="U46" s="54">
        <f>IF(D46&gt;=Overview!$F$18,(1-Overview!$F$9)*'='!Q46-Overview!$F$18*'='!O46,0)</f>
        <v>0</v>
      </c>
      <c r="V46" s="2"/>
      <c r="W46" s="112">
        <f>G46/Overview!$F$19</f>
        <v>5.3572900673989579E-2</v>
      </c>
      <c r="X46" s="60">
        <f>G46^3*(1+H46*Overview!$F$38)</f>
        <v>6.0055983725536929E-5</v>
      </c>
      <c r="Y46" s="61">
        <f>G46^3*Overview!$F$42*(1+Overview!$F$38*H46)+I46*Overview!$F$39/Overview!$F$40</f>
        <v>5.4050385352983238E-6</v>
      </c>
      <c r="AD46" s="2"/>
    </row>
    <row r="47" spans="1:30">
      <c r="A47" s="34">
        <v>44</v>
      </c>
      <c r="B47">
        <v>1</v>
      </c>
      <c r="C47" s="85">
        <v>17.8599934972823</v>
      </c>
      <c r="D47" s="149">
        <f t="shared" si="2"/>
        <v>1.0836612215292422E-2</v>
      </c>
      <c r="E47" s="125">
        <f>B47/(B47+Overview!$F$22)</f>
        <v>0.58823529411764708</v>
      </c>
      <c r="F47" s="118">
        <f>EXP(Overview!$F$21/Overview!$F$5-Overview!$F$21/('='!C47+273.15))</f>
        <v>0.90271575755976385</v>
      </c>
      <c r="G47" s="77">
        <f t="shared" si="3"/>
        <v>3.7207950947465686E-2</v>
      </c>
      <c r="H47" s="115">
        <f t="shared" si="4"/>
        <v>0.58823379304233503</v>
      </c>
      <c r="I47" s="80">
        <f>IF((A47-Overview!$F$43)/365=ROUND((A47-Overview!$F$43)/365,0),I46*0.05,I46+U46)</f>
        <v>0</v>
      </c>
      <c r="J47" s="70">
        <f>IF(D47&lt;Overview!$F$16,1,'='!G47/Overview!$F$26)</f>
        <v>1.6107338072495969</v>
      </c>
      <c r="K47" s="71">
        <f>IF(D47&lt;Overview!$F$17,'='!G47/Overview!$F$26,Overview!$F$33)</f>
        <v>1.6107338072495969</v>
      </c>
      <c r="L47" s="72">
        <f t="shared" si="5"/>
        <v>1.6107338072495969</v>
      </c>
      <c r="M47" s="81">
        <f>MIN(1,Overview!$F$44*F47*(G47-Overview!$F$25)^2+0.2)</f>
        <v>1</v>
      </c>
      <c r="N47" s="48">
        <f>L47*F47*Overview!$F$8</f>
        <v>1.6459673811915172E-2</v>
      </c>
      <c r="O47" s="48">
        <f>F47*Overview!$F$6</f>
        <v>1.7729337478473762E-3</v>
      </c>
      <c r="P47" s="122">
        <f>N47*(H47/G47-(1+Overview!$F$35/'='!G47)/(Overview!$F$37*Overview!$F$33))/('='!H47+Overview!$F$36)</f>
        <v>7.5238594281979168E-2</v>
      </c>
      <c r="Q47" s="128">
        <f>(N47/G47-P47)*H47*Overview!$F$29*'='!G47^3</f>
        <v>1.0071095556431361E-2</v>
      </c>
      <c r="R47" s="57">
        <f t="shared" si="0"/>
        <v>6.640303852887148E-7</v>
      </c>
      <c r="S47" s="58">
        <f t="shared" si="1"/>
        <v>9.331579751333843E-4</v>
      </c>
      <c r="T47" s="58">
        <f>IF(D47&lt;Overview!$F$18,(1-Overview!$F$9)*'='!Q47-'='!D47*'='!O47,0)</f>
        <v>8.388447458991255E-4</v>
      </c>
      <c r="U47" s="54">
        <f>IF(D47&gt;=Overview!$F$18,(1-Overview!$F$9)*'='!Q47-Overview!$F$18*'='!O47,0)</f>
        <v>0</v>
      </c>
      <c r="V47" s="2"/>
      <c r="W47" s="112">
        <f>G47/Overview!$F$19</f>
        <v>5.4935701974702031E-2</v>
      </c>
      <c r="X47" s="60">
        <f>G47^3*(1+H47*Overview!$F$38)</f>
        <v>6.4756746330213709E-5</v>
      </c>
      <c r="Y47" s="61">
        <f>G47^3*Overview!$F$42*(1+Overview!$F$38*H47)+I47*Overview!$F$39/Overview!$F$40</f>
        <v>5.8281071697192337E-6</v>
      </c>
      <c r="AD47" s="2"/>
    </row>
    <row r="48" spans="1:30">
      <c r="A48" s="34">
        <v>45</v>
      </c>
      <c r="B48">
        <v>1</v>
      </c>
      <c r="C48" s="85">
        <v>17.549993504211301</v>
      </c>
      <c r="D48" s="149">
        <f t="shared" si="2"/>
        <v>1.1675456961191547E-2</v>
      </c>
      <c r="E48" s="125">
        <f>B48/(B48+Overview!$F$22)</f>
        <v>0.58823529411764708</v>
      </c>
      <c r="F48" s="118">
        <f>EXP(Overview!$F$21/Overview!$F$5-Overview!$F$21/('='!C48+273.15))</f>
        <v>0.88931968683447959</v>
      </c>
      <c r="G48" s="77">
        <f t="shared" si="3"/>
        <v>3.8141108922599073E-2</v>
      </c>
      <c r="H48" s="147">
        <f t="shared" si="4"/>
        <v>0.58823445707272026</v>
      </c>
      <c r="I48" s="80">
        <f>IF((A48-Overview!$F$43)/365=ROUND((A48-Overview!$F$43)/365,0),I47*0.05,I47+U47)</f>
        <v>0</v>
      </c>
      <c r="J48" s="70">
        <f>IF(D48&lt;Overview!$F$16,1,'='!G48/Overview!$F$26)</f>
        <v>1.6511302563895704</v>
      </c>
      <c r="K48" s="71">
        <f>IF(D48&lt;Overview!$F$17,'='!G48/Overview!$F$26,Overview!$F$33)</f>
        <v>1.6511302563895704</v>
      </c>
      <c r="L48" s="72">
        <f t="shared" si="5"/>
        <v>1.6511302563895704</v>
      </c>
      <c r="M48" s="81">
        <f>MIN(1,Overview!$F$44*F48*(G48-Overview!$F$25)^2+0.2)</f>
        <v>1</v>
      </c>
      <c r="N48" s="48">
        <f>L48*F48*Overview!$F$8</f>
        <v>1.6622091513499672E-2</v>
      </c>
      <c r="O48" s="48">
        <f>F48*Overview!$F$6</f>
        <v>1.746623864942918E-3</v>
      </c>
      <c r="P48" s="122">
        <f>N48*(H48/G48-(1+Overview!$F$35/'='!G48)/(Overview!$F$37*Overview!$F$33))/('='!H48+Overview!$F$36)</f>
        <v>7.4103674785740314E-2</v>
      </c>
      <c r="Q48" s="128">
        <f>(N48/G48-P48)*H48*Overview!$F$29*'='!G48^3</f>
        <v>1.0687567385606103E-2</v>
      </c>
      <c r="R48" s="57">
        <f t="shared" si="0"/>
        <v>3.6478848590054964E-7</v>
      </c>
      <c r="S48" s="58">
        <f t="shared" si="1"/>
        <v>9.4213211052259329E-4</v>
      </c>
      <c r="T48" s="58">
        <f>IF(D48&lt;Overview!$F$18,(1-Overview!$F$9)*'='!Q48-'='!D48*'='!O48,0)</f>
        <v>8.9018810949110941E-4</v>
      </c>
      <c r="U48" s="54">
        <f>IF(D48&gt;=Overview!$F$18,(1-Overview!$F$9)*'='!Q48-Overview!$F$18*'='!O48,0)</f>
        <v>0</v>
      </c>
      <c r="V48" s="2"/>
      <c r="W48" s="148">
        <f>G48/Overview!$F$19</f>
        <v>5.6313463638858814E-2</v>
      </c>
      <c r="X48" s="60">
        <f>G48^3*(1+H48*Overview!$F$38)</f>
        <v>6.975218316848047E-5</v>
      </c>
      <c r="Y48" s="61">
        <f>G48^3*Overview!$F$42*(1+Overview!$F$38*H48)+I48*Overview!$F$39/Overview!$F$40</f>
        <v>6.2776964851632418E-6</v>
      </c>
      <c r="AD48" s="2"/>
    </row>
    <row r="49" spans="1:30">
      <c r="A49" s="34">
        <v>46</v>
      </c>
      <c r="B49">
        <v>1</v>
      </c>
      <c r="C49" s="85">
        <v>17.499993505328899</v>
      </c>
      <c r="D49" s="149">
        <f t="shared" si="2"/>
        <v>1.2565645070682656E-2</v>
      </c>
      <c r="E49" s="125">
        <f>B49/(B49+Overview!$F$22)</f>
        <v>0.58823529411764708</v>
      </c>
      <c r="F49" s="118">
        <f>EXP(Overview!$F$21/Overview!$F$5-Overview!$F$21/('='!C49+273.15))</f>
        <v>0.88717507576698773</v>
      </c>
      <c r="G49" s="77">
        <f t="shared" si="3"/>
        <v>3.908324103312167E-2</v>
      </c>
      <c r="H49" s="115">
        <f t="shared" si="4"/>
        <v>0.58823482186120613</v>
      </c>
      <c r="I49" s="80">
        <f>IF((A49-Overview!$F$43)/365=ROUND((A49-Overview!$F$43)/365,0),I48*0.05,I48+U48)</f>
        <v>0</v>
      </c>
      <c r="J49" s="70">
        <f>IF(D49&lt;Overview!$F$16,1,'='!G49/Overview!$F$26)</f>
        <v>1.6919151962390333</v>
      </c>
      <c r="K49" s="71">
        <f>IF(D49&lt;Overview!$F$17,'='!G49/Overview!$F$26,Overview!$F$33)</f>
        <v>1.6919151962390333</v>
      </c>
      <c r="L49" s="72">
        <f t="shared" si="5"/>
        <v>1.6919151962390333</v>
      </c>
      <c r="M49" s="81">
        <f>MIN(1,Overview!$F$44*F49*(G49-Overview!$F$25)^2+0.2)</f>
        <v>1</v>
      </c>
      <c r="N49" s="48">
        <f>L49*F49*Overview!$F$8</f>
        <v>1.6991602914134204E-2</v>
      </c>
      <c r="O49" s="48">
        <f>F49*Overview!$F$6</f>
        <v>1.7424118488063639E-3</v>
      </c>
      <c r="P49" s="122">
        <f>N49*(H49/G49-(1+Overview!$F$35/'='!G49)/(Overview!$F$37*Overview!$F$33))/('='!H49+Overview!$F$36)</f>
        <v>7.3906410031025035E-2</v>
      </c>
      <c r="Q49" s="128">
        <f>(N49/G49-P49)*H49*Overview!$F$29*'='!G49^3</f>
        <v>1.1472146079206271E-2</v>
      </c>
      <c r="R49" s="57">
        <f t="shared" si="0"/>
        <v>2.0531546786301808E-7</v>
      </c>
      <c r="S49" s="58">
        <f t="shared" si="1"/>
        <v>9.6283401237842422E-4</v>
      </c>
      <c r="T49" s="58">
        <f>IF(D49&lt;Overview!$F$18,(1-Overview!$F$9)*'='!Q49-'='!D49*'='!O49,0)</f>
        <v>9.5553231708932218E-4</v>
      </c>
      <c r="U49" s="54">
        <f>IF(D49&gt;=Overview!$F$18,(1-Overview!$F$9)*'='!Q49-Overview!$F$18*'='!O49,0)</f>
        <v>0</v>
      </c>
      <c r="V49" s="2"/>
      <c r="W49" s="112">
        <f>G49/Overview!$F$19</f>
        <v>5.7704475170709688E-2</v>
      </c>
      <c r="X49" s="60">
        <f>G49^3*(1+H49*Overview!$F$38)</f>
        <v>7.5049815043479748E-5</v>
      </c>
      <c r="Y49" s="61">
        <f>G49^3*Overview!$F$42*(1+Overview!$F$38*H49)+I49*Overview!$F$39/Overview!$F$40</f>
        <v>6.7544833539131773E-6</v>
      </c>
      <c r="AD49" s="2"/>
    </row>
    <row r="50" spans="1:30">
      <c r="A50" s="34">
        <v>47</v>
      </c>
      <c r="B50">
        <v>1</v>
      </c>
      <c r="C50" s="85">
        <v>17.569993503764302</v>
      </c>
      <c r="D50" s="149">
        <f t="shared" si="2"/>
        <v>1.3521177387771978E-2</v>
      </c>
      <c r="E50" s="125">
        <f>B50/(B50+Overview!$F$22)</f>
        <v>0.58823529411764708</v>
      </c>
      <c r="F50" s="118">
        <f>EXP(Overview!$F$21/Overview!$F$5-Overview!$F$21/('='!C50+273.15))</f>
        <v>0.89017877515409838</v>
      </c>
      <c r="G50" s="77">
        <f t="shared" si="3"/>
        <v>4.0046075045500097E-2</v>
      </c>
      <c r="H50" s="115">
        <f t="shared" si="4"/>
        <v>0.58823502717667397</v>
      </c>
      <c r="I50" s="80">
        <f>IF((A50-Overview!$F$43)/365=ROUND((A50-Overview!$F$43)/365,0),I49*0.05,I49+U49)</f>
        <v>0</v>
      </c>
      <c r="J50" s="70">
        <f>IF(D50&lt;Overview!$F$16,1,'='!G50/Overview!$F$26)</f>
        <v>1.7335963223160216</v>
      </c>
      <c r="K50" s="71">
        <f>IF(D50&lt;Overview!$F$17,'='!G50/Overview!$F$26,Overview!$F$33)</f>
        <v>1.7335963223160216</v>
      </c>
      <c r="L50" s="72">
        <f t="shared" si="5"/>
        <v>1.7335963223160216</v>
      </c>
      <c r="M50" s="81">
        <f>MIN(1,Overview!$F$44*F50*(G50-Overview!$F$25)^2+0.2)</f>
        <v>1</v>
      </c>
      <c r="N50" s="48">
        <f>L50*F50*Overview!$F$8</f>
        <v>1.7469144567179677E-2</v>
      </c>
      <c r="O50" s="48">
        <f>F50*Overview!$F$6</f>
        <v>1.7483111144026493E-3</v>
      </c>
      <c r="P50" s="122">
        <f>N50*(H50/G50-(1+Overview!$F$35/'='!G50)/(Overview!$F$37*Overview!$F$33))/('='!H50+Overview!$F$36)</f>
        <v>7.413758202368835E-2</v>
      </c>
      <c r="Q50" s="128">
        <f>(N50/G50-P50)*H50*Overview!$F$29*'='!G50^3</f>
        <v>1.2383509235460105E-2</v>
      </c>
      <c r="R50" s="57">
        <f t="shared" si="0"/>
        <v>1.1644662915790946E-7</v>
      </c>
      <c r="S50" s="58">
        <f t="shared" si="1"/>
        <v>9.8963972447084752E-4</v>
      </c>
      <c r="T50" s="58">
        <f>IF(D50&lt;Overview!$F$18,(1-Overview!$F$9)*'='!Q50-'='!D50*'='!O50,0)</f>
        <v>1.0314357621543503E-3</v>
      </c>
      <c r="U50" s="54">
        <f>IF(D50&gt;=Overview!$F$18,(1-Overview!$F$9)*'='!Q50-Overview!$F$18*'='!O50,0)</f>
        <v>0</v>
      </c>
      <c r="V50" s="2"/>
      <c r="W50" s="112">
        <f>G50/Overview!$F$19</f>
        <v>5.9126052038240215E-2</v>
      </c>
      <c r="X50" s="60">
        <f>G50^3*(1+H50*Overview!$F$38)</f>
        <v>8.0734249947317431E-5</v>
      </c>
      <c r="Y50" s="61">
        <f>G50^3*Overview!$F$42*(1+Overview!$F$38*H50)+I50*Overview!$F$39/Overview!$F$40</f>
        <v>7.266082495258569E-6</v>
      </c>
      <c r="AD50" s="2"/>
    </row>
    <row r="51" spans="1:30">
      <c r="A51" s="34">
        <v>48</v>
      </c>
      <c r="B51">
        <v>1</v>
      </c>
      <c r="C51" s="85">
        <v>17.7099935006351</v>
      </c>
      <c r="D51" s="149">
        <f t="shared" si="2"/>
        <v>1.4552613149926329E-2</v>
      </c>
      <c r="E51" s="125">
        <f>B51/(B51+Overview!$F$22)</f>
        <v>0.58823529411764708</v>
      </c>
      <c r="F51" s="118">
        <f>EXP(Overview!$F$21/Overview!$F$5-Overview!$F$21/('='!C51+273.15))</f>
        <v>0.89621234302482478</v>
      </c>
      <c r="G51" s="77">
        <f t="shared" si="3"/>
        <v>4.1035714769970942E-2</v>
      </c>
      <c r="H51" s="115">
        <f t="shared" si="4"/>
        <v>0.58823514362330309</v>
      </c>
      <c r="I51" s="80">
        <f>IF((A51-Overview!$F$43)/365=ROUND((A51-Overview!$F$43)/365,0),I50*0.05,I50+U50)</f>
        <v>0</v>
      </c>
      <c r="J51" s="70">
        <f>IF(D51&lt;Overview!$F$16,1,'='!G51/Overview!$F$26)</f>
        <v>1.7764378688299109</v>
      </c>
      <c r="K51" s="71">
        <f>IF(D51&lt;Overview!$F$17,'='!G51/Overview!$F$26,Overview!$F$33)</f>
        <v>1.7764378688299109</v>
      </c>
      <c r="L51" s="72">
        <f t="shared" si="5"/>
        <v>1.7764378688299109</v>
      </c>
      <c r="M51" s="81">
        <f>MIN(1,Overview!$F$44*F51*(G51-Overview!$F$25)^2+0.2)</f>
        <v>1</v>
      </c>
      <c r="N51" s="48">
        <f>L51*F51*Overview!$F$8</f>
        <v>1.8022181965574754E-2</v>
      </c>
      <c r="O51" s="48">
        <f>F51*Overview!$F$6</f>
        <v>1.7601610417007558E-3</v>
      </c>
      <c r="P51" s="122">
        <f>N51*(H51/G51-(1+Overview!$F$35/'='!G51)/(Overview!$F$37*Overview!$F$33))/('='!H51+Overview!$F$36)</f>
        <v>7.4620355851087838E-2</v>
      </c>
      <c r="Q51" s="128">
        <f>(N51/G51-P51)*H51*Overview!$F$29*'='!G51^3</f>
        <v>1.3415508537803445E-2</v>
      </c>
      <c r="R51" s="57">
        <f t="shared" si="0"/>
        <v>6.6094534171569674E-8</v>
      </c>
      <c r="S51" s="58">
        <f t="shared" si="1"/>
        <v>1.0206998795796575E-3</v>
      </c>
      <c r="T51" s="58">
        <f>IF(D51&lt;Overview!$F$18,(1-Overview!$F$9)*'='!Q51-'='!D51*'='!O51,0)</f>
        <v>1.1173863846994118E-3</v>
      </c>
      <c r="U51" s="54">
        <f>IF(D51&gt;=Overview!$F$18,(1-Overview!$F$9)*'='!Q51-Overview!$F$18*'='!O51,0)</f>
        <v>0</v>
      </c>
      <c r="V51" s="2"/>
      <c r="W51" s="112">
        <f>G51/Overview!$F$19</f>
        <v>6.0587206215814177E-2</v>
      </c>
      <c r="X51" s="60">
        <f>G51^3*(1+H51*Overview!$F$38)</f>
        <v>8.6868829397617801E-5</v>
      </c>
      <c r="Y51" s="61">
        <f>G51^3*Overview!$F$42*(1+Overview!$F$38*H51)+I51*Overview!$F$39/Overview!$F$40</f>
        <v>7.8181946457856026E-6</v>
      </c>
      <c r="AD51" s="2"/>
    </row>
    <row r="52" spans="1:30">
      <c r="A52" s="34">
        <v>49</v>
      </c>
      <c r="B52">
        <v>1</v>
      </c>
      <c r="C52" s="85">
        <v>17.829993497952799</v>
      </c>
      <c r="D52" s="149">
        <f t="shared" si="2"/>
        <v>1.566999953462574E-2</v>
      </c>
      <c r="E52" s="125">
        <f>B52/(B52+Overview!$F$22)</f>
        <v>0.58823529411764708</v>
      </c>
      <c r="F52" s="118">
        <f>EXP(Overview!$F$21/Overview!$F$5-Overview!$F$21/('='!C52+273.15))</f>
        <v>0.90141184774144678</v>
      </c>
      <c r="G52" s="77">
        <f t="shared" si="3"/>
        <v>4.2056414649550601E-2</v>
      </c>
      <c r="H52" s="115">
        <f t="shared" si="4"/>
        <v>0.58823520971783727</v>
      </c>
      <c r="I52" s="80">
        <f>IF((A52-Overview!$F$43)/365=ROUND((A52-Overview!$F$43)/365,0),I51*0.05,I51+U51)</f>
        <v>0</v>
      </c>
      <c r="J52" s="70">
        <f>IF(D52&lt;Overview!$F$16,1,'='!G52/Overview!$F$26)</f>
        <v>1.8206240108030565</v>
      </c>
      <c r="K52" s="71">
        <f>IF(D52&lt;Overview!$F$17,'='!G52/Overview!$F$26,Overview!$F$33)</f>
        <v>1.8206240108030565</v>
      </c>
      <c r="L52" s="72">
        <f t="shared" si="5"/>
        <v>1.8206240108030565</v>
      </c>
      <c r="M52" s="81">
        <f>MIN(1,Overview!$F$44*F52*(G52-Overview!$F$25)^2+0.2)</f>
        <v>1</v>
      </c>
      <c r="N52" s="48">
        <f>L52*F52*Overview!$F$8</f>
        <v>1.8577614846983233E-2</v>
      </c>
      <c r="O52" s="48">
        <f>F52*Overview!$F$6</f>
        <v>1.7703728689642015E-3</v>
      </c>
      <c r="P52" s="122">
        <f>N52*(H52/G52-(1+Overview!$F$35/'='!G52)/(Overview!$F$37*Overview!$F$33))/('='!H52+Overview!$F$36)</f>
        <v>7.5032808285554753E-2</v>
      </c>
      <c r="Q52" s="128">
        <f>(N52/G52-P52)*H52*Overview!$F$29*'='!G52^3</f>
        <v>1.4526283045276076E-2</v>
      </c>
      <c r="R52" s="57">
        <f t="shared" si="0"/>
        <v>3.7281997831511226E-8</v>
      </c>
      <c r="S52" s="58">
        <f t="shared" si="1"/>
        <v>1.051870299192509E-3</v>
      </c>
      <c r="T52" s="58">
        <f>IF(D52&lt;Overview!$F$18,(1-Overview!$F$9)*'='!Q52-'='!D52*'='!O52,0)</f>
        <v>1.2098975734247393E-3</v>
      </c>
      <c r="U52" s="54">
        <f>IF(D52&gt;=Overview!$F$18,(1-Overview!$F$9)*'='!Q52-Overview!$F$18*'='!O52,0)</f>
        <v>0</v>
      </c>
      <c r="V52" s="2"/>
      <c r="W52" s="112">
        <f>G52/Overview!$F$19</f>
        <v>6.2094219178429944E-2</v>
      </c>
      <c r="X52" s="60">
        <f>G52^3*(1+H52*Overview!$F$38)</f>
        <v>9.3513585592750639E-5</v>
      </c>
      <c r="Y52" s="61">
        <f>G52^3*Overview!$F$42*(1+Overview!$F$38*H52)+I52*Overview!$F$39/Overview!$F$40</f>
        <v>8.4162227033475578E-6</v>
      </c>
      <c r="AD52" s="2"/>
    </row>
    <row r="53" spans="1:30">
      <c r="A53" s="34">
        <v>50</v>
      </c>
      <c r="B53">
        <v>1</v>
      </c>
      <c r="C53" s="85">
        <v>17.8599934972823</v>
      </c>
      <c r="D53" s="149">
        <f t="shared" si="2"/>
        <v>1.687989710805048E-2</v>
      </c>
      <c r="E53" s="125">
        <f>B53/(B53+Overview!$F$22)</f>
        <v>0.58823529411764708</v>
      </c>
      <c r="F53" s="118">
        <f>EXP(Overview!$F$21/Overview!$F$5-Overview!$F$21/('='!C53+273.15))</f>
        <v>0.90271575755976385</v>
      </c>
      <c r="G53" s="77">
        <f t="shared" si="3"/>
        <v>4.3108284948743109E-2</v>
      </c>
      <c r="H53" s="115">
        <f t="shared" si="4"/>
        <v>0.58823524699983509</v>
      </c>
      <c r="I53" s="80">
        <f>IF((A53-Overview!$F$43)/365=ROUND((A53-Overview!$F$43)/365,0),I52*0.05,I52+U52)</f>
        <v>0</v>
      </c>
      <c r="J53" s="70">
        <f>IF(D53&lt;Overview!$F$16,1,'='!G53/Overview!$F$26)</f>
        <v>1.8661595215906108</v>
      </c>
      <c r="K53" s="71">
        <f>IF(D53&lt;Overview!$F$17,'='!G53/Overview!$F$26,Overview!$F$33)</f>
        <v>1.8661595215906108</v>
      </c>
      <c r="L53" s="72">
        <f t="shared" si="5"/>
        <v>1.8661595215906108</v>
      </c>
      <c r="M53" s="81">
        <f>MIN(1,Overview!$F$44*F53*(G53-Overview!$F$25)^2+0.2)</f>
        <v>1</v>
      </c>
      <c r="N53" s="48">
        <f>L53*F53*Overview!$F$8</f>
        <v>1.9069803382863595E-2</v>
      </c>
      <c r="O53" s="48">
        <f>F53*Overview!$F$6</f>
        <v>1.7729337478473762E-3</v>
      </c>
      <c r="P53" s="122">
        <f>N53*(H53/G53-(1+Overview!$F$35/'='!G53)/(Overview!$F$37*Overview!$F$33))/('='!H53+Overview!$F$36)</f>
        <v>7.5120217537600259E-2</v>
      </c>
      <c r="Q53" s="128">
        <f>(N53/G53-P53)*H53*Overview!$F$29*'='!G53^3</f>
        <v>1.5667249986546197E-2</v>
      </c>
      <c r="R53" s="57">
        <f t="shared" si="0"/>
        <v>2.084349705540018E-8</v>
      </c>
      <c r="S53" s="58">
        <f t="shared" si="1"/>
        <v>1.0794345810074804E-3</v>
      </c>
      <c r="T53" s="58">
        <f>IF(D53&lt;Overview!$F$18,(1-Overview!$F$9)*'='!Q53-'='!D53*'='!O53,0)</f>
        <v>1.3049227596106828E-3</v>
      </c>
      <c r="U53" s="54">
        <f>IF(D53&gt;=Overview!$F$18,(1-Overview!$F$9)*'='!Q53-Overview!$F$18*'='!O53,0)</f>
        <v>0</v>
      </c>
      <c r="V53" s="2"/>
      <c r="W53" s="112">
        <f>G53/Overview!$F$19</f>
        <v>6.364725372618206E-2</v>
      </c>
      <c r="X53" s="60">
        <f>G53^3*(1+H53*Overview!$F$38)</f>
        <v>1.0070712831379866E-4</v>
      </c>
      <c r="Y53" s="61">
        <f>G53^3*Overview!$F$42*(1+Overview!$F$38*H53)+I53*Overview!$F$39/Overview!$F$40</f>
        <v>9.0636415482418782E-6</v>
      </c>
      <c r="AD53" s="2"/>
    </row>
    <row r="54" spans="1:30" s="91" customFormat="1">
      <c r="A54" s="34">
        <v>51</v>
      </c>
      <c r="B54">
        <v>1</v>
      </c>
      <c r="C54" s="85">
        <v>17.789993498846901</v>
      </c>
      <c r="D54" s="152">
        <f t="shared" si="2"/>
        <v>1.8184819867661163E-2</v>
      </c>
      <c r="E54" s="125">
        <f>B54/(B54+Overview!$F$22)</f>
        <v>0.58823529411764708</v>
      </c>
      <c r="F54" s="119">
        <f>EXP(Overview!$F$21/Overview!$F$5-Overview!$F$21/('='!C54+273.15))</f>
        <v>0.89967581340418223</v>
      </c>
      <c r="G54" s="92">
        <f t="shared" si="3"/>
        <v>4.4187719529750591E-2</v>
      </c>
      <c r="H54" s="116">
        <f t="shared" si="4"/>
        <v>0.58823526784333213</v>
      </c>
      <c r="I54" s="93">
        <f>IF((A54-Overview!$F$43)/365=ROUND((A54-Overview!$F$43)/365,0),I53*0.05,I53+U53)</f>
        <v>0</v>
      </c>
      <c r="J54" s="94">
        <f>IF(D54&lt;Overview!$F$16,1,'='!G54/Overview!$F$26)</f>
        <v>1.9128882913311944</v>
      </c>
      <c r="K54" s="95">
        <f>IF(D54&lt;Overview!$F$17,'='!G54/Overview!$F$26,Overview!$F$33)</f>
        <v>1.9128882913311944</v>
      </c>
      <c r="L54" s="96">
        <f t="shared" si="5"/>
        <v>1.9128882913311944</v>
      </c>
      <c r="M54" s="81">
        <f>MIN(1,Overview!$F$44*F54*(G54-Overview!$F$25)^2+0.2)</f>
        <v>1</v>
      </c>
      <c r="N54" s="97">
        <f>L54*F54*Overview!$F$8</f>
        <v>1.9481486009427527E-2</v>
      </c>
      <c r="O54" s="97">
        <f>F54*Overview!$F$6</f>
        <v>1.766963297525814E-3</v>
      </c>
      <c r="P54" s="123">
        <f>N54*(H54/G54-(1+Overview!$F$35/'='!G54)/(Overview!$F$37*Overview!$F$33))/('='!H54+Overview!$F$36)</f>
        <v>7.4845636484515934E-2</v>
      </c>
      <c r="Q54" s="129">
        <f>(N54/G54-P54)*H54*Overview!$F$29*'='!G54^3</f>
        <v>1.6818063274808611E-2</v>
      </c>
      <c r="R54" s="99">
        <f t="shared" si="0"/>
        <v>1.1583822484484892E-8</v>
      </c>
      <c r="S54" s="100">
        <f t="shared" si="1"/>
        <v>1.1024193310011528E-3</v>
      </c>
      <c r="T54" s="100">
        <f>IF(D54&lt;Overview!$F$18,(1-Overview!$F$9)*'='!Q54-'='!D54*'='!O54,0)</f>
        <v>1.4007670817354192E-3</v>
      </c>
      <c r="U54" s="98">
        <f>IF(D54&gt;=Overview!$F$18,(1-Overview!$F$9)*'='!Q54-Overview!$F$18*'='!O54,0)</f>
        <v>0</v>
      </c>
      <c r="V54" s="101"/>
      <c r="W54" s="92">
        <f>G54/Overview!$F$19</f>
        <v>6.5240985574709268E-2</v>
      </c>
      <c r="X54" s="95">
        <f>G54^3*(1+H54*Overview!$F$38)</f>
        <v>1.0846328330302528E-4</v>
      </c>
      <c r="Y54" s="102">
        <f>G54^3*Overview!$F$42*(1+Overview!$F$38*H54)+I54*Overview!$F$39/Overview!$F$40</f>
        <v>9.7616954972722755E-6</v>
      </c>
      <c r="AD54" s="101"/>
    </row>
    <row r="55" spans="1:30">
      <c r="A55" s="34">
        <v>52</v>
      </c>
      <c r="B55">
        <v>1</v>
      </c>
      <c r="C55" s="85">
        <v>17.589993503317299</v>
      </c>
      <c r="D55" s="149">
        <f t="shared" si="2"/>
        <v>1.9585586949396581E-2</v>
      </c>
      <c r="E55" s="125">
        <f>B55/(B55+Overview!$F$22)</f>
        <v>0.58823529411764708</v>
      </c>
      <c r="F55" s="118">
        <f>EXP(Overview!$F$21/Overview!$F$5-Overview!$F$21/('='!C55+273.15))</f>
        <v>0.89103857499371664</v>
      </c>
      <c r="G55" s="77">
        <f t="shared" si="3"/>
        <v>4.5290138860751741E-2</v>
      </c>
      <c r="H55" s="115">
        <f t="shared" si="4"/>
        <v>0.58823527942715459</v>
      </c>
      <c r="I55" s="80">
        <f>IF((A55-Overview!$F$43)/365=ROUND((A55-Overview!$F$43)/365,0),I54*0.05,I54+U54)</f>
        <v>0</v>
      </c>
      <c r="J55" s="70">
        <f>IF(D55&lt;Overview!$F$16,1,'='!G55/Overview!$F$26)</f>
        <v>1.9606120718940148</v>
      </c>
      <c r="K55" s="71">
        <f>IF(D55&lt;Overview!$F$17,'='!G55/Overview!$F$26,Overview!$F$33)</f>
        <v>1.9606120718940148</v>
      </c>
      <c r="L55" s="72">
        <f t="shared" si="5"/>
        <v>1.9606120718940148</v>
      </c>
      <c r="M55" s="81">
        <f>MIN(1,Overview!$F$44*F55*(G55-Overview!$F$25)^2+0.2)</f>
        <v>1</v>
      </c>
      <c r="N55" s="48">
        <f>L55*F55*Overview!$F$8</f>
        <v>1.9775824768945027E-2</v>
      </c>
      <c r="O55" s="48">
        <f>F55*Overview!$F$6</f>
        <v>1.7499997612876596E-3</v>
      </c>
      <c r="P55" s="122">
        <f>N55*(H55/G55-(1+Overview!$F$35/'='!G55)/(Overview!$F$37*Overview!$F$33))/('='!H55+Overview!$F$36)</f>
        <v>7.4105230261226243E-2</v>
      </c>
      <c r="Q55" s="128">
        <f>(N55/G55-P55)*H55*Overview!$F$29*'='!G55^3</f>
        <v>1.7935720511527881E-2</v>
      </c>
      <c r="R55" s="57">
        <f t="shared" si="0"/>
        <v>6.4145664496203206E-9</v>
      </c>
      <c r="S55" s="58">
        <f t="shared" si="1"/>
        <v>1.1187453896129727E-3</v>
      </c>
      <c r="T55" s="58">
        <f>IF(D55&lt;Overview!$F$18,(1-Overview!$F$9)*'='!Q55-'='!D55*'='!O55,0)</f>
        <v>1.4938486150960536E-3</v>
      </c>
      <c r="U55" s="54">
        <f>IF(D55&gt;=Overview!$F$18,(1-Overview!$F$9)*'='!Q55-Overview!$F$18*'='!O55,0)</f>
        <v>0</v>
      </c>
      <c r="V55" s="2"/>
      <c r="W55" s="112">
        <f>G55/Overview!$F$19</f>
        <v>6.6868653271448017E-2</v>
      </c>
      <c r="X55" s="60">
        <f>G55^3*(1+H55*Overview!$F$38)</f>
        <v>1.1678550392251514E-4</v>
      </c>
      <c r="Y55" s="61">
        <f>G55^3*Overview!$F$42*(1+Overview!$F$38*H55)+I55*Overview!$F$39/Overview!$F$40</f>
        <v>1.0510695353026363E-5</v>
      </c>
      <c r="AD55" s="2"/>
    </row>
    <row r="56" spans="1:30">
      <c r="A56" s="34">
        <v>53</v>
      </c>
      <c r="B56">
        <v>1</v>
      </c>
      <c r="C56" s="85">
        <v>17.479993505776001</v>
      </c>
      <c r="D56" s="149">
        <f t="shared" si="2"/>
        <v>2.1079435564492634E-2</v>
      </c>
      <c r="E56" s="125">
        <f>B56/(B56+Overview!$F$22)</f>
        <v>0.58823529411764708</v>
      </c>
      <c r="F56" s="118">
        <f>EXP(Overview!$F$21/Overview!$F$5-Overview!$F$21/('='!C56+273.15))</f>
        <v>0.88631847396613794</v>
      </c>
      <c r="G56" s="77">
        <f t="shared" si="3"/>
        <v>4.6408884250364713E-2</v>
      </c>
      <c r="H56" s="115">
        <f t="shared" si="4"/>
        <v>0.58823528584172102</v>
      </c>
      <c r="I56" s="80">
        <f>IF((A56-Overview!$F$43)/365=ROUND((A56-Overview!$F$43)/365,0),I55*0.05,I55+U55)</f>
        <v>0</v>
      </c>
      <c r="J56" s="70">
        <f>IF(D56&lt;Overview!$F$16,1,'='!G56/Overview!$F$26)</f>
        <v>2.0090426082408968</v>
      </c>
      <c r="K56" s="71">
        <f>IF(D56&lt;Overview!$F$17,'='!G56/Overview!$F$26,Overview!$F$33)</f>
        <v>2.0090426082408968</v>
      </c>
      <c r="L56" s="72">
        <f t="shared" si="5"/>
        <v>2.0090426082408968</v>
      </c>
      <c r="M56" s="81">
        <f>MIN(1,Overview!$F$44*F56*(G56-Overview!$F$25)^2+0.2)</f>
        <v>1</v>
      </c>
      <c r="N56" s="48">
        <f>L56*F56*Overview!$F$8</f>
        <v>2.015697587053332E-2</v>
      </c>
      <c r="O56" s="48">
        <f>F56*Overview!$F$6</f>
        <v>1.7407294828694949E-3</v>
      </c>
      <c r="P56" s="122">
        <f>N56*(H56/G56-(1+Overview!$F$35/'='!G56)/(Overview!$F$37*Overview!$F$33))/('='!H56+Overview!$F$36)</f>
        <v>7.3690606711106846E-2</v>
      </c>
      <c r="Q56" s="128">
        <f>(N56/G56-P56)*H56*Overview!$F$29*'='!G56^3</f>
        <v>1.919690104690934E-2</v>
      </c>
      <c r="R56" s="57">
        <f t="shared" si="0"/>
        <v>3.5945195516542293E-9</v>
      </c>
      <c r="S56" s="58">
        <f t="shared" si="1"/>
        <v>1.1399662790649689E-3</v>
      </c>
      <c r="T56" s="58">
        <f>IF(D56&lt;Overview!$F$18,(1-Overview!$F$9)*'='!Q56-'='!D56*'='!O56,0)</f>
        <v>1.5988823742273165E-3</v>
      </c>
      <c r="U56" s="54">
        <f>IF(D56&gt;=Overview!$F$18,(1-Overview!$F$9)*'='!Q56-Overview!$F$18*'='!O56,0)</f>
        <v>0</v>
      </c>
      <c r="V56" s="2"/>
      <c r="W56" s="112">
        <f>G56/Overview!$F$19</f>
        <v>6.8520425587427602E-2</v>
      </c>
      <c r="X56" s="60">
        <f>G56^3*(1+H56*Overview!$F$38)</f>
        <v>1.2565546028138182E-4</v>
      </c>
      <c r="Y56" s="61">
        <f>G56^3*Overview!$F$42*(1+Overview!$F$38*H56)+I56*Overview!$F$39/Overview!$F$40</f>
        <v>1.1308991425324362E-5</v>
      </c>
      <c r="AD56" s="2"/>
    </row>
    <row r="57" spans="1:30">
      <c r="A57" s="34">
        <v>54</v>
      </c>
      <c r="B57">
        <v>1</v>
      </c>
      <c r="C57">
        <v>17.409993507340602</v>
      </c>
      <c r="D57" s="149">
        <f t="shared" si="2"/>
        <v>2.2678317938719949E-2</v>
      </c>
      <c r="E57" s="125">
        <f>B57/(B57+Overview!$F$22)</f>
        <v>0.58823529411764708</v>
      </c>
      <c r="F57" s="118">
        <f>EXP(Overview!$F$21/Overview!$F$5-Overview!$F$21/('='!C57+273.15))</f>
        <v>0.88332595062449792</v>
      </c>
      <c r="G57" s="77">
        <f t="shared" si="3"/>
        <v>4.7548850529429684E-2</v>
      </c>
      <c r="H57" s="115">
        <f t="shared" si="4"/>
        <v>0.58823528943624059</v>
      </c>
      <c r="I57" s="80">
        <f>IF((A57-Overview!$F$43)/365=ROUND((A57-Overview!$F$43)/365,0),I56*0.05,I56+U56)</f>
        <v>0</v>
      </c>
      <c r="J57" s="70">
        <f>IF(D57&lt;Overview!$F$16,1,'='!G57/Overview!$F$26)</f>
        <v>2.0583917978108088</v>
      </c>
      <c r="K57" s="71">
        <f>IF(D57&lt;Overview!$F$17,'='!G57/Overview!$F$26,Overview!$F$33)</f>
        <v>2.0583917978108088</v>
      </c>
      <c r="L57" s="72">
        <f t="shared" si="5"/>
        <v>2.0583917978108088</v>
      </c>
      <c r="M57" s="81">
        <f>MIN(1,Overview!$F$44*F57*(G57-Overview!$F$25)^2+0.2)</f>
        <v>1</v>
      </c>
      <c r="N57" s="48">
        <f>L57*F57*Overview!$F$8</f>
        <v>2.0582373692446771E-2</v>
      </c>
      <c r="O57" s="48">
        <f>F57*Overview!$F$6</f>
        <v>1.734852167026514E-3</v>
      </c>
      <c r="P57" s="122">
        <f>N57*(H57/G57-(1+Overview!$F$35/'='!G57)/(Overview!$F$37*Overview!$F$33))/('='!H57+Overview!$F$36)</f>
        <v>7.34193926056812E-2</v>
      </c>
      <c r="Q57" s="128">
        <f>(N57/G57-P57)*H57*Overview!$F$29*'='!G57^3</f>
        <v>2.0578138119353218E-2</v>
      </c>
      <c r="R57" s="57">
        <f t="shared" si="0"/>
        <v>2.0264308516649817E-9</v>
      </c>
      <c r="S57" s="58">
        <f t="shared" si="1"/>
        <v>1.1636692416563501E-3</v>
      </c>
      <c r="T57" s="58">
        <f>IF(D57&lt;Overview!$F$18,(1-Overview!$F$9)*'='!Q57-'='!D57*'='!O57,0)</f>
        <v>1.7139138387483907E-3</v>
      </c>
      <c r="U57" s="54">
        <f>IF(D57&gt;=Overview!$F$18,(1-Overview!$F$9)*'='!Q57-Overview!$F$18*'='!O57,0)</f>
        <v>0</v>
      </c>
      <c r="V57" s="2"/>
      <c r="W57" s="112">
        <f>G57/Overview!$F$19</f>
        <v>7.0203529498641198E-2</v>
      </c>
      <c r="X57" s="60">
        <f>G57^3*(1+H57*Overview!$F$38)</f>
        <v>1.3514439905341593E-4</v>
      </c>
      <c r="Y57" s="61">
        <f>G57^3*Overview!$F$42*(1+Overview!$F$38*H57)+I57*Overview!$F$39/Overview!$F$40</f>
        <v>1.2162995914807433E-5</v>
      </c>
      <c r="AD57" s="2"/>
    </row>
    <row r="58" spans="1:30">
      <c r="A58" s="34">
        <v>55</v>
      </c>
      <c r="B58">
        <v>1</v>
      </c>
      <c r="C58">
        <v>17.539993504434801</v>
      </c>
      <c r="D58" s="149">
        <f t="shared" si="2"/>
        <v>2.439223177746834E-2</v>
      </c>
      <c r="E58" s="125">
        <f>B58/(B58+Overview!$F$22)</f>
        <v>0.58823529411764708</v>
      </c>
      <c r="F58" s="118">
        <f>EXP(Overview!$F$21/Overview!$F$5-Overview!$F$21/('='!C58+273.15))</f>
        <v>0.88889040934374997</v>
      </c>
      <c r="G58" s="77">
        <f t="shared" si="3"/>
        <v>4.8712519771086031E-2</v>
      </c>
      <c r="H58" s="115">
        <f t="shared" si="4"/>
        <v>0.58823529146267139</v>
      </c>
      <c r="I58" s="80">
        <f>IF((A58-Overview!$F$43)/365=ROUND((A58-Overview!$F$43)/365,0),I57*0.05,I57+U57)</f>
        <v>0</v>
      </c>
      <c r="J58" s="70">
        <f>IF(D58&lt;Overview!$F$16,1,'='!G58/Overview!$F$26)</f>
        <v>2.108767089657404</v>
      </c>
      <c r="K58" s="71">
        <f>IF(D58&lt;Overview!$F$17,'='!G58/Overview!$F$26,Overview!$F$33)</f>
        <v>2.108767089657404</v>
      </c>
      <c r="L58" s="72">
        <f t="shared" si="5"/>
        <v>2.108767089657404</v>
      </c>
      <c r="M58" s="81">
        <f>MIN(1,Overview!$F$44*F58*(G58-Overview!$F$25)^2+0.2)</f>
        <v>1</v>
      </c>
      <c r="N58" s="48">
        <f>L58*F58*Overview!$F$8</f>
        <v>2.1218919366189762E-2</v>
      </c>
      <c r="O58" s="48">
        <f>F58*Overview!$F$6</f>
        <v>1.745780763951125E-3</v>
      </c>
      <c r="P58" s="122">
        <f>N58*(H58/G58-(1+Overview!$F$35/'='!G58)/(Overview!$F$37*Overview!$F$33))/('='!H58+Overview!$F$36)</f>
        <v>7.3858874786049258E-2</v>
      </c>
      <c r="Q58" s="128">
        <f>(N58/G58-P58)*H58*Overview!$F$29*'='!G58^3</f>
        <v>2.2267049002832433E-2</v>
      </c>
      <c r="R58" s="57">
        <f t="shared" si="0"/>
        <v>1.1564935506797076E-9</v>
      </c>
      <c r="S58" s="58">
        <f t="shared" si="1"/>
        <v>1.1992839660951973E-3</v>
      </c>
      <c r="T58" s="58">
        <f>IF(D58&lt;Overview!$F$18,(1-Overview!$F$9)*'='!Q58-'='!D58*'='!O58,0)</f>
        <v>1.8545690860143828E-3</v>
      </c>
      <c r="U58" s="54">
        <f>IF(D58&gt;=Overview!$F$18,(1-Overview!$F$9)*'='!Q58-Overview!$F$18*'='!O58,0)</f>
        <v>0</v>
      </c>
      <c r="V58" s="2"/>
      <c r="W58" s="112">
        <f>G58/Overview!$F$19</f>
        <v>7.1921629663496286E-2</v>
      </c>
      <c r="X58" s="60">
        <f>G58^3*(1+H58*Overview!$F$38)</f>
        <v>1.4531142754809504E-4</v>
      </c>
      <c r="Y58" s="61">
        <f>G58^3*Overview!$F$42*(1+Overview!$F$38*H58)+I58*Overview!$F$39/Overview!$F$40</f>
        <v>1.3078028479328553E-5</v>
      </c>
      <c r="AD58" s="2"/>
    </row>
    <row r="59" spans="1:30">
      <c r="A59" s="34">
        <v>56</v>
      </c>
      <c r="B59">
        <v>1</v>
      </c>
      <c r="C59">
        <v>18.239993488788599</v>
      </c>
      <c r="D59" s="149">
        <f t="shared" si="2"/>
        <v>2.6246800863482724E-2</v>
      </c>
      <c r="E59" s="125">
        <f>B59/(B59+Overview!$F$22)</f>
        <v>0.58823529411764708</v>
      </c>
      <c r="F59" s="118">
        <f>EXP(Overview!$F$21/Overview!$F$5-Overview!$F$21/('='!C59+273.15))</f>
        <v>0.91937244032069498</v>
      </c>
      <c r="G59" s="77">
        <f t="shared" si="3"/>
        <v>4.991180373718123E-2</v>
      </c>
      <c r="H59" s="115">
        <f t="shared" si="4"/>
        <v>0.58823529261916496</v>
      </c>
      <c r="I59" s="80">
        <f>IF((A59-Overview!$F$43)/365=ROUND((A59-Overview!$F$43)/365,0),I58*0.05,I58+U58)</f>
        <v>0</v>
      </c>
      <c r="J59" s="70">
        <f>IF(D59&lt;Overview!$F$16,1,'='!G59/Overview!$F$26)</f>
        <v>2.1606841444667202</v>
      </c>
      <c r="K59" s="71">
        <f>IF(D59&lt;Overview!$F$17,'='!G59/Overview!$F$26,Overview!$F$33)</f>
        <v>2.1606841444667202</v>
      </c>
      <c r="L59" s="72">
        <f t="shared" si="5"/>
        <v>2.1606841444667202</v>
      </c>
      <c r="M59" s="81">
        <f>MIN(1,Overview!$F$44*F59*(G59-Overview!$F$25)^2+0.2)</f>
        <v>1</v>
      </c>
      <c r="N59" s="48">
        <f>L59*F59*Overview!$F$8</f>
        <v>2.2486879506758008E-2</v>
      </c>
      <c r="O59" s="48">
        <f>F59*Overview!$F$6</f>
        <v>1.8056474727898449E-3</v>
      </c>
      <c r="P59" s="122">
        <f>N59*(H59/G59-(1+Overview!$F$35/'='!G59)/(Overview!$F$37*Overview!$F$33))/('='!H59+Overview!$F$36)</f>
        <v>7.6367123023190028E-2</v>
      </c>
      <c r="Q59" s="128">
        <f>(N59/G59-P59)*H59*Overview!$F$29*'='!G59^3</f>
        <v>2.4775499370792736E-2</v>
      </c>
      <c r="R59" s="57">
        <f t="shared" si="0"/>
        <v>6.7511458745824017E-10</v>
      </c>
      <c r="S59" s="58">
        <f t="shared" si="1"/>
        <v>1.2705402854355449E-3</v>
      </c>
      <c r="T59" s="58">
        <f>IF(D59&lt;Overview!$F$18,(1-Overview!$F$9)*'='!Q59-'='!D59*'='!O59,0)</f>
        <v>2.0634800767435767E-3</v>
      </c>
      <c r="U59" s="54">
        <f>IF(D59&gt;=Overview!$F$18,(1-Overview!$F$9)*'='!Q59-Overview!$F$18*'='!O59,0)</f>
        <v>0</v>
      </c>
      <c r="V59" s="2"/>
      <c r="W59" s="112">
        <f>G59/Overview!$F$19</f>
        <v>7.3692313210071206E-2</v>
      </c>
      <c r="X59" s="60">
        <f>G59^3*(1+H59*Overview!$F$38)</f>
        <v>1.5631036563970986E-4</v>
      </c>
      <c r="Y59" s="61">
        <f>G59^3*Overview!$F$42*(1+Overview!$F$38*H59)+I59*Overview!$F$39/Overview!$F$40</f>
        <v>1.4067932907573886E-5</v>
      </c>
      <c r="AD59" s="2"/>
    </row>
    <row r="60" spans="1:30">
      <c r="A60" s="34">
        <v>57</v>
      </c>
      <c r="B60">
        <v>1</v>
      </c>
      <c r="C60">
        <v>18.149993490800298</v>
      </c>
      <c r="D60" s="149">
        <f t="shared" si="2"/>
        <v>2.83102809402263E-2</v>
      </c>
      <c r="E60" s="125">
        <f>B60/(B60+Overview!$F$22)</f>
        <v>0.58823529411764708</v>
      </c>
      <c r="F60" s="118">
        <f>EXP(Overview!$F$21/Overview!$F$5-Overview!$F$21/('='!C60+273.15))</f>
        <v>0.91540381597262832</v>
      </c>
      <c r="G60" s="77">
        <f t="shared" si="3"/>
        <v>5.1182344022616774E-2</v>
      </c>
      <c r="H60" s="115">
        <f t="shared" si="4"/>
        <v>0.58823529329427959</v>
      </c>
      <c r="I60" s="80">
        <f>IF((A60-Overview!$F$43)/365=ROUND((A60-Overview!$F$43)/365,0),I59*0.05,I59+U59)</f>
        <v>0</v>
      </c>
      <c r="J60" s="70">
        <f>IF(D60&lt;Overview!$F$16,1,'='!G60/Overview!$F$26)</f>
        <v>2.2156858884249688</v>
      </c>
      <c r="K60" s="71">
        <f>IF(D60&lt;Overview!$F$17,'='!G60/Overview!$F$26,Overview!$F$33)</f>
        <v>2.2156858884249688</v>
      </c>
      <c r="L60" s="72">
        <f t="shared" si="5"/>
        <v>2.2156858884249688</v>
      </c>
      <c r="M60" s="81">
        <f>MIN(1,Overview!$F$44*F60*(G60-Overview!$F$25)^2+0.2)</f>
        <v>1</v>
      </c>
      <c r="N60" s="48">
        <f>L60*F60*Overview!$F$8</f>
        <v>2.2959759631393611E-2</v>
      </c>
      <c r="O60" s="48">
        <f>F60*Overview!$F$6</f>
        <v>1.7978530945702421E-3</v>
      </c>
      <c r="P60" s="122">
        <f>N60*(H60/G60-(1+Overview!$F$35/'='!G60)/(Overview!$F$37*Overview!$F$33))/('='!H60+Overview!$F$36)</f>
        <v>7.6011588874850891E-2</v>
      </c>
      <c r="Q60" s="128">
        <f>(N60/G60-P60)*H60*Overview!$F$29*'='!G60^3</f>
        <v>2.6602628297491403E-2</v>
      </c>
      <c r="R60" s="57">
        <f t="shared" si="0"/>
        <v>3.6935235991752372E-10</v>
      </c>
      <c r="S60" s="58">
        <f t="shared" si="1"/>
        <v>1.2968170971661094E-3</v>
      </c>
      <c r="T60" s="58">
        <f>IF(D60&lt;Overview!$F$18,(1-Overview!$F$9)*'='!Q60-'='!D60*'='!O60,0)</f>
        <v>2.2156462047497301E-3</v>
      </c>
      <c r="U60" s="54">
        <f>IF(D60&gt;=Overview!$F$18,(1-Overview!$F$9)*'='!Q60-Overview!$F$18*'='!O60,0)</f>
        <v>0</v>
      </c>
      <c r="V60" s="2"/>
      <c r="W60" s="112">
        <f>G60/Overview!$F$19</f>
        <v>7.5568203192996855E-2</v>
      </c>
      <c r="X60" s="60">
        <f>G60^3*(1+H60*Overview!$F$38)</f>
        <v>1.6855378105362908E-4</v>
      </c>
      <c r="Y60" s="61">
        <f>G60^3*Overview!$F$42*(1+Overview!$F$38*H60)+I60*Overview!$F$39/Overview!$F$40</f>
        <v>1.5169840294826615E-5</v>
      </c>
      <c r="AD60" s="2"/>
    </row>
    <row r="61" spans="1:30">
      <c r="A61" s="34">
        <v>58</v>
      </c>
      <c r="B61">
        <v>1</v>
      </c>
      <c r="C61">
        <v>17.989993494376598</v>
      </c>
      <c r="D61" s="149">
        <f t="shared" si="2"/>
        <v>3.0525927144976029E-2</v>
      </c>
      <c r="E61" s="125">
        <f>B61/(B61+Overview!$F$22)</f>
        <v>0.58823529411764708</v>
      </c>
      <c r="F61" s="118">
        <f>EXP(Overview!$F$21/Overview!$F$5-Overview!$F$21/('='!C61+273.15))</f>
        <v>0.90838473683884424</v>
      </c>
      <c r="G61" s="77">
        <f t="shared" si="3"/>
        <v>5.2479161119782881E-2</v>
      </c>
      <c r="H61" s="115">
        <f t="shared" si="4"/>
        <v>0.58823529366363192</v>
      </c>
      <c r="I61" s="80">
        <f>IF((A61-Overview!$F$43)/365=ROUND((A61-Overview!$F$43)/365,0),I60*0.05,I60+U60)</f>
        <v>0</v>
      </c>
      <c r="J61" s="70">
        <f>IF(D61&lt;Overview!$F$16,1,'='!G61/Overview!$F$26)</f>
        <v>2.2718251567005576</v>
      </c>
      <c r="K61" s="71">
        <f>IF(D61&lt;Overview!$F$17,'='!G61/Overview!$F$26,Overview!$F$33)</f>
        <v>2.2718251567005576</v>
      </c>
      <c r="L61" s="72">
        <f t="shared" si="5"/>
        <v>2.2718251567005576</v>
      </c>
      <c r="M61" s="81">
        <f>MIN(1,Overview!$F$44*F61*(G61-Overview!$F$25)^2+0.2)</f>
        <v>1</v>
      </c>
      <c r="N61" s="48">
        <f>L61*F61*Overview!$F$8</f>
        <v>2.3360985483322577E-2</v>
      </c>
      <c r="O61" s="48">
        <f>F61*Overview!$F$6</f>
        <v>1.7840676231514901E-3</v>
      </c>
      <c r="P61" s="122">
        <f>N61*(H61/G61-(1+Overview!$F$35/'='!G61)/(Overview!$F$37*Overview!$F$33))/('='!H61+Overview!$F$36)</f>
        <v>7.5402536218130728E-2</v>
      </c>
      <c r="Q61" s="128">
        <f>(N61/G61-P61)*H61*Overview!$F$29*'='!G61^3</f>
        <v>2.8458538147290494E-2</v>
      </c>
      <c r="R61" s="57">
        <f t="shared" si="0"/>
        <v>2.0210386956771053E-10</v>
      </c>
      <c r="S61" s="58">
        <f t="shared" si="1"/>
        <v>1.3190206156771824E-3</v>
      </c>
      <c r="T61" s="58">
        <f>IF(D61&lt;Overview!$F$18,(1-Overview!$F$9)*'='!Q61-'='!D61*'='!O61,0)</f>
        <v>2.3702071318631186E-3</v>
      </c>
      <c r="U61" s="54">
        <f>IF(D61&gt;=Overview!$F$18,(1-Overview!$F$9)*'='!Q61-Overview!$F$18*'='!O61,0)</f>
        <v>0</v>
      </c>
      <c r="V61" s="2"/>
      <c r="W61" s="112">
        <f>G61/Overview!$F$19</f>
        <v>7.7482889590702611E-2</v>
      </c>
      <c r="X61" s="60">
        <f>G61^3*(1+H61*Overview!$F$38)</f>
        <v>1.8169318463965377E-4</v>
      </c>
      <c r="Y61" s="61">
        <f>G61^3*Overview!$F$42*(1+Overview!$F$38*H61)+I61*Overview!$F$39/Overview!$F$40</f>
        <v>1.635238661756884E-5</v>
      </c>
      <c r="AD61" s="2"/>
    </row>
    <row r="62" spans="1:30">
      <c r="A62" s="34">
        <v>59</v>
      </c>
      <c r="B62">
        <v>1</v>
      </c>
      <c r="C62">
        <v>18.0299934934825</v>
      </c>
      <c r="D62" s="149">
        <f t="shared" si="2"/>
        <v>3.2896134276839149E-2</v>
      </c>
      <c r="E62" s="125">
        <f>B62/(B62+Overview!$F$22)</f>
        <v>0.58823529411764708</v>
      </c>
      <c r="F62" s="118">
        <f>EXP(Overview!$F$21/Overview!$F$5-Overview!$F$21/('='!C62+273.15))</f>
        <v>0.9101351665394467</v>
      </c>
      <c r="G62" s="77">
        <f t="shared" si="3"/>
        <v>5.3798181735460061E-2</v>
      </c>
      <c r="H62" s="115">
        <f t="shared" si="4"/>
        <v>0.58823529386573581</v>
      </c>
      <c r="I62" s="80">
        <f>IF((A62-Overview!$F$43)/365=ROUND((A62-Overview!$F$43)/365,0),I61*0.05,I61+U61)</f>
        <v>0</v>
      </c>
      <c r="J62" s="70">
        <f>IF(D62&lt;Overview!$F$16,1,'='!G62/Overview!$F$26)</f>
        <v>2.3289256162536822</v>
      </c>
      <c r="K62" s="71">
        <f>IF(D62&lt;Overview!$F$17,'='!G62/Overview!$F$26,Overview!$F$33)</f>
        <v>2.3289256162536822</v>
      </c>
      <c r="L62" s="72">
        <f t="shared" si="5"/>
        <v>2.3289256162536822</v>
      </c>
      <c r="M62" s="81">
        <f>MIN(1,Overview!$F$44*F62*(G62-Overview!$F$25)^2+0.2)</f>
        <v>1</v>
      </c>
      <c r="N62" s="48">
        <f>L62*F62*Overview!$F$8</f>
        <v>2.3994292012831566E-2</v>
      </c>
      <c r="O62" s="48">
        <f>F62*Overview!$F$6</f>
        <v>1.7875054670834735E-3</v>
      </c>
      <c r="P62" s="122">
        <f>N62*(H62/G62-(1+Overview!$F$35/'='!G62)/(Overview!$F$37*Overview!$F$33))/('='!H62+Overview!$F$36)</f>
        <v>7.5521118857076477E-2</v>
      </c>
      <c r="Q62" s="128">
        <f>(N62/G62-P62)*H62*Overview!$F$29*'='!G62^3</f>
        <v>3.0720063798324652E-2</v>
      </c>
      <c r="R62" s="57">
        <f t="shared" si="0"/>
        <v>1.123538448632917E-10</v>
      </c>
      <c r="S62" s="58">
        <f t="shared" si="1"/>
        <v>1.35429962571276E-3</v>
      </c>
      <c r="T62" s="58">
        <f>IF(D62&lt;Overview!$F$18,(1-Overview!$F$9)*'='!Q62-'='!D62*'='!O62,0)</f>
        <v>2.5585474157515001E-3</v>
      </c>
      <c r="U62" s="54">
        <f>IF(D62&gt;=Overview!$F$18,(1-Overview!$F$9)*'='!Q62-Overview!$F$18*'='!O62,0)</f>
        <v>0</v>
      </c>
      <c r="V62" s="2"/>
      <c r="W62" s="112">
        <f>G62/Overview!$F$19</f>
        <v>7.943035838691874E-2</v>
      </c>
      <c r="X62" s="60">
        <f>G62^3*(1+H62*Overview!$F$38)</f>
        <v>1.9574053794102692E-4</v>
      </c>
      <c r="Y62" s="61">
        <f>G62^3*Overview!$F$42*(1+Overview!$F$38*H62)+I62*Overview!$F$39/Overview!$F$40</f>
        <v>1.7616648414692425E-5</v>
      </c>
      <c r="AD62" s="2"/>
    </row>
    <row r="63" spans="1:30">
      <c r="A63" s="34">
        <v>60</v>
      </c>
      <c r="B63">
        <v>1</v>
      </c>
      <c r="C63">
        <v>17.999993494152999</v>
      </c>
      <c r="D63" s="149">
        <f t="shared" si="2"/>
        <v>3.5454681692590646E-2</v>
      </c>
      <c r="E63" s="125">
        <f>B63/(B63+Overview!$F$22)</f>
        <v>0.58823529411764708</v>
      </c>
      <c r="F63" s="118">
        <f>EXP(Overview!$F$21/Overview!$F$5-Overview!$F$21/('='!C63+273.15))</f>
        <v>0.90882207346713173</v>
      </c>
      <c r="G63" s="77">
        <f t="shared" si="3"/>
        <v>5.5152481361172824E-2</v>
      </c>
      <c r="H63" s="115">
        <f t="shared" si="4"/>
        <v>0.5882352939780896</v>
      </c>
      <c r="I63" s="80">
        <f>IF((A63-Overview!$F$43)/365=ROUND((A63-Overview!$F$43)/365,0),I62*0.05,I62+U62)</f>
        <v>0</v>
      </c>
      <c r="J63" s="70">
        <f>IF(D63&lt;Overview!$F$16,1,'='!G63/Overview!$F$26)</f>
        <v>2.3875533056784772</v>
      </c>
      <c r="K63" s="71">
        <f>IF(D63&lt;Overview!$F$17,'='!G63/Overview!$F$26,Overview!$F$33)</f>
        <v>2.3875533056784772</v>
      </c>
      <c r="L63" s="72">
        <f t="shared" si="5"/>
        <v>2.3875533056784772</v>
      </c>
      <c r="M63" s="81">
        <f>MIN(1,Overview!$F$44*F63*(G63-Overview!$F$25)^2+0.2)</f>
        <v>1</v>
      </c>
      <c r="N63" s="48">
        <f>L63*F63*Overview!$F$8</f>
        <v>2.4562828170229808E-2</v>
      </c>
      <c r="O63" s="48">
        <f>F63*Overview!$F$6</f>
        <v>1.7849265522894466E-3</v>
      </c>
      <c r="P63" s="122">
        <f>N63*(H63/G63-(1+Overview!$F$35/'='!G63)/(Overview!$F$37*Overview!$F$33))/('='!H63+Overview!$F$36)</f>
        <v>7.5384770396486417E-2</v>
      </c>
      <c r="Q63" s="128">
        <f>(N63/G63-P63)*H63*Overview!$F$29*'='!G63^3</f>
        <v>3.3053664511918039E-2</v>
      </c>
      <c r="R63" s="57">
        <f t="shared" si="0"/>
        <v>6.2153619113921009E-11</v>
      </c>
      <c r="S63" s="58">
        <f t="shared" si="1"/>
        <v>1.3858857147361701E-3</v>
      </c>
      <c r="T63" s="58">
        <f>IF(D63&lt;Overview!$F$18,(1-Overview!$F$9)*'='!Q63-'='!D63*'='!O63,0)</f>
        <v>2.752888213659343E-3</v>
      </c>
      <c r="U63" s="54">
        <f>IF(D63&gt;=Overview!$F$18,(1-Overview!$F$9)*'='!Q63-Overview!$F$18*'='!O63,0)</f>
        <v>0</v>
      </c>
      <c r="V63" s="2"/>
      <c r="W63" s="112">
        <f>G63/Overview!$F$19</f>
        <v>8.14299148991183E-2</v>
      </c>
      <c r="X63" s="60">
        <f>G63^3*(1+H63*Overview!$F$38)</f>
        <v>2.1089833645437274E-4</v>
      </c>
      <c r="Y63" s="61">
        <f>G63^3*Overview!$F$42*(1+Overview!$F$38*H63)+I63*Overview!$F$39/Overview!$F$40</f>
        <v>1.8980850280893547E-5</v>
      </c>
      <c r="AD63" s="2"/>
    </row>
    <row r="64" spans="1:30">
      <c r="A64" s="34">
        <v>61</v>
      </c>
      <c r="B64">
        <v>1</v>
      </c>
      <c r="C64">
        <v>17.979993494600102</v>
      </c>
      <c r="D64" s="149">
        <f t="shared" si="2"/>
        <v>3.8207569906249989E-2</v>
      </c>
      <c r="E64" s="125">
        <f>B64/(B64+Overview!$F$22)</f>
        <v>0.58823529411764708</v>
      </c>
      <c r="F64" s="118">
        <f>EXP(Overview!$F$21/Overview!$F$5-Overview!$F$21/('='!C64+273.15))</f>
        <v>0.90794758064004744</v>
      </c>
      <c r="G64" s="77">
        <f t="shared" si="3"/>
        <v>5.6538367075908993E-2</v>
      </c>
      <c r="H64" s="115">
        <f t="shared" si="4"/>
        <v>0.58823529404024322</v>
      </c>
      <c r="I64" s="80">
        <f>IF((A64-Overview!$F$43)/365=ROUND((A64-Overview!$F$43)/365,0),I63*0.05,I63+U63)</f>
        <v>0</v>
      </c>
      <c r="J64" s="70">
        <f>IF(D64&lt;Overview!$F$16,1,'='!G64/Overview!$F$26)</f>
        <v>2.4475483582644588</v>
      </c>
      <c r="K64" s="71">
        <f>IF(D64&lt;Overview!$F$17,'='!G64/Overview!$F$26,Overview!$F$33)</f>
        <v>2.4475483582644588</v>
      </c>
      <c r="L64" s="72">
        <f t="shared" si="5"/>
        <v>2.4475483582644588</v>
      </c>
      <c r="M64" s="81">
        <f>MIN(1,Overview!$F$44*F64*(G64-Overview!$F$25)^2+0.2)</f>
        <v>1</v>
      </c>
      <c r="N64" s="48">
        <f>L64*F64*Overview!$F$8</f>
        <v>2.5155820309566524E-2</v>
      </c>
      <c r="O64" s="48">
        <f>F64*Overview!$F$6</f>
        <v>1.7832090483770532E-3</v>
      </c>
      <c r="P64" s="122">
        <f>N64*(H64/G64-(1+Overview!$F$35/'='!G64)/(Overview!$F$37*Overview!$F$33))/('='!H64+Overview!$F$36)</f>
        <v>7.5284230561902657E-2</v>
      </c>
      <c r="Q64" s="128">
        <f>(N64/G64-P64)*H64*Overview!$F$29*'='!G64^3</f>
        <v>3.557697665875674E-2</v>
      </c>
      <c r="R64" s="57">
        <f t="shared" si="0"/>
        <v>3.4439580089833258E-11</v>
      </c>
      <c r="S64" s="58">
        <f t="shared" si="1"/>
        <v>1.4188158208454061E-3</v>
      </c>
      <c r="T64" s="58">
        <f>IF(D64&lt;Overview!$F$18,(1-Overview!$F$9)*'='!Q64-'='!D64*'='!O64,0)</f>
        <v>2.9630263269527523E-3</v>
      </c>
      <c r="U64" s="54">
        <f>IF(D64&gt;=Overview!$F$18,(1-Overview!$F$9)*'='!Q64-Overview!$F$18*'='!O64,0)</f>
        <v>0</v>
      </c>
      <c r="V64" s="2"/>
      <c r="W64" s="112">
        <f>G64/Overview!$F$19</f>
        <v>8.3476106711810119E-2</v>
      </c>
      <c r="X64" s="60">
        <f>G64^3*(1+H64*Overview!$F$38)</f>
        <v>2.2719970755457849E-4</v>
      </c>
      <c r="Y64" s="61">
        <f>G64^3*Overview!$F$42*(1+Overview!$F$38*H64)+I64*Overview!$F$39/Overview!$F$40</f>
        <v>2.0447973679912064E-5</v>
      </c>
      <c r="AD64" s="2"/>
    </row>
    <row r="65" spans="1:30">
      <c r="A65" s="34">
        <v>62</v>
      </c>
      <c r="B65">
        <v>1</v>
      </c>
      <c r="C65">
        <v>17.899993496388198</v>
      </c>
      <c r="D65" s="149">
        <f t="shared" si="2"/>
        <v>4.1170596233202739E-2</v>
      </c>
      <c r="E65" s="125">
        <f>B65/(B65+Overview!$F$22)</f>
        <v>0.58823529411764708</v>
      </c>
      <c r="F65" s="118">
        <f>EXP(Overview!$F$21/Overview!$F$5-Overview!$F$21/('='!C65+273.15))</f>
        <v>0.90445681919255061</v>
      </c>
      <c r="G65" s="77">
        <f t="shared" si="3"/>
        <v>5.7957182896754403E-2</v>
      </c>
      <c r="H65" s="115">
        <f t="shared" si="4"/>
        <v>0.58823529407468278</v>
      </c>
      <c r="I65" s="80">
        <f>IF((A65-Overview!$F$43)/365=ROUND((A65-Overview!$F$43)/365,0),I64*0.05,I64+U64)</f>
        <v>0</v>
      </c>
      <c r="J65" s="70">
        <f>IF(D65&lt;Overview!$F$16,1,'='!G65/Overview!$F$26)</f>
        <v>2.5089689565694546</v>
      </c>
      <c r="K65" s="71">
        <f>IF(D65&lt;Overview!$F$17,'='!G65/Overview!$F$26,Overview!$F$33)</f>
        <v>2.5089689565694546</v>
      </c>
      <c r="L65" s="72">
        <f t="shared" si="5"/>
        <v>2.5089689565694546</v>
      </c>
      <c r="M65" s="81">
        <f>MIN(1,Overview!$F$44*F65*(G65-Overview!$F$25)^2+0.2)</f>
        <v>1</v>
      </c>
      <c r="N65" s="48">
        <f>L65*F65*Overview!$F$8</f>
        <v>2.5687956207240008E-2</v>
      </c>
      <c r="O65" s="48">
        <f>F65*Overview!$F$6</f>
        <v>1.7763531928941694E-3</v>
      </c>
      <c r="P65" s="122">
        <f>N65*(H65/G65-(1+Overview!$F$35/'='!G65)/(Overview!$F$37*Overview!$F$33))/('='!H65+Overview!$F$36)</f>
        <v>7.4966229567427031E-2</v>
      </c>
      <c r="Q65" s="128">
        <f>(N65/G65-P65)*H65*Overview!$F$29*'='!G65^3</f>
        <v>3.8178758377981112E-2</v>
      </c>
      <c r="R65" s="57">
        <f t="shared" si="0"/>
        <v>1.9042765202016243E-11</v>
      </c>
      <c r="S65" s="58">
        <f t="shared" si="1"/>
        <v>1.4482771593731488E-3</v>
      </c>
      <c r="T65" s="58">
        <f>IF(D65&lt;Overview!$F$18,(1-Overview!$F$9)*'='!Q65-'='!D65*'='!O65,0)</f>
        <v>3.1796966937317865E-3</v>
      </c>
      <c r="U65" s="54">
        <f>IF(D65&gt;=Overview!$F$18,(1-Overview!$F$9)*'='!Q65-Overview!$F$18*'='!O65,0)</f>
        <v>0</v>
      </c>
      <c r="V65" s="2"/>
      <c r="W65" s="112">
        <f>G65/Overview!$F$19</f>
        <v>8.5570918199844095E-2</v>
      </c>
      <c r="X65" s="60">
        <f>G65^3*(1+H65*Overview!$F$38)</f>
        <v>2.447370876588669E-4</v>
      </c>
      <c r="Y65" s="61">
        <f>G65^3*Overview!$F$42*(1+Overview!$F$38*H65)+I65*Overview!$F$39/Overview!$F$40</f>
        <v>2.2026337889298018E-5</v>
      </c>
      <c r="AD65" s="2"/>
    </row>
    <row r="66" spans="1:30">
      <c r="A66" s="34">
        <v>63</v>
      </c>
      <c r="B66">
        <v>1</v>
      </c>
      <c r="C66">
        <v>17.829993497952799</v>
      </c>
      <c r="D66" s="149">
        <f t="shared" si="2"/>
        <v>4.4350292926934529E-2</v>
      </c>
      <c r="E66" s="125">
        <f>B66/(B66+Overview!$F$22)</f>
        <v>0.58823529411764708</v>
      </c>
      <c r="F66" s="118">
        <f>EXP(Overview!$F$21/Overview!$F$5-Overview!$F$21/('='!C66+273.15))</f>
        <v>0.90141184774144678</v>
      </c>
      <c r="G66" s="77">
        <f t="shared" si="3"/>
        <v>5.9405460056127554E-2</v>
      </c>
      <c r="H66" s="115">
        <f t="shared" si="4"/>
        <v>0.58823529409372555</v>
      </c>
      <c r="I66" s="80">
        <f>IF((A66-Overview!$F$43)/365=ROUND((A66-Overview!$F$43)/365,0),I65*0.05,I65+U65)</f>
        <v>0</v>
      </c>
      <c r="J66" s="70">
        <f>IF(D66&lt;Overview!$F$16,1,'='!G66/Overview!$F$26)</f>
        <v>2.5716649374946994</v>
      </c>
      <c r="K66" s="71">
        <f>IF(D66&lt;Overview!$F$17,'='!G66/Overview!$F$26,Overview!$F$33)</f>
        <v>2.5716649374946994</v>
      </c>
      <c r="L66" s="72">
        <f t="shared" si="5"/>
        <v>2.5716649374946994</v>
      </c>
      <c r="M66" s="81">
        <f>MIN(1,Overview!$F$44*F66*(G66-Overview!$F$25)^2+0.2)</f>
        <v>1</v>
      </c>
      <c r="N66" s="48">
        <f>L66*F66*Overview!$F$8</f>
        <v>2.6241223031654159E-2</v>
      </c>
      <c r="O66" s="48">
        <f>F66*Overview!$F$6</f>
        <v>1.7703728689642015E-3</v>
      </c>
      <c r="P66" s="122">
        <f>N66*(H66/G66-(1+Overview!$F$35/'='!G66)/(Overview!$F$37*Overview!$F$33))/('='!H66+Overview!$F$36)</f>
        <v>7.4684793400292479E-2</v>
      </c>
      <c r="Q66" s="128">
        <f>(N66/G66-P66)*H66*Overview!$F$29*'='!G66^3</f>
        <v>4.0977823666885342E-2</v>
      </c>
      <c r="R66" s="57">
        <f t="shared" si="0"/>
        <v>1.0566877871504136E-11</v>
      </c>
      <c r="S66" s="58">
        <f t="shared" si="1"/>
        <v>1.4788948370470711E-3</v>
      </c>
      <c r="T66" s="58">
        <f>IF(D66&lt;Overview!$F$18,(1-Overview!$F$9)*'='!Q66-'='!D66*'='!O66,0)</f>
        <v>3.4127940210901737E-3</v>
      </c>
      <c r="U66" s="54">
        <f>IF(D66&gt;=Overview!$F$18,(1-Overview!$F$9)*'='!Q66-Overview!$F$18*'='!O66,0)</f>
        <v>0</v>
      </c>
      <c r="V66" s="2"/>
      <c r="W66" s="112">
        <f>G66/Overview!$F$19</f>
        <v>8.7709227899199105E-2</v>
      </c>
      <c r="X66" s="60">
        <f>G66^3*(1+H66*Overview!$F$38)</f>
        <v>2.6354639210001264E-4</v>
      </c>
      <c r="Y66" s="61">
        <f>G66^3*Overview!$F$42*(1+Overview!$F$38*H66)+I66*Overview!$F$39/Overview!$F$40</f>
        <v>2.371917528900114E-5</v>
      </c>
      <c r="AD66" s="2"/>
    </row>
    <row r="67" spans="1:30">
      <c r="A67" s="34">
        <v>64</v>
      </c>
      <c r="B67">
        <v>1</v>
      </c>
      <c r="C67">
        <v>17.8699934970588</v>
      </c>
      <c r="D67" s="149">
        <f t="shared" si="2"/>
        <v>4.7763086948024704E-2</v>
      </c>
      <c r="E67" s="125">
        <f>B67/(B67+Overview!$F$22)</f>
        <v>0.58823529411764708</v>
      </c>
      <c r="F67" s="118">
        <f>EXP(Overview!$F$21/Overview!$F$5-Overview!$F$21/('='!C67+273.15))</f>
        <v>0.9031507533596822</v>
      </c>
      <c r="G67" s="77">
        <f t="shared" si="3"/>
        <v>6.0884354893174626E-2</v>
      </c>
      <c r="H67" s="115">
        <f t="shared" si="4"/>
        <v>0.58823529410429243</v>
      </c>
      <c r="I67" s="80">
        <f>IF((A67-Overview!$F$43)/365=ROUND((A67-Overview!$F$43)/365,0),I66*0.05,I66+U66)</f>
        <v>0</v>
      </c>
      <c r="J67" s="70">
        <f>IF(D67&lt;Overview!$F$16,1,'='!G67/Overview!$F$26)</f>
        <v>2.6356863590118889</v>
      </c>
      <c r="K67" s="71">
        <f>IF(D67&lt;Overview!$F$17,'='!G67/Overview!$F$26,Overview!$F$33)</f>
        <v>2.6356863590118889</v>
      </c>
      <c r="L67" s="72">
        <f t="shared" si="5"/>
        <v>2.6356863590118889</v>
      </c>
      <c r="M67" s="81">
        <f>MIN(1,Overview!$F$44*F67*(G67-Overview!$F$25)^2+0.2)</f>
        <v>1</v>
      </c>
      <c r="N67" s="48">
        <f>L67*F67*Overview!$F$8</f>
        <v>2.6946378407019331E-2</v>
      </c>
      <c r="O67" s="48">
        <f>F67*Overview!$F$6</f>
        <v>1.7737880795984159E-3</v>
      </c>
      <c r="P67" s="122">
        <f>N67*(H67/G67-(1+Overview!$F$35/'='!G67)/(Overview!$F$37*Overview!$F$33))/('='!H67+Overview!$F$36)</f>
        <v>7.4799143138632118E-2</v>
      </c>
      <c r="Q67" s="128">
        <f>(N67/G67-P67)*H67*Overview!$F$29*'='!G67^3</f>
        <v>4.4203739651900963E-2</v>
      </c>
      <c r="R67" s="57">
        <f t="shared" ref="R67:R130" si="6">(E67*M67-H67)*N67/G67</f>
        <v>5.9105409327020492E-12</v>
      </c>
      <c r="S67" s="58">
        <f t="shared" ref="S67:S130" si="7">G67*P67/3</f>
        <v>1.5180325255192818E-3</v>
      </c>
      <c r="T67" s="58">
        <f>IF(D67&lt;Overview!$F$18,(1-Overview!$F$9)*'='!Q67-'='!D67*'='!O67,0)</f>
        <v>3.6814370240687354E-3</v>
      </c>
      <c r="U67" s="54">
        <f>IF(D67&gt;=Overview!$F$18,(1-Overview!$F$9)*'='!Q67-Overview!$F$18*'='!O67,0)</f>
        <v>0</v>
      </c>
      <c r="V67" s="2"/>
      <c r="W67" s="112">
        <f>G67/Overview!$F$19</f>
        <v>8.9892743087516061E-2</v>
      </c>
      <c r="X67" s="60">
        <f>G67^3*(1+H67*Overview!$F$38)</f>
        <v>2.8372337079230397E-4</v>
      </c>
      <c r="Y67" s="61">
        <f>G67^3*Overview!$F$42*(1+Overview!$F$38*H67)+I67*Overview!$F$39/Overview!$F$40</f>
        <v>2.5535103371307355E-5</v>
      </c>
      <c r="AD67" s="2"/>
    </row>
    <row r="68" spans="1:30">
      <c r="A68" s="34">
        <v>65</v>
      </c>
      <c r="B68">
        <v>1</v>
      </c>
      <c r="C68">
        <v>18.149993490800298</v>
      </c>
      <c r="D68" s="149">
        <f t="shared" ref="D68:D131" si="8">D67+T67</f>
        <v>5.1444523972093439E-2</v>
      </c>
      <c r="E68" s="125">
        <f>B68/(B68+Overview!$F$22)</f>
        <v>0.58823529411764708</v>
      </c>
      <c r="F68" s="118">
        <f>EXP(Overview!$F$21/Overview!$F$5-Overview!$F$21/('='!C68+273.15))</f>
        <v>0.91540381597262832</v>
      </c>
      <c r="G68" s="77">
        <f t="shared" ref="G68:G131" si="9">G67+S67</f>
        <v>6.240238741869391E-2</v>
      </c>
      <c r="H68" s="115">
        <f t="shared" ref="H68:H131" si="10">H67+R67</f>
        <v>0.58823529411020292</v>
      </c>
      <c r="I68" s="80">
        <f>IF((A68-Overview!$F$43)/365=ROUND((A68-Overview!$F$43)/365,0),I67*0.05,I67+U67)</f>
        <v>0</v>
      </c>
      <c r="J68" s="70">
        <f>IF(D68&lt;Overview!$F$16,1,'='!G68/Overview!$F$26)</f>
        <v>2.7014020527573122</v>
      </c>
      <c r="K68" s="71">
        <f>IF(D68&lt;Overview!$F$17,'='!G68/Overview!$F$26,Overview!$F$33)</f>
        <v>2.7014020527573122</v>
      </c>
      <c r="L68" s="72">
        <f t="shared" ref="L68:L131" si="11">IF(J68=1,1,K68)</f>
        <v>2.7014020527573122</v>
      </c>
      <c r="M68" s="81">
        <f>MIN(1,Overview!$F$44*F68*(G68-Overview!$F$25)^2+0.2)</f>
        <v>1</v>
      </c>
      <c r="N68" s="48">
        <f>L68*F68*Overview!$F$8</f>
        <v>2.7992930822496192E-2</v>
      </c>
      <c r="O68" s="48">
        <f>F68*Overview!$F$6</f>
        <v>1.7978530945702421E-3</v>
      </c>
      <c r="P68" s="122">
        <f>N68*(H68/G68-(1+Overview!$F$35/'='!G68)/(Overview!$F$37*Overview!$F$33))/('='!H68+Overview!$F$36)</f>
        <v>7.5783019870999696E-2</v>
      </c>
      <c r="Q68" s="128">
        <f>(N68/G68-P68)*H68*Overview!$F$29*'='!G68^3</f>
        <v>4.8242965832073069E-2</v>
      </c>
      <c r="R68" s="57">
        <f t="shared" si="6"/>
        <v>3.3393554930271056E-12</v>
      </c>
      <c r="S68" s="58">
        <f t="shared" si="7"/>
        <v>1.5763471219162339E-3</v>
      </c>
      <c r="T68" s="58">
        <f>IF(D68&lt;Overview!$F$18,(1-Overview!$F$9)*'='!Q68-'='!D68*'='!O68,0)</f>
        <v>4.0178109922707067E-3</v>
      </c>
      <c r="U68" s="54">
        <f>IF(D68&gt;=Overview!$F$18,(1-Overview!$F$9)*'='!Q68-Overview!$F$18*'='!O68,0)</f>
        <v>0</v>
      </c>
      <c r="V68" s="2"/>
      <c r="W68" s="112">
        <f>G68/Overview!$F$19</f>
        <v>9.213404313995853E-2</v>
      </c>
      <c r="X68" s="60">
        <f>G68^3*(1+H68*Overview!$F$38)</f>
        <v>3.0547916921861486E-4</v>
      </c>
      <c r="Y68" s="61">
        <f>G68^3*Overview!$F$42*(1+Overview!$F$38*H68)+I68*Overview!$F$39/Overview!$F$40</f>
        <v>2.7493125229675336E-5</v>
      </c>
      <c r="AD68" s="2"/>
    </row>
    <row r="69" spans="1:30">
      <c r="A69" s="34">
        <v>66</v>
      </c>
      <c r="B69">
        <v>1</v>
      </c>
      <c r="C69">
        <v>18.2599934883416</v>
      </c>
      <c r="D69" s="149">
        <f t="shared" si="8"/>
        <v>5.5462334964364146E-2</v>
      </c>
      <c r="E69" s="125">
        <f>B69/(B69+Overview!$F$22)</f>
        <v>0.58823529411764708</v>
      </c>
      <c r="F69" s="118">
        <f>EXP(Overview!$F$21/Overview!$F$5-Overview!$F$21/('='!C69+273.15))</f>
        <v>0.92025635682762308</v>
      </c>
      <c r="G69" s="77">
        <f t="shared" si="9"/>
        <v>6.3978734540610149E-2</v>
      </c>
      <c r="H69" s="115">
        <f t="shared" si="10"/>
        <v>0.58823529411354225</v>
      </c>
      <c r="I69" s="80">
        <f>IF((A69-Overview!$F$43)/365=ROUND((A69-Overview!$F$43)/365,0),I68*0.05,I68+U68)</f>
        <v>0</v>
      </c>
      <c r="J69" s="70">
        <f>IF(D69&lt;Overview!$F$16,1,'='!G69/Overview!$F$26)</f>
        <v>2.7696421879052013</v>
      </c>
      <c r="K69" s="71">
        <f>IF(D69&lt;Overview!$F$17,'='!G69/Overview!$F$26,Overview!$F$33)</f>
        <v>2.7696421879052013</v>
      </c>
      <c r="L69" s="72">
        <f t="shared" si="11"/>
        <v>2.7696421879052013</v>
      </c>
      <c r="M69" s="81">
        <f>MIN(1,Overview!$F$44*F69*(G69-Overview!$F$25)^2+0.2)</f>
        <v>1</v>
      </c>
      <c r="N69" s="48">
        <f>L69*F69*Overview!$F$8</f>
        <v>2.8852198990593478E-2</v>
      </c>
      <c r="O69" s="48">
        <f>F69*Overview!$F$6</f>
        <v>1.8073834848094518E-3</v>
      </c>
      <c r="P69" s="122">
        <f>N69*(H69/G69-(1+Overview!$F$35/'='!G69)/(Overview!$F$37*Overview!$F$33))/('='!H69+Overview!$F$36)</f>
        <v>7.6152461656151638E-2</v>
      </c>
      <c r="Q69" s="128">
        <f>(N69/G69-P69)*H69*Overview!$F$29*'='!G69^3</f>
        <v>5.2272206786829895E-2</v>
      </c>
      <c r="R69" s="57">
        <f t="shared" si="6"/>
        <v>1.8511354322456974E-12</v>
      </c>
      <c r="S69" s="58">
        <f t="shared" si="7"/>
        <v>1.6240460429709728E-3</v>
      </c>
      <c r="T69" s="58">
        <f>IF(D69&lt;Overview!$F$18,(1-Overview!$F$9)*'='!Q69-'='!D69*'='!O69,0)</f>
        <v>4.3533503099943477E-3</v>
      </c>
      <c r="U69" s="54">
        <f>IF(D69&gt;=Overview!$F$18,(1-Overview!$F$9)*'='!Q69-Overview!$F$18*'='!O69,0)</f>
        <v>0</v>
      </c>
      <c r="V69" s="2"/>
      <c r="W69" s="112">
        <f>G69/Overview!$F$19</f>
        <v>9.4461441813982208E-2</v>
      </c>
      <c r="X69" s="60">
        <f>G69^3*(1+H69*Overview!$F$38)</f>
        <v>3.2921902303305301E-4</v>
      </c>
      <c r="Y69" s="61">
        <f>G69^3*Overview!$F$42*(1+Overview!$F$38*H69)+I69*Overview!$F$39/Overview!$F$40</f>
        <v>2.9629712072974766E-5</v>
      </c>
      <c r="AD69" s="2"/>
    </row>
    <row r="70" spans="1:30">
      <c r="A70" s="34">
        <v>67</v>
      </c>
      <c r="B70">
        <v>1</v>
      </c>
      <c r="C70">
        <v>18.519993482530101</v>
      </c>
      <c r="D70" s="149">
        <f t="shared" si="8"/>
        <v>5.9815685274358495E-2</v>
      </c>
      <c r="E70" s="125">
        <f>B70/(B70+Overview!$F$22)</f>
        <v>0.58823529411764708</v>
      </c>
      <c r="F70" s="118">
        <f>EXP(Overview!$F$21/Overview!$F$5-Overview!$F$21/('='!C70+273.15))</f>
        <v>0.93181372883075586</v>
      </c>
      <c r="G70" s="77">
        <f t="shared" si="9"/>
        <v>6.5602780583581127E-2</v>
      </c>
      <c r="H70" s="115">
        <f t="shared" si="10"/>
        <v>0.58823529411539344</v>
      </c>
      <c r="I70" s="80">
        <f>IF((A70-Overview!$F$43)/365=ROUND((A70-Overview!$F$43)/365,0),I69*0.05,I69+U69)</f>
        <v>0</v>
      </c>
      <c r="J70" s="70">
        <f>IF(D70&lt;Overview!$F$16,1,'='!G70/Overview!$F$26)</f>
        <v>2.8399472114104385</v>
      </c>
      <c r="K70" s="71">
        <f>IF(D70&lt;Overview!$F$17,'='!G70/Overview!$F$26,Overview!$F$33)</f>
        <v>2.8399472114104385</v>
      </c>
      <c r="L70" s="72">
        <f t="shared" si="11"/>
        <v>2.8399472114104385</v>
      </c>
      <c r="M70" s="81">
        <f>MIN(1,Overview!$F$44*F70*(G70-Overview!$F$25)^2+0.2)</f>
        <v>1</v>
      </c>
      <c r="N70" s="48">
        <f>L70*F70*Overview!$F$8</f>
        <v>2.9956136384454542E-2</v>
      </c>
      <c r="O70" s="48">
        <f>F70*Overview!$F$6</f>
        <v>1.8300821634236045E-3</v>
      </c>
      <c r="P70" s="122">
        <f>N70*(H70/G70-(1+Overview!$F$35/'='!G70)/(Overview!$F$37*Overview!$F$33))/('='!H70+Overview!$F$36)</f>
        <v>7.7075172531666111E-2</v>
      </c>
      <c r="Q70" s="128">
        <f>(N70/G70-P70)*H70*Overview!$F$29*'='!G70^3</f>
        <v>5.7067579820784232E-2</v>
      </c>
      <c r="R70" s="57">
        <f t="shared" si="6"/>
        <v>1.0290783112570179E-12</v>
      </c>
      <c r="S70" s="58">
        <f t="shared" si="7"/>
        <v>1.6854485440121836E-3</v>
      </c>
      <c r="T70" s="58">
        <f>IF(D70&lt;Overview!$F$18,(1-Overview!$F$9)*'='!Q70-'='!D70*'='!O70,0)</f>
        <v>4.7526901820172567E-3</v>
      </c>
      <c r="U70" s="54">
        <f>IF(D70&gt;=Overview!$F$18,(1-Overview!$F$9)*'='!Q70-Overview!$F$18*'='!O70,0)</f>
        <v>0</v>
      </c>
      <c r="V70" s="2"/>
      <c r="W70" s="112">
        <f>G70/Overview!$F$19</f>
        <v>9.6859265589223573E-2</v>
      </c>
      <c r="X70" s="60">
        <f>G70^3*(1+H70*Overview!$F$38)</f>
        <v>3.549316489396086E-4</v>
      </c>
      <c r="Y70" s="61">
        <f>G70^3*Overview!$F$42*(1+Overview!$F$38*H70)+I70*Overview!$F$39/Overview!$F$40</f>
        <v>3.1943848404564771E-5</v>
      </c>
      <c r="AD70" s="2"/>
    </row>
    <row r="71" spans="1:30">
      <c r="A71" s="34">
        <v>68</v>
      </c>
      <c r="B71">
        <v>1</v>
      </c>
      <c r="C71">
        <v>18.539993482083101</v>
      </c>
      <c r="D71" s="149">
        <f t="shared" si="8"/>
        <v>6.4568375456375754E-2</v>
      </c>
      <c r="E71" s="125">
        <f>B71/(B71+Overview!$F$22)</f>
        <v>0.58823529411764708</v>
      </c>
      <c r="F71" s="118">
        <f>EXP(Overview!$F$21/Overview!$F$5-Overview!$F$21/('='!C71+273.15))</f>
        <v>0.93270788681722583</v>
      </c>
      <c r="G71" s="77">
        <f t="shared" si="9"/>
        <v>6.7288229127593316E-2</v>
      </c>
      <c r="H71" s="115">
        <f t="shared" si="10"/>
        <v>0.5882352941164225</v>
      </c>
      <c r="I71" s="80">
        <f>IF((A71-Overview!$F$43)/365=ROUND((A71-Overview!$F$43)/365,0),I70*0.05,I70+U70)</f>
        <v>0</v>
      </c>
      <c r="J71" s="70">
        <f>IF(D71&lt;Overview!$F$16,1,'='!G71/Overview!$F$26)</f>
        <v>2.9129103518438666</v>
      </c>
      <c r="K71" s="71">
        <f>IF(D71&lt;Overview!$F$17,'='!G71/Overview!$F$26,Overview!$F$33)</f>
        <v>2.9129103518438666</v>
      </c>
      <c r="L71" s="72">
        <f t="shared" si="11"/>
        <v>2.9129103518438666</v>
      </c>
      <c r="M71" s="81">
        <f>MIN(1,Overview!$F$44*F71*(G71-Overview!$F$25)^2+0.2)</f>
        <v>1</v>
      </c>
      <c r="N71" s="48">
        <f>L71*F71*Overview!$F$8</f>
        <v>3.0755245273121481E-2</v>
      </c>
      <c r="O71" s="48">
        <f>F71*Overview!$F$6</f>
        <v>1.8318382897090316E-3</v>
      </c>
      <c r="P71" s="122">
        <f>N71*(H71/G71-(1+Overview!$F$35/'='!G71)/(Overview!$F$37*Overview!$F$33))/('='!H71+Overview!$F$36)</f>
        <v>7.711414884586705E-2</v>
      </c>
      <c r="Q71" s="128">
        <f>(N71/G71-P71)*H71*Overview!$F$29*'='!G71^3</f>
        <v>6.164481349079471E-2</v>
      </c>
      <c r="R71" s="57">
        <f t="shared" si="6"/>
        <v>5.597135725790874E-13</v>
      </c>
      <c r="S71" s="58">
        <f t="shared" si="7"/>
        <v>1.7296248388400128E-3</v>
      </c>
      <c r="T71" s="58">
        <f>IF(D71&lt;Overview!$F$18,(1-Overview!$F$9)*'='!Q71-'='!D71*'='!O71,0)</f>
        <v>5.133859286950415E-3</v>
      </c>
      <c r="U71" s="54">
        <f>IF(D71&gt;=Overview!$F$18,(1-Overview!$F$9)*'='!Q71-Overview!$F$18*'='!O71,0)</f>
        <v>0</v>
      </c>
      <c r="V71" s="2"/>
      <c r="W71" s="112">
        <f>G71/Overview!$F$19</f>
        <v>9.934774712475021E-2</v>
      </c>
      <c r="X71" s="60">
        <f>G71^3*(1+H71*Overview!$F$38)</f>
        <v>3.8299691956836029E-4</v>
      </c>
      <c r="Y71" s="61">
        <f>G71^3*Overview!$F$42*(1+Overview!$F$38*H71)+I71*Overview!$F$39/Overview!$F$40</f>
        <v>3.4469722761152426E-5</v>
      </c>
      <c r="AD71" s="2"/>
    </row>
    <row r="72" spans="1:30">
      <c r="A72" s="34">
        <v>69</v>
      </c>
      <c r="B72">
        <v>1</v>
      </c>
      <c r="C72">
        <v>18.559993481636099</v>
      </c>
      <c r="D72" s="149">
        <f t="shared" si="8"/>
        <v>6.9702234743326166E-2</v>
      </c>
      <c r="E72" s="125">
        <f>B72/(B72+Overview!$F$22)</f>
        <v>0.58823529411764708</v>
      </c>
      <c r="F72" s="118">
        <f>EXP(Overview!$F$21/Overview!$F$5-Overview!$F$21/('='!C72+273.15))</f>
        <v>0.93360278004197683</v>
      </c>
      <c r="G72" s="77">
        <f t="shared" si="9"/>
        <v>6.9017853966433326E-2</v>
      </c>
      <c r="H72" s="115">
        <f t="shared" si="10"/>
        <v>0.58823529411698217</v>
      </c>
      <c r="I72" s="80">
        <f>IF((A72-Overview!$F$43)/365=ROUND((A72-Overview!$F$43)/365,0),I71*0.05,I71+U71)</f>
        <v>0</v>
      </c>
      <c r="J72" s="70">
        <f>IF(D72&lt;Overview!$F$16,1,'='!G72/Overview!$F$26)</f>
        <v>2.9877858859927846</v>
      </c>
      <c r="K72" s="71">
        <f>IF(D72&lt;Overview!$F$17,'='!G72/Overview!$F$26,Overview!$F$33)</f>
        <v>2.9877858859927846</v>
      </c>
      <c r="L72" s="72">
        <f t="shared" si="11"/>
        <v>2.9877858859927846</v>
      </c>
      <c r="M72" s="81">
        <f>MIN(1,Overview!$F$44*F72*(G72-Overview!$F$25)^2+0.2)</f>
        <v>1</v>
      </c>
      <c r="N72" s="48">
        <f>L72*F72*Overview!$F$8</f>
        <v>3.1576066969650068E-2</v>
      </c>
      <c r="O72" s="48">
        <f>F72*Overview!$F$6</f>
        <v>1.8335958600024425E-3</v>
      </c>
      <c r="P72" s="122">
        <f>N72*(H72/G72-(1+Overview!$F$35/'='!G72)/(Overview!$F$37*Overview!$F$33))/('='!H72+Overview!$F$36)</f>
        <v>7.7152201015030591E-2</v>
      </c>
      <c r="Q72" s="128">
        <f>(N72/G72-P72)*H72*Overview!$F$29*'='!G72^3</f>
        <v>6.6591856280682149E-2</v>
      </c>
      <c r="R72" s="57">
        <f t="shared" si="6"/>
        <v>3.0420134233764174E-13</v>
      </c>
      <c r="S72" s="58">
        <f t="shared" si="7"/>
        <v>1.7749597809480968E-3</v>
      </c>
      <c r="T72" s="58">
        <f>IF(D72&lt;Overview!$F$18,(1-Overview!$F$9)*'='!Q72-'='!D72*'='!O72,0)</f>
        <v>5.5458204260558407E-3</v>
      </c>
      <c r="U72" s="54">
        <f>IF(D72&gt;=Overview!$F$18,(1-Overview!$F$9)*'='!Q72-Overview!$F$18*'='!O72,0)</f>
        <v>0</v>
      </c>
      <c r="V72" s="2"/>
      <c r="W72" s="112">
        <f>G72/Overview!$F$19</f>
        <v>0.10190145277784339</v>
      </c>
      <c r="X72" s="60">
        <f>G72^3*(1+H72*Overview!$F$38)</f>
        <v>4.1329708129474619E-4</v>
      </c>
      <c r="Y72" s="61">
        <f>G72^3*Overview!$F$42*(1+Overview!$F$38*H72)+I72*Overview!$F$39/Overview!$F$40</f>
        <v>3.7196737316527149E-5</v>
      </c>
      <c r="AD72" s="2"/>
    </row>
    <row r="73" spans="1:30">
      <c r="A73" s="34">
        <v>70</v>
      </c>
      <c r="B73">
        <v>1</v>
      </c>
      <c r="C73">
        <v>18.599993480742</v>
      </c>
      <c r="D73" s="149">
        <f t="shared" si="8"/>
        <v>7.5248055169382003E-2</v>
      </c>
      <c r="E73" s="125">
        <f>B73/(B73+Overview!$F$22)</f>
        <v>0.58823529411764708</v>
      </c>
      <c r="F73" s="118">
        <f>EXP(Overview!$F$21/Overview!$F$5-Overview!$F$21/('='!C73+273.15))</f>
        <v>0.9353947741873998</v>
      </c>
      <c r="G73" s="77">
        <f t="shared" si="9"/>
        <v>7.0792813747381417E-2</v>
      </c>
      <c r="H73" s="115">
        <f t="shared" si="10"/>
        <v>0.58823529411728637</v>
      </c>
      <c r="I73" s="80">
        <f>IF((A73-Overview!$F$43)/365=ROUND((A73-Overview!$F$43)/365,0),I72*0.05,I72+U72)</f>
        <v>0</v>
      </c>
      <c r="J73" s="70">
        <f>IF(D73&lt;Overview!$F$16,1,'='!G73/Overview!$F$26)</f>
        <v>3.0646239717481136</v>
      </c>
      <c r="K73" s="71">
        <f>IF(D73&lt;Overview!$F$17,'='!G73/Overview!$F$26,Overview!$F$33)</f>
        <v>3.0646239717481136</v>
      </c>
      <c r="L73" s="72">
        <f t="shared" si="11"/>
        <v>3.0646239717481136</v>
      </c>
      <c r="M73" s="81">
        <f>MIN(1,Overview!$F$44*F73*(G73-Overview!$F$25)^2+0.2)</f>
        <v>1</v>
      </c>
      <c r="N73" s="48">
        <f>L73*F73*Overview!$F$8</f>
        <v>3.2450288367616049E-2</v>
      </c>
      <c r="O73" s="48">
        <f>F73*Overview!$F$6</f>
        <v>1.8371153365040532E-3</v>
      </c>
      <c r="P73" s="122">
        <f>N73*(H73/G73-(1+Overview!$F$35/'='!G73)/(Overview!$F$37*Overview!$F$33))/('='!H73+Overview!$F$36)</f>
        <v>7.7263341769140945E-2</v>
      </c>
      <c r="Q73" s="128">
        <f>(N73/G73-P73)*H73*Overview!$F$29*'='!G73^3</f>
        <v>7.2007742968816998E-2</v>
      </c>
      <c r="R73" s="57">
        <f t="shared" si="6"/>
        <v>1.6534433790145996E-13</v>
      </c>
      <c r="S73" s="58">
        <f t="shared" si="7"/>
        <v>1.8232297877876899E-3</v>
      </c>
      <c r="T73" s="58">
        <f>IF(D73&lt;Overview!$F$18,(1-Overview!$F$9)*'='!Q73-'='!D73*'='!O73,0)</f>
        <v>5.9968203447494373E-3</v>
      </c>
      <c r="U73" s="54">
        <f>IF(D73&gt;=Overview!$F$18,(1-Overview!$F$9)*'='!Q73-Overview!$F$18*'='!O73,0)</f>
        <v>0</v>
      </c>
      <c r="V73" s="2"/>
      <c r="W73" s="112">
        <f>G73/Overview!$F$19</f>
        <v>0.10452209323398998</v>
      </c>
      <c r="X73" s="60">
        <f>G73^3*(1+H73*Overview!$F$38)</f>
        <v>4.4601093567269616E-4</v>
      </c>
      <c r="Y73" s="61">
        <f>G73^3*Overview!$F$42*(1+Overview!$F$38*H73)+I73*Overview!$F$39/Overview!$F$40</f>
        <v>4.0140984210542653E-5</v>
      </c>
      <c r="AD73" s="2"/>
    </row>
    <row r="74" spans="1:30">
      <c r="A74" s="34">
        <v>71</v>
      </c>
      <c r="B74">
        <v>1</v>
      </c>
      <c r="C74">
        <v>18.499993482977199</v>
      </c>
      <c r="D74" s="149">
        <f t="shared" si="8"/>
        <v>8.124487551413144E-2</v>
      </c>
      <c r="E74" s="125">
        <f>B74/(B74+Overview!$F$22)</f>
        <v>0.58823529411764708</v>
      </c>
      <c r="F74" s="118">
        <f>EXP(Overview!$F$21/Overview!$F$5-Overview!$F$21/('='!C74+273.15))</f>
        <v>0.9309203055876184</v>
      </c>
      <c r="G74" s="77">
        <f t="shared" si="9"/>
        <v>7.2616043535169109E-2</v>
      </c>
      <c r="H74" s="115">
        <f t="shared" si="10"/>
        <v>0.58823529411745168</v>
      </c>
      <c r="I74" s="80">
        <f>IF((A74-Overview!$F$43)/365=ROUND((A74-Overview!$F$43)/365,0),I73*0.05,I73+U73)</f>
        <v>0</v>
      </c>
      <c r="J74" s="70">
        <f>IF(D74&lt;Overview!$F$16,1,'='!G74/Overview!$F$26)</f>
        <v>3.1435516681891391</v>
      </c>
      <c r="K74" s="71">
        <f>IF(D74&lt;Overview!$F$17,'='!G74/Overview!$F$26,Overview!$F$33)</f>
        <v>3.1435516681891391</v>
      </c>
      <c r="L74" s="72">
        <f t="shared" si="11"/>
        <v>3.1435516681891391</v>
      </c>
      <c r="M74" s="81">
        <f>MIN(1,Overview!$F$44*F74*(G74-Overview!$F$25)^2+0.2)</f>
        <v>1</v>
      </c>
      <c r="N74" s="48">
        <f>L74*F74*Overview!$F$8</f>
        <v>3.3126803620858063E-2</v>
      </c>
      <c r="O74" s="48">
        <f>F74*Overview!$F$6</f>
        <v>1.8283274801740826E-3</v>
      </c>
      <c r="P74" s="122">
        <f>N74*(H74/G74-(1+Overview!$F$35/'='!G74)/(Overview!$F$37*Overview!$F$33))/('='!H74+Overview!$F$36)</f>
        <v>7.6855980444253721E-2</v>
      </c>
      <c r="Q74" s="128">
        <f>(N74/G74-P74)*H74*Overview!$F$29*'='!G74^3</f>
        <v>7.7351766173599845E-2</v>
      </c>
      <c r="R74" s="57">
        <f t="shared" si="6"/>
        <v>8.9139429038114258E-14</v>
      </c>
      <c r="S74" s="58">
        <f t="shared" si="7"/>
        <v>1.8603257406260114E-3</v>
      </c>
      <c r="T74" s="58">
        <f>IF(D74&lt;Overview!$F$18,(1-Overview!$F$9)*'='!Q74-'='!D74*'='!O74,0)</f>
        <v>6.441828239464902E-3</v>
      </c>
      <c r="U74" s="54">
        <f>IF(D74&gt;=Overview!$F$18,(1-Overview!$F$9)*'='!Q74-Overview!$F$18*'='!O74,0)</f>
        <v>0</v>
      </c>
      <c r="V74" s="2"/>
      <c r="W74" s="112">
        <f>G74/Overview!$F$19</f>
        <v>0.10721400197131124</v>
      </c>
      <c r="X74" s="60">
        <f>G74^3*(1+H74*Overview!$F$38)</f>
        <v>4.8136635596183423E-4</v>
      </c>
      <c r="Y74" s="61">
        <f>G74^3*Overview!$F$42*(1+Overview!$F$38*H74)+I74*Overview!$F$39/Overview!$F$40</f>
        <v>4.3322972036565079E-5</v>
      </c>
      <c r="AD74" s="2"/>
    </row>
    <row r="75" spans="1:30">
      <c r="A75" s="34">
        <v>72</v>
      </c>
      <c r="B75">
        <v>1</v>
      </c>
      <c r="C75">
        <v>18.489993483200699</v>
      </c>
      <c r="D75" s="149">
        <f t="shared" si="8"/>
        <v>8.7686703753596343E-2</v>
      </c>
      <c r="E75" s="125">
        <f>B75/(B75+Overview!$F$22)</f>
        <v>0.58823529411764708</v>
      </c>
      <c r="F75" s="118">
        <f>EXP(Overview!$F$21/Overview!$F$5-Overview!$F$21/('='!C75+273.15))</f>
        <v>0.93047386934019205</v>
      </c>
      <c r="G75" s="77">
        <f t="shared" si="9"/>
        <v>7.4476369275795123E-2</v>
      </c>
      <c r="H75" s="115">
        <f t="shared" si="10"/>
        <v>0.58823529411754083</v>
      </c>
      <c r="I75" s="80">
        <f>IF((A75-Overview!$F$43)/365=ROUND((A75-Overview!$F$43)/365,0),I74*0.05,I74+U74)</f>
        <v>0</v>
      </c>
      <c r="J75" s="70">
        <f>IF(D75&lt;Overview!$F$16,1,'='!G75/Overview!$F$26)</f>
        <v>3.2240852500344213</v>
      </c>
      <c r="K75" s="71">
        <f>IF(D75&lt;Overview!$F$17,'='!G75/Overview!$F$26,Overview!$F$33)</f>
        <v>3.2240852500344213</v>
      </c>
      <c r="L75" s="72">
        <f t="shared" si="11"/>
        <v>3.2240852500344213</v>
      </c>
      <c r="M75" s="81">
        <f>MIN(1,Overview!$F$44*F75*(G75-Overview!$F$25)^2+0.2)</f>
        <v>1</v>
      </c>
      <c r="N75" s="48">
        <f>L75*F75*Overview!$F$8</f>
        <v>3.3959174519362152E-2</v>
      </c>
      <c r="O75" s="48">
        <f>F75*Overview!$F$6</f>
        <v>1.8274506793841373E-3</v>
      </c>
      <c r="P75" s="122">
        <f>N75*(H75/G75-(1+Overview!$F$35/'='!G75)/(Overview!$F$37*Overview!$F$33))/('='!H75+Overview!$F$36)</f>
        <v>7.678060153041355E-2</v>
      </c>
      <c r="Q75" s="128">
        <f>(N75/G75-P75)*H75*Overview!$F$29*'='!G75^3</f>
        <v>8.3418768720007933E-2</v>
      </c>
      <c r="R75" s="57">
        <f t="shared" si="6"/>
        <v>4.8446320261336634E-14</v>
      </c>
      <c r="S75" s="58">
        <f t="shared" si="7"/>
        <v>1.9061134775989199E-3</v>
      </c>
      <c r="T75" s="58">
        <f>IF(D75&lt;Overview!$F$18,(1-Overview!$F$9)*'='!Q75-'='!D75*'='!O75,0)</f>
        <v>6.9470359685972144E-3</v>
      </c>
      <c r="U75" s="54">
        <f>IF(D75&gt;=Overview!$F$18,(1-Overview!$F$9)*'='!Q75-Overview!$F$18*'='!O75,0)</f>
        <v>0</v>
      </c>
      <c r="V75" s="2"/>
      <c r="W75" s="112">
        <f>G75/Overview!$F$19</f>
        <v>0.10996068105093035</v>
      </c>
      <c r="X75" s="60">
        <f>G75^3*(1+H75*Overview!$F$38)</f>
        <v>5.1931811782204471E-4</v>
      </c>
      <c r="Y75" s="61">
        <f>G75^3*Overview!$F$42*(1+Overview!$F$38*H75)+I75*Overview!$F$39/Overview!$F$40</f>
        <v>4.6738630603984021E-5</v>
      </c>
      <c r="AD75" s="2"/>
    </row>
    <row r="76" spans="1:30">
      <c r="A76" s="34">
        <v>73</v>
      </c>
      <c r="B76">
        <v>1</v>
      </c>
      <c r="C76">
        <v>18.709993478283302</v>
      </c>
      <c r="D76" s="149">
        <f t="shared" si="8"/>
        <v>9.4633739722193563E-2</v>
      </c>
      <c r="E76" s="125">
        <f>B76/(B76+Overview!$F$22)</f>
        <v>0.58823529411764708</v>
      </c>
      <c r="F76" s="118">
        <f>EXP(Overview!$F$21/Overview!$F$5-Overview!$F$21/('='!C76+273.15))</f>
        <v>0.94033796497372835</v>
      </c>
      <c r="G76" s="77">
        <f t="shared" si="9"/>
        <v>7.6382482753394043E-2</v>
      </c>
      <c r="H76" s="115">
        <f t="shared" si="10"/>
        <v>0.58823529411758924</v>
      </c>
      <c r="I76" s="80">
        <f>IF((A76-Overview!$F$43)/365=ROUND((A76-Overview!$F$43)/365,0),I75*0.05,I75+U75)</f>
        <v>0</v>
      </c>
      <c r="J76" s="70">
        <f>IF(D76&lt;Overview!$F$16,1,'='!G76/Overview!$F$26)</f>
        <v>3.3066009849954132</v>
      </c>
      <c r="K76" s="71">
        <f>IF(D76&lt;Overview!$F$17,'='!G76/Overview!$F$26,Overview!$F$33)</f>
        <v>3.3066009849954132</v>
      </c>
      <c r="L76" s="72">
        <f t="shared" si="11"/>
        <v>3.3066009849954132</v>
      </c>
      <c r="M76" s="81">
        <f>MIN(1,Overview!$F$44*F76*(G76-Overview!$F$25)^2+0.2)</f>
        <v>1</v>
      </c>
      <c r="N76" s="48">
        <f>L76*F76*Overview!$F$8</f>
        <v>3.5197530034505264E-2</v>
      </c>
      <c r="O76" s="48">
        <f>F76*Overview!$F$6</f>
        <v>1.8468237632084026E-3</v>
      </c>
      <c r="P76" s="122">
        <f>N76*(H76/G76-(1+Overview!$F$35/'='!G76)/(Overview!$F$37*Overview!$F$33))/('='!H76+Overview!$F$36)</f>
        <v>7.7554676351433413E-2</v>
      </c>
      <c r="Q76" s="128">
        <f>(N76/G76-P76)*H76*Overview!$F$29*'='!G76^3</f>
        <v>9.0952489234229258E-2</v>
      </c>
      <c r="R76" s="57">
        <f t="shared" si="6"/>
        <v>2.6654244097028993E-14</v>
      </c>
      <c r="S76" s="58">
        <f t="shared" si="7"/>
        <v>1.9746062429528066E-3</v>
      </c>
      <c r="T76" s="58">
        <f>IF(D76&lt;Overview!$F$18,(1-Overview!$F$9)*'='!Q76-'='!D76*'='!O76,0)</f>
        <v>7.5743802434361119E-3</v>
      </c>
      <c r="U76" s="54">
        <f>IF(D76&gt;=Overview!$F$18,(1-Overview!$F$9)*'='!Q76-Overview!$F$18*'='!O76,0)</f>
        <v>0</v>
      </c>
      <c r="V76" s="2"/>
      <c r="W76" s="112">
        <f>G76/Overview!$F$19</f>
        <v>0.11277496346285847</v>
      </c>
      <c r="X76" s="60">
        <f>G76^3*(1+H76*Overview!$F$38)</f>
        <v>5.602208866485141E-4</v>
      </c>
      <c r="Y76" s="61">
        <f>G76^3*Overview!$F$42*(1+Overview!$F$38*H76)+I76*Overview!$F$39/Overview!$F$40</f>
        <v>5.0419879798366267E-5</v>
      </c>
      <c r="AD76" s="2"/>
    </row>
    <row r="77" spans="1:30">
      <c r="A77" s="34">
        <v>74</v>
      </c>
      <c r="B77">
        <v>1</v>
      </c>
      <c r="C77">
        <v>18.569993481412599</v>
      </c>
      <c r="D77" s="149">
        <f t="shared" si="8"/>
        <v>0.10220811996562967</v>
      </c>
      <c r="E77" s="125">
        <f>B77/(B77+Overview!$F$22)</f>
        <v>0.58823529411764708</v>
      </c>
      <c r="F77" s="118">
        <f>EXP(Overview!$F$21/Overview!$F$5-Overview!$F$21/('='!C77+273.15))</f>
        <v>0.93405050252345323</v>
      </c>
      <c r="G77" s="77">
        <f t="shared" si="9"/>
        <v>7.8357088996346844E-2</v>
      </c>
      <c r="H77" s="115">
        <f t="shared" si="10"/>
        <v>0.58823529411761588</v>
      </c>
      <c r="I77" s="80">
        <f>IF((A77-Overview!$F$43)/365=ROUND((A77-Overview!$F$43)/365,0),I76*0.05,I76+U76)</f>
        <v>0</v>
      </c>
      <c r="J77" s="70">
        <f>IF(D77&lt;Overview!$F$16,1,'='!G77/Overview!$F$26)</f>
        <v>3.3920817747336298</v>
      </c>
      <c r="K77" s="71">
        <f>IF(D77&lt;Overview!$F$17,'='!G77/Overview!$F$26,Overview!$F$33)</f>
        <v>3.3920817747336298</v>
      </c>
      <c r="L77" s="72">
        <f t="shared" si="11"/>
        <v>3.3920817747336298</v>
      </c>
      <c r="M77" s="81">
        <f>MIN(1,Overview!$F$44*F77*(G77-Overview!$F$25)^2+0.2)</f>
        <v>1</v>
      </c>
      <c r="N77" s="48">
        <f>L77*F77*Overview!$F$8</f>
        <v>3.5866012768809526E-2</v>
      </c>
      <c r="O77" s="48">
        <f>F77*Overview!$F$6</f>
        <v>1.8344751869560621E-3</v>
      </c>
      <c r="P77" s="122">
        <f>N77*(H77/G77-(1+Overview!$F$35/'='!G77)/(Overview!$F$37*Overview!$F$33))/('='!H77+Overview!$F$36)</f>
        <v>7.6995070781306657E-2</v>
      </c>
      <c r="Q77" s="128">
        <f>(N77/G77-P77)*H77*Overview!$F$29*'='!G77^3</f>
        <v>9.7544181235029628E-2</v>
      </c>
      <c r="R77" s="57">
        <f t="shared" si="6"/>
        <v>1.4279774690685755E-14</v>
      </c>
      <c r="S77" s="58">
        <f t="shared" si="7"/>
        <v>2.0110365378302902E-3</v>
      </c>
      <c r="T77" s="58">
        <f>IF(D77&lt;Overview!$F$18,(1-Overview!$F$9)*'='!Q77-'='!D77*'='!O77,0)</f>
        <v>8.1232659812421545E-3</v>
      </c>
      <c r="U77" s="54">
        <f>IF(D77&gt;=Overview!$F$18,(1-Overview!$F$9)*'='!Q77-Overview!$F$18*'='!O77,0)</f>
        <v>0</v>
      </c>
      <c r="V77" s="2"/>
      <c r="W77" s="112">
        <f>G77/Overview!$F$19</f>
        <v>0.1156903720601607</v>
      </c>
      <c r="X77" s="60">
        <f>G77^3*(1+H77*Overview!$F$38)</f>
        <v>6.0480150700447223E-4</v>
      </c>
      <c r="Y77" s="61">
        <f>G77^3*Overview!$F$42*(1+Overview!$F$38*H77)+I77*Overview!$F$39/Overview!$F$40</f>
        <v>5.4432135630402502E-5</v>
      </c>
      <c r="AD77" s="2"/>
    </row>
    <row r="78" spans="1:30">
      <c r="A78" s="34">
        <v>75</v>
      </c>
      <c r="B78">
        <v>1</v>
      </c>
      <c r="C78">
        <v>18.529993482306601</v>
      </c>
      <c r="D78" s="149">
        <f t="shared" si="8"/>
        <v>0.11033138594687183</v>
      </c>
      <c r="E78" s="125">
        <f>B78/(B78+Overview!$F$22)</f>
        <v>0.58823529411764708</v>
      </c>
      <c r="F78" s="118">
        <f>EXP(Overview!$F$21/Overview!$F$5-Overview!$F$21/('='!C78+273.15))</f>
        <v>0.93226071595014648</v>
      </c>
      <c r="G78" s="77">
        <f t="shared" si="9"/>
        <v>8.0368125534177132E-2</v>
      </c>
      <c r="H78" s="115">
        <f t="shared" si="10"/>
        <v>0.5882352941176302</v>
      </c>
      <c r="I78" s="80">
        <f>IF((A78-Overview!$F$43)/365=ROUND((A78-Overview!$F$43)/365,0),I77*0.05,I77+U77)</f>
        <v>0</v>
      </c>
      <c r="J78" s="70">
        <f>IF(D78&lt;Overview!$F$16,1,'='!G78/Overview!$F$26)</f>
        <v>3.4791396335141616</v>
      </c>
      <c r="K78" s="71">
        <f>IF(D78&lt;Overview!$F$17,'='!G78/Overview!$F$26,Overview!$F$33)</f>
        <v>3.4791396335141616</v>
      </c>
      <c r="L78" s="72">
        <f t="shared" si="11"/>
        <v>3.4791396335141616</v>
      </c>
      <c r="M78" s="81">
        <f>MIN(1,Overview!$F$44*F78*(G78-Overview!$F$25)^2+0.2)</f>
        <v>1</v>
      </c>
      <c r="N78" s="48">
        <f>L78*F78*Overview!$F$8</f>
        <v>3.6716026127736612E-2</v>
      </c>
      <c r="O78" s="48">
        <f>F78*Overview!$F$6</f>
        <v>1.8309600461260877E-3</v>
      </c>
      <c r="P78" s="122">
        <f>N78*(H78/G78-(1+Overview!$F$35/'='!G78)/(Overview!$F$37*Overview!$F$33))/('='!H78+Overview!$F$36)</f>
        <v>7.6805813968502307E-2</v>
      </c>
      <c r="Q78" s="128">
        <f>(N78/G78-P78)*H78*Overview!$F$29*'='!G78^3</f>
        <v>0.10505886669714164</v>
      </c>
      <c r="R78" s="57">
        <f t="shared" si="6"/>
        <v>7.7094899886490739E-15</v>
      </c>
      <c r="S78" s="58">
        <f t="shared" si="7"/>
        <v>2.057579766258416E-3</v>
      </c>
      <c r="T78" s="58">
        <f>IF(D78&lt;Overview!$F$18,(1-Overview!$F$9)*'='!Q78-'='!D78*'='!O78,0)</f>
        <v>8.7490030830940334E-3</v>
      </c>
      <c r="U78" s="54">
        <f>IF(D78&gt;=Overview!$F$18,(1-Overview!$F$9)*'='!Q78-Overview!$F$18*'='!O78,0)</f>
        <v>0</v>
      </c>
      <c r="V78" s="2"/>
      <c r="W78" s="112">
        <f>G78/Overview!$F$19</f>
        <v>0.11865956818865663</v>
      </c>
      <c r="X78" s="60">
        <f>G78^3*(1+H78*Overview!$F$38)</f>
        <v>6.5257360259415008E-4</v>
      </c>
      <c r="Y78" s="61">
        <f>G78^3*Overview!$F$42*(1+Overview!$F$38*H78)+I78*Overview!$F$39/Overview!$F$40</f>
        <v>5.8731624233473503E-5</v>
      </c>
      <c r="AD78" s="2"/>
    </row>
    <row r="79" spans="1:30">
      <c r="A79" s="34">
        <v>76</v>
      </c>
      <c r="B79">
        <v>1</v>
      </c>
      <c r="C79">
        <v>24</v>
      </c>
      <c r="D79" s="149">
        <f t="shared" si="8"/>
        <v>0.11908038902996587</v>
      </c>
      <c r="E79" s="125">
        <f>B79/(B79+Overview!$F$22)</f>
        <v>0.58823529411764708</v>
      </c>
      <c r="F79" s="118">
        <f>EXP(Overview!$F$21/Overview!$F$5-Overview!$F$21/('='!C79+273.15))</f>
        <v>1.2060497570954571</v>
      </c>
      <c r="G79" s="77">
        <f t="shared" si="9"/>
        <v>8.2425705300435553E-2</v>
      </c>
      <c r="H79" s="115">
        <f t="shared" si="10"/>
        <v>0.58823529411763786</v>
      </c>
      <c r="I79" s="80">
        <f>IF((A79-Overview!$F$43)/365=ROUND((A79-Overview!$F$43)/365,0),I78*0.05,I78+U78)</f>
        <v>0</v>
      </c>
      <c r="J79" s="70">
        <f>IF(D79&lt;Overview!$F$16,1,'='!G79/Overview!$F$26)</f>
        <v>3.568212350668206</v>
      </c>
      <c r="K79" s="71">
        <f>IF(D79&lt;Overview!$F$17,'='!G79/Overview!$F$26,Overview!$F$33)</f>
        <v>3.568212350668206</v>
      </c>
      <c r="L79" s="72">
        <f t="shared" si="11"/>
        <v>3.568212350668206</v>
      </c>
      <c r="M79" s="81">
        <f>MIN(1,Overview!$F$44*F79*(G79-Overview!$F$25)^2+0.2)</f>
        <v>1</v>
      </c>
      <c r="N79" s="48">
        <f>L79*F79*Overview!$F$8</f>
        <v>4.8714959351084691E-2</v>
      </c>
      <c r="O79" s="48">
        <f>F79*Overview!$F$6</f>
        <v>2.3686817229354781E-3</v>
      </c>
      <c r="P79" s="122">
        <f>N79*(H79/G79-(1+Overview!$F$35/'='!G79)/(Overview!$F$37*Overview!$F$33))/('='!H79+Overview!$F$36)</f>
        <v>9.9307144472969525E-2</v>
      </c>
      <c r="Q79" s="128">
        <f>(N79/G79-P79)*H79*Overview!$F$29*'='!G79^3</f>
        <v>0.14663776426464747</v>
      </c>
      <c r="R79" s="57">
        <f t="shared" si="6"/>
        <v>5.4461298855786216E-15</v>
      </c>
      <c r="S79" s="58">
        <f t="shared" si="7"/>
        <v>2.7284871415189211E-3</v>
      </c>
      <c r="T79" s="58">
        <f>IF(D79&lt;Overview!$F$18,(1-Overview!$F$9)*'='!Q79-'='!D79*'='!O79,0)</f>
        <v>1.2211473974292647E-2</v>
      </c>
      <c r="U79" s="54">
        <f>IF(D79&gt;=Overview!$F$18,(1-Overview!$F$9)*'='!Q79-Overview!$F$18*'='!O79,0)</f>
        <v>0</v>
      </c>
      <c r="V79" s="2"/>
      <c r="W79" s="112">
        <f>G79/Overview!$F$19</f>
        <v>0.12169748309528355</v>
      </c>
      <c r="X79" s="60">
        <f>G79^3*(1+H79*Overview!$F$38)</f>
        <v>7.0398920634160279E-4</v>
      </c>
      <c r="Y79" s="61">
        <f>G79^3*Overview!$F$42*(1+Overview!$F$38*H79)+I79*Overview!$F$39/Overview!$F$40</f>
        <v>6.3359028570744255E-5</v>
      </c>
      <c r="AD79" s="2"/>
    </row>
    <row r="80" spans="1:30">
      <c r="A80" s="34">
        <v>77</v>
      </c>
      <c r="B80">
        <v>1</v>
      </c>
      <c r="C80">
        <v>24</v>
      </c>
      <c r="D80" s="149">
        <f t="shared" si="8"/>
        <v>0.13129186300425852</v>
      </c>
      <c r="E80" s="125">
        <f>B80/(B80+Overview!$F$22)</f>
        <v>0.58823529411764708</v>
      </c>
      <c r="F80" s="118">
        <f>EXP(Overview!$F$21/Overview!$F$5-Overview!$F$21/('='!C80+273.15))</f>
        <v>1.2060497570954571</v>
      </c>
      <c r="G80" s="77">
        <f t="shared" si="9"/>
        <v>8.5154192441954477E-2</v>
      </c>
      <c r="H80" s="115">
        <f t="shared" si="10"/>
        <v>0.5882352941176433</v>
      </c>
      <c r="I80" s="80">
        <f>IF((A80-Overview!$F$43)/365=ROUND((A80-Overview!$F$43)/365,0),I79*0.05,I79+U79)</f>
        <v>0</v>
      </c>
      <c r="J80" s="70">
        <f>IF(D80&lt;Overview!$F$16,1,'='!G80/Overview!$F$26)</f>
        <v>3.6863286771408865</v>
      </c>
      <c r="K80" s="71">
        <f>IF(D80&lt;Overview!$F$17,'='!G80/Overview!$F$26,Overview!$F$33)</f>
        <v>3.6863286771408865</v>
      </c>
      <c r="L80" s="72">
        <f t="shared" si="11"/>
        <v>3.6863286771408865</v>
      </c>
      <c r="M80" s="81">
        <f>MIN(1,Overview!$F$44*F80*(G80-Overview!$F$25)^2+0.2)</f>
        <v>1</v>
      </c>
      <c r="N80" s="48">
        <f>L80*F80*Overview!$F$8</f>
        <v>5.0327540519842361E-2</v>
      </c>
      <c r="O80" s="48">
        <f>F80*Overview!$F$6</f>
        <v>2.3686817229354781E-3</v>
      </c>
      <c r="P80" s="122">
        <f>N80*(H80/G80-(1+Overview!$F$35/'='!G80)/(Overview!$F$37*Overview!$F$33))/('='!H80+Overview!$F$36)</f>
        <v>9.9233913064674398E-2</v>
      </c>
      <c r="Q80" s="128">
        <f>(N80/G80-P80)*H80*Overview!$F$29*'='!G80^3</f>
        <v>0.16171138404494456</v>
      </c>
      <c r="R80" s="57">
        <f t="shared" si="6"/>
        <v>2.2309447724057002E-15</v>
      </c>
      <c r="S80" s="58">
        <f t="shared" si="7"/>
        <v>2.8167279099591547E-3</v>
      </c>
      <c r="T80" s="58">
        <f>IF(D80&lt;Overview!$F$18,(1-Overview!$F$9)*'='!Q80-'='!D80*'='!O80,0)</f>
        <v>1.3466821284360948E-2</v>
      </c>
      <c r="U80" s="54">
        <f>IF(D80&gt;=Overview!$F$18,(1-Overview!$F$9)*'='!Q80-Overview!$F$18*'='!O80,0)</f>
        <v>0</v>
      </c>
      <c r="V80" s="2"/>
      <c r="W80" s="112">
        <f>G80/Overview!$F$19</f>
        <v>0.12572595960719693</v>
      </c>
      <c r="X80" s="60">
        <f>G80^3*(1+H80*Overview!$F$38)</f>
        <v>7.7624012544181436E-4</v>
      </c>
      <c r="Y80" s="61">
        <f>G80^3*Overview!$F$42*(1+Overview!$F$38*H80)+I80*Overview!$F$39/Overview!$F$40</f>
        <v>6.9861611289763289E-5</v>
      </c>
      <c r="AD80" s="2"/>
    </row>
    <row r="81" spans="1:30">
      <c r="A81" s="34">
        <v>78</v>
      </c>
      <c r="B81">
        <v>1</v>
      </c>
      <c r="C81">
        <v>24</v>
      </c>
      <c r="D81" s="149">
        <f t="shared" si="8"/>
        <v>0.14475868428861946</v>
      </c>
      <c r="E81" s="125">
        <f>B81/(B81+Overview!$F$22)</f>
        <v>0.58823529411764708</v>
      </c>
      <c r="F81" s="118">
        <f>EXP(Overview!$F$21/Overview!$F$5-Overview!$F$21/('='!C81+273.15))</f>
        <v>1.2060497570954571</v>
      </c>
      <c r="G81" s="77">
        <f t="shared" si="9"/>
        <v>8.7970920351913631E-2</v>
      </c>
      <c r="H81" s="115">
        <f t="shared" si="10"/>
        <v>0.58823529411764552</v>
      </c>
      <c r="I81" s="80">
        <f>IF((A81-Overview!$F$43)/365=ROUND((A81-Overview!$F$43)/365,0),I80*0.05,I80+U80)</f>
        <v>0</v>
      </c>
      <c r="J81" s="70">
        <f>IF(D81&lt;Overview!$F$16,1,'='!G81/Overview!$F$26)</f>
        <v>3.8082649502992916</v>
      </c>
      <c r="K81" s="71">
        <f>IF(D81&lt;Overview!$F$17,'='!G81/Overview!$F$26,Overview!$F$33)</f>
        <v>3.8082649502992916</v>
      </c>
      <c r="L81" s="72">
        <f t="shared" si="11"/>
        <v>3.8082649502992916</v>
      </c>
      <c r="M81" s="81">
        <f>MIN(1,Overview!$F$44*F81*(G81-Overview!$F$25)^2+0.2)</f>
        <v>1</v>
      </c>
      <c r="N81" s="48">
        <f>L81*F81*Overview!$F$8</f>
        <v>5.1992273446744001E-2</v>
      </c>
      <c r="O81" s="48">
        <f>F81*Overview!$F$6</f>
        <v>2.3686817229354781E-3</v>
      </c>
      <c r="P81" s="122">
        <f>N81*(H81/G81-(1+Overview!$F$35/'='!G81)/(Overview!$F$37*Overview!$F$33))/('='!H81+Overview!$F$36)</f>
        <v>9.9158313312528584E-2</v>
      </c>
      <c r="Q81" s="128">
        <f>(N81/G81-P81)*H81*Overview!$F$29*'='!G81^3</f>
        <v>0.17832270937887615</v>
      </c>
      <c r="R81" s="57">
        <f t="shared" si="6"/>
        <v>9.1862431804940606E-16</v>
      </c>
      <c r="S81" s="58">
        <f t="shared" si="7"/>
        <v>2.9076826942155166E-3</v>
      </c>
      <c r="T81" s="58">
        <f>IF(D81&lt;Overview!$F$18,(1-Overview!$F$9)*'='!Q81-'='!D81*'='!O81,0)</f>
        <v>1.4850207589369618E-2</v>
      </c>
      <c r="U81" s="54">
        <f>IF(D81&gt;=Overview!$F$18,(1-Overview!$F$9)*'='!Q81-Overview!$F$18*'='!O81,0)</f>
        <v>0</v>
      </c>
      <c r="V81" s="2"/>
      <c r="W81" s="112">
        <f>G81/Overview!$F$19</f>
        <v>0.12988471925574138</v>
      </c>
      <c r="X81" s="60">
        <f>G81^3*(1+H81*Overview!$F$38)</f>
        <v>8.5584553895471575E-4</v>
      </c>
      <c r="Y81" s="61">
        <f>G81^3*Overview!$F$42*(1+Overview!$F$38*H81)+I81*Overview!$F$39/Overview!$F$40</f>
        <v>7.7026098505924423E-5</v>
      </c>
      <c r="AD81" s="2"/>
    </row>
    <row r="82" spans="1:30">
      <c r="A82" s="34">
        <v>79</v>
      </c>
      <c r="B82">
        <v>1</v>
      </c>
      <c r="C82">
        <v>24</v>
      </c>
      <c r="D82" s="149">
        <f t="shared" si="8"/>
        <v>0.15960889187798907</v>
      </c>
      <c r="E82" s="125">
        <f>B82/(B82+Overview!$F$22)</f>
        <v>0.58823529411764708</v>
      </c>
      <c r="F82" s="118">
        <f>EXP(Overview!$F$21/Overview!$F$5-Overview!$F$21/('='!C82+273.15))</f>
        <v>1.2060497570954571</v>
      </c>
      <c r="G82" s="77">
        <f t="shared" si="9"/>
        <v>9.0878603046129144E-2</v>
      </c>
      <c r="H82" s="115">
        <f t="shared" si="10"/>
        <v>0.58823529411764641</v>
      </c>
      <c r="I82" s="80">
        <f>IF((A82-Overview!$F$43)/365=ROUND((A82-Overview!$F$43)/365,0),I81*0.05,I81+U81)</f>
        <v>0</v>
      </c>
      <c r="J82" s="70">
        <f>IF(D82&lt;Overview!$F$16,1,'='!G82/Overview!$F$26)</f>
        <v>3.934138660005591</v>
      </c>
      <c r="K82" s="71">
        <f>IF(D82&lt;Overview!$F$17,'='!G82/Overview!$F$26,Overview!$F$33)</f>
        <v>3.934138660005591</v>
      </c>
      <c r="L82" s="72">
        <f t="shared" si="11"/>
        <v>3.934138660005591</v>
      </c>
      <c r="M82" s="81">
        <f>MIN(1,Overview!$F$44*F82*(G82-Overview!$F$25)^2+0.2)</f>
        <v>1</v>
      </c>
      <c r="N82" s="48">
        <f>L82*F82*Overview!$F$8</f>
        <v>5.3710762160164967E-2</v>
      </c>
      <c r="O82" s="48">
        <f>F82*Overview!$F$6</f>
        <v>2.3686817229354781E-3</v>
      </c>
      <c r="P82" s="122">
        <f>N82*(H82/G82-(1+Overview!$F$35/'='!G82)/(Overview!$F$37*Overview!$F$33))/('='!H82+Overview!$F$36)</f>
        <v>9.9080272373528164E-2</v>
      </c>
      <c r="Q82" s="128">
        <f>(N82/G82-P82)*H82*Overview!$F$29*'='!G82^3</f>
        <v>0.19662696562635232</v>
      </c>
      <c r="R82" s="57">
        <f t="shared" si="6"/>
        <v>3.9369613630688833E-16</v>
      </c>
      <c r="S82" s="58">
        <f t="shared" si="7"/>
        <v>3.0014255809120739E-3</v>
      </c>
      <c r="T82" s="58">
        <f>IF(D82&lt;Overview!$F$18,(1-Overview!$F$9)*'='!Q82-'='!D82*'='!O82,0)</f>
        <v>1.6374554806355853E-2</v>
      </c>
      <c r="U82" s="54">
        <f>IF(D82&gt;=Overview!$F$18,(1-Overview!$F$9)*'='!Q82-Overview!$F$18*'='!O82,0)</f>
        <v>0</v>
      </c>
      <c r="V82" s="2"/>
      <c r="W82" s="112">
        <f>G82/Overview!$F$19</f>
        <v>0.13417776915123156</v>
      </c>
      <c r="X82" s="60">
        <f>G82^3*(1+H82*Overview!$F$38)</f>
        <v>9.4354564034204052E-4</v>
      </c>
      <c r="Y82" s="61">
        <f>G82^3*Overview!$F$42*(1+Overview!$F$38*H82)+I82*Overview!$F$39/Overview!$F$40</f>
        <v>8.4919107630783644E-5</v>
      </c>
      <c r="AD82" s="2"/>
    </row>
    <row r="83" spans="1:30">
      <c r="A83" s="34">
        <v>80</v>
      </c>
      <c r="B83">
        <v>1</v>
      </c>
      <c r="C83">
        <v>24</v>
      </c>
      <c r="D83" s="149">
        <f t="shared" si="8"/>
        <v>0.17598344668434493</v>
      </c>
      <c r="E83" s="125">
        <f>B83/(B83+Overview!$F$22)</f>
        <v>0.58823529411764708</v>
      </c>
      <c r="F83" s="118">
        <f>EXP(Overview!$F$21/Overview!$F$5-Overview!$F$21/('='!C83+273.15))</f>
        <v>1.2060497570954571</v>
      </c>
      <c r="G83" s="77">
        <f t="shared" si="9"/>
        <v>9.3880028627041215E-2</v>
      </c>
      <c r="H83" s="115">
        <f t="shared" si="10"/>
        <v>0.58823529411764686</v>
      </c>
      <c r="I83" s="80">
        <f>IF((A83-Overview!$F$43)/365=ROUND((A83-Overview!$F$43)/365,0),I82*0.05,I82+U82)</f>
        <v>0</v>
      </c>
      <c r="J83" s="70">
        <f>IF(D83&lt;Overview!$F$16,1,'='!G83/Overview!$F$26)</f>
        <v>4.0640705033351177</v>
      </c>
      <c r="K83" s="71">
        <f>IF(D83&lt;Overview!$F$17,'='!G83/Overview!$F$26,Overview!$F$33)</f>
        <v>4.0640705033351177</v>
      </c>
      <c r="L83" s="72">
        <f t="shared" si="11"/>
        <v>4.0640705033351177</v>
      </c>
      <c r="M83" s="81">
        <f>MIN(1,Overview!$F$44*F83*(G83-Overview!$F$25)^2+0.2)</f>
        <v>1</v>
      </c>
      <c r="N83" s="48">
        <f>L83*F83*Overview!$F$8</f>
        <v>5.5484654474904603E-2</v>
      </c>
      <c r="O83" s="48">
        <f>F83*Overview!$F$6</f>
        <v>2.3686817229354781E-3</v>
      </c>
      <c r="P83" s="122">
        <f>N83*(H83/G83-(1+Overview!$F$35/'='!G83)/(Overview!$F$37*Overview!$F$33))/('='!H83+Overview!$F$36)</f>
        <v>9.8999715416216244E-2</v>
      </c>
      <c r="Q83" s="128">
        <f>(N83/G83-P83)*H83*Overview!$F$29*'='!G83^3</f>
        <v>0.21679482015675283</v>
      </c>
      <c r="R83" s="57">
        <f t="shared" si="6"/>
        <v>1.3123204543562942E-16</v>
      </c>
      <c r="S83" s="58">
        <f t="shared" si="7"/>
        <v>3.0980320391144379E-3</v>
      </c>
      <c r="T83" s="58">
        <f>IF(D83&lt;Overview!$F$18,(1-Overview!$F$9)*'='!Q83-'='!D83*'='!O83,0)</f>
        <v>1.8054069903654955E-2</v>
      </c>
      <c r="U83" s="54">
        <f>IF(D83&gt;=Overview!$F$18,(1-Overview!$F$9)*'='!Q83-Overview!$F$18*'='!O83,0)</f>
        <v>0</v>
      </c>
      <c r="V83" s="2"/>
      <c r="W83" s="112">
        <f>G83/Overview!$F$19</f>
        <v>0.13860922578922369</v>
      </c>
      <c r="X83" s="60">
        <f>G83^3*(1+H83*Overview!$F$38)</f>
        <v>1.0401539546485224E-3</v>
      </c>
      <c r="Y83" s="61">
        <f>G83^3*Overview!$F$42*(1+Overview!$F$38*H83)+I83*Overview!$F$39/Overview!$F$40</f>
        <v>9.3613855918367025E-5</v>
      </c>
      <c r="AD83" s="2"/>
    </row>
    <row r="84" spans="1:30">
      <c r="A84" s="34">
        <v>81</v>
      </c>
      <c r="B84">
        <v>1</v>
      </c>
      <c r="C84">
        <v>24</v>
      </c>
      <c r="D84" s="149">
        <f t="shared" si="8"/>
        <v>0.19403751658799989</v>
      </c>
      <c r="E84" s="125">
        <f>B84/(B84+Overview!$F$22)</f>
        <v>0.58823529411764708</v>
      </c>
      <c r="F84" s="118">
        <f>EXP(Overview!$F$21/Overview!$F$5-Overview!$F$21/('='!C84+273.15))</f>
        <v>1.2060497570954571</v>
      </c>
      <c r="G84" s="77">
        <f t="shared" si="9"/>
        <v>9.6978060666155649E-2</v>
      </c>
      <c r="H84" s="115">
        <f t="shared" si="10"/>
        <v>0.58823529411764697</v>
      </c>
      <c r="I84" s="80">
        <f>IF((A84-Overview!$F$43)/365=ROUND((A84-Overview!$F$43)/365,0),I83*0.05,I83+U83)</f>
        <v>0</v>
      </c>
      <c r="J84" s="70">
        <f>IF(D84&lt;Overview!$F$16,1,'='!G84/Overview!$F$26)</f>
        <v>4.1981844444223224</v>
      </c>
      <c r="K84" s="71">
        <f>IF(D84&lt;Overview!$F$17,'='!G84/Overview!$F$26,Overview!$F$33)</f>
        <v>4.1981844444223224</v>
      </c>
      <c r="L84" s="72">
        <f t="shared" si="11"/>
        <v>4.1981844444223224</v>
      </c>
      <c r="M84" s="81">
        <f>MIN(1,Overview!$F$44*F84*(G84-Overview!$F$25)^2+0.2)</f>
        <v>1</v>
      </c>
      <c r="N84" s="48">
        <f>L84*F84*Overview!$F$8</f>
        <v>5.7315642809232147E-2</v>
      </c>
      <c r="O84" s="48">
        <f>F84*Overview!$F$6</f>
        <v>2.3686817229354781E-3</v>
      </c>
      <c r="P84" s="122">
        <f>N84*(H84/G84-(1+Overview!$F$35/'='!G84)/(Overview!$F$37*Overview!$F$33))/('='!H84+Overview!$F$36)</f>
        <v>9.8916565583578989E-2</v>
      </c>
      <c r="Q84" s="128">
        <f>(N84/G84-P84)*H84*Overview!$F$29*'='!G84^3</f>
        <v>0.23901388717635597</v>
      </c>
      <c r="R84" s="57">
        <f t="shared" si="6"/>
        <v>6.561602271781471E-17</v>
      </c>
      <c r="S84" s="58">
        <f t="shared" si="7"/>
        <v>3.1975788993506959E-3</v>
      </c>
      <c r="T84" s="58">
        <f>IF(D84&lt;Overview!$F$18,(1-Overview!$F$9)*'='!Q84-'='!D84*'='!O84,0)</f>
        <v>1.9904370068319757E-2</v>
      </c>
      <c r="U84" s="54">
        <f>IF(D84&gt;=Overview!$F$18,(1-Overview!$F$9)*'='!Q84-Overview!$F$18*'='!O84,0)</f>
        <v>0</v>
      </c>
      <c r="V84" s="2"/>
      <c r="W84" s="112">
        <f>G84/Overview!$F$19</f>
        <v>0.1431833170916221</v>
      </c>
      <c r="X84" s="60">
        <f>G84^3*(1+H84*Overview!$F$38)</f>
        <v>1.1465644432712334E-3</v>
      </c>
      <c r="Y84" s="61">
        <f>G84^3*Overview!$F$42*(1+Overview!$F$38*H84)+I84*Overview!$F$39/Overview!$F$40</f>
        <v>1.03190799894411E-4</v>
      </c>
      <c r="AD84" s="2"/>
    </row>
    <row r="85" spans="1:30">
      <c r="A85" s="34">
        <v>82</v>
      </c>
      <c r="B85">
        <v>1</v>
      </c>
      <c r="C85">
        <v>24</v>
      </c>
      <c r="D85" s="149">
        <f t="shared" si="8"/>
        <v>0.21394188665631964</v>
      </c>
      <c r="E85" s="125">
        <f>B85/(B85+Overview!$F$22)</f>
        <v>0.58823529411764708</v>
      </c>
      <c r="F85" s="118">
        <f>EXP(Overview!$F$21/Overview!$F$5-Overview!$F$21/('='!C85+273.15))</f>
        <v>1.2060497570954571</v>
      </c>
      <c r="G85" s="77">
        <f t="shared" si="9"/>
        <v>0.10017563956550635</v>
      </c>
      <c r="H85" s="115">
        <f t="shared" si="10"/>
        <v>0.58823529411764708</v>
      </c>
      <c r="I85" s="80">
        <f>IF((A85-Overview!$F$43)/365=ROUND((A85-Overview!$F$43)/365,0),I84*0.05,I84+U84)</f>
        <v>0</v>
      </c>
      <c r="J85" s="70">
        <f>IF(D85&lt;Overview!$F$16,1,'='!G85/Overview!$F$26)</f>
        <v>4.3366077733985433</v>
      </c>
      <c r="K85" s="71">
        <f>IF(D85&lt;Overview!$F$17,'='!G85/Overview!$F$26,Overview!$F$33)</f>
        <v>4.3366077733985433</v>
      </c>
      <c r="L85" s="72">
        <f t="shared" si="11"/>
        <v>4.3366077733985433</v>
      </c>
      <c r="M85" s="81">
        <f>MIN(1,Overview!$F$44*F85*(G85-Overview!$F$25)^2+0.2)</f>
        <v>1</v>
      </c>
      <c r="N85" s="48">
        <f>L85*F85*Overview!$F$8</f>
        <v>5.9205464989533614E-2</v>
      </c>
      <c r="O85" s="48">
        <f>F85*Overview!$F$6</f>
        <v>2.3686817229354781E-3</v>
      </c>
      <c r="P85" s="122">
        <f>N85*(H85/G85-(1+Overview!$F$35/'='!G85)/(Overview!$F$37*Overview!$F$33))/('='!H85+Overview!$F$36)</f>
        <v>9.8830743956504596E-2</v>
      </c>
      <c r="Q85" s="128">
        <f>(N85/G85-P85)*H85*Overview!$F$29*'='!G85^3</f>
        <v>0.26349037489741511</v>
      </c>
      <c r="R85" s="57">
        <f t="shared" si="6"/>
        <v>0</v>
      </c>
      <c r="S85" s="58">
        <f t="shared" si="7"/>
        <v>3.3001443281925496E-3</v>
      </c>
      <c r="T85" s="58">
        <f>IF(D85&lt;Overview!$F$18,(1-Overview!$F$9)*'='!Q85-'='!D85*'='!O85,0)</f>
        <v>2.1942619704566624E-2</v>
      </c>
      <c r="U85" s="54">
        <f>IF(D85&gt;=Overview!$F$18,(1-Overview!$F$9)*'='!Q85-Overview!$F$18*'='!O85,0)</f>
        <v>0</v>
      </c>
      <c r="V85" s="2"/>
      <c r="W85" s="112">
        <f>G85/Overview!$F$19</f>
        <v>0.14790438441681136</v>
      </c>
      <c r="X85" s="60">
        <f>G85^3*(1+H85*Overview!$F$38)</f>
        <v>1.2637592751600765E-3</v>
      </c>
      <c r="Y85" s="61">
        <f>G85^3*Overview!$F$42*(1+Overview!$F$38*H85)+I85*Overview!$F$39/Overview!$F$40</f>
        <v>1.1373833476440688E-4</v>
      </c>
      <c r="AD85" s="2"/>
    </row>
    <row r="86" spans="1:30">
      <c r="A86" s="34">
        <v>83</v>
      </c>
      <c r="B86">
        <v>1</v>
      </c>
      <c r="C86">
        <v>24</v>
      </c>
      <c r="D86" s="149">
        <f t="shared" si="8"/>
        <v>0.23588450636088626</v>
      </c>
      <c r="E86" s="125">
        <f>B86/(B86+Overview!$F$22)</f>
        <v>0.58823529411764708</v>
      </c>
      <c r="F86" s="118">
        <f>EXP(Overview!$F$21/Overview!$F$5-Overview!$F$21/('='!C86+273.15))</f>
        <v>1.2060497570954571</v>
      </c>
      <c r="G86" s="77">
        <f t="shared" si="9"/>
        <v>0.10347578389369889</v>
      </c>
      <c r="H86" s="115">
        <f t="shared" si="10"/>
        <v>0.58823529411764708</v>
      </c>
      <c r="I86" s="80">
        <f>IF((A86-Overview!$F$43)/365=ROUND((A86-Overview!$F$43)/365,0),I85*0.05,I85+U85)</f>
        <v>0</v>
      </c>
      <c r="J86" s="70">
        <f>IF(D86&lt;Overview!$F$16,1,'='!G86/Overview!$F$26)</f>
        <v>4.4794711642293894</v>
      </c>
      <c r="K86" s="71">
        <f>IF(D86&lt;Overview!$F$17,'='!G86/Overview!$F$26,Overview!$F$33)</f>
        <v>4.4794711642293894</v>
      </c>
      <c r="L86" s="72">
        <f t="shared" si="11"/>
        <v>4.4794711642293894</v>
      </c>
      <c r="M86" s="81">
        <f>MIN(1,Overview!$F$44*F86*(G86-Overview!$F$25)^2+0.2)</f>
        <v>1</v>
      </c>
      <c r="N86" s="48">
        <f>L86*F86*Overview!$F$8</f>
        <v>6.1155905039935746E-2</v>
      </c>
      <c r="O86" s="48">
        <f>F86*Overview!$F$6</f>
        <v>2.3686817229354781E-3</v>
      </c>
      <c r="P86" s="122">
        <f>N86*(H86/G86-(1+Overview!$F$35/'='!G86)/(Overview!$F$37*Overview!$F$33))/('='!H86+Overview!$F$36)</f>
        <v>9.8742169517924389E-2</v>
      </c>
      <c r="Q86" s="128">
        <f>(N86/G86-P86)*H86*Overview!$F$29*'='!G86^3</f>
        <v>0.29045088792497026</v>
      </c>
      <c r="R86" s="57">
        <f t="shared" si="6"/>
        <v>0</v>
      </c>
      <c r="S86" s="58">
        <f t="shared" si="7"/>
        <v>3.4058077980772422E-3</v>
      </c>
      <c r="T86" s="58">
        <f>IF(D86&lt;Overview!$F$18,(1-Overview!$F$9)*'='!Q86-'='!D86*'='!O86,0)</f>
        <v>2.4187680332266794E-2</v>
      </c>
      <c r="U86" s="54">
        <f>IF(D86&gt;=Overview!$F$18,(1-Overview!$F$9)*'='!Q86-Overview!$F$18*'='!O86,0)</f>
        <v>0</v>
      </c>
      <c r="V86" s="2"/>
      <c r="W86" s="112">
        <f>G86/Overview!$F$19</f>
        <v>0.15277688453225882</v>
      </c>
      <c r="X86" s="60">
        <f>G86^3*(1+H86*Overview!$F$38)</f>
        <v>1.3928173239780499E-3</v>
      </c>
      <c r="Y86" s="61">
        <f>G86^3*Overview!$F$42*(1+Overview!$F$38*H86)+I86*Overview!$F$39/Overview!$F$40</f>
        <v>1.2535355915802449E-4</v>
      </c>
      <c r="AD86" s="2"/>
    </row>
    <row r="87" spans="1:30">
      <c r="A87" s="34">
        <v>84</v>
      </c>
      <c r="B87">
        <v>1</v>
      </c>
      <c r="C87">
        <v>24</v>
      </c>
      <c r="D87" s="149">
        <f t="shared" si="8"/>
        <v>0.26007218669315307</v>
      </c>
      <c r="E87" s="125">
        <f>B87/(B87+Overview!$F$22)</f>
        <v>0.58823529411764708</v>
      </c>
      <c r="F87" s="118">
        <f>EXP(Overview!$F$21/Overview!$F$5-Overview!$F$21/('='!C87+273.15))</f>
        <v>1.2060497570954571</v>
      </c>
      <c r="G87" s="77">
        <f t="shared" si="9"/>
        <v>0.10688159169177613</v>
      </c>
      <c r="H87" s="115">
        <f t="shared" si="10"/>
        <v>0.58823529411764708</v>
      </c>
      <c r="I87" s="80">
        <f>IF((A87-Overview!$F$43)/365=ROUND((A87-Overview!$F$43)/365,0),I86*0.05,I86+U86)</f>
        <v>0</v>
      </c>
      <c r="J87" s="70">
        <f>IF(D87&lt;Overview!$F$16,1,'='!G87/Overview!$F$26)</f>
        <v>4.6269087312457202</v>
      </c>
      <c r="K87" s="71">
        <f>IF(D87&lt;Overview!$F$17,'='!G87/Overview!$F$26,Overview!$F$33)</f>
        <v>4.6269087312457202</v>
      </c>
      <c r="L87" s="72">
        <f t="shared" si="11"/>
        <v>4.6269087312457202</v>
      </c>
      <c r="M87" s="81">
        <f>MIN(1,Overview!$F$44*F87*(G87-Overview!$F$25)^2+0.2)</f>
        <v>1</v>
      </c>
      <c r="N87" s="48">
        <f>L87*F87*Overview!$F$8</f>
        <v>6.3168793954094221E-2</v>
      </c>
      <c r="O87" s="48">
        <f>F87*Overview!$F$6</f>
        <v>2.3686817229354781E-3</v>
      </c>
      <c r="P87" s="122">
        <f>N87*(H87/G87-(1+Overview!$F$35/'='!G87)/(Overview!$F$37*Overview!$F$33))/('='!H87+Overview!$F$36)</f>
        <v>9.8650759117764122E-2</v>
      </c>
      <c r="Q87" s="128">
        <f>(N87/G87-P87)*H87*Overview!$F$29*'='!G87^3</f>
        <v>0.32014439882210594</v>
      </c>
      <c r="R87" s="57">
        <f t="shared" si="6"/>
        <v>0</v>
      </c>
      <c r="S87" s="58">
        <f t="shared" si="7"/>
        <v>3.5146500520362085E-3</v>
      </c>
      <c r="T87" s="58">
        <f>IF(D87&lt;Overview!$F$18,(1-Overview!$F$9)*'='!Q87-'='!D87*'='!O87,0)</f>
        <v>2.6660274544379508E-2</v>
      </c>
      <c r="U87" s="54">
        <f>IF(D87&gt;=Overview!$F$18,(1-Overview!$F$9)*'='!Q87-Overview!$F$18*'='!O87,0)</f>
        <v>0</v>
      </c>
      <c r="V87" s="2"/>
      <c r="W87" s="112">
        <f>G87/Overview!$F$19</f>
        <v>0.15780539154256035</v>
      </c>
      <c r="X87" s="60">
        <f>G87^3*(1+H87*Overview!$F$38)</f>
        <v>1.534923455662319E-3</v>
      </c>
      <c r="Y87" s="61">
        <f>G87^3*Overview!$F$42*(1+Overview!$F$38*H87)+I87*Overview!$F$39/Overview!$F$40</f>
        <v>1.381431110096087E-4</v>
      </c>
      <c r="AD87" s="2"/>
    </row>
    <row r="88" spans="1:30">
      <c r="A88" s="34">
        <v>85</v>
      </c>
      <c r="B88">
        <v>1</v>
      </c>
      <c r="C88">
        <v>24</v>
      </c>
      <c r="D88" s="149">
        <f t="shared" si="8"/>
        <v>0.2867324612375326</v>
      </c>
      <c r="E88" s="125">
        <f>B88/(B88+Overview!$F$22)</f>
        <v>0.58823529411764708</v>
      </c>
      <c r="F88" s="118">
        <f>EXP(Overview!$F$21/Overview!$F$5-Overview!$F$21/('='!C88+273.15))</f>
        <v>1.2060497570954571</v>
      </c>
      <c r="G88" s="77">
        <f t="shared" si="9"/>
        <v>0.11039624174381234</v>
      </c>
      <c r="H88" s="115">
        <f t="shared" si="10"/>
        <v>0.58823529411764708</v>
      </c>
      <c r="I88" s="80">
        <f>IF((A88-Overview!$F$43)/365=ROUND((A88-Overview!$F$43)/365,0),I87*0.05,I87+U87)</f>
        <v>0</v>
      </c>
      <c r="J88" s="70">
        <f>IF(D88&lt;Overview!$F$16,1,'='!G88/Overview!$F$26)</f>
        <v>4.7790580841477208</v>
      </c>
      <c r="K88" s="71">
        <f>IF(D88&lt;Overview!$F$17,'='!G88/Overview!$F$26,Overview!$F$33)</f>
        <v>4.7790580841477208</v>
      </c>
      <c r="L88" s="72">
        <f t="shared" si="11"/>
        <v>4.7790580841477208</v>
      </c>
      <c r="M88" s="81">
        <f>MIN(1,Overview!$F$44*F88*(G88-Overview!$F$25)^2+0.2)</f>
        <v>1</v>
      </c>
      <c r="N88" s="48">
        <f>L88*F88*Overview!$F$8</f>
        <v>6.5246010446135899E-2</v>
      </c>
      <c r="O88" s="48">
        <f>F88*Overview!$F$6</f>
        <v>2.3686817229354781E-3</v>
      </c>
      <c r="P88" s="122">
        <f>N88*(H88/G88-(1+Overview!$F$35/'='!G88)/(Overview!$F$37*Overview!$F$33))/('='!H88+Overview!$F$36)</f>
        <v>9.8556427438841632E-2</v>
      </c>
      <c r="Q88" s="128">
        <f>(N88/G88-P88)*H88*Overview!$F$29*'='!G88^3</f>
        <v>0.35284440397938766</v>
      </c>
      <c r="R88" s="57">
        <f t="shared" si="6"/>
        <v>0</v>
      </c>
      <c r="S88" s="58">
        <f t="shared" si="7"/>
        <v>3.6267530629816198E-3</v>
      </c>
      <c r="T88" s="58">
        <f>IF(D88&lt;Overview!$F$18,(1-Overview!$F$9)*'='!Q88-'='!D88*'='!O88,0)</f>
        <v>2.9383165278738198E-2</v>
      </c>
      <c r="U88" s="54">
        <f>IF(D88&gt;=Overview!$F$18,(1-Overview!$F$9)*'='!Q88-Overview!$F$18*'='!O88,0)</f>
        <v>0</v>
      </c>
      <c r="V88" s="2"/>
      <c r="W88" s="112">
        <f>G88/Overview!$F$19</f>
        <v>0.1629945987654102</v>
      </c>
      <c r="X88" s="60">
        <f>G88^3*(1+H88*Overview!$F$38)</f>
        <v>1.6913786760897017E-3</v>
      </c>
      <c r="Y88" s="61">
        <f>G88^3*Overview!$F$42*(1+Overview!$F$38*H88)+I88*Overview!$F$39/Overview!$F$40</f>
        <v>1.5222408084807315E-4</v>
      </c>
      <c r="AD88" s="2"/>
    </row>
    <row r="89" spans="1:30">
      <c r="A89" s="34">
        <v>86</v>
      </c>
      <c r="B89">
        <v>1</v>
      </c>
      <c r="C89">
        <v>24</v>
      </c>
      <c r="D89" s="149">
        <f t="shared" si="8"/>
        <v>0.31611562651627079</v>
      </c>
      <c r="E89" s="125">
        <f>B89/(B89+Overview!$F$22)</f>
        <v>0.58823529411764708</v>
      </c>
      <c r="F89" s="118">
        <f>EXP(Overview!$F$21/Overview!$F$5-Overview!$F$21/('='!C89+273.15))</f>
        <v>1.2060497570954571</v>
      </c>
      <c r="G89" s="77">
        <f t="shared" si="9"/>
        <v>0.11402299480679395</v>
      </c>
      <c r="H89" s="115">
        <f t="shared" si="10"/>
        <v>0.58823529411764708</v>
      </c>
      <c r="I89" s="80">
        <f>IF((A89-Overview!$F$43)/365=ROUND((A89-Overview!$F$43)/365,0),I88*0.05,I88+U88)</f>
        <v>0</v>
      </c>
      <c r="J89" s="70">
        <f>IF(D89&lt;Overview!$F$16,1,'='!G89/Overview!$F$26)</f>
        <v>4.9360603812464916</v>
      </c>
      <c r="K89" s="71">
        <f>IF(D89&lt;Overview!$F$17,'='!G89/Overview!$F$26,Overview!$F$33)</f>
        <v>4.9360603812464916</v>
      </c>
      <c r="L89" s="72">
        <f t="shared" si="11"/>
        <v>4.9360603812464916</v>
      </c>
      <c r="M89" s="81">
        <f>MIN(1,Overview!$F$44*F89*(G89-Overview!$F$25)^2+0.2)</f>
        <v>1</v>
      </c>
      <c r="N89" s="48">
        <f>L89*F89*Overview!$F$8</f>
        <v>6.7389481677538721E-2</v>
      </c>
      <c r="O89" s="48">
        <f>F89*Overview!$F$6</f>
        <v>2.3686817229354781E-3</v>
      </c>
      <c r="P89" s="122">
        <f>N89*(H89/G89-(1+Overview!$F$35/'='!G89)/(Overview!$F$37*Overview!$F$33))/('='!H89+Overview!$F$36)</f>
        <v>9.8459086963857426E-2</v>
      </c>
      <c r="Q89" s="128">
        <f>(N89/G89-P89)*H89*Overview!$F$29*'='!G89^3</f>
        <v>0.38885128016407067</v>
      </c>
      <c r="R89" s="57">
        <f t="shared" si="6"/>
        <v>0</v>
      </c>
      <c r="S89" s="58">
        <f t="shared" si="7"/>
        <v>3.7421999871871964E-3</v>
      </c>
      <c r="T89" s="58">
        <f>IF(D89&lt;Overview!$F$18,(1-Overview!$F$9)*'='!Q89-'='!D89*'='!O89,0)</f>
        <v>3.2381351763115455E-2</v>
      </c>
      <c r="U89" s="54">
        <f>IF(D89&gt;=Overview!$F$18,(1-Overview!$F$9)*'='!Q89-Overview!$F$18*'='!O89,0)</f>
        <v>0</v>
      </c>
      <c r="V89" s="2"/>
      <c r="W89" s="112">
        <f>G89/Overview!$F$19</f>
        <v>0.16834932054745896</v>
      </c>
      <c r="X89" s="60">
        <f>G89^3*(1+H89*Overview!$F$38)</f>
        <v>1.8636112141801628E-3</v>
      </c>
      <c r="Y89" s="61">
        <f>G89^3*Overview!$F$42*(1+Overview!$F$38*H89)+I89*Overview!$F$39/Overview!$F$40</f>
        <v>1.6772500927621464E-4</v>
      </c>
      <c r="AD89" s="2"/>
    </row>
    <row r="90" spans="1:30">
      <c r="A90" s="34">
        <v>87</v>
      </c>
      <c r="B90">
        <v>1</v>
      </c>
      <c r="C90">
        <v>24</v>
      </c>
      <c r="D90" s="149">
        <f t="shared" si="8"/>
        <v>0.34849697827938625</v>
      </c>
      <c r="E90" s="125">
        <f>B90/(B90+Overview!$F$22)</f>
        <v>0.58823529411764708</v>
      </c>
      <c r="F90" s="118">
        <f>EXP(Overview!$F$21/Overview!$F$5-Overview!$F$21/('='!C90+273.15))</f>
        <v>1.2060497570954571</v>
      </c>
      <c r="G90" s="77">
        <f t="shared" si="9"/>
        <v>0.11776519479398115</v>
      </c>
      <c r="H90" s="115">
        <f t="shared" si="10"/>
        <v>0.58823529411764708</v>
      </c>
      <c r="I90" s="80">
        <f>IF((A90-Overview!$F$43)/365=ROUND((A90-Overview!$F$43)/365,0),I89*0.05,I89+U89)</f>
        <v>0</v>
      </c>
      <c r="J90" s="70">
        <f>IF(D90&lt;Overview!$F$16,1,'='!G90/Overview!$F$26)</f>
        <v>5.098060380691825</v>
      </c>
      <c r="K90" s="71">
        <f>IF(D90&lt;Overview!$F$17,'='!G90/Overview!$F$26,Overview!$F$33)</f>
        <v>5.098060380691825</v>
      </c>
      <c r="L90" s="72">
        <f t="shared" si="11"/>
        <v>5.098060380691825</v>
      </c>
      <c r="M90" s="81">
        <f>MIN(1,Overview!$F$44*F90*(G90-Overview!$F$25)^2+0.2)</f>
        <v>1</v>
      </c>
      <c r="N90" s="48">
        <f>L90*F90*Overview!$F$8</f>
        <v>6.9601183956518084E-2</v>
      </c>
      <c r="O90" s="48">
        <f>F90*Overview!$F$6</f>
        <v>2.3686817229354781E-3</v>
      </c>
      <c r="P90" s="122">
        <f>N90*(H90/G90-(1+Overview!$F$35/'='!G90)/(Overview!$F$37*Overview!$F$33))/('='!H90+Overview!$F$36)</f>
        <v>9.8358647943633901E-2</v>
      </c>
      <c r="Q90" s="128">
        <f>(N90/G90-P90)*H90*Overview!$F$29*'='!G90^3</f>
        <v>0.42849485946380494</v>
      </c>
      <c r="R90" s="57">
        <f t="shared" si="6"/>
        <v>0</v>
      </c>
      <c r="S90" s="58">
        <f t="shared" si="7"/>
        <v>3.8610751115848861E-3</v>
      </c>
      <c r="T90" s="58">
        <f>IF(D90&lt;Overview!$F$18,(1-Overview!$F$9)*'='!Q90-'='!D90*'='!O90,0)</f>
        <v>3.568228360336758E-2</v>
      </c>
      <c r="U90" s="54">
        <f>IF(D90&gt;=Overview!$F$18,(1-Overview!$F$9)*'='!Q90-Overview!$F$18*'='!O90,0)</f>
        <v>0</v>
      </c>
      <c r="V90" s="2"/>
      <c r="W90" s="112">
        <f>G90/Overview!$F$19</f>
        <v>0.17387449401148847</v>
      </c>
      <c r="X90" s="60">
        <f>G90^3*(1+H90*Overview!$F$38)</f>
        <v>2.0531886217861929E-3</v>
      </c>
      <c r="Y90" s="61">
        <f>G90^3*Overview!$F$42*(1+Overview!$F$38*H90)+I90*Overview!$F$39/Overview!$F$40</f>
        <v>1.8478697596075735E-4</v>
      </c>
      <c r="AD90" s="2"/>
    </row>
    <row r="91" spans="1:30">
      <c r="A91" s="34">
        <v>88</v>
      </c>
      <c r="B91">
        <v>1</v>
      </c>
      <c r="C91">
        <v>24</v>
      </c>
      <c r="D91" s="149">
        <f t="shared" si="8"/>
        <v>0.38417926188275381</v>
      </c>
      <c r="E91" s="125">
        <f>B91/(B91+Overview!$F$22)</f>
        <v>0.58823529411764708</v>
      </c>
      <c r="F91" s="118">
        <f>EXP(Overview!$F$21/Overview!$F$5-Overview!$F$21/('='!C91+273.15))</f>
        <v>1.2060497570954571</v>
      </c>
      <c r="G91" s="77">
        <f t="shared" si="9"/>
        <v>0.12162626990556603</v>
      </c>
      <c r="H91" s="115">
        <f t="shared" si="10"/>
        <v>0.58823529411764708</v>
      </c>
      <c r="I91" s="80">
        <f>IF((A91-Overview!$F$43)/365=ROUND((A91-Overview!$F$43)/365,0),I90*0.05,I90+U90)</f>
        <v>0</v>
      </c>
      <c r="J91" s="70">
        <f>IF(D91&lt;Overview!$F$16,1,'='!G91/Overview!$F$26)</f>
        <v>5.2652064894184436</v>
      </c>
      <c r="K91" s="71">
        <f>IF(D91&lt;Overview!$F$17,'='!G91/Overview!$F$26,Overview!$F$33)</f>
        <v>5.2652064894184436</v>
      </c>
      <c r="L91" s="72">
        <f t="shared" si="11"/>
        <v>5.2652064894184436</v>
      </c>
      <c r="M91" s="81">
        <f>MIN(1,Overview!$F$44*F91*(G91-Overview!$F$25)^2+0.2)</f>
        <v>1</v>
      </c>
      <c r="N91" s="48">
        <f>L91*F91*Overview!$F$8</f>
        <v>7.1883143406264491E-2</v>
      </c>
      <c r="O91" s="48">
        <f>F91*Overview!$F$6</f>
        <v>2.3686817229354781E-3</v>
      </c>
      <c r="P91" s="122">
        <f>N91*(H91/G91-(1+Overview!$F$35/'='!G91)/(Overview!$F$37*Overview!$F$33))/('='!H91+Overview!$F$36)</f>
        <v>9.8255018366768698E-2</v>
      </c>
      <c r="Q91" s="128">
        <f>(N91/G91-P91)*H91*Overview!$F$29*'='!G91^3</f>
        <v>0.47213724177238559</v>
      </c>
      <c r="R91" s="57">
        <f t="shared" si="6"/>
        <v>0</v>
      </c>
      <c r="S91" s="58">
        <f t="shared" si="7"/>
        <v>3.9834637944843191E-3</v>
      </c>
      <c r="T91" s="58">
        <f>IF(D91&lt;Overview!$F$18,(1-Overview!$F$9)*'='!Q91-'='!D91*'='!O91,0)</f>
        <v>3.9316094603054755E-2</v>
      </c>
      <c r="U91" s="54">
        <f>IF(D91&gt;=Overview!$F$18,(1-Overview!$F$9)*'='!Q91-Overview!$F$18*'='!O91,0)</f>
        <v>0</v>
      </c>
      <c r="V91" s="2"/>
      <c r="W91" s="112">
        <f>G91/Overview!$F$19</f>
        <v>0.17957518072577297</v>
      </c>
      <c r="X91" s="60">
        <f>G91^3*(1+H91*Overview!$F$38)</f>
        <v>2.2618309781309168E-3</v>
      </c>
      <c r="Y91" s="61">
        <f>G91^3*Overview!$F$42*(1+Overview!$F$38*H91)+I91*Overview!$F$39/Overview!$F$40</f>
        <v>2.0356478803178253E-4</v>
      </c>
      <c r="AD91" s="2"/>
    </row>
    <row r="92" spans="1:30">
      <c r="A92" s="34">
        <v>89</v>
      </c>
      <c r="B92">
        <v>1</v>
      </c>
      <c r="C92">
        <v>24</v>
      </c>
      <c r="D92" s="149">
        <f t="shared" si="8"/>
        <v>0.42349535648580855</v>
      </c>
      <c r="E92" s="125">
        <f>B92/(B92+Overview!$F$22)</f>
        <v>0.58823529411764708</v>
      </c>
      <c r="F92" s="118">
        <f>EXP(Overview!$F$21/Overview!$F$5-Overview!$F$21/('='!C92+273.15))</f>
        <v>1.2060497570954571</v>
      </c>
      <c r="G92" s="77">
        <f t="shared" si="9"/>
        <v>0.12560973370005035</v>
      </c>
      <c r="H92" s="115">
        <f t="shared" si="10"/>
        <v>0.58823529411764708</v>
      </c>
      <c r="I92" s="80">
        <f>IF((A92-Overview!$F$43)/365=ROUND((A92-Overview!$F$43)/365,0),I91*0.05,I91+U91)</f>
        <v>0</v>
      </c>
      <c r="J92" s="70">
        <f>IF(D92&lt;Overview!$F$16,1,'='!G92/Overview!$F$26)</f>
        <v>5.4376508095259899</v>
      </c>
      <c r="K92" s="71">
        <f>IF(D92&lt;Overview!$F$17,'='!G92/Overview!$F$26,Overview!$F$33)</f>
        <v>5.4376508095259899</v>
      </c>
      <c r="L92" s="72">
        <f t="shared" si="11"/>
        <v>5.4376508095259899</v>
      </c>
      <c r="M92" s="81">
        <f>MIN(1,Overview!$F$44*F92*(G92-Overview!$F$25)^2+0.2)</f>
        <v>1</v>
      </c>
      <c r="N92" s="48">
        <f>L92*F92*Overview!$F$8</f>
        <v>7.423743659814569E-2</v>
      </c>
      <c r="O92" s="48">
        <f>F92*Overview!$F$6</f>
        <v>2.3686817229354781E-3</v>
      </c>
      <c r="P92" s="122">
        <f>N92*(H92/G92-(1+Overview!$F$35/'='!G92)/(Overview!$F$37*Overview!$F$33))/('='!H92+Overview!$F$36)</f>
        <v>9.8148103930879721E-2</v>
      </c>
      <c r="Q92" s="128">
        <f>(N92/G92-P92)*H92*Overview!$F$29*'='!G92^3</f>
        <v>0.52017586549596173</v>
      </c>
      <c r="R92" s="57">
        <f t="shared" si="6"/>
        <v>0</v>
      </c>
      <c r="S92" s="58">
        <f t="shared" si="7"/>
        <v>4.1094523993075562E-3</v>
      </c>
      <c r="T92" s="58">
        <f>IF(D92&lt;Overview!$F$18,(1-Overview!$F$9)*'='!Q92-'='!D92*'='!O92,0)</f>
        <v>4.3315858029599988E-2</v>
      </c>
      <c r="U92" s="54">
        <f>IF(D92&gt;=Overview!$F$18,(1-Overview!$F$9)*'='!Q92-Overview!$F$18*'='!O92,0)</f>
        <v>0</v>
      </c>
      <c r="V92" s="2"/>
      <c r="W92" s="112">
        <f>G92/Overview!$F$19</f>
        <v>0.18545656828591517</v>
      </c>
      <c r="X92" s="60">
        <f>G92^3*(1+H92*Overview!$F$38)</f>
        <v>2.4914252933889115E-3</v>
      </c>
      <c r="Y92" s="61">
        <f>G92^3*Overview!$F$42*(1+Overview!$F$38*H92)+I92*Overview!$F$39/Overview!$F$40</f>
        <v>2.2422827640500203E-4</v>
      </c>
      <c r="AD92" s="2"/>
    </row>
    <row r="93" spans="1:30">
      <c r="A93" s="34">
        <v>90</v>
      </c>
      <c r="B93">
        <v>1</v>
      </c>
      <c r="C93">
        <v>24</v>
      </c>
      <c r="D93" s="149">
        <f t="shared" si="8"/>
        <v>0.46681121451540852</v>
      </c>
      <c r="E93" s="125">
        <f>B93/(B93+Overview!$F$22)</f>
        <v>0.58823529411764708</v>
      </c>
      <c r="F93" s="118">
        <f>EXP(Overview!$F$21/Overview!$F$5-Overview!$F$21/('='!C93+273.15))</f>
        <v>1.2060497570954571</v>
      </c>
      <c r="G93" s="77">
        <f t="shared" si="9"/>
        <v>0.1297191860993579</v>
      </c>
      <c r="H93" s="115">
        <f t="shared" si="10"/>
        <v>0.58823529411764708</v>
      </c>
      <c r="I93" s="80">
        <f>IF((A93-Overview!$F$43)/365=ROUND((A93-Overview!$F$43)/365,0),I92*0.05,I92+U92)</f>
        <v>0</v>
      </c>
      <c r="J93" s="70">
        <f>IF(D93&lt;Overview!$F$16,1,'='!G93/Overview!$F$26)</f>
        <v>5.6155491817903851</v>
      </c>
      <c r="K93" s="71">
        <f>IF(D93&lt;Overview!$F$17,'='!G93/Overview!$F$26,Overview!$F$33)</f>
        <v>5.6155491817903851</v>
      </c>
      <c r="L93" s="72">
        <f t="shared" si="11"/>
        <v>5.6155491817903851</v>
      </c>
      <c r="M93" s="81">
        <f>MIN(1,Overview!$F$44*F93*(G93-Overview!$F$25)^2+0.2)</f>
        <v>1</v>
      </c>
      <c r="N93" s="48">
        <f>L93*F93*Overview!$F$8</f>
        <v>7.6666191145744647E-2</v>
      </c>
      <c r="O93" s="48">
        <f>F93*Overview!$F$6</f>
        <v>2.3686817229354781E-3</v>
      </c>
      <c r="P93" s="122">
        <f>N93*(H93/G93-(1+Overview!$F$35/'='!G93)/(Overview!$F$37*Overview!$F$33))/('='!H93+Overview!$F$36)</f>
        <v>9.8037808015628003E-2</v>
      </c>
      <c r="Q93" s="128">
        <f>(N93/G93-P93)*H93*Overview!$F$29*'='!G93^3</f>
        <v>0.57304685879119033</v>
      </c>
      <c r="R93" s="57">
        <f t="shared" si="6"/>
        <v>0</v>
      </c>
      <c r="S93" s="58">
        <f t="shared" si="7"/>
        <v>4.2391282209174571E-3</v>
      </c>
      <c r="T93" s="58">
        <f>IF(D93&lt;Overview!$F$18,(1-Overview!$F$9)*'='!Q93-'='!D93*'='!O93,0)</f>
        <v>4.7717865177125486E-2</v>
      </c>
      <c r="U93" s="54">
        <f>IF(D93&gt;=Overview!$F$18,(1-Overview!$F$9)*'='!Q93-Overview!$F$18*'='!O93,0)</f>
        <v>0</v>
      </c>
      <c r="V93" s="2"/>
      <c r="W93" s="112">
        <f>G93/Overview!$F$19</f>
        <v>0.19152397179884526</v>
      </c>
      <c r="X93" s="60">
        <f>G93^3*(1+H93*Overview!$F$38)</f>
        <v>2.7440412132653702E-3</v>
      </c>
      <c r="Y93" s="61">
        <f>G93^3*Overview!$F$42*(1+Overview!$F$38*H93)+I93*Overview!$F$39/Overview!$F$40</f>
        <v>2.4696370919388331E-4</v>
      </c>
      <c r="AD93" s="2"/>
    </row>
    <row r="94" spans="1:30">
      <c r="A94" s="34">
        <v>91</v>
      </c>
      <c r="B94">
        <v>1</v>
      </c>
      <c r="C94">
        <v>24</v>
      </c>
      <c r="D94" s="149">
        <f t="shared" si="8"/>
        <v>0.51452907969253403</v>
      </c>
      <c r="E94" s="125">
        <f>B94/(B94+Overview!$F$22)</f>
        <v>0.58823529411764708</v>
      </c>
      <c r="F94" s="118">
        <f>EXP(Overview!$F$21/Overview!$F$5-Overview!$F$21/('='!C94+273.15))</f>
        <v>1.2060497570954571</v>
      </c>
      <c r="G94" s="77">
        <f t="shared" si="9"/>
        <v>0.13395831432027536</v>
      </c>
      <c r="H94" s="115">
        <f t="shared" si="10"/>
        <v>0.58823529411764708</v>
      </c>
      <c r="I94" s="80">
        <f>IF((A94-Overview!$F$43)/365=ROUND((A94-Overview!$F$43)/365,0),I93*0.05,I93+U93)</f>
        <v>0</v>
      </c>
      <c r="J94" s="70">
        <f>IF(D94&lt;Overview!$F$16,1,'='!G94/Overview!$F$26)</f>
        <v>5.7990612259859464</v>
      </c>
      <c r="K94" s="71">
        <f>IF(D94&lt;Overview!$F$17,'='!G94/Overview!$F$26,Overview!$F$33)</f>
        <v>5.7990612259859464</v>
      </c>
      <c r="L94" s="72">
        <f t="shared" si="11"/>
        <v>5.7990612259859464</v>
      </c>
      <c r="M94" s="81">
        <f>MIN(1,Overview!$F$44*F94*(G94-Overview!$F$25)^2+0.2)</f>
        <v>1</v>
      </c>
      <c r="N94" s="48">
        <f>L94*F94*Overview!$F$8</f>
        <v>7.9171586255356627E-2</v>
      </c>
      <c r="O94" s="48">
        <f>F94*Overview!$F$6</f>
        <v>2.3686817229354781E-3</v>
      </c>
      <c r="P94" s="122">
        <f>N94*(H94/G94-(1+Overview!$F$35/'='!G94)/(Overview!$F$37*Overview!$F$33))/('='!H94+Overview!$F$36)</f>
        <v>9.7924031657718541E-2</v>
      </c>
      <c r="Q94" s="128">
        <f>(N94/G94-P94)*H94*Overview!$F$29*'='!G94^3</f>
        <v>0.63122869538612547</v>
      </c>
      <c r="R94" s="57">
        <f t="shared" si="6"/>
        <v>0</v>
      </c>
      <c r="S94" s="58">
        <f t="shared" si="7"/>
        <v>4.3725794041044189E-3</v>
      </c>
      <c r="T94" s="58">
        <f>IF(D94&lt;Overview!$F$18,(1-Overview!$F$9)*'='!Q94-'='!D94*'='!O94,0)</f>
        <v>5.2561929219911402E-2</v>
      </c>
      <c r="U94" s="54">
        <f>IF(D94&gt;=Overview!$F$18,(1-Overview!$F$9)*'='!Q94-Overview!$F$18*'='!O94,0)</f>
        <v>0</v>
      </c>
      <c r="V94" s="2"/>
      <c r="W94" s="112">
        <f>G94/Overview!$F$19</f>
        <v>0.19778283525804718</v>
      </c>
      <c r="X94" s="60">
        <f>G94^3*(1+H94*Overview!$F$38)</f>
        <v>3.0219481341342579E-3</v>
      </c>
      <c r="Y94" s="61">
        <f>G94^3*Overview!$F$42*(1+Overview!$F$38*H94)+I94*Overview!$F$39/Overview!$F$40</f>
        <v>2.7197533207208319E-4</v>
      </c>
      <c r="AD94" s="2"/>
    </row>
    <row r="95" spans="1:30">
      <c r="A95" s="34">
        <v>92</v>
      </c>
      <c r="B95">
        <v>1</v>
      </c>
      <c r="C95">
        <v>24</v>
      </c>
      <c r="D95" s="149">
        <f t="shared" si="8"/>
        <v>0.56709100891244546</v>
      </c>
      <c r="E95" s="125">
        <f>B95/(B95+Overview!$F$22)</f>
        <v>0.58823529411764708</v>
      </c>
      <c r="F95" s="118">
        <f>EXP(Overview!$F$21/Overview!$F$5-Overview!$F$21/('='!C95+273.15))</f>
        <v>1.2060497570954571</v>
      </c>
      <c r="G95" s="77">
        <f t="shared" si="9"/>
        <v>0.13833089372437979</v>
      </c>
      <c r="H95" s="115">
        <f t="shared" si="10"/>
        <v>0.58823529411764708</v>
      </c>
      <c r="I95" s="80">
        <f>IF((A95-Overview!$F$43)/365=ROUND((A95-Overview!$F$43)/365,0),I94*0.05,I94+U94)</f>
        <v>0</v>
      </c>
      <c r="J95" s="70">
        <f>IF(D95&lt;Overview!$F$16,1,'='!G95/Overview!$F$26)</f>
        <v>5.9883503776787794</v>
      </c>
      <c r="K95" s="71">
        <f>IF(D95&lt;Overview!$F$17,'='!G95/Overview!$F$26,Overview!$F$33)</f>
        <v>5.9883503776787794</v>
      </c>
      <c r="L95" s="72">
        <f t="shared" si="11"/>
        <v>5.9883503776787794</v>
      </c>
      <c r="M95" s="81">
        <f>MIN(1,Overview!$F$44*F95*(G95-Overview!$F$25)^2+0.2)</f>
        <v>1</v>
      </c>
      <c r="N95" s="48">
        <f>L95*F95*Overview!$F$8</f>
        <v>8.1755853228310429E-2</v>
      </c>
      <c r="O95" s="48">
        <f>F95*Overview!$F$6</f>
        <v>2.3686817229354781E-3</v>
      </c>
      <c r="P95" s="122">
        <f>N95*(H95/G95-(1+Overview!$F$35/'='!G95)/(Overview!$F$37*Overview!$F$33))/('='!H95+Overview!$F$36)</f>
        <v>9.7806673528088514E-2</v>
      </c>
      <c r="Q95" s="128">
        <f>(N95/G95-P95)*H95*Overview!$F$29*'='!G95^3</f>
        <v>0.69524618088381118</v>
      </c>
      <c r="R95" s="57">
        <f t="shared" si="6"/>
        <v>0</v>
      </c>
      <c r="S95" s="58">
        <f t="shared" si="7"/>
        <v>4.5098948537830403E-3</v>
      </c>
      <c r="T95" s="58">
        <f>IF(D95&lt;Overview!$F$18,(1-Overview!$F$9)*'='!Q95-'='!D95*'='!O95,0)</f>
        <v>5.78917165032488E-2</v>
      </c>
      <c r="U95" s="54">
        <f>IF(D95&gt;=Overview!$F$18,(1-Overview!$F$9)*'='!Q95-Overview!$F$18*'='!O95,0)</f>
        <v>0</v>
      </c>
      <c r="V95" s="2"/>
      <c r="W95" s="112">
        <f>G95/Overview!$F$19</f>
        <v>0.20423873279843466</v>
      </c>
      <c r="X95" s="60">
        <f>G95^3*(1+H95*Overview!$F$38)</f>
        <v>3.3276338464552227E-3</v>
      </c>
      <c r="Y95" s="61">
        <f>G95^3*Overview!$F$42*(1+Overview!$F$38*H95)+I95*Overview!$F$39/Overview!$F$40</f>
        <v>2.9948704618096999E-4</v>
      </c>
      <c r="AD95" s="2"/>
    </row>
    <row r="96" spans="1:30">
      <c r="A96" s="34">
        <v>93</v>
      </c>
      <c r="B96">
        <v>1</v>
      </c>
      <c r="C96">
        <v>24</v>
      </c>
      <c r="D96" s="149">
        <f t="shared" si="8"/>
        <v>0.62498272541569422</v>
      </c>
      <c r="E96" s="125">
        <f>B96/(B96+Overview!$F$22)</f>
        <v>0.58823529411764708</v>
      </c>
      <c r="F96" s="118">
        <f>EXP(Overview!$F$21/Overview!$F$5-Overview!$F$21/('='!C96+273.15))</f>
        <v>1.2060497570954571</v>
      </c>
      <c r="G96" s="77">
        <f t="shared" si="9"/>
        <v>0.14284078857816282</v>
      </c>
      <c r="H96" s="115">
        <f t="shared" si="10"/>
        <v>0.58823529411764708</v>
      </c>
      <c r="I96" s="80">
        <f>IF((A96-Overview!$F$43)/365=ROUND((A96-Overview!$F$43)/365,0),I95*0.05,I95+U95)</f>
        <v>0</v>
      </c>
      <c r="J96" s="70">
        <f>IF(D96&lt;Overview!$F$16,1,'='!G96/Overview!$F$26)</f>
        <v>6.1835839211325903</v>
      </c>
      <c r="K96" s="71">
        <f>IF(D96&lt;Overview!$F$17,'='!G96/Overview!$F$26,Overview!$F$33)</f>
        <v>6.1835839211325903</v>
      </c>
      <c r="L96" s="72">
        <f t="shared" si="11"/>
        <v>6.1835839211325903</v>
      </c>
      <c r="M96" s="81">
        <f>MIN(1,Overview!$F$44*F96*(G96-Overview!$F$25)^2+0.2)</f>
        <v>1</v>
      </c>
      <c r="N96" s="48">
        <f>L96*F96*Overview!$F$8</f>
        <v>8.4421275910214311E-2</v>
      </c>
      <c r="O96" s="48">
        <f>F96*Overview!$F$6</f>
        <v>2.3686817229354781E-3</v>
      </c>
      <c r="P96" s="122">
        <f>N96*(H96/G96-(1+Overview!$F$35/'='!G96)/(Overview!$F$37*Overview!$F$33))/('='!H96+Overview!$F$36)</f>
        <v>9.7685629911505742E-2</v>
      </c>
      <c r="Q96" s="128">
        <f>(N96/G96-P96)*H96*Overview!$F$29*'='!G96^3</f>
        <v>0.76567479741094702</v>
      </c>
      <c r="R96" s="57">
        <f t="shared" si="6"/>
        <v>0</v>
      </c>
      <c r="S96" s="58">
        <f t="shared" si="7"/>
        <v>4.6511641364380164E-3</v>
      </c>
      <c r="T96" s="58">
        <f>IF(D96&lt;Overview!$F$18,(1-Overview!$F$9)*'='!Q96-'='!D96*'='!O96,0)</f>
        <v>6.3755107580570181E-2</v>
      </c>
      <c r="U96" s="54">
        <f>IF(D96&gt;=Overview!$F$18,(1-Overview!$F$9)*'='!Q96-Overview!$F$18*'='!O96,0)</f>
        <v>0</v>
      </c>
      <c r="V96" s="2"/>
      <c r="W96" s="112">
        <f>G96/Overview!$F$19</f>
        <v>0.21089736981863696</v>
      </c>
      <c r="X96" s="60">
        <f>G96^3*(1+H96*Overview!$F$38)</f>
        <v>3.6638248328108034E-3</v>
      </c>
      <c r="Y96" s="61">
        <f>G96^3*Overview!$F$42*(1+Overview!$F$38*H96)+I96*Overview!$F$39/Overview!$F$40</f>
        <v>3.2974423495297226E-4</v>
      </c>
      <c r="AD96" s="2"/>
    </row>
    <row r="97" spans="1:30">
      <c r="A97" s="34">
        <v>94</v>
      </c>
      <c r="B97">
        <v>1</v>
      </c>
      <c r="C97">
        <v>24</v>
      </c>
      <c r="D97" s="149">
        <f t="shared" si="8"/>
        <v>0.68873783299626434</v>
      </c>
      <c r="E97" s="125">
        <f>B97/(B97+Overview!$F$22)</f>
        <v>0.58823529411764708</v>
      </c>
      <c r="F97" s="118">
        <f>EXP(Overview!$F$21/Overview!$F$5-Overview!$F$21/('='!C97+273.15))</f>
        <v>1.2060497570954571</v>
      </c>
      <c r="G97" s="77">
        <f t="shared" si="9"/>
        <v>0.14749195271460083</v>
      </c>
      <c r="H97" s="115">
        <f t="shared" si="10"/>
        <v>0.58823529411764708</v>
      </c>
      <c r="I97" s="80">
        <f>IF((A97-Overview!$F$43)/365=ROUND((A97-Overview!$F$43)/365,0),I96*0.05,I96+U96)</f>
        <v>0</v>
      </c>
      <c r="J97" s="70">
        <f>IF(D97&lt;Overview!$F$16,1,'='!G97/Overview!$F$26)</f>
        <v>6.3849330179480885</v>
      </c>
      <c r="K97" s="71">
        <f>IF(D97&lt;Overview!$F$17,'='!G97/Overview!$F$26,Overview!$F$33)</f>
        <v>6.3849330179480885</v>
      </c>
      <c r="L97" s="72">
        <f t="shared" si="11"/>
        <v>6.3849330179480885</v>
      </c>
      <c r="M97" s="81">
        <f>MIN(1,Overview!$F$44*F97*(G97-Overview!$F$25)^2+0.2)</f>
        <v>1</v>
      </c>
      <c r="N97" s="48">
        <f>L97*F97*Overview!$F$8</f>
        <v>8.7170191081955076E-2</v>
      </c>
      <c r="O97" s="48">
        <f>F97*Overview!$F$6</f>
        <v>2.3686817229354781E-3</v>
      </c>
      <c r="P97" s="122">
        <f>N97*(H97/G97-(1+Overview!$F$35/'='!G97)/(Overview!$F$37*Overview!$F$33))/('='!H97+Overview!$F$36)</f>
        <v>9.756079468881261E-2</v>
      </c>
      <c r="Q97" s="128">
        <f>(N97/G97-P97)*H97*Overview!$F$29*'='!G97^3</f>
        <v>0.84314543655237773</v>
      </c>
      <c r="R97" s="57">
        <f t="shared" si="6"/>
        <v>0</v>
      </c>
      <c r="S97" s="58">
        <f t="shared" si="7"/>
        <v>4.7964773723470763E-3</v>
      </c>
      <c r="T97" s="58">
        <f>IF(D97&lt;Overview!$F$18,(1-Overview!$F$9)*'='!Q97-'='!D97*'='!O97,0)</f>
        <v>7.0204590477350184E-2</v>
      </c>
      <c r="U97" s="54">
        <f>IF(D97&gt;=Overview!$F$18,(1-Overview!$F$9)*'='!Q97-Overview!$F$18*'='!O97,0)</f>
        <v>0</v>
      </c>
      <c r="V97" s="2"/>
      <c r="W97" s="112">
        <f>G97/Overview!$F$19</f>
        <v>0.21776458395777473</v>
      </c>
      <c r="X97" s="60">
        <f>G97^3*(1+H97*Overview!$F$38)</f>
        <v>4.0335083559951256E-3</v>
      </c>
      <c r="Y97" s="61">
        <f>G97^3*Overview!$F$42*(1+Overview!$F$38*H97)+I97*Overview!$F$39/Overview!$F$40</f>
        <v>3.6301575203956133E-4</v>
      </c>
      <c r="AD97" s="2"/>
    </row>
    <row r="98" spans="1:30">
      <c r="A98" s="34">
        <v>95</v>
      </c>
      <c r="B98">
        <v>1</v>
      </c>
      <c r="C98">
        <v>24</v>
      </c>
      <c r="D98" s="149">
        <f t="shared" si="8"/>
        <v>0.75894242347361451</v>
      </c>
      <c r="E98" s="125">
        <f>B98/(B98+Overview!$F$22)</f>
        <v>0.58823529411764708</v>
      </c>
      <c r="F98" s="118">
        <f>EXP(Overview!$F$21/Overview!$F$5-Overview!$F$21/('='!C98+273.15))</f>
        <v>1.2060497570954571</v>
      </c>
      <c r="G98" s="77">
        <f t="shared" si="9"/>
        <v>0.1522884300869479</v>
      </c>
      <c r="H98" s="115">
        <f t="shared" si="10"/>
        <v>0.58823529411764708</v>
      </c>
      <c r="I98" s="80">
        <f>IF((A98-Overview!$F$43)/365=ROUND((A98-Overview!$F$43)/365,0),I97*0.05,I97+U97)</f>
        <v>0</v>
      </c>
      <c r="J98" s="70">
        <f>IF(D98&lt;Overview!$F$16,1,'='!G98/Overview!$F$26)</f>
        <v>6.5925727310367055</v>
      </c>
      <c r="K98" s="71">
        <f>IF(D98&lt;Overview!$F$17,'='!G98/Overview!$F$26,Overview!$F$33)</f>
        <v>6.5925727310367055</v>
      </c>
      <c r="L98" s="72">
        <f t="shared" si="11"/>
        <v>6.5925727310367055</v>
      </c>
      <c r="M98" s="81">
        <f>MIN(1,Overview!$F$44*F98*(G98-Overview!$F$25)^2+0.2)</f>
        <v>1</v>
      </c>
      <c r="N98" s="48">
        <f>L98*F98*Overview!$F$8</f>
        <v>9.0004988786998794E-2</v>
      </c>
      <c r="O98" s="48">
        <f>F98*Overview!$F$6</f>
        <v>2.3686817229354781E-3</v>
      </c>
      <c r="P98" s="122">
        <f>N98*(H98/G98-(1+Overview!$F$35/'='!G98)/(Overview!$F$37*Overview!$F$33))/('='!H98+Overview!$F$36)</f>
        <v>9.7432059322062461E-2</v>
      </c>
      <c r="Q98" s="128">
        <f>(N98/G98-P98)*H98*Overview!$F$29*'='!G98^3</f>
        <v>0.92834955270871</v>
      </c>
      <c r="R98" s="57">
        <f t="shared" si="6"/>
        <v>0</v>
      </c>
      <c r="S98" s="58">
        <f t="shared" si="7"/>
        <v>4.9459251180984229E-3</v>
      </c>
      <c r="T98" s="58">
        <f>IF(D98&lt;Overview!$F$18,(1-Overview!$F$9)*'='!Q98-'='!D98*'='!O98,0)</f>
        <v>7.7297688843539825E-2</v>
      </c>
      <c r="U98" s="54">
        <f>IF(D98&gt;=Overview!$F$18,(1-Overview!$F$9)*'='!Q98-Overview!$F$18*'='!O98,0)</f>
        <v>0</v>
      </c>
      <c r="V98" s="2"/>
      <c r="W98" s="112">
        <f>G98/Overview!$F$19</f>
        <v>0.22484634591310776</v>
      </c>
      <c r="X98" s="60">
        <f>G98^3*(1+H98*Overview!$F$38)</f>
        <v>4.4399564821447027E-3</v>
      </c>
      <c r="Y98" s="61">
        <f>G98^3*Overview!$F$42*(1+Overview!$F$38*H98)+I98*Overview!$F$39/Overview!$F$40</f>
        <v>3.9959608339302323E-4</v>
      </c>
      <c r="AD98" s="2"/>
    </row>
    <row r="99" spans="1:30">
      <c r="A99" s="34">
        <v>96</v>
      </c>
      <c r="B99">
        <v>1</v>
      </c>
      <c r="C99">
        <v>24</v>
      </c>
      <c r="D99" s="149">
        <f t="shared" si="8"/>
        <v>0.83624011231715434</v>
      </c>
      <c r="E99" s="125">
        <f>B99/(B99+Overview!$F$22)</f>
        <v>0.58823529411764708</v>
      </c>
      <c r="F99" s="118">
        <f>EXP(Overview!$F$21/Overview!$F$5-Overview!$F$21/('='!C99+273.15))</f>
        <v>1.2060497570954571</v>
      </c>
      <c r="G99" s="77">
        <f t="shared" si="9"/>
        <v>0.15723435520504631</v>
      </c>
      <c r="H99" s="115">
        <f t="shared" si="10"/>
        <v>0.58823529411764708</v>
      </c>
      <c r="I99" s="80">
        <f>IF((A99-Overview!$F$43)/365=ROUND((A99-Overview!$F$43)/365,0),I98*0.05,I98+U98)</f>
        <v>0</v>
      </c>
      <c r="J99" s="70">
        <f>IF(D99&lt;Overview!$F$16,1,'='!G99/Overview!$F$26)</f>
        <v>6.8066820435084985</v>
      </c>
      <c r="K99" s="71">
        <f>IF(D99&lt;Overview!$F$17,'='!G99/Overview!$F$26,Overview!$F$33)</f>
        <v>6.8066820435084985</v>
      </c>
      <c r="L99" s="72">
        <f t="shared" si="11"/>
        <v>6.8066820435084985</v>
      </c>
      <c r="M99" s="81">
        <f>MIN(1,Overview!$F$44*F99*(G99-Overview!$F$25)^2+0.2)</f>
        <v>1</v>
      </c>
      <c r="N99" s="48">
        <f>L99*F99*Overview!$F$8</f>
        <v>9.2928112589257594E-2</v>
      </c>
      <c r="O99" s="48">
        <f>F99*Overview!$F$6</f>
        <v>2.3686817229354781E-3</v>
      </c>
      <c r="P99" s="122">
        <f>N99*(H99/G99-(1+Overview!$F$35/'='!G99)/(Overview!$F$37*Overview!$F$33))/('='!H99+Overview!$F$36)</f>
        <v>9.7299312842809169E-2</v>
      </c>
      <c r="Q99" s="128">
        <f>(N99/G99-P99)*H99*Overview!$F$29*'='!G99^3</f>
        <v>1.0220447713305374</v>
      </c>
      <c r="R99" s="57">
        <f t="shared" si="6"/>
        <v>0</v>
      </c>
      <c r="S99" s="58">
        <f t="shared" si="7"/>
        <v>5.0995982389110605E-3</v>
      </c>
      <c r="T99" s="58">
        <f>IF(D99&lt;Overview!$F$18,(1-Overview!$F$9)*'='!Q99-'='!D99*'='!O99,0)</f>
        <v>8.5097427847330681E-2</v>
      </c>
      <c r="U99" s="54">
        <f>IF(D99&gt;=Overview!$F$18,(1-Overview!$F$9)*'='!Q99-Overview!$F$18*'='!O99,0)</f>
        <v>0</v>
      </c>
      <c r="V99" s="2"/>
      <c r="W99" s="112">
        <f>G99/Overview!$F$19</f>
        <v>0.23214876008422605</v>
      </c>
      <c r="X99" s="60">
        <f>G99^3*(1+H99*Overview!$F$38)</f>
        <v>4.8867521939286573E-3</v>
      </c>
      <c r="Y99" s="61">
        <f>G99^3*Overview!$F$42*(1+Overview!$F$38*H99)+I99*Overview!$F$39/Overview!$F$40</f>
        <v>4.3980769745357912E-4</v>
      </c>
      <c r="AD99" s="2"/>
    </row>
    <row r="100" spans="1:30">
      <c r="A100" s="34">
        <v>97</v>
      </c>
      <c r="B100">
        <v>1</v>
      </c>
      <c r="C100">
        <v>24</v>
      </c>
      <c r="D100" s="149">
        <f t="shared" si="8"/>
        <v>0.92133754016448499</v>
      </c>
      <c r="E100" s="125">
        <f>B100/(B100+Overview!$F$22)</f>
        <v>0.58823529411764708</v>
      </c>
      <c r="F100" s="118">
        <f>EXP(Overview!$F$21/Overview!$F$5-Overview!$F$21/('='!C100+273.15))</f>
        <v>1.2060497570954571</v>
      </c>
      <c r="G100" s="77">
        <f t="shared" si="9"/>
        <v>0.16233395344395737</v>
      </c>
      <c r="H100" s="115">
        <f t="shared" si="10"/>
        <v>0.58823529411764708</v>
      </c>
      <c r="I100" s="80">
        <f>IF((A100-Overview!$F$43)/365=ROUND((A100-Overview!$F$43)/365,0),I99*0.05,I99+U99)</f>
        <v>0</v>
      </c>
      <c r="J100" s="70">
        <f>IF(D100&lt;Overview!$F$16,1,'='!G100/Overview!$F$26)</f>
        <v>7.0274438720327872</v>
      </c>
      <c r="K100" s="71">
        <f>IF(D100&lt;Overview!$F$17,'='!G100/Overview!$F$26,Overview!$F$33)</f>
        <v>7.0274438720327872</v>
      </c>
      <c r="L100" s="72">
        <f t="shared" si="11"/>
        <v>7.0274438720327872</v>
      </c>
      <c r="M100" s="81">
        <f>MIN(1,Overview!$F$44*F100*(G100-Overview!$F$25)^2+0.2)</f>
        <v>1</v>
      </c>
      <c r="N100" s="48">
        <f>L100*F100*Overview!$F$8</f>
        <v>9.5942059755495607E-2</v>
      </c>
      <c r="O100" s="48">
        <f>F100*Overview!$F$6</f>
        <v>2.3686817229354781E-3</v>
      </c>
      <c r="P100" s="122">
        <f>N100*(H100/G100-(1+Overview!$F$35/'='!G100)/(Overview!$F$37*Overview!$F$33))/('='!H100+Overview!$F$36)</f>
        <v>9.7162441843823666E-2</v>
      </c>
      <c r="Q100" s="128">
        <f>(N100/G100-P100)*H100*Overview!$F$29*'='!G100^3</f>
        <v>1.1250609889189784</v>
      </c>
      <c r="R100" s="57">
        <f t="shared" si="6"/>
        <v>0</v>
      </c>
      <c r="S100" s="58">
        <f t="shared" si="7"/>
        <v>5.2575877702588291E-3</v>
      </c>
      <c r="T100" s="58">
        <f>IF(D100&lt;Overview!$F$18,(1-Overview!$F$9)*'='!Q100-'='!D100*'='!O100,0)</f>
        <v>9.3672840863855078E-2</v>
      </c>
      <c r="U100" s="54">
        <f>IF(D100&gt;=Overview!$F$18,(1-Overview!$F$9)*'='!Q100-Overview!$F$18*'='!O100,0)</f>
        <v>0</v>
      </c>
      <c r="V100" s="2"/>
      <c r="W100" s="112">
        <f>G100/Overview!$F$19</f>
        <v>0.23967806502872785</v>
      </c>
      <c r="X100" s="60">
        <f>G100^3*(1+H100*Overview!$F$38)</f>
        <v>5.3778177593019512E-3</v>
      </c>
      <c r="Y100" s="61">
        <f>G100^3*Overview!$F$42*(1+Overview!$F$38*H100)+I100*Overview!$F$39/Overview!$F$40</f>
        <v>4.8400359833717559E-4</v>
      </c>
      <c r="AD100" s="2"/>
    </row>
    <row r="101" spans="1:30">
      <c r="A101" s="34">
        <v>98</v>
      </c>
      <c r="B101">
        <v>1</v>
      </c>
      <c r="C101">
        <v>24</v>
      </c>
      <c r="D101" s="149">
        <f t="shared" si="8"/>
        <v>1.0150103810283402</v>
      </c>
      <c r="E101" s="125">
        <f>B101/(B101+Overview!$F$22)</f>
        <v>0.58823529411764708</v>
      </c>
      <c r="F101" s="118">
        <f>EXP(Overview!$F$21/Overview!$F$5-Overview!$F$21/('='!C101+273.15))</f>
        <v>1.2060497570954571</v>
      </c>
      <c r="G101" s="77">
        <f t="shared" si="9"/>
        <v>0.16759154121421621</v>
      </c>
      <c r="H101" s="115">
        <f t="shared" si="10"/>
        <v>0.58823529411764708</v>
      </c>
      <c r="I101" s="80">
        <f>IF((A101-Overview!$F$43)/365=ROUND((A101-Overview!$F$43)/365,0),I100*0.05,I100+U100)</f>
        <v>0</v>
      </c>
      <c r="J101" s="70">
        <f>IF(D101&lt;Overview!$F$16,1,'='!G101/Overview!$F$26)</f>
        <v>7.2550450742084944</v>
      </c>
      <c r="K101" s="71">
        <f>IF(D101&lt;Overview!$F$17,'='!G101/Overview!$F$26,Overview!$F$33)</f>
        <v>7.2550450742084944</v>
      </c>
      <c r="L101" s="72">
        <f t="shared" si="11"/>
        <v>7.2550450742084944</v>
      </c>
      <c r="M101" s="81">
        <f>MIN(1,Overview!$F$44*F101*(G101-Overview!$F$25)^2+0.2)</f>
        <v>1</v>
      </c>
      <c r="N101" s="48">
        <f>L101*F101*Overview!$F$8</f>
        <v>9.904938135595226E-2</v>
      </c>
      <c r="O101" s="48">
        <f>F101*Overview!$F$6</f>
        <v>2.3686817229354781E-3</v>
      </c>
      <c r="P101" s="122">
        <f>N101*(H101/G101-(1+Overview!$F$35/'='!G101)/(Overview!$F$37*Overview!$F$33))/('='!H101+Overview!$F$36)</f>
        <v>9.702133047452427E-2</v>
      </c>
      <c r="Q101" s="128">
        <f>(N101/G101-P101)*H101*Overview!$F$29*'='!G101^3</f>
        <v>1.238307004237964</v>
      </c>
      <c r="R101" s="57">
        <f t="shared" si="6"/>
        <v>0</v>
      </c>
      <c r="S101" s="58">
        <f t="shared" si="7"/>
        <v>5.4199847682931089E-3</v>
      </c>
      <c r="T101" s="58">
        <f>IF(D101&lt;Overview!$F$18,(1-Overview!$F$9)*'='!Q101-'='!D101*'='!O101,0)</f>
        <v>0.103099520222943</v>
      </c>
      <c r="U101" s="54">
        <f>IF(D101&gt;=Overview!$F$18,(1-Overview!$F$9)*'='!Q101-Overview!$F$18*'='!O101,0)</f>
        <v>0</v>
      </c>
      <c r="V101" s="2"/>
      <c r="W101" s="112">
        <f>G101/Overview!$F$19</f>
        <v>0.24744063371359251</v>
      </c>
      <c r="X101" s="60">
        <f>G101^3*(1+H101*Overview!$F$38)</f>
        <v>5.9174455322576203E-3</v>
      </c>
      <c r="Y101" s="61">
        <f>G101^3*Overview!$F$42*(1+Overview!$F$38*H101)+I101*Overview!$F$39/Overview!$F$40</f>
        <v>5.3257009790318589E-4</v>
      </c>
      <c r="AD101" s="2"/>
    </row>
    <row r="102" spans="1:30">
      <c r="A102" s="34">
        <v>99</v>
      </c>
      <c r="B102">
        <v>1</v>
      </c>
      <c r="C102">
        <v>24</v>
      </c>
      <c r="D102" s="149">
        <f t="shared" si="8"/>
        <v>1.1181099012512832</v>
      </c>
      <c r="E102" s="125">
        <f>B102/(B102+Overview!$F$22)</f>
        <v>0.58823529411764708</v>
      </c>
      <c r="F102" s="118">
        <f>EXP(Overview!$F$21/Overview!$F$5-Overview!$F$21/('='!C102+273.15))</f>
        <v>1.2060497570954571</v>
      </c>
      <c r="G102" s="77">
        <f t="shared" si="9"/>
        <v>0.17301152598250932</v>
      </c>
      <c r="H102" s="115">
        <f t="shared" si="10"/>
        <v>0.58823529411764708</v>
      </c>
      <c r="I102" s="80">
        <f>IF((A102-Overview!$F$43)/365=ROUND((A102-Overview!$F$43)/365,0),I101*0.05,I101+U101)</f>
        <v>0</v>
      </c>
      <c r="J102" s="70">
        <f>IF(D102&lt;Overview!$F$16,1,'='!G102/Overview!$F$26)</f>
        <v>7.489676449459278</v>
      </c>
      <c r="K102" s="71">
        <f>IF(D102&lt;Overview!$F$17,'='!G102/Overview!$F$26,Overview!$F$33)</f>
        <v>7.489676449459278</v>
      </c>
      <c r="L102" s="72">
        <f t="shared" si="11"/>
        <v>7.489676449459278</v>
      </c>
      <c r="M102" s="81">
        <f>MIN(1,Overview!$F$44*F102*(G102-Overview!$F$25)^2+0.2)</f>
        <v>1</v>
      </c>
      <c r="N102" s="48">
        <f>L102*F102*Overview!$F$8</f>
        <v>0.10225268227656327</v>
      </c>
      <c r="O102" s="48">
        <f>F102*Overview!$F$6</f>
        <v>2.3686817229354781E-3</v>
      </c>
      <c r="P102" s="122">
        <f>N102*(H102/G102-(1+Overview!$F$35/'='!G102)/(Overview!$F$37*Overview!$F$33))/('='!H102+Overview!$F$36)</f>
        <v>9.6875860440421929E-2</v>
      </c>
      <c r="Q102" s="128">
        <f>(N102/G102-P102)*H102*Overview!$F$29*'='!G102^3</f>
        <v>1.3627777228570421</v>
      </c>
      <c r="R102" s="57">
        <f t="shared" si="6"/>
        <v>0</v>
      </c>
      <c r="S102" s="58">
        <f t="shared" si="7"/>
        <v>5.5868801485553345E-3</v>
      </c>
      <c r="T102" s="58">
        <f>IF(D102&lt;Overview!$F$18,(1-Overview!$F$9)*'='!Q102-'='!D102*'='!O102,0)</f>
        <v>0.11346021550009296</v>
      </c>
      <c r="U102" s="54">
        <f>IF(D102&gt;=Overview!$F$18,(1-Overview!$F$9)*'='!Q102-Overview!$F$18*'='!O102,0)</f>
        <v>0</v>
      </c>
      <c r="V102" s="2"/>
      <c r="W102" s="112">
        <f>G102/Overview!$F$19</f>
        <v>0.25544297354570988</v>
      </c>
      <c r="X102" s="60">
        <f>G102^3*(1+H102*Overview!$F$38)</f>
        <v>6.510331373372185E-3</v>
      </c>
      <c r="Y102" s="61">
        <f>G102^3*Overview!$F$42*(1+Overview!$F$38*H102)+I102*Overview!$F$39/Overview!$F$40</f>
        <v>5.8592982360349661E-4</v>
      </c>
      <c r="AD102" s="2"/>
    </row>
    <row r="103" spans="1:30">
      <c r="A103" s="34">
        <v>100</v>
      </c>
      <c r="B103">
        <v>1</v>
      </c>
      <c r="C103">
        <v>24</v>
      </c>
      <c r="D103" s="149">
        <f t="shared" si="8"/>
        <v>1.2315701167513762</v>
      </c>
      <c r="E103" s="125">
        <f>B103/(B103+Overview!$F$22)</f>
        <v>0.58823529411764708</v>
      </c>
      <c r="F103" s="118">
        <f>EXP(Overview!$F$21/Overview!$F$5-Overview!$F$21/('='!C103+273.15))</f>
        <v>1.2060497570954571</v>
      </c>
      <c r="G103" s="77">
        <f t="shared" si="9"/>
        <v>0.17859840613106465</v>
      </c>
      <c r="H103" s="115">
        <f t="shared" si="10"/>
        <v>0.58823529411764708</v>
      </c>
      <c r="I103" s="80">
        <f>IF((A103-Overview!$F$43)/365=ROUND((A103-Overview!$F$43)/365,0),I102*0.05,I102+U102)</f>
        <v>0</v>
      </c>
      <c r="J103" s="70">
        <f>IF(D103&lt;Overview!$F$16,1,'='!G103/Overview!$F$26)</f>
        <v>7.7315327329465218</v>
      </c>
      <c r="K103" s="71">
        <f>IF(D103&lt;Overview!$F$17,'='!G103/Overview!$F$26,Overview!$F$33)</f>
        <v>7.7315327329465218</v>
      </c>
      <c r="L103" s="72">
        <f t="shared" si="11"/>
        <v>7.7315327329465218</v>
      </c>
      <c r="M103" s="81">
        <f>MIN(1,Overview!$F$44*F103*(G103-Overview!$F$25)^2+0.2)</f>
        <v>1</v>
      </c>
      <c r="N103" s="48">
        <f>L103*F103*Overview!$F$8</f>
        <v>0.10555462113585765</v>
      </c>
      <c r="O103" s="48">
        <f>F103*Overview!$F$6</f>
        <v>2.3686817229354781E-3</v>
      </c>
      <c r="P103" s="122">
        <f>N103*(H103/G103-(1+Overview!$F$35/'='!G103)/(Overview!$F$37*Overview!$F$33))/('='!H103+Overview!$F$36)</f>
        <v>9.6725911006893928E-2</v>
      </c>
      <c r="Q103" s="128">
        <f>(N103/G103-P103)*H103*Overview!$F$29*'='!G103^3</f>
        <v>1.4995619799309305</v>
      </c>
      <c r="R103" s="57">
        <f t="shared" si="6"/>
        <v>0</v>
      </c>
      <c r="S103" s="58">
        <f t="shared" si="7"/>
        <v>5.7583645124688193E-3</v>
      </c>
      <c r="T103" s="58">
        <f>IF(D103&lt;Overview!$F$18,(1-Overview!$F$9)*'='!Q103-'='!D103*'='!O103,0)</f>
        <v>0.12484548306405287</v>
      </c>
      <c r="U103" s="54">
        <f>IF(D103&gt;=Overview!$F$18,(1-Overview!$F$9)*'='!Q103-Overview!$F$18*'='!O103,0)</f>
        <v>0</v>
      </c>
      <c r="V103" s="2"/>
      <c r="W103" s="112">
        <f>G103/Overview!$F$19</f>
        <v>0.26369172616427677</v>
      </c>
      <c r="X103" s="60">
        <f>G103^3*(1+H103*Overview!$F$38)</f>
        <v>7.161610889693938E-3</v>
      </c>
      <c r="Y103" s="61">
        <f>G103^3*Overview!$F$42*(1+Overview!$F$38*H103)+I103*Overview!$F$39/Overview!$F$40</f>
        <v>6.4454498007245444E-4</v>
      </c>
      <c r="AD103" s="2"/>
    </row>
    <row r="104" spans="1:30">
      <c r="A104" s="34">
        <v>101</v>
      </c>
      <c r="B104">
        <v>1</v>
      </c>
      <c r="C104">
        <v>24</v>
      </c>
      <c r="D104" s="149">
        <f t="shared" si="8"/>
        <v>1.356415599815429</v>
      </c>
      <c r="E104" s="125">
        <f>B104/(B104+Overview!$F$22)</f>
        <v>0.58823529411764708</v>
      </c>
      <c r="F104" s="118">
        <f>EXP(Overview!$F$21/Overview!$F$5-Overview!$F$21/('='!C104+273.15))</f>
        <v>1.2060497570954571</v>
      </c>
      <c r="G104" s="77">
        <f t="shared" si="9"/>
        <v>0.18435677064353345</v>
      </c>
      <c r="H104" s="115">
        <f t="shared" si="10"/>
        <v>0.58823529411764708</v>
      </c>
      <c r="I104" s="80">
        <f>IF((A104-Overview!$F$43)/365=ROUND((A104-Overview!$F$43)/365,0),I103*0.05,I103+U103)</f>
        <v>0</v>
      </c>
      <c r="J104" s="70">
        <f>IF(D104&lt;Overview!$F$16,1,'='!G104/Overview!$F$26)</f>
        <v>7.9808125819711453</v>
      </c>
      <c r="K104" s="71">
        <f>IF(D104&lt;Overview!$F$17,'='!G104/Overview!$F$26,Overview!$F$33)</f>
        <v>7.9808125819711453</v>
      </c>
      <c r="L104" s="72">
        <f t="shared" si="11"/>
        <v>7.9808125819711453</v>
      </c>
      <c r="M104" s="81">
        <f>MIN(1,Overview!$F$44*F104*(G104-Overview!$F$25)^2+0.2)</f>
        <v>1</v>
      </c>
      <c r="N104" s="48">
        <f>L104*F104*Overview!$F$8</f>
        <v>0.10895791009930876</v>
      </c>
      <c r="O104" s="48">
        <f>F104*Overview!$F$6</f>
        <v>2.3686817229354781E-3</v>
      </c>
      <c r="P104" s="122">
        <f>N104*(H104/G104-(1+Overview!$F$35/'='!G104)/(Overview!$F$37*Overview!$F$33))/('='!H104+Overview!$F$36)</f>
        <v>9.6571359007614724E-2</v>
      </c>
      <c r="Q104" s="128">
        <f>(N104/G104-P104)*H104*Overview!$F$29*'='!G104^3</f>
        <v>1.6498510290185748</v>
      </c>
      <c r="R104" s="57">
        <f t="shared" si="6"/>
        <v>0</v>
      </c>
      <c r="S104" s="58">
        <f t="shared" si="7"/>
        <v>5.9345279611003852E-3</v>
      </c>
      <c r="T104" s="58">
        <f>IF(D104&lt;Overview!$F$18,(1-Overview!$F$9)*'='!Q104-'='!D104*'='!O104,0)</f>
        <v>0.13735439083239528</v>
      </c>
      <c r="U104" s="54">
        <f>IF(D104&gt;=Overview!$F$18,(1-Overview!$F$9)*'='!Q104-Overview!$F$18*'='!O104,0)</f>
        <v>0</v>
      </c>
      <c r="V104" s="2"/>
      <c r="W104" s="112">
        <f>G104/Overview!$F$19</f>
        <v>0.27219366697701675</v>
      </c>
      <c r="X104" s="60">
        <f>G104^3*(1+H104*Overview!$F$38)</f>
        <v>7.876898705639521E-3</v>
      </c>
      <c r="Y104" s="61">
        <f>G104^3*Overview!$F$42*(1+Overview!$F$38*H104)+I104*Overview!$F$39/Overview!$F$40</f>
        <v>7.0892088350755697E-4</v>
      </c>
      <c r="AD104" s="2"/>
    </row>
    <row r="105" spans="1:30">
      <c r="A105" s="34">
        <v>102</v>
      </c>
      <c r="B105">
        <v>1</v>
      </c>
      <c r="C105">
        <v>24</v>
      </c>
      <c r="D105" s="149">
        <f t="shared" si="8"/>
        <v>1.4937699906478243</v>
      </c>
      <c r="E105" s="125">
        <f>B105/(B105+Overview!$F$22)</f>
        <v>0.58823529411764708</v>
      </c>
      <c r="F105" s="118">
        <f>EXP(Overview!$F$21/Overview!$F$5-Overview!$F$21/('='!C105+273.15))</f>
        <v>1.2060497570954571</v>
      </c>
      <c r="G105" s="77">
        <f t="shared" si="9"/>
        <v>0.19029129860463384</v>
      </c>
      <c r="H105" s="115">
        <f t="shared" si="10"/>
        <v>0.58823529411764708</v>
      </c>
      <c r="I105" s="80">
        <f>IF((A105-Overview!$F$43)/365=ROUND((A105-Overview!$F$43)/365,0),I104*0.05,I104+U104)</f>
        <v>0</v>
      </c>
      <c r="J105" s="70">
        <f>IF(D105&lt;Overview!$F$16,1,'='!G105/Overview!$F$26)</f>
        <v>8.2377185543131528</v>
      </c>
      <c r="K105" s="71">
        <f>IF(D105&lt;Overview!$F$17,'='!G105/Overview!$F$26,Overview!$F$33)</f>
        <v>8.2377185543131528</v>
      </c>
      <c r="L105" s="72">
        <f t="shared" si="11"/>
        <v>8.2377185543131528</v>
      </c>
      <c r="M105" s="81">
        <f>MIN(1,Overview!$F$44*F105*(G105-Overview!$F$25)^2+0.2)</f>
        <v>1</v>
      </c>
      <c r="N105" s="48">
        <f>L105*F105*Overview!$F$8</f>
        <v>0.11246531458361535</v>
      </c>
      <c r="O105" s="48">
        <f>F105*Overview!$F$6</f>
        <v>2.3686817229354781E-3</v>
      </c>
      <c r="P105" s="122">
        <f>N105*(H105/G105-(1+Overview!$F$35/'='!G105)/(Overview!$F$37*Overview!$F$33))/('='!H105+Overview!$F$36)</f>
        <v>9.6412078857985362E-2</v>
      </c>
      <c r="Q105" s="128">
        <f>(N105/G105-P105)*H105*Overview!$F$29*'='!G105^3</f>
        <v>1.8149477477427549</v>
      </c>
      <c r="R105" s="57">
        <f t="shared" si="6"/>
        <v>0</v>
      </c>
      <c r="S105" s="58">
        <f t="shared" si="7"/>
        <v>6.1154598956861331E-3</v>
      </c>
      <c r="T105" s="58">
        <f>IF(D105&lt;Overview!$F$18,(1-Overview!$F$9)*'='!Q105-'='!D105*'='!O105,0)</f>
        <v>0.15109528243256581</v>
      </c>
      <c r="U105" s="54">
        <f>IF(D105&gt;=Overview!$F$18,(1-Overview!$F$9)*'='!Q105-Overview!$F$18*'='!O105,0)</f>
        <v>0</v>
      </c>
      <c r="V105" s="2"/>
      <c r="W105" s="112">
        <f>G105/Overview!$F$19</f>
        <v>0.28095570442142898</v>
      </c>
      <c r="X105" s="60">
        <f>G105^3*(1+H105*Overview!$F$38)</f>
        <v>8.6623309889923526E-3</v>
      </c>
      <c r="Y105" s="61">
        <f>G105^3*Overview!$F$42*(1+Overview!$F$38*H105)+I105*Overview!$F$39/Overview!$F$40</f>
        <v>7.7960978900931178E-4</v>
      </c>
      <c r="AD105" s="2"/>
    </row>
    <row r="106" spans="1:30">
      <c r="A106" s="34">
        <v>103</v>
      </c>
      <c r="B106">
        <v>1</v>
      </c>
      <c r="C106">
        <v>24</v>
      </c>
      <c r="D106" s="149">
        <f t="shared" si="8"/>
        <v>1.6448652730803901</v>
      </c>
      <c r="E106" s="125">
        <f>B106/(B106+Overview!$F$22)</f>
        <v>0.58823529411764708</v>
      </c>
      <c r="F106" s="118">
        <f>EXP(Overview!$F$21/Overview!$F$5-Overview!$F$21/('='!C106+273.15))</f>
        <v>1.2060497570954571</v>
      </c>
      <c r="G106" s="77">
        <f t="shared" si="9"/>
        <v>0.19640675850031997</v>
      </c>
      <c r="H106" s="115">
        <f t="shared" si="10"/>
        <v>0.58823529411764708</v>
      </c>
      <c r="I106" s="80">
        <f>IF((A106-Overview!$F$43)/365=ROUND((A106-Overview!$F$43)/365,0),I105*0.05,I105+U105)</f>
        <v>0</v>
      </c>
      <c r="J106" s="70">
        <f>IF(D106&lt;Overview!$F$16,1,'='!G106/Overview!$F$26)</f>
        <v>8.5024570779359294</v>
      </c>
      <c r="K106" s="71">
        <f>IF(D106&lt;Overview!$F$17,'='!G106/Overview!$F$26,Overview!$F$33)</f>
        <v>8.5024570779359294</v>
      </c>
      <c r="L106" s="72">
        <f t="shared" si="11"/>
        <v>8.5024570779359294</v>
      </c>
      <c r="M106" s="81">
        <f>MIN(1,Overview!$F$44*F106*(G106-Overview!$F$25)^2+0.2)</f>
        <v>1</v>
      </c>
      <c r="N106" s="48">
        <f>L106*F106*Overview!$F$8</f>
        <v>0.11607965284308988</v>
      </c>
      <c r="O106" s="48">
        <f>F106*Overview!$F$6</f>
        <v>2.3686817229354781E-3</v>
      </c>
      <c r="P106" s="122">
        <f>N106*(H106/G106-(1+Overview!$F$35/'='!G106)/(Overview!$F$37*Overview!$F$33))/('='!H106+Overview!$F$36)</f>
        <v>9.6247942573916584E-2</v>
      </c>
      <c r="Q106" s="128">
        <f>(N106/G106-P106)*H106*Overview!$F$29*'='!G106^3</f>
        <v>1.9962766141819219</v>
      </c>
      <c r="R106" s="57">
        <f t="shared" si="6"/>
        <v>0</v>
      </c>
      <c r="S106" s="58">
        <f t="shared" si="7"/>
        <v>6.3012488044226324E-3</v>
      </c>
      <c r="T106" s="58">
        <f>IF(D106&lt;Overview!$F$18,(1-Overview!$F$9)*'='!Q106-'='!D106*'='!O106,0)</f>
        <v>0.16618660521926304</v>
      </c>
      <c r="U106" s="54">
        <f>IF(D106&gt;=Overview!$F$18,(1-Overview!$F$9)*'='!Q106-Overview!$F$18*'='!O106,0)</f>
        <v>0</v>
      </c>
      <c r="V106" s="2"/>
      <c r="W106" s="112">
        <f>G106/Overview!$F$19</f>
        <v>0.28998487893152214</v>
      </c>
      <c r="X106" s="60">
        <f>G106^3*(1+H106*Overview!$F$38)</f>
        <v>9.5246114687779736E-3</v>
      </c>
      <c r="Y106" s="61">
        <f>G106^3*Overview!$F$42*(1+Overview!$F$38*H106)+I106*Overview!$F$39/Overview!$F$40</f>
        <v>8.5721503219001751E-4</v>
      </c>
      <c r="AD106" s="2"/>
    </row>
    <row r="107" spans="1:30">
      <c r="A107" s="34">
        <v>104</v>
      </c>
      <c r="B107">
        <v>1</v>
      </c>
      <c r="C107">
        <v>24</v>
      </c>
      <c r="D107" s="149">
        <f t="shared" si="8"/>
        <v>1.8110518782996532</v>
      </c>
      <c r="E107" s="125">
        <f>B107/(B107+Overview!$F$22)</f>
        <v>0.58823529411764708</v>
      </c>
      <c r="F107" s="118">
        <f>EXP(Overview!$F$21/Overview!$F$5-Overview!$F$21/('='!C107+273.15))</f>
        <v>1.2060497570954571</v>
      </c>
      <c r="G107" s="77">
        <f t="shared" si="9"/>
        <v>0.20270800730474259</v>
      </c>
      <c r="H107" s="115">
        <f t="shared" si="10"/>
        <v>0.58823529411764708</v>
      </c>
      <c r="I107" s="80">
        <f>IF((A107-Overview!$F$43)/365=ROUND((A107-Overview!$F$43)/365,0),I106*0.05,I106+U106)</f>
        <v>0</v>
      </c>
      <c r="J107" s="70">
        <f>IF(D107&lt;Overview!$F$16,1,'='!G107/Overview!$F$26)</f>
        <v>8.7752384114607178</v>
      </c>
      <c r="K107" s="71">
        <f>IF(D107&lt;Overview!$F$17,'='!G107/Overview!$F$26,Overview!$F$33)</f>
        <v>8.7752384114607178</v>
      </c>
      <c r="L107" s="72">
        <f t="shared" si="11"/>
        <v>8.7752384114607178</v>
      </c>
      <c r="M107" s="81">
        <f>MIN(1,Overview!$F$44*F107*(G107-Overview!$F$25)^2+0.2)</f>
        <v>1</v>
      </c>
      <c r="N107" s="48">
        <f>L107*F107*Overview!$F$8</f>
        <v>0.11980379543003719</v>
      </c>
      <c r="O107" s="48">
        <f>F107*Overview!$F$6</f>
        <v>2.3686817229354781E-3</v>
      </c>
      <c r="P107" s="122">
        <f>N107*(H107/G107-(1+Overview!$F$35/'='!G107)/(Overview!$F$37*Overview!$F$33))/('='!H107+Overview!$F$36)</f>
        <v>9.6078819796334466E-2</v>
      </c>
      <c r="Q107" s="128">
        <f>(N107/G107-P107)*H107*Overview!$F$29*'='!G107^3</f>
        <v>2.1953945110567474</v>
      </c>
      <c r="R107" s="57">
        <f t="shared" si="6"/>
        <v>0</v>
      </c>
      <c r="S107" s="58">
        <f t="shared" si="7"/>
        <v>6.4919820350354714E-3</v>
      </c>
      <c r="T107" s="58">
        <f>IF(D107&lt;Overview!$F$18,(1-Overview!$F$9)*'='!Q107-'='!D107*'='!O107,0)</f>
        <v>0.18275780685861864</v>
      </c>
      <c r="U107" s="54">
        <f>IF(D107&gt;=Overview!$F$18,(1-Overview!$F$9)*'='!Q107-Overview!$F$18*'='!O107,0)</f>
        <v>0</v>
      </c>
      <c r="V107" s="2"/>
      <c r="W107" s="112">
        <f>G107/Overview!$F$19</f>
        <v>0.29928836158975725</v>
      </c>
      <c r="X107" s="60">
        <f>G107^3*(1+H107*Overview!$F$38)</f>
        <v>1.0471061194654088E-2</v>
      </c>
      <c r="Y107" s="61">
        <f>G107^3*Overview!$F$42*(1+Overview!$F$38*H107)+I107*Overview!$F$39/Overview!$F$40</f>
        <v>9.4239550751886792E-4</v>
      </c>
      <c r="AD107" s="2"/>
    </row>
    <row r="108" spans="1:30">
      <c r="A108" s="34">
        <v>105</v>
      </c>
      <c r="B108">
        <v>1</v>
      </c>
      <c r="C108">
        <v>24</v>
      </c>
      <c r="D108" s="149">
        <f t="shared" si="8"/>
        <v>1.9938096851582718</v>
      </c>
      <c r="E108" s="125">
        <f>B108/(B108+Overview!$F$22)</f>
        <v>0.58823529411764708</v>
      </c>
      <c r="F108" s="118">
        <f>EXP(Overview!$F$21/Overview!$F$5-Overview!$F$21/('='!C108+273.15))</f>
        <v>1.2060497570954571</v>
      </c>
      <c r="G108" s="77">
        <f t="shared" si="9"/>
        <v>0.20919998933977807</v>
      </c>
      <c r="H108" s="115">
        <f t="shared" si="10"/>
        <v>0.58823529411764708</v>
      </c>
      <c r="I108" s="80">
        <f>IF((A108-Overview!$F$43)/365=ROUND((A108-Overview!$F$43)/365,0),I107*0.05,I107+U107)</f>
        <v>0</v>
      </c>
      <c r="J108" s="70">
        <f>IF(D108&lt;Overview!$F$16,1,'='!G108/Overview!$F$26)</f>
        <v>9.0562765947955874</v>
      </c>
      <c r="K108" s="71">
        <f>IF(D108&lt;Overview!$F$17,'='!G108/Overview!$F$26,Overview!$F$33)</f>
        <v>9.0562765947955874</v>
      </c>
      <c r="L108" s="72">
        <f t="shared" si="11"/>
        <v>9.0562765947955874</v>
      </c>
      <c r="M108" s="81">
        <f>MIN(1,Overview!$F$44*F108*(G108-Overview!$F$25)^2+0.2)</f>
        <v>1</v>
      </c>
      <c r="N108" s="48">
        <f>L108*F108*Overview!$F$8</f>
        <v>0.12364066452071702</v>
      </c>
      <c r="O108" s="48">
        <f>F108*Overview!$F$6</f>
        <v>2.3686817229354781E-3</v>
      </c>
      <c r="P108" s="122">
        <f>N108*(H108/G108-(1+Overview!$F$35/'='!G108)/(Overview!$F$37*Overview!$F$33))/('='!H108+Overview!$F$36)</f>
        <v>9.5904577821789988E-2</v>
      </c>
      <c r="Q108" s="128">
        <f>(N108/G108-P108)*H108*Overview!$F$29*'='!G108^3</f>
        <v>2.4140024180097033</v>
      </c>
      <c r="R108" s="57">
        <f t="shared" si="6"/>
        <v>0</v>
      </c>
      <c r="S108" s="58">
        <f t="shared" si="7"/>
        <v>6.6877455526514603E-3</v>
      </c>
      <c r="T108" s="58">
        <f>IF(D108&lt;Overview!$F$18,(1-Overview!$F$9)*'='!Q108-'='!D108*'='!O108,0)</f>
        <v>0.20095030545418069</v>
      </c>
      <c r="U108" s="54">
        <f>IF(D108&gt;=Overview!$F$18,(1-Overview!$F$9)*'='!Q108-Overview!$F$18*'='!O108,0)</f>
        <v>0</v>
      </c>
      <c r="V108" s="2"/>
      <c r="W108" s="112">
        <f>G108/Overview!$F$19</f>
        <v>0.30887345244319808</v>
      </c>
      <c r="X108" s="60">
        <f>G108^3*(1+H108*Overview!$F$38)</f>
        <v>1.1509672300410013E-2</v>
      </c>
      <c r="Y108" s="61">
        <f>G108^3*Overview!$F$42*(1+Overview!$F$38*H108)+I108*Overview!$F$39/Overview!$F$40</f>
        <v>1.0358705070369011E-3</v>
      </c>
      <c r="AD108" s="2"/>
    </row>
    <row r="109" spans="1:30">
      <c r="A109" s="34">
        <v>106</v>
      </c>
      <c r="B109">
        <v>1</v>
      </c>
      <c r="C109">
        <v>24</v>
      </c>
      <c r="D109" s="149">
        <f t="shared" si="8"/>
        <v>2.1947599906124524</v>
      </c>
      <c r="E109" s="125">
        <f>B109/(B109+Overview!$F$22)</f>
        <v>0.58823529411764708</v>
      </c>
      <c r="F109" s="118">
        <f>EXP(Overview!$F$21/Overview!$F$5-Overview!$F$21/('='!C109+273.15))</f>
        <v>1.2060497570954571</v>
      </c>
      <c r="G109" s="77">
        <f t="shared" si="9"/>
        <v>0.21588773489242952</v>
      </c>
      <c r="H109" s="115">
        <f t="shared" si="10"/>
        <v>0.58823529411764708</v>
      </c>
      <c r="I109" s="80">
        <f>IF((A109-Overview!$F$43)/365=ROUND((A109-Overview!$F$43)/365,0),I108*0.05,I108+U108)</f>
        <v>0</v>
      </c>
      <c r="J109" s="70">
        <f>IF(D109&lt;Overview!$F$16,1,'='!G109/Overview!$F$26)</f>
        <v>9.3457893892826629</v>
      </c>
      <c r="K109" s="71">
        <f>IF(D109&lt;Overview!$F$17,'='!G109/Overview!$F$26,Overview!$F$33)</f>
        <v>9.1428571428571423</v>
      </c>
      <c r="L109" s="72">
        <f t="shared" si="11"/>
        <v>9.1428571428571423</v>
      </c>
      <c r="M109" s="81">
        <f>MIN(1,Overview!$F$44*F109*(G109-Overview!$F$25)^2+0.2)</f>
        <v>1</v>
      </c>
      <c r="N109" s="48">
        <f>L109*F109*Overview!$F$8</f>
        <v>0.12482270400293095</v>
      </c>
      <c r="O109" s="48">
        <f>F109*Overview!$F$6</f>
        <v>2.3686817229354781E-3</v>
      </c>
      <c r="P109" s="122">
        <f>N109*(H109/G109-(1+Overview!$F$35/'='!G109)/(Overview!$F$37*Overview!$F$33))/('='!H109+Overview!$F$36)</f>
        <v>9.364653000018866E-2</v>
      </c>
      <c r="Q109" s="128">
        <f>(N109/G109-P109)*H109*Overview!$F$29*'='!G109^3</f>
        <v>2.5963306420035788</v>
      </c>
      <c r="R109" s="57">
        <f t="shared" si="6"/>
        <v>0</v>
      </c>
      <c r="S109" s="58">
        <f t="shared" si="7"/>
        <v>6.7390457474255589E-3</v>
      </c>
      <c r="T109" s="58">
        <f>IF(D109&lt;Overview!$F$18,(1-Overview!$F$9)*'='!Q109-'='!D109*'='!O109,0)</f>
        <v>0.2160086828227113</v>
      </c>
      <c r="U109" s="54">
        <f>IF(D109&gt;=Overview!$F$18,(1-Overview!$F$9)*'='!Q109-Overview!$F$18*'='!O109,0)</f>
        <v>0</v>
      </c>
      <c r="V109" s="2"/>
      <c r="W109" s="112">
        <f>G109/Overview!$F$19</f>
        <v>0.31874757846217261</v>
      </c>
      <c r="X109" s="60">
        <f>G109^3*(1+H109*Overview!$F$38)</f>
        <v>1.2649166047118876E-2</v>
      </c>
      <c r="Y109" s="61">
        <f>G109^3*Overview!$F$42*(1+Overview!$F$38*H109)+I109*Overview!$F$39/Overview!$F$40</f>
        <v>1.1384249442406987E-3</v>
      </c>
      <c r="AD109" s="2"/>
    </row>
    <row r="110" spans="1:30">
      <c r="A110" s="34">
        <v>107</v>
      </c>
      <c r="B110">
        <v>1</v>
      </c>
      <c r="C110">
        <v>24</v>
      </c>
      <c r="D110" s="149">
        <f t="shared" si="8"/>
        <v>2.4107686734351637</v>
      </c>
      <c r="E110" s="125">
        <f>B110/(B110+Overview!$F$22)</f>
        <v>0.58823529411764708</v>
      </c>
      <c r="F110" s="118">
        <f>EXP(Overview!$F$21/Overview!$F$5-Overview!$F$21/('='!C110+273.15))</f>
        <v>1.2060497570954571</v>
      </c>
      <c r="G110" s="77">
        <f t="shared" si="9"/>
        <v>0.22262678063985508</v>
      </c>
      <c r="H110" s="115">
        <f t="shared" si="10"/>
        <v>0.58823529411764708</v>
      </c>
      <c r="I110" s="80">
        <f>IF((A110-Overview!$F$43)/365=ROUND((A110-Overview!$F$43)/365,0),I109*0.05,I109+U109)</f>
        <v>0</v>
      </c>
      <c r="J110" s="70">
        <f>IF(D110&lt;Overview!$F$16,1,'='!G110/Overview!$F$26)</f>
        <v>9.6375229714222979</v>
      </c>
      <c r="K110" s="71">
        <f>IF(D110&lt;Overview!$F$17,'='!G110/Overview!$F$26,Overview!$F$33)</f>
        <v>9.1428571428571423</v>
      </c>
      <c r="L110" s="72">
        <f t="shared" si="11"/>
        <v>9.1428571428571423</v>
      </c>
      <c r="M110" s="81">
        <f>MIN(1,Overview!$F$44*F110*(G110-Overview!$F$25)^2+0.2)</f>
        <v>1</v>
      </c>
      <c r="N110" s="48">
        <f>L110*F110*Overview!$F$8</f>
        <v>0.12482270400293095</v>
      </c>
      <c r="O110" s="48">
        <f>F110*Overview!$F$6</f>
        <v>2.3686817229354781E-3</v>
      </c>
      <c r="P110" s="122">
        <f>N110*(H110/G110-(1+Overview!$F$35/'='!G110)/(Overview!$F$37*Overview!$F$33))/('='!H110+Overview!$F$36)</f>
        <v>9.064020417764676E-2</v>
      </c>
      <c r="Q110" s="128">
        <f>(N110/G110-P110)*H110*Overview!$F$29*'='!G110^3</f>
        <v>2.7619603562014143</v>
      </c>
      <c r="R110" s="57">
        <f t="shared" si="6"/>
        <v>0</v>
      </c>
      <c r="S110" s="58">
        <f t="shared" si="7"/>
        <v>6.7263122842028808E-3</v>
      </c>
      <c r="T110" s="58">
        <f>IF(D110&lt;Overview!$F$18,(1-Overview!$F$9)*'='!Q110-'='!D110*'='!O110,0)</f>
        <v>0.22960867865336937</v>
      </c>
      <c r="U110" s="54">
        <f>IF(D110&gt;=Overview!$F$18,(1-Overview!$F$9)*'='!Q110-Overview!$F$18*'='!O110,0)</f>
        <v>0</v>
      </c>
      <c r="V110" s="2"/>
      <c r="W110" s="112">
        <f>G110/Overview!$F$19</f>
        <v>0.32869744668515438</v>
      </c>
      <c r="X110" s="60">
        <f>G110^3*(1+H110*Overview!$F$38)</f>
        <v>1.3871077648235927E-2</v>
      </c>
      <c r="Y110" s="61">
        <f>G110^3*Overview!$F$42*(1+Overview!$F$38*H110)+I110*Overview!$F$39/Overview!$F$40</f>
        <v>1.2483969883412336E-3</v>
      </c>
      <c r="AD110" s="2"/>
    </row>
    <row r="111" spans="1:30">
      <c r="A111" s="34">
        <v>108</v>
      </c>
      <c r="B111">
        <v>1</v>
      </c>
      <c r="C111">
        <v>24</v>
      </c>
      <c r="D111" s="149">
        <f t="shared" si="8"/>
        <v>2.640377352088533</v>
      </c>
      <c r="E111" s="125">
        <f>B111/(B111+Overview!$F$22)</f>
        <v>0.58823529411764708</v>
      </c>
      <c r="F111" s="118">
        <f>EXP(Overview!$F$21/Overview!$F$5-Overview!$F$21/('='!C111+273.15))</f>
        <v>1.2060497570954571</v>
      </c>
      <c r="G111" s="77">
        <f t="shared" si="9"/>
        <v>0.22935309292405795</v>
      </c>
      <c r="H111" s="115">
        <f t="shared" si="10"/>
        <v>0.58823529411764708</v>
      </c>
      <c r="I111" s="80">
        <f>IF((A111-Overview!$F$43)/365=ROUND((A111-Overview!$F$43)/365,0),I110*0.05,I110+U110)</f>
        <v>0</v>
      </c>
      <c r="J111" s="70">
        <f>IF(D111&lt;Overview!$F$16,1,'='!G111/Overview!$F$26)</f>
        <v>9.9287053213877901</v>
      </c>
      <c r="K111" s="71">
        <f>IF(D111&lt;Overview!$F$17,'='!G111/Overview!$F$26,Overview!$F$33)</f>
        <v>9.1428571428571423</v>
      </c>
      <c r="L111" s="72">
        <f t="shared" si="11"/>
        <v>9.1428571428571423</v>
      </c>
      <c r="M111" s="81">
        <f>MIN(1,Overview!$F$44*F111*(G111-Overview!$F$25)^2+0.2)</f>
        <v>1</v>
      </c>
      <c r="N111" s="48">
        <f>L111*F111*Overview!$F$8</f>
        <v>0.12482270400293095</v>
      </c>
      <c r="O111" s="48">
        <f>F111*Overview!$F$6</f>
        <v>2.3686817229354781E-3</v>
      </c>
      <c r="P111" s="122">
        <f>N111*(H111/G111-(1+Overview!$F$35/'='!G111)/(Overview!$F$37*Overview!$F$33))/('='!H111+Overview!$F$36)</f>
        <v>8.7815727209100511E-2</v>
      </c>
      <c r="Q111" s="128">
        <f>(N111/G111-P111)*H111*Overview!$F$29*'='!G111^3</f>
        <v>2.9324461271158073</v>
      </c>
      <c r="R111" s="57">
        <f t="shared" si="6"/>
        <v>0</v>
      </c>
      <c r="S111" s="58">
        <f t="shared" si="7"/>
        <v>6.7136028809275175E-3</v>
      </c>
      <c r="T111" s="58">
        <f>IF(D111&lt;Overview!$F$18,(1-Overview!$F$9)*'='!Q111-'='!D111*'='!O111,0)</f>
        <v>0.24359019645472207</v>
      </c>
      <c r="U111" s="54">
        <f>IF(D111&gt;=Overview!$F$18,(1-Overview!$F$9)*'='!Q111-Overview!$F$18*'='!O111,0)</f>
        <v>0</v>
      </c>
      <c r="V111" s="2"/>
      <c r="W111" s="112">
        <f>G111/Overview!$F$19</f>
        <v>0.33862851457855891</v>
      </c>
      <c r="X111" s="60">
        <f>G111^3*(1+H111*Overview!$F$38)</f>
        <v>1.5166724150844016E-2</v>
      </c>
      <c r="Y111" s="61">
        <f>G111^3*Overview!$F$42*(1+Overview!$F$38*H111)+I111*Overview!$F$39/Overview!$F$40</f>
        <v>1.3650051735759614E-3</v>
      </c>
      <c r="AD111" s="2"/>
    </row>
    <row r="112" spans="1:30">
      <c r="A112" s="34">
        <v>109</v>
      </c>
      <c r="B112">
        <v>1</v>
      </c>
      <c r="C112">
        <v>24</v>
      </c>
      <c r="D112" s="149">
        <f t="shared" si="8"/>
        <v>2.883967548543255</v>
      </c>
      <c r="E112" s="125">
        <f>B112/(B112+Overview!$F$22)</f>
        <v>0.58823529411764708</v>
      </c>
      <c r="F112" s="118">
        <f>EXP(Overview!$F$21/Overview!$F$5-Overview!$F$21/('='!C112+273.15))</f>
        <v>1.2060497570954571</v>
      </c>
      <c r="G112" s="77">
        <f t="shared" si="9"/>
        <v>0.23606669580498546</v>
      </c>
      <c r="H112" s="115">
        <f t="shared" si="10"/>
        <v>0.58823529411764708</v>
      </c>
      <c r="I112" s="80">
        <f>IF((A112-Overview!$F$43)/365=ROUND((A112-Overview!$F$43)/365,0),I111*0.05,I111+U111)</f>
        <v>0</v>
      </c>
      <c r="J112" s="70">
        <f>IF(D112&lt;Overview!$F$16,1,'='!G112/Overview!$F$26)</f>
        <v>10.219337480735302</v>
      </c>
      <c r="K112" s="71">
        <f>IF(D112&lt;Overview!$F$17,'='!G112/Overview!$F$26,Overview!$F$33)</f>
        <v>9.1428571428571423</v>
      </c>
      <c r="L112" s="72">
        <f t="shared" si="11"/>
        <v>9.1428571428571423</v>
      </c>
      <c r="M112" s="81">
        <f>MIN(1,Overview!$F$44*F112*(G112-Overview!$F$25)^2+0.2)</f>
        <v>1</v>
      </c>
      <c r="N112" s="48">
        <f>L112*F112*Overview!$F$8</f>
        <v>0.12482270400293095</v>
      </c>
      <c r="O112" s="48">
        <f>F112*Overview!$F$6</f>
        <v>2.3686817229354781E-3</v>
      </c>
      <c r="P112" s="122">
        <f>N112*(H112/G112-(1+Overview!$F$35/'='!G112)/(Overview!$F$37*Overview!$F$33))/('='!H112+Overview!$F$36)</f>
        <v>8.5157088372266973E-2</v>
      </c>
      <c r="Q112" s="128">
        <f>(N112/G112-P112)*H112*Overview!$F$29*'='!G112^3</f>
        <v>3.1077647601826888</v>
      </c>
      <c r="R112" s="57">
        <f t="shared" si="6"/>
        <v>0</v>
      </c>
      <c r="S112" s="58">
        <f t="shared" si="7"/>
        <v>6.7009174921380706E-3</v>
      </c>
      <c r="T112" s="58">
        <f>IF(D112&lt;Overview!$F$18,(1-Overview!$F$9)*'='!Q112-'='!D112*'='!O112,0)</f>
        <v>0.25795035634579183</v>
      </c>
      <c r="U112" s="54">
        <f>IF(D112&gt;=Overview!$F$18,(1-Overview!$F$9)*'='!Q112-Overview!$F$18*'='!O112,0)</f>
        <v>0</v>
      </c>
      <c r="V112" s="2"/>
      <c r="W112" s="112">
        <f>G112/Overview!$F$19</f>
        <v>0.3485408176657101</v>
      </c>
      <c r="X112" s="60">
        <f>G112^3*(1+H112*Overview!$F$38)</f>
        <v>1.6537968045225008E-2</v>
      </c>
      <c r="Y112" s="61">
        <f>G112^3*Overview!$F$42*(1+Overview!$F$38*H112)+I112*Overview!$F$39/Overview!$F$40</f>
        <v>1.4884171240702505E-3</v>
      </c>
      <c r="AD112" s="2"/>
    </row>
    <row r="113" spans="1:30">
      <c r="A113" s="34">
        <v>110</v>
      </c>
      <c r="B113">
        <v>1</v>
      </c>
      <c r="C113">
        <v>24</v>
      </c>
      <c r="D113" s="149">
        <f t="shared" si="8"/>
        <v>3.1419179048890467</v>
      </c>
      <c r="E113" s="125">
        <f>B113/(B113+Overview!$F$22)</f>
        <v>0.58823529411764708</v>
      </c>
      <c r="F113" s="118">
        <f>EXP(Overview!$F$21/Overview!$F$5-Overview!$F$21/('='!C113+273.15))</f>
        <v>1.2060497570954571</v>
      </c>
      <c r="G113" s="77">
        <f t="shared" si="9"/>
        <v>0.24276761329712354</v>
      </c>
      <c r="H113" s="115">
        <f t="shared" si="10"/>
        <v>0.58823529411764708</v>
      </c>
      <c r="I113" s="80">
        <f>IF((A113-Overview!$F$43)/365=ROUND((A113-Overview!$F$43)/365,0),I112*0.05,I112+U112)</f>
        <v>0</v>
      </c>
      <c r="J113" s="70">
        <f>IF(D113&lt;Overview!$F$16,1,'='!G113/Overview!$F$26)</f>
        <v>10.509420489052967</v>
      </c>
      <c r="K113" s="71">
        <f>IF(D113&lt;Overview!$F$17,'='!G113/Overview!$F$26,Overview!$F$33)</f>
        <v>9.1428571428571423</v>
      </c>
      <c r="L113" s="72">
        <f t="shared" si="11"/>
        <v>9.1428571428571423</v>
      </c>
      <c r="M113" s="81">
        <f>MIN(1,Overview!$F$44*F113*(G113-Overview!$F$25)^2+0.2)</f>
        <v>1</v>
      </c>
      <c r="N113" s="48">
        <f>L113*F113*Overview!$F$8</f>
        <v>0.12482270400293095</v>
      </c>
      <c r="O113" s="48">
        <f>F113*Overview!$F$6</f>
        <v>2.3686817229354781E-3</v>
      </c>
      <c r="P113" s="122">
        <f>N113*(H113/G113-(1+Overview!$F$35/'='!G113)/(Overview!$F$37*Overview!$F$33))/('='!H113+Overview!$F$36)</f>
        <v>8.2650102890041696E-2</v>
      </c>
      <c r="Q113" s="128">
        <f>(N113/G113-P113)*H113*Overview!$F$29*'='!G113^3</f>
        <v>3.2878931264952391</v>
      </c>
      <c r="R113" s="57">
        <f t="shared" si="6"/>
        <v>0</v>
      </c>
      <c r="S113" s="58">
        <f t="shared" si="7"/>
        <v>6.6882560724590388E-3</v>
      </c>
      <c r="T113" s="58">
        <f>IF(D113&lt;Overview!$F$18,(1-Overview!$F$9)*'='!Q113-'='!D113*'='!O113,0)</f>
        <v>0.27268629086112017</v>
      </c>
      <c r="U113" s="54">
        <f>IF(D113&gt;=Overview!$F$18,(1-Overview!$F$9)*'='!Q113-Overview!$F$18*'='!O113,0)</f>
        <v>0</v>
      </c>
      <c r="V113" s="2"/>
      <c r="W113" s="112">
        <f>G113/Overview!$F$19</f>
        <v>0.35843439140281047</v>
      </c>
      <c r="X113" s="60">
        <f>G113^3*(1+H113*Overview!$F$38)</f>
        <v>1.798664779452008E-2</v>
      </c>
      <c r="Y113" s="61">
        <f>G113^3*Overview!$F$42*(1+Overview!$F$38*H113)+I113*Overview!$F$39/Overview!$F$40</f>
        <v>1.618798301506807E-3</v>
      </c>
      <c r="AD113" s="2"/>
    </row>
    <row r="114" spans="1:30">
      <c r="A114" s="34">
        <v>111</v>
      </c>
      <c r="B114">
        <v>1</v>
      </c>
      <c r="C114">
        <v>24</v>
      </c>
      <c r="D114" s="149">
        <f t="shared" si="8"/>
        <v>3.4146041957501669</v>
      </c>
      <c r="E114" s="125">
        <f>B114/(B114+Overview!$F$22)</f>
        <v>0.58823529411764708</v>
      </c>
      <c r="F114" s="118">
        <f>EXP(Overview!$F$21/Overview!$F$5-Overview!$F$21/('='!C114+273.15))</f>
        <v>1.2060497570954571</v>
      </c>
      <c r="G114" s="77">
        <f t="shared" si="9"/>
        <v>0.24945586936958258</v>
      </c>
      <c r="H114" s="115">
        <f t="shared" si="10"/>
        <v>0.58823529411764708</v>
      </c>
      <c r="I114" s="80">
        <f>IF((A114-Overview!$F$43)/365=ROUND((A114-Overview!$F$43)/365,0),I113*0.05,I113+U113)</f>
        <v>0</v>
      </c>
      <c r="J114" s="70">
        <f>IF(D114&lt;Overview!$F$16,1,'='!G114/Overview!$F$26)</f>
        <v>10.798955383964614</v>
      </c>
      <c r="K114" s="71">
        <f>IF(D114&lt;Overview!$F$17,'='!G114/Overview!$F$26,Overview!$F$33)</f>
        <v>9.1428571428571423</v>
      </c>
      <c r="L114" s="72">
        <f t="shared" si="11"/>
        <v>9.1428571428571423</v>
      </c>
      <c r="M114" s="81">
        <f>MIN(1,Overview!$F$44*F114*(G114-Overview!$F$25)^2+0.2)</f>
        <v>1</v>
      </c>
      <c r="N114" s="48">
        <f>L114*F114*Overview!$F$8</f>
        <v>0.12482270400293095</v>
      </c>
      <c r="O114" s="48">
        <f>F114*Overview!$F$6</f>
        <v>2.3686817229354781E-3</v>
      </c>
      <c r="P114" s="122">
        <f>N114*(H114/G114-(1+Overview!$F$35/'='!G114)/(Overview!$F$37*Overview!$F$33))/('='!H114+Overview!$F$36)</f>
        <v>8.0282158846024548E-2</v>
      </c>
      <c r="Q114" s="128">
        <f>(N114/G114-P114)*H114*Overview!$F$29*'='!G114^3</f>
        <v>3.4728081627733456</v>
      </c>
      <c r="R114" s="57">
        <f t="shared" si="6"/>
        <v>0</v>
      </c>
      <c r="S114" s="58">
        <f t="shared" si="7"/>
        <v>6.6756185766006599E-3</v>
      </c>
      <c r="T114" s="58">
        <f>IF(D114&lt;Overview!$F$18,(1-Overview!$F$9)*'='!Q114-'='!D114*'='!O114,0)</f>
        <v>0.28779514491875702</v>
      </c>
      <c r="U114" s="54">
        <f>IF(D114&gt;=Overview!$F$18,(1-Overview!$F$9)*'='!Q114-Overview!$F$18*'='!O114,0)</f>
        <v>0</v>
      </c>
      <c r="V114" s="2"/>
      <c r="W114" s="112">
        <f>G114/Overview!$F$19</f>
        <v>0.36830927117906775</v>
      </c>
      <c r="X114" s="60">
        <f>G114^3*(1+H114*Overview!$F$38)</f>
        <v>1.9514578030825649E-2</v>
      </c>
      <c r="Y114" s="61">
        <f>G114^3*Overview!$F$42*(1+Overview!$F$38*H114)+I114*Overview!$F$39/Overview!$F$40</f>
        <v>1.7563120227743084E-3</v>
      </c>
      <c r="AD114" s="2"/>
    </row>
    <row r="115" spans="1:30">
      <c r="A115" s="34">
        <v>112</v>
      </c>
      <c r="B115">
        <v>1</v>
      </c>
      <c r="C115">
        <v>24</v>
      </c>
      <c r="D115" s="149">
        <f t="shared" si="8"/>
        <v>3.702399340668924</v>
      </c>
      <c r="E115" s="125">
        <f>B115/(B115+Overview!$F$22)</f>
        <v>0.58823529411764708</v>
      </c>
      <c r="F115" s="118">
        <f>EXP(Overview!$F$21/Overview!$F$5-Overview!$F$21/('='!C115+273.15))</f>
        <v>1.2060497570954571</v>
      </c>
      <c r="G115" s="77">
        <f t="shared" si="9"/>
        <v>0.25613148794618323</v>
      </c>
      <c r="H115" s="115">
        <f t="shared" si="10"/>
        <v>0.58823529411764708</v>
      </c>
      <c r="I115" s="80">
        <f>IF((A115-Overview!$F$43)/365=ROUND((A115-Overview!$F$43)/365,0),I114*0.05,I114+U114)</f>
        <v>0</v>
      </c>
      <c r="J115" s="70">
        <f>IF(D115&lt;Overview!$F$16,1,'='!G115/Overview!$F$26)</f>
        <v>11.087943201133474</v>
      </c>
      <c r="K115" s="71">
        <f>IF(D115&lt;Overview!$F$17,'='!G115/Overview!$F$26,Overview!$F$33)</f>
        <v>9.1428571428571423</v>
      </c>
      <c r="L115" s="72">
        <f t="shared" si="11"/>
        <v>9.1428571428571423</v>
      </c>
      <c r="M115" s="81">
        <f>MIN(1,Overview!$F$44*F115*(G115-Overview!$F$25)^2+0.2)</f>
        <v>1</v>
      </c>
      <c r="N115" s="48">
        <f>L115*F115*Overview!$F$8</f>
        <v>0.12482270400293095</v>
      </c>
      <c r="O115" s="48">
        <f>F115*Overview!$F$6</f>
        <v>2.3686817229354781E-3</v>
      </c>
      <c r="P115" s="122">
        <f>N115*(H115/G115-(1+Overview!$F$35/'='!G115)/(Overview!$F$37*Overview!$F$33))/('='!H115+Overview!$F$36)</f>
        <v>7.8042005059042963E-2</v>
      </c>
      <c r="Q115" s="128">
        <f>(N115/G115-P115)*H115*Overview!$F$29*'='!G115^3</f>
        <v>3.6624868713317764</v>
      </c>
      <c r="R115" s="57">
        <f t="shared" si="6"/>
        <v>0</v>
      </c>
      <c r="S115" s="58">
        <f t="shared" si="7"/>
        <v>6.6630049593587445E-3</v>
      </c>
      <c r="T115" s="58">
        <f>IF(D115&lt;Overview!$F$18,(1-Overview!$F$9)*'='!Q115-'='!D115*'='!O115,0)</f>
        <v>0.30327407578821669</v>
      </c>
      <c r="U115" s="54">
        <f>IF(D115&gt;=Overview!$F$18,(1-Overview!$F$9)*'='!Q115-Overview!$F$18*'='!O115,0)</f>
        <v>0</v>
      </c>
      <c r="V115" s="2"/>
      <c r="W115" s="112">
        <f>G115/Overview!$F$19</f>
        <v>0.37816549231682156</v>
      </c>
      <c r="X115" s="60">
        <f>G115^3*(1+H115*Overview!$F$38)</f>
        <v>2.1123549749935317E-2</v>
      </c>
      <c r="Y115" s="61">
        <f>G115^3*Overview!$F$42*(1+Overview!$F$38*H115)+I115*Overview!$F$39/Overview!$F$40</f>
        <v>1.9011194774941785E-3</v>
      </c>
      <c r="AD115" s="2"/>
    </row>
    <row r="116" spans="1:30">
      <c r="A116" s="34">
        <v>113</v>
      </c>
      <c r="B116">
        <v>1</v>
      </c>
      <c r="C116">
        <v>24</v>
      </c>
      <c r="D116" s="149">
        <f t="shared" si="8"/>
        <v>4.0056734164571406</v>
      </c>
      <c r="E116" s="125">
        <f>B116/(B116+Overview!$F$22)</f>
        <v>0.58823529411764708</v>
      </c>
      <c r="F116" s="118">
        <f>EXP(Overview!$F$21/Overview!$F$5-Overview!$F$21/('='!C116+273.15))</f>
        <v>1.2060497570954571</v>
      </c>
      <c r="G116" s="77">
        <f t="shared" si="9"/>
        <v>0.26279449290554197</v>
      </c>
      <c r="H116" s="115">
        <f t="shared" si="10"/>
        <v>0.58823529411764708</v>
      </c>
      <c r="I116" s="80">
        <f>IF((A116-Overview!$F$43)/365=ROUND((A116-Overview!$F$43)/365,0),I115*0.05,I115+U115)</f>
        <v>0</v>
      </c>
      <c r="J116" s="70">
        <f>IF(D116&lt;Overview!$F$16,1,'='!G116/Overview!$F$26)</f>
        <v>11.376384974265886</v>
      </c>
      <c r="K116" s="71">
        <f>IF(D116&lt;Overview!$F$17,'='!G116/Overview!$F$26,Overview!$F$33)</f>
        <v>9.1428571428571423</v>
      </c>
      <c r="L116" s="72">
        <f t="shared" si="11"/>
        <v>9.1428571428571423</v>
      </c>
      <c r="M116" s="81">
        <f>MIN(1,Overview!$F$44*F116*(G116-Overview!$F$25)^2+0.2)</f>
        <v>1</v>
      </c>
      <c r="N116" s="48">
        <f>L116*F116*Overview!$F$8</f>
        <v>0.12482270400293095</v>
      </c>
      <c r="O116" s="48">
        <f>F116*Overview!$F$6</f>
        <v>2.3686817229354781E-3</v>
      </c>
      <c r="P116" s="122">
        <f>N116*(H116/G116-(1+Overview!$F$35/'='!G116)/(Overview!$F$37*Overview!$F$33))/('='!H116+Overview!$F$36)</f>
        <v>7.591957238622489E-2</v>
      </c>
      <c r="Q116" s="128">
        <f>(N116/G116-P116)*H116*Overview!$F$29*'='!G116^3</f>
        <v>3.8569063200470657</v>
      </c>
      <c r="R116" s="57">
        <f t="shared" si="6"/>
        <v>0</v>
      </c>
      <c r="S116" s="58">
        <f t="shared" si="7"/>
        <v>6.6504151756145193E-3</v>
      </c>
      <c r="T116" s="58">
        <f>IF(D116&lt;Overview!$F$18,(1-Overview!$F$9)*'='!Q116-'='!D116*'='!O116,0)</f>
        <v>0.31912025305839964</v>
      </c>
      <c r="U116" s="54">
        <f>IF(D116&gt;=Overview!$F$18,(1-Overview!$F$9)*'='!Q116-Overview!$F$18*'='!O116,0)</f>
        <v>0</v>
      </c>
      <c r="V116" s="2"/>
      <c r="W116" s="112">
        <f>G116/Overview!$F$19</f>
        <v>0.38800309007166983</v>
      </c>
      <c r="X116" s="60">
        <f>G116^3*(1+H116*Overview!$F$38)</f>
        <v>2.2815330504736393E-2</v>
      </c>
      <c r="Y116" s="61">
        <f>G116^3*Overview!$F$42*(1+Overview!$F$38*H116)+I116*Overview!$F$39/Overview!$F$40</f>
        <v>2.0533797454262751E-3</v>
      </c>
      <c r="AD116" s="2"/>
    </row>
    <row r="117" spans="1:30">
      <c r="A117" s="34">
        <v>114</v>
      </c>
      <c r="B117">
        <v>1</v>
      </c>
      <c r="C117">
        <v>24</v>
      </c>
      <c r="D117" s="149">
        <f t="shared" si="8"/>
        <v>4.3247936695155405</v>
      </c>
      <c r="E117" s="125">
        <f>B117/(B117+Overview!$F$22)</f>
        <v>0.58823529411764708</v>
      </c>
      <c r="F117" s="118">
        <f>EXP(Overview!$F$21/Overview!$F$5-Overview!$F$21/('='!C117+273.15))</f>
        <v>1.2060497570954571</v>
      </c>
      <c r="G117" s="77">
        <f t="shared" si="9"/>
        <v>0.26944490808115651</v>
      </c>
      <c r="H117" s="115">
        <f t="shared" si="10"/>
        <v>0.58823529411764708</v>
      </c>
      <c r="I117" s="80">
        <f>IF((A117-Overview!$F$43)/365=ROUND((A117-Overview!$F$43)/365,0),I116*0.05,I116+U116)</f>
        <v>0</v>
      </c>
      <c r="J117" s="70">
        <f>IF(D117&lt;Overview!$F$16,1,'='!G117/Overview!$F$26)</f>
        <v>11.664281735115001</v>
      </c>
      <c r="K117" s="71">
        <f>IF(D117&lt;Overview!$F$17,'='!G117/Overview!$F$26,Overview!$F$33)</f>
        <v>9.1428571428571423</v>
      </c>
      <c r="L117" s="72">
        <f t="shared" si="11"/>
        <v>9.1428571428571423</v>
      </c>
      <c r="M117" s="81">
        <f>MIN(1,Overview!$F$44*F117*(G117-Overview!$F$25)^2+0.2)</f>
        <v>1</v>
      </c>
      <c r="N117" s="48">
        <f>L117*F117*Overview!$F$8</f>
        <v>0.12482270400293095</v>
      </c>
      <c r="O117" s="48">
        <f>F117*Overview!$F$6</f>
        <v>2.3686817229354781E-3</v>
      </c>
      <c r="P117" s="122">
        <f>N117*(H117/G117-(1+Overview!$F$35/'='!G117)/(Overview!$F$37*Overview!$F$33))/('='!H117+Overview!$F$36)</f>
        <v>7.3905822465961959E-2</v>
      </c>
      <c r="Q117" s="128">
        <f>(N117/G117-P117)*H117*Overview!$F$29*'='!G117^3</f>
        <v>4.0560436423231456</v>
      </c>
      <c r="R117" s="57">
        <f t="shared" si="6"/>
        <v>0</v>
      </c>
      <c r="S117" s="58">
        <f t="shared" si="7"/>
        <v>6.6378491803344639E-3</v>
      </c>
      <c r="T117" s="58">
        <f>IF(D117&lt;Overview!$F$18,(1-Overview!$F$9)*'='!Q117-'='!D117*'='!O117,0)</f>
        <v>0.33533085860548373</v>
      </c>
      <c r="U117" s="54">
        <f>IF(D117&gt;=Overview!$F$18,(1-Overview!$F$9)*'='!Q117-Overview!$F$18*'='!O117,0)</f>
        <v>0</v>
      </c>
      <c r="V117" s="2"/>
      <c r="W117" s="112">
        <f>G117/Overview!$F$19</f>
        <v>0.39782209963259485</v>
      </c>
      <c r="X117" s="60">
        <f>G117^3*(1+H117*Overview!$F$38)</f>
        <v>2.4591664597269598E-2</v>
      </c>
      <c r="Y117" s="61">
        <f>G117^3*Overview!$F$42*(1+Overview!$F$38*H117)+I117*Overview!$F$39/Overview!$F$40</f>
        <v>2.2132498137542637E-3</v>
      </c>
      <c r="AD117" s="2"/>
    </row>
    <row r="118" spans="1:30">
      <c r="A118" s="34">
        <v>115</v>
      </c>
      <c r="B118">
        <v>1</v>
      </c>
      <c r="C118">
        <v>24</v>
      </c>
      <c r="D118" s="149">
        <f t="shared" si="8"/>
        <v>4.660124528121024</v>
      </c>
      <c r="E118" s="125">
        <f>B118/(B118+Overview!$F$22)</f>
        <v>0.58823529411764708</v>
      </c>
      <c r="F118" s="118">
        <f>EXP(Overview!$F$21/Overview!$F$5-Overview!$F$21/('='!C118+273.15))</f>
        <v>1.2060497570954571</v>
      </c>
      <c r="G118" s="77">
        <f t="shared" si="9"/>
        <v>0.27608275726149095</v>
      </c>
      <c r="H118" s="115">
        <f t="shared" si="10"/>
        <v>0.58823529411764708</v>
      </c>
      <c r="I118" s="80">
        <f>IF((A118-Overview!$F$43)/365=ROUND((A118-Overview!$F$43)/365,0),I117*0.05,I117+U117)</f>
        <v>0</v>
      </c>
      <c r="J118" s="70">
        <f>IF(D118&lt;Overview!$F$16,1,'='!G118/Overview!$F$26)</f>
        <v>11.951634513484457</v>
      </c>
      <c r="K118" s="71">
        <f>IF(D118&lt;Overview!$F$17,'='!G118/Overview!$F$26,Overview!$F$33)</f>
        <v>9.1428571428571423</v>
      </c>
      <c r="L118" s="72">
        <f t="shared" si="11"/>
        <v>9.1428571428571423</v>
      </c>
      <c r="M118" s="81">
        <f>MIN(1,Overview!$F$44*F118*(G118-Overview!$F$25)^2+0.2)</f>
        <v>1</v>
      </c>
      <c r="N118" s="48">
        <f>L118*F118*Overview!$F$8</f>
        <v>0.12482270400293095</v>
      </c>
      <c r="O118" s="48">
        <f>F118*Overview!$F$6</f>
        <v>2.3686817229354781E-3</v>
      </c>
      <c r="P118" s="122">
        <f>N118*(H118/G118-(1+Overview!$F$35/'='!G118)/(Overview!$F$37*Overview!$F$33))/('='!H118+Overview!$F$36)</f>
        <v>7.1992619107628691E-2</v>
      </c>
      <c r="Q118" s="128">
        <f>(N118/G118-P118)*H118*Overview!$F$29*'='!G118^3</f>
        <v>4.2598760370557178</v>
      </c>
      <c r="R118" s="57">
        <f t="shared" si="6"/>
        <v>0</v>
      </c>
      <c r="S118" s="58">
        <f t="shared" si="7"/>
        <v>6.6253069285701427E-3</v>
      </c>
      <c r="T118" s="58">
        <f>IF(D118&lt;Overview!$F$18,(1-Overview!$F$9)*'='!Q118-'='!D118*'='!O118,0)</f>
        <v>0.35190308656078378</v>
      </c>
      <c r="U118" s="54">
        <f>IF(D118&gt;=Overview!$F$18,(1-Overview!$F$9)*'='!Q118-Overview!$F$18*'='!O118,0)</f>
        <v>0</v>
      </c>
      <c r="V118" s="2"/>
      <c r="W118" s="112">
        <f>G118/Overview!$F$19</f>
        <v>0.40762255612208909</v>
      </c>
      <c r="X118" s="60">
        <f>G118^3*(1+H118*Overview!$F$38)</f>
        <v>2.6454273269460402E-2</v>
      </c>
      <c r="Y118" s="61">
        <f>G118^3*Overview!$F$42*(1+Overview!$F$38*H118)+I118*Overview!$F$39/Overview!$F$40</f>
        <v>2.380884594251436E-3</v>
      </c>
      <c r="AD118" s="2"/>
    </row>
    <row r="119" spans="1:30">
      <c r="A119" s="34">
        <v>116</v>
      </c>
      <c r="B119">
        <v>1</v>
      </c>
      <c r="C119">
        <v>24</v>
      </c>
      <c r="D119" s="149">
        <f t="shared" si="8"/>
        <v>5.0120276146818075</v>
      </c>
      <c r="E119" s="125">
        <f>B119/(B119+Overview!$F$22)</f>
        <v>0.58823529411764708</v>
      </c>
      <c r="F119" s="118">
        <f>EXP(Overview!$F$21/Overview!$F$5-Overview!$F$21/('='!C119+273.15))</f>
        <v>1.2060497570954571</v>
      </c>
      <c r="G119" s="77">
        <f t="shared" si="9"/>
        <v>0.28270806419006111</v>
      </c>
      <c r="H119" s="115">
        <f t="shared" si="10"/>
        <v>0.58823529411764708</v>
      </c>
      <c r="I119" s="80">
        <f>IF((A119-Overview!$F$43)/365=ROUND((A119-Overview!$F$43)/365,0),I118*0.05,I118+U118)</f>
        <v>0</v>
      </c>
      <c r="J119" s="70">
        <f>IF(D119&lt;Overview!$F$16,1,'='!G119/Overview!$F$26)</f>
        <v>12.238444337232083</v>
      </c>
      <c r="K119" s="71">
        <f>IF(D119&lt;Overview!$F$17,'='!G119/Overview!$F$26,Overview!$F$33)</f>
        <v>9.1428571428571423</v>
      </c>
      <c r="L119" s="72">
        <f t="shared" si="11"/>
        <v>9.1428571428571423</v>
      </c>
      <c r="M119" s="81">
        <f>MIN(1,Overview!$F$44*F119*(G119-Overview!$F$25)^2+0.2)</f>
        <v>1</v>
      </c>
      <c r="N119" s="48">
        <f>L119*F119*Overview!$F$8</f>
        <v>0.12482270400293095</v>
      </c>
      <c r="O119" s="48">
        <f>F119*Overview!$F$6</f>
        <v>2.3686817229354781E-3</v>
      </c>
      <c r="P119" s="122">
        <f>N119*(H119/G119-(1+Overview!$F$35/'='!G119)/(Overview!$F$37*Overview!$F$33))/('='!H119+Overview!$F$36)</f>
        <v>7.0172618468488726E-2</v>
      </c>
      <c r="Q119" s="128">
        <f>(N119/G119-P119)*H119*Overview!$F$29*'='!G119^3</f>
        <v>4.4683807685953898</v>
      </c>
      <c r="R119" s="57">
        <f t="shared" si="6"/>
        <v>0</v>
      </c>
      <c r="S119" s="58">
        <f t="shared" si="7"/>
        <v>6.6127883754580593E-3</v>
      </c>
      <c r="T119" s="58">
        <f>IF(D119&lt;Overview!$F$18,(1-Overview!$F$9)*'='!Q119-'='!D119*'='!O119,0)</f>
        <v>0.36883414327858277</v>
      </c>
      <c r="U119" s="54">
        <f>IF(D119&gt;=Overview!$F$18,(1-Overview!$F$9)*'='!Q119-Overview!$F$18*'='!O119,0)</f>
        <v>0</v>
      </c>
      <c r="V119" s="2"/>
      <c r="W119" s="112">
        <f>G119/Overview!$F$19</f>
        <v>0.41740449459628098</v>
      </c>
      <c r="X119" s="60">
        <f>G119^3*(1+H119*Overview!$F$38)</f>
        <v>2.8404854892530577E-2</v>
      </c>
      <c r="Y119" s="61">
        <f>G119^3*Overview!$F$42*(1+Overview!$F$38*H119)+I119*Overview!$F$39/Overview!$F$40</f>
        <v>2.5564369403277519E-3</v>
      </c>
      <c r="AD119" s="2"/>
    </row>
    <row r="120" spans="1:30">
      <c r="A120" s="34">
        <v>117</v>
      </c>
      <c r="B120">
        <v>1</v>
      </c>
      <c r="C120">
        <v>24</v>
      </c>
      <c r="D120" s="149">
        <f t="shared" si="8"/>
        <v>5.3808617579603899</v>
      </c>
      <c r="E120" s="125">
        <f>B120/(B120+Overview!$F$22)</f>
        <v>0.58823529411764708</v>
      </c>
      <c r="F120" s="118">
        <f>EXP(Overview!$F$21/Overview!$F$5-Overview!$F$21/('='!C120+273.15))</f>
        <v>1.2060497570954571</v>
      </c>
      <c r="G120" s="77">
        <f t="shared" si="9"/>
        <v>0.28932085256551915</v>
      </c>
      <c r="H120" s="115">
        <f t="shared" si="10"/>
        <v>0.58823529411764708</v>
      </c>
      <c r="I120" s="80">
        <f>IF((A120-Overview!$F$43)/365=ROUND((A120-Overview!$F$43)/365,0),I119*0.05,I119+U119)</f>
        <v>0</v>
      </c>
      <c r="J120" s="70">
        <f>IF(D120&lt;Overview!$F$16,1,'='!G120/Overview!$F$26)</f>
        <v>12.524712232273556</v>
      </c>
      <c r="K120" s="71">
        <f>IF(D120&lt;Overview!$F$17,'='!G120/Overview!$F$26,Overview!$F$33)</f>
        <v>9.1428571428571423</v>
      </c>
      <c r="L120" s="72">
        <f t="shared" si="11"/>
        <v>9.1428571428571423</v>
      </c>
      <c r="M120" s="81">
        <f>MIN(1,Overview!$F$44*F120*(G120-Overview!$F$25)^2+0.2)</f>
        <v>1</v>
      </c>
      <c r="N120" s="48">
        <f>L120*F120*Overview!$F$8</f>
        <v>0.12482270400293095</v>
      </c>
      <c r="O120" s="48">
        <f>F120*Overview!$F$6</f>
        <v>2.3686817229354781E-3</v>
      </c>
      <c r="P120" s="122">
        <f>N120*(H120/G120-(1+Overview!$F$35/'='!G120)/(Overview!$F$37*Overview!$F$33))/('='!H120+Overview!$F$36)</f>
        <v>6.8439174892084106E-2</v>
      </c>
      <c r="Q120" s="128">
        <f>(N120/G120-P120)*H120*Overview!$F$29*'='!G120^3</f>
        <v>4.6815351667095824</v>
      </c>
      <c r="R120" s="57">
        <f t="shared" si="6"/>
        <v>0</v>
      </c>
      <c r="S120" s="58">
        <f t="shared" si="7"/>
        <v>6.6002934762194815E-3</v>
      </c>
      <c r="T120" s="58">
        <f>IF(D120&lt;Overview!$F$18,(1-Overview!$F$9)*'='!Q120-'='!D120*'='!O120,0)</f>
        <v>0.38612124730393343</v>
      </c>
      <c r="U120" s="54">
        <f>IF(D120&gt;=Overview!$F$18,(1-Overview!$F$9)*'='!Q120-Overview!$F$18*'='!O120,0)</f>
        <v>0</v>
      </c>
      <c r="V120" s="2"/>
      <c r="W120" s="112">
        <f>G120/Overview!$F$19</f>
        <v>0.42716795004506003</v>
      </c>
      <c r="X120" s="60">
        <f>G120^3*(1+H120*Overview!$F$38)</f>
        <v>3.0445085155098181E-2</v>
      </c>
      <c r="Y120" s="61">
        <f>G120^3*Overview!$F$42*(1+Overview!$F$38*H120)+I120*Overview!$F$39/Overview!$F$40</f>
        <v>2.740057663958836E-3</v>
      </c>
      <c r="AD120" s="2"/>
    </row>
    <row r="121" spans="1:30">
      <c r="A121" s="34">
        <v>118</v>
      </c>
      <c r="B121">
        <v>1</v>
      </c>
      <c r="C121">
        <v>24</v>
      </c>
      <c r="D121" s="149">
        <f t="shared" si="8"/>
        <v>5.7669830052643229</v>
      </c>
      <c r="E121" s="125">
        <f>B121/(B121+Overview!$F$22)</f>
        <v>0.58823529411764708</v>
      </c>
      <c r="F121" s="118">
        <f>EXP(Overview!$F$21/Overview!$F$5-Overview!$F$21/('='!C121+273.15))</f>
        <v>1.2060497570954571</v>
      </c>
      <c r="G121" s="77">
        <f t="shared" si="9"/>
        <v>0.29592114604173864</v>
      </c>
      <c r="H121" s="115">
        <f t="shared" si="10"/>
        <v>0.58823529411764708</v>
      </c>
      <c r="I121" s="80">
        <f>IF((A121-Overview!$F$43)/365=ROUND((A121-Overview!$F$43)/365,0),I120*0.05,I120+U120)</f>
        <v>0</v>
      </c>
      <c r="J121" s="70">
        <f>IF(D121&lt;Overview!$F$16,1,'='!G121/Overview!$F$26)</f>
        <v>12.810439222586089</v>
      </c>
      <c r="K121" s="71">
        <f>IF(D121&lt;Overview!$F$17,'='!G121/Overview!$F$26,Overview!$F$33)</f>
        <v>9.1428571428571423</v>
      </c>
      <c r="L121" s="72">
        <f t="shared" si="11"/>
        <v>9.1428571428571423</v>
      </c>
      <c r="M121" s="81">
        <f>MIN(1,Overview!$F$44*F121*(G121-Overview!$F$25)^2+0.2)</f>
        <v>1</v>
      </c>
      <c r="N121" s="48">
        <f>L121*F121*Overview!$F$8</f>
        <v>0.12482270400293095</v>
      </c>
      <c r="O121" s="48">
        <f>F121*Overview!$F$6</f>
        <v>2.3686817229354781E-3</v>
      </c>
      <c r="P121" s="122">
        <f>N121*(H121/G121-(1+Overview!$F$35/'='!G121)/(Overview!$F$37*Overview!$F$33))/('='!H121+Overview!$F$36)</f>
        <v>6.6786259862934183E-2</v>
      </c>
      <c r="Q121" s="128">
        <f>(N121/G121-P121)*H121*Overview!$F$29*'='!G121^3</f>
        <v>4.8993166265432384</v>
      </c>
      <c r="R121" s="57">
        <f t="shared" si="6"/>
        <v>0</v>
      </c>
      <c r="S121" s="58">
        <f t="shared" si="7"/>
        <v>6.5878221861602844E-3</v>
      </c>
      <c r="T121" s="58">
        <f>IF(D121&lt;Overview!$F$18,(1-Overview!$F$9)*'='!Q121-'='!D121*'='!O121,0)</f>
        <v>0.40376162934043502</v>
      </c>
      <c r="U121" s="54">
        <f>IF(D121&gt;=Overview!$F$18,(1-Overview!$F$9)*'='!Q121-Overview!$F$18*'='!O121,0)</f>
        <v>0</v>
      </c>
      <c r="V121" s="2"/>
      <c r="W121" s="112">
        <f>G121/Overview!$F$19</f>
        <v>0.43691295739220232</v>
      </c>
      <c r="X121" s="60">
        <f>G121^3*(1+H121*Overview!$F$38)</f>
        <v>3.2576617249974613E-2</v>
      </c>
      <c r="Y121" s="61">
        <f>G121^3*Overview!$F$42*(1+Overview!$F$38*H121)+I121*Overview!$F$39/Overview!$F$40</f>
        <v>2.931895552497715E-3</v>
      </c>
      <c r="AD121" s="2"/>
    </row>
    <row r="122" spans="1:30">
      <c r="A122" s="34">
        <v>119</v>
      </c>
      <c r="B122">
        <v>1</v>
      </c>
      <c r="C122">
        <v>24</v>
      </c>
      <c r="D122" s="149">
        <f t="shared" si="8"/>
        <v>6.1707446346047581</v>
      </c>
      <c r="E122" s="125">
        <f>B122/(B122+Overview!$F$22)</f>
        <v>0.58823529411764708</v>
      </c>
      <c r="F122" s="118">
        <f>EXP(Overview!$F$21/Overview!$F$5-Overview!$F$21/('='!C122+273.15))</f>
        <v>1.2060497570954571</v>
      </c>
      <c r="G122" s="77">
        <f t="shared" si="9"/>
        <v>0.30250896822789891</v>
      </c>
      <c r="H122" s="115">
        <f t="shared" si="10"/>
        <v>0.58823529411764708</v>
      </c>
      <c r="I122" s="80">
        <f>IF((A122-Overview!$F$43)/365=ROUND((A122-Overview!$F$43)/365,0),I121*0.05,I121+U121)</f>
        <v>0</v>
      </c>
      <c r="J122" s="70">
        <f>IF(D122&lt;Overview!$F$16,1,'='!G122/Overview!$F$26)</f>
        <v>13.095626330212074</v>
      </c>
      <c r="K122" s="71">
        <f>IF(D122&lt;Overview!$F$17,'='!G122/Overview!$F$26,Overview!$F$33)</f>
        <v>9.1428571428571423</v>
      </c>
      <c r="L122" s="72">
        <f t="shared" si="11"/>
        <v>9.1428571428571423</v>
      </c>
      <c r="M122" s="81">
        <f>MIN(1,Overview!$F$44*F122*(G122-Overview!$F$25)^2+0.2)</f>
        <v>1</v>
      </c>
      <c r="N122" s="48">
        <f>L122*F122*Overview!$F$8</f>
        <v>0.12482270400293095</v>
      </c>
      <c r="O122" s="48">
        <f>F122*Overview!$F$6</f>
        <v>2.3686817229354781E-3</v>
      </c>
      <c r="P122" s="122">
        <f>N122*(H122/G122-(1+Overview!$F$35/'='!G122)/(Overview!$F$37*Overview!$F$33))/('='!H122+Overview!$F$36)</f>
        <v>6.5208391994353979E-2</v>
      </c>
      <c r="Q122" s="128">
        <f>(N122/G122-P122)*H122*Overview!$F$29*'='!G122^3</f>
        <v>5.1217026085782997</v>
      </c>
      <c r="R122" s="57">
        <f t="shared" si="6"/>
        <v>0</v>
      </c>
      <c r="S122" s="58">
        <f t="shared" si="7"/>
        <v>6.575374460670802E-3</v>
      </c>
      <c r="T122" s="58">
        <f>IF(D122&lt;Overview!$F$18,(1-Overview!$F$9)*'='!Q122-'='!D122*'='!O122,0)</f>
        <v>0.42175253221798098</v>
      </c>
      <c r="U122" s="54">
        <f>IF(D122&gt;=Overview!$F$18,(1-Overview!$F$9)*'='!Q122-Overview!$F$18*'='!O122,0)</f>
        <v>0</v>
      </c>
      <c r="V122" s="2"/>
      <c r="W122" s="112">
        <f>G122/Overview!$F$19</f>
        <v>0.44663955149549522</v>
      </c>
      <c r="X122" s="60">
        <f>G122^3*(1+H122*Overview!$F$38)</f>
        <v>3.4801082059666671E-2</v>
      </c>
      <c r="Y122" s="61">
        <f>G122^3*Overview!$F$42*(1+Overview!$F$38*H122)+I122*Overview!$F$39/Overview!$F$40</f>
        <v>3.1320973853699997E-3</v>
      </c>
      <c r="AD122" s="2"/>
    </row>
    <row r="123" spans="1:30">
      <c r="A123" s="34">
        <v>120</v>
      </c>
      <c r="B123">
        <v>1</v>
      </c>
      <c r="C123">
        <v>24</v>
      </c>
      <c r="D123" s="149">
        <f t="shared" si="8"/>
        <v>6.5924971668227395</v>
      </c>
      <c r="E123" s="125">
        <f>B123/(B123+Overview!$F$22)</f>
        <v>0.58823529411764708</v>
      </c>
      <c r="F123" s="118">
        <f>EXP(Overview!$F$21/Overview!$F$5-Overview!$F$21/('='!C123+273.15))</f>
        <v>1.2060497570954571</v>
      </c>
      <c r="G123" s="77">
        <f t="shared" si="9"/>
        <v>0.30908434268856971</v>
      </c>
      <c r="H123" s="115">
        <f t="shared" si="10"/>
        <v>0.58823529411764708</v>
      </c>
      <c r="I123" s="80">
        <f>IF((A123-Overview!$F$43)/365=ROUND((A123-Overview!$F$43)/365,0),I122*0.05,I122+U122)</f>
        <v>0</v>
      </c>
      <c r="J123" s="70">
        <f>IF(D123&lt;Overview!$F$16,1,'='!G123/Overview!$F$26)</f>
        <v>13.380274575262758</v>
      </c>
      <c r="K123" s="71">
        <f>IF(D123&lt;Overview!$F$17,'='!G123/Overview!$F$26,Overview!$F$33)</f>
        <v>9.1428571428571423</v>
      </c>
      <c r="L123" s="72">
        <f t="shared" si="11"/>
        <v>9.1428571428571423</v>
      </c>
      <c r="M123" s="81">
        <f>MIN(1,Overview!$F$44*F123*(G123-Overview!$F$25)^2+0.2)</f>
        <v>1</v>
      </c>
      <c r="N123" s="48">
        <f>L123*F123*Overview!$F$8</f>
        <v>0.12482270400293095</v>
      </c>
      <c r="O123" s="48">
        <f>F123*Overview!$F$6</f>
        <v>2.3686817229354781E-3</v>
      </c>
      <c r="P123" s="122">
        <f>N123*(H123/G123-(1+Overview!$F$35/'='!G123)/(Overview!$F$37*Overview!$F$33))/('='!H123+Overview!$F$36)</f>
        <v>6.3700576335939604E-2</v>
      </c>
      <c r="Q123" s="128">
        <f>(N123/G123-P123)*H123*Overview!$F$29*'='!G123^3</f>
        <v>5.348670638592032</v>
      </c>
      <c r="R123" s="57">
        <f t="shared" si="6"/>
        <v>0</v>
      </c>
      <c r="S123" s="58">
        <f t="shared" si="7"/>
        <v>6.5629502552256502E-3</v>
      </c>
      <c r="T123" s="58">
        <f>IF(D123&lt;Overview!$F$18,(1-Overview!$F$9)*'='!Q123-'='!D123*'='!O123,0)</f>
        <v>0.44009121086048447</v>
      </c>
      <c r="U123" s="54">
        <f>IF(D123&gt;=Overview!$F$18,(1-Overview!$F$9)*'='!Q123-Overview!$F$18*'='!O123,0)</f>
        <v>0</v>
      </c>
      <c r="V123" s="2"/>
      <c r="W123" s="112">
        <f>G123/Overview!$F$19</f>
        <v>0.45634776714686209</v>
      </c>
      <c r="X123" s="60">
        <f>G123^3*(1+H123*Overview!$F$38)</f>
        <v>3.7120088340592251E-2</v>
      </c>
      <c r="Y123" s="61">
        <f>G123^3*Overview!$F$42*(1+Overview!$F$38*H123)+I123*Overview!$F$39/Overview!$F$40</f>
        <v>3.3408079506533021E-3</v>
      </c>
      <c r="AD123" s="2"/>
    </row>
    <row r="124" spans="1:30">
      <c r="A124" s="34">
        <v>121</v>
      </c>
      <c r="B124">
        <v>1</v>
      </c>
      <c r="C124">
        <v>24</v>
      </c>
      <c r="D124" s="149">
        <f t="shared" si="8"/>
        <v>7.0325883776832239</v>
      </c>
      <c r="E124" s="125">
        <f>B124/(B124+Overview!$F$22)</f>
        <v>0.58823529411764708</v>
      </c>
      <c r="F124" s="118">
        <f>EXP(Overview!$F$21/Overview!$F$5-Overview!$F$21/('='!C124+273.15))</f>
        <v>1.2060497570954571</v>
      </c>
      <c r="G124" s="77">
        <f t="shared" si="9"/>
        <v>0.31564729294379534</v>
      </c>
      <c r="H124" s="115">
        <f t="shared" si="10"/>
        <v>0.58823529411764708</v>
      </c>
      <c r="I124" s="80">
        <f>IF((A124-Overview!$F$43)/365=ROUND((A124-Overview!$F$43)/365,0),I123*0.05,I123+U123)</f>
        <v>0</v>
      </c>
      <c r="J124" s="70">
        <f>IF(D124&lt;Overview!$F$16,1,'='!G124/Overview!$F$26)</f>
        <v>13.664384975921877</v>
      </c>
      <c r="K124" s="71">
        <f>IF(D124&lt;Overview!$F$17,'='!G124/Overview!$F$26,Overview!$F$33)</f>
        <v>9.1428571428571423</v>
      </c>
      <c r="L124" s="72">
        <f t="shared" si="11"/>
        <v>9.1428571428571423</v>
      </c>
      <c r="M124" s="81">
        <f>MIN(1,Overview!$F$44*F124*(G124-Overview!$F$25)^2+0.2)</f>
        <v>1</v>
      </c>
      <c r="N124" s="48">
        <f>L124*F124*Overview!$F$8</f>
        <v>0.12482270400293095</v>
      </c>
      <c r="O124" s="48">
        <f>F124*Overview!$F$6</f>
        <v>2.3686817229354781E-3</v>
      </c>
      <c r="P124" s="122">
        <f>N124*(H124/G124-(1+Overview!$F$35/'='!G124)/(Overview!$F$37*Overview!$F$33))/('='!H124+Overview!$F$36)</f>
        <v>6.2258251584783708E-2</v>
      </c>
      <c r="Q124" s="128">
        <f>(N124/G124-P124)*H124*Overview!$F$29*'='!G124^3</f>
        <v>5.5801983076141504</v>
      </c>
      <c r="R124" s="57">
        <f t="shared" si="6"/>
        <v>0</v>
      </c>
      <c r="S124" s="58">
        <f t="shared" si="7"/>
        <v>6.5505495253835788E-3</v>
      </c>
      <c r="T124" s="58">
        <f>IF(D124&lt;Overview!$F$18,(1-Overview!$F$9)*'='!Q124-'='!D124*'='!O124,0)</f>
        <v>0.45877493225357918</v>
      </c>
      <c r="U124" s="54">
        <f>IF(D124&gt;=Overview!$F$18,(1-Overview!$F$9)*'='!Q124-Overview!$F$18*'='!O124,0)</f>
        <v>0</v>
      </c>
      <c r="V124" s="2"/>
      <c r="W124" s="112">
        <f>G124/Overview!$F$19</f>
        <v>0.46603763907248685</v>
      </c>
      <c r="X124" s="60">
        <f>G124^3*(1+H124*Overview!$F$38)</f>
        <v>3.9535222906017638E-2</v>
      </c>
      <c r="Y124" s="61">
        <f>G124^3*Overview!$F$42*(1+Overview!$F$38*H124)+I124*Overview!$F$39/Overview!$F$40</f>
        <v>3.5581700615415872E-3</v>
      </c>
      <c r="AD124" s="2"/>
    </row>
    <row r="125" spans="1:30">
      <c r="A125" s="34">
        <v>122</v>
      </c>
      <c r="B125">
        <v>1</v>
      </c>
      <c r="C125">
        <v>24</v>
      </c>
      <c r="D125" s="149">
        <f t="shared" si="8"/>
        <v>7.4913633099368031</v>
      </c>
      <c r="E125" s="125">
        <f>B125/(B125+Overview!$F$22)</f>
        <v>0.58823529411764708</v>
      </c>
      <c r="F125" s="118">
        <f>EXP(Overview!$F$21/Overview!$F$5-Overview!$F$21/('='!C125+273.15))</f>
        <v>1.2060497570954571</v>
      </c>
      <c r="G125" s="77">
        <f t="shared" si="9"/>
        <v>0.32219784246917893</v>
      </c>
      <c r="H125" s="115">
        <f t="shared" si="10"/>
        <v>0.58823529411764708</v>
      </c>
      <c r="I125" s="80">
        <f>IF((A125-Overview!$F$43)/365=ROUND((A125-Overview!$F$43)/365,0),I124*0.05,I124+U124)</f>
        <v>0</v>
      </c>
      <c r="J125" s="70">
        <f>IF(D125&lt;Overview!$F$16,1,'='!G125/Overview!$F$26)</f>
        <v>13.947958548449305</v>
      </c>
      <c r="K125" s="71">
        <f>IF(D125&lt;Overview!$F$17,'='!G125/Overview!$F$26,Overview!$F$33)</f>
        <v>9.1428571428571423</v>
      </c>
      <c r="L125" s="72">
        <f t="shared" si="11"/>
        <v>9.1428571428571423</v>
      </c>
      <c r="M125" s="81">
        <f>MIN(1,Overview!$F$44*F125*(G125-Overview!$F$25)^2+0.2)</f>
        <v>1</v>
      </c>
      <c r="N125" s="48">
        <f>L125*F125*Overview!$F$8</f>
        <v>0.12482270400293095</v>
      </c>
      <c r="O125" s="48">
        <f>F125*Overview!$F$6</f>
        <v>2.3686817229354781E-3</v>
      </c>
      <c r="P125" s="122">
        <f>N125*(H125/G125-(1+Overview!$F$35/'='!G125)/(Overview!$F$37*Overview!$F$33))/('='!H125+Overview!$F$36)</f>
        <v>6.087724402511549E-2</v>
      </c>
      <c r="Q125" s="128">
        <f>(N125/G125-P125)*H125*Overview!$F$29*'='!G125^3</f>
        <v>5.8162632718827849</v>
      </c>
      <c r="R125" s="57">
        <f t="shared" si="6"/>
        <v>0</v>
      </c>
      <c r="S125" s="58">
        <f t="shared" si="7"/>
        <v>6.5381722267873086E-3</v>
      </c>
      <c r="T125" s="58">
        <f>IF(D125&lt;Overview!$F$18,(1-Overview!$F$9)*'='!Q125-'='!D125*'='!O125,0)</f>
        <v>0.47780097541229688</v>
      </c>
      <c r="U125" s="54">
        <f>IF(D125&gt;=Overview!$F$18,(1-Overview!$F$9)*'='!Q125-Overview!$F$18*'='!O125,0)</f>
        <v>0</v>
      </c>
      <c r="V125" s="2"/>
      <c r="W125" s="112">
        <f>G125/Overview!$F$19</f>
        <v>0.47570920193293803</v>
      </c>
      <c r="X125" s="60">
        <f>G125^3*(1+H125*Overview!$F$38)</f>
        <v>4.2048050807724648E-2</v>
      </c>
      <c r="Y125" s="61">
        <f>G125^3*Overview!$F$42*(1+Overview!$F$38*H125)+I125*Overview!$F$39/Overview!$F$40</f>
        <v>3.7843245726952184E-3</v>
      </c>
      <c r="AD125" s="2"/>
    </row>
    <row r="126" spans="1:30">
      <c r="A126" s="34">
        <v>123</v>
      </c>
      <c r="B126">
        <v>1</v>
      </c>
      <c r="C126">
        <v>24</v>
      </c>
      <c r="D126" s="149">
        <f t="shared" si="8"/>
        <v>7.9691642853491</v>
      </c>
      <c r="E126" s="125">
        <f>B126/(B126+Overview!$F$22)</f>
        <v>0.58823529411764708</v>
      </c>
      <c r="F126" s="118">
        <f>EXP(Overview!$F$21/Overview!$F$5-Overview!$F$21/('='!C126+273.15))</f>
        <v>1.2060497570954571</v>
      </c>
      <c r="G126" s="77">
        <f t="shared" si="9"/>
        <v>0.32873601469596625</v>
      </c>
      <c r="H126" s="115">
        <f t="shared" si="10"/>
        <v>0.58823529411764708</v>
      </c>
      <c r="I126" s="80">
        <f>IF((A126-Overview!$F$43)/365=ROUND((A126-Overview!$F$43)/365,0),I125*0.05,I125+U125)</f>
        <v>0</v>
      </c>
      <c r="J126" s="70">
        <f>IF(D126&lt;Overview!$F$16,1,'='!G126/Overview!$F$26)</f>
        <v>14.230996307184686</v>
      </c>
      <c r="K126" s="71">
        <f>IF(D126&lt;Overview!$F$17,'='!G126/Overview!$F$26,Overview!$F$33)</f>
        <v>9.1428571428571423</v>
      </c>
      <c r="L126" s="72">
        <f t="shared" si="11"/>
        <v>9.1428571428571423</v>
      </c>
      <c r="M126" s="81">
        <f>MIN(1,Overview!$F$44*F126*(G126-Overview!$F$25)^2+0.2)</f>
        <v>1</v>
      </c>
      <c r="N126" s="48">
        <f>L126*F126*Overview!$F$8</f>
        <v>0.12482270400293095</v>
      </c>
      <c r="O126" s="48">
        <f>F126*Overview!$F$6</f>
        <v>2.3686817229354781E-3</v>
      </c>
      <c r="P126" s="122">
        <f>N126*(H126/G126-(1+Overview!$F$35/'='!G126)/(Overview!$F$37*Overview!$F$33))/('='!H126+Overview!$F$36)</f>
        <v>5.955372721664362E-2</v>
      </c>
      <c r="Q126" s="128">
        <f>(N126/G126-P126)*H126*Overview!$F$29*'='!G126^3</f>
        <v>6.056843252799303</v>
      </c>
      <c r="R126" s="57">
        <f t="shared" si="6"/>
        <v>0</v>
      </c>
      <c r="S126" s="58">
        <f t="shared" si="7"/>
        <v>6.5258183151633738E-3</v>
      </c>
      <c r="T126" s="58">
        <f>IF(D126&lt;Overview!$F$18,(1-Overview!$F$9)*'='!Q126-'='!D126*'='!O126,0)</f>
        <v>0.49716663134872441</v>
      </c>
      <c r="U126" s="54">
        <f>IF(D126&gt;=Overview!$F$18,(1-Overview!$F$9)*'='!Q126-Overview!$F$18*'='!O126,0)</f>
        <v>0</v>
      </c>
      <c r="V126" s="2"/>
      <c r="W126" s="112">
        <f>G126/Overview!$F$19</f>
        <v>0.48536249032329282</v>
      </c>
      <c r="X126" s="60">
        <f>G126^3*(1+H126*Overview!$F$38)</f>
        <v>4.4660115516415681E-2</v>
      </c>
      <c r="Y126" s="61">
        <f>G126^3*Overview!$F$42*(1+Overview!$F$38*H126)+I126*Overview!$F$39/Overview!$F$40</f>
        <v>4.019410396477411E-3</v>
      </c>
      <c r="AD126" s="2"/>
    </row>
    <row r="127" spans="1:30">
      <c r="A127" s="34">
        <v>124</v>
      </c>
      <c r="B127">
        <v>1</v>
      </c>
      <c r="C127">
        <v>24</v>
      </c>
      <c r="D127" s="149">
        <f t="shared" si="8"/>
        <v>8.4663309166978244</v>
      </c>
      <c r="E127" s="125">
        <f>B127/(B127+Overview!$F$22)</f>
        <v>0.58823529411764708</v>
      </c>
      <c r="F127" s="118">
        <f>EXP(Overview!$F$21/Overview!$F$5-Overview!$F$21/('='!C127+273.15))</f>
        <v>1.2060497570954571</v>
      </c>
      <c r="G127" s="77">
        <f t="shared" si="9"/>
        <v>0.33526183301112961</v>
      </c>
      <c r="H127" s="115">
        <f t="shared" si="10"/>
        <v>0.58823529411764708</v>
      </c>
      <c r="I127" s="80">
        <f>IF((A127-Overview!$F$43)/365=ROUND((A127-Overview!$F$43)/365,0),I126*0.05,I126+U126)</f>
        <v>0</v>
      </c>
      <c r="J127" s="70">
        <f>IF(D127&lt;Overview!$F$16,1,'='!G127/Overview!$F$26)</f>
        <v>14.513499264551065</v>
      </c>
      <c r="K127" s="71">
        <f>IF(D127&lt;Overview!$F$17,'='!G127/Overview!$F$26,Overview!$F$33)</f>
        <v>9.1428571428571423</v>
      </c>
      <c r="L127" s="72">
        <f t="shared" si="11"/>
        <v>9.1428571428571423</v>
      </c>
      <c r="M127" s="81">
        <f>MIN(1,Overview!$F$44*F127*(G127-Overview!$F$25)^2+0.2)</f>
        <v>1</v>
      </c>
      <c r="N127" s="48">
        <f>L127*F127*Overview!$F$8</f>
        <v>0.12482270400293095</v>
      </c>
      <c r="O127" s="48">
        <f>F127*Overview!$F$6</f>
        <v>2.3686817229354781E-3</v>
      </c>
      <c r="P127" s="122">
        <f>N127*(H127/G127-(1+Overview!$F$35/'='!G127)/(Overview!$F$37*Overview!$F$33))/('='!H127+Overview!$F$36)</f>
        <v>5.8284186611594471E-2</v>
      </c>
      <c r="Q127" s="128">
        <f>(N127/G127-P127)*H127*Overview!$F$29*'='!G127^3</f>
        <v>6.3019160368819911</v>
      </c>
      <c r="R127" s="57">
        <f t="shared" si="6"/>
        <v>0</v>
      </c>
      <c r="S127" s="58">
        <f t="shared" si="7"/>
        <v>6.513487746321967E-3</v>
      </c>
      <c r="T127" s="58">
        <f>IF(D127&lt;Overview!$F$18,(1-Overview!$F$9)*'='!Q127-'='!D127*'='!O127,0)</f>
        <v>0.51686920303964035</v>
      </c>
      <c r="U127" s="54">
        <f>IF(D127&gt;=Overview!$F$18,(1-Overview!$F$9)*'='!Q127-Overview!$F$18*'='!O127,0)</f>
        <v>0</v>
      </c>
      <c r="V127" s="2"/>
      <c r="W127" s="112">
        <f>G127/Overview!$F$19</f>
        <v>0.49499753877326091</v>
      </c>
      <c r="X127" s="60">
        <f>G127^3*(1+H127*Overview!$F$38)</f>
        <v>4.7372939100864798E-2</v>
      </c>
      <c r="Y127" s="61">
        <f>G127^3*Overview!$F$42*(1+Overview!$F$38*H127)+I127*Overview!$F$39/Overview!$F$40</f>
        <v>4.263564519077832E-3</v>
      </c>
      <c r="AD127" s="2"/>
    </row>
    <row r="128" spans="1:30">
      <c r="A128" s="34">
        <v>125</v>
      </c>
      <c r="B128">
        <v>1</v>
      </c>
      <c r="C128">
        <v>24</v>
      </c>
      <c r="D128" s="149">
        <f t="shared" si="8"/>
        <v>8.9832001197374645</v>
      </c>
      <c r="E128" s="125">
        <f>B128/(B128+Overview!$F$22)</f>
        <v>0.58823529411764708</v>
      </c>
      <c r="F128" s="118">
        <f>EXP(Overview!$F$21/Overview!$F$5-Overview!$F$21/('='!C128+273.15))</f>
        <v>1.2060497570954571</v>
      </c>
      <c r="G128" s="77">
        <f t="shared" si="9"/>
        <v>0.3417753207574516</v>
      </c>
      <c r="H128" s="115">
        <f t="shared" si="10"/>
        <v>0.58823529411764708</v>
      </c>
      <c r="I128" s="80">
        <f>IF((A128-Overview!$F$43)/365=ROUND((A128-Overview!$F$43)/365,0),I127*0.05,I127+U127)</f>
        <v>0</v>
      </c>
      <c r="J128" s="70">
        <f>IF(D128&lt;Overview!$F$16,1,'='!G128/Overview!$F$26)</f>
        <v>14.795468431058511</v>
      </c>
      <c r="K128" s="71">
        <f>IF(D128&lt;Overview!$F$17,'='!G128/Overview!$F$26,Overview!$F$33)</f>
        <v>9.1428571428571423</v>
      </c>
      <c r="L128" s="72">
        <f t="shared" si="11"/>
        <v>9.1428571428571423</v>
      </c>
      <c r="M128" s="81">
        <f>MIN(1,Overview!$F$44*F128*(G128-Overview!$F$25)^2+0.2)</f>
        <v>1</v>
      </c>
      <c r="N128" s="48">
        <f>L128*F128*Overview!$F$8</f>
        <v>0.12482270400293095</v>
      </c>
      <c r="O128" s="48">
        <f>F128*Overview!$F$6</f>
        <v>2.3686817229354781E-3</v>
      </c>
      <c r="P128" s="122">
        <f>N128*(H128/G128-(1+Overview!$F$35/'='!G128)/(Overview!$F$37*Overview!$F$33))/('='!H128+Overview!$F$36)</f>
        <v>5.7065388411445435E-2</v>
      </c>
      <c r="Q128" s="128">
        <f>(N128/G128-P128)*H128*Overview!$F$29*'='!G128^3</f>
        <v>6.5514594757185876</v>
      </c>
      <c r="R128" s="57">
        <f t="shared" si="6"/>
        <v>0</v>
      </c>
      <c r="S128" s="58">
        <f t="shared" si="7"/>
        <v>6.5011804761567751E-3</v>
      </c>
      <c r="T128" s="58">
        <f>IF(D128&lt;Overview!$F$18,(1-Overview!$F$9)*'='!Q128-'='!D128*'='!O128,0)</f>
        <v>0.53690600539413014</v>
      </c>
      <c r="U128" s="54">
        <f>IF(D128&gt;=Overview!$F$18,(1-Overview!$F$9)*'='!Q128-Overview!$F$18*'='!O128,0)</f>
        <v>0</v>
      </c>
      <c r="V128" s="2"/>
      <c r="W128" s="112">
        <f>G128/Overview!$F$19</f>
        <v>0.50461438174730777</v>
      </c>
      <c r="X128" s="60">
        <f>G128^3*(1+H128*Overview!$F$38)</f>
        <v>5.0188022405822805E-2</v>
      </c>
      <c r="Y128" s="61">
        <f>G128^3*Overview!$F$42*(1+Overview!$F$38*H128)+I128*Overview!$F$39/Overview!$F$40</f>
        <v>4.5169220165240517E-3</v>
      </c>
      <c r="AD128" s="2"/>
    </row>
    <row r="129" spans="1:30">
      <c r="A129" s="34">
        <v>126</v>
      </c>
      <c r="B129">
        <v>1</v>
      </c>
      <c r="C129">
        <v>24</v>
      </c>
      <c r="D129" s="149">
        <f t="shared" si="8"/>
        <v>9.5201061251315942</v>
      </c>
      <c r="E129" s="125">
        <f>B129/(B129+Overview!$F$22)</f>
        <v>0.58823529411764708</v>
      </c>
      <c r="F129" s="118">
        <f>EXP(Overview!$F$21/Overview!$F$5-Overview!$F$21/('='!C129+273.15))</f>
        <v>1.2060497570954571</v>
      </c>
      <c r="G129" s="77">
        <f t="shared" si="9"/>
        <v>0.34827650123360837</v>
      </c>
      <c r="H129" s="115">
        <f t="shared" si="10"/>
        <v>0.58823529411764708</v>
      </c>
      <c r="I129" s="80">
        <f>IF((A129-Overview!$F$43)/365=ROUND((A129-Overview!$F$43)/365,0),I128*0.05,I128+U128)</f>
        <v>0</v>
      </c>
      <c r="J129" s="70">
        <f>IF(D129&lt;Overview!$F$16,1,'='!G129/Overview!$F$26)</f>
        <v>15.076904815307723</v>
      </c>
      <c r="K129" s="71">
        <f>IF(D129&lt;Overview!$F$17,'='!G129/Overview!$F$26,Overview!$F$33)</f>
        <v>9.1428571428571423</v>
      </c>
      <c r="L129" s="72">
        <f t="shared" si="11"/>
        <v>9.1428571428571423</v>
      </c>
      <c r="M129" s="81">
        <f>MIN(1,Overview!$F$44*F129*(G129-Overview!$F$25)^2+0.2)</f>
        <v>1</v>
      </c>
      <c r="N129" s="48">
        <f>L129*F129*Overview!$F$8</f>
        <v>0.12482270400293095</v>
      </c>
      <c r="O129" s="48">
        <f>F129*Overview!$F$6</f>
        <v>2.3686817229354781E-3</v>
      </c>
      <c r="P129" s="122">
        <f>N129*(H129/G129-(1+Overview!$F$35/'='!G129)/(Overview!$F$37*Overview!$F$33))/('='!H129+Overview!$F$36)</f>
        <v>5.5894352082275778E-2</v>
      </c>
      <c r="Q129" s="128">
        <f>(N129/G129-P129)*H129*Overview!$F$29*'='!G129^3</f>
        <v>6.8054514859177466</v>
      </c>
      <c r="R129" s="57">
        <f t="shared" si="6"/>
        <v>0</v>
      </c>
      <c r="S129" s="58">
        <f t="shared" si="7"/>
        <v>6.488896460644821E-3</v>
      </c>
      <c r="T129" s="58">
        <f>IF(D129&lt;Overview!$F$18,(1-Overview!$F$9)*'='!Q129-'='!D129*'='!O129,0)</f>
        <v>0.55727436522118712</v>
      </c>
      <c r="U129" s="54">
        <f>IF(D129&gt;=Overview!$F$18,(1-Overview!$F$9)*'='!Q129-Overview!$F$18*'='!O129,0)</f>
        <v>0</v>
      </c>
      <c r="V129" s="2"/>
      <c r="W129" s="112">
        <f>G129/Overview!$F$19</f>
        <v>0.51421305364477832</v>
      </c>
      <c r="X129" s="60">
        <f>G129^3*(1+H129*Overview!$F$38)</f>
        <v>5.3106845228684238E-2</v>
      </c>
      <c r="Y129" s="61">
        <f>G129^3*Overview!$F$42*(1+Overview!$F$38*H129)+I129*Overview!$F$39/Overview!$F$40</f>
        <v>4.7796160705815818E-3</v>
      </c>
      <c r="AD129" s="2"/>
    </row>
    <row r="130" spans="1:30">
      <c r="A130" s="34">
        <v>127</v>
      </c>
      <c r="B130">
        <v>1</v>
      </c>
      <c r="C130">
        <v>24</v>
      </c>
      <c r="D130" s="149">
        <f t="shared" si="8"/>
        <v>10.07738049035278</v>
      </c>
      <c r="E130" s="125">
        <f>B130/(B130+Overview!$F$22)</f>
        <v>0.58823529411764708</v>
      </c>
      <c r="F130" s="118">
        <f>EXP(Overview!$F$21/Overview!$F$5-Overview!$F$21/('='!C130+273.15))</f>
        <v>1.2060497570954571</v>
      </c>
      <c r="G130" s="77">
        <f t="shared" si="9"/>
        <v>0.35476539769425319</v>
      </c>
      <c r="H130" s="115">
        <f t="shared" si="10"/>
        <v>0.58823529411764708</v>
      </c>
      <c r="I130" s="80">
        <f>IF((A130-Overview!$F$43)/365=ROUND((A130-Overview!$F$43)/365,0),I129*0.05,I129+U129)</f>
        <v>0</v>
      </c>
      <c r="J130" s="70">
        <f>IF(D130&lt;Overview!$F$16,1,'='!G130/Overview!$F$26)</f>
        <v>15.357809423993645</v>
      </c>
      <c r="K130" s="71">
        <f>IF(D130&lt;Overview!$F$17,'='!G130/Overview!$F$26,Overview!$F$33)</f>
        <v>9.1428571428571423</v>
      </c>
      <c r="L130" s="72">
        <f t="shared" si="11"/>
        <v>9.1428571428571423</v>
      </c>
      <c r="M130" s="81">
        <f>MIN(1,Overview!$F$44*F130*(G130-Overview!$F$25)^2+0.2)</f>
        <v>1</v>
      </c>
      <c r="N130" s="48">
        <f>L130*F130*Overview!$F$8</f>
        <v>0.12482270400293095</v>
      </c>
      <c r="O130" s="48">
        <f>F130*Overview!$F$6</f>
        <v>2.3686817229354781E-3</v>
      </c>
      <c r="P130" s="122">
        <f>N130*(H130/G130-(1+Overview!$F$35/'='!G130)/(Overview!$F$37*Overview!$F$33))/('='!H130+Overview!$F$36)</f>
        <v>5.4768326036927037E-2</v>
      </c>
      <c r="Q130" s="128">
        <f>(N130/G130-P130)*H130*Overview!$F$29*'='!G130^3</f>
        <v>7.0638700490593429</v>
      </c>
      <c r="R130" s="57">
        <f t="shared" si="6"/>
        <v>0</v>
      </c>
      <c r="S130" s="58">
        <f t="shared" si="7"/>
        <v>6.4766356558463136E-3</v>
      </c>
      <c r="T130" s="58">
        <f>IF(D130&lt;Overview!$F$18,(1-Overview!$F$9)*'='!Q130-'='!D130*'='!O130,0)</f>
        <v>0.57797162119729117</v>
      </c>
      <c r="U130" s="54">
        <f>IF(D130&gt;=Overview!$F$18,(1-Overview!$F$9)*'='!Q130-Overview!$F$18*'='!O130,0)</f>
        <v>0</v>
      </c>
      <c r="V130" s="2"/>
      <c r="W130" s="112">
        <f>G130/Overview!$F$19</f>
        <v>0.52379358880001947</v>
      </c>
      <c r="X130" s="60">
        <f>G130^3*(1+H130*Overview!$F$38)</f>
        <v>5.6130866494924311E-2</v>
      </c>
      <c r="Y130" s="61">
        <f>G130^3*Overview!$F$42*(1+Overview!$F$38*H130)+I130*Overview!$F$39/Overview!$F$40</f>
        <v>5.0517779845431886E-3</v>
      </c>
      <c r="AD130" s="2"/>
    </row>
    <row r="131" spans="1:30">
      <c r="A131" s="34">
        <v>128</v>
      </c>
      <c r="B131">
        <v>1</v>
      </c>
      <c r="C131">
        <v>24</v>
      </c>
      <c r="D131" s="149">
        <f t="shared" si="8"/>
        <v>10.655352111550071</v>
      </c>
      <c r="E131" s="125">
        <f>B131/(B131+Overview!$F$22)</f>
        <v>0.58823529411764708</v>
      </c>
      <c r="F131" s="118">
        <f>EXP(Overview!$F$21/Overview!$F$5-Overview!$F$21/('='!C131+273.15))</f>
        <v>1.2060497570954571</v>
      </c>
      <c r="G131" s="77">
        <f t="shared" si="9"/>
        <v>0.36124203335009952</v>
      </c>
      <c r="H131" s="115">
        <f t="shared" si="10"/>
        <v>0.58823529411764708</v>
      </c>
      <c r="I131" s="80">
        <f>IF((A131-Overview!$F$43)/365=ROUND((A131-Overview!$F$43)/365,0),I130*0.05,I130+U130)</f>
        <v>0</v>
      </c>
      <c r="J131" s="70">
        <f>IF(D131&lt;Overview!$F$16,1,'='!G131/Overview!$F$26)</f>
        <v>15.63818326190907</v>
      </c>
      <c r="K131" s="71">
        <f>IF(D131&lt;Overview!$F$17,'='!G131/Overview!$F$26,Overview!$F$33)</f>
        <v>9.1428571428571423</v>
      </c>
      <c r="L131" s="72">
        <f t="shared" si="11"/>
        <v>9.1428571428571423</v>
      </c>
      <c r="M131" s="81">
        <f>MIN(1,Overview!$F$44*F131*(G131-Overview!$F$25)^2+0.2)</f>
        <v>1</v>
      </c>
      <c r="N131" s="48">
        <f>L131*F131*Overview!$F$8</f>
        <v>0.12482270400293095</v>
      </c>
      <c r="O131" s="48">
        <f>F131*Overview!$F$6</f>
        <v>2.3686817229354781E-3</v>
      </c>
      <c r="P131" s="122">
        <f>N131*(H131/G131-(1+Overview!$F$35/'='!G131)/(Overview!$F$37*Overview!$F$33))/('='!H131+Overview!$F$36)</f>
        <v>5.3684766066296734E-2</v>
      </c>
      <c r="Q131" s="128">
        <f>(N131/G131-P131)*H131*Overview!$F$29*'='!G131^3</f>
        <v>7.3266932116437413</v>
      </c>
      <c r="R131" s="57">
        <f t="shared" ref="R131:R194" si="12">(E131*M131-H131)*N131/G131</f>
        <v>0</v>
      </c>
      <c r="S131" s="58">
        <f t="shared" ref="S131:S194" si="13">G131*P131/3</f>
        <v>6.4643980179044857E-3</v>
      </c>
      <c r="T131" s="58">
        <f>IF(D131&lt;Overview!$F$18,(1-Overview!$F$9)*'='!Q131-'='!D131*'='!O131,0)</f>
        <v>0.59899512383397657</v>
      </c>
      <c r="U131" s="54">
        <f>IF(D131&gt;=Overview!$F$18,(1-Overview!$F$9)*'='!Q131-Overview!$F$18*'='!O131,0)</f>
        <v>0</v>
      </c>
      <c r="V131" s="2"/>
      <c r="W131" s="112">
        <f>G131/Overview!$F$19</f>
        <v>0.53335602148250338</v>
      </c>
      <c r="X131" s="60">
        <f>G131^3*(1+H131*Overview!$F$38)</f>
        <v>5.9261524432313528E-2</v>
      </c>
      <c r="Y131" s="61">
        <f>G131^3*Overview!$F$42*(1+Overview!$F$38*H131)+I131*Overview!$F$39/Overview!$F$40</f>
        <v>5.3335371989082165E-3</v>
      </c>
      <c r="AD131" s="2"/>
    </row>
    <row r="132" spans="1:30">
      <c r="A132" s="34">
        <v>129</v>
      </c>
      <c r="B132">
        <v>1</v>
      </c>
      <c r="C132">
        <v>24</v>
      </c>
      <c r="D132" s="149">
        <f t="shared" ref="D132:D195" si="14">D131+T131</f>
        <v>11.254347235384047</v>
      </c>
      <c r="E132" s="125">
        <f>B132/(B132+Overview!$F$22)</f>
        <v>0.58823529411764708</v>
      </c>
      <c r="F132" s="118">
        <f>EXP(Overview!$F$21/Overview!$F$5-Overview!$F$21/('='!C132+273.15))</f>
        <v>1.2060497570954571</v>
      </c>
      <c r="G132" s="77">
        <f t="shared" ref="G132:G195" si="15">G131+S131</f>
        <v>0.36770643136800402</v>
      </c>
      <c r="H132" s="115">
        <f t="shared" ref="H132:H195" si="16">H131+R131</f>
        <v>0.58823529411764708</v>
      </c>
      <c r="I132" s="80">
        <f>IF((A132-Overview!$F$43)/365=ROUND((A132-Overview!$F$43)/365,0),I131*0.05,I131+U131)</f>
        <v>0</v>
      </c>
      <c r="J132" s="70">
        <f>IF(D132&lt;Overview!$F$16,1,'='!G132/Overview!$F$26)</f>
        <v>15.918027331948226</v>
      </c>
      <c r="K132" s="71">
        <f>IF(D132&lt;Overview!$F$17,'='!G132/Overview!$F$26,Overview!$F$33)</f>
        <v>9.1428571428571423</v>
      </c>
      <c r="L132" s="72">
        <f t="shared" ref="L132:L195" si="17">IF(J132=1,1,K132)</f>
        <v>9.1428571428571423</v>
      </c>
      <c r="M132" s="81">
        <f>MIN(1,Overview!$F$44*F132*(G132-Overview!$F$25)^2+0.2)</f>
        <v>1</v>
      </c>
      <c r="N132" s="48">
        <f>L132*F132*Overview!$F$8</f>
        <v>0.12482270400293095</v>
      </c>
      <c r="O132" s="48">
        <f>F132*Overview!$F$6</f>
        <v>2.3686817229354781E-3</v>
      </c>
      <c r="P132" s="122">
        <f>N132*(H132/G132-(1+Overview!$F$35/'='!G132)/(Overview!$F$37*Overview!$F$33))/('='!H132+Overview!$F$36)</f>
        <v>5.2641316163883164E-2</v>
      </c>
      <c r="Q132" s="128">
        <f>(N132/G132-P132)*H132*Overview!$F$29*'='!G132^3</f>
        <v>7.5938990850399275</v>
      </c>
      <c r="R132" s="57">
        <f t="shared" si="12"/>
        <v>0</v>
      </c>
      <c r="S132" s="58">
        <f t="shared" si="13"/>
        <v>6.4521835030454354E-3</v>
      </c>
      <c r="T132" s="58">
        <f>IF(D132&lt;Overview!$F$18,(1-Overview!$F$9)*'='!Q132-'='!D132*'='!O132,0)</f>
        <v>0.62034223544537859</v>
      </c>
      <c r="U132" s="54">
        <f>IF(D132&gt;=Overview!$F$18,(1-Overview!$F$9)*'='!Q132-Overview!$F$18*'='!O132,0)</f>
        <v>0</v>
      </c>
      <c r="V132" s="2"/>
      <c r="W132" s="112">
        <f>G132/Overview!$F$19</f>
        <v>0.54290038589694967</v>
      </c>
      <c r="X132" s="60">
        <f>G132^3*(1+H132*Overview!$F$38)</f>
        <v>6.2500236743917831E-2</v>
      </c>
      <c r="Y132" s="61">
        <f>G132^3*Overview!$F$42*(1+Overview!$F$38*H132)+I132*Overview!$F$39/Overview!$F$40</f>
        <v>5.625021306952604E-3</v>
      </c>
      <c r="AD132" s="2"/>
    </row>
    <row r="133" spans="1:30">
      <c r="A133" s="34">
        <v>130</v>
      </c>
      <c r="B133">
        <v>1</v>
      </c>
      <c r="C133">
        <v>24</v>
      </c>
      <c r="D133" s="149">
        <f t="shared" si="14"/>
        <v>11.874689470829425</v>
      </c>
      <c r="E133" s="125">
        <f>B133/(B133+Overview!$F$22)</f>
        <v>0.58823529411764708</v>
      </c>
      <c r="F133" s="118">
        <f>EXP(Overview!$F$21/Overview!$F$5-Overview!$F$21/('='!C133+273.15))</f>
        <v>1.2060497570954571</v>
      </c>
      <c r="G133" s="77">
        <f t="shared" si="15"/>
        <v>0.37415861487104946</v>
      </c>
      <c r="H133" s="115">
        <f t="shared" si="16"/>
        <v>0.58823529411764708</v>
      </c>
      <c r="I133" s="80">
        <f>IF((A133-Overview!$F$43)/365=ROUND((A133-Overview!$F$43)/365,0),I132*0.05,I132+U132)</f>
        <v>0</v>
      </c>
      <c r="J133" s="70">
        <f>IF(D133&lt;Overview!$F$16,1,'='!G133/Overview!$F$26)</f>
        <v>16.197342635110367</v>
      </c>
      <c r="K133" s="71">
        <f>IF(D133&lt;Overview!$F$17,'='!G133/Overview!$F$26,Overview!$F$33)</f>
        <v>9.1428571428571423</v>
      </c>
      <c r="L133" s="72">
        <f t="shared" si="17"/>
        <v>9.1428571428571423</v>
      </c>
      <c r="M133" s="81">
        <f>MIN(1,Overview!$F$44*F133*(G133-Overview!$F$25)^2+0.2)</f>
        <v>1</v>
      </c>
      <c r="N133" s="48">
        <f>L133*F133*Overview!$F$8</f>
        <v>0.12482270400293095</v>
      </c>
      <c r="O133" s="48">
        <f>F133*Overview!$F$6</f>
        <v>2.3686817229354781E-3</v>
      </c>
      <c r="P133" s="122">
        <f>N133*(H133/G133-(1+Overview!$F$35/'='!G133)/(Overview!$F$37*Overview!$F$33))/('='!H133+Overview!$F$36)</f>
        <v>5.1635791439393654E-2</v>
      </c>
      <c r="Q133" s="128">
        <f>(N133/G133-P133)*H133*Overview!$F$29*'='!G133^3</f>
        <v>7.8654658454326292</v>
      </c>
      <c r="R133" s="57">
        <f t="shared" si="12"/>
        <v>0</v>
      </c>
      <c r="S133" s="58">
        <f t="shared" si="13"/>
        <v>6.4399920675779739E-3</v>
      </c>
      <c r="T133" s="58">
        <f>IF(D133&lt;Overview!$F$18,(1-Overview!$F$9)*'='!Q133-'='!D133*'='!O133,0)</f>
        <v>0.64201033011577247</v>
      </c>
      <c r="U133" s="54">
        <f>IF(D133&gt;=Overview!$F$18,(1-Overview!$F$9)*'='!Q133-Overview!$F$18*'='!O133,0)</f>
        <v>0</v>
      </c>
      <c r="V133" s="2"/>
      <c r="W133" s="112">
        <f>G133/Overview!$F$19</f>
        <v>0.55242671618344819</v>
      </c>
      <c r="X133" s="60">
        <f>G133^3*(1+H133*Overview!$F$38)</f>
        <v>6.5848400779892124E-2</v>
      </c>
      <c r="Y133" s="61">
        <f>G133^3*Overview!$F$42*(1+Overview!$F$38*H133)+I133*Overview!$F$39/Overview!$F$40</f>
        <v>5.92635607019029E-3</v>
      </c>
      <c r="AD133" s="2"/>
    </row>
    <row r="134" spans="1:30">
      <c r="A134" s="34">
        <v>131</v>
      </c>
      <c r="B134">
        <v>1</v>
      </c>
      <c r="C134">
        <v>24</v>
      </c>
      <c r="D134" s="149">
        <f t="shared" si="14"/>
        <v>12.516699800945197</v>
      </c>
      <c r="E134" s="125">
        <f>B134/(B134+Overview!$F$22)</f>
        <v>0.58823529411764708</v>
      </c>
      <c r="F134" s="118">
        <f>EXP(Overview!$F$21/Overview!$F$5-Overview!$F$21/('='!C134+273.15))</f>
        <v>1.2060497570954571</v>
      </c>
      <c r="G134" s="77">
        <f t="shared" si="15"/>
        <v>0.3805986069386274</v>
      </c>
      <c r="H134" s="115">
        <f t="shared" si="16"/>
        <v>0.58823529411764708</v>
      </c>
      <c r="I134" s="80">
        <f>IF((A134-Overview!$F$43)/365=ROUND((A134-Overview!$F$43)/365,0),I133*0.05,I133+U133)</f>
        <v>0</v>
      </c>
      <c r="J134" s="70">
        <f>IF(D134&lt;Overview!$F$16,1,'='!G134/Overview!$F$26)</f>
        <v>16.476130170503353</v>
      </c>
      <c r="K134" s="71">
        <f>IF(D134&lt;Overview!$F$17,'='!G134/Overview!$F$26,Overview!$F$33)</f>
        <v>9.1428571428571423</v>
      </c>
      <c r="L134" s="72">
        <f t="shared" si="17"/>
        <v>9.1428571428571423</v>
      </c>
      <c r="M134" s="81">
        <f>MIN(1,Overview!$F$44*F134*(G134-Overview!$F$25)^2+0.2)</f>
        <v>1</v>
      </c>
      <c r="N134" s="48">
        <f>L134*F134*Overview!$F$8</f>
        <v>0.12482270400293095</v>
      </c>
      <c r="O134" s="48">
        <f>F134*Overview!$F$6</f>
        <v>2.3686817229354781E-3</v>
      </c>
      <c r="P134" s="122">
        <f>N134*(H134/G134-(1+Overview!$F$35/'='!G134)/(Overview!$F$37*Overview!$F$33))/('='!H134+Overview!$F$36)</f>
        <v>5.0666162860627376E-2</v>
      </c>
      <c r="Q134" s="128">
        <f>(N134/G134-P134)*H134*Overview!$F$29*'='!G134^3</f>
        <v>8.1413717337683291</v>
      </c>
      <c r="R134" s="57">
        <f t="shared" si="12"/>
        <v>0</v>
      </c>
      <c r="S134" s="58">
        <f t="shared" si="13"/>
        <v>6.4278236678934663E-3</v>
      </c>
      <c r="T134" s="58">
        <f>IF(D134&lt;Overview!$F$18,(1-Overview!$F$9)*'='!Q134-'='!D134*'='!O134,0)</f>
        <v>0.66399679366709308</v>
      </c>
      <c r="U134" s="54">
        <f>IF(D134&gt;=Overview!$F$18,(1-Overview!$F$9)*'='!Q134-Overview!$F$18*'='!O134,0)</f>
        <v>0</v>
      </c>
      <c r="V134" s="2"/>
      <c r="W134" s="112">
        <f>G134/Overview!$F$19</f>
        <v>0.56193504641758063</v>
      </c>
      <c r="X134" s="60">
        <f>G134^3*(1+H134*Overview!$F$38)</f>
        <v>6.9307393708074816E-2</v>
      </c>
      <c r="Y134" s="61">
        <f>G134^3*Overview!$F$42*(1+Overview!$F$38*H134)+I134*Overview!$F$39/Overview!$F$40</f>
        <v>6.2376654337267324E-3</v>
      </c>
      <c r="AD134" s="2"/>
    </row>
    <row r="135" spans="1:30">
      <c r="A135" s="34">
        <v>132</v>
      </c>
      <c r="B135">
        <v>1</v>
      </c>
      <c r="C135">
        <v>24</v>
      </c>
      <c r="D135" s="149">
        <f t="shared" si="14"/>
        <v>13.180696594612291</v>
      </c>
      <c r="E135" s="125">
        <f>B135/(B135+Overview!$F$22)</f>
        <v>0.58823529411764708</v>
      </c>
      <c r="F135" s="118">
        <f>EXP(Overview!$F$21/Overview!$F$5-Overview!$F$21/('='!C135+273.15))</f>
        <v>1.2060497570954571</v>
      </c>
      <c r="G135" s="77">
        <f t="shared" si="15"/>
        <v>0.38702643060652087</v>
      </c>
      <c r="H135" s="115">
        <f t="shared" si="16"/>
        <v>0.58823529411764708</v>
      </c>
      <c r="I135" s="80">
        <f>IF((A135-Overview!$F$43)/365=ROUND((A135-Overview!$F$43)/365,0),I134*0.05,I134+U134)</f>
        <v>0</v>
      </c>
      <c r="J135" s="70">
        <f>IF(D135&lt;Overview!$F$16,1,'='!G135/Overview!$F$26)</f>
        <v>16.754390935347224</v>
      </c>
      <c r="K135" s="71">
        <f>IF(D135&lt;Overview!$F$17,'='!G135/Overview!$F$26,Overview!$F$33)</f>
        <v>9.1428571428571423</v>
      </c>
      <c r="L135" s="72">
        <f t="shared" si="17"/>
        <v>9.1428571428571423</v>
      </c>
      <c r="M135" s="81">
        <f>MIN(1,Overview!$F$44*F135*(G135-Overview!$F$25)^2+0.2)</f>
        <v>1</v>
      </c>
      <c r="N135" s="48">
        <f>L135*F135*Overview!$F$8</f>
        <v>0.12482270400293095</v>
      </c>
      <c r="O135" s="48">
        <f>F135*Overview!$F$6</f>
        <v>2.3686817229354781E-3</v>
      </c>
      <c r="P135" s="122">
        <f>N135*(H135/G135-(1+Overview!$F$35/'='!G135)/(Overview!$F$37*Overview!$F$33))/('='!H135+Overview!$F$36)</f>
        <v>4.9730543599398165E-2</v>
      </c>
      <c r="Q135" s="128">
        <f>(N135/G135-P135)*H135*Overview!$F$29*'='!G135^3</f>
        <v>8.4215950557002728</v>
      </c>
      <c r="R135" s="57">
        <f t="shared" si="12"/>
        <v>0</v>
      </c>
      <c r="S135" s="58">
        <f t="shared" si="13"/>
        <v>6.4156782604656779E-3</v>
      </c>
      <c r="T135" s="58">
        <f>IF(D135&lt;Overview!$F$18,(1-Overview!$F$9)*'='!Q135-'='!D135*'='!O135,0)</f>
        <v>0.68629902362644768</v>
      </c>
      <c r="U135" s="54">
        <f>IF(D135&gt;=Overview!$F$18,(1-Overview!$F$9)*'='!Q135-Overview!$F$18*'='!O135,0)</f>
        <v>0</v>
      </c>
      <c r="V135" s="2"/>
      <c r="W135" s="112">
        <f>G135/Overview!$F$19</f>
        <v>0.57142541061054308</v>
      </c>
      <c r="X135" s="60">
        <f>G135^3*(1+H135*Overview!$F$38)</f>
        <v>7.2878572683391041E-2</v>
      </c>
      <c r="Y135" s="61">
        <f>G135^3*Overview!$F$42*(1+Overview!$F$38*H135)+I135*Overview!$F$39/Overview!$F$40</f>
        <v>6.5590715415051928E-3</v>
      </c>
      <c r="AD135" s="2"/>
    </row>
    <row r="136" spans="1:30">
      <c r="A136" s="34">
        <v>133</v>
      </c>
      <c r="B136">
        <v>1</v>
      </c>
      <c r="C136">
        <v>24</v>
      </c>
      <c r="D136" s="149">
        <f t="shared" si="14"/>
        <v>13.866995618238739</v>
      </c>
      <c r="E136" s="125">
        <f>B136/(B136+Overview!$F$22)</f>
        <v>0.58823529411764708</v>
      </c>
      <c r="F136" s="118">
        <f>EXP(Overview!$F$21/Overview!$F$5-Overview!$F$21/('='!C136+273.15))</f>
        <v>1.2060497570954571</v>
      </c>
      <c r="G136" s="77">
        <f t="shared" si="15"/>
        <v>0.39344210886698655</v>
      </c>
      <c r="H136" s="115">
        <f t="shared" si="16"/>
        <v>0.58823529411764708</v>
      </c>
      <c r="I136" s="80">
        <f>IF((A136-Overview!$F$43)/365=ROUND((A136-Overview!$F$43)/365,0),I135*0.05,I135+U135)</f>
        <v>0</v>
      </c>
      <c r="J136" s="70">
        <f>IF(D136&lt;Overview!$F$16,1,'='!G136/Overview!$F$26)</f>
        <v>17.032125924977773</v>
      </c>
      <c r="K136" s="71">
        <f>IF(D136&lt;Overview!$F$17,'='!G136/Overview!$F$26,Overview!$F$33)</f>
        <v>9.1428571428571423</v>
      </c>
      <c r="L136" s="72">
        <f t="shared" si="17"/>
        <v>9.1428571428571423</v>
      </c>
      <c r="M136" s="81">
        <f>MIN(1,Overview!$F$44*F136*(G136-Overview!$F$25)^2+0.2)</f>
        <v>1</v>
      </c>
      <c r="N136" s="48">
        <f>L136*F136*Overview!$F$8</f>
        <v>0.12482270400293095</v>
      </c>
      <c r="O136" s="48">
        <f>F136*Overview!$F$6</f>
        <v>2.3686817229354781E-3</v>
      </c>
      <c r="P136" s="122">
        <f>N136*(H136/G136-(1+Overview!$F$35/'='!G136)/(Overview!$F$37*Overview!$F$33))/('='!H136+Overview!$F$36)</f>
        <v>4.8827176788152377E-2</v>
      </c>
      <c r="Q136" s="128">
        <f>(N136/G136-P136)*H136*Overview!$F$29*'='!G136^3</f>
        <v>8.7061141815324188</v>
      </c>
      <c r="R136" s="57">
        <f t="shared" si="12"/>
        <v>0</v>
      </c>
      <c r="S136" s="58">
        <f t="shared" si="13"/>
        <v>6.4035558018506154E-3</v>
      </c>
      <c r="T136" s="58">
        <f>IF(D136&lt;Overview!$F$18,(1-Overview!$F$9)*'='!Q136-'='!D136*'='!O136,0)</f>
        <v>0.70891442919361414</v>
      </c>
      <c r="U136" s="54">
        <f>IF(D136&gt;=Overview!$F$18,(1-Overview!$F$9)*'='!Q136-Overview!$F$18*'='!O136,0)</f>
        <v>0</v>
      </c>
      <c r="V136" s="2"/>
      <c r="W136" s="112">
        <f>G136/Overview!$F$19</f>
        <v>0.58089784270926703</v>
      </c>
      <c r="X136" s="60">
        <f>G136^3*(1+H136*Overview!$F$38)</f>
        <v>7.6563275016072199E-2</v>
      </c>
      <c r="Y136" s="61">
        <f>G136^3*Overview!$F$42*(1+Overview!$F$38*H136)+I136*Overview!$F$39/Overview!$F$40</f>
        <v>6.8906947514464972E-3</v>
      </c>
      <c r="AD136" s="2"/>
    </row>
    <row r="137" spans="1:30">
      <c r="A137" s="34">
        <v>134</v>
      </c>
      <c r="B137">
        <v>1</v>
      </c>
      <c r="C137">
        <v>24</v>
      </c>
      <c r="D137" s="149">
        <f t="shared" si="14"/>
        <v>14.575910047432354</v>
      </c>
      <c r="E137" s="125">
        <f>B137/(B137+Overview!$F$22)</f>
        <v>0.58823529411764708</v>
      </c>
      <c r="F137" s="118">
        <f>EXP(Overview!$F$21/Overview!$F$5-Overview!$F$21/('='!C137+273.15))</f>
        <v>1.2060497570954571</v>
      </c>
      <c r="G137" s="77">
        <f t="shared" si="15"/>
        <v>0.39984566466883714</v>
      </c>
      <c r="H137" s="115">
        <f t="shared" si="16"/>
        <v>0.58823529411764708</v>
      </c>
      <c r="I137" s="80">
        <f>IF((A137-Overview!$F$43)/365=ROUND((A137-Overview!$F$43)/365,0),I136*0.05,I136+U136)</f>
        <v>0</v>
      </c>
      <c r="J137" s="70">
        <f>IF(D137&lt;Overview!$F$16,1,'='!G137/Overview!$F$26)</f>
        <v>17.309336132850092</v>
      </c>
      <c r="K137" s="71">
        <f>IF(D137&lt;Overview!$F$17,'='!G137/Overview!$F$26,Overview!$F$33)</f>
        <v>9.1428571428571423</v>
      </c>
      <c r="L137" s="72">
        <f t="shared" si="17"/>
        <v>9.1428571428571423</v>
      </c>
      <c r="M137" s="81">
        <f>MIN(1,Overview!$F$44*F137*(G137-Overview!$F$25)^2+0.2)</f>
        <v>1</v>
      </c>
      <c r="N137" s="48">
        <f>L137*F137*Overview!$F$8</f>
        <v>0.12482270400293095</v>
      </c>
      <c r="O137" s="48">
        <f>F137*Overview!$F$6</f>
        <v>2.3686817229354781E-3</v>
      </c>
      <c r="P137" s="122">
        <f>N137*(H137/G137-(1+Overview!$F$35/'='!G137)/(Overview!$F$37*Overview!$F$33))/('='!H137+Overview!$F$36)</f>
        <v>4.7954424520120387E-2</v>
      </c>
      <c r="Q137" s="128">
        <f>(N137/G137-P137)*H137*Overview!$F$29*'='!G137^3</f>
        <v>8.9949075461623682</v>
      </c>
      <c r="R137" s="57">
        <f t="shared" si="12"/>
        <v>0</v>
      </c>
      <c r="S137" s="58">
        <f t="shared" si="13"/>
        <v>6.3914562486863729E-3</v>
      </c>
      <c r="T137" s="58">
        <f>IF(D137&lt;Overview!$F$18,(1-Overview!$F$9)*'='!Q137-'='!D137*'='!O137,0)</f>
        <v>0.73184043120852971</v>
      </c>
      <c r="U137" s="54">
        <f>IF(D137&gt;=Overview!$F$18,(1-Overview!$F$9)*'='!Q137-Overview!$F$18*'='!O137,0)</f>
        <v>0</v>
      </c>
      <c r="V137" s="2"/>
      <c r="W137" s="112">
        <f>G137/Overview!$F$19</f>
        <v>0.59035237659654083</v>
      </c>
      <c r="X137" s="60">
        <f>G137^3*(1+H137*Overview!$F$38)</f>
        <v>8.0362818338699446E-2</v>
      </c>
      <c r="Y137" s="61">
        <f>G137^3*Overview!$F$42*(1+Overview!$F$38*H137)+I137*Overview!$F$39/Overview!$F$40</f>
        <v>7.23265365048295E-3</v>
      </c>
      <c r="AD137" s="2"/>
    </row>
    <row r="138" spans="1:30">
      <c r="A138" s="34">
        <v>135</v>
      </c>
      <c r="B138">
        <v>1</v>
      </c>
      <c r="C138">
        <v>24</v>
      </c>
      <c r="D138" s="149">
        <f t="shared" si="14"/>
        <v>15.307750478640884</v>
      </c>
      <c r="E138" s="125">
        <f>B138/(B138+Overview!$F$22)</f>
        <v>0.58823529411764708</v>
      </c>
      <c r="F138" s="118">
        <f>EXP(Overview!$F$21/Overview!$F$5-Overview!$F$21/('='!C138+273.15))</f>
        <v>1.2060497570954571</v>
      </c>
      <c r="G138" s="77">
        <f t="shared" si="15"/>
        <v>0.40623712091752351</v>
      </c>
      <c r="H138" s="115">
        <f t="shared" si="16"/>
        <v>0.58823529411764708</v>
      </c>
      <c r="I138" s="80">
        <f>IF((A138-Overview!$F$43)/365=ROUND((A138-Overview!$F$43)/365,0),I137*0.05,I137+U137)</f>
        <v>0</v>
      </c>
      <c r="J138" s="70">
        <f>IF(D138&lt;Overview!$F$16,1,'='!G138/Overview!$F$26)</f>
        <v>17.586022550542143</v>
      </c>
      <c r="K138" s="71">
        <f>IF(D138&lt;Overview!$F$17,'='!G138/Overview!$F$26,Overview!$F$33)</f>
        <v>9.1428571428571423</v>
      </c>
      <c r="L138" s="72">
        <f t="shared" si="17"/>
        <v>9.1428571428571423</v>
      </c>
      <c r="M138" s="81">
        <f>MIN(1,Overview!$F$44*F138*(G138-Overview!$F$25)^2+0.2)</f>
        <v>1</v>
      </c>
      <c r="N138" s="48">
        <f>L138*F138*Overview!$F$8</f>
        <v>0.12482270400293095</v>
      </c>
      <c r="O138" s="48">
        <f>F138*Overview!$F$6</f>
        <v>2.3686817229354781E-3</v>
      </c>
      <c r="P138" s="122">
        <f>N138*(H138/G138-(1+Overview!$F$35/'='!G138)/(Overview!$F$37*Overview!$F$33))/('='!H138+Overview!$F$36)</f>
        <v>4.7110757948101115E-2</v>
      </c>
      <c r="Q138" s="128">
        <f>(N138/G138-P138)*H138*Overview!$F$29*'='!G138^3</f>
        <v>9.2879536490233079</v>
      </c>
      <c r="R138" s="57">
        <f t="shared" si="12"/>
        <v>0</v>
      </c>
      <c r="S138" s="58">
        <f t="shared" si="13"/>
        <v>6.3793795576929787E-3</v>
      </c>
      <c r="T138" s="58">
        <f>IF(D138&lt;Overview!$F$18,(1-Overview!$F$9)*'='!Q138-'='!D138*'='!O138,0)</f>
        <v>0.75507446211877283</v>
      </c>
      <c r="U138" s="54">
        <f>IF(D138&gt;=Overview!$F$18,(1-Overview!$F$9)*'='!Q138-Overview!$F$18*'='!O138,0)</f>
        <v>0</v>
      </c>
      <c r="V138" s="2"/>
      <c r="W138" s="112">
        <f>G138/Overview!$F$19</f>
        <v>0.59978904609113171</v>
      </c>
      <c r="X138" s="60">
        <f>G138^3*(1+H138*Overview!$F$38)</f>
        <v>8.4278500772078699E-2</v>
      </c>
      <c r="Y138" s="61">
        <f>G138^3*Overview!$F$42*(1+Overview!$F$38*H138)+I138*Overview!$F$39/Overview!$F$40</f>
        <v>7.5850650694870821E-3</v>
      </c>
      <c r="AD138" s="2"/>
    </row>
    <row r="139" spans="1:30">
      <c r="A139" s="34">
        <v>136</v>
      </c>
      <c r="B139">
        <v>1</v>
      </c>
      <c r="C139">
        <v>24</v>
      </c>
      <c r="D139" s="149">
        <f t="shared" si="14"/>
        <v>16.062824940759658</v>
      </c>
      <c r="E139" s="125">
        <f>B139/(B139+Overview!$F$22)</f>
        <v>0.58823529411764708</v>
      </c>
      <c r="F139" s="118">
        <f>EXP(Overview!$F$21/Overview!$F$5-Overview!$F$21/('='!C139+273.15))</f>
        <v>1.2060497570954571</v>
      </c>
      <c r="G139" s="77">
        <f t="shared" si="15"/>
        <v>0.41261650047521647</v>
      </c>
      <c r="H139" s="115">
        <f t="shared" si="16"/>
        <v>0.58823529411764708</v>
      </c>
      <c r="I139" s="80">
        <f>IF((A139-Overview!$F$43)/365=ROUND((A139-Overview!$F$43)/365,0),I138*0.05,I138+U138)</f>
        <v>0</v>
      </c>
      <c r="J139" s="70">
        <f>IF(D139&lt;Overview!$F$16,1,'='!G139/Overview!$F$26)</f>
        <v>17.862186167758288</v>
      </c>
      <c r="K139" s="71">
        <f>IF(D139&lt;Overview!$F$17,'='!G139/Overview!$F$26,Overview!$F$33)</f>
        <v>9.1428571428571423</v>
      </c>
      <c r="L139" s="72">
        <f t="shared" si="17"/>
        <v>9.1428571428571423</v>
      </c>
      <c r="M139" s="81">
        <f>MIN(1,Overview!$F$44*F139*(G139-Overview!$F$25)^2+0.2)</f>
        <v>1</v>
      </c>
      <c r="N139" s="48">
        <f>L139*F139*Overview!$F$8</f>
        <v>0.12482270400293095</v>
      </c>
      <c r="O139" s="48">
        <f>F139*Overview!$F$6</f>
        <v>2.3686817229354781E-3</v>
      </c>
      <c r="P139" s="122">
        <f>N139*(H139/G139-(1+Overview!$F$35/'='!G139)/(Overview!$F$37*Overview!$F$33))/('='!H139+Overview!$F$36)</f>
        <v>4.62947483559593E-2</v>
      </c>
      <c r="Q139" s="128">
        <f>(N139/G139-P139)*H139*Overview!$F$29*'='!G139^3</f>
        <v>9.5852310540248951</v>
      </c>
      <c r="R139" s="57">
        <f t="shared" si="12"/>
        <v>0</v>
      </c>
      <c r="S139" s="58">
        <f t="shared" si="13"/>
        <v>6.3673256856722352E-3</v>
      </c>
      <c r="T139" s="58">
        <f>IF(D139&lt;Overview!$F$18,(1-Overview!$F$9)*'='!Q139-'='!D139*'='!O139,0)</f>
        <v>0.77861396594703203</v>
      </c>
      <c r="U139" s="54">
        <f>IF(D139&gt;=Overview!$F$18,(1-Overview!$F$9)*'='!Q139-Overview!$F$18*'='!O139,0)</f>
        <v>0</v>
      </c>
      <c r="V139" s="2"/>
      <c r="W139" s="112">
        <f>G139/Overview!$F$19</f>
        <v>0.60920788494790556</v>
      </c>
      <c r="X139" s="60">
        <f>G139^3*(1+H139*Overview!$F$38)</f>
        <v>8.8311601089954284E-2</v>
      </c>
      <c r="Y139" s="61">
        <f>G139^3*Overview!$F$42*(1+Overview!$F$38*H139)+I139*Overview!$F$39/Overview!$F$40</f>
        <v>7.9480440980958852E-3</v>
      </c>
      <c r="AD139" s="2"/>
    </row>
    <row r="140" spans="1:30">
      <c r="A140" s="34">
        <v>137</v>
      </c>
      <c r="B140">
        <v>1</v>
      </c>
      <c r="C140">
        <v>24</v>
      </c>
      <c r="D140" s="149">
        <f t="shared" si="14"/>
        <v>16.841438906706689</v>
      </c>
      <c r="E140" s="125">
        <f>B140/(B140+Overview!$F$22)</f>
        <v>0.58823529411764708</v>
      </c>
      <c r="F140" s="118">
        <f>EXP(Overview!$F$21/Overview!$F$5-Overview!$F$21/('='!C140+273.15))</f>
        <v>1.2060497570954571</v>
      </c>
      <c r="G140" s="77">
        <f t="shared" si="15"/>
        <v>0.41898382616088869</v>
      </c>
      <c r="H140" s="115">
        <f t="shared" si="16"/>
        <v>0.58823529411764708</v>
      </c>
      <c r="I140" s="80">
        <f>IF((A140-Overview!$F$43)/365=ROUND((A140-Overview!$F$43)/365,0),I139*0.05,I139+U139)</f>
        <v>0</v>
      </c>
      <c r="J140" s="70">
        <f>IF(D140&lt;Overview!$F$16,1,'='!G140/Overview!$F$26)</f>
        <v>18.137827972332843</v>
      </c>
      <c r="K140" s="71">
        <f>IF(D140&lt;Overview!$F$17,'='!G140/Overview!$F$26,Overview!$F$33)</f>
        <v>9.1428571428571423</v>
      </c>
      <c r="L140" s="72">
        <f t="shared" si="17"/>
        <v>9.1428571428571423</v>
      </c>
      <c r="M140" s="81">
        <f>MIN(1,Overview!$F$44*F140*(G140-Overview!$F$25)^2+0.2)</f>
        <v>1</v>
      </c>
      <c r="N140" s="48">
        <f>L140*F140*Overview!$F$8</f>
        <v>0.12482270400293095</v>
      </c>
      <c r="O140" s="48">
        <f>F140*Overview!$F$6</f>
        <v>2.3686817229354781E-3</v>
      </c>
      <c r="P140" s="122">
        <f>N140*(H140/G140-(1+Overview!$F$35/'='!G140)/(Overview!$F$37*Overview!$F$33))/('='!H140+Overview!$F$36)</f>
        <v>4.5505059093143778E-2</v>
      </c>
      <c r="Q140" s="128">
        <f>(N140/G140-P140)*H140*Overview!$F$29*'='!G140^3</f>
        <v>9.8867183894932325</v>
      </c>
      <c r="R140" s="57">
        <f t="shared" si="12"/>
        <v>0</v>
      </c>
      <c r="S140" s="58">
        <f t="shared" si="13"/>
        <v>6.355294589507573E-3</v>
      </c>
      <c r="T140" s="58">
        <f>IF(D140&lt;Overview!$F$18,(1-Overview!$F$9)*'='!Q140-'='!D140*'='!O140,0)</f>
        <v>0.80245639825857329</v>
      </c>
      <c r="U140" s="54">
        <f>IF(D140&gt;=Overview!$F$18,(1-Overview!$F$9)*'='!Q140-Overview!$F$18*'='!O140,0)</f>
        <v>0</v>
      </c>
      <c r="V140" s="2"/>
      <c r="W140" s="112">
        <f>G140/Overview!$F$19</f>
        <v>0.61860892685794877</v>
      </c>
      <c r="X140" s="60">
        <f>G140^3*(1+H140*Overview!$F$38)</f>
        <v>9.246337888256935E-2</v>
      </c>
      <c r="Y140" s="61">
        <f>G140^3*Overview!$F$42*(1+Overview!$F$38*H140)+I140*Overview!$F$39/Overview!$F$40</f>
        <v>8.321704099431242E-3</v>
      </c>
      <c r="AD140" s="2"/>
    </row>
    <row r="141" spans="1:30">
      <c r="A141" s="34">
        <v>138</v>
      </c>
      <c r="B141">
        <v>1</v>
      </c>
      <c r="C141">
        <v>24</v>
      </c>
      <c r="D141" s="149">
        <f t="shared" si="14"/>
        <v>17.643895304965262</v>
      </c>
      <c r="E141" s="125">
        <f>B141/(B141+Overview!$F$22)</f>
        <v>0.58823529411764708</v>
      </c>
      <c r="F141" s="118">
        <f>EXP(Overview!$F$21/Overview!$F$5-Overview!$F$21/('='!C141+273.15))</f>
        <v>1.2060497570954571</v>
      </c>
      <c r="G141" s="77">
        <f t="shared" si="15"/>
        <v>0.42533912075039626</v>
      </c>
      <c r="H141" s="115">
        <f t="shared" si="16"/>
        <v>0.58823529411764708</v>
      </c>
      <c r="I141" s="80">
        <f>IF((A141-Overview!$F$43)/365=ROUND((A141-Overview!$F$43)/365,0),I140*0.05,I140+U140)</f>
        <v>0</v>
      </c>
      <c r="J141" s="70">
        <f>IF(D141&lt;Overview!$F$16,1,'='!G141/Overview!$F$26)</f>
        <v>18.412948950233606</v>
      </c>
      <c r="K141" s="71">
        <f>IF(D141&lt;Overview!$F$17,'='!G141/Overview!$F$26,Overview!$F$33)</f>
        <v>9.1428571428571423</v>
      </c>
      <c r="L141" s="72">
        <f t="shared" si="17"/>
        <v>9.1428571428571423</v>
      </c>
      <c r="M141" s="81">
        <f>MIN(1,Overview!$F$44*F141*(G141-Overview!$F$25)^2+0.2)</f>
        <v>1</v>
      </c>
      <c r="N141" s="48">
        <f>L141*F141*Overview!$F$8</f>
        <v>0.12482270400293095</v>
      </c>
      <c r="O141" s="48">
        <f>F141*Overview!$F$6</f>
        <v>2.3686817229354781E-3</v>
      </c>
      <c r="P141" s="122">
        <f>N141*(H141/G141-(1+Overview!$F$35/'='!G141)/(Overview!$F$37*Overview!$F$33))/('='!H141+Overview!$F$36)</f>
        <v>4.4740438276447782E-2</v>
      </c>
      <c r="Q141" s="128">
        <f>(N141/G141-P141)*H141*Overview!$F$29*'='!G141^3</f>
        <v>10.19239434810979</v>
      </c>
      <c r="R141" s="57">
        <f t="shared" si="12"/>
        <v>0</v>
      </c>
      <c r="S141" s="58">
        <f t="shared" si="13"/>
        <v>6.3432862261638906E-3</v>
      </c>
      <c r="T141" s="58">
        <f>IF(D141&lt;Overview!$F$18,(1-Overview!$F$9)*'='!Q141-'='!D141*'='!O141,0)</f>
        <v>0.8265992261286963</v>
      </c>
      <c r="U141" s="54">
        <f>IF(D141&gt;=Overview!$F$18,(1-Overview!$F$9)*'='!Q141-Overview!$F$18*'='!O141,0)</f>
        <v>0</v>
      </c>
      <c r="V141" s="2"/>
      <c r="W141" s="112">
        <f>G141/Overview!$F$19</f>
        <v>0.62799220544868783</v>
      </c>
      <c r="X141" s="60">
        <f>G141^3*(1+H141*Overview!$F$38)</f>
        <v>9.6735074719079855E-2</v>
      </c>
      <c r="Y141" s="61">
        <f>G141^3*Overview!$F$42*(1+Overview!$F$38*H141)+I141*Overview!$F$39/Overview!$F$40</f>
        <v>8.7061567247171869E-3</v>
      </c>
      <c r="AD141" s="2"/>
    </row>
    <row r="142" spans="1:30">
      <c r="A142" s="34">
        <v>139</v>
      </c>
      <c r="B142">
        <v>1</v>
      </c>
      <c r="C142">
        <v>24</v>
      </c>
      <c r="D142" s="149">
        <f t="shared" si="14"/>
        <v>18.470494531093959</v>
      </c>
      <c r="E142" s="125">
        <f>B142/(B142+Overview!$F$22)</f>
        <v>0.58823529411764708</v>
      </c>
      <c r="F142" s="118">
        <f>EXP(Overview!$F$21/Overview!$F$5-Overview!$F$21/('='!C142+273.15))</f>
        <v>1.2060497570954571</v>
      </c>
      <c r="G142" s="77">
        <f t="shared" si="15"/>
        <v>0.43168240697656013</v>
      </c>
      <c r="H142" s="115">
        <f t="shared" si="16"/>
        <v>0.58823529411764708</v>
      </c>
      <c r="I142" s="80">
        <f>IF((A142-Overview!$F$43)/365=ROUND((A142-Overview!$F$43)/365,0),I141*0.05,I141+U141)</f>
        <v>0</v>
      </c>
      <c r="J142" s="70">
        <f>IF(D142&lt;Overview!$F$16,1,'='!G142/Overview!$F$26)</f>
        <v>18.687550085565373</v>
      </c>
      <c r="K142" s="71">
        <f>IF(D142&lt;Overview!$F$17,'='!G142/Overview!$F$26,Overview!$F$33)</f>
        <v>9.1428571428571423</v>
      </c>
      <c r="L142" s="72">
        <f t="shared" si="17"/>
        <v>9.1428571428571423</v>
      </c>
      <c r="M142" s="81">
        <f>MIN(1,Overview!$F$44*F142*(G142-Overview!$F$25)^2+0.2)</f>
        <v>1</v>
      </c>
      <c r="N142" s="48">
        <f>L142*F142*Overview!$F$8</f>
        <v>0.12482270400293095</v>
      </c>
      <c r="O142" s="48">
        <f>F142*Overview!$F$6</f>
        <v>2.3686817229354781E-3</v>
      </c>
      <c r="P142" s="122">
        <f>N142*(H142/G142-(1+Overview!$F$35/'='!G142)/(Overview!$F$37*Overview!$F$33))/('='!H142+Overview!$F$36)</f>
        <v>4.399971217519074E-2</v>
      </c>
      <c r="Q142" s="128">
        <f>(N142/G142-P142)*H142*Overview!$F$29*'='!G142^3</f>
        <v>10.50223768684941</v>
      </c>
      <c r="R142" s="57">
        <f t="shared" si="12"/>
        <v>0</v>
      </c>
      <c r="S142" s="58">
        <f t="shared" si="13"/>
        <v>6.3313005526873982E-3</v>
      </c>
      <c r="T142" s="58">
        <f>IF(D142&lt;Overview!$F$18,(1-Overview!$F$9)*'='!Q142-'='!D142*'='!O142,0)</f>
        <v>0.85103992811018836</v>
      </c>
      <c r="U142" s="54">
        <f>IF(D142&gt;=Overview!$F$18,(1-Overview!$F$9)*'='!Q142-Overview!$F$18*'='!O142,0)</f>
        <v>0</v>
      </c>
      <c r="V142" s="2"/>
      <c r="W142" s="112">
        <f>G142/Overview!$F$19</f>
        <v>0.6373577542840102</v>
      </c>
      <c r="X142" s="60">
        <f>G142^3*(1+H142*Overview!$F$38)</f>
        <v>0.10112791030882945</v>
      </c>
      <c r="Y142" s="61">
        <f>G142^3*Overview!$F$42*(1+Overview!$F$38*H142)+I142*Overview!$F$39/Overview!$F$40</f>
        <v>9.1015119277946515E-3</v>
      </c>
      <c r="AD142" s="2"/>
    </row>
    <row r="143" spans="1:30">
      <c r="A143" s="34">
        <v>140</v>
      </c>
      <c r="B143">
        <v>1</v>
      </c>
      <c r="C143">
        <v>24</v>
      </c>
      <c r="D143" s="149">
        <f t="shared" si="14"/>
        <v>19.321534459204148</v>
      </c>
      <c r="E143" s="125">
        <f>B143/(B143+Overview!$F$22)</f>
        <v>0.58823529411764708</v>
      </c>
      <c r="F143" s="118">
        <f>EXP(Overview!$F$21/Overview!$F$5-Overview!$F$21/('='!C143+273.15))</f>
        <v>1.2060497570954571</v>
      </c>
      <c r="G143" s="77">
        <f t="shared" si="15"/>
        <v>0.43801370752924751</v>
      </c>
      <c r="H143" s="115">
        <f t="shared" si="16"/>
        <v>0.58823529411764708</v>
      </c>
      <c r="I143" s="80">
        <f>IF((A143-Overview!$F$43)/365=ROUND((A143-Overview!$F$43)/365,0),I142*0.05,I142+U142)</f>
        <v>0</v>
      </c>
      <c r="J143" s="70">
        <f>IF(D143&lt;Overview!$F$16,1,'='!G143/Overview!$F$26)</f>
        <v>18.961632360573486</v>
      </c>
      <c r="K143" s="71">
        <f>IF(D143&lt;Overview!$F$17,'='!G143/Overview!$F$26,Overview!$F$33)</f>
        <v>9.1428571428571423</v>
      </c>
      <c r="L143" s="72">
        <f t="shared" si="17"/>
        <v>9.1428571428571423</v>
      </c>
      <c r="M143" s="81">
        <f>MIN(1,Overview!$F$44*F143*(G143-Overview!$F$25)^2+0.2)</f>
        <v>1</v>
      </c>
      <c r="N143" s="48">
        <f>L143*F143*Overview!$F$8</f>
        <v>0.12482270400293095</v>
      </c>
      <c r="O143" s="48">
        <f>F143*Overview!$F$6</f>
        <v>2.3686817229354781E-3</v>
      </c>
      <c r="P143" s="122">
        <f>N143*(H143/G143-(1+Overview!$F$35/'='!G143)/(Overview!$F$37*Overview!$F$33))/('='!H143+Overview!$F$36)</f>
        <v>4.3281779206306069E-2</v>
      </c>
      <c r="Q143" s="128">
        <f>(N143/G143-P143)*H143*Overview!$F$29*'='!G143^3</f>
        <v>10.816227226917324</v>
      </c>
      <c r="R143" s="57">
        <f t="shared" si="12"/>
        <v>0</v>
      </c>
      <c r="S143" s="58">
        <f t="shared" si="13"/>
        <v>6.3193375262054702E-3</v>
      </c>
      <c r="T143" s="58">
        <f>IF(D143&lt;Overview!$F$18,(1-Overview!$F$9)*'='!Q143-'='!D143*'='!O143,0)</f>
        <v>0.87577599420077168</v>
      </c>
      <c r="U143" s="54">
        <f>IF(D143&gt;=Overview!$F$18,(1-Overview!$F$9)*'='!Q143-Overview!$F$18*'='!O143,0)</f>
        <v>0</v>
      </c>
      <c r="V143" s="2"/>
      <c r="W143" s="112">
        <f>G143/Overview!$F$19</f>
        <v>0.64670560686438427</v>
      </c>
      <c r="X143" s="60">
        <f>G143^3*(1+H143*Overview!$F$38)</f>
        <v>0.10564308866149329</v>
      </c>
      <c r="Y143" s="61">
        <f>G143^3*Overview!$F$42*(1+Overview!$F$38*H143)+I143*Overview!$F$39/Overview!$F$40</f>
        <v>9.507877979534396E-3</v>
      </c>
      <c r="AD143" s="2"/>
    </row>
    <row r="144" spans="1:30">
      <c r="A144" s="34">
        <v>141</v>
      </c>
      <c r="B144">
        <v>1</v>
      </c>
      <c r="C144">
        <v>24</v>
      </c>
      <c r="D144" s="149">
        <f t="shared" si="14"/>
        <v>20.197310453404921</v>
      </c>
      <c r="E144" s="125">
        <f>B144/(B144+Overview!$F$22)</f>
        <v>0.58823529411764708</v>
      </c>
      <c r="F144" s="118">
        <f>EXP(Overview!$F$21/Overview!$F$5-Overview!$F$21/('='!C144+273.15))</f>
        <v>1.2060497570954571</v>
      </c>
      <c r="G144" s="77">
        <f t="shared" si="15"/>
        <v>0.44433304505545296</v>
      </c>
      <c r="H144" s="115">
        <f t="shared" si="16"/>
        <v>0.58823529411764708</v>
      </c>
      <c r="I144" s="80">
        <f>IF((A144-Overview!$F$43)/365=ROUND((A144-Overview!$F$43)/365,0),I143*0.05,I143+U143)</f>
        <v>0</v>
      </c>
      <c r="J144" s="70">
        <f>IF(D144&lt;Overview!$F$16,1,'='!G144/Overview!$F$26)</f>
        <v>19.235196755647316</v>
      </c>
      <c r="K144" s="71">
        <f>IF(D144&lt;Overview!$F$17,'='!G144/Overview!$F$26,Overview!$F$33)</f>
        <v>9.1428571428571423</v>
      </c>
      <c r="L144" s="72">
        <f t="shared" si="17"/>
        <v>9.1428571428571423</v>
      </c>
      <c r="M144" s="81">
        <f>MIN(1,Overview!$F$44*F144*(G144-Overview!$F$25)^2+0.2)</f>
        <v>1</v>
      </c>
      <c r="N144" s="48">
        <f>L144*F144*Overview!$F$8</f>
        <v>0.12482270400293095</v>
      </c>
      <c r="O144" s="48">
        <f>F144*Overview!$F$6</f>
        <v>2.3686817229354781E-3</v>
      </c>
      <c r="P144" s="122">
        <f>N144*(H144/G144-(1+Overview!$F$35/'='!G144)/(Overview!$F$37*Overview!$F$33))/('='!H144+Overview!$F$36)</f>
        <v>4.2585604474720026E-2</v>
      </c>
      <c r="Q144" s="128">
        <f>(N144/G144-P144)*H144*Overview!$F$29*'='!G144^3</f>
        <v>11.134341853685244</v>
      </c>
      <c r="R144" s="57">
        <f t="shared" si="12"/>
        <v>0</v>
      </c>
      <c r="S144" s="58">
        <f t="shared" si="13"/>
        <v>6.3073971039264909E-3</v>
      </c>
      <c r="T144" s="58">
        <f>IF(D144&lt;Overview!$F$18,(1-Overview!$F$9)*'='!Q144-'='!D144*'='!O144,0)</f>
        <v>0.90080492581054949</v>
      </c>
      <c r="U144" s="54">
        <f>IF(D144&gt;=Overview!$F$18,(1-Overview!$F$9)*'='!Q144-Overview!$F$18*'='!O144,0)</f>
        <v>0</v>
      </c>
      <c r="V144" s="2"/>
      <c r="W144" s="112">
        <f>G144/Overview!$F$19</f>
        <v>0.65603579662697908</v>
      </c>
      <c r="X144" s="60">
        <f>G144^3*(1+H144*Overview!$F$38)</f>
        <v>0.11028179424609703</v>
      </c>
      <c r="Y144" s="61">
        <f>G144^3*Overview!$F$42*(1+Overview!$F$38*H144)+I144*Overview!$F$39/Overview!$F$40</f>
        <v>9.925361482148733E-3</v>
      </c>
      <c r="AD144" s="2"/>
    </row>
    <row r="145" spans="1:30">
      <c r="A145" s="34">
        <v>142</v>
      </c>
      <c r="B145">
        <v>1</v>
      </c>
      <c r="C145">
        <v>24</v>
      </c>
      <c r="D145" s="149">
        <f t="shared" si="14"/>
        <v>21.098115379215471</v>
      </c>
      <c r="E145" s="125">
        <f>B145/(B145+Overview!$F$22)</f>
        <v>0.58823529411764708</v>
      </c>
      <c r="F145" s="118">
        <f>EXP(Overview!$F$21/Overview!$F$5-Overview!$F$21/('='!C145+273.15))</f>
        <v>1.2060497570954571</v>
      </c>
      <c r="G145" s="77">
        <f t="shared" si="15"/>
        <v>0.45064044215937943</v>
      </c>
      <c r="H145" s="115">
        <f t="shared" si="16"/>
        <v>0.58823529411764708</v>
      </c>
      <c r="I145" s="80">
        <f>IF((A145-Overview!$F$43)/365=ROUND((A145-Overview!$F$43)/365,0),I144*0.05,I144+U144)</f>
        <v>0</v>
      </c>
      <c r="J145" s="70">
        <f>IF(D145&lt;Overview!$F$16,1,'='!G145/Overview!$F$26)</f>
        <v>19.508244249323784</v>
      </c>
      <c r="K145" s="71">
        <f>IF(D145&lt;Overview!$F$17,'='!G145/Overview!$F$26,Overview!$F$33)</f>
        <v>9.1428571428571423</v>
      </c>
      <c r="L145" s="72">
        <f t="shared" si="17"/>
        <v>9.1428571428571423</v>
      </c>
      <c r="M145" s="81">
        <f>MIN(1,Overview!$F$44*F145*(G145-Overview!$F$25)^2+0.2)</f>
        <v>1</v>
      </c>
      <c r="N145" s="48">
        <f>L145*F145*Overview!$F$8</f>
        <v>0.12482270400293095</v>
      </c>
      <c r="O145" s="48">
        <f>F145*Overview!$F$6</f>
        <v>2.3686817229354781E-3</v>
      </c>
      <c r="P145" s="122">
        <f>N145*(H145/G145-(1+Overview!$F$35/'='!G145)/(Overview!$F$37*Overview!$F$33))/('='!H145+Overview!$F$36)</f>
        <v>4.1910214802113682E-2</v>
      </c>
      <c r="Q145" s="128">
        <f>(N145/G145-P145)*H145*Overview!$F$29*'='!G145^3</f>
        <v>11.456560516626514</v>
      </c>
      <c r="R145" s="57">
        <f t="shared" si="12"/>
        <v>0</v>
      </c>
      <c r="S145" s="58">
        <f t="shared" si="13"/>
        <v>6.2954792431396929E-3</v>
      </c>
      <c r="T145" s="58">
        <f>IF(D145&lt;Overview!$F$18,(1-Overview!$F$9)*'='!Q145-'='!D145*'='!O145,0)</f>
        <v>0.92612423572944802</v>
      </c>
      <c r="U145" s="54">
        <f>IF(D145&gt;=Overview!$F$18,(1-Overview!$F$9)*'='!Q145-Overview!$F$18*'='!O145,0)</f>
        <v>0</v>
      </c>
      <c r="V145" s="2"/>
      <c r="W145" s="112">
        <f>G145/Overview!$F$19</f>
        <v>0.66534835694578387</v>
      </c>
      <c r="X145" s="60">
        <f>G145^3*(1+H145*Overview!$F$38)</f>
        <v>0.11504519314891909</v>
      </c>
      <c r="Y145" s="61">
        <f>G145^3*Overview!$F$42*(1+Overview!$F$38*H145)+I145*Overview!$F$39/Overview!$F$40</f>
        <v>1.0354067383402719E-2</v>
      </c>
      <c r="AD145" s="2"/>
    </row>
    <row r="146" spans="1:30">
      <c r="A146" s="34">
        <v>143</v>
      </c>
      <c r="B146">
        <v>1</v>
      </c>
      <c r="C146">
        <v>24</v>
      </c>
      <c r="D146" s="149">
        <f t="shared" si="14"/>
        <v>22.024239614944918</v>
      </c>
      <c r="E146" s="125">
        <f>B146/(B146+Overview!$F$22)</f>
        <v>0.58823529411764708</v>
      </c>
      <c r="F146" s="118">
        <f>EXP(Overview!$F$21/Overview!$F$5-Overview!$F$21/('='!C146+273.15))</f>
        <v>1.2060497570954571</v>
      </c>
      <c r="G146" s="77">
        <f t="shared" si="15"/>
        <v>0.4569359214025191</v>
      </c>
      <c r="H146" s="115">
        <f t="shared" si="16"/>
        <v>0.58823529411764708</v>
      </c>
      <c r="I146" s="80">
        <f>IF((A146-Overview!$F$43)/365=ROUND((A146-Overview!$F$43)/365,0),I145*0.05,I145+U145)</f>
        <v>0</v>
      </c>
      <c r="J146" s="70">
        <f>IF(D146&lt;Overview!$F$16,1,'='!G146/Overview!$F$26)</f>
        <v>19.78077581829087</v>
      </c>
      <c r="K146" s="71">
        <f>IF(D146&lt;Overview!$F$17,'='!G146/Overview!$F$26,Overview!$F$33)</f>
        <v>9.1428571428571423</v>
      </c>
      <c r="L146" s="72">
        <f t="shared" si="17"/>
        <v>9.1428571428571423</v>
      </c>
      <c r="M146" s="81">
        <f>MIN(1,Overview!$F$44*F146*(G146-Overview!$F$25)^2+0.2)</f>
        <v>1</v>
      </c>
      <c r="N146" s="48">
        <f>L146*F146*Overview!$F$8</f>
        <v>0.12482270400293095</v>
      </c>
      <c r="O146" s="48">
        <f>F146*Overview!$F$6</f>
        <v>2.3686817229354781E-3</v>
      </c>
      <c r="P146" s="122">
        <f>N146*(H146/G146-(1+Overview!$F$35/'='!G146)/(Overview!$F$37*Overview!$F$33))/('='!H146+Overview!$F$36)</f>
        <v>4.1254694193847911E-2</v>
      </c>
      <c r="Q146" s="128">
        <f>(N146/G146-P146)*H146*Overview!$F$29*'='!G146^3</f>
        <v>11.782862229250311</v>
      </c>
      <c r="R146" s="57">
        <f t="shared" si="12"/>
        <v>0</v>
      </c>
      <c r="S146" s="58">
        <f t="shared" si="13"/>
        <v>6.2835839012150172E-3</v>
      </c>
      <c r="T146" s="58">
        <f>IF(D146&lt;Overview!$F$18,(1-Overview!$F$9)*'='!Q146-'='!D146*'='!O146,0)</f>
        <v>0.9517314480946556</v>
      </c>
      <c r="U146" s="54">
        <f>IF(D146&gt;=Overview!$F$18,(1-Overview!$F$9)*'='!Q146-Overview!$F$18*'='!O146,0)</f>
        <v>0</v>
      </c>
      <c r="V146" s="2"/>
      <c r="W146" s="112">
        <f>G146/Overview!$F$19</f>
        <v>0.67464332113172754</v>
      </c>
      <c r="X146" s="60">
        <f>G146^3*(1+H146*Overview!$F$38)</f>
        <v>0.11993443323028267</v>
      </c>
      <c r="Y146" s="61">
        <f>G146^3*Overview!$F$42*(1+Overview!$F$38*H146)+I146*Overview!$F$39/Overview!$F$40</f>
        <v>1.0794098990725441E-2</v>
      </c>
      <c r="AD146" s="2"/>
    </row>
    <row r="147" spans="1:30">
      <c r="A147" s="34">
        <v>144</v>
      </c>
      <c r="B147">
        <v>1</v>
      </c>
      <c r="C147">
        <v>24</v>
      </c>
      <c r="D147" s="149">
        <f t="shared" si="14"/>
        <v>22.975971063039573</v>
      </c>
      <c r="E147" s="125">
        <f>B147/(B147+Overview!$F$22)</f>
        <v>0.58823529411764708</v>
      </c>
      <c r="F147" s="118">
        <f>EXP(Overview!$F$21/Overview!$F$5-Overview!$F$21/('='!C147+273.15))</f>
        <v>1.2060497570954571</v>
      </c>
      <c r="G147" s="77">
        <f t="shared" si="15"/>
        <v>0.46321950530373412</v>
      </c>
      <c r="H147" s="115">
        <f t="shared" si="16"/>
        <v>0.58823529411764708</v>
      </c>
      <c r="I147" s="80">
        <f>IF((A147-Overview!$F$43)/365=ROUND((A147-Overview!$F$43)/365,0),I146*0.05,I146+U146)</f>
        <v>0</v>
      </c>
      <c r="J147" s="70">
        <f>IF(D147&lt;Overview!$F$16,1,'='!G147/Overview!$F$26)</f>
        <v>20.052792437391087</v>
      </c>
      <c r="K147" s="71">
        <f>IF(D147&lt;Overview!$F$17,'='!G147/Overview!$F$26,Overview!$F$33)</f>
        <v>9.1428571428571423</v>
      </c>
      <c r="L147" s="72">
        <f t="shared" si="17"/>
        <v>9.1428571428571423</v>
      </c>
      <c r="M147" s="81">
        <f>MIN(1,Overview!$F$44*F147*(G147-Overview!$F$25)^2+0.2)</f>
        <v>1</v>
      </c>
      <c r="N147" s="48">
        <f>L147*F147*Overview!$F$8</f>
        <v>0.12482270400293095</v>
      </c>
      <c r="O147" s="48">
        <f>F147*Overview!$F$6</f>
        <v>2.3686817229354781E-3</v>
      </c>
      <c r="P147" s="122">
        <f>N147*(H147/G147-(1+Overview!$F$35/'='!G147)/(Overview!$F$37*Overview!$F$33))/('='!H147+Overview!$F$36)</f>
        <v>4.0618179699647428E-2</v>
      </c>
      <c r="Q147" s="128">
        <f>(N147/G147-P147)*H147*Overview!$F$29*'='!G147^3</f>
        <v>12.113226069034983</v>
      </c>
      <c r="R147" s="57">
        <f t="shared" si="12"/>
        <v>0</v>
      </c>
      <c r="S147" s="58">
        <f t="shared" si="13"/>
        <v>6.271711035602953E-3</v>
      </c>
      <c r="T147" s="58">
        <f>IF(D147&lt;Overview!$F$18,(1-Overview!$F$9)*'='!Q147-'='!D147*'='!O147,0)</f>
        <v>0.97762409835806496</v>
      </c>
      <c r="U147" s="54">
        <f>IF(D147&gt;=Overview!$F$18,(1-Overview!$F$9)*'='!Q147-Overview!$F$18*'='!O147,0)</f>
        <v>0</v>
      </c>
      <c r="V147" s="2"/>
      <c r="W147" s="112">
        <f>G147/Overview!$F$19</f>
        <v>0.683920722432798</v>
      </c>
      <c r="X147" s="60">
        <f>G147^3*(1+H147*Overview!$F$38)</f>
        <v>0.12495064428024533</v>
      </c>
      <c r="Y147" s="61">
        <f>G147^3*Overview!$F$42*(1+Overview!$F$38*H147)+I147*Overview!$F$39/Overview!$F$40</f>
        <v>1.1245557985222079E-2</v>
      </c>
      <c r="AD147" s="2"/>
    </row>
    <row r="148" spans="1:30">
      <c r="A148" s="34">
        <v>145</v>
      </c>
      <c r="B148">
        <v>1</v>
      </c>
      <c r="C148">
        <v>24</v>
      </c>
      <c r="D148" s="149">
        <f t="shared" si="14"/>
        <v>23.953595161397637</v>
      </c>
      <c r="E148" s="125">
        <f>B148/(B148+Overview!$F$22)</f>
        <v>0.58823529411764708</v>
      </c>
      <c r="F148" s="118">
        <f>EXP(Overview!$F$21/Overview!$F$5-Overview!$F$21/('='!C148+273.15))</f>
        <v>1.2060497570954571</v>
      </c>
      <c r="G148" s="77">
        <f t="shared" si="15"/>
        <v>0.4694912163393371</v>
      </c>
      <c r="H148" s="115">
        <f t="shared" si="16"/>
        <v>0.58823529411764708</v>
      </c>
      <c r="I148" s="80">
        <f>IF((A148-Overview!$F$43)/365=ROUND((A148-Overview!$F$43)/365,0),I147*0.05,I147+U147)</f>
        <v>0</v>
      </c>
      <c r="J148" s="70">
        <f>IF(D148&lt;Overview!$F$16,1,'='!G148/Overview!$F$26)</f>
        <v>20.324295079624985</v>
      </c>
      <c r="K148" s="71">
        <f>IF(D148&lt;Overview!$F$17,'='!G148/Overview!$F$26,Overview!$F$33)</f>
        <v>9.1428571428571423</v>
      </c>
      <c r="L148" s="72">
        <f t="shared" si="17"/>
        <v>9.1428571428571423</v>
      </c>
      <c r="M148" s="81">
        <f>MIN(1,Overview!$F$44*F148*(G148-Overview!$F$25)^2+0.2)</f>
        <v>1</v>
      </c>
      <c r="N148" s="48">
        <f>L148*F148*Overview!$F$8</f>
        <v>0.12482270400293095</v>
      </c>
      <c r="O148" s="48">
        <f>F148*Overview!$F$6</f>
        <v>2.3686817229354781E-3</v>
      </c>
      <c r="P148" s="122">
        <f>N148*(H148/G148-(1+Overview!$F$35/'='!G148)/(Overview!$F$37*Overview!$F$33))/('='!H148+Overview!$F$36)</f>
        <v>3.9999857628709536E-2</v>
      </c>
      <c r="Q148" s="128">
        <f>(N148/G148-P148)*H148*Overview!$F$29*'='!G148^3</f>
        <v>12.447631177360424</v>
      </c>
      <c r="R148" s="57">
        <f t="shared" si="12"/>
        <v>0</v>
      </c>
      <c r="S148" s="58">
        <f t="shared" si="13"/>
        <v>6.2598606038343843E-3</v>
      </c>
      <c r="T148" s="58">
        <f>IF(D148&lt;Overview!$F$18,(1-Overview!$F$9)*'='!Q148-'='!D148*'='!O148,0)</f>
        <v>1.0037997332537105</v>
      </c>
      <c r="U148" s="54">
        <f>IF(D148&gt;=Overview!$F$18,(1-Overview!$F$9)*'='!Q148-Overview!$F$18*'='!O148,0)</f>
        <v>0</v>
      </c>
      <c r="V148" s="2"/>
      <c r="W148" s="112">
        <f>G148/Overview!$F$19</f>
        <v>0.69318059403416077</v>
      </c>
      <c r="X148" s="60">
        <f>G148^3*(1+H148*Overview!$F$38)</f>
        <v>0.13009493817319243</v>
      </c>
      <c r="Y148" s="61">
        <f>G148^3*Overview!$F$42*(1+Overview!$F$38*H148)+I148*Overview!$F$39/Overview!$F$40</f>
        <v>1.1708544435587318E-2</v>
      </c>
      <c r="AD148" s="2"/>
    </row>
    <row r="149" spans="1:30">
      <c r="A149" s="34">
        <v>146</v>
      </c>
      <c r="B149">
        <v>1</v>
      </c>
      <c r="C149">
        <v>24</v>
      </c>
      <c r="D149" s="149">
        <f t="shared" si="14"/>
        <v>24.957394894651348</v>
      </c>
      <c r="E149" s="125">
        <f>B149/(B149+Overview!$F$22)</f>
        <v>0.58823529411764708</v>
      </c>
      <c r="F149" s="118">
        <f>EXP(Overview!$F$21/Overview!$F$5-Overview!$F$21/('='!C149+273.15))</f>
        <v>1.2060497570954571</v>
      </c>
      <c r="G149" s="77">
        <f t="shared" si="15"/>
        <v>0.47575107694317148</v>
      </c>
      <c r="H149" s="115">
        <f t="shared" si="16"/>
        <v>0.58823529411764708</v>
      </c>
      <c r="I149" s="80">
        <f>IF((A149-Overview!$F$43)/365=ROUND((A149-Overview!$F$43)/365,0),I148*0.05,I148+U148)</f>
        <v>0</v>
      </c>
      <c r="J149" s="70">
        <f>IF(D149&lt;Overview!$F$16,1,'='!G149/Overview!$F$26)</f>
        <v>20.595284716154609</v>
      </c>
      <c r="K149" s="71">
        <f>IF(D149&lt;Overview!$F$17,'='!G149/Overview!$F$26,Overview!$F$33)</f>
        <v>9.1428571428571423</v>
      </c>
      <c r="L149" s="72">
        <f t="shared" si="17"/>
        <v>9.1428571428571423</v>
      </c>
      <c r="M149" s="81">
        <f>MIN(1,Overview!$F$44*F149*(G149-Overview!$F$25)^2+0.2)</f>
        <v>1</v>
      </c>
      <c r="N149" s="48">
        <f>L149*F149*Overview!$F$8</f>
        <v>0.12482270400293095</v>
      </c>
      <c r="O149" s="48">
        <f>F149*Overview!$F$6</f>
        <v>2.3686817229354781E-3</v>
      </c>
      <c r="P149" s="122">
        <f>N149*(H149/G149-(1+Overview!$F$35/'='!G149)/(Overview!$F$37*Overview!$F$33))/('='!H149+Overview!$F$36)</f>
        <v>3.9398960084330664E-2</v>
      </c>
      <c r="Q149" s="128">
        <f>(N149/G149-P149)*H149*Overview!$F$29*'='!G149^3</f>
        <v>12.786056759439592</v>
      </c>
      <c r="R149" s="57">
        <f t="shared" si="12"/>
        <v>0</v>
      </c>
      <c r="S149" s="58">
        <f t="shared" si="13"/>
        <v>6.2480325635204462E-3</v>
      </c>
      <c r="T149" s="58">
        <f>IF(D149&lt;Overview!$F$18,(1-Overview!$F$9)*'='!Q149-'='!D149*'='!O149,0)</f>
        <v>1.0302559107652101</v>
      </c>
      <c r="U149" s="54">
        <f>IF(D149&gt;=Overview!$F$18,(1-Overview!$F$9)*'='!Q149-Overview!$F$18*'='!O149,0)</f>
        <v>0</v>
      </c>
      <c r="V149" s="2"/>
      <c r="W149" s="112">
        <f>G149/Overview!$F$19</f>
        <v>0.70242296905827772</v>
      </c>
      <c r="X149" s="60">
        <f>G149^3*(1+H149*Overview!$F$38)</f>
        <v>0.13536840902134226</v>
      </c>
      <c r="Y149" s="61">
        <f>G149^3*Overview!$F$42*(1+Overview!$F$38*H149)+I149*Overview!$F$39/Overview!$F$40</f>
        <v>1.2183156811920802E-2</v>
      </c>
      <c r="AD149" s="2"/>
    </row>
    <row r="150" spans="1:30">
      <c r="A150" s="34">
        <v>147</v>
      </c>
      <c r="B150">
        <v>1</v>
      </c>
      <c r="C150">
        <v>24</v>
      </c>
      <c r="D150" s="149">
        <f t="shared" si="14"/>
        <v>25.987650805416557</v>
      </c>
      <c r="E150" s="125">
        <f>B150/(B150+Overview!$F$22)</f>
        <v>0.58823529411764708</v>
      </c>
      <c r="F150" s="118">
        <f>EXP(Overview!$F$21/Overview!$F$5-Overview!$F$21/('='!C150+273.15))</f>
        <v>1.2060497570954571</v>
      </c>
      <c r="G150" s="77">
        <f t="shared" si="15"/>
        <v>0.48199910950669195</v>
      </c>
      <c r="H150" s="115">
        <f t="shared" si="16"/>
        <v>0.58823529411764708</v>
      </c>
      <c r="I150" s="80">
        <f>IF((A150-Overview!$F$43)/365=ROUND((A150-Overview!$F$43)/365,0),I149*0.05,I149+U149)</f>
        <v>0</v>
      </c>
      <c r="J150" s="70">
        <f>IF(D150&lt;Overview!$F$16,1,'='!G150/Overview!$F$26)</f>
        <v>20.865762316307013</v>
      </c>
      <c r="K150" s="71">
        <f>IF(D150&lt;Overview!$F$17,'='!G150/Overview!$F$26,Overview!$F$33)</f>
        <v>9.1428571428571423</v>
      </c>
      <c r="L150" s="72">
        <f t="shared" si="17"/>
        <v>9.1428571428571423</v>
      </c>
      <c r="M150" s="81">
        <f>MIN(1,Overview!$F$44*F150*(G150-Overview!$F$25)^2+0.2)</f>
        <v>1</v>
      </c>
      <c r="N150" s="48">
        <f>L150*F150*Overview!$F$8</f>
        <v>0.12482270400293095</v>
      </c>
      <c r="O150" s="48">
        <f>F150*Overview!$F$6</f>
        <v>2.3686817229354781E-3</v>
      </c>
      <c r="P150" s="122">
        <f>N150*(H150/G150-(1+Overview!$F$35/'='!G150)/(Overview!$F$37*Overview!$F$33))/('='!H150+Overview!$F$36)</f>
        <v>3.8814761787018086E-2</v>
      </c>
      <c r="Q150" s="128">
        <f>(N150/G150-P150)*H150*Overview!$F$29*'='!G150^3</f>
        <v>13.128482084249137</v>
      </c>
      <c r="R150" s="57">
        <f t="shared" si="12"/>
        <v>0</v>
      </c>
      <c r="S150" s="58">
        <f t="shared" si="13"/>
        <v>6.2362268723523641E-3</v>
      </c>
      <c r="T150" s="58">
        <f>IF(D150&lt;Overview!$F$18,(1-Overview!$F$9)*'='!Q150-'='!D150*'='!O150,0)</f>
        <v>1.0569902000932074</v>
      </c>
      <c r="U150" s="54">
        <f>IF(D150&gt;=Overview!$F$18,(1-Overview!$F$9)*'='!Q150-Overview!$F$18*'='!O150,0)</f>
        <v>0</v>
      </c>
      <c r="V150" s="2"/>
      <c r="W150" s="112">
        <f>G150/Overview!$F$19</f>
        <v>0.7116478805650257</v>
      </c>
      <c r="X150" s="60">
        <f>G150^3*(1+H150*Overview!$F$38)</f>
        <v>0.1407721333271694</v>
      </c>
      <c r="Y150" s="61">
        <f>G150^3*Overview!$F$42*(1+Overview!$F$38*H150)+I150*Overview!$F$39/Overview!$F$40</f>
        <v>1.2669491999445243E-2</v>
      </c>
      <c r="AD150" s="2"/>
    </row>
    <row r="151" spans="1:30">
      <c r="A151" s="34">
        <v>148</v>
      </c>
      <c r="B151">
        <v>1</v>
      </c>
      <c r="C151">
        <v>24</v>
      </c>
      <c r="D151" s="149">
        <f t="shared" si="14"/>
        <v>27.044641005509764</v>
      </c>
      <c r="E151" s="125">
        <f>B151/(B151+Overview!$F$22)</f>
        <v>0.58823529411764708</v>
      </c>
      <c r="F151" s="118">
        <f>EXP(Overview!$F$21/Overview!$F$5-Overview!$F$21/('='!C151+273.15))</f>
        <v>1.2060497570954571</v>
      </c>
      <c r="G151" s="77">
        <f t="shared" si="15"/>
        <v>0.48823533637904432</v>
      </c>
      <c r="H151" s="115">
        <f t="shared" si="16"/>
        <v>0.58823529411764708</v>
      </c>
      <c r="I151" s="80">
        <f>IF((A151-Overview!$F$43)/365=ROUND((A151-Overview!$F$43)/365,0),I150*0.05,I150+U150)</f>
        <v>0</v>
      </c>
      <c r="J151" s="70">
        <f>IF(D151&lt;Overview!$F$16,1,'='!G151/Overview!$F$26)</f>
        <v>21.135728847577678</v>
      </c>
      <c r="K151" s="71">
        <f>IF(D151&lt;Overview!$F$17,'='!G151/Overview!$F$26,Overview!$F$33)</f>
        <v>9.1428571428571423</v>
      </c>
      <c r="L151" s="72">
        <f t="shared" si="17"/>
        <v>9.1428571428571423</v>
      </c>
      <c r="M151" s="81">
        <f>MIN(1,Overview!$F$44*F151*(G151-Overview!$F$25)^2+0.2)</f>
        <v>1</v>
      </c>
      <c r="N151" s="48">
        <f>L151*F151*Overview!$F$8</f>
        <v>0.12482270400293095</v>
      </c>
      <c r="O151" s="48">
        <f>F151*Overview!$F$6</f>
        <v>2.3686817229354781E-3</v>
      </c>
      <c r="P151" s="122">
        <f>N151*(H151/G151-(1+Overview!$F$35/'='!G151)/(Overview!$F$37*Overview!$F$33))/('='!H151+Overview!$F$36)</f>
        <v>3.8246577158452061E-2</v>
      </c>
      <c r="Q151" s="128">
        <f>(N151/G151-P151)*H151*Overview!$F$29*'='!G151^3</f>
        <v>13.474886484459169</v>
      </c>
      <c r="R151" s="57">
        <f t="shared" si="12"/>
        <v>0</v>
      </c>
      <c r="S151" s="58">
        <f t="shared" si="13"/>
        <v>6.2244434881013047E-3</v>
      </c>
      <c r="T151" s="58">
        <f>IF(D151&lt;Overview!$F$18,(1-Overview!$F$9)*'='!Q151-'='!D151*'='!O151,0)</f>
        <v>1.0840001816228195</v>
      </c>
      <c r="U151" s="54">
        <f>IF(D151&gt;=Overview!$F$18,(1-Overview!$F$9)*'='!Q151-Overview!$F$18*'='!O151,0)</f>
        <v>0</v>
      </c>
      <c r="V151" s="2"/>
      <c r="W151" s="112">
        <f>G151/Overview!$F$19</f>
        <v>0.72085536155181495</v>
      </c>
      <c r="X151" s="60">
        <f>G151^3*(1+H151*Overview!$F$38)</f>
        <v>0.14630717013475311</v>
      </c>
      <c r="Y151" s="61">
        <f>G151^3*Overview!$F$42*(1+Overview!$F$38*H151)+I151*Overview!$F$39/Overview!$F$40</f>
        <v>1.3167645312127781E-2</v>
      </c>
      <c r="AD151" s="2"/>
    </row>
    <row r="152" spans="1:30">
      <c r="A152" s="34">
        <v>149</v>
      </c>
      <c r="B152">
        <v>1</v>
      </c>
      <c r="C152">
        <v>24</v>
      </c>
      <c r="D152" s="149">
        <f t="shared" si="14"/>
        <v>28.128641187132583</v>
      </c>
      <c r="E152" s="125">
        <f>B152/(B152+Overview!$F$22)</f>
        <v>0.58823529411764708</v>
      </c>
      <c r="F152" s="118">
        <f>EXP(Overview!$F$21/Overview!$F$5-Overview!$F$21/('='!C152+273.15))</f>
        <v>1.2060497570954571</v>
      </c>
      <c r="G152" s="77">
        <f t="shared" si="15"/>
        <v>0.49445977986714562</v>
      </c>
      <c r="H152" s="115">
        <f t="shared" si="16"/>
        <v>0.58823529411764708</v>
      </c>
      <c r="I152" s="80">
        <f>IF((A152-Overview!$F$43)/365=ROUND((A152-Overview!$F$43)/365,0),I151*0.05,I151+U151)</f>
        <v>0</v>
      </c>
      <c r="J152" s="70">
        <f>IF(D152&lt;Overview!$F$16,1,'='!G152/Overview!$F$26)</f>
        <v>21.405185275634011</v>
      </c>
      <c r="K152" s="71">
        <f>IF(D152&lt;Overview!$F$17,'='!G152/Overview!$F$26,Overview!$F$33)</f>
        <v>9.1428571428571423</v>
      </c>
      <c r="L152" s="72">
        <f t="shared" si="17"/>
        <v>9.1428571428571423</v>
      </c>
      <c r="M152" s="81">
        <f>MIN(1,Overview!$F$44*F152*(G152-Overview!$F$25)^2+0.2)</f>
        <v>1</v>
      </c>
      <c r="N152" s="48">
        <f>L152*F152*Overview!$F$8</f>
        <v>0.12482270400293095</v>
      </c>
      <c r="O152" s="48">
        <f>F152*Overview!$F$6</f>
        <v>2.3686817229354781E-3</v>
      </c>
      <c r="P152" s="122">
        <f>N152*(H152/G152-(1+Overview!$F$35/'='!G152)/(Overview!$F$37*Overview!$F$33))/('='!H152+Overview!$F$36)</f>
        <v>3.769375764164775E-2</v>
      </c>
      <c r="Q152" s="128">
        <f>(N152/G152-P152)*H152*Overview!$F$29*'='!G152^3</f>
        <v>13.82524935636209</v>
      </c>
      <c r="R152" s="57">
        <f t="shared" si="12"/>
        <v>0</v>
      </c>
      <c r="S152" s="58">
        <f t="shared" si="13"/>
        <v>6.2126823686182277E-3</v>
      </c>
      <c r="T152" s="58">
        <f>IF(D152&lt;Overview!$F$18,(1-Overview!$F$9)*'='!Q152-'='!D152*'='!O152,0)</f>
        <v>1.1112834468910797</v>
      </c>
      <c r="U152" s="54">
        <f>IF(D152&gt;=Overview!$F$18,(1-Overview!$F$9)*'='!Q152-Overview!$F$18*'='!O152,0)</f>
        <v>0</v>
      </c>
      <c r="V152" s="2"/>
      <c r="W152" s="112">
        <f>G152/Overview!$F$19</f>
        <v>0.73004544495370682</v>
      </c>
      <c r="X152" s="60">
        <f>G152^3*(1+H152*Overview!$F$38)</f>
        <v>0.15197456118005842</v>
      </c>
      <c r="Y152" s="61">
        <f>G152^3*Overview!$F$42*(1+Overview!$F$38*H152)+I152*Overview!$F$39/Overview!$F$40</f>
        <v>1.3677710506205257E-2</v>
      </c>
      <c r="AD152" s="2"/>
    </row>
    <row r="153" spans="1:30">
      <c r="A153" s="34">
        <v>150</v>
      </c>
      <c r="B153">
        <v>1</v>
      </c>
      <c r="C153">
        <v>24</v>
      </c>
      <c r="D153" s="149">
        <f t="shared" si="14"/>
        <v>29.239924634023662</v>
      </c>
      <c r="E153" s="125">
        <f>B153/(B153+Overview!$F$22)</f>
        <v>0.58823529411764708</v>
      </c>
      <c r="F153" s="118">
        <f>EXP(Overview!$F$21/Overview!$F$5-Overview!$F$21/('='!C153+273.15))</f>
        <v>1.2060497570954571</v>
      </c>
      <c r="G153" s="77">
        <f t="shared" si="15"/>
        <v>0.50067246223576389</v>
      </c>
      <c r="H153" s="115">
        <f t="shared" si="16"/>
        <v>0.58823529411764708</v>
      </c>
      <c r="I153" s="80">
        <f>IF((A153-Overview!$F$43)/365=ROUND((A153-Overview!$F$43)/365,0),I152*0.05,I152+U152)</f>
        <v>0</v>
      </c>
      <c r="J153" s="70">
        <f>IF(D153&lt;Overview!$F$16,1,'='!G153/Overview!$F$26)</f>
        <v>21.674132564318786</v>
      </c>
      <c r="K153" s="71">
        <f>IF(D153&lt;Overview!$F$17,'='!G153/Overview!$F$26,Overview!$F$33)</f>
        <v>9.1428571428571423</v>
      </c>
      <c r="L153" s="72">
        <f t="shared" si="17"/>
        <v>9.1428571428571423</v>
      </c>
      <c r="M153" s="81">
        <f>MIN(1,Overview!$F$44*F153*(G153-Overview!$F$25)^2+0.2)</f>
        <v>1</v>
      </c>
      <c r="N153" s="48">
        <f>L153*F153*Overview!$F$8</f>
        <v>0.12482270400293095</v>
      </c>
      <c r="O153" s="48">
        <f>F153*Overview!$F$6</f>
        <v>2.3686817229354781E-3</v>
      </c>
      <c r="P153" s="122">
        <f>N153*(H153/G153-(1+Overview!$F$35/'='!G153)/(Overview!$F$37*Overview!$F$33))/('='!H153+Overview!$F$36)</f>
        <v>3.7155689235293395E-2</v>
      </c>
      <c r="Q153" s="128">
        <f>(N153/G153-P153)*H153*Overview!$F$29*'='!G153^3</f>
        <v>14.179550159800687</v>
      </c>
      <c r="R153" s="57">
        <f t="shared" si="12"/>
        <v>0</v>
      </c>
      <c r="S153" s="58">
        <f t="shared" si="13"/>
        <v>6.2009434718337366E-3</v>
      </c>
      <c r="T153" s="58">
        <f>IF(D153&lt;Overview!$F$18,(1-Overview!$F$9)*'='!Q153-'='!D153*'='!O153,0)</f>
        <v>1.1388375985543966</v>
      </c>
      <c r="U153" s="54">
        <f>IF(D153&gt;=Overview!$F$18,(1-Overview!$F$9)*'='!Q153-Overview!$F$18*'='!O153,0)</f>
        <v>0</v>
      </c>
      <c r="V153" s="2"/>
      <c r="W153" s="112">
        <f>G153/Overview!$F$19</f>
        <v>0.73921816364353155</v>
      </c>
      <c r="X153" s="60">
        <f>G153^3*(1+H153*Overview!$F$38)</f>
        <v>0.15777533104015568</v>
      </c>
      <c r="Y153" s="61">
        <f>G153^3*Overview!$F$42*(1+Overview!$F$38*H153)+I153*Overview!$F$39/Overview!$F$40</f>
        <v>1.4199779793614009E-2</v>
      </c>
      <c r="AD153" s="2"/>
    </row>
    <row r="154" spans="1:30">
      <c r="A154" s="34">
        <v>151</v>
      </c>
      <c r="B154">
        <v>1</v>
      </c>
      <c r="C154">
        <v>24</v>
      </c>
      <c r="D154" s="149">
        <f t="shared" si="14"/>
        <v>30.378762232578058</v>
      </c>
      <c r="E154" s="125">
        <f>B154/(B154+Overview!$F$22)</f>
        <v>0.58823529411764708</v>
      </c>
      <c r="F154" s="118">
        <f>EXP(Overview!$F$21/Overview!$F$5-Overview!$F$21/('='!C154+273.15))</f>
        <v>1.2060497570954571</v>
      </c>
      <c r="G154" s="77">
        <f t="shared" si="15"/>
        <v>0.50687340570759765</v>
      </c>
      <c r="H154" s="115">
        <f t="shared" si="16"/>
        <v>0.58823529411764708</v>
      </c>
      <c r="I154" s="80">
        <f>IF((A154-Overview!$F$43)/365=ROUND((A154-Overview!$F$43)/365,0),I153*0.05,I153+U153)</f>
        <v>0</v>
      </c>
      <c r="J154" s="70">
        <f>IF(D154&lt;Overview!$F$16,1,'='!G154/Overview!$F$26)</f>
        <v>21.942571675653578</v>
      </c>
      <c r="K154" s="71">
        <f>IF(D154&lt;Overview!$F$17,'='!G154/Overview!$F$26,Overview!$F$33)</f>
        <v>9.1428571428571423</v>
      </c>
      <c r="L154" s="72">
        <f t="shared" si="17"/>
        <v>9.1428571428571423</v>
      </c>
      <c r="M154" s="81">
        <f>MIN(1,Overview!$F$44*F154*(G154-Overview!$F$25)^2+0.2)</f>
        <v>1</v>
      </c>
      <c r="N154" s="48">
        <f>L154*F154*Overview!$F$8</f>
        <v>0.12482270400293095</v>
      </c>
      <c r="O154" s="48">
        <f>F154*Overview!$F$6</f>
        <v>2.3686817229354781E-3</v>
      </c>
      <c r="P154" s="122">
        <f>N154*(H154/G154-(1+Overview!$F$35/'='!G154)/(Overview!$F$37*Overview!$F$33))/('='!H154+Overview!$F$36)</f>
        <v>3.6631790222557054E-2</v>
      </c>
      <c r="Q154" s="128">
        <f>(N154/G154-P154)*H154*Overview!$F$29*'='!G154^3</f>
        <v>14.537768418095292</v>
      </c>
      <c r="R154" s="57">
        <f t="shared" si="12"/>
        <v>0</v>
      </c>
      <c r="S154" s="58">
        <f t="shared" si="13"/>
        <v>6.1892267557579232E-3</v>
      </c>
      <c r="T154" s="58">
        <f>IF(D154&lt;Overview!$F$18,(1-Overview!$F$9)*'='!Q154-'='!D154*'='!O154,0)</f>
        <v>1.1666602503560093</v>
      </c>
      <c r="U154" s="54">
        <f>IF(D154&gt;=Overview!$F$18,(1-Overview!$F$9)*'='!Q154-Overview!$F$18*'='!O154,0)</f>
        <v>0</v>
      </c>
      <c r="V154" s="2"/>
      <c r="W154" s="112">
        <f>G154/Overview!$F$19</f>
        <v>0.74837355043200593</v>
      </c>
      <c r="X154" s="60">
        <f>G154^3*(1+H154*Overview!$F$38)</f>
        <v>0.16371048728138646</v>
      </c>
      <c r="Y154" s="61">
        <f>G154^3*Overview!$F$42*(1+Overview!$F$38*H154)+I154*Overview!$F$39/Overview!$F$40</f>
        <v>1.4733943855324783E-2</v>
      </c>
      <c r="AD154" s="2"/>
    </row>
    <row r="155" spans="1:30">
      <c r="A155" s="34">
        <v>152</v>
      </c>
      <c r="B155">
        <v>1</v>
      </c>
      <c r="C155">
        <v>24</v>
      </c>
      <c r="D155" s="149">
        <f t="shared" si="14"/>
        <v>31.545422482934068</v>
      </c>
      <c r="E155" s="125">
        <f>B155/(B155+Overview!$F$22)</f>
        <v>0.58823529411764708</v>
      </c>
      <c r="F155" s="118">
        <f>EXP(Overview!$F$21/Overview!$F$5-Overview!$F$21/('='!C155+273.15))</f>
        <v>1.2060497570954571</v>
      </c>
      <c r="G155" s="77">
        <f t="shared" si="15"/>
        <v>0.51306263246335559</v>
      </c>
      <c r="H155" s="115">
        <f t="shared" si="16"/>
        <v>0.58823529411764708</v>
      </c>
      <c r="I155" s="80">
        <f>IF((A155-Overview!$F$43)/365=ROUND((A155-Overview!$F$43)/365,0),I154*0.05,I154+U154)</f>
        <v>0</v>
      </c>
      <c r="J155" s="70">
        <f>IF(D155&lt;Overview!$F$16,1,'='!G155/Overview!$F$26)</f>
        <v>22.210503569842235</v>
      </c>
      <c r="K155" s="71">
        <f>IF(D155&lt;Overview!$F$17,'='!G155/Overview!$F$26,Overview!$F$33)</f>
        <v>9.1428571428571423</v>
      </c>
      <c r="L155" s="72">
        <f t="shared" si="17"/>
        <v>9.1428571428571423</v>
      </c>
      <c r="M155" s="81">
        <f>MIN(1,Overview!$F$44*F155*(G155-Overview!$F$25)^2+0.2)</f>
        <v>1</v>
      </c>
      <c r="N155" s="48">
        <f>L155*F155*Overview!$F$8</f>
        <v>0.12482270400293095</v>
      </c>
      <c r="O155" s="48">
        <f>F155*Overview!$F$6</f>
        <v>2.3686817229354781E-3</v>
      </c>
      <c r="P155" s="122">
        <f>N155*(H155/G155-(1+Overview!$F$35/'='!G155)/(Overview!$F$37*Overview!$F$33))/('='!H155+Overview!$F$36)</f>
        <v>3.6121509076699913E-2</v>
      </c>
      <c r="Q155" s="128">
        <f>(N155/G155-P155)*H155*Overview!$F$29*'='!G155^3</f>
        <v>14.899883717970141</v>
      </c>
      <c r="R155" s="57">
        <f t="shared" si="12"/>
        <v>0</v>
      </c>
      <c r="S155" s="58">
        <f t="shared" si="13"/>
        <v>6.1775321784802171E-3</v>
      </c>
      <c r="T155" s="58">
        <f>IF(D155&lt;Overview!$F$18,(1-Overview!$F$9)*'='!Q155-'='!D155*'='!O155,0)</f>
        <v>1.1947490270934529</v>
      </c>
      <c r="U155" s="54">
        <f>IF(D155&gt;=Overview!$F$18,(1-Overview!$F$9)*'='!Q155-Overview!$F$18*'='!O155,0)</f>
        <v>0</v>
      </c>
      <c r="V155" s="2"/>
      <c r="W155" s="112">
        <f>G155/Overview!$F$19</f>
        <v>0.75751163806785116</v>
      </c>
      <c r="X155" s="60">
        <f>G155^3*(1+H155*Overview!$F$38)</f>
        <v>0.16978102060648204</v>
      </c>
      <c r="Y155" s="61">
        <f>G155^3*Overview!$F$42*(1+Overview!$F$38*H155)+I155*Overview!$F$39/Overview!$F$40</f>
        <v>1.5280291854583383E-2</v>
      </c>
      <c r="AD155" s="2"/>
    </row>
    <row r="156" spans="1:30">
      <c r="A156" s="34">
        <v>153</v>
      </c>
      <c r="B156">
        <v>1</v>
      </c>
      <c r="C156">
        <v>24</v>
      </c>
      <c r="D156" s="149">
        <f t="shared" si="14"/>
        <v>32.740171510027523</v>
      </c>
      <c r="E156" s="125">
        <f>B156/(B156+Overview!$F$22)</f>
        <v>0.58823529411764708</v>
      </c>
      <c r="F156" s="118">
        <f>EXP(Overview!$F$21/Overview!$F$5-Overview!$F$21/('='!C156+273.15))</f>
        <v>1.2060497570954571</v>
      </c>
      <c r="G156" s="77">
        <f t="shared" si="15"/>
        <v>0.51924016464183587</v>
      </c>
      <c r="H156" s="115">
        <f t="shared" si="16"/>
        <v>0.58823529411764708</v>
      </c>
      <c r="I156" s="80">
        <f>IF((A156-Overview!$F$43)/365=ROUND((A156-Overview!$F$43)/365,0),I155*0.05,I155+U155)</f>
        <v>0</v>
      </c>
      <c r="J156" s="70">
        <f>IF(D156&lt;Overview!$F$16,1,'='!G156/Overview!$F$26)</f>
        <v>22.477929205274283</v>
      </c>
      <c r="K156" s="71">
        <f>IF(D156&lt;Overview!$F$17,'='!G156/Overview!$F$26,Overview!$F$33)</f>
        <v>9.1428571428571423</v>
      </c>
      <c r="L156" s="72">
        <f t="shared" si="17"/>
        <v>9.1428571428571423</v>
      </c>
      <c r="M156" s="81">
        <f>MIN(1,Overview!$F$44*F156*(G156-Overview!$F$25)^2+0.2)</f>
        <v>1</v>
      </c>
      <c r="N156" s="48">
        <f>L156*F156*Overview!$F$8</f>
        <v>0.12482270400293095</v>
      </c>
      <c r="O156" s="48">
        <f>F156*Overview!$F$6</f>
        <v>2.3686817229354781E-3</v>
      </c>
      <c r="P156" s="122">
        <f>N156*(H156/G156-(1+Overview!$F$35/'='!G156)/(Overview!$F$37*Overview!$F$33))/('='!H156+Overview!$F$36)</f>
        <v>3.5624322527643984E-2</v>
      </c>
      <c r="Q156" s="128">
        <f>(N156/G156-P156)*H156*Overview!$F$29*'='!G156^3</f>
        <v>15.265875709478893</v>
      </c>
      <c r="R156" s="57">
        <f t="shared" si="12"/>
        <v>0</v>
      </c>
      <c r="S156" s="58">
        <f t="shared" si="13"/>
        <v>6.1658596981692413E-3</v>
      </c>
      <c r="T156" s="58">
        <f>IF(D156&lt;Overview!$F$18,(1-Overview!$F$9)*'='!Q156-'='!D156*'='!O156,0)</f>
        <v>1.2231015645860273</v>
      </c>
      <c r="U156" s="54">
        <f>IF(D156&gt;=Overview!$F$18,(1-Overview!$F$9)*'='!Q156-Overview!$F$18*'='!O156,0)</f>
        <v>0</v>
      </c>
      <c r="V156" s="2"/>
      <c r="W156" s="112">
        <f>G156/Overview!$F$19</f>
        <v>0.76663245923790913</v>
      </c>
      <c r="X156" s="60">
        <f>G156^3*(1+H156*Overview!$F$38)</f>
        <v>0.17598790500064107</v>
      </c>
      <c r="Y156" s="61">
        <f>G156^3*Overview!$F$42*(1+Overview!$F$38*H156)+I156*Overview!$F$39/Overview!$F$40</f>
        <v>1.5838911450057693E-2</v>
      </c>
      <c r="AD156" s="2"/>
    </row>
    <row r="157" spans="1:30">
      <c r="A157" s="34">
        <v>154</v>
      </c>
      <c r="B157">
        <v>1</v>
      </c>
      <c r="C157">
        <v>24</v>
      </c>
      <c r="D157" s="149">
        <f t="shared" si="14"/>
        <v>33.963273074613546</v>
      </c>
      <c r="E157" s="125">
        <f>B157/(B157+Overview!$F$22)</f>
        <v>0.58823529411764708</v>
      </c>
      <c r="F157" s="118">
        <f>EXP(Overview!$F$21/Overview!$F$5-Overview!$F$21/('='!C157+273.15))</f>
        <v>1.2060497570954571</v>
      </c>
      <c r="G157" s="77">
        <f t="shared" si="15"/>
        <v>0.52540602434000516</v>
      </c>
      <c r="H157" s="115">
        <f t="shared" si="16"/>
        <v>0.58823529411764708</v>
      </c>
      <c r="I157" s="80">
        <f>IF((A157-Overview!$F$43)/365=ROUND((A157-Overview!$F$43)/365,0),I156*0.05,I156+U156)</f>
        <v>0</v>
      </c>
      <c r="J157" s="70">
        <f>IF(D157&lt;Overview!$F$16,1,'='!G157/Overview!$F$26)</f>
        <v>22.744849538528364</v>
      </c>
      <c r="K157" s="71">
        <f>IF(D157&lt;Overview!$F$17,'='!G157/Overview!$F$26,Overview!$F$33)</f>
        <v>9.1428571428571423</v>
      </c>
      <c r="L157" s="72">
        <f t="shared" si="17"/>
        <v>9.1428571428571423</v>
      </c>
      <c r="M157" s="81">
        <f>MIN(1,Overview!$F$44*F157*(G157-Overview!$F$25)^2+0.2)</f>
        <v>1</v>
      </c>
      <c r="N157" s="48">
        <f>L157*F157*Overview!$F$8</f>
        <v>0.12482270400293095</v>
      </c>
      <c r="O157" s="48">
        <f>F157*Overview!$F$6</f>
        <v>2.3686817229354781E-3</v>
      </c>
      <c r="P157" s="122">
        <f>N157*(H157/G157-(1+Overview!$F$35/'='!G157)/(Overview!$F$37*Overview!$F$33))/('='!H157+Overview!$F$36)</f>
        <v>3.5139733775245562E-2</v>
      </c>
      <c r="Q157" s="128">
        <f>(N157/G157-P157)*H157*Overview!$F$29*'='!G157^3</f>
        <v>15.635724105929375</v>
      </c>
      <c r="R157" s="57">
        <f t="shared" si="12"/>
        <v>0</v>
      </c>
      <c r="S157" s="58">
        <f t="shared" si="13"/>
        <v>6.1542092730726564E-3</v>
      </c>
      <c r="T157" s="58">
        <f>IF(D157&lt;Overview!$F$18,(1-Overview!$F$9)*'='!Q157-'='!D157*'='!O157,0)</f>
        <v>1.2517155096422798</v>
      </c>
      <c r="U157" s="54">
        <f>IF(D157&gt;=Overview!$F$18,(1-Overview!$F$9)*'='!Q157-Overview!$F$18*'='!O157,0)</f>
        <v>0</v>
      </c>
      <c r="V157" s="2"/>
      <c r="W157" s="112">
        <f>G157/Overview!$F$19</f>
        <v>0.77573604656725992</v>
      </c>
      <c r="X157" s="60">
        <f>G157^3*(1+H157*Overview!$F$38)</f>
        <v>0.18233209787657362</v>
      </c>
      <c r="Y157" s="61">
        <f>G157^3*Overview!$F$42*(1+Overview!$F$38*H157)+I157*Overview!$F$39/Overview!$F$40</f>
        <v>1.6409888808891625E-2</v>
      </c>
      <c r="AD157" s="2"/>
    </row>
    <row r="158" spans="1:30">
      <c r="A158" s="34">
        <v>155</v>
      </c>
      <c r="B158">
        <v>1</v>
      </c>
      <c r="C158">
        <v>24</v>
      </c>
      <c r="D158" s="149">
        <f t="shared" si="14"/>
        <v>35.214988584255828</v>
      </c>
      <c r="E158" s="125">
        <f>B158/(B158+Overview!$F$22)</f>
        <v>0.58823529411764708</v>
      </c>
      <c r="F158" s="118">
        <f>EXP(Overview!$F$21/Overview!$F$5-Overview!$F$21/('='!C158+273.15))</f>
        <v>1.2060497570954571</v>
      </c>
      <c r="G158" s="77">
        <f t="shared" si="15"/>
        <v>0.5315602336130778</v>
      </c>
      <c r="H158" s="115">
        <f t="shared" si="16"/>
        <v>0.58823529411764708</v>
      </c>
      <c r="I158" s="80">
        <f>IF((A158-Overview!$F$43)/365=ROUND((A158-Overview!$F$43)/365,0),I157*0.05,I157+U157)</f>
        <v>0</v>
      </c>
      <c r="J158" s="70">
        <f>IF(D158&lt;Overview!$F$16,1,'='!G158/Overview!$F$26)</f>
        <v>23.011265524375663</v>
      </c>
      <c r="K158" s="71">
        <f>IF(D158&lt;Overview!$F$17,'='!G158/Overview!$F$26,Overview!$F$33)</f>
        <v>9.1428571428571423</v>
      </c>
      <c r="L158" s="72">
        <f t="shared" si="17"/>
        <v>9.1428571428571423</v>
      </c>
      <c r="M158" s="81">
        <f>MIN(1,Overview!$F$44*F158*(G158-Overview!$F$25)^2+0.2)</f>
        <v>1</v>
      </c>
      <c r="N158" s="48">
        <f>L158*F158*Overview!$F$8</f>
        <v>0.12482270400293095</v>
      </c>
      <c r="O158" s="48">
        <f>F158*Overview!$F$6</f>
        <v>2.3686817229354781E-3</v>
      </c>
      <c r="P158" s="122">
        <f>N158*(H158/G158-(1+Overview!$F$35/'='!G158)/(Overview!$F$37*Overview!$F$33))/('='!H158+Overview!$F$36)</f>
        <v>3.4667270836449722E-2</v>
      </c>
      <c r="Q158" s="128">
        <f>(N158/G158-P158)*H158*Overview!$F$29*'='!G158^3</f>
        <v>16.009408683807454</v>
      </c>
      <c r="R158" s="57">
        <f t="shared" si="12"/>
        <v>0</v>
      </c>
      <c r="S158" s="58">
        <f t="shared" si="13"/>
        <v>6.1425808615170182E-3</v>
      </c>
      <c r="T158" s="58">
        <f>IF(D158&lt;Overview!$F$18,(1-Overview!$F$9)*'='!Q158-'='!D158*'='!O158,0)</f>
        <v>1.2805885200274876</v>
      </c>
      <c r="U158" s="54">
        <f>IF(D158&gt;=Overview!$F$18,(1-Overview!$F$9)*'='!Q158-Overview!$F$18*'='!O158,0)</f>
        <v>0</v>
      </c>
      <c r="V158" s="2"/>
      <c r="W158" s="112">
        <f>G158/Overview!$F$19</f>
        <v>0.78482243261933826</v>
      </c>
      <c r="X158" s="60">
        <f>G158^3*(1+H158*Overview!$F$38)</f>
        <v>0.18881454021851798</v>
      </c>
      <c r="Y158" s="61">
        <f>G158^3*Overview!$F$42*(1+Overview!$F$38*H158)+I158*Overview!$F$39/Overview!$F$40</f>
        <v>1.6993308619666619E-2</v>
      </c>
      <c r="AD158" s="2"/>
    </row>
    <row r="159" spans="1:30">
      <c r="A159" s="34">
        <v>156</v>
      </c>
      <c r="B159">
        <v>1</v>
      </c>
      <c r="C159">
        <v>24</v>
      </c>
      <c r="D159" s="149">
        <f t="shared" si="14"/>
        <v>36.495577104283313</v>
      </c>
      <c r="E159" s="125">
        <f>B159/(B159+Overview!$F$22)</f>
        <v>0.58823529411764708</v>
      </c>
      <c r="F159" s="118">
        <f>EXP(Overview!$F$21/Overview!$F$5-Overview!$F$21/('='!C159+273.15))</f>
        <v>1.2060497570954571</v>
      </c>
      <c r="G159" s="77">
        <f t="shared" si="15"/>
        <v>0.53770281447459478</v>
      </c>
      <c r="H159" s="115">
        <f t="shared" si="16"/>
        <v>0.58823529411764708</v>
      </c>
      <c r="I159" s="80">
        <f>IF((A159-Overview!$F$43)/365=ROUND((A159-Overview!$F$43)/365,0),I158*0.05,I158+U158)</f>
        <v>0</v>
      </c>
      <c r="J159" s="70">
        <f>IF(D159&lt;Overview!$F$16,1,'='!G159/Overview!$F$26)</f>
        <v>23.277178115783325</v>
      </c>
      <c r="K159" s="71">
        <f>IF(D159&lt;Overview!$F$17,'='!G159/Overview!$F$26,Overview!$F$33)</f>
        <v>9.1428571428571423</v>
      </c>
      <c r="L159" s="72">
        <f t="shared" si="17"/>
        <v>9.1428571428571423</v>
      </c>
      <c r="M159" s="81">
        <f>MIN(1,Overview!$F$44*F159*(G159-Overview!$F$25)^2+0.2)</f>
        <v>1</v>
      </c>
      <c r="N159" s="48">
        <f>L159*F159*Overview!$F$8</f>
        <v>0.12482270400293095</v>
      </c>
      <c r="O159" s="48">
        <f>F159*Overview!$F$6</f>
        <v>2.3686817229354781E-3</v>
      </c>
      <c r="P159" s="122">
        <f>N159*(H159/G159-(1+Overview!$F$35/'='!G159)/(Overview!$F$37*Overview!$F$33))/('='!H159+Overview!$F$36)</f>
        <v>3.4206485014766246E-2</v>
      </c>
      <c r="Q159" s="128">
        <f>(N159/G159-P159)*H159*Overview!$F$29*'='!G159^3</f>
        <v>16.386909282700174</v>
      </c>
      <c r="R159" s="57">
        <f t="shared" si="12"/>
        <v>0</v>
      </c>
      <c r="S159" s="58">
        <f t="shared" si="13"/>
        <v>6.1309744219076208E-3</v>
      </c>
      <c r="T159" s="58">
        <f>IF(D159&lt;Overview!$F$18,(1-Overview!$F$9)*'='!Q159-'='!D159*'='!O159,0)</f>
        <v>1.3097182644311574</v>
      </c>
      <c r="U159" s="54">
        <f>IF(D159&gt;=Overview!$F$18,(1-Overview!$F$9)*'='!Q159-Overview!$F$18*'='!O159,0)</f>
        <v>0</v>
      </c>
      <c r="V159" s="2"/>
      <c r="W159" s="112">
        <f>G159/Overview!$F$19</f>
        <v>0.79389164989605021</v>
      </c>
      <c r="X159" s="60">
        <f>G159^3*(1+H159*Overview!$F$38)</f>
        <v>0.19543615672523693</v>
      </c>
      <c r="Y159" s="61">
        <f>G159^3*Overview!$F$42*(1+Overview!$F$38*H159)+I159*Overview!$F$39/Overview!$F$40</f>
        <v>1.7589254105271322E-2</v>
      </c>
      <c r="AD159" s="2"/>
    </row>
    <row r="160" spans="1:30">
      <c r="A160" s="34">
        <v>157</v>
      </c>
      <c r="B160">
        <v>1</v>
      </c>
      <c r="C160">
        <v>24</v>
      </c>
      <c r="D160" s="149">
        <f t="shared" si="14"/>
        <v>37.805295368714468</v>
      </c>
      <c r="E160" s="125">
        <f>B160/(B160+Overview!$F$22)</f>
        <v>0.58823529411764708</v>
      </c>
      <c r="F160" s="118">
        <f>EXP(Overview!$F$21/Overview!$F$5-Overview!$F$21/('='!C160+273.15))</f>
        <v>1.2060497570954571</v>
      </c>
      <c r="G160" s="77">
        <f t="shared" si="15"/>
        <v>0.54383378889650236</v>
      </c>
      <c r="H160" s="115">
        <f t="shared" si="16"/>
        <v>0.58823529411764708</v>
      </c>
      <c r="I160" s="80">
        <f>IF((A160-Overview!$F$43)/365=ROUND((A160-Overview!$F$43)/365,0),I159*0.05,I159+U159)</f>
        <v>0</v>
      </c>
      <c r="J160" s="70">
        <f>IF(D160&lt;Overview!$F$16,1,'='!G160/Overview!$F$26)</f>
        <v>23.542588263917853</v>
      </c>
      <c r="K160" s="71">
        <f>IF(D160&lt;Overview!$F$17,'='!G160/Overview!$F$26,Overview!$F$33)</f>
        <v>9.1428571428571423</v>
      </c>
      <c r="L160" s="72">
        <f t="shared" si="17"/>
        <v>9.1428571428571423</v>
      </c>
      <c r="M160" s="81">
        <f>MIN(1,Overview!$F$44*F160*(G160-Overview!$F$25)^2+0.2)</f>
        <v>1</v>
      </c>
      <c r="N160" s="48">
        <f>L160*F160*Overview!$F$8</f>
        <v>0.12482270400293095</v>
      </c>
      <c r="O160" s="48">
        <f>F160*Overview!$F$6</f>
        <v>2.3686817229354781E-3</v>
      </c>
      <c r="P160" s="122">
        <f>N160*(H160/G160-(1+Overview!$F$35/'='!G160)/(Overview!$F$37*Overview!$F$33))/('='!H160+Overview!$F$36)</f>
        <v>3.3756949481634407E-2</v>
      </c>
      <c r="Q160" s="128">
        <f>(N160/G160-P160)*H160*Overview!$F$29*'='!G160^3</f>
        <v>16.768205805218102</v>
      </c>
      <c r="R160" s="57">
        <f t="shared" si="12"/>
        <v>0</v>
      </c>
      <c r="S160" s="58">
        <f t="shared" si="13"/>
        <v>6.1193899127283541E-3</v>
      </c>
      <c r="T160" s="58">
        <f>IF(D160&lt;Overview!$F$18,(1-Overview!$F$9)*'='!Q160-'='!D160*'='!O160,0)</f>
        <v>1.3391024224345318</v>
      </c>
      <c r="U160" s="54">
        <f>IF(D160&gt;=Overview!$F$18,(1-Overview!$F$9)*'='!Q160-Overview!$F$18*'='!O160,0)</f>
        <v>0</v>
      </c>
      <c r="V160" s="2"/>
      <c r="W160" s="112">
        <f>G160/Overview!$F$19</f>
        <v>0.80294373083788917</v>
      </c>
      <c r="X160" s="60">
        <f>G160^3*(1+H160*Overview!$F$38)</f>
        <v>0.20219785595199977</v>
      </c>
      <c r="Y160" s="61">
        <f>G160^3*Overview!$F$42*(1+Overview!$F$38*H160)+I160*Overview!$F$39/Overview!$F$40</f>
        <v>1.819780703567998E-2</v>
      </c>
      <c r="AD160" s="2"/>
    </row>
    <row r="161" spans="1:30">
      <c r="A161" s="34">
        <v>158</v>
      </c>
      <c r="B161">
        <v>1</v>
      </c>
      <c r="C161">
        <v>24</v>
      </c>
      <c r="D161" s="149">
        <f t="shared" si="14"/>
        <v>39.144397791148997</v>
      </c>
      <c r="E161" s="125">
        <f>B161/(B161+Overview!$F$22)</f>
        <v>0.58823529411764708</v>
      </c>
      <c r="F161" s="118">
        <f>EXP(Overview!$F$21/Overview!$F$5-Overview!$F$21/('='!C161+273.15))</f>
        <v>1.2060497570954571</v>
      </c>
      <c r="G161" s="77">
        <f t="shared" si="15"/>
        <v>0.54995317880923067</v>
      </c>
      <c r="H161" s="115">
        <f t="shared" si="16"/>
        <v>0.58823529411764708</v>
      </c>
      <c r="I161" s="80">
        <f>IF((A161-Overview!$F$43)/365=ROUND((A161-Overview!$F$43)/365,0),I160*0.05,I160+U160)</f>
        <v>0</v>
      </c>
      <c r="J161" s="70">
        <f>IF(D161&lt;Overview!$F$16,1,'='!G161/Overview!$F$26)</f>
        <v>23.807496918148516</v>
      </c>
      <c r="K161" s="71">
        <f>IF(D161&lt;Overview!$F$17,'='!G161/Overview!$F$26,Overview!$F$33)</f>
        <v>9.1428571428571423</v>
      </c>
      <c r="L161" s="72">
        <f t="shared" si="17"/>
        <v>9.1428571428571423</v>
      </c>
      <c r="M161" s="81">
        <f>MIN(1,Overview!$F$44*F161*(G161-Overview!$F$25)^2+0.2)</f>
        <v>1</v>
      </c>
      <c r="N161" s="48">
        <f>L161*F161*Overview!$F$8</f>
        <v>0.12482270400293095</v>
      </c>
      <c r="O161" s="48">
        <f>F161*Overview!$F$6</f>
        <v>2.3686817229354781E-3</v>
      </c>
      <c r="P161" s="122">
        <f>N161*(H161/G161-(1+Overview!$F$35/'='!G161)/(Overview!$F$37*Overview!$F$33))/('='!H161+Overview!$F$36)</f>
        <v>3.3318257960248572E-2</v>
      </c>
      <c r="Q161" s="128">
        <f>(N161/G161-P161)*H161*Overview!$F$29*'='!G161^3</f>
        <v>17.153278216916839</v>
      </c>
      <c r="R161" s="57">
        <f t="shared" si="12"/>
        <v>0</v>
      </c>
      <c r="S161" s="58">
        <f t="shared" si="13"/>
        <v>6.1078272925415523E-3</v>
      </c>
      <c r="T161" s="58">
        <f>IF(D161&lt;Overview!$F$18,(1-Overview!$F$9)*'='!Q161-'='!D161*'='!O161,0)</f>
        <v>1.3687386844781051</v>
      </c>
      <c r="U161" s="54">
        <f>IF(D161&gt;=Overview!$F$18,(1-Overview!$F$9)*'='!Q161-Overview!$F$18*'='!O161,0)</f>
        <v>0</v>
      </c>
      <c r="V161" s="2"/>
      <c r="W161" s="112">
        <f>G161/Overview!$F$19</f>
        <v>0.81197870782405235</v>
      </c>
      <c r="X161" s="60">
        <f>G161^3*(1+H161*Overview!$F$38)</f>
        <v>0.20910053045155705</v>
      </c>
      <c r="Y161" s="61">
        <f>G161^3*Overview!$F$42*(1+Overview!$F$38*H161)+I161*Overview!$F$39/Overview!$F$40</f>
        <v>1.8819047740640134E-2</v>
      </c>
      <c r="AD161" s="2"/>
    </row>
    <row r="162" spans="1:30">
      <c r="A162" s="34">
        <v>159</v>
      </c>
      <c r="B162">
        <v>1</v>
      </c>
      <c r="C162">
        <v>24</v>
      </c>
      <c r="D162" s="149">
        <f t="shared" si="14"/>
        <v>40.5131364756271</v>
      </c>
      <c r="E162" s="125">
        <f>B162/(B162+Overview!$F$22)</f>
        <v>0.58823529411764708</v>
      </c>
      <c r="F162" s="118">
        <f>EXP(Overview!$F$21/Overview!$F$5-Overview!$F$21/('='!C162+273.15))</f>
        <v>1.2060497570954571</v>
      </c>
      <c r="G162" s="77">
        <f t="shared" si="15"/>
        <v>0.55606100610177223</v>
      </c>
      <c r="H162" s="115">
        <f t="shared" si="16"/>
        <v>0.58823529411764708</v>
      </c>
      <c r="I162" s="80">
        <f>IF((A162-Overview!$F$43)/365=ROUND((A162-Overview!$F$43)/365,0),I161*0.05,I161+U161)</f>
        <v>0</v>
      </c>
      <c r="J162" s="70">
        <f>IF(D162&lt;Overview!$F$16,1,'='!G162/Overview!$F$26)</f>
        <v>24.071905026050747</v>
      </c>
      <c r="K162" s="71">
        <f>IF(D162&lt;Overview!$F$17,'='!G162/Overview!$F$26,Overview!$F$33)</f>
        <v>9.1428571428571423</v>
      </c>
      <c r="L162" s="72">
        <f t="shared" si="17"/>
        <v>9.1428571428571423</v>
      </c>
      <c r="M162" s="81">
        <f>MIN(1,Overview!$F$44*F162*(G162-Overview!$F$25)^2+0.2)</f>
        <v>1</v>
      </c>
      <c r="N162" s="48">
        <f>L162*F162*Overview!$F$8</f>
        <v>0.12482270400293095</v>
      </c>
      <c r="O162" s="48">
        <f>F162*Overview!$F$6</f>
        <v>2.3686817229354781E-3</v>
      </c>
      <c r="P162" s="122">
        <f>N162*(H162/G162-(1+Overview!$F$35/'='!G162)/(Overview!$F$37*Overview!$F$33))/('='!H162+Overview!$F$36)</f>
        <v>3.289002350331368E-2</v>
      </c>
      <c r="Q162" s="128">
        <f>(N162/G162-P162)*H162*Overview!$F$29*'='!G162^3</f>
        <v>17.542106546217827</v>
      </c>
      <c r="R162" s="57">
        <f t="shared" si="12"/>
        <v>0</v>
      </c>
      <c r="S162" s="58">
        <f t="shared" si="13"/>
        <v>6.0962865199878464E-3</v>
      </c>
      <c r="T162" s="58">
        <f>IF(D162&lt;Overview!$F$18,(1-Overview!$F$9)*'='!Q162-'='!D162*'='!O162,0)</f>
        <v>1.398624751829151</v>
      </c>
      <c r="U162" s="54">
        <f>IF(D162&gt;=Overview!$F$18,(1-Overview!$F$9)*'='!Q162-Overview!$F$18*'='!O162,0)</f>
        <v>0</v>
      </c>
      <c r="V162" s="2"/>
      <c r="W162" s="112">
        <f>G162/Overview!$F$19</f>
        <v>0.82099661317255601</v>
      </c>
      <c r="X162" s="60">
        <f>G162^3*(1+H162*Overview!$F$38)</f>
        <v>0.21614505691411448</v>
      </c>
      <c r="Y162" s="61">
        <f>G162^3*Overview!$F$42*(1+Overview!$F$38*H162)+I162*Overview!$F$39/Overview!$F$40</f>
        <v>1.9453055122270305E-2</v>
      </c>
      <c r="AD162" s="2"/>
    </row>
    <row r="163" spans="1:30">
      <c r="A163" s="34">
        <v>160</v>
      </c>
      <c r="B163">
        <v>1</v>
      </c>
      <c r="C163">
        <v>24</v>
      </c>
      <c r="D163" s="149">
        <f t="shared" si="14"/>
        <v>41.911761227456253</v>
      </c>
      <c r="E163" s="125">
        <f>B163/(B163+Overview!$F$22)</f>
        <v>0.58823529411764708</v>
      </c>
      <c r="F163" s="118">
        <f>EXP(Overview!$F$21/Overview!$F$5-Overview!$F$21/('='!C163+273.15))</f>
        <v>1.2060497570954571</v>
      </c>
      <c r="G163" s="77">
        <f t="shared" si="15"/>
        <v>0.56215729262176006</v>
      </c>
      <c r="H163" s="115">
        <f t="shared" si="16"/>
        <v>0.58823529411764708</v>
      </c>
      <c r="I163" s="80">
        <f>IF((A163-Overview!$F$43)/365=ROUND((A163-Overview!$F$43)/365,0),I162*0.05,I162+U162)</f>
        <v>0</v>
      </c>
      <c r="J163" s="70">
        <f>IF(D163&lt;Overview!$F$16,1,'='!G163/Overview!$F$26)</f>
        <v>24.335813533409528</v>
      </c>
      <c r="K163" s="71">
        <f>IF(D163&lt;Overview!$F$17,'='!G163/Overview!$F$26,Overview!$F$33)</f>
        <v>9.1428571428571423</v>
      </c>
      <c r="L163" s="72">
        <f t="shared" si="17"/>
        <v>9.1428571428571423</v>
      </c>
      <c r="M163" s="81">
        <f>MIN(1,Overview!$F$44*F163*(G163-Overview!$F$25)^2+0.2)</f>
        <v>1</v>
      </c>
      <c r="N163" s="48">
        <f>L163*F163*Overview!$F$8</f>
        <v>0.12482270400293095</v>
      </c>
      <c r="O163" s="48">
        <f>F163*Overview!$F$6</f>
        <v>2.3686817229354781E-3</v>
      </c>
      <c r="P163" s="122">
        <f>N163*(H163/G163-(1+Overview!$F$35/'='!G163)/(Overview!$F$37*Overview!$F$33))/('='!H163+Overview!$F$36)</f>
        <v>3.2471877357001952E-2</v>
      </c>
      <c r="Q163" s="128">
        <f>(N163/G163-P163)*H163*Overview!$F$29*'='!G163^3</f>
        <v>17.934670884328369</v>
      </c>
      <c r="R163" s="57">
        <f t="shared" si="12"/>
        <v>0</v>
      </c>
      <c r="S163" s="58">
        <f t="shared" si="13"/>
        <v>6.0847675537860175E-3</v>
      </c>
      <c r="T163" s="58">
        <f>IF(D163&lt;Overview!$F$18,(1-Overview!$F$9)*'='!Q163-'='!D163*'='!O163,0)</f>
        <v>1.4287583365492666</v>
      </c>
      <c r="U163" s="54">
        <f>IF(D163&gt;=Overview!$F$18,(1-Overview!$F$9)*'='!Q163-Overview!$F$18*'='!O163,0)</f>
        <v>0</v>
      </c>
      <c r="V163" s="2"/>
      <c r="W163" s="112">
        <f>G163/Overview!$F$19</f>
        <v>0.82999747914035149</v>
      </c>
      <c r="X163" s="60">
        <f>G163^3*(1+H163*Overview!$F$38)</f>
        <v>0.22333229630631182</v>
      </c>
      <c r="Y163" s="61">
        <f>G163^3*Overview!$F$42*(1+Overview!$F$38*H163)+I163*Overview!$F$39/Overview!$F$40</f>
        <v>2.0099906667568064E-2</v>
      </c>
      <c r="AD163" s="2"/>
    </row>
    <row r="164" spans="1:30">
      <c r="A164" s="34">
        <v>161</v>
      </c>
      <c r="B164">
        <v>1</v>
      </c>
      <c r="C164">
        <v>24</v>
      </c>
      <c r="D164" s="149">
        <f t="shared" si="14"/>
        <v>43.340519564005518</v>
      </c>
      <c r="E164" s="125">
        <f>B164/(B164+Overview!$F$22)</f>
        <v>0.58823529411764708</v>
      </c>
      <c r="F164" s="118">
        <f>EXP(Overview!$F$21/Overview!$F$5-Overview!$F$21/('='!C164+273.15))</f>
        <v>1.2060497570954571</v>
      </c>
      <c r="G164" s="77">
        <f t="shared" si="15"/>
        <v>0.56824206017554613</v>
      </c>
      <c r="H164" s="115">
        <f t="shared" si="16"/>
        <v>0.58823529411764708</v>
      </c>
      <c r="I164" s="80">
        <f>IF((A164-Overview!$F$43)/365=ROUND((A164-Overview!$F$43)/365,0),I163*0.05,I163+U163)</f>
        <v>0</v>
      </c>
      <c r="J164" s="70">
        <f>IF(D164&lt;Overview!$F$16,1,'='!G164/Overview!$F$26)</f>
        <v>24.599223384222778</v>
      </c>
      <c r="K164" s="71">
        <f>IF(D164&lt;Overview!$F$17,'='!G164/Overview!$F$26,Overview!$F$33)</f>
        <v>9.1428571428571423</v>
      </c>
      <c r="L164" s="72">
        <f t="shared" si="17"/>
        <v>9.1428571428571423</v>
      </c>
      <c r="M164" s="81">
        <f>MIN(1,Overview!$F$44*F164*(G164-Overview!$F$25)^2+0.2)</f>
        <v>1</v>
      </c>
      <c r="N164" s="48">
        <f>L164*F164*Overview!$F$8</f>
        <v>0.12482270400293095</v>
      </c>
      <c r="O164" s="48">
        <f>F164*Overview!$F$6</f>
        <v>2.3686817229354781E-3</v>
      </c>
      <c r="P164" s="122">
        <f>N164*(H164/G164-(1+Overview!$F$35/'='!G164)/(Overview!$F$37*Overview!$F$33))/('='!H164+Overview!$F$36)</f>
        <v>3.2063467904100432E-2</v>
      </c>
      <c r="Q164" s="128">
        <f>(N164/G164-P164)*H164*Overview!$F$29*'='!G164^3</f>
        <v>18.330951385160908</v>
      </c>
      <c r="R164" s="57">
        <f t="shared" si="12"/>
        <v>0</v>
      </c>
      <c r="S164" s="58">
        <f t="shared" si="13"/>
        <v>6.0732703527328425E-3</v>
      </c>
      <c r="T164" s="58">
        <f>IF(D164&lt;Overview!$F$18,(1-Overview!$F$9)*'='!Q164-'='!D164*'='!O164,0)</f>
        <v>1.4591371614619228</v>
      </c>
      <c r="U164" s="54">
        <f>IF(D164&gt;=Overview!$F$18,(1-Overview!$F$9)*'='!Q164-Overview!$F$18*'='!O164,0)</f>
        <v>0</v>
      </c>
      <c r="V164" s="2"/>
      <c r="W164" s="112">
        <f>G164/Overview!$F$19</f>
        <v>0.83898133792344032</v>
      </c>
      <c r="X164" s="60">
        <f>G164^3*(1+H164*Overview!$F$38)</f>
        <v>0.23066309400921442</v>
      </c>
      <c r="Y164" s="61">
        <f>G164^3*Overview!$F$42*(1+Overview!$F$38*H164)+I164*Overview!$F$39/Overview!$F$40</f>
        <v>2.0759678460829298E-2</v>
      </c>
      <c r="AD164" s="2"/>
    </row>
    <row r="165" spans="1:30">
      <c r="A165" s="34">
        <v>162</v>
      </c>
      <c r="B165">
        <v>1</v>
      </c>
      <c r="C165">
        <v>24</v>
      </c>
      <c r="D165" s="149">
        <f t="shared" si="14"/>
        <v>44.799656725467443</v>
      </c>
      <c r="E165" s="125">
        <f>B165/(B165+Overview!$F$22)</f>
        <v>0.58823529411764708</v>
      </c>
      <c r="F165" s="118">
        <f>EXP(Overview!$F$21/Overview!$F$5-Overview!$F$21/('='!C165+273.15))</f>
        <v>1.2060497570954571</v>
      </c>
      <c r="G165" s="77">
        <f t="shared" si="15"/>
        <v>0.57431533052827899</v>
      </c>
      <c r="H165" s="115">
        <f t="shared" si="16"/>
        <v>0.58823529411764708</v>
      </c>
      <c r="I165" s="80">
        <f>IF((A165-Overview!$F$43)/365=ROUND((A165-Overview!$F$43)/365,0),I164*0.05,I164+U164)</f>
        <v>0</v>
      </c>
      <c r="J165" s="70">
        <f>IF(D165&lt;Overview!$F$16,1,'='!G165/Overview!$F$26)</f>
        <v>24.862135520704719</v>
      </c>
      <c r="K165" s="71">
        <f>IF(D165&lt;Overview!$F$17,'='!G165/Overview!$F$26,Overview!$F$33)</f>
        <v>9.1428571428571423</v>
      </c>
      <c r="L165" s="72">
        <f t="shared" si="17"/>
        <v>9.1428571428571423</v>
      </c>
      <c r="M165" s="81">
        <f>MIN(1,Overview!$F$44*F165*(G165-Overview!$F$25)^2+0.2)</f>
        <v>1</v>
      </c>
      <c r="N165" s="48">
        <f>L165*F165*Overview!$F$8</f>
        <v>0.12482270400293095</v>
      </c>
      <c r="O165" s="48">
        <f>F165*Overview!$F$6</f>
        <v>2.3686817229354781E-3</v>
      </c>
      <c r="P165" s="122">
        <f>N165*(H165/G165-(1+Overview!$F$35/'='!G165)/(Overview!$F$37*Overview!$F$33))/('='!H165+Overview!$F$36)</f>
        <v>3.1664459679983138E-2</v>
      </c>
      <c r="Q165" s="128">
        <f>(N165/G165-P165)*H165*Overview!$F$29*'='!G165^3</f>
        <v>18.73092826525156</v>
      </c>
      <c r="R165" s="57">
        <f t="shared" si="12"/>
        <v>0</v>
      </c>
      <c r="S165" s="58">
        <f t="shared" si="13"/>
        <v>6.0617948757029595E-3</v>
      </c>
      <c r="T165" s="58">
        <f>IF(D165&lt;Overview!$F$18,(1-Overview!$F$9)*'='!Q165-'='!D165*'='!O165,0)</f>
        <v>1.4897589601200356</v>
      </c>
      <c r="U165" s="54">
        <f>IF(D165&gt;=Overview!$F$18,(1-Overview!$F$9)*'='!Q165-Overview!$F$18*'='!O165,0)</f>
        <v>0</v>
      </c>
      <c r="V165" s="2"/>
      <c r="W165" s="112">
        <f>G165/Overview!$F$19</f>
        <v>0.84794822165698946</v>
      </c>
      <c r="X165" s="60">
        <f>G165^3*(1+H165*Overview!$F$38)</f>
        <v>0.2381382799553225</v>
      </c>
      <c r="Y165" s="61">
        <f>G165^3*Overview!$F$42*(1+Overview!$F$38*H165)+I165*Overview!$F$39/Overview!$F$40</f>
        <v>2.1432445195979026E-2</v>
      </c>
      <c r="AD165" s="2"/>
    </row>
    <row r="166" spans="1:30">
      <c r="A166" s="34">
        <v>163</v>
      </c>
      <c r="B166">
        <v>1</v>
      </c>
      <c r="C166">
        <v>24</v>
      </c>
      <c r="D166" s="149">
        <f t="shared" si="14"/>
        <v>46.289415685587478</v>
      </c>
      <c r="E166" s="125">
        <f>B166/(B166+Overview!$F$22)</f>
        <v>0.58823529411764708</v>
      </c>
      <c r="F166" s="118">
        <f>EXP(Overview!$F$21/Overview!$F$5-Overview!$F$21/('='!C166+273.15))</f>
        <v>1.2060497570954571</v>
      </c>
      <c r="G166" s="77">
        <f t="shared" si="15"/>
        <v>0.5803771254039819</v>
      </c>
      <c r="H166" s="115">
        <f t="shared" si="16"/>
        <v>0.58823529411764708</v>
      </c>
      <c r="I166" s="80">
        <f>IF((A166-Overview!$F$43)/365=ROUND((A166-Overview!$F$43)/365,0),I165*0.05,I165+U165)</f>
        <v>0</v>
      </c>
      <c r="J166" s="70">
        <f>IF(D166&lt;Overview!$F$16,1,'='!G166/Overview!$F$26)</f>
        <v>25.12455088328926</v>
      </c>
      <c r="K166" s="71">
        <f>IF(D166&lt;Overview!$F$17,'='!G166/Overview!$F$26,Overview!$F$33)</f>
        <v>9.1428571428571423</v>
      </c>
      <c r="L166" s="72">
        <f t="shared" si="17"/>
        <v>9.1428571428571423</v>
      </c>
      <c r="M166" s="81">
        <f>MIN(1,Overview!$F$44*F166*(G166-Overview!$F$25)^2+0.2)</f>
        <v>1</v>
      </c>
      <c r="N166" s="48">
        <f>L166*F166*Overview!$F$8</f>
        <v>0.12482270400293095</v>
      </c>
      <c r="O166" s="48">
        <f>F166*Overview!$F$6</f>
        <v>2.3686817229354781E-3</v>
      </c>
      <c r="P166" s="122">
        <f>N166*(H166/G166-(1+Overview!$F$35/'='!G166)/(Overview!$F$37*Overview!$F$33))/('='!H166+Overview!$F$36)</f>
        <v>3.1274532455619751E-2</v>
      </c>
      <c r="Q166" s="128">
        <f>(N166/G166-P166)*H166*Overview!$F$29*'='!G166^3</f>
        <v>19.134581803677911</v>
      </c>
      <c r="R166" s="57">
        <f t="shared" si="12"/>
        <v>0</v>
      </c>
      <c r="S166" s="58">
        <f t="shared" si="13"/>
        <v>6.0503410816487085E-3</v>
      </c>
      <c r="T166" s="58">
        <f>IF(D166&lt;Overview!$F$18,(1-Overview!$F$9)*'='!Q166-'='!D166*'='!O166,0)</f>
        <v>1.5206214767735451</v>
      </c>
      <c r="U166" s="54">
        <f>IF(D166&gt;=Overview!$F$18,(1-Overview!$F$9)*'='!Q166-Overview!$F$18*'='!O166,0)</f>
        <v>0</v>
      </c>
      <c r="V166" s="2"/>
      <c r="W166" s="112">
        <f>G166/Overview!$F$19</f>
        <v>0.85689816241544647</v>
      </c>
      <c r="X166" s="60">
        <f>G166^3*(1+H166*Overview!$F$38)</f>
        <v>0.24575866876460517</v>
      </c>
      <c r="Y166" s="61">
        <f>G166^3*Overview!$F$42*(1+Overview!$F$38*H166)+I166*Overview!$F$39/Overview!$F$40</f>
        <v>2.2118280188814465E-2</v>
      </c>
      <c r="AD166" s="2"/>
    </row>
    <row r="167" spans="1:30">
      <c r="A167" s="34">
        <v>164</v>
      </c>
      <c r="B167">
        <v>1</v>
      </c>
      <c r="C167">
        <v>24</v>
      </c>
      <c r="D167" s="149">
        <f t="shared" si="14"/>
        <v>47.81003716236102</v>
      </c>
      <c r="E167" s="125">
        <f>B167/(B167+Overview!$F$22)</f>
        <v>0.58823529411764708</v>
      </c>
      <c r="F167" s="118">
        <f>EXP(Overview!$F$21/Overview!$F$5-Overview!$F$21/('='!C167+273.15))</f>
        <v>1.2060497570954571</v>
      </c>
      <c r="G167" s="77">
        <f t="shared" si="15"/>
        <v>0.5864274664856306</v>
      </c>
      <c r="H167" s="115">
        <f t="shared" si="16"/>
        <v>0.58823529411764708</v>
      </c>
      <c r="I167" s="80">
        <f>IF((A167-Overview!$F$43)/365=ROUND((A167-Overview!$F$43)/365,0),I166*0.05,I166+U166)</f>
        <v>0</v>
      </c>
      <c r="J167" s="70">
        <f>IF(D167&lt;Overview!$F$16,1,'='!G167/Overview!$F$26)</f>
        <v>25.386470410633361</v>
      </c>
      <c r="K167" s="71">
        <f>IF(D167&lt;Overview!$F$17,'='!G167/Overview!$F$26,Overview!$F$33)</f>
        <v>9.1428571428571423</v>
      </c>
      <c r="L167" s="72">
        <f t="shared" si="17"/>
        <v>9.1428571428571423</v>
      </c>
      <c r="M167" s="81">
        <f>MIN(1,Overview!$F$44*F167*(G167-Overview!$F$25)^2+0.2)</f>
        <v>1</v>
      </c>
      <c r="N167" s="48">
        <f>L167*F167*Overview!$F$8</f>
        <v>0.12482270400293095</v>
      </c>
      <c r="O167" s="48">
        <f>F167*Overview!$F$6</f>
        <v>2.3686817229354781E-3</v>
      </c>
      <c r="P167" s="122">
        <f>N167*(H167/G167-(1+Overview!$F$35/'='!G167)/(Overview!$F$37*Overview!$F$33))/('='!H167+Overview!$F$36)</f>
        <v>3.0893380382352693E-2</v>
      </c>
      <c r="Q167" s="128">
        <f>(N167/G167-P167)*H167*Overview!$F$29*'='!G167^3</f>
        <v>19.54189234197613</v>
      </c>
      <c r="R167" s="57">
        <f t="shared" si="12"/>
        <v>0</v>
      </c>
      <c r="S167" s="58">
        <f t="shared" si="13"/>
        <v>6.0389089295999907E-3</v>
      </c>
      <c r="T167" s="58">
        <f>IF(D167&lt;Overview!$F$18,(1-Overview!$F$9)*'='!Q167-'='!D167*'='!O167,0)</f>
        <v>1.5517224663370166</v>
      </c>
      <c r="U167" s="54">
        <f>IF(D167&gt;=Overview!$F$18,(1-Overview!$F$9)*'='!Q167-Overview!$F$18*'='!O167,0)</f>
        <v>0</v>
      </c>
      <c r="V167" s="2"/>
      <c r="W167" s="112">
        <f>G167/Overview!$F$19</f>
        <v>0.86583119221265403</v>
      </c>
      <c r="X167" s="60">
        <f>G167^3*(1+H167*Overview!$F$38)</f>
        <v>0.25352505987956586</v>
      </c>
      <c r="Y167" s="61">
        <f>G167^3*Overview!$F$42*(1+Overview!$F$38*H167)+I167*Overview!$F$39/Overview!$F$40</f>
        <v>2.2817255389160931E-2</v>
      </c>
      <c r="AD167" s="2"/>
    </row>
    <row r="168" spans="1:30">
      <c r="A168" s="34">
        <v>165</v>
      </c>
      <c r="B168">
        <v>1</v>
      </c>
      <c r="C168">
        <v>24</v>
      </c>
      <c r="D168" s="149">
        <f t="shared" si="14"/>
        <v>49.361759628698039</v>
      </c>
      <c r="E168" s="125">
        <f>B168/(B168+Overview!$F$22)</f>
        <v>0.58823529411764708</v>
      </c>
      <c r="F168" s="118">
        <f>EXP(Overview!$F$21/Overview!$F$5-Overview!$F$21/('='!C168+273.15))</f>
        <v>1.2060497570954571</v>
      </c>
      <c r="G168" s="77">
        <f t="shared" si="15"/>
        <v>0.59246637541523062</v>
      </c>
      <c r="H168" s="115">
        <f t="shared" si="16"/>
        <v>0.58823529411764708</v>
      </c>
      <c r="I168" s="80">
        <f>IF((A168-Overview!$F$43)/365=ROUND((A168-Overview!$F$43)/365,0),I167*0.05,I167+U167)</f>
        <v>0</v>
      </c>
      <c r="J168" s="70">
        <f>IF(D168&lt;Overview!$F$16,1,'='!G168/Overview!$F$26)</f>
        <v>25.647895039620373</v>
      </c>
      <c r="K168" s="71">
        <f>IF(D168&lt;Overview!$F$17,'='!G168/Overview!$F$26,Overview!$F$33)</f>
        <v>9.1428571428571423</v>
      </c>
      <c r="L168" s="72">
        <f t="shared" si="17"/>
        <v>9.1428571428571423</v>
      </c>
      <c r="M168" s="81">
        <f>MIN(1,Overview!$F$44*F168*(G168-Overview!$F$25)^2+0.2)</f>
        <v>1</v>
      </c>
      <c r="N168" s="48">
        <f>L168*F168*Overview!$F$8</f>
        <v>0.12482270400293095</v>
      </c>
      <c r="O168" s="48">
        <f>F168*Overview!$F$6</f>
        <v>2.3686817229354781E-3</v>
      </c>
      <c r="P168" s="122">
        <f>N168*(H168/G168-(1+Overview!$F$35/'='!G168)/(Overview!$F$37*Overview!$F$33))/('='!H168+Overview!$F$36)</f>
        <v>3.0520711193642379E-2</v>
      </c>
      <c r="Q168" s="128">
        <f>(N168/G168-P168)*H168*Overview!$F$29*'='!G168^3</f>
        <v>19.952840284057299</v>
      </c>
      <c r="R168" s="57">
        <f t="shared" si="12"/>
        <v>0</v>
      </c>
      <c r="S168" s="58">
        <f t="shared" si="13"/>
        <v>6.0274983786641192E-3</v>
      </c>
      <c r="T168" s="58">
        <f>IF(D168&lt;Overview!$F$18,(1-Overview!$F$9)*'='!Q168-'='!D168*'='!O168,0)</f>
        <v>1.5830596943572517</v>
      </c>
      <c r="U168" s="54">
        <f>IF(D168&gt;=Overview!$F$18,(1-Overview!$F$9)*'='!Q168-Overview!$F$18*'='!O168,0)</f>
        <v>0</v>
      </c>
      <c r="V168" s="2"/>
      <c r="W168" s="112">
        <f>G168/Overview!$F$19</f>
        <v>0.87474734300196455</v>
      </c>
      <c r="X168" s="60">
        <f>G168^3*(1+H168*Overview!$F$38)</f>
        <v>0.26143823769934432</v>
      </c>
      <c r="Y168" s="61">
        <f>G168^3*Overview!$F$42*(1+Overview!$F$38*H168)+I168*Overview!$F$39/Overview!$F$40</f>
        <v>2.3529441392940987E-2</v>
      </c>
      <c r="AD168" s="2"/>
    </row>
    <row r="169" spans="1:30">
      <c r="A169" s="34">
        <v>166</v>
      </c>
      <c r="B169">
        <v>1</v>
      </c>
      <c r="C169">
        <v>24</v>
      </c>
      <c r="D169" s="149">
        <f t="shared" si="14"/>
        <v>50.944819323055292</v>
      </c>
      <c r="E169" s="125">
        <f>B169/(B169+Overview!$F$22)</f>
        <v>0.58823529411764708</v>
      </c>
      <c r="F169" s="118">
        <f>EXP(Overview!$F$21/Overview!$F$5-Overview!$F$21/('='!C169+273.15))</f>
        <v>1.2060497570954571</v>
      </c>
      <c r="G169" s="77">
        <f t="shared" si="15"/>
        <v>0.59849387379389474</v>
      </c>
      <c r="H169" s="115">
        <f t="shared" si="16"/>
        <v>0.58823529411764708</v>
      </c>
      <c r="I169" s="80">
        <f>IF((A169-Overview!$F$43)/365=ROUND((A169-Overview!$F$43)/365,0),I168*0.05,I168+U168)</f>
        <v>0</v>
      </c>
      <c r="J169" s="70">
        <f>IF(D169&lt;Overview!$F$16,1,'='!G169/Overview!$F$26)</f>
        <v>25.908825705363409</v>
      </c>
      <c r="K169" s="71">
        <f>IF(D169&lt;Overview!$F$17,'='!G169/Overview!$F$26,Overview!$F$33)</f>
        <v>9.1428571428571423</v>
      </c>
      <c r="L169" s="72">
        <f t="shared" si="17"/>
        <v>9.1428571428571423</v>
      </c>
      <c r="M169" s="81">
        <f>MIN(1,Overview!$F$44*F169*(G169-Overview!$F$25)^2+0.2)</f>
        <v>1</v>
      </c>
      <c r="N169" s="48">
        <f>L169*F169*Overview!$F$8</f>
        <v>0.12482270400293095</v>
      </c>
      <c r="O169" s="48">
        <f>F169*Overview!$F$6</f>
        <v>2.3686817229354781E-3</v>
      </c>
      <c r="P169" s="122">
        <f>N169*(H169/G169-(1+Overview!$F$35/'='!G169)/(Overview!$F$37*Overview!$F$33))/('='!H169+Overview!$F$36)</f>
        <v>3.0156245459401949E-2</v>
      </c>
      <c r="Q169" s="128">
        <f>(N169/G169-P169)*H169*Overview!$F$29*'='!G169^3</f>
        <v>20.367406096123101</v>
      </c>
      <c r="R169" s="57">
        <f t="shared" si="12"/>
        <v>0</v>
      </c>
      <c r="S169" s="58">
        <f t="shared" si="13"/>
        <v>6.0161093880256736E-3</v>
      </c>
      <c r="T169" s="58">
        <f>IF(D169&lt;Overview!$F$18,(1-Overview!$F$9)*'='!Q169-'='!D169*'='!O169,0)</f>
        <v>1.6146309369809182</v>
      </c>
      <c r="U169" s="54">
        <f>IF(D169&gt;=Overview!$F$18,(1-Overview!$F$9)*'='!Q169-Overview!$F$18*'='!O169,0)</f>
        <v>0</v>
      </c>
      <c r="V169" s="2"/>
      <c r="W169" s="112">
        <f>G169/Overview!$F$19</f>
        <v>0.88364664667635429</v>
      </c>
      <c r="X169" s="60">
        <f>G169^3*(1+H169*Overview!$F$38)</f>
        <v>0.26949897171286219</v>
      </c>
      <c r="Y169" s="61">
        <f>G169^3*Overview!$F$42*(1+Overview!$F$38*H169)+I169*Overview!$F$39/Overview!$F$40</f>
        <v>2.42549074541576E-2</v>
      </c>
      <c r="AD169" s="2"/>
    </row>
    <row r="170" spans="1:30">
      <c r="A170" s="34">
        <v>167</v>
      </c>
      <c r="B170">
        <v>1</v>
      </c>
      <c r="C170">
        <v>24</v>
      </c>
      <c r="D170" s="149">
        <f t="shared" si="14"/>
        <v>52.559450260036208</v>
      </c>
      <c r="E170" s="125">
        <f>B170/(B170+Overview!$F$22)</f>
        <v>0.58823529411764708</v>
      </c>
      <c r="F170" s="118">
        <f>EXP(Overview!$F$21/Overview!$F$5-Overview!$F$21/('='!C170+273.15))</f>
        <v>1.2060497570954571</v>
      </c>
      <c r="G170" s="77">
        <f t="shared" si="15"/>
        <v>0.6045099831819204</v>
      </c>
      <c r="H170" s="115">
        <f t="shared" si="16"/>
        <v>0.58823529411764708</v>
      </c>
      <c r="I170" s="80">
        <f>IF((A170-Overview!$F$43)/365=ROUND((A170-Overview!$F$43)/365,0),I169*0.05,I169+U169)</f>
        <v>0</v>
      </c>
      <c r="J170" s="70">
        <f>IF(D170&lt;Overview!$F$16,1,'='!G170/Overview!$F$26)</f>
        <v>26.169263341208676</v>
      </c>
      <c r="K170" s="71">
        <f>IF(D170&lt;Overview!$F$17,'='!G170/Overview!$F$26,Overview!$F$33)</f>
        <v>9.1428571428571423</v>
      </c>
      <c r="L170" s="72">
        <f t="shared" si="17"/>
        <v>9.1428571428571423</v>
      </c>
      <c r="M170" s="81">
        <f>MIN(1,Overview!$F$44*F170*(G170-Overview!$F$25)^2+0.2)</f>
        <v>1</v>
      </c>
      <c r="N170" s="48">
        <f>L170*F170*Overview!$F$8</f>
        <v>0.12482270400293095</v>
      </c>
      <c r="O170" s="48">
        <f>F170*Overview!$F$6</f>
        <v>2.3686817229354781E-3</v>
      </c>
      <c r="P170" s="122">
        <f>N170*(H170/G170-(1+Overview!$F$35/'='!G170)/(Overview!$F$37*Overview!$F$33))/('='!H170+Overview!$F$36)</f>
        <v>2.9799715888923384E-2</v>
      </c>
      <c r="Q170" s="128">
        <f>(N170/G170-P170)*H170*Overview!$F$29*'='!G170^3</f>
        <v>20.785570306580773</v>
      </c>
      <c r="R170" s="57">
        <f t="shared" si="12"/>
        <v>0</v>
      </c>
      <c r="S170" s="58">
        <f t="shared" si="13"/>
        <v>6.0047419169463601E-3</v>
      </c>
      <c r="T170" s="58">
        <f>IF(D170&lt;Overview!$F$18,(1-Overview!$F$9)*'='!Q170-'='!D170*'='!O170,0)</f>
        <v>1.6464339809221988</v>
      </c>
      <c r="U170" s="54">
        <f>IF(D170&gt;=Overview!$F$18,(1-Overview!$F$9)*'='!Q170-Overview!$F$18*'='!O170,0)</f>
        <v>0</v>
      </c>
      <c r="V170" s="2"/>
      <c r="W170" s="112">
        <f>G170/Overview!$F$19</f>
        <v>0.89252913506853737</v>
      </c>
      <c r="X170" s="60">
        <f>G170^3*(1+H170*Overview!$F$38)</f>
        <v>0.27770801663101868</v>
      </c>
      <c r="Y170" s="61">
        <f>G170^3*Overview!$F$42*(1+Overview!$F$38*H170)+I170*Overview!$F$39/Overview!$F$40</f>
        <v>2.4993721496791677E-2</v>
      </c>
      <c r="AD170" s="2"/>
    </row>
    <row r="171" spans="1:30">
      <c r="A171" s="34">
        <v>168</v>
      </c>
      <c r="B171">
        <v>1</v>
      </c>
      <c r="C171">
        <v>24</v>
      </c>
      <c r="D171" s="149">
        <f t="shared" si="14"/>
        <v>54.205884240958405</v>
      </c>
      <c r="E171" s="125">
        <f>B171/(B171+Overview!$F$22)</f>
        <v>0.58823529411764708</v>
      </c>
      <c r="F171" s="118">
        <f>EXP(Overview!$F$21/Overview!$F$5-Overview!$F$21/('='!C171+273.15))</f>
        <v>1.2060497570954571</v>
      </c>
      <c r="G171" s="77">
        <f t="shared" si="15"/>
        <v>0.61051472509886673</v>
      </c>
      <c r="H171" s="115">
        <f t="shared" si="16"/>
        <v>0.58823529411764708</v>
      </c>
      <c r="I171" s="80">
        <f>IF((A171-Overview!$F$43)/365=ROUND((A171-Overview!$F$43)/365,0),I170*0.05,I170+U170)</f>
        <v>0</v>
      </c>
      <c r="J171" s="70">
        <f>IF(D171&lt;Overview!$F$16,1,'='!G171/Overview!$F$26)</f>
        <v>26.42920887873882</v>
      </c>
      <c r="K171" s="71">
        <f>IF(D171&lt;Overview!$F$17,'='!G171/Overview!$F$26,Overview!$F$33)</f>
        <v>9.1428571428571423</v>
      </c>
      <c r="L171" s="72">
        <f t="shared" si="17"/>
        <v>9.1428571428571423</v>
      </c>
      <c r="M171" s="81">
        <f>MIN(1,Overview!$F$44*F171*(G171-Overview!$F$25)^2+0.2)</f>
        <v>1</v>
      </c>
      <c r="N171" s="48">
        <f>L171*F171*Overview!$F$8</f>
        <v>0.12482270400293095</v>
      </c>
      <c r="O171" s="48">
        <f>F171*Overview!$F$6</f>
        <v>2.3686817229354781E-3</v>
      </c>
      <c r="P171" s="122">
        <f>N171*(H171/G171-(1+Overview!$F$35/'='!G171)/(Overview!$F$37*Overview!$F$33))/('='!H171+Overview!$F$36)</f>
        <v>2.9450866678740376E-2</v>
      </c>
      <c r="Q171" s="128">
        <f>(N171/G171-P171)*H171*Overview!$F$29*'='!G171^3</f>
        <v>21.207313505957408</v>
      </c>
      <c r="R171" s="57">
        <f t="shared" si="12"/>
        <v>0</v>
      </c>
      <c r="S171" s="58">
        <f t="shared" si="13"/>
        <v>5.993395924764851E-3</v>
      </c>
      <c r="T171" s="58">
        <f>IF(D171&lt;Overview!$F$18,(1-Overview!$F$9)*'='!Q171-'='!D171*'='!O171,0)</f>
        <v>1.6784666234304579</v>
      </c>
      <c r="U171" s="54">
        <f>IF(D171&gt;=Overview!$F$18,(1-Overview!$F$9)*'='!Q171-Overview!$F$18*'='!O171,0)</f>
        <v>0</v>
      </c>
      <c r="V171" s="2"/>
      <c r="W171" s="112">
        <f>G171/Overview!$F$19</f>
        <v>0.90139483995108038</v>
      </c>
      <c r="X171" s="60">
        <f>G171^3*(1+H171*Overview!$F$38)</f>
        <v>0.2860661125179414</v>
      </c>
      <c r="Y171" s="61">
        <f>G171^3*Overview!$F$42*(1+Overview!$F$38*H171)+I171*Overview!$F$39/Overview!$F$40</f>
        <v>2.5745950126614726E-2</v>
      </c>
      <c r="AD171" s="2"/>
    </row>
    <row r="172" spans="1:30">
      <c r="A172" s="34">
        <v>169</v>
      </c>
      <c r="B172">
        <v>1</v>
      </c>
      <c r="C172">
        <v>24</v>
      </c>
      <c r="D172" s="149">
        <f t="shared" si="14"/>
        <v>55.884350864388864</v>
      </c>
      <c r="E172" s="125">
        <f>B172/(B172+Overview!$F$22)</f>
        <v>0.58823529411764708</v>
      </c>
      <c r="F172" s="118">
        <f>EXP(Overview!$F$21/Overview!$F$5-Overview!$F$21/('='!C172+273.15))</f>
        <v>1.2060497570954571</v>
      </c>
      <c r="G172" s="77">
        <f t="shared" si="15"/>
        <v>0.61650812102363162</v>
      </c>
      <c r="H172" s="115">
        <f t="shared" si="16"/>
        <v>0.58823529411764708</v>
      </c>
      <c r="I172" s="80">
        <f>IF((A172-Overview!$F$43)/365=ROUND((A172-Overview!$F$43)/365,0),I171*0.05,I171+U171)</f>
        <v>0</v>
      </c>
      <c r="J172" s="70">
        <f>IF(D172&lt;Overview!$F$16,1,'='!G172/Overview!$F$26)</f>
        <v>26.688663247776262</v>
      </c>
      <c r="K172" s="71">
        <f>IF(D172&lt;Overview!$F$17,'='!G172/Overview!$F$26,Overview!$F$33)</f>
        <v>9.1428571428571423</v>
      </c>
      <c r="L172" s="72">
        <f t="shared" si="17"/>
        <v>9.1428571428571423</v>
      </c>
      <c r="M172" s="81">
        <f>MIN(1,Overview!$F$44*F172*(G172-Overview!$F$25)^2+0.2)</f>
        <v>1</v>
      </c>
      <c r="N172" s="48">
        <f>L172*F172*Overview!$F$8</f>
        <v>0.12482270400293095</v>
      </c>
      <c r="O172" s="48">
        <f>F172*Overview!$F$6</f>
        <v>2.3686817229354781E-3</v>
      </c>
      <c r="P172" s="122">
        <f>N172*(H172/G172-(1+Overview!$F$35/'='!G172)/(Overview!$F$37*Overview!$F$33))/('='!H172+Overview!$F$36)</f>
        <v>2.9109452902084422E-2</v>
      </c>
      <c r="Q172" s="128">
        <f>(N172/G172-P172)*H172*Overview!$F$29*'='!G172^3</f>
        <v>21.632616346813546</v>
      </c>
      <c r="R172" s="57">
        <f t="shared" si="12"/>
        <v>0</v>
      </c>
      <c r="S172" s="58">
        <f t="shared" si="13"/>
        <v>5.9820713708966557E-3</v>
      </c>
      <c r="T172" s="58">
        <f>IF(D172&lt;Overview!$F$18,(1-Overview!$F$9)*'='!Q172-'='!D172*'='!O172,0)</f>
        <v>1.710726672257924</v>
      </c>
      <c r="U172" s="54">
        <f>IF(D172&gt;=Overview!$F$18,(1-Overview!$F$9)*'='!Q172-Overview!$F$18*'='!O172,0)</f>
        <v>0</v>
      </c>
      <c r="V172" s="2"/>
      <c r="W172" s="112">
        <f>G172/Overview!$F$19</f>
        <v>0.91024379303651504</v>
      </c>
      <c r="X172" s="60">
        <f>G172^3*(1+H172*Overview!$F$38)</f>
        <v>0.29457398492129983</v>
      </c>
      <c r="Y172" s="61">
        <f>G172^3*Overview!$F$42*(1+Overview!$F$38*H172)+I172*Overview!$F$39/Overview!$F$40</f>
        <v>2.6511658642916984E-2</v>
      </c>
      <c r="AD172" s="2"/>
    </row>
    <row r="173" spans="1:30">
      <c r="A173" s="34">
        <v>170</v>
      </c>
      <c r="B173">
        <v>1</v>
      </c>
      <c r="C173">
        <v>24</v>
      </c>
      <c r="D173" s="149">
        <f t="shared" si="14"/>
        <v>57.595077536646791</v>
      </c>
      <c r="E173" s="125">
        <f>B173/(B173+Overview!$F$22)</f>
        <v>0.58823529411764708</v>
      </c>
      <c r="F173" s="118">
        <f>EXP(Overview!$F$21/Overview!$F$5-Overview!$F$21/('='!C173+273.15))</f>
        <v>1.2060497570954571</v>
      </c>
      <c r="G173" s="77">
        <f t="shared" si="15"/>
        <v>0.6224901923945283</v>
      </c>
      <c r="H173" s="115">
        <f t="shared" si="16"/>
        <v>0.58823529411764708</v>
      </c>
      <c r="I173" s="80">
        <f>IF((A173-Overview!$F$43)/365=ROUND((A173-Overview!$F$43)/365,0),I172*0.05,I172+U172)</f>
        <v>0</v>
      </c>
      <c r="J173" s="70">
        <f>IF(D173&lt;Overview!$F$16,1,'='!G173/Overview!$F$26)</f>
        <v>26.947627376386507</v>
      </c>
      <c r="K173" s="71">
        <f>IF(D173&lt;Overview!$F$17,'='!G173/Overview!$F$26,Overview!$F$33)</f>
        <v>9.1428571428571423</v>
      </c>
      <c r="L173" s="72">
        <f t="shared" si="17"/>
        <v>9.1428571428571423</v>
      </c>
      <c r="M173" s="81">
        <f>MIN(1,Overview!$F$44*F173*(G173-Overview!$F$25)^2+0.2)</f>
        <v>1</v>
      </c>
      <c r="N173" s="48">
        <f>L173*F173*Overview!$F$8</f>
        <v>0.12482270400293095</v>
      </c>
      <c r="O173" s="48">
        <f>F173*Overview!$F$6</f>
        <v>2.3686817229354781E-3</v>
      </c>
      <c r="P173" s="122">
        <f>N173*(H173/G173-(1+Overview!$F$35/'='!G173)/(Overview!$F$37*Overview!$F$33))/('='!H173+Overview!$F$36)</f>
        <v>2.8775239936871571E-2</v>
      </c>
      <c r="Q173" s="128">
        <f>(N173/G173-P173)*H173*Overview!$F$29*'='!G173^3</f>
        <v>22.061459543656092</v>
      </c>
      <c r="R173" s="57">
        <f t="shared" si="12"/>
        <v>0</v>
      </c>
      <c r="S173" s="58">
        <f t="shared" si="13"/>
        <v>5.970768214833967E-3</v>
      </c>
      <c r="T173" s="58">
        <f>IF(D173&lt;Overview!$F$18,(1-Overview!$F$9)*'='!Q173-'='!D173*'='!O173,0)</f>
        <v>1.7432119456273931</v>
      </c>
      <c r="U173" s="54">
        <f>IF(D173&gt;=Overview!$F$18,(1-Overview!$F$9)*'='!Q173-Overview!$F$18*'='!O173,0)</f>
        <v>0</v>
      </c>
      <c r="V173" s="2"/>
      <c r="W173" s="112">
        <f>G173/Overview!$F$19</f>
        <v>0.91907602597745208</v>
      </c>
      <c r="X173" s="60">
        <f>G173^3*(1+H173*Overview!$F$38)</f>
        <v>0.30323234500168555</v>
      </c>
      <c r="Y173" s="61">
        <f>G173^3*Overview!$F$42*(1+Overview!$F$38*H173)+I173*Overview!$F$39/Overview!$F$40</f>
        <v>2.72909110501517E-2</v>
      </c>
      <c r="AD173" s="2"/>
    </row>
    <row r="174" spans="1:30">
      <c r="A174" s="34">
        <v>171</v>
      </c>
      <c r="B174">
        <v>1</v>
      </c>
      <c r="C174">
        <v>24</v>
      </c>
      <c r="D174" s="149">
        <f t="shared" si="14"/>
        <v>59.338289482274185</v>
      </c>
      <c r="E174" s="125">
        <f>B174/(B174+Overview!$F$22)</f>
        <v>0.58823529411764708</v>
      </c>
      <c r="F174" s="118">
        <f>EXP(Overview!$F$21/Overview!$F$5-Overview!$F$21/('='!C174+273.15))</f>
        <v>1.2060497570954571</v>
      </c>
      <c r="G174" s="77">
        <f t="shared" si="15"/>
        <v>0.6284609606093623</v>
      </c>
      <c r="H174" s="115">
        <f t="shared" si="16"/>
        <v>0.58823529411764708</v>
      </c>
      <c r="I174" s="80">
        <f>IF((A174-Overview!$F$43)/365=ROUND((A174-Overview!$F$43)/365,0),I173*0.05,I173+U173)</f>
        <v>0</v>
      </c>
      <c r="J174" s="70">
        <f>IF(D174&lt;Overview!$F$16,1,'='!G174/Overview!$F$26)</f>
        <v>27.206102190881484</v>
      </c>
      <c r="K174" s="71">
        <f>IF(D174&lt;Overview!$F$17,'='!G174/Overview!$F$26,Overview!$F$33)</f>
        <v>9.1428571428571423</v>
      </c>
      <c r="L174" s="72">
        <f t="shared" si="17"/>
        <v>9.1428571428571423</v>
      </c>
      <c r="M174" s="81">
        <f>MIN(1,Overview!$F$44*F174*(G174-Overview!$F$25)^2+0.2)</f>
        <v>1</v>
      </c>
      <c r="N174" s="48">
        <f>L174*F174*Overview!$F$8</f>
        <v>0.12482270400293095</v>
      </c>
      <c r="O174" s="48">
        <f>F174*Overview!$F$6</f>
        <v>2.3686817229354781E-3</v>
      </c>
      <c r="P174" s="122">
        <f>N174*(H174/G174-(1+Overview!$F$35/'='!G174)/(Overview!$F$37*Overview!$F$33))/('='!H174+Overview!$F$36)</f>
        <v>2.8448002929412516E-2</v>
      </c>
      <c r="Q174" s="128">
        <f>(N174/G174-P174)*H174*Overview!$F$29*'='!G174^3</f>
        <v>22.493823872850637</v>
      </c>
      <c r="R174" s="57">
        <f t="shared" si="12"/>
        <v>0</v>
      </c>
      <c r="S174" s="58">
        <f t="shared" si="13"/>
        <v>5.9594864161455138E-3</v>
      </c>
      <c r="T174" s="58">
        <f>IF(D174&lt;Overview!$F$18,(1-Overview!$F$9)*'='!Q174-'='!D174*'='!O174,0)</f>
        <v>1.7759202721999581</v>
      </c>
      <c r="U174" s="54">
        <f>IF(D174&gt;=Overview!$F$18,(1-Overview!$F$9)*'='!Q174-Overview!$F$18*'='!O174,0)</f>
        <v>0</v>
      </c>
      <c r="V174" s="2"/>
      <c r="W174" s="112">
        <f>G174/Overview!$F$19</f>
        <v>0.92789157036669467</v>
      </c>
      <c r="X174" s="60">
        <f>G174^3*(1+H174*Overview!$F$38)</f>
        <v>0.31204188966106816</v>
      </c>
      <c r="Y174" s="61">
        <f>G174^3*Overview!$F$42*(1+Overview!$F$38*H174)+I174*Overview!$F$39/Overview!$F$40</f>
        <v>2.8083770069496132E-2</v>
      </c>
      <c r="AD174" s="2"/>
    </row>
    <row r="175" spans="1:30">
      <c r="A175" s="34">
        <v>172</v>
      </c>
      <c r="B175">
        <v>1</v>
      </c>
      <c r="C175">
        <v>24</v>
      </c>
      <c r="D175" s="149">
        <f t="shared" si="14"/>
        <v>61.114209754474146</v>
      </c>
      <c r="E175" s="125">
        <f>B175/(B175+Overview!$F$22)</f>
        <v>0.58823529411764708</v>
      </c>
      <c r="F175" s="118">
        <f>EXP(Overview!$F$21/Overview!$F$5-Overview!$F$21/('='!C175+273.15))</f>
        <v>1.2060497570954571</v>
      </c>
      <c r="G175" s="77">
        <f t="shared" si="15"/>
        <v>0.63442044702550782</v>
      </c>
      <c r="H175" s="115">
        <f t="shared" si="16"/>
        <v>0.58823529411764708</v>
      </c>
      <c r="I175" s="80">
        <f>IF((A175-Overview!$F$43)/365=ROUND((A175-Overview!$F$43)/365,0),I174*0.05,I174+U174)</f>
        <v>0</v>
      </c>
      <c r="J175" s="70">
        <f>IF(D175&lt;Overview!$F$16,1,'='!G175/Overview!$F$26)</f>
        <v>27.464088615822849</v>
      </c>
      <c r="K175" s="71">
        <f>IF(D175&lt;Overview!$F$17,'='!G175/Overview!$F$26,Overview!$F$33)</f>
        <v>9.1428571428571423</v>
      </c>
      <c r="L175" s="72">
        <f t="shared" si="17"/>
        <v>9.1428571428571423</v>
      </c>
      <c r="M175" s="81">
        <f>MIN(1,Overview!$F$44*F175*(G175-Overview!$F$25)^2+0.2)</f>
        <v>1</v>
      </c>
      <c r="N175" s="48">
        <f>L175*F175*Overview!$F$8</f>
        <v>0.12482270400293095</v>
      </c>
      <c r="O175" s="48">
        <f>F175*Overview!$F$6</f>
        <v>2.3686817229354781E-3</v>
      </c>
      <c r="P175" s="122">
        <f>N175*(H175/G175-(1+Overview!$F$35/'='!G175)/(Overview!$F$37*Overview!$F$33))/('='!H175+Overview!$F$36)</f>
        <v>2.8127526291270057E-2</v>
      </c>
      <c r="Q175" s="128">
        <f>(N175/G175-P175)*H175*Overview!$F$29*'='!G175^3</f>
        <v>22.929690172533014</v>
      </c>
      <c r="R175" s="57">
        <f t="shared" si="12"/>
        <v>0</v>
      </c>
      <c r="S175" s="58">
        <f t="shared" si="13"/>
        <v>5.9482259344764248E-3</v>
      </c>
      <c r="T175" s="58">
        <f>IF(D175&lt;Overview!$F$18,(1-Overview!$F$9)*'='!Q175-'='!D175*'='!O175,0)</f>
        <v>1.8088494910427459</v>
      </c>
      <c r="U175" s="54">
        <f>IF(D175&gt;=Overview!$F$18,(1-Overview!$F$9)*'='!Q175-Overview!$F$18*'='!O175,0)</f>
        <v>0</v>
      </c>
      <c r="V175" s="2"/>
      <c r="W175" s="112">
        <f>G175/Overview!$F$19</f>
        <v>0.93669045773735093</v>
      </c>
      <c r="X175" s="60">
        <f>G175^3*(1+H175*Overview!$F$38)</f>
        <v>0.32100330167032942</v>
      </c>
      <c r="Y175" s="61">
        <f>G175^3*Overview!$F$42*(1+Overview!$F$38*H175)+I175*Overview!$F$39/Overview!$F$40</f>
        <v>2.8890297150329643E-2</v>
      </c>
      <c r="AD175" s="2"/>
    </row>
    <row r="176" spans="1:30">
      <c r="A176" s="34">
        <v>173</v>
      </c>
      <c r="B176">
        <v>1</v>
      </c>
      <c r="C176">
        <v>24</v>
      </c>
      <c r="D176" s="149">
        <f t="shared" si="14"/>
        <v>62.923059245516889</v>
      </c>
      <c r="E176" s="125">
        <f>B176/(B176+Overview!$F$22)</f>
        <v>0.58823529411764708</v>
      </c>
      <c r="F176" s="118">
        <f>EXP(Overview!$F$21/Overview!$F$5-Overview!$F$21/('='!C176+273.15))</f>
        <v>1.2060497570954571</v>
      </c>
      <c r="G176" s="77">
        <f t="shared" si="15"/>
        <v>0.64036867295998423</v>
      </c>
      <c r="H176" s="115">
        <f t="shared" si="16"/>
        <v>0.58823529411764708</v>
      </c>
      <c r="I176" s="80">
        <f>IF((A176-Overview!$F$43)/365=ROUND((A176-Overview!$F$43)/365,0),I175*0.05,I175+U175)</f>
        <v>0</v>
      </c>
      <c r="J176" s="70">
        <f>IF(D176&lt;Overview!$F$16,1,'='!G176/Overview!$F$26)</f>
        <v>27.721587574025293</v>
      </c>
      <c r="K176" s="71">
        <f>IF(D176&lt;Overview!$F$17,'='!G176/Overview!$F$26,Overview!$F$33)</f>
        <v>9.1428571428571423</v>
      </c>
      <c r="L176" s="72">
        <f t="shared" si="17"/>
        <v>9.1428571428571423</v>
      </c>
      <c r="M176" s="81">
        <f>MIN(1,Overview!$F$44*F176*(G176-Overview!$F$25)^2+0.2)</f>
        <v>1</v>
      </c>
      <c r="N176" s="48">
        <f>L176*F176*Overview!$F$8</f>
        <v>0.12482270400293095</v>
      </c>
      <c r="O176" s="48">
        <f>F176*Overview!$F$6</f>
        <v>2.3686817229354781E-3</v>
      </c>
      <c r="P176" s="122">
        <f>N176*(H176/G176-(1+Overview!$F$35/'='!G176)/(Overview!$F$37*Overview!$F$33))/('='!H176+Overview!$F$36)</f>
        <v>2.781360322689802E-2</v>
      </c>
      <c r="Q176" s="128">
        <f>(N176/G176-P176)*H176*Overview!$F$29*'='!G176^3</f>
        <v>23.369039342520317</v>
      </c>
      <c r="R176" s="57">
        <f t="shared" si="12"/>
        <v>0</v>
      </c>
      <c r="S176" s="58">
        <f t="shared" si="13"/>
        <v>5.936986729548073E-3</v>
      </c>
      <c r="T176" s="58">
        <f>IF(D176&lt;Overview!$F$18,(1-Overview!$F$9)*'='!Q176-'='!D176*'='!O176,0)</f>
        <v>1.8419974515966899</v>
      </c>
      <c r="U176" s="54">
        <f>IF(D176&gt;=Overview!$F$18,(1-Overview!$F$9)*'='!Q176-Overview!$F$18*'='!O176,0)</f>
        <v>0</v>
      </c>
      <c r="V176" s="2"/>
      <c r="W176" s="112">
        <f>G176/Overview!$F$19</f>
        <v>0.94547271956294732</v>
      </c>
      <c r="X176" s="60">
        <f>G176^3*(1+H176*Overview!$F$38)</f>
        <v>0.3301172497958848</v>
      </c>
      <c r="Y176" s="61">
        <f>G176^3*Overview!$F$42*(1+Overview!$F$38*H176)+I176*Overview!$F$39/Overview!$F$40</f>
        <v>2.9710552481629633E-2</v>
      </c>
      <c r="AD176" s="2"/>
    </row>
    <row r="177" spans="1:30">
      <c r="A177" s="34">
        <v>174</v>
      </c>
      <c r="B177">
        <v>1</v>
      </c>
      <c r="C177">
        <v>24</v>
      </c>
      <c r="D177" s="149">
        <f t="shared" si="14"/>
        <v>64.765056697113579</v>
      </c>
      <c r="E177" s="125">
        <f>B177/(B177+Overview!$F$22)</f>
        <v>0.58823529411764708</v>
      </c>
      <c r="F177" s="118">
        <f>EXP(Overview!$F$21/Overview!$F$5-Overview!$F$21/('='!C177+273.15))</f>
        <v>1.2060497570954571</v>
      </c>
      <c r="G177" s="77">
        <f t="shared" si="15"/>
        <v>0.64630565968953235</v>
      </c>
      <c r="H177" s="115">
        <f t="shared" si="16"/>
        <v>0.58823529411764708</v>
      </c>
      <c r="I177" s="80">
        <f>IF((A177-Overview!$F$43)/365=ROUND((A177-Overview!$F$43)/365,0),I176*0.05,I176+U176)</f>
        <v>0</v>
      </c>
      <c r="J177" s="70">
        <f>IF(D177&lt;Overview!$F$16,1,'='!G177/Overview!$F$26)</f>
        <v>27.978599986559843</v>
      </c>
      <c r="K177" s="71">
        <f>IF(D177&lt;Overview!$F$17,'='!G177/Overview!$F$26,Overview!$F$33)</f>
        <v>9.1428571428571423</v>
      </c>
      <c r="L177" s="72">
        <f t="shared" si="17"/>
        <v>9.1428571428571423</v>
      </c>
      <c r="M177" s="81">
        <f>MIN(1,Overview!$F$44*F177*(G177-Overview!$F$25)^2+0.2)</f>
        <v>1</v>
      </c>
      <c r="N177" s="48">
        <f>L177*F177*Overview!$F$8</f>
        <v>0.12482270400293095</v>
      </c>
      <c r="O177" s="48">
        <f>F177*Overview!$F$6</f>
        <v>2.3686817229354781E-3</v>
      </c>
      <c r="P177" s="122">
        <f>N177*(H177/G177-(1+Overview!$F$35/'='!G177)/(Overview!$F$37*Overview!$F$33))/('='!H177+Overview!$F$36)</f>
        <v>2.750603528988679E-2</v>
      </c>
      <c r="Q177" s="128">
        <f>(N177/G177-P177)*H177*Overview!$F$29*'='!G177^3</f>
        <v>23.811852344221197</v>
      </c>
      <c r="R177" s="57">
        <f t="shared" si="12"/>
        <v>0</v>
      </c>
      <c r="S177" s="58">
        <f t="shared" si="13"/>
        <v>5.9257687611579462E-3</v>
      </c>
      <c r="T177" s="58">
        <f>IF(D177&lt;Overview!$F$18,(1-Overview!$F$9)*'='!Q177-'='!D177*'='!O177,0)</f>
        <v>1.8753620136443143</v>
      </c>
      <c r="U177" s="54">
        <f>IF(D177&gt;=Overview!$F$18,(1-Overview!$F$9)*'='!Q177-Overview!$F$18*'='!O177,0)</f>
        <v>0</v>
      </c>
      <c r="V177" s="2"/>
      <c r="W177" s="112">
        <f>G177/Overview!$F$19</f>
        <v>0.95423838725754073</v>
      </c>
      <c r="X177" s="60">
        <f>G177^3*(1+H177*Overview!$F$38)</f>
        <v>0.33938438892539619</v>
      </c>
      <c r="Y177" s="61">
        <f>G177^3*Overview!$F$42*(1+Overview!$F$38*H177)+I177*Overview!$F$39/Overview!$F$40</f>
        <v>3.0544595003285654E-2</v>
      </c>
      <c r="AD177" s="2"/>
    </row>
    <row r="178" spans="1:30">
      <c r="A178" s="34">
        <v>175</v>
      </c>
      <c r="B178">
        <v>1</v>
      </c>
      <c r="C178">
        <v>24</v>
      </c>
      <c r="D178" s="149">
        <f t="shared" si="14"/>
        <v>66.640418710757899</v>
      </c>
      <c r="E178" s="125">
        <f>B178/(B178+Overview!$F$22)</f>
        <v>0.58823529411764708</v>
      </c>
      <c r="F178" s="118">
        <f>EXP(Overview!$F$21/Overview!$F$5-Overview!$F$21/('='!C178+273.15))</f>
        <v>1.2060497570954571</v>
      </c>
      <c r="G178" s="77">
        <f t="shared" si="15"/>
        <v>0.65223142845069026</v>
      </c>
      <c r="H178" s="115">
        <f t="shared" si="16"/>
        <v>0.58823529411764708</v>
      </c>
      <c r="I178" s="80">
        <f>IF((A178-Overview!$F$43)/365=ROUND((A178-Overview!$F$43)/365,0),I177*0.05,I177+U177)</f>
        <v>0</v>
      </c>
      <c r="J178" s="70">
        <f>IF(D178&lt;Overview!$F$16,1,'='!G178/Overview!$F$26)</f>
        <v>28.235126772757155</v>
      </c>
      <c r="K178" s="71">
        <f>IF(D178&lt;Overview!$F$17,'='!G178/Overview!$F$26,Overview!$F$33)</f>
        <v>9.1428571428571423</v>
      </c>
      <c r="L178" s="72">
        <f t="shared" si="17"/>
        <v>9.1428571428571423</v>
      </c>
      <c r="M178" s="81">
        <f>MIN(1,Overview!$F$44*F178*(G178-Overview!$F$25)^2+0.2)</f>
        <v>1</v>
      </c>
      <c r="N178" s="48">
        <f>L178*F178*Overview!$F$8</f>
        <v>0.12482270400293095</v>
      </c>
      <c r="O178" s="48">
        <f>F178*Overview!$F$6</f>
        <v>2.3686817229354781E-3</v>
      </c>
      <c r="P178" s="122">
        <f>N178*(H178/G178-(1+Overview!$F$35/'='!G178)/(Overview!$F$37*Overview!$F$33))/('='!H178+Overview!$F$36)</f>
        <v>2.7204631965814453E-2</v>
      </c>
      <c r="Q178" s="128">
        <f>(N178/G178-P178)*H178*Overview!$F$29*'='!G178^3</f>
        <v>24.258110200545623</v>
      </c>
      <c r="R178" s="57">
        <f t="shared" si="12"/>
        <v>0</v>
      </c>
      <c r="S178" s="58">
        <f t="shared" si="13"/>
        <v>5.9145719891794896E-3</v>
      </c>
      <c r="T178" s="58">
        <f>IF(D178&lt;Overview!$F$18,(1-Overview!$F$9)*'='!Q178-'='!D178*'='!O178,0)</f>
        <v>1.9089410472775488</v>
      </c>
      <c r="U178" s="54">
        <f>IF(D178&gt;=Overview!$F$18,(1-Overview!$F$9)*'='!Q178-Overview!$F$18*'='!O178,0)</f>
        <v>0</v>
      </c>
      <c r="V178" s="2"/>
      <c r="W178" s="112">
        <f>G178/Overview!$F$19</f>
        <v>0.96298749217583091</v>
      </c>
      <c r="X178" s="60">
        <f>G178^3*(1+H178*Overview!$F$38)</f>
        <v>0.3488053601925824</v>
      </c>
      <c r="Y178" s="61">
        <f>G178^3*Overview!$F$42*(1+Overview!$F$38*H178)+I178*Overview!$F$39/Overview!$F$40</f>
        <v>3.1392482417332418E-2</v>
      </c>
      <c r="AD178" s="2"/>
    </row>
    <row r="179" spans="1:30">
      <c r="A179" s="34">
        <v>176</v>
      </c>
      <c r="B179">
        <v>1</v>
      </c>
      <c r="C179">
        <v>24</v>
      </c>
      <c r="D179" s="149">
        <f t="shared" si="14"/>
        <v>68.54935975803545</v>
      </c>
      <c r="E179" s="125">
        <f>B179/(B179+Overview!$F$22)</f>
        <v>0.58823529411764708</v>
      </c>
      <c r="F179" s="118">
        <f>EXP(Overview!$F$21/Overview!$F$5-Overview!$F$21/('='!C179+273.15))</f>
        <v>1.2060497570954571</v>
      </c>
      <c r="G179" s="77">
        <f t="shared" si="15"/>
        <v>0.65814600043986971</v>
      </c>
      <c r="H179" s="115">
        <f t="shared" si="16"/>
        <v>0.58823529411764708</v>
      </c>
      <c r="I179" s="80">
        <f>IF((A179-Overview!$F$43)/365=ROUND((A179-Overview!$F$43)/365,0),I178*0.05,I178+U178)</f>
        <v>0</v>
      </c>
      <c r="J179" s="70">
        <f>IF(D179&lt;Overview!$F$16,1,'='!G179/Overview!$F$26)</f>
        <v>28.491168850210812</v>
      </c>
      <c r="K179" s="71">
        <f>IF(D179&lt;Overview!$F$17,'='!G179/Overview!$F$26,Overview!$F$33)</f>
        <v>9.1428571428571423</v>
      </c>
      <c r="L179" s="72">
        <f t="shared" si="17"/>
        <v>9.1428571428571423</v>
      </c>
      <c r="M179" s="81">
        <f>MIN(1,Overview!$F$44*F179*(G179-Overview!$F$25)^2+0.2)</f>
        <v>1</v>
      </c>
      <c r="N179" s="48">
        <f>L179*F179*Overview!$F$8</f>
        <v>0.12482270400293095</v>
      </c>
      <c r="O179" s="48">
        <f>F179*Overview!$F$6</f>
        <v>2.3686817229354781E-3</v>
      </c>
      <c r="P179" s="122">
        <f>N179*(H179/G179-(1+Overview!$F$35/'='!G179)/(Overview!$F$37*Overview!$F$33))/('='!H179+Overview!$F$36)</f>
        <v>2.6909210279860957E-2</v>
      </c>
      <c r="Q179" s="128">
        <f>(N179/G179-P179)*H179*Overview!$F$29*'='!G179^3</f>
        <v>24.707793995813937</v>
      </c>
      <c r="R179" s="57">
        <f t="shared" si="12"/>
        <v>0</v>
      </c>
      <c r="S179" s="58">
        <f t="shared" si="13"/>
        <v>5.9033963735619721E-3</v>
      </c>
      <c r="T179" s="58">
        <f>IF(D179&lt;Overview!$F$18,(1-Overview!$F$9)*'='!Q179-'='!D179*'='!O179,0)</f>
        <v>1.9427324328655615</v>
      </c>
      <c r="U179" s="54">
        <f>IF(D179&gt;=Overview!$F$18,(1-Overview!$F$9)*'='!Q179-Overview!$F$18*'='!O179,0)</f>
        <v>0</v>
      </c>
      <c r="V179" s="2"/>
      <c r="W179" s="112">
        <f>G179/Overview!$F$19</f>
        <v>0.97172006561327284</v>
      </c>
      <c r="X179" s="60">
        <f>G179^3*(1+H179*Overview!$F$38)</f>
        <v>0.35838079110113374</v>
      </c>
      <c r="Y179" s="61">
        <f>G179^3*Overview!$F$42*(1+Overview!$F$38*H179)+I179*Overview!$F$39/Overview!$F$40</f>
        <v>3.2254271199102034E-2</v>
      </c>
      <c r="AD179" s="2"/>
    </row>
    <row r="180" spans="1:30">
      <c r="A180" s="34">
        <v>177</v>
      </c>
      <c r="B180">
        <v>1</v>
      </c>
      <c r="C180">
        <v>24</v>
      </c>
      <c r="D180" s="149">
        <f t="shared" si="14"/>
        <v>70.492092190901019</v>
      </c>
      <c r="E180" s="125">
        <f>B180/(B180+Overview!$F$22)</f>
        <v>0.58823529411764708</v>
      </c>
      <c r="F180" s="118">
        <f>EXP(Overview!$F$21/Overview!$F$5-Overview!$F$21/('='!C180+273.15))</f>
        <v>1.2060497570954571</v>
      </c>
      <c r="G180" s="77">
        <f t="shared" si="15"/>
        <v>0.66404939681343167</v>
      </c>
      <c r="H180" s="115">
        <f t="shared" si="16"/>
        <v>0.58823529411764708</v>
      </c>
      <c r="I180" s="80">
        <f>IF((A180-Overview!$F$43)/365=ROUND((A180-Overview!$F$43)/365,0),I179*0.05,I179+U179)</f>
        <v>0</v>
      </c>
      <c r="J180" s="70">
        <f>IF(D180&lt;Overview!$F$16,1,'='!G180/Overview!$F$26)</f>
        <v>28.746727134780592</v>
      </c>
      <c r="K180" s="71">
        <f>IF(D180&lt;Overview!$F$17,'='!G180/Overview!$F$26,Overview!$F$33)</f>
        <v>9.1428571428571423</v>
      </c>
      <c r="L180" s="72">
        <f t="shared" si="17"/>
        <v>9.1428571428571423</v>
      </c>
      <c r="M180" s="81">
        <f>MIN(1,Overview!$F$44*F180*(G180-Overview!$F$25)^2+0.2)</f>
        <v>1</v>
      </c>
      <c r="N180" s="48">
        <f>L180*F180*Overview!$F$8</f>
        <v>0.12482270400293095</v>
      </c>
      <c r="O180" s="48">
        <f>F180*Overview!$F$6</f>
        <v>2.3686817229354781E-3</v>
      </c>
      <c r="P180" s="122">
        <f>N180*(H180/G180-(1+Overview!$F$35/'='!G180)/(Overview!$F$37*Overview!$F$33))/('='!H180+Overview!$F$36)</f>
        <v>2.6619594427487094E-2</v>
      </c>
      <c r="Q180" s="128">
        <f>(N180/G180-P180)*H180*Overview!$F$29*'='!G180^3</f>
        <v>25.160884875665339</v>
      </c>
      <c r="R180" s="57">
        <f t="shared" si="12"/>
        <v>0</v>
      </c>
      <c r="S180" s="58">
        <f t="shared" si="13"/>
        <v>5.8922418743303307E-3</v>
      </c>
      <c r="T180" s="58">
        <f>IF(D180&lt;Overview!$F$18,(1-Overview!$F$9)*'='!Q180-'='!D180*'='!O180,0)</f>
        <v>1.9767340610226185</v>
      </c>
      <c r="U180" s="54">
        <f>IF(D180&gt;=Overview!$F$18,(1-Overview!$F$9)*'='!Q180-Overview!$F$18*'='!O180,0)</f>
        <v>0</v>
      </c>
      <c r="V180" s="2"/>
      <c r="W180" s="112">
        <f>G180/Overview!$F$19</f>
        <v>0.98043613880618874</v>
      </c>
      <c r="X180" s="60">
        <f>G180^3*(1+H180*Overview!$F$38)</f>
        <v>0.36811129564773576</v>
      </c>
      <c r="Y180" s="61">
        <f>G180^3*Overview!$F$42*(1+Overview!$F$38*H180)+I180*Overview!$F$39/Overview!$F$40</f>
        <v>3.3130016608296217E-2</v>
      </c>
      <c r="AD180" s="2"/>
    </row>
    <row r="181" spans="1:30">
      <c r="A181" s="34">
        <v>178</v>
      </c>
      <c r="B181">
        <v>1</v>
      </c>
      <c r="C181">
        <v>24</v>
      </c>
      <c r="D181" s="149">
        <f t="shared" si="14"/>
        <v>72.468826251923645</v>
      </c>
      <c r="E181" s="125">
        <f>B181/(B181+Overview!$F$22)</f>
        <v>0.58823529411764708</v>
      </c>
      <c r="F181" s="118">
        <f>EXP(Overview!$F$21/Overview!$F$5-Overview!$F$21/('='!C181+273.15))</f>
        <v>1.2060497570954571</v>
      </c>
      <c r="G181" s="77">
        <f t="shared" si="15"/>
        <v>0.66994163868776202</v>
      </c>
      <c r="H181" s="115">
        <f t="shared" si="16"/>
        <v>0.58823529411764708</v>
      </c>
      <c r="I181" s="80">
        <f>IF((A181-Overview!$F$43)/365=ROUND((A181-Overview!$F$43)/365,0),I180*0.05,I180+U180)</f>
        <v>0</v>
      </c>
      <c r="J181" s="70">
        <f>IF(D181&lt;Overview!$F$16,1,'='!G181/Overview!$F$26)</f>
        <v>29.001802540595758</v>
      </c>
      <c r="K181" s="71">
        <f>IF(D181&lt;Overview!$F$17,'='!G181/Overview!$F$26,Overview!$F$33)</f>
        <v>9.1428571428571423</v>
      </c>
      <c r="L181" s="72">
        <f t="shared" si="17"/>
        <v>9.1428571428571423</v>
      </c>
      <c r="M181" s="81">
        <f>MIN(1,Overview!$F$44*F181*(G181-Overview!$F$25)^2+0.2)</f>
        <v>1</v>
      </c>
      <c r="N181" s="48">
        <f>L181*F181*Overview!$F$8</f>
        <v>0.12482270400293095</v>
      </c>
      <c r="O181" s="48">
        <f>F181*Overview!$F$6</f>
        <v>2.3686817229354781E-3</v>
      </c>
      <c r="P181" s="122">
        <f>N181*(H181/G181-(1+Overview!$F$35/'='!G181)/(Overview!$F$37*Overview!$F$33))/('='!H181+Overview!$F$36)</f>
        <v>2.6335615426611982E-2</v>
      </c>
      <c r="Q181" s="128">
        <f>(N181/G181-P181)*H181*Overview!$F$29*'='!G181^3</f>
        <v>25.61736404696574</v>
      </c>
      <c r="R181" s="57">
        <f t="shared" si="12"/>
        <v>0</v>
      </c>
      <c r="S181" s="58">
        <f t="shared" si="13"/>
        <v>5.8811084515850457E-3</v>
      </c>
      <c r="T181" s="58">
        <f>IF(D181&lt;Overview!$F$18,(1-Overview!$F$9)*'='!Q181-'='!D181*'='!O181,0)</f>
        <v>2.0109438325759639</v>
      </c>
      <c r="U181" s="54">
        <f>IF(D181&gt;=Overview!$F$18,(1-Overview!$F$9)*'='!Q181-Overview!$F$18*'='!O181,0)</f>
        <v>0</v>
      </c>
      <c r="V181" s="2"/>
      <c r="W181" s="112">
        <f>G181/Overview!$F$19</f>
        <v>0.98913574293187956</v>
      </c>
      <c r="X181" s="60">
        <f>G181^3*(1+H181*Overview!$F$38)</f>
        <v>0.37799747444420789</v>
      </c>
      <c r="Y181" s="61">
        <f>G181^3*Overview!$F$42*(1+Overview!$F$38*H181)+I181*Overview!$F$39/Overview!$F$40</f>
        <v>3.4019772699978711E-2</v>
      </c>
      <c r="AD181" s="2"/>
    </row>
    <row r="182" spans="1:30">
      <c r="A182" s="34">
        <v>179</v>
      </c>
      <c r="B182">
        <v>1</v>
      </c>
      <c r="C182">
        <v>24</v>
      </c>
      <c r="D182" s="149">
        <f t="shared" si="14"/>
        <v>74.479770084499606</v>
      </c>
      <c r="E182" s="125">
        <f>B182/(B182+Overview!$F$22)</f>
        <v>0.58823529411764708</v>
      </c>
      <c r="F182" s="118">
        <f>EXP(Overview!$F$21/Overview!$F$5-Overview!$F$21/('='!C182+273.15))</f>
        <v>1.2060497570954571</v>
      </c>
      <c r="G182" s="77">
        <f t="shared" si="15"/>
        <v>0.67582274713934709</v>
      </c>
      <c r="H182" s="115">
        <f t="shared" si="16"/>
        <v>0.58823529411764708</v>
      </c>
      <c r="I182" s="80">
        <f>IF((A182-Overview!$F$43)/365=ROUND((A182-Overview!$F$43)/365,0),I181*0.05,I181+U181)</f>
        <v>0</v>
      </c>
      <c r="J182" s="70">
        <f>IF(D182&lt;Overview!$F$16,1,'='!G182/Overview!$F$26)</f>
        <v>29.256395980058318</v>
      </c>
      <c r="K182" s="71">
        <f>IF(D182&lt;Overview!$F$17,'='!G182/Overview!$F$26,Overview!$F$33)</f>
        <v>9.1428571428571423</v>
      </c>
      <c r="L182" s="72">
        <f t="shared" si="17"/>
        <v>9.1428571428571423</v>
      </c>
      <c r="M182" s="81">
        <f>MIN(1,Overview!$F$44*F182*(G182-Overview!$F$25)^2+0.2)</f>
        <v>1</v>
      </c>
      <c r="N182" s="48">
        <f>L182*F182*Overview!$F$8</f>
        <v>0.12482270400293095</v>
      </c>
      <c r="O182" s="48">
        <f>F182*Overview!$F$6</f>
        <v>2.3686817229354781E-3</v>
      </c>
      <c r="P182" s="122">
        <f>N182*(H182/G182-(1+Overview!$F$35/'='!G182)/(Overview!$F$37*Overview!$F$33))/('='!H182+Overview!$F$36)</f>
        <v>2.6057110789842873E-2</v>
      </c>
      <c r="Q182" s="128">
        <f>(N182/G182-P182)*H182*Overview!$F$29*'='!G182^3</f>
        <v>26.077212777715065</v>
      </c>
      <c r="R182" s="57">
        <f t="shared" si="12"/>
        <v>0</v>
      </c>
      <c r="S182" s="58">
        <f t="shared" si="13"/>
        <v>5.8699960655019777E-3</v>
      </c>
      <c r="T182" s="58">
        <f>IF(D182&lt;Overview!$F$18,(1-Overview!$F$9)*'='!Q182-'='!D182*'='!O182,0)</f>
        <v>2.0453596585337341</v>
      </c>
      <c r="U182" s="54">
        <f>IF(D182&gt;=Overview!$F$18,(1-Overview!$F$9)*'='!Q182-Overview!$F$18*'='!O182,0)</f>
        <v>0</v>
      </c>
      <c r="V182" s="2"/>
      <c r="W182" s="112">
        <f>G182/Overview!$F$19</f>
        <v>0.99781890910873627</v>
      </c>
      <c r="X182" s="60">
        <f>G182^3*(1+H182*Overview!$F$38)</f>
        <v>0.38803991483876393</v>
      </c>
      <c r="Y182" s="61">
        <f>G182^3*Overview!$F$42*(1+Overview!$F$38*H182)+I182*Overview!$F$39/Overview!$F$40</f>
        <v>3.4923592335488751E-2</v>
      </c>
      <c r="AD182" s="2"/>
    </row>
    <row r="183" spans="1:30">
      <c r="A183" s="34">
        <v>180</v>
      </c>
      <c r="B183">
        <v>1</v>
      </c>
      <c r="C183">
        <v>24</v>
      </c>
      <c r="D183" s="149">
        <f t="shared" si="14"/>
        <v>76.525129743033347</v>
      </c>
      <c r="E183" s="125">
        <f>B183/(B183+Overview!$F$22)</f>
        <v>0.58823529411764708</v>
      </c>
      <c r="F183" s="118">
        <f>EXP(Overview!$F$21/Overview!$F$5-Overview!$F$21/('='!C183+273.15))</f>
        <v>1.2060497570954571</v>
      </c>
      <c r="G183" s="77">
        <f t="shared" si="15"/>
        <v>0.68169274320484907</v>
      </c>
      <c r="H183" s="115">
        <f t="shared" si="16"/>
        <v>0.58823529411764708</v>
      </c>
      <c r="I183" s="80">
        <f>IF((A183-Overview!$F$43)/365=ROUND((A183-Overview!$F$43)/365,0),I182*0.05,I182+U182)</f>
        <v>0</v>
      </c>
      <c r="J183" s="70">
        <f>IF(D183&lt;Overview!$F$16,1,'='!G183/Overview!$F$26)</f>
        <v>29.510508363846281</v>
      </c>
      <c r="K183" s="71">
        <f>IF(D183&lt;Overview!$F$17,'='!G183/Overview!$F$26,Overview!$F$33)</f>
        <v>9.1428571428571423</v>
      </c>
      <c r="L183" s="72">
        <f t="shared" si="17"/>
        <v>9.1428571428571423</v>
      </c>
      <c r="M183" s="81">
        <f>MIN(1,Overview!$F$44*F183*(G183-Overview!$F$25)^2+0.2)</f>
        <v>1</v>
      </c>
      <c r="N183" s="48">
        <f>L183*F183*Overview!$F$8</f>
        <v>0.12482270400293095</v>
      </c>
      <c r="O183" s="48">
        <f>F183*Overview!$F$6</f>
        <v>2.3686817229354781E-3</v>
      </c>
      <c r="P183" s="122">
        <f>N183*(H183/G183-(1+Overview!$F$35/'='!G183)/(Overview!$F$37*Overview!$F$33))/('='!H183+Overview!$F$36)</f>
        <v>2.5783924215421666E-2</v>
      </c>
      <c r="Q183" s="128">
        <f>(N183/G183-P183)*H183*Overview!$F$29*'='!G183^3</f>
        <v>26.540412396953929</v>
      </c>
      <c r="R183" s="57">
        <f t="shared" si="12"/>
        <v>0</v>
      </c>
      <c r="S183" s="58">
        <f t="shared" si="13"/>
        <v>5.8589046763322444E-3</v>
      </c>
      <c r="T183" s="58">
        <f>IF(D183&lt;Overview!$F$18,(1-Overview!$F$9)*'='!Q183-'='!D183*'='!O183,0)</f>
        <v>2.0799794600528867</v>
      </c>
      <c r="U183" s="54">
        <f>IF(D183&gt;=Overview!$F$18,(1-Overview!$F$9)*'='!Q183-Overview!$F$18*'='!O183,0)</f>
        <v>0</v>
      </c>
      <c r="V183" s="2"/>
      <c r="W183" s="112">
        <f>G183/Overview!$F$19</f>
        <v>1.0064856683963517</v>
      </c>
      <c r="X183" s="60">
        <f>G183^3*(1+H183*Overview!$F$38)</f>
        <v>0.39823919103639843</v>
      </c>
      <c r="Y183" s="61">
        <f>G183^3*Overview!$F$42*(1+Overview!$F$38*H183)+I183*Overview!$F$39/Overview!$F$40</f>
        <v>3.5841527193275859E-2</v>
      </c>
      <c r="AD183" s="2"/>
    </row>
    <row r="184" spans="1:30">
      <c r="A184" s="34">
        <v>181</v>
      </c>
      <c r="B184">
        <v>1</v>
      </c>
      <c r="C184">
        <v>24</v>
      </c>
      <c r="D184" s="149">
        <f t="shared" si="14"/>
        <v>78.605109203086229</v>
      </c>
      <c r="E184" s="125">
        <f>B184/(B184+Overview!$F$22)</f>
        <v>0.58823529411764708</v>
      </c>
      <c r="F184" s="118">
        <f>EXP(Overview!$F$21/Overview!$F$5-Overview!$F$21/('='!C184+273.15))</f>
        <v>1.2060497570954571</v>
      </c>
      <c r="G184" s="77">
        <f t="shared" si="15"/>
        <v>0.68755164788118128</v>
      </c>
      <c r="H184" s="115">
        <f t="shared" si="16"/>
        <v>0.58823529411764708</v>
      </c>
      <c r="I184" s="80">
        <f>IF((A184-Overview!$F$43)/365=ROUND((A184-Overview!$F$43)/365,0),I183*0.05,I183+U183)</f>
        <v>0</v>
      </c>
      <c r="J184" s="70">
        <f>IF(D184&lt;Overview!$F$16,1,'='!G184/Overview!$F$26)</f>
        <v>29.764140600916939</v>
      </c>
      <c r="K184" s="71">
        <f>IF(D184&lt;Overview!$F$17,'='!G184/Overview!$F$26,Overview!$F$33)</f>
        <v>9.1428571428571423</v>
      </c>
      <c r="L184" s="72">
        <f t="shared" si="17"/>
        <v>9.1428571428571423</v>
      </c>
      <c r="M184" s="81">
        <f>MIN(1,Overview!$F$44*F184*(G184-Overview!$F$25)^2+0.2)</f>
        <v>1</v>
      </c>
      <c r="N184" s="48">
        <f>L184*F184*Overview!$F$8</f>
        <v>0.12482270400293095</v>
      </c>
      <c r="O184" s="48">
        <f>F184*Overview!$F$6</f>
        <v>2.3686817229354781E-3</v>
      </c>
      <c r="P184" s="122">
        <f>N184*(H184/G184-(1+Overview!$F$35/'='!G184)/(Overview!$F$37*Overview!$F$33))/('='!H184+Overview!$F$36)</f>
        <v>2.5515905295652713E-2</v>
      </c>
      <c r="Q184" s="128">
        <f>(N184/G184-P184)*H184*Overview!$F$29*'='!G184^3</f>
        <v>27.006944294669744</v>
      </c>
      <c r="R184" s="57">
        <f t="shared" si="12"/>
        <v>0</v>
      </c>
      <c r="S184" s="58">
        <f t="shared" si="13"/>
        <v>5.8478342444020608E-3</v>
      </c>
      <c r="T184" s="58">
        <f>IF(D184&lt;Overview!$F$18,(1-Overview!$F$9)*'='!Q184-'='!D184*'='!O184,0)</f>
        <v>2.1148011684071659</v>
      </c>
      <c r="U184" s="54">
        <f>IF(D184&gt;=Overview!$F$18,(1-Overview!$F$9)*'='!Q184-Overview!$F$18*'='!O184,0)</f>
        <v>0</v>
      </c>
      <c r="V184" s="2"/>
      <c r="W184" s="112">
        <f>G184/Overview!$F$19</f>
        <v>1.0151360517956316</v>
      </c>
      <c r="X184" s="60">
        <f>G184^3*(1+H184*Overview!$F$38)</f>
        <v>0.40859586421840594</v>
      </c>
      <c r="Y184" s="61">
        <f>G184^3*Overview!$F$42*(1+Overview!$F$38*H184)+I184*Overview!$F$39/Overview!$F$40</f>
        <v>3.677362777965653E-2</v>
      </c>
      <c r="AD184" s="2"/>
    </row>
    <row r="185" spans="1:30">
      <c r="A185" s="34">
        <v>182</v>
      </c>
      <c r="B185">
        <v>1</v>
      </c>
      <c r="C185">
        <v>24</v>
      </c>
      <c r="D185" s="149">
        <f t="shared" si="14"/>
        <v>80.719910371493398</v>
      </c>
      <c r="E185" s="125">
        <f>B185/(B185+Overview!$F$22)</f>
        <v>0.58823529411764708</v>
      </c>
      <c r="F185" s="118">
        <f>EXP(Overview!$F$21/Overview!$F$5-Overview!$F$21/('='!C185+273.15))</f>
        <v>1.2060497570954571</v>
      </c>
      <c r="G185" s="77">
        <f t="shared" si="15"/>
        <v>0.69339948212558333</v>
      </c>
      <c r="H185" s="115">
        <f t="shared" si="16"/>
        <v>0.58823529411764708</v>
      </c>
      <c r="I185" s="80">
        <f>IF((A185-Overview!$F$43)/365=ROUND((A185-Overview!$F$43)/365,0),I184*0.05,I184+U184)</f>
        <v>0</v>
      </c>
      <c r="J185" s="70">
        <f>IF(D185&lt;Overview!$F$16,1,'='!G185/Overview!$F$26)</f>
        <v>30.017293598510101</v>
      </c>
      <c r="K185" s="71">
        <f>IF(D185&lt;Overview!$F$17,'='!G185/Overview!$F$26,Overview!$F$33)</f>
        <v>9.1428571428571423</v>
      </c>
      <c r="L185" s="72">
        <f t="shared" si="17"/>
        <v>9.1428571428571423</v>
      </c>
      <c r="M185" s="81">
        <f>MIN(1,Overview!$F$44*F185*(G185-Overview!$F$25)^2+0.2)</f>
        <v>1</v>
      </c>
      <c r="N185" s="48">
        <f>L185*F185*Overview!$F$8</f>
        <v>0.12482270400293095</v>
      </c>
      <c r="O185" s="48">
        <f>F185*Overview!$F$6</f>
        <v>2.3686817229354781E-3</v>
      </c>
      <c r="P185" s="122">
        <f>N185*(H185/G185-(1+Overview!$F$35/'='!G185)/(Overview!$F$37*Overview!$F$33))/('='!H185+Overview!$F$36)</f>
        <v>2.5252909241669282E-2</v>
      </c>
      <c r="Q185" s="128">
        <f>(N185/G185-P185)*H185*Overview!$F$29*'='!G185^3</f>
        <v>27.476789921702263</v>
      </c>
      <c r="R185" s="57">
        <f t="shared" si="12"/>
        <v>0</v>
      </c>
      <c r="S185" s="58">
        <f t="shared" si="13"/>
        <v>5.836784730112613E-3</v>
      </c>
      <c r="T185" s="58">
        <f>IF(D185&lt;Overview!$F$18,(1-Overview!$F$9)*'='!Q185-'='!D185*'='!O185,0)</f>
        <v>2.1498227249550883</v>
      </c>
      <c r="U185" s="54">
        <f>IF(D185&gt;=Overview!$F$18,(1-Overview!$F$9)*'='!Q185-Overview!$F$18*'='!O185,0)</f>
        <v>0</v>
      </c>
      <c r="V185" s="2"/>
      <c r="W185" s="112">
        <f>G185/Overview!$F$19</f>
        <v>1.0237700902489049</v>
      </c>
      <c r="X185" s="60">
        <f>G185^3*(1+H185*Overview!$F$38)</f>
        <v>0.41911048266103829</v>
      </c>
      <c r="Y185" s="61">
        <f>G185^3*Overview!$F$42*(1+Overview!$F$38*H185)+I185*Overview!$F$39/Overview!$F$40</f>
        <v>3.771994343949344E-2</v>
      </c>
      <c r="AD185" s="2"/>
    </row>
    <row r="186" spans="1:30">
      <c r="A186" s="34">
        <v>183</v>
      </c>
      <c r="B186">
        <v>1</v>
      </c>
      <c r="C186">
        <v>24</v>
      </c>
      <c r="D186" s="149">
        <f t="shared" si="14"/>
        <v>82.869733096448485</v>
      </c>
      <c r="E186" s="125">
        <f>B186/(B186+Overview!$F$22)</f>
        <v>0.58823529411764708</v>
      </c>
      <c r="F186" s="118">
        <f>EXP(Overview!$F$21/Overview!$F$5-Overview!$F$21/('='!C186+273.15))</f>
        <v>1.2060497570954571</v>
      </c>
      <c r="G186" s="77">
        <f t="shared" si="15"/>
        <v>0.69923626685569595</v>
      </c>
      <c r="H186" s="115">
        <f t="shared" si="16"/>
        <v>0.58823529411764708</v>
      </c>
      <c r="I186" s="80">
        <f>IF((A186-Overview!$F$43)/365=ROUND((A186-Overview!$F$43)/365,0),I185*0.05,I185+U185)</f>
        <v>0</v>
      </c>
      <c r="J186" s="70">
        <f>IF(D186&lt;Overview!$F$16,1,'='!G186/Overview!$F$26)</f>
        <v>30.269968262151341</v>
      </c>
      <c r="K186" s="71">
        <f>IF(D186&lt;Overview!$F$17,'='!G186/Overview!$F$26,Overview!$F$33)</f>
        <v>9.1428571428571423</v>
      </c>
      <c r="L186" s="72">
        <f t="shared" si="17"/>
        <v>9.1428571428571423</v>
      </c>
      <c r="M186" s="81">
        <f>MIN(1,Overview!$F$44*F186*(G186-Overview!$F$25)^2+0.2)</f>
        <v>1</v>
      </c>
      <c r="N186" s="48">
        <f>L186*F186*Overview!$F$8</f>
        <v>0.12482270400293095</v>
      </c>
      <c r="O186" s="48">
        <f>F186*Overview!$F$6</f>
        <v>2.3686817229354781E-3</v>
      </c>
      <c r="P186" s="122">
        <f>N186*(H186/G186-(1+Overview!$F$35/'='!G186)/(Overview!$F$37*Overview!$F$33))/('='!H186+Overview!$F$36)</f>
        <v>2.4994796623480298E-2</v>
      </c>
      <c r="Q186" s="128">
        <f>(N186/G186-P186)*H186*Overview!$F$29*'='!G186^3</f>
        <v>27.94993078964853</v>
      </c>
      <c r="R186" s="57">
        <f t="shared" si="12"/>
        <v>0</v>
      </c>
      <c r="S186" s="58">
        <f t="shared" si="13"/>
        <v>5.8257560939399058E-3</v>
      </c>
      <c r="T186" s="58">
        <f>IF(D186&lt;Overview!$F$18,(1-Overview!$F$9)*'='!Q186-'='!D186*'='!O186,0)</f>
        <v>2.1850420811079574</v>
      </c>
      <c r="U186" s="54">
        <f>IF(D186&gt;=Overview!$F$18,(1-Overview!$F$9)*'='!Q186-Overview!$F$18*'='!O186,0)</f>
        <v>0</v>
      </c>
      <c r="V186" s="2"/>
      <c r="W186" s="112">
        <f>G186/Overview!$F$19</f>
        <v>1.0323878146400354</v>
      </c>
      <c r="X186" s="60">
        <f>G186^3*(1+H186*Overview!$F$38)</f>
        <v>0.42978358185330495</v>
      </c>
      <c r="Y186" s="61">
        <f>G186^3*Overview!$F$42*(1+Overview!$F$38*H186)+I186*Overview!$F$39/Overview!$F$40</f>
        <v>3.8680522366797442E-2</v>
      </c>
      <c r="AD186" s="2"/>
    </row>
    <row r="187" spans="1:30">
      <c r="A187" s="34">
        <v>184</v>
      </c>
      <c r="B187">
        <v>1</v>
      </c>
      <c r="C187">
        <v>24</v>
      </c>
      <c r="D187" s="149">
        <f t="shared" si="14"/>
        <v>85.054775177556436</v>
      </c>
      <c r="E187" s="125">
        <f>B187/(B187+Overview!$F$22)</f>
        <v>0.58823529411764708</v>
      </c>
      <c r="F187" s="118">
        <f>EXP(Overview!$F$21/Overview!$F$5-Overview!$F$21/('='!C187+273.15))</f>
        <v>1.2060497570954571</v>
      </c>
      <c r="G187" s="77">
        <f t="shared" si="15"/>
        <v>0.70506202294963582</v>
      </c>
      <c r="H187" s="115">
        <f t="shared" si="16"/>
        <v>0.58823529411764708</v>
      </c>
      <c r="I187" s="80">
        <f>IF((A187-Overview!$F$43)/365=ROUND((A187-Overview!$F$43)/365,0),I186*0.05,I186+U186)</f>
        <v>0</v>
      </c>
      <c r="J187" s="70">
        <f>IF(D187&lt;Overview!$F$16,1,'='!G187/Overview!$F$26)</f>
        <v>30.522165495655234</v>
      </c>
      <c r="K187" s="71">
        <f>IF(D187&lt;Overview!$F$17,'='!G187/Overview!$F$26,Overview!$F$33)</f>
        <v>9.1428571428571423</v>
      </c>
      <c r="L187" s="72">
        <f t="shared" si="17"/>
        <v>9.1428571428571423</v>
      </c>
      <c r="M187" s="81">
        <f>MIN(1,Overview!$F$44*F187*(G187-Overview!$F$25)^2+0.2)</f>
        <v>1</v>
      </c>
      <c r="N187" s="48">
        <f>L187*F187*Overview!$F$8</f>
        <v>0.12482270400293095</v>
      </c>
      <c r="O187" s="48">
        <f>F187*Overview!$F$6</f>
        <v>2.3686817229354781E-3</v>
      </c>
      <c r="P187" s="122">
        <f>N187*(H187/G187-(1+Overview!$F$35/'='!G187)/(Overview!$F$37*Overview!$F$33))/('='!H187+Overview!$F$36)</f>
        <v>2.474143312431672E-2</v>
      </c>
      <c r="Q187" s="128">
        <f>(N187/G187-P187)*H187*Overview!$F$29*'='!G187^3</f>
        <v>28.426348470767316</v>
      </c>
      <c r="R187" s="57">
        <f t="shared" si="12"/>
        <v>0</v>
      </c>
      <c r="S187" s="58">
        <f t="shared" si="13"/>
        <v>5.8147482964346249E-3</v>
      </c>
      <c r="T187" s="58">
        <f>IF(D187&lt;Overview!$F$18,(1-Overview!$F$9)*'='!Q187-'='!D187*'='!O187,0)</f>
        <v>2.2204571982979129</v>
      </c>
      <c r="U187" s="54">
        <f>IF(D187&gt;=Overview!$F$18,(1-Overview!$F$9)*'='!Q187-Overview!$F$18*'='!O187,0)</f>
        <v>0</v>
      </c>
      <c r="V187" s="2"/>
      <c r="W187" s="112">
        <f>G187/Overview!$F$19</f>
        <v>1.0409892557945311</v>
      </c>
      <c r="X187" s="60">
        <f>G187^3*(1+H187*Overview!$F$38)</f>
        <v>0.44061568461392331</v>
      </c>
      <c r="Y187" s="61">
        <f>G187^3*Overview!$F$42*(1+Overview!$F$38*H187)+I187*Overview!$F$39/Overview!$F$40</f>
        <v>3.96554116152531E-2</v>
      </c>
      <c r="AD187" s="2"/>
    </row>
    <row r="188" spans="1:30">
      <c r="A188" s="34">
        <v>185</v>
      </c>
      <c r="B188">
        <v>1</v>
      </c>
      <c r="C188">
        <v>24</v>
      </c>
      <c r="D188" s="149">
        <f t="shared" si="14"/>
        <v>87.275232375854344</v>
      </c>
      <c r="E188" s="125">
        <f>B188/(B188+Overview!$F$22)</f>
        <v>0.58823529411764708</v>
      </c>
      <c r="F188" s="118">
        <f>EXP(Overview!$F$21/Overview!$F$5-Overview!$F$21/('='!C188+273.15))</f>
        <v>1.2060497570954571</v>
      </c>
      <c r="G188" s="77">
        <f t="shared" si="15"/>
        <v>0.7108767712460704</v>
      </c>
      <c r="H188" s="115">
        <f t="shared" si="16"/>
        <v>0.58823529411764708</v>
      </c>
      <c r="I188" s="80">
        <f>IF((A188-Overview!$F$43)/365=ROUND((A188-Overview!$F$43)/365,0),I187*0.05,I187+U187)</f>
        <v>0</v>
      </c>
      <c r="J188" s="70">
        <f>IF(D188&lt;Overview!$F$16,1,'='!G188/Overview!$F$26)</f>
        <v>30.77388620112859</v>
      </c>
      <c r="K188" s="71">
        <f>IF(D188&lt;Overview!$F$17,'='!G188/Overview!$F$26,Overview!$F$33)</f>
        <v>9.1428571428571423</v>
      </c>
      <c r="L188" s="72">
        <f t="shared" si="17"/>
        <v>9.1428571428571423</v>
      </c>
      <c r="M188" s="81">
        <f>MIN(1,Overview!$F$44*F188*(G188-Overview!$F$25)^2+0.2)</f>
        <v>1</v>
      </c>
      <c r="N188" s="48">
        <f>L188*F188*Overview!$F$8</f>
        <v>0.12482270400293095</v>
      </c>
      <c r="O188" s="48">
        <f>F188*Overview!$F$6</f>
        <v>2.3686817229354781E-3</v>
      </c>
      <c r="P188" s="122">
        <f>N188*(H188/G188-(1+Overview!$F$35/'='!G188)/(Overview!$F$37*Overview!$F$33))/('='!H188+Overview!$F$36)</f>
        <v>2.449268930836828E-2</v>
      </c>
      <c r="Q188" s="128">
        <f>(N188/G188-P188)*H188*Overview!$F$29*'='!G188^3</f>
        <v>28.906024597882961</v>
      </c>
      <c r="R188" s="57">
        <f t="shared" si="12"/>
        <v>0</v>
      </c>
      <c r="S188" s="58">
        <f t="shared" si="13"/>
        <v>5.8037612982219976E-3</v>
      </c>
      <c r="T188" s="58">
        <f>IF(D188&lt;Overview!$F$18,(1-Overview!$F$9)*'='!Q188-'='!D188*'='!O188,0)</f>
        <v>2.2560660479459966</v>
      </c>
      <c r="U188" s="54">
        <f>IF(D188&gt;=Overview!$F$18,(1-Overview!$F$9)*'='!Q188-Overview!$F$18*'='!O188,0)</f>
        <v>0</v>
      </c>
      <c r="V188" s="2"/>
      <c r="W188" s="112">
        <f>G188/Overview!$F$19</f>
        <v>1.0495744444796551</v>
      </c>
      <c r="X188" s="60">
        <f>G188^3*(1+H188*Overview!$F$38)</f>
        <v>0.45160730120742326</v>
      </c>
      <c r="Y188" s="61">
        <f>G188^3*Overview!$F$42*(1+Overview!$F$38*H188)+I188*Overview!$F$39/Overview!$F$40</f>
        <v>4.0644657108668089E-2</v>
      </c>
      <c r="AD188" s="2"/>
    </row>
    <row r="189" spans="1:30">
      <c r="A189" s="34">
        <v>186</v>
      </c>
      <c r="B189">
        <v>1</v>
      </c>
      <c r="C189">
        <v>24</v>
      </c>
      <c r="D189" s="149">
        <f t="shared" si="14"/>
        <v>89.531298423800337</v>
      </c>
      <c r="E189" s="125">
        <f>B189/(B189+Overview!$F$22)</f>
        <v>0.58823529411764708</v>
      </c>
      <c r="F189" s="118">
        <f>EXP(Overview!$F$21/Overview!$F$5-Overview!$F$21/('='!C189+273.15))</f>
        <v>1.2060497570954571</v>
      </c>
      <c r="G189" s="77">
        <f t="shared" si="15"/>
        <v>0.71668053254429243</v>
      </c>
      <c r="H189" s="115">
        <f t="shared" si="16"/>
        <v>0.58823529411764708</v>
      </c>
      <c r="I189" s="80">
        <f>IF((A189-Overview!$F$43)/365=ROUND((A189-Overview!$F$43)/365,0),I188*0.05,I188+U188)</f>
        <v>0</v>
      </c>
      <c r="J189" s="70">
        <f>IF(D189&lt;Overview!$F$16,1,'='!G189/Overview!$F$26)</f>
        <v>31.025131278973699</v>
      </c>
      <c r="K189" s="71">
        <f>IF(D189&lt;Overview!$F$17,'='!G189/Overview!$F$26,Overview!$F$33)</f>
        <v>9.1428571428571423</v>
      </c>
      <c r="L189" s="72">
        <f t="shared" si="17"/>
        <v>9.1428571428571423</v>
      </c>
      <c r="M189" s="81">
        <f>MIN(1,Overview!$F$44*F189*(G189-Overview!$F$25)^2+0.2)</f>
        <v>1</v>
      </c>
      <c r="N189" s="48">
        <f>L189*F189*Overview!$F$8</f>
        <v>0.12482270400293095</v>
      </c>
      <c r="O189" s="48">
        <f>F189*Overview!$F$6</f>
        <v>2.3686817229354781E-3</v>
      </c>
      <c r="P189" s="122">
        <f>N189*(H189/G189-(1+Overview!$F$35/'='!G189)/(Overview!$F$37*Overview!$F$33))/('='!H189+Overview!$F$36)</f>
        <v>2.4248440401066579E-2</v>
      </c>
      <c r="Q189" s="128">
        <f>(N189/G189-P189)*H189*Overview!$F$29*'='!G189^3</f>
        <v>29.388940864288696</v>
      </c>
      <c r="R189" s="57">
        <f t="shared" si="12"/>
        <v>0</v>
      </c>
      <c r="S189" s="58">
        <f t="shared" si="13"/>
        <v>5.7927950600016433E-3</v>
      </c>
      <c r="T189" s="58">
        <f>IF(D189&lt;Overview!$F$18,(1-Overview!$F$9)*'='!Q189-'='!D189*'='!O189,0)</f>
        <v>2.2918666114302608</v>
      </c>
      <c r="U189" s="54">
        <f>IF(D189&gt;=Overview!$F$18,(1-Overview!$F$9)*'='!Q189-Overview!$F$18*'='!O189,0)</f>
        <v>0</v>
      </c>
      <c r="V189" s="2"/>
      <c r="W189" s="112">
        <f>G189/Overview!$F$19</f>
        <v>1.0581434114045363</v>
      </c>
      <c r="X189" s="60">
        <f>G189^3*(1+H189*Overview!$F$38)</f>
        <v>0.46275892945941216</v>
      </c>
      <c r="Y189" s="61">
        <f>G189^3*Overview!$F$42*(1+Overview!$F$38*H189)+I189*Overview!$F$39/Overview!$F$40</f>
        <v>4.1648303651347099E-2</v>
      </c>
      <c r="AD189" s="2"/>
    </row>
    <row r="190" spans="1:30">
      <c r="A190" s="34">
        <v>187</v>
      </c>
      <c r="B190">
        <v>1</v>
      </c>
      <c r="C190">
        <v>24</v>
      </c>
      <c r="D190" s="149">
        <f t="shared" si="14"/>
        <v>91.823165035230602</v>
      </c>
      <c r="E190" s="125">
        <f>B190/(B190+Overview!$F$22)</f>
        <v>0.58823529411764708</v>
      </c>
      <c r="F190" s="118">
        <f>EXP(Overview!$F$21/Overview!$F$5-Overview!$F$21/('='!C190+273.15))</f>
        <v>1.2060497570954571</v>
      </c>
      <c r="G190" s="77">
        <f t="shared" si="15"/>
        <v>0.72247332760429406</v>
      </c>
      <c r="H190" s="115">
        <f t="shared" si="16"/>
        <v>0.58823529411764708</v>
      </c>
      <c r="I190" s="80">
        <f>IF((A190-Overview!$F$43)/365=ROUND((A190-Overview!$F$43)/365,0),I189*0.05,I189+U189)</f>
        <v>0</v>
      </c>
      <c r="J190" s="70">
        <f>IF(D190&lt;Overview!$F$16,1,'='!G190/Overview!$F$26)</f>
        <v>31.275901627891518</v>
      </c>
      <c r="K190" s="71">
        <f>IF(D190&lt;Overview!$F$17,'='!G190/Overview!$F$26,Overview!$F$33)</f>
        <v>9.1428571428571423</v>
      </c>
      <c r="L190" s="72">
        <f t="shared" si="17"/>
        <v>9.1428571428571423</v>
      </c>
      <c r="M190" s="81">
        <f>MIN(1,Overview!$F$44*F190*(G190-Overview!$F$25)^2+0.2)</f>
        <v>1</v>
      </c>
      <c r="N190" s="48">
        <f>L190*F190*Overview!$F$8</f>
        <v>0.12482270400293095</v>
      </c>
      <c r="O190" s="48">
        <f>F190*Overview!$F$6</f>
        <v>2.3686817229354781E-3</v>
      </c>
      <c r="P190" s="122">
        <f>N190*(H190/G190-(1+Overview!$F$35/'='!G190)/(Overview!$F$37*Overview!$F$33))/('='!H190+Overview!$F$36)</f>
        <v>2.4008566081131083E-2</v>
      </c>
      <c r="Q190" s="128">
        <f>(N190/G190-P190)*H190*Overview!$F$29*'='!G190^3</f>
        <v>29.875079023649448</v>
      </c>
      <c r="R190" s="57">
        <f t="shared" si="12"/>
        <v>0</v>
      </c>
      <c r="S190" s="58">
        <f t="shared" si="13"/>
        <v>5.7818495425474535E-3</v>
      </c>
      <c r="T190" s="58">
        <f>IF(D190&lt;Overview!$F$18,(1-Overview!$F$9)*'='!Q190-'='!D190*'='!O190,0)</f>
        <v>2.3278568800538957</v>
      </c>
      <c r="U190" s="54">
        <f>IF(D190&gt;=Overview!$F$18,(1-Overview!$F$9)*'='!Q190-Overview!$F$18*'='!O190,0)</f>
        <v>0</v>
      </c>
      <c r="V190" s="2"/>
      <c r="W190" s="112">
        <f>G190/Overview!$F$19</f>
        <v>1.0666961872202776</v>
      </c>
      <c r="X190" s="60">
        <f>G190^3*(1+H190*Overview!$F$38)</f>
        <v>0.47407105487100543</v>
      </c>
      <c r="Y190" s="61">
        <f>G190^3*Overview!$F$42*(1+Overview!$F$38*H190)+I190*Overview!$F$39/Overview!$F$40</f>
        <v>4.2666394938390494E-2</v>
      </c>
      <c r="AD190" s="2"/>
    </row>
    <row r="191" spans="1:30">
      <c r="A191" s="34">
        <v>188</v>
      </c>
      <c r="B191">
        <v>1</v>
      </c>
      <c r="C191">
        <v>24</v>
      </c>
      <c r="D191" s="149">
        <f t="shared" si="14"/>
        <v>94.151021915284502</v>
      </c>
      <c r="E191" s="125">
        <f>B191/(B191+Overview!$F$22)</f>
        <v>0.58823529411764708</v>
      </c>
      <c r="F191" s="118">
        <f>EXP(Overview!$F$21/Overview!$F$5-Overview!$F$21/('='!C191+273.15))</f>
        <v>1.2060497570954571</v>
      </c>
      <c r="G191" s="77">
        <f t="shared" si="15"/>
        <v>0.72825517714684151</v>
      </c>
      <c r="H191" s="115">
        <f t="shared" si="16"/>
        <v>0.58823529411764708</v>
      </c>
      <c r="I191" s="80">
        <f>IF((A191-Overview!$F$43)/365=ROUND((A191-Overview!$F$43)/365,0),I190*0.05,I190+U190)</f>
        <v>0</v>
      </c>
      <c r="J191" s="70">
        <f>IF(D191&lt;Overview!$F$16,1,'='!G191/Overview!$F$26)</f>
        <v>31.526198144884916</v>
      </c>
      <c r="K191" s="71">
        <f>IF(D191&lt;Overview!$F$17,'='!G191/Overview!$F$26,Overview!$F$33)</f>
        <v>9.1428571428571423</v>
      </c>
      <c r="L191" s="72">
        <f t="shared" si="17"/>
        <v>9.1428571428571423</v>
      </c>
      <c r="M191" s="81">
        <f>MIN(1,Overview!$F$44*F191*(G191-Overview!$F$25)^2+0.2)</f>
        <v>1</v>
      </c>
      <c r="N191" s="48">
        <f>L191*F191*Overview!$F$8</f>
        <v>0.12482270400293095</v>
      </c>
      <c r="O191" s="48">
        <f>F191*Overview!$F$6</f>
        <v>2.3686817229354781E-3</v>
      </c>
      <c r="P191" s="122">
        <f>N191*(H191/G191-(1+Overview!$F$35/'='!G191)/(Overview!$F$37*Overview!$F$33))/('='!H191+Overview!$F$36)</f>
        <v>2.3772950283649549E-2</v>
      </c>
      <c r="Q191" s="128">
        <f>(N191/G191-P191)*H191*Overview!$F$29*'='!G191^3</f>
        <v>30.364420889904075</v>
      </c>
      <c r="R191" s="57">
        <f t="shared" si="12"/>
        <v>0</v>
      </c>
      <c r="S191" s="58">
        <f t="shared" si="13"/>
        <v>5.7709247067074193E-3</v>
      </c>
      <c r="T191" s="58">
        <f>IF(D191&lt;Overview!$F$18,(1-Overview!$F$9)*'='!Q191-'='!D191*'='!O191,0)</f>
        <v>2.3640348550133967</v>
      </c>
      <c r="U191" s="54">
        <f>IF(D191&gt;=Overview!$F$18,(1-Overview!$F$9)*'='!Q191-Overview!$F$18*'='!O191,0)</f>
        <v>0</v>
      </c>
      <c r="V191" s="2"/>
      <c r="W191" s="112">
        <f>G191/Overview!$F$19</f>
        <v>1.0752328025200673</v>
      </c>
      <c r="X191" s="60">
        <f>G191^3*(1+H191*Overview!$F$38)</f>
        <v>0.48554415073242857</v>
      </c>
      <c r="Y191" s="61">
        <f>G191^3*Overview!$F$42*(1+Overview!$F$38*H191)+I191*Overview!$F$39/Overview!$F$40</f>
        <v>4.3698973565918564E-2</v>
      </c>
      <c r="AD191" s="2"/>
    </row>
    <row r="192" spans="1:30">
      <c r="A192" s="34">
        <v>189</v>
      </c>
      <c r="B192">
        <v>1</v>
      </c>
      <c r="C192">
        <v>24</v>
      </c>
      <c r="D192" s="149">
        <f t="shared" si="14"/>
        <v>96.515056770297903</v>
      </c>
      <c r="E192" s="125">
        <f>B192/(B192+Overview!$F$22)</f>
        <v>0.58823529411764708</v>
      </c>
      <c r="F192" s="118">
        <f>EXP(Overview!$F$21/Overview!$F$5-Overview!$F$21/('='!C192+273.15))</f>
        <v>1.2060497570954571</v>
      </c>
      <c r="G192" s="77">
        <f t="shared" si="15"/>
        <v>0.73402610185354888</v>
      </c>
      <c r="H192" s="115">
        <f t="shared" si="16"/>
        <v>0.58823529411764708</v>
      </c>
      <c r="I192" s="80">
        <f>IF((A192-Overview!$F$43)/365=ROUND((A192-Overview!$F$43)/365,0),I191*0.05,I191+U191)</f>
        <v>0</v>
      </c>
      <c r="J192" s="70">
        <f>IF(D192&lt;Overview!$F$16,1,'='!G192/Overview!$F$26)</f>
        <v>31.77602172526186</v>
      </c>
      <c r="K192" s="71">
        <f>IF(D192&lt;Overview!$F$17,'='!G192/Overview!$F$26,Overview!$F$33)</f>
        <v>9.1428571428571423</v>
      </c>
      <c r="L192" s="72">
        <f t="shared" si="17"/>
        <v>9.1428571428571423</v>
      </c>
      <c r="M192" s="81">
        <f>MIN(1,Overview!$F$44*F192*(G192-Overview!$F$25)^2+0.2)</f>
        <v>1</v>
      </c>
      <c r="N192" s="48">
        <f>L192*F192*Overview!$F$8</f>
        <v>0.12482270400293095</v>
      </c>
      <c r="O192" s="48">
        <f>F192*Overview!$F$6</f>
        <v>2.3686817229354781E-3</v>
      </c>
      <c r="P192" s="122">
        <f>N192*(H192/G192-(1+Overview!$F$35/'='!G192)/(Overview!$F$37*Overview!$F$33))/('='!H192+Overview!$F$36)</f>
        <v>2.3541481013516132E-2</v>
      </c>
      <c r="Q192" s="128">
        <f>(N192/G192-P192)*H192*Overview!$F$29*'='!G192^3</f>
        <v>30.856948337167118</v>
      </c>
      <c r="R192" s="57">
        <f t="shared" si="12"/>
        <v>0</v>
      </c>
      <c r="S192" s="58">
        <f t="shared" si="13"/>
        <v>5.7600205134035265E-3</v>
      </c>
      <c r="T192" s="58">
        <f>IF(D192&lt;Overview!$F$18,(1-Overview!$F$9)*'='!Q192-'='!D192*'='!O192,0)</f>
        <v>2.4003985473667555</v>
      </c>
      <c r="U192" s="54">
        <f>IF(D192&gt;=Overview!$F$18,(1-Overview!$F$9)*'='!Q192-Overview!$F$18*'='!O192,0)</f>
        <v>0</v>
      </c>
      <c r="V192" s="2"/>
      <c r="W192" s="112">
        <f>G192/Overview!$F$19</f>
        <v>1.0837532878392866</v>
      </c>
      <c r="X192" s="60">
        <f>G192^3*(1+H192*Overview!$F$38)</f>
        <v>0.49717867823579487</v>
      </c>
      <c r="Y192" s="61">
        <f>G192^3*Overview!$F$42*(1+Overview!$F$38*H192)+I192*Overview!$F$39/Overview!$F$40</f>
        <v>4.4746081041221533E-2</v>
      </c>
      <c r="AD192" s="2"/>
    </row>
    <row r="193" spans="1:30">
      <c r="A193" s="34">
        <v>190</v>
      </c>
      <c r="B193">
        <v>1</v>
      </c>
      <c r="C193">
        <v>24</v>
      </c>
      <c r="D193" s="149">
        <f t="shared" si="14"/>
        <v>98.915455317664652</v>
      </c>
      <c r="E193" s="125">
        <f>B193/(B193+Overview!$F$22)</f>
        <v>0.58823529411764708</v>
      </c>
      <c r="F193" s="118">
        <f>EXP(Overview!$F$21/Overview!$F$5-Overview!$F$21/('='!C193+273.15))</f>
        <v>1.2060497570954571</v>
      </c>
      <c r="G193" s="77">
        <f t="shared" si="15"/>
        <v>0.7397861223669524</v>
      </c>
      <c r="H193" s="115">
        <f t="shared" si="16"/>
        <v>0.58823529411764708</v>
      </c>
      <c r="I193" s="80">
        <f>IF((A193-Overview!$F$43)/365=ROUND((A193-Overview!$F$43)/365,0),I192*0.05,I192+U192)</f>
        <v>0</v>
      </c>
      <c r="J193" s="70">
        <f>IF(D193&lt;Overview!$F$16,1,'='!G193/Overview!$F$26)</f>
        <v>32.025373262638631</v>
      </c>
      <c r="K193" s="71">
        <f>IF(D193&lt;Overview!$F$17,'='!G193/Overview!$F$26,Overview!$F$33)</f>
        <v>9.1428571428571423</v>
      </c>
      <c r="L193" s="72">
        <f t="shared" si="17"/>
        <v>9.1428571428571423</v>
      </c>
      <c r="M193" s="81">
        <f>MIN(1,Overview!$F$44*F193*(G193-Overview!$F$25)^2+0.2)</f>
        <v>1</v>
      </c>
      <c r="N193" s="48">
        <f>L193*F193*Overview!$F$8</f>
        <v>0.12482270400293095</v>
      </c>
      <c r="O193" s="48">
        <f>F193*Overview!$F$6</f>
        <v>2.3686817229354781E-3</v>
      </c>
      <c r="P193" s="122">
        <f>N193*(H193/G193-(1+Overview!$F$35/'='!G193)/(Overview!$F$37*Overview!$F$33))/('='!H193+Overview!$F$36)</f>
        <v>2.3314050168596726E-2</v>
      </c>
      <c r="Q193" s="128">
        <f>(N193/G193-P193)*H193*Overview!$F$29*'='!G193^3</f>
        <v>31.352643299630039</v>
      </c>
      <c r="R193" s="57">
        <f t="shared" si="12"/>
        <v>0</v>
      </c>
      <c r="S193" s="58">
        <f t="shared" si="13"/>
        <v>5.7491369236315889E-3</v>
      </c>
      <c r="T193" s="58">
        <f>IF(D193&lt;Overview!$F$18,(1-Overview!$F$9)*'='!Q193-'='!D193*'='!O193,0)</f>
        <v>2.4369459780016878</v>
      </c>
      <c r="U193" s="54">
        <f>IF(D193&gt;=Overview!$F$18,(1-Overview!$F$9)*'='!Q193-Overview!$F$18*'='!O193,0)</f>
        <v>0</v>
      </c>
      <c r="V193" s="2"/>
      <c r="W193" s="112">
        <f>G193/Overview!$F$19</f>
        <v>1.0922576736556213</v>
      </c>
      <c r="X193" s="60">
        <f>G193^3*(1+H193*Overview!$F$38)</f>
        <v>0.50897508658706714</v>
      </c>
      <c r="Y193" s="61">
        <f>G193^3*Overview!$F$42*(1+Overview!$F$38*H193)+I193*Overview!$F$39/Overview!$F$40</f>
        <v>4.5807757792836037E-2</v>
      </c>
      <c r="AD193" s="2"/>
    </row>
    <row r="194" spans="1:30">
      <c r="A194" s="34">
        <v>191</v>
      </c>
      <c r="B194">
        <v>1</v>
      </c>
      <c r="C194">
        <v>24</v>
      </c>
      <c r="D194" s="149">
        <f t="shared" si="14"/>
        <v>101.35240129566634</v>
      </c>
      <c r="E194" s="125">
        <f>B194/(B194+Overview!$F$22)</f>
        <v>0.58823529411764708</v>
      </c>
      <c r="F194" s="118">
        <f>EXP(Overview!$F$21/Overview!$F$5-Overview!$F$21/('='!C194+273.15))</f>
        <v>1.2060497570954571</v>
      </c>
      <c r="G194" s="77">
        <f t="shared" si="15"/>
        <v>0.74553525929058395</v>
      </c>
      <c r="H194" s="115">
        <f t="shared" si="16"/>
        <v>0.58823529411764708</v>
      </c>
      <c r="I194" s="80">
        <f>IF((A194-Overview!$F$43)/365=ROUND((A194-Overview!$F$43)/365,0),I193*0.05,I193+U193)</f>
        <v>0</v>
      </c>
      <c r="J194" s="70">
        <f>IF(D194&lt;Overview!$F$16,1,'='!G194/Overview!$F$26)</f>
        <v>32.274253648943031</v>
      </c>
      <c r="K194" s="71">
        <f>IF(D194&lt;Overview!$F$17,'='!G194/Overview!$F$26,Overview!$F$33)</f>
        <v>9.1428571428571423</v>
      </c>
      <c r="L194" s="72">
        <f t="shared" si="17"/>
        <v>9.1428571428571423</v>
      </c>
      <c r="M194" s="81">
        <f>MIN(1,Overview!$F$44*F194*(G194-Overview!$F$25)^2+0.2)</f>
        <v>1</v>
      </c>
      <c r="N194" s="48">
        <f>L194*F194*Overview!$F$8</f>
        <v>0.12482270400293095</v>
      </c>
      <c r="O194" s="48">
        <f>F194*Overview!$F$6</f>
        <v>2.3686817229354781E-3</v>
      </c>
      <c r="P194" s="122">
        <f>N194*(H194/G194-(1+Overview!$F$35/'='!G194)/(Overview!$F$37*Overview!$F$33))/('='!H194+Overview!$F$36)</f>
        <v>2.3090553372035246E-2</v>
      </c>
      <c r="Q194" s="128">
        <f>(N194/G194-P194)*H194*Overview!$F$29*'='!G194^3</f>
        <v>31.851487771461866</v>
      </c>
      <c r="R194" s="57">
        <f t="shared" si="12"/>
        <v>0</v>
      </c>
      <c r="S194" s="58">
        <f t="shared" si="13"/>
        <v>5.7382738984611209E-3</v>
      </c>
      <c r="T194" s="58">
        <f>IF(D194&lt;Overview!$F$18,(1-Overview!$F$9)*'='!Q194-'='!D194*'='!O194,0)</f>
        <v>2.4736751776038859</v>
      </c>
      <c r="U194" s="54">
        <f>IF(D194&gt;=Overview!$F$18,(1-Overview!$F$9)*'='!Q194-Overview!$F$18*'='!O194,0)</f>
        <v>0</v>
      </c>
      <c r="V194" s="2"/>
      <c r="W194" s="112">
        <f>G194/Overview!$F$19</f>
        <v>1.1007459903891688</v>
      </c>
      <c r="X194" s="60">
        <f>G194^3*(1+H194*Overview!$F$38)</f>
        <v>0.52093381311720344</v>
      </c>
      <c r="Y194" s="61">
        <f>G194^3*Overview!$F$42*(1+Overview!$F$38*H194)+I194*Overview!$F$39/Overview!$F$40</f>
        <v>4.6884043180548306E-2</v>
      </c>
      <c r="AD194" s="2"/>
    </row>
    <row r="195" spans="1:30">
      <c r="A195" s="34">
        <v>192</v>
      </c>
      <c r="B195">
        <v>1</v>
      </c>
      <c r="C195">
        <v>24</v>
      </c>
      <c r="D195" s="149">
        <f t="shared" si="14"/>
        <v>103.82607647327022</v>
      </c>
      <c r="E195" s="125">
        <f>B195/(B195+Overview!$F$22)</f>
        <v>0.58823529411764708</v>
      </c>
      <c r="F195" s="118">
        <f>EXP(Overview!$F$21/Overview!$F$5-Overview!$F$21/('='!C195+273.15))</f>
        <v>1.2060497570954571</v>
      </c>
      <c r="G195" s="77">
        <f t="shared" si="15"/>
        <v>0.75127353318904511</v>
      </c>
      <c r="H195" s="115">
        <f t="shared" si="16"/>
        <v>0.58823529411764708</v>
      </c>
      <c r="I195" s="80">
        <f>IF((A195-Overview!$F$43)/365=ROUND((A195-Overview!$F$43)/365,0),I194*0.05,I194+U194)</f>
        <v>0</v>
      </c>
      <c r="J195" s="70">
        <f>IF(D195&lt;Overview!$F$16,1,'='!G195/Overview!$F$26)</f>
        <v>32.522663774417538</v>
      </c>
      <c r="K195" s="71">
        <f>IF(D195&lt;Overview!$F$17,'='!G195/Overview!$F$26,Overview!$F$33)</f>
        <v>9.1428571428571423</v>
      </c>
      <c r="L195" s="72">
        <f t="shared" si="17"/>
        <v>9.1428571428571423</v>
      </c>
      <c r="M195" s="81">
        <f>MIN(1,Overview!$F$44*F195*(G195-Overview!$F$25)^2+0.2)</f>
        <v>1</v>
      </c>
      <c r="N195" s="48">
        <f>L195*F195*Overview!$F$8</f>
        <v>0.12482270400293095</v>
      </c>
      <c r="O195" s="48">
        <f>F195*Overview!$F$6</f>
        <v>2.3686817229354781E-3</v>
      </c>
      <c r="P195" s="122">
        <f>N195*(H195/G195-(1+Overview!$F$35/'='!G195)/(Overview!$F$37*Overview!$F$33))/('='!H195+Overview!$F$36)</f>
        <v>2.2870889813154077E-2</v>
      </c>
      <c r="Q195" s="128">
        <f>(N195/G195-P195)*H195*Overview!$F$29*'='!G195^3</f>
        <v>32.353463806709556</v>
      </c>
      <c r="R195" s="57">
        <f t="shared" ref="R195:R258" si="18">(E195*M195-H195)*N195/G195</f>
        <v>0</v>
      </c>
      <c r="S195" s="58">
        <f t="shared" ref="S195:S258" si="19">G195*P195/3</f>
        <v>5.7274313990352014E-3</v>
      </c>
      <c r="T195" s="58">
        <f>IF(D195&lt;Overview!$F$18,(1-Overview!$F$9)*'='!Q195-'='!D195*'='!O195,0)</f>
        <v>2.5105841866253193</v>
      </c>
      <c r="U195" s="54">
        <f>IF(D195&gt;=Overview!$F$18,(1-Overview!$F$9)*'='!Q195-Overview!$F$18*'='!O195,0)</f>
        <v>0</v>
      </c>
      <c r="V195" s="2"/>
      <c r="W195" s="112">
        <f>G195/Overview!$F$19</f>
        <v>1.1092182684025471</v>
      </c>
      <c r="X195" s="60">
        <f>G195^3*(1+H195*Overview!$F$38)</f>
        <v>0.53305528339249875</v>
      </c>
      <c r="Y195" s="61">
        <f>G195^3*Overview!$F$42*(1+Overview!$F$38*H195)+I195*Overview!$F$39/Overview!$F$40</f>
        <v>4.7974975505324882E-2</v>
      </c>
      <c r="AD195" s="2"/>
    </row>
    <row r="196" spans="1:30">
      <c r="A196" s="34">
        <v>193</v>
      </c>
      <c r="B196">
        <v>1</v>
      </c>
      <c r="C196">
        <v>24</v>
      </c>
      <c r="D196" s="149">
        <f t="shared" ref="D196:D259" si="20">D195+T195</f>
        <v>106.33666065989554</v>
      </c>
      <c r="E196" s="125">
        <f>B196/(B196+Overview!$F$22)</f>
        <v>0.58823529411764708</v>
      </c>
      <c r="F196" s="118">
        <f>EXP(Overview!$F$21/Overview!$F$5-Overview!$F$21/('='!C196+273.15))</f>
        <v>1.2060497570954571</v>
      </c>
      <c r="G196" s="77">
        <f t="shared" ref="G196:G259" si="21">G195+S195</f>
        <v>0.75700096458808031</v>
      </c>
      <c r="H196" s="115">
        <f t="shared" ref="H196:H259" si="22">H195+R195</f>
        <v>0.58823529411764708</v>
      </c>
      <c r="I196" s="80">
        <f>IF((A196-Overview!$F$43)/365=ROUND((A196-Overview!$F$43)/365,0),I195*0.05,I195+U195)</f>
        <v>0</v>
      </c>
      <c r="J196" s="70">
        <f>IF(D196&lt;Overview!$F$16,1,'='!G196/Overview!$F$26)</f>
        <v>32.770604527622524</v>
      </c>
      <c r="K196" s="71">
        <f>IF(D196&lt;Overview!$F$17,'='!G196/Overview!$F$26,Overview!$F$33)</f>
        <v>9.1428571428571423</v>
      </c>
      <c r="L196" s="72">
        <f t="shared" ref="L196:L259" si="23">IF(J196=1,1,K196)</f>
        <v>9.1428571428571423</v>
      </c>
      <c r="M196" s="81">
        <f>MIN(1,Overview!$F$44*F196*(G196-Overview!$F$25)^2+0.2)</f>
        <v>1</v>
      </c>
      <c r="N196" s="48">
        <f>L196*F196*Overview!$F$8</f>
        <v>0.12482270400293095</v>
      </c>
      <c r="O196" s="48">
        <f>F196*Overview!$F$6</f>
        <v>2.3686817229354781E-3</v>
      </c>
      <c r="P196" s="122">
        <f>N196*(H196/G196-(1+Overview!$F$35/'='!G196)/(Overview!$F$37*Overview!$F$33))/('='!H196+Overview!$F$36)</f>
        <v>2.2654962096439319E-2</v>
      </c>
      <c r="Q196" s="128">
        <f>(N196/G196-P196)*H196*Overview!$F$29*'='!G196^3</f>
        <v>32.858553519197571</v>
      </c>
      <c r="R196" s="57">
        <f t="shared" si="18"/>
        <v>0</v>
      </c>
      <c r="S196" s="58">
        <f t="shared" si="19"/>
        <v>5.716609386570321E-3</v>
      </c>
      <c r="T196" s="58">
        <f>IF(D196&lt;Overview!$F$18,(1-Overview!$F$9)*'='!Q196-'='!D196*'='!O196,0)</f>
        <v>2.5476710552525486</v>
      </c>
      <c r="U196" s="54">
        <f>IF(D196&gt;=Overview!$F$18,(1-Overview!$F$9)*'='!Q196-Overview!$F$18*'='!O196,0)</f>
        <v>0</v>
      </c>
      <c r="V196" s="2"/>
      <c r="W196" s="112">
        <f>G196/Overview!$F$19</f>
        <v>1.1176745380010045</v>
      </c>
      <c r="X196" s="60">
        <f>G196^3*(1+H196*Overview!$F$38)</f>
        <v>0.54533991132412174</v>
      </c>
      <c r="Y196" s="61">
        <f>G196^3*Overview!$F$42*(1+Overview!$F$38*H196)+I196*Overview!$F$39/Overview!$F$40</f>
        <v>4.9080592019170949E-2</v>
      </c>
      <c r="AD196" s="2"/>
    </row>
    <row r="197" spans="1:30">
      <c r="A197" s="34">
        <v>194</v>
      </c>
      <c r="B197">
        <v>1</v>
      </c>
      <c r="C197">
        <v>24</v>
      </c>
      <c r="D197" s="149">
        <f t="shared" si="20"/>
        <v>108.88433171514809</v>
      </c>
      <c r="E197" s="125">
        <f>B197/(B197+Overview!$F$22)</f>
        <v>0.58823529411764708</v>
      </c>
      <c r="F197" s="118">
        <f>EXP(Overview!$F$21/Overview!$F$5-Overview!$F$21/('='!C197+273.15))</f>
        <v>1.2060497570954571</v>
      </c>
      <c r="G197" s="77">
        <f t="shared" si="21"/>
        <v>0.76271757397465068</v>
      </c>
      <c r="H197" s="115">
        <f t="shared" si="22"/>
        <v>0.58823529411764708</v>
      </c>
      <c r="I197" s="80">
        <f>IF((A197-Overview!$F$43)/365=ROUND((A197-Overview!$F$43)/365,0),I196*0.05,I196+U196)</f>
        <v>0</v>
      </c>
      <c r="J197" s="70">
        <f>IF(D197&lt;Overview!$F$16,1,'='!G197/Overview!$F$26)</f>
        <v>33.018076795439427</v>
      </c>
      <c r="K197" s="71">
        <f>IF(D197&lt;Overview!$F$17,'='!G197/Overview!$F$26,Overview!$F$33)</f>
        <v>9.1428571428571423</v>
      </c>
      <c r="L197" s="72">
        <f t="shared" si="23"/>
        <v>9.1428571428571423</v>
      </c>
      <c r="M197" s="81">
        <f>MIN(1,Overview!$F$44*F197*(G197-Overview!$F$25)^2+0.2)</f>
        <v>1</v>
      </c>
      <c r="N197" s="48">
        <f>L197*F197*Overview!$F$8</f>
        <v>0.12482270400293095</v>
      </c>
      <c r="O197" s="48">
        <f>F197*Overview!$F$6</f>
        <v>2.3686817229354781E-3</v>
      </c>
      <c r="P197" s="122">
        <f>N197*(H197/G197-(1+Overview!$F$35/'='!G197)/(Overview!$F$37*Overview!$F$33))/('='!H197+Overview!$F$36)</f>
        <v>2.2442676098135488E-2</v>
      </c>
      <c r="Q197" s="128">
        <f>(N197/G197-P197)*H197*Overview!$F$29*'='!G197^3</f>
        <v>33.366739082427209</v>
      </c>
      <c r="R197" s="57">
        <f t="shared" si="18"/>
        <v>0</v>
      </c>
      <c r="S197" s="58">
        <f t="shared" si="19"/>
        <v>5.7058078223562597E-3</v>
      </c>
      <c r="T197" s="58">
        <f>IF(D197&lt;Overview!$F$18,(1-Overview!$F$9)*'='!Q197-'='!D197*'='!O197,0)</f>
        <v>2.5849338433750848</v>
      </c>
      <c r="U197" s="54">
        <f>IF(D197&gt;=Overview!$F$18,(1-Overview!$F$9)*'='!Q197-Overview!$F$18*'='!O197,0)</f>
        <v>0</v>
      </c>
      <c r="V197" s="2"/>
      <c r="W197" s="112">
        <f>G197/Overview!$F$19</f>
        <v>1.1261148294325272</v>
      </c>
      <c r="X197" s="60">
        <f>G197^3*(1+H197*Overview!$F$38)</f>
        <v>0.55778809927685669</v>
      </c>
      <c r="Y197" s="61">
        <f>G197^3*Overview!$F$42*(1+Overview!$F$38*H197)+I197*Overview!$F$39/Overview!$F$40</f>
        <v>5.0200928934917094E-2</v>
      </c>
      <c r="AD197" s="2"/>
    </row>
    <row r="198" spans="1:30">
      <c r="A198" s="34">
        <v>195</v>
      </c>
      <c r="B198">
        <v>1</v>
      </c>
      <c r="C198">
        <v>24</v>
      </c>
      <c r="D198" s="149">
        <f t="shared" si="20"/>
        <v>111.46926555852318</v>
      </c>
      <c r="E198" s="125">
        <f>B198/(B198+Overview!$F$22)</f>
        <v>0.58823529411764708</v>
      </c>
      <c r="F198" s="118">
        <f>EXP(Overview!$F$21/Overview!$F$5-Overview!$F$21/('='!C198+273.15))</f>
        <v>1.2060497570954571</v>
      </c>
      <c r="G198" s="77">
        <f t="shared" si="21"/>
        <v>0.76842338179700698</v>
      </c>
      <c r="H198" s="115">
        <f t="shared" si="22"/>
        <v>0.58823529411764708</v>
      </c>
      <c r="I198" s="80">
        <f>IF((A198-Overview!$F$43)/365=ROUND((A198-Overview!$F$43)/365,0),I197*0.05,I197+U197)</f>
        <v>0</v>
      </c>
      <c r="J198" s="70">
        <f>IF(D198&lt;Overview!$F$16,1,'='!G198/Overview!$F$26)</f>
        <v>33.265081463073898</v>
      </c>
      <c r="K198" s="71">
        <f>IF(D198&lt;Overview!$F$17,'='!G198/Overview!$F$26,Overview!$F$33)</f>
        <v>9.1428571428571423</v>
      </c>
      <c r="L198" s="72">
        <f t="shared" si="23"/>
        <v>9.1428571428571423</v>
      </c>
      <c r="M198" s="81">
        <f>MIN(1,Overview!$F$44*F198*(G198-Overview!$F$25)^2+0.2)</f>
        <v>1</v>
      </c>
      <c r="N198" s="48">
        <f>L198*F198*Overview!$F$8</f>
        <v>0.12482270400293095</v>
      </c>
      <c r="O198" s="48">
        <f>F198*Overview!$F$6</f>
        <v>2.3686817229354781E-3</v>
      </c>
      <c r="P198" s="122">
        <f>N198*(H198/G198-(1+Overview!$F$35/'='!G198)/(Overview!$F$37*Overview!$F$33))/('='!H198+Overview!$F$36)</f>
        <v>2.2233940830006058E-2</v>
      </c>
      <c r="Q198" s="128">
        <f>(N198/G198-P198)*H198*Overview!$F$29*'='!G198^3</f>
        <v>33.878002729475384</v>
      </c>
      <c r="R198" s="57">
        <f t="shared" si="18"/>
        <v>0</v>
      </c>
      <c r="S198" s="58">
        <f t="shared" si="19"/>
        <v>5.6950266677559362E-3</v>
      </c>
      <c r="T198" s="58">
        <f>IF(D198&lt;Overview!$F$18,(1-Overview!$F$9)*'='!Q198-'='!D198*'='!O198,0)</f>
        <v>2.6223706205537898</v>
      </c>
      <c r="U198" s="54">
        <f>IF(D198&gt;=Overview!$F$18,(1-Overview!$F$9)*'='!Q198-Overview!$F$18*'='!O198,0)</f>
        <v>0</v>
      </c>
      <c r="V198" s="2"/>
      <c r="W198" s="112">
        <f>G198/Overview!$F$19</f>
        <v>1.1345391728879477</v>
      </c>
      <c r="X198" s="60">
        <f>G198^3*(1+H198*Overview!$F$38)</f>
        <v>0.57040023817705243</v>
      </c>
      <c r="Y198" s="61">
        <f>G198^3*Overview!$F$42*(1+Overview!$F$38*H198)+I198*Overview!$F$39/Overview!$F$40</f>
        <v>5.1336021435934714E-2</v>
      </c>
      <c r="AD198" s="2"/>
    </row>
    <row r="199" spans="1:30">
      <c r="A199" s="34">
        <v>196</v>
      </c>
      <c r="B199">
        <v>1</v>
      </c>
      <c r="C199">
        <v>24</v>
      </c>
      <c r="D199" s="149">
        <f t="shared" si="20"/>
        <v>114.09163617907697</v>
      </c>
      <c r="E199" s="125">
        <f>B199/(B199+Overview!$F$22)</f>
        <v>0.58823529411764708</v>
      </c>
      <c r="F199" s="118">
        <f>EXP(Overview!$F$21/Overview!$F$5-Overview!$F$21/('='!C199+273.15))</f>
        <v>1.2060497570954571</v>
      </c>
      <c r="G199" s="77">
        <f t="shared" si="21"/>
        <v>0.77411840846476287</v>
      </c>
      <c r="H199" s="115">
        <f t="shared" si="22"/>
        <v>0.58823529411764708</v>
      </c>
      <c r="I199" s="80">
        <f>IF((A199-Overview!$F$43)/365=ROUND((A199-Overview!$F$43)/365,0),I198*0.05,I198+U198)</f>
        <v>0</v>
      </c>
      <c r="J199" s="70">
        <f>IF(D199&lt;Overview!$F$16,1,'='!G199/Overview!$F$26)</f>
        <v>33.511619414058998</v>
      </c>
      <c r="K199" s="71">
        <f>IF(D199&lt;Overview!$F$17,'='!G199/Overview!$F$26,Overview!$F$33)</f>
        <v>9.1428571428571423</v>
      </c>
      <c r="L199" s="72">
        <f t="shared" si="23"/>
        <v>9.1428571428571423</v>
      </c>
      <c r="M199" s="81">
        <f>MIN(1,Overview!$F$44*F199*(G199-Overview!$F$25)^2+0.2)</f>
        <v>1</v>
      </c>
      <c r="N199" s="48">
        <f>L199*F199*Overview!$F$8</f>
        <v>0.12482270400293095</v>
      </c>
      <c r="O199" s="48">
        <f>F199*Overview!$F$6</f>
        <v>2.3686817229354781E-3</v>
      </c>
      <c r="P199" s="122">
        <f>N199*(H199/G199-(1+Overview!$F$35/'='!G199)/(Overview!$F$37*Overview!$F$33))/('='!H199+Overview!$F$36)</f>
        <v>2.2028668309845591E-2</v>
      </c>
      <c r="Q199" s="128">
        <f>(N199/G199-P199)*H199*Overview!$F$29*'='!G199^3</f>
        <v>34.392326752892849</v>
      </c>
      <c r="R199" s="57">
        <f t="shared" si="18"/>
        <v>0</v>
      </c>
      <c r="S199" s="58">
        <f t="shared" si="19"/>
        <v>5.6842658842052758E-3</v>
      </c>
      <c r="T199" s="58">
        <f>IF(D199&lt;Overview!$F$18,(1-Overview!$F$9)*'='!Q199-'='!D199*'='!O199,0)</f>
        <v>2.6599794659892888</v>
      </c>
      <c r="U199" s="54">
        <f>IF(D199&gt;=Overview!$F$18,(1-Overview!$F$9)*'='!Q199-Overview!$F$18*'='!O199,0)</f>
        <v>0</v>
      </c>
      <c r="V199" s="2"/>
      <c r="W199" s="112">
        <f>G199/Overview!$F$19</f>
        <v>1.1429475985010524</v>
      </c>
      <c r="X199" s="60">
        <f>G199^3*(1+H199*Overview!$F$38)</f>
        <v>0.5831767076197848</v>
      </c>
      <c r="Y199" s="61">
        <f>G199^3*Overview!$F$42*(1+Overview!$F$38*H199)+I199*Overview!$F$39/Overview!$F$40</f>
        <v>5.2485903685780627E-2</v>
      </c>
      <c r="AD199" s="2"/>
    </row>
    <row r="200" spans="1:30">
      <c r="A200" s="34">
        <v>197</v>
      </c>
      <c r="B200">
        <v>1</v>
      </c>
      <c r="C200">
        <v>24</v>
      </c>
      <c r="D200" s="149">
        <f t="shared" si="20"/>
        <v>116.75161564506627</v>
      </c>
      <c r="E200" s="125">
        <f>B200/(B200+Overview!$F$22)</f>
        <v>0.58823529411764708</v>
      </c>
      <c r="F200" s="118">
        <f>EXP(Overview!$F$21/Overview!$F$5-Overview!$F$21/('='!C200+273.15))</f>
        <v>1.2060497570954571</v>
      </c>
      <c r="G200" s="77">
        <f t="shared" si="21"/>
        <v>0.77980267434896811</v>
      </c>
      <c r="H200" s="115">
        <f t="shared" si="22"/>
        <v>0.58823529411764708</v>
      </c>
      <c r="I200" s="80">
        <f>IF((A200-Overview!$F$43)/365=ROUND((A200-Overview!$F$43)/365,0),I199*0.05,I199+U199)</f>
        <v>0</v>
      </c>
      <c r="J200" s="70">
        <f>IF(D200&lt;Overview!$F$16,1,'='!G200/Overview!$F$26)</f>
        <v>33.757691530258363</v>
      </c>
      <c r="K200" s="71">
        <f>IF(D200&lt;Overview!$F$17,'='!G200/Overview!$F$26,Overview!$F$33)</f>
        <v>9.1428571428571423</v>
      </c>
      <c r="L200" s="72">
        <f t="shared" si="23"/>
        <v>9.1428571428571423</v>
      </c>
      <c r="M200" s="81">
        <f>MIN(1,Overview!$F$44*F200*(G200-Overview!$F$25)^2+0.2)</f>
        <v>1</v>
      </c>
      <c r="N200" s="48">
        <f>L200*F200*Overview!$F$8</f>
        <v>0.12482270400293095</v>
      </c>
      <c r="O200" s="48">
        <f>F200*Overview!$F$6</f>
        <v>2.3686817229354781E-3</v>
      </c>
      <c r="P200" s="122">
        <f>N200*(H200/G200-(1+Overview!$F$35/'='!G200)/(Overview!$F$37*Overview!$F$33))/('='!H200+Overview!$F$36)</f>
        <v>2.182677343835623E-2</v>
      </c>
      <c r="Q200" s="128">
        <f>(N200/G200-P200)*H200*Overview!$F$29*'='!G200^3</f>
        <v>34.909693504602124</v>
      </c>
      <c r="R200" s="57">
        <f t="shared" si="18"/>
        <v>0</v>
      </c>
      <c r="S200" s="58">
        <f t="shared" si="19"/>
        <v>5.6735254332130709E-3</v>
      </c>
      <c r="T200" s="58">
        <f>IF(D200&lt;Overview!$F$18,(1-Overview!$F$9)*'='!Q200-'='!D200*'='!O200,0)</f>
        <v>2.6977584684904468</v>
      </c>
      <c r="U200" s="54">
        <f>IF(D200&gt;=Overview!$F$18,(1-Overview!$F$9)*'='!Q200-Overview!$F$18*'='!O200,0)</f>
        <v>0</v>
      </c>
      <c r="V200" s="2"/>
      <c r="W200" s="112">
        <f>G200/Overview!$F$19</f>
        <v>1.1513401363486906</v>
      </c>
      <c r="X200" s="60">
        <f>G200^3*(1+H200*Overview!$F$38)</f>
        <v>0.59611787597523858</v>
      </c>
      <c r="Y200" s="61">
        <f>G200^3*Overview!$F$42*(1+Overview!$F$38*H200)+I200*Overview!$F$39/Overview!$F$40</f>
        <v>5.3650608837771473E-2</v>
      </c>
      <c r="AD200" s="2"/>
    </row>
    <row r="201" spans="1:30">
      <c r="A201" s="34">
        <v>198</v>
      </c>
      <c r="B201">
        <v>1</v>
      </c>
      <c r="C201">
        <v>24</v>
      </c>
      <c r="D201" s="149">
        <f t="shared" si="20"/>
        <v>119.44937411355671</v>
      </c>
      <c r="E201" s="125">
        <f>B201/(B201+Overview!$F$22)</f>
        <v>0.58823529411764708</v>
      </c>
      <c r="F201" s="118">
        <f>EXP(Overview!$F$21/Overview!$F$5-Overview!$F$21/('='!C201+273.15))</f>
        <v>1.2060497570954571</v>
      </c>
      <c r="G201" s="77">
        <f t="shared" si="21"/>
        <v>0.78547619978218119</v>
      </c>
      <c r="H201" s="115">
        <f t="shared" si="22"/>
        <v>0.58823529411764708</v>
      </c>
      <c r="I201" s="80">
        <f>IF((A201-Overview!$F$43)/365=ROUND((A201-Overview!$F$43)/365,0),I200*0.05,I200+U200)</f>
        <v>0</v>
      </c>
      <c r="J201" s="70">
        <f>IF(D201&lt;Overview!$F$16,1,'='!G201/Overview!$F$26)</f>
        <v>34.003298691869318</v>
      </c>
      <c r="K201" s="71">
        <f>IF(D201&lt;Overview!$F$17,'='!G201/Overview!$F$26,Overview!$F$33)</f>
        <v>9.1428571428571423</v>
      </c>
      <c r="L201" s="72">
        <f t="shared" si="23"/>
        <v>9.1428571428571423</v>
      </c>
      <c r="M201" s="81">
        <f>MIN(1,Overview!$F$44*F201*(G201-Overview!$F$25)^2+0.2)</f>
        <v>1</v>
      </c>
      <c r="N201" s="48">
        <f>L201*F201*Overview!$F$8</f>
        <v>0.12482270400293095</v>
      </c>
      <c r="O201" s="48">
        <f>F201*Overview!$F$6</f>
        <v>2.3686817229354781E-3</v>
      </c>
      <c r="P201" s="122">
        <f>N201*(H201/G201-(1+Overview!$F$35/'='!G201)/(Overview!$F$37*Overview!$F$33))/('='!H201+Overview!$F$36)</f>
        <v>2.1628173882026654E-2</v>
      </c>
      <c r="Q201" s="128">
        <f>(N201/G201-P201)*H201*Overview!$F$29*'='!G201^3</f>
        <v>35.430085395794812</v>
      </c>
      <c r="R201" s="57">
        <f t="shared" si="18"/>
        <v>0</v>
      </c>
      <c r="S201" s="58">
        <f t="shared" si="19"/>
        <v>5.6628052763608404E-3</v>
      </c>
      <c r="T201" s="58">
        <f>IF(D201&lt;Overview!$F$18,(1-Overview!$F$9)*'='!Q201-'='!D201*'='!O201,0)</f>
        <v>2.7357057264428559</v>
      </c>
      <c r="U201" s="54">
        <f>IF(D201&gt;=Overview!$F$18,(1-Overview!$F$9)*'='!Q201-Overview!$F$18*'='!O201,0)</f>
        <v>0</v>
      </c>
      <c r="V201" s="2"/>
      <c r="W201" s="112">
        <f>G201/Overview!$F$19</f>
        <v>1.1597168164508802</v>
      </c>
      <c r="X201" s="60">
        <f>G201^3*(1+H201*Overview!$F$38)</f>
        <v>0.60922410049431275</v>
      </c>
      <c r="Y201" s="61">
        <f>G201^3*Overview!$F$42*(1+Overview!$F$38*H201)+I201*Overview!$F$39/Overview!$F$40</f>
        <v>5.483016904448814E-2</v>
      </c>
      <c r="AD201" s="2"/>
    </row>
    <row r="202" spans="1:30">
      <c r="A202" s="34">
        <v>199</v>
      </c>
      <c r="B202">
        <v>1</v>
      </c>
      <c r="C202">
        <v>24</v>
      </c>
      <c r="D202" s="149">
        <f t="shared" si="20"/>
        <v>122.18507983999957</v>
      </c>
      <c r="E202" s="125">
        <f>B202/(B202+Overview!$F$22)</f>
        <v>0.58823529411764708</v>
      </c>
      <c r="F202" s="118">
        <f>EXP(Overview!$F$21/Overview!$F$5-Overview!$F$21/('='!C202+273.15))</f>
        <v>1.2060497570954571</v>
      </c>
      <c r="G202" s="77">
        <f t="shared" si="21"/>
        <v>0.79113900505854207</v>
      </c>
      <c r="H202" s="115">
        <f t="shared" si="22"/>
        <v>0.58823529411764708</v>
      </c>
      <c r="I202" s="80">
        <f>IF((A202-Overview!$F$43)/365=ROUND((A202-Overview!$F$43)/365,0),I201*0.05,I201+U201)</f>
        <v>0</v>
      </c>
      <c r="J202" s="70">
        <f>IF(D202&lt;Overview!$F$16,1,'='!G202/Overview!$F$26)</f>
        <v>34.248441777426066</v>
      </c>
      <c r="K202" s="71">
        <f>IF(D202&lt;Overview!$F$17,'='!G202/Overview!$F$26,Overview!$F$33)</f>
        <v>9.1428571428571423</v>
      </c>
      <c r="L202" s="72">
        <f t="shared" si="23"/>
        <v>9.1428571428571423</v>
      </c>
      <c r="M202" s="81">
        <f>MIN(1,Overview!$F$44*F202*(G202-Overview!$F$25)^2+0.2)</f>
        <v>1</v>
      </c>
      <c r="N202" s="48">
        <f>L202*F202*Overview!$F$8</f>
        <v>0.12482270400293095</v>
      </c>
      <c r="O202" s="48">
        <f>F202*Overview!$F$6</f>
        <v>2.3686817229354781E-3</v>
      </c>
      <c r="P202" s="122">
        <f>N202*(H202/G202-(1+Overview!$F$35/'='!G202)/(Overview!$F$37*Overview!$F$33))/('='!H202+Overview!$F$36)</f>
        <v>2.1432789961674786E-2</v>
      </c>
      <c r="Q202" s="128">
        <f>(N202/G202-P202)*H202*Overview!$F$29*'='!G202^3</f>
        <v>35.953484896828513</v>
      </c>
      <c r="R202" s="57">
        <f t="shared" si="18"/>
        <v>0</v>
      </c>
      <c r="S202" s="58">
        <f t="shared" si="19"/>
        <v>5.6521053753026997E-3</v>
      </c>
      <c r="T202" s="58">
        <f>IF(D202&lt;Overview!$F$18,(1-Overview!$F$9)*'='!Q202-'='!D202*'='!O202,0)</f>
        <v>2.7738193477773718</v>
      </c>
      <c r="U202" s="54">
        <f>IF(D202&gt;=Overview!$F$18,(1-Overview!$F$9)*'='!Q202-Overview!$F$18*'='!O202,0)</f>
        <v>0</v>
      </c>
      <c r="V202" s="2"/>
      <c r="W202" s="112">
        <f>G202/Overview!$F$19</f>
        <v>1.1680776687709169</v>
      </c>
      <c r="X202" s="60">
        <f>G202^3*(1+H202*Overview!$F$38)</f>
        <v>0.62249572741345294</v>
      </c>
      <c r="Y202" s="61">
        <f>G202^3*Overview!$F$42*(1+Overview!$F$38*H202)+I202*Overview!$F$39/Overview!$F$40</f>
        <v>5.602461546721077E-2</v>
      </c>
      <c r="AD202" s="2"/>
    </row>
    <row r="203" spans="1:30">
      <c r="A203" s="34">
        <v>200</v>
      </c>
      <c r="B203">
        <v>1</v>
      </c>
      <c r="C203">
        <v>24</v>
      </c>
      <c r="D203" s="149">
        <f t="shared" si="20"/>
        <v>124.95889918777695</v>
      </c>
      <c r="E203" s="125">
        <f>B203/(B203+Overview!$F$22)</f>
        <v>0.58823529411764708</v>
      </c>
      <c r="F203" s="118">
        <f>EXP(Overview!$F$21/Overview!$F$5-Overview!$F$21/('='!C203+273.15))</f>
        <v>1.2060497570954571</v>
      </c>
      <c r="G203" s="77">
        <f t="shared" si="21"/>
        <v>0.79679111043384476</v>
      </c>
      <c r="H203" s="115">
        <f t="shared" si="22"/>
        <v>0.58823529411764708</v>
      </c>
      <c r="I203" s="80">
        <f>IF((A203-Overview!$F$43)/365=ROUND((A203-Overview!$F$43)/365,0),I202*0.05,I202+U202)</f>
        <v>0</v>
      </c>
      <c r="J203" s="70">
        <f>IF(D203&lt;Overview!$F$16,1,'='!G203/Overview!$F$26)</f>
        <v>34.493121663802803</v>
      </c>
      <c r="K203" s="71">
        <f>IF(D203&lt;Overview!$F$17,'='!G203/Overview!$F$26,Overview!$F$33)</f>
        <v>9.1428571428571423</v>
      </c>
      <c r="L203" s="72">
        <f t="shared" si="23"/>
        <v>9.1428571428571423</v>
      </c>
      <c r="M203" s="81">
        <f>MIN(1,Overview!$F$44*F203*(G203-Overview!$F$25)^2+0.2)</f>
        <v>1</v>
      </c>
      <c r="N203" s="48">
        <f>L203*F203*Overview!$F$8</f>
        <v>0.12482270400293095</v>
      </c>
      <c r="O203" s="48">
        <f>F203*Overview!$F$6</f>
        <v>2.3686817229354781E-3</v>
      </c>
      <c r="P203" s="122">
        <f>N203*(H203/G203-(1+Overview!$F$35/'='!G203)/(Overview!$F$37*Overview!$F$33))/('='!H203+Overview!$F$36)</f>
        <v>2.1240544546337309E-2</v>
      </c>
      <c r="Q203" s="128">
        <f>(N203/G203-P203)*H203*Overview!$F$29*'='!G203^3</f>
        <v>36.479874537123393</v>
      </c>
      <c r="R203" s="57">
        <f t="shared" si="18"/>
        <v>0</v>
      </c>
      <c r="S203" s="58">
        <f t="shared" si="19"/>
        <v>5.6414256917652165E-3</v>
      </c>
      <c r="T203" s="58">
        <f>IF(D203&lt;Overview!$F$18,(1-Overview!$F$9)*'='!Q203-'='!D203*'='!O203,0)</f>
        <v>2.8120974499386908</v>
      </c>
      <c r="U203" s="54">
        <f>IF(D203&gt;=Overview!$F$18,(1-Overview!$F$9)*'='!Q203-Overview!$F$18*'='!O203,0)</f>
        <v>0</v>
      </c>
      <c r="V203" s="2"/>
      <c r="W203" s="112">
        <f>G203/Overview!$F$19</f>
        <v>1.1764227232154802</v>
      </c>
      <c r="X203" s="60">
        <f>G203^3*(1+H203*Overview!$F$38)</f>
        <v>0.63593309205872095</v>
      </c>
      <c r="Y203" s="61">
        <f>G203^3*Overview!$F$42*(1+Overview!$F$38*H203)+I203*Overview!$F$39/Overview!$F$40</f>
        <v>5.7233978285284884E-2</v>
      </c>
      <c r="AD203" s="2"/>
    </row>
    <row r="204" spans="1:30">
      <c r="A204" s="34">
        <v>201</v>
      </c>
      <c r="B204">
        <v>1</v>
      </c>
      <c r="C204">
        <v>24</v>
      </c>
      <c r="D204" s="149">
        <f t="shared" si="20"/>
        <v>127.77099663771564</v>
      </c>
      <c r="E204" s="125">
        <f>B204/(B204+Overview!$F$22)</f>
        <v>0.58823529411764708</v>
      </c>
      <c r="F204" s="118">
        <f>EXP(Overview!$F$21/Overview!$F$5-Overview!$F$21/('='!C204+273.15))</f>
        <v>1.2060497570954571</v>
      </c>
      <c r="G204" s="77">
        <f t="shared" si="21"/>
        <v>0.80243253612560994</v>
      </c>
      <c r="H204" s="115">
        <f t="shared" si="22"/>
        <v>0.58823529411764708</v>
      </c>
      <c r="I204" s="80">
        <f>IF((A204-Overview!$F$43)/365=ROUND((A204-Overview!$F$43)/365,0),I203*0.05,I203+U203)</f>
        <v>0</v>
      </c>
      <c r="J204" s="70">
        <f>IF(D204&lt;Overview!$F$16,1,'='!G204/Overview!$F$26)</f>
        <v>34.737339226216882</v>
      </c>
      <c r="K204" s="71">
        <f>IF(D204&lt;Overview!$F$17,'='!G204/Overview!$F$26,Overview!$F$33)</f>
        <v>9.1428571428571423</v>
      </c>
      <c r="L204" s="72">
        <f t="shared" si="23"/>
        <v>9.1428571428571423</v>
      </c>
      <c r="M204" s="81">
        <f>MIN(1,Overview!$F$44*F204*(G204-Overview!$F$25)^2+0.2)</f>
        <v>1</v>
      </c>
      <c r="N204" s="48">
        <f>L204*F204*Overview!$F$8</f>
        <v>0.12482270400293095</v>
      </c>
      <c r="O204" s="48">
        <f>F204*Overview!$F$6</f>
        <v>2.3686817229354781E-3</v>
      </c>
      <c r="P204" s="122">
        <f>N204*(H204/G204-(1+Overview!$F$35/'='!G204)/(Overview!$F$37*Overview!$F$33))/('='!H204+Overview!$F$36)</f>
        <v>2.1051362952209069E-2</v>
      </c>
      <c r="Q204" s="128">
        <f>(N204/G204-P204)*H204*Overview!$F$29*'='!G204^3</f>
        <v>37.009236905058117</v>
      </c>
      <c r="R204" s="57">
        <f t="shared" si="18"/>
        <v>0</v>
      </c>
      <c r="S204" s="58">
        <f t="shared" si="19"/>
        <v>5.630766187547276E-3</v>
      </c>
      <c r="T204" s="58">
        <f>IF(D204&lt;Overview!$F$18,(1-Overview!$F$9)*'='!Q204-'='!D204*'='!O204,0)</f>
        <v>2.8505381598539459</v>
      </c>
      <c r="U204" s="54">
        <f>IF(D204&gt;=Overview!$F$18,(1-Overview!$F$9)*'='!Q204-Overview!$F$18*'='!O204,0)</f>
        <v>0</v>
      </c>
      <c r="V204" s="2"/>
      <c r="W204" s="112">
        <f>G204/Overview!$F$19</f>
        <v>1.1847520096347408</v>
      </c>
      <c r="X204" s="60">
        <f>G204^3*(1+H204*Overview!$F$38)</f>
        <v>0.64953651894909981</v>
      </c>
      <c r="Y204" s="61">
        <f>G204^3*Overview!$F$42*(1+Overview!$F$38*H204)+I204*Overview!$F$39/Overview!$F$40</f>
        <v>5.8458286705418978E-2</v>
      </c>
      <c r="AD204" s="2"/>
    </row>
    <row r="205" spans="1:30">
      <c r="A205" s="34">
        <v>202</v>
      </c>
      <c r="B205">
        <v>1</v>
      </c>
      <c r="C205">
        <v>24</v>
      </c>
      <c r="D205" s="149">
        <f t="shared" si="20"/>
        <v>130.62153479756958</v>
      </c>
      <c r="E205" s="125">
        <f>B205/(B205+Overview!$F$22)</f>
        <v>0.58823529411764708</v>
      </c>
      <c r="F205" s="118">
        <f>EXP(Overview!$F$21/Overview!$F$5-Overview!$F$21/('='!C205+273.15))</f>
        <v>1.2060497570954571</v>
      </c>
      <c r="G205" s="77">
        <f t="shared" si="21"/>
        <v>0.80806330231315726</v>
      </c>
      <c r="H205" s="115">
        <f t="shared" si="22"/>
        <v>0.58823529411764708</v>
      </c>
      <c r="I205" s="80">
        <f>IF((A205-Overview!$F$43)/365=ROUND((A205-Overview!$F$43)/365,0),I204*0.05,I204+U204)</f>
        <v>0</v>
      </c>
      <c r="J205" s="70">
        <f>IF(D205&lt;Overview!$F$16,1,'='!G205/Overview!$F$26)</f>
        <v>34.981095338231917</v>
      </c>
      <c r="K205" s="71">
        <f>IF(D205&lt;Overview!$F$17,'='!G205/Overview!$F$26,Overview!$F$33)</f>
        <v>9.1428571428571423</v>
      </c>
      <c r="L205" s="72">
        <f t="shared" si="23"/>
        <v>9.1428571428571423</v>
      </c>
      <c r="M205" s="81">
        <f>MIN(1,Overview!$F$44*F205*(G205-Overview!$F$25)^2+0.2)</f>
        <v>1</v>
      </c>
      <c r="N205" s="48">
        <f>L205*F205*Overview!$F$8</f>
        <v>0.12482270400293095</v>
      </c>
      <c r="O205" s="48">
        <f>F205*Overview!$F$6</f>
        <v>2.3686817229354781E-3</v>
      </c>
      <c r="P205" s="122">
        <f>N205*(H205/G205-(1+Overview!$F$35/'='!G205)/(Overview!$F$37*Overview!$F$33))/('='!H205+Overview!$F$36)</f>
        <v>2.0865172846354262E-2</v>
      </c>
      <c r="Q205" s="128">
        <f>(N205/G205-P205)*H205*Overview!$F$29*'='!G205^3</f>
        <v>37.54155464786561</v>
      </c>
      <c r="R205" s="57">
        <f t="shared" si="18"/>
        <v>0</v>
      </c>
      <c r="S205" s="58">
        <f t="shared" si="19"/>
        <v>5.6201268245199484E-3</v>
      </c>
      <c r="T205" s="58">
        <f>IF(D205&lt;Overview!$F$18,(1-Overview!$F$9)*'='!Q205-'='!D205*'='!O205,0)</f>
        <v>2.8891396139013685</v>
      </c>
      <c r="U205" s="54">
        <f>IF(D205&gt;=Overview!$F$18,(1-Overview!$F$9)*'='!Q205-Overview!$F$18*'='!O205,0)</f>
        <v>0</v>
      </c>
      <c r="V205" s="2"/>
      <c r="W205" s="112">
        <f>G205/Overview!$F$19</f>
        <v>1.1930655578224676</v>
      </c>
      <c r="X205" s="60">
        <f>G205^3*(1+H205*Overview!$F$38)</f>
        <v>0.66330632189904515</v>
      </c>
      <c r="Y205" s="61">
        <f>G205^3*Overview!$F$42*(1+Overview!$F$38*H205)+I205*Overview!$F$39/Overview!$F$40</f>
        <v>5.9697568970914057E-2</v>
      </c>
      <c r="AD205" s="2"/>
    </row>
    <row r="206" spans="1:30">
      <c r="A206" s="34">
        <v>203</v>
      </c>
      <c r="B206">
        <v>1</v>
      </c>
      <c r="C206">
        <v>24</v>
      </c>
      <c r="D206" s="149">
        <f t="shared" si="20"/>
        <v>133.51067441147094</v>
      </c>
      <c r="E206" s="125">
        <f>B206/(B206+Overview!$F$22)</f>
        <v>0.58823529411764708</v>
      </c>
      <c r="F206" s="118">
        <f>EXP(Overview!$F$21/Overview!$F$5-Overview!$F$21/('='!C206+273.15))</f>
        <v>1.2060497570954571</v>
      </c>
      <c r="G206" s="77">
        <f t="shared" si="21"/>
        <v>0.81368342913767722</v>
      </c>
      <c r="H206" s="115">
        <f t="shared" si="22"/>
        <v>0.58823529411764708</v>
      </c>
      <c r="I206" s="80">
        <f>IF((A206-Overview!$F$43)/365=ROUND((A206-Overview!$F$43)/365,0),I205*0.05,I205+U205)</f>
        <v>0</v>
      </c>
      <c r="J206" s="70">
        <f>IF(D206&lt;Overview!$F$16,1,'='!G206/Overview!$F$26)</f>
        <v>35.224390871760917</v>
      </c>
      <c r="K206" s="71">
        <f>IF(D206&lt;Overview!$F$17,'='!G206/Overview!$F$26,Overview!$F$33)</f>
        <v>9.1428571428571423</v>
      </c>
      <c r="L206" s="72">
        <f t="shared" si="23"/>
        <v>9.1428571428571423</v>
      </c>
      <c r="M206" s="81">
        <f>MIN(1,Overview!$F$44*F206*(G206-Overview!$F$25)^2+0.2)</f>
        <v>1</v>
      </c>
      <c r="N206" s="48">
        <f>L206*F206*Overview!$F$8</f>
        <v>0.12482270400293095</v>
      </c>
      <c r="O206" s="48">
        <f>F206*Overview!$F$6</f>
        <v>2.3686817229354781E-3</v>
      </c>
      <c r="P206" s="122">
        <f>N206*(H206/G206-(1+Overview!$F$35/'='!G206)/(Overview!$F$37*Overview!$F$33))/('='!H206+Overview!$F$36)</f>
        <v>2.0681904154928533E-2</v>
      </c>
      <c r="Q206" s="128">
        <f>(N206/G206-P206)*H206*Overview!$F$29*'='!G206^3</f>
        <v>38.076810471528077</v>
      </c>
      <c r="R206" s="57">
        <f t="shared" si="18"/>
        <v>0</v>
      </c>
      <c r="S206" s="58">
        <f t="shared" si="19"/>
        <v>5.609507564626341E-3</v>
      </c>
      <c r="T206" s="58">
        <f>IF(D206&lt;Overview!$F$18,(1-Overview!$F$9)*'='!Q206-'='!D206*'='!O206,0)</f>
        <v>2.9278999578789535</v>
      </c>
      <c r="U206" s="54">
        <f>IF(D206&gt;=Overview!$F$18,(1-Overview!$F$9)*'='!Q206-Overview!$F$18*'='!O206,0)</f>
        <v>0</v>
      </c>
      <c r="V206" s="2"/>
      <c r="W206" s="112">
        <f>G206/Overview!$F$19</f>
        <v>1.2013633975161335</v>
      </c>
      <c r="X206" s="60">
        <f>G206^3*(1+H206*Overview!$F$38)</f>
        <v>0.6772428041202837</v>
      </c>
      <c r="Y206" s="61">
        <f>G206^3*Overview!$F$42*(1+Overview!$F$38*H206)+I206*Overview!$F$39/Overview!$F$40</f>
        <v>6.0951852370825531E-2</v>
      </c>
      <c r="AD206" s="2"/>
    </row>
    <row r="207" spans="1:30">
      <c r="A207" s="34">
        <v>204</v>
      </c>
      <c r="B207">
        <v>1</v>
      </c>
      <c r="C207">
        <v>24</v>
      </c>
      <c r="D207" s="149">
        <f t="shared" si="20"/>
        <v>136.43857436934991</v>
      </c>
      <c r="E207" s="125">
        <f>B207/(B207+Overview!$F$22)</f>
        <v>0.58823529411764708</v>
      </c>
      <c r="F207" s="118">
        <f>EXP(Overview!$F$21/Overview!$F$5-Overview!$F$21/('='!C207+273.15))</f>
        <v>1.2060497570954571</v>
      </c>
      <c r="G207" s="77">
        <f t="shared" si="21"/>
        <v>0.81929293670230352</v>
      </c>
      <c r="H207" s="115">
        <f t="shared" si="22"/>
        <v>0.58823529411764708</v>
      </c>
      <c r="I207" s="80">
        <f>IF((A207-Overview!$F$43)/365=ROUND((A207-Overview!$F$43)/365,0),I206*0.05,I206+U206)</f>
        <v>0</v>
      </c>
      <c r="J207" s="70">
        <f>IF(D207&lt;Overview!$F$16,1,'='!G207/Overview!$F$26)</f>
        <v>35.467226697069421</v>
      </c>
      <c r="K207" s="71">
        <f>IF(D207&lt;Overview!$F$17,'='!G207/Overview!$F$26,Overview!$F$33)</f>
        <v>9.1428571428571423</v>
      </c>
      <c r="L207" s="72">
        <f t="shared" si="23"/>
        <v>9.1428571428571423</v>
      </c>
      <c r="M207" s="81">
        <f>MIN(1,Overview!$F$44*F207*(G207-Overview!$F$25)^2+0.2)</f>
        <v>1</v>
      </c>
      <c r="N207" s="48">
        <f>L207*F207*Overview!$F$8</f>
        <v>0.12482270400293095</v>
      </c>
      <c r="O207" s="48">
        <f>F207*Overview!$F$6</f>
        <v>2.3686817229354781E-3</v>
      </c>
      <c r="P207" s="122">
        <f>N207*(H207/G207-(1+Overview!$F$35/'='!G207)/(Overview!$F$37*Overview!$F$33))/('='!H207+Overview!$F$36)</f>
        <v>2.0501488975667382E-2</v>
      </c>
      <c r="Q207" s="128">
        <f>(N207/G207-P207)*H207*Overview!$F$29*'='!G207^3</f>
        <v>38.61498714067195</v>
      </c>
      <c r="R207" s="57">
        <f t="shared" si="18"/>
        <v>0</v>
      </c>
      <c r="S207" s="58">
        <f t="shared" si="19"/>
        <v>5.5989083698814767E-3</v>
      </c>
      <c r="T207" s="58">
        <f>IF(D207&lt;Overview!$F$18,(1-Overview!$F$9)*'='!Q207-'='!D207*'='!O207,0)</f>
        <v>2.9668173469732002</v>
      </c>
      <c r="U207" s="54">
        <f>IF(D207&gt;=Overview!$F$18,(1-Overview!$F$9)*'='!Q207-Overview!$F$18*'='!O207,0)</f>
        <v>0</v>
      </c>
      <c r="V207" s="2"/>
      <c r="W207" s="112">
        <f>G207/Overview!$F$19</f>
        <v>1.2096455583970227</v>
      </c>
      <c r="X207" s="60">
        <f>G207^3*(1+H207*Overview!$F$38)</f>
        <v>0.69134625832286656</v>
      </c>
      <c r="Y207" s="61">
        <f>G207^3*Overview!$F$42*(1+Overview!$F$38*H207)+I207*Overview!$F$39/Overview!$F$40</f>
        <v>6.2221163249057992E-2</v>
      </c>
      <c r="AD207" s="2"/>
    </row>
    <row r="208" spans="1:30">
      <c r="A208" s="34">
        <v>205</v>
      </c>
      <c r="B208">
        <v>1</v>
      </c>
      <c r="C208">
        <v>24</v>
      </c>
      <c r="D208" s="149">
        <f t="shared" si="20"/>
        <v>139.40539171632309</v>
      </c>
      <c r="E208" s="125">
        <f>B208/(B208+Overview!$F$22)</f>
        <v>0.58823529411764708</v>
      </c>
      <c r="F208" s="118">
        <f>EXP(Overview!$F$21/Overview!$F$5-Overview!$F$21/('='!C208+273.15))</f>
        <v>1.2060497570954571</v>
      </c>
      <c r="G208" s="77">
        <f t="shared" si="21"/>
        <v>0.82489184507218505</v>
      </c>
      <c r="H208" s="115">
        <f t="shared" si="22"/>
        <v>0.58823529411764708</v>
      </c>
      <c r="I208" s="80">
        <f>IF((A208-Overview!$F$43)/365=ROUND((A208-Overview!$F$43)/365,0),I207*0.05,I207+U207)</f>
        <v>0</v>
      </c>
      <c r="J208" s="70">
        <f>IF(D208&lt;Overview!$F$16,1,'='!G208/Overview!$F$26)</f>
        <v>35.709603682778578</v>
      </c>
      <c r="K208" s="71">
        <f>IF(D208&lt;Overview!$F$17,'='!G208/Overview!$F$26,Overview!$F$33)</f>
        <v>9.1428571428571423</v>
      </c>
      <c r="L208" s="72">
        <f t="shared" si="23"/>
        <v>9.1428571428571423</v>
      </c>
      <c r="M208" s="81">
        <f>MIN(1,Overview!$F$44*F208*(G208-Overview!$F$25)^2+0.2)</f>
        <v>1</v>
      </c>
      <c r="N208" s="48">
        <f>L208*F208*Overview!$F$8</f>
        <v>0.12482270400293095</v>
      </c>
      <c r="O208" s="48">
        <f>F208*Overview!$F$6</f>
        <v>2.3686817229354781E-3</v>
      </c>
      <c r="P208" s="122">
        <f>N208*(H208/G208-(1+Overview!$F$35/'='!G208)/(Overview!$F$37*Overview!$F$33))/('='!H208+Overview!$F$36)</f>
        <v>2.0323861494411264E-2</v>
      </c>
      <c r="Q208" s="128">
        <f>(N208/G208-P208)*H208*Overview!$F$29*'='!G208^3</f>
        <v>39.156067478462177</v>
      </c>
      <c r="R208" s="57">
        <f t="shared" si="18"/>
        <v>0</v>
      </c>
      <c r="S208" s="58">
        <f t="shared" si="19"/>
        <v>5.5883292023721472E-3</v>
      </c>
      <c r="T208" s="58">
        <f>IF(D208&lt;Overview!$F$18,(1-Overview!$F$9)*'='!Q208-'='!D208*'='!O208,0)</f>
        <v>3.0058899457278638</v>
      </c>
      <c r="U208" s="54">
        <f>IF(D208&gt;=Overview!$F$18,(1-Overview!$F$9)*'='!Q208-Overview!$F$18*'='!O208,0)</f>
        <v>0</v>
      </c>
      <c r="V208" s="2"/>
      <c r="W208" s="112">
        <f>G208/Overview!$F$19</f>
        <v>1.2179120700903368</v>
      </c>
      <c r="X208" s="60">
        <f>G208^3*(1+H208*Overview!$F$38)</f>
        <v>0.70561696681548081</v>
      </c>
      <c r="Y208" s="61">
        <f>G208^3*Overview!$F$42*(1+Overview!$F$38*H208)+I208*Overview!$F$39/Overview!$F$40</f>
        <v>6.3505527013393279E-2</v>
      </c>
      <c r="AD208" s="2"/>
    </row>
    <row r="209" spans="1:30">
      <c r="A209" s="34">
        <v>206</v>
      </c>
      <c r="B209">
        <v>1</v>
      </c>
      <c r="C209">
        <v>24</v>
      </c>
      <c r="D209" s="149">
        <f t="shared" si="20"/>
        <v>142.41128166205095</v>
      </c>
      <c r="E209" s="125">
        <f>B209/(B209+Overview!$F$22)</f>
        <v>0.58823529411764708</v>
      </c>
      <c r="F209" s="118">
        <f>EXP(Overview!$F$21/Overview!$F$5-Overview!$F$21/('='!C209+273.15))</f>
        <v>1.2060497570954571</v>
      </c>
      <c r="G209" s="77">
        <f t="shared" si="21"/>
        <v>0.83048017427455723</v>
      </c>
      <c r="H209" s="115">
        <f t="shared" si="22"/>
        <v>0.58823529411764708</v>
      </c>
      <c r="I209" s="80">
        <f>IF((A209-Overview!$F$43)/365=ROUND((A209-Overview!$F$43)/365,0),I208*0.05,I208+U208)</f>
        <v>0</v>
      </c>
      <c r="J209" s="70">
        <f>IF(D209&lt;Overview!$F$16,1,'='!G209/Overview!$F$26)</f>
        <v>35.951522695868277</v>
      </c>
      <c r="K209" s="71">
        <f>IF(D209&lt;Overview!$F$17,'='!G209/Overview!$F$26,Overview!$F$33)</f>
        <v>9.1428571428571423</v>
      </c>
      <c r="L209" s="72">
        <f t="shared" si="23"/>
        <v>9.1428571428571423</v>
      </c>
      <c r="M209" s="81">
        <f>MIN(1,Overview!$F$44*F209*(G209-Overview!$F$25)^2+0.2)</f>
        <v>1</v>
      </c>
      <c r="N209" s="48">
        <f>L209*F209*Overview!$F$8</f>
        <v>0.12482270400293095</v>
      </c>
      <c r="O209" s="48">
        <f>F209*Overview!$F$6</f>
        <v>2.3686817229354781E-3</v>
      </c>
      <c r="P209" s="122">
        <f>N209*(H209/G209-(1+Overview!$F$35/'='!G209)/(Overview!$F$37*Overview!$F$33))/('='!H209+Overview!$F$36)</f>
        <v>2.0148957905451844E-2</v>
      </c>
      <c r="Q209" s="128">
        <f>(N209/G209-P209)*H209*Overview!$F$29*'='!G209^3</f>
        <v>39.700034366496133</v>
      </c>
      <c r="R209" s="57">
        <f t="shared" si="18"/>
        <v>0</v>
      </c>
      <c r="S209" s="58">
        <f t="shared" si="19"/>
        <v>5.5777700242567877E-3</v>
      </c>
      <c r="T209" s="58">
        <f>IF(D209&lt;Overview!$F$18,(1-Overview!$F$9)*'='!Q209-'='!D209*'='!O209,0)</f>
        <v>3.045115928012756</v>
      </c>
      <c r="U209" s="54">
        <f>IF(D209&gt;=Overview!$F$18,(1-Overview!$F$9)*'='!Q209-Overview!$F$18*'='!O209,0)</f>
        <v>0</v>
      </c>
      <c r="V209" s="2"/>
      <c r="W209" s="112">
        <f>G209/Overview!$F$19</f>
        <v>1.2261629621652992</v>
      </c>
      <c r="X209" s="60">
        <f>G209^3*(1+H209*Overview!$F$38)</f>
        <v>0.72005520160502334</v>
      </c>
      <c r="Y209" s="61">
        <f>G209^3*Overview!$F$42*(1+Overview!$F$38*H209)+I209*Overview!$F$39/Overview!$F$40</f>
        <v>6.4804968144452094E-2</v>
      </c>
      <c r="AD209" s="2"/>
    </row>
    <row r="210" spans="1:30">
      <c r="A210" s="34">
        <v>207</v>
      </c>
      <c r="B210">
        <v>1</v>
      </c>
      <c r="C210">
        <v>24</v>
      </c>
      <c r="D210" s="149">
        <f t="shared" si="20"/>
        <v>145.45639759006372</v>
      </c>
      <c r="E210" s="125">
        <f>B210/(B210+Overview!$F$22)</f>
        <v>0.58823529411764708</v>
      </c>
      <c r="F210" s="118">
        <f>EXP(Overview!$F$21/Overview!$F$5-Overview!$F$21/('='!C210+273.15))</f>
        <v>1.2060497570954571</v>
      </c>
      <c r="G210" s="77">
        <f t="shared" si="21"/>
        <v>0.83605794429881397</v>
      </c>
      <c r="H210" s="115">
        <f t="shared" si="22"/>
        <v>0.58823529411764708</v>
      </c>
      <c r="I210" s="80">
        <f>IF((A210-Overview!$F$43)/365=ROUND((A210-Overview!$F$43)/365,0),I209*0.05,I209+U209)</f>
        <v>0</v>
      </c>
      <c r="J210" s="70">
        <f>IF(D210&lt;Overview!$F$16,1,'='!G210/Overview!$F$26)</f>
        <v>36.192984601680259</v>
      </c>
      <c r="K210" s="71">
        <f>IF(D210&lt;Overview!$F$17,'='!G210/Overview!$F$26,Overview!$F$33)</f>
        <v>9.1428571428571423</v>
      </c>
      <c r="L210" s="72">
        <f t="shared" si="23"/>
        <v>9.1428571428571423</v>
      </c>
      <c r="M210" s="81">
        <f>MIN(1,Overview!$F$44*F210*(G210-Overview!$F$25)^2+0.2)</f>
        <v>1</v>
      </c>
      <c r="N210" s="48">
        <f>L210*F210*Overview!$F$8</f>
        <v>0.12482270400293095</v>
      </c>
      <c r="O210" s="48">
        <f>F210*Overview!$F$6</f>
        <v>2.3686817229354781E-3</v>
      </c>
      <c r="P210" s="122">
        <f>N210*(H210/G210-(1+Overview!$F$35/'='!G210)/(Overview!$F$37*Overview!$F$33))/('='!H210+Overview!$F$36)</f>
        <v>1.9976716335496796E-2</v>
      </c>
      <c r="Q210" s="128">
        <f>(N210/G210-P210)*H210*Overview!$F$29*'='!G210^3</f>
        <v>40.246870744697304</v>
      </c>
      <c r="R210" s="57">
        <f t="shared" si="18"/>
        <v>0</v>
      </c>
      <c r="S210" s="58">
        <f t="shared" si="19"/>
        <v>5.5672307977653289E-3</v>
      </c>
      <c r="T210" s="58">
        <f>IF(D210&lt;Overview!$F$18,(1-Overview!$F$9)*'='!Q210-'='!D210*'='!O210,0)</f>
        <v>3.0844934769925927</v>
      </c>
      <c r="U210" s="54">
        <f>IF(D210&gt;=Overview!$F$18,(1-Overview!$F$9)*'='!Q210-Overview!$F$18*'='!O210,0)</f>
        <v>0</v>
      </c>
      <c r="V210" s="2"/>
      <c r="W210" s="112">
        <f>G210/Overview!$F$19</f>
        <v>1.2343982641352635</v>
      </c>
      <c r="X210" s="60">
        <f>G210^3*(1+H210*Overview!$F$38)</f>
        <v>0.73466122449544535</v>
      </c>
      <c r="Y210" s="61">
        <f>G210^3*Overview!$F$42*(1+Overview!$F$38*H210)+I210*Overview!$F$39/Overview!$F$40</f>
        <v>6.6119510204590073E-2</v>
      </c>
      <c r="AD210" s="2"/>
    </row>
    <row r="211" spans="1:30">
      <c r="A211" s="34">
        <v>208</v>
      </c>
      <c r="B211">
        <v>1</v>
      </c>
      <c r="C211">
        <v>24</v>
      </c>
      <c r="D211" s="149">
        <f t="shared" si="20"/>
        <v>148.54089106705632</v>
      </c>
      <c r="E211" s="125">
        <f>B211/(B211+Overview!$F$22)</f>
        <v>0.58823529411764708</v>
      </c>
      <c r="F211" s="118">
        <f>EXP(Overview!$F$21/Overview!$F$5-Overview!$F$21/('='!C211+273.15))</f>
        <v>1.2060497570954571</v>
      </c>
      <c r="G211" s="77">
        <f t="shared" si="21"/>
        <v>0.8416251750965793</v>
      </c>
      <c r="H211" s="115">
        <f t="shared" si="22"/>
        <v>0.58823529411764708</v>
      </c>
      <c r="I211" s="80">
        <f>IF((A211-Overview!$F$43)/365=ROUND((A211-Overview!$F$43)/365,0),I210*0.05,I210+U210)</f>
        <v>0</v>
      </c>
      <c r="J211" s="70">
        <f>IF(D211&lt;Overview!$F$16,1,'='!G211/Overview!$F$26)</f>
        <v>36.433990263921181</v>
      </c>
      <c r="K211" s="71">
        <f>IF(D211&lt;Overview!$F$17,'='!G211/Overview!$F$26,Overview!$F$33)</f>
        <v>9.1428571428571423</v>
      </c>
      <c r="L211" s="72">
        <f t="shared" si="23"/>
        <v>9.1428571428571423</v>
      </c>
      <c r="M211" s="81">
        <f>MIN(1,Overview!$F$44*F211*(G211-Overview!$F$25)^2+0.2)</f>
        <v>1</v>
      </c>
      <c r="N211" s="48">
        <f>L211*F211*Overview!$F$8</f>
        <v>0.12482270400293095</v>
      </c>
      <c r="O211" s="48">
        <f>F211*Overview!$F$6</f>
        <v>2.3686817229354781E-3</v>
      </c>
      <c r="P211" s="122">
        <f>N211*(H211/G211-(1+Overview!$F$35/'='!G211)/(Overview!$F$37*Overview!$F$33))/('='!H211+Overview!$F$36)</f>
        <v>1.9807076771062894E-2</v>
      </c>
      <c r="Q211" s="128">
        <f>(N211/G211-P211)*H211*Overview!$F$29*'='!G211^3</f>
        <v>40.796559611208416</v>
      </c>
      <c r="R211" s="57">
        <f t="shared" si="18"/>
        <v>0</v>
      </c>
      <c r="S211" s="58">
        <f t="shared" si="19"/>
        <v>5.5567114851990647E-3</v>
      </c>
      <c r="T211" s="58">
        <f>IF(D211&lt;Overview!$F$18,(1-Overview!$F$9)*'='!Q211-'='!D211*'='!O211,0)</f>
        <v>3.1240207850958734</v>
      </c>
      <c r="U211" s="54">
        <f>IF(D211&gt;=Overview!$F$18,(1-Overview!$F$9)*'='!Q211-Overview!$F$18*'='!O211,0)</f>
        <v>0</v>
      </c>
      <c r="V211" s="2"/>
      <c r="W211" s="112">
        <f>G211/Overview!$F$19</f>
        <v>1.2426180054578166</v>
      </c>
      <c r="X211" s="60">
        <f>G211^3*(1+H211*Overview!$F$38)</f>
        <v>0.74943528718586849</v>
      </c>
      <c r="Y211" s="61">
        <f>G211^3*Overview!$F$42*(1+Overview!$F$38*H211)+I211*Overview!$F$39/Overview!$F$40</f>
        <v>6.744917584672816E-2</v>
      </c>
      <c r="AD211" s="2"/>
    </row>
    <row r="212" spans="1:30">
      <c r="A212" s="34">
        <v>209</v>
      </c>
      <c r="B212">
        <v>1</v>
      </c>
      <c r="C212">
        <v>24</v>
      </c>
      <c r="D212" s="149">
        <f t="shared" si="20"/>
        <v>151.66491185215219</v>
      </c>
      <c r="E212" s="125">
        <f>B212/(B212+Overview!$F$22)</f>
        <v>0.58823529411764708</v>
      </c>
      <c r="F212" s="118">
        <f>EXP(Overview!$F$21/Overview!$F$5-Overview!$F$21/('='!C212+273.15))</f>
        <v>1.2060497570954571</v>
      </c>
      <c r="G212" s="77">
        <f t="shared" si="21"/>
        <v>0.8471818865817784</v>
      </c>
      <c r="H212" s="115">
        <f t="shared" si="22"/>
        <v>0.58823529411764708</v>
      </c>
      <c r="I212" s="80">
        <f>IF((A212-Overview!$F$43)/365=ROUND((A212-Overview!$F$43)/365,0),I211*0.05,I211+U211)</f>
        <v>0</v>
      </c>
      <c r="J212" s="70">
        <f>IF(D212&lt;Overview!$F$16,1,'='!G212/Overview!$F$26)</f>
        <v>36.674540544665732</v>
      </c>
      <c r="K212" s="71">
        <f>IF(D212&lt;Overview!$F$17,'='!G212/Overview!$F$26,Overview!$F$33)</f>
        <v>9.1428571428571423</v>
      </c>
      <c r="L212" s="72">
        <f t="shared" si="23"/>
        <v>9.1428571428571423</v>
      </c>
      <c r="M212" s="81">
        <f>MIN(1,Overview!$F$44*F212*(G212-Overview!$F$25)^2+0.2)</f>
        <v>1</v>
      </c>
      <c r="N212" s="48">
        <f>L212*F212*Overview!$F$8</f>
        <v>0.12482270400293095</v>
      </c>
      <c r="O212" s="48">
        <f>F212*Overview!$F$6</f>
        <v>2.3686817229354781E-3</v>
      </c>
      <c r="P212" s="122">
        <f>N212*(H212/G212-(1+Overview!$F$35/'='!G212)/(Overview!$F$37*Overview!$F$33))/('='!H212+Overview!$F$36)</f>
        <v>1.9639980989118403E-2</v>
      </c>
      <c r="Q212" s="128">
        <f>(N212/G212-P212)*H212*Overview!$F$29*'='!G212^3</f>
        <v>41.349084022284174</v>
      </c>
      <c r="R212" s="57">
        <f t="shared" si="18"/>
        <v>0</v>
      </c>
      <c r="S212" s="58">
        <f t="shared" si="19"/>
        <v>5.5462120489305307E-3</v>
      </c>
      <c r="T212" s="58">
        <f>IF(D212&lt;Overview!$F$18,(1-Overview!$F$9)*'='!Q212-'='!D212*'='!O212,0)</f>
        <v>3.1636960539838004</v>
      </c>
      <c r="U212" s="54">
        <f>IF(D212&gt;=Overview!$F$18,(1-Overview!$F$9)*'='!Q212-Overview!$F$18*'='!O212,0)</f>
        <v>0</v>
      </c>
      <c r="V212" s="2"/>
      <c r="W212" s="112">
        <f>G212/Overview!$F$19</f>
        <v>1.250822215534886</v>
      </c>
      <c r="X212" s="60">
        <f>G212^3*(1+H212*Overview!$F$38)</f>
        <v>0.76437763136797854</v>
      </c>
      <c r="Y212" s="61">
        <f>G212^3*Overview!$F$42*(1+Overview!$F$38*H212)+I212*Overview!$F$39/Overview!$F$40</f>
        <v>6.8793986823118061E-2</v>
      </c>
      <c r="AD212" s="2"/>
    </row>
    <row r="213" spans="1:30">
      <c r="A213" s="34">
        <v>210</v>
      </c>
      <c r="B213">
        <v>1</v>
      </c>
      <c r="C213">
        <v>24</v>
      </c>
      <c r="D213" s="149">
        <f t="shared" si="20"/>
        <v>154.828607906136</v>
      </c>
      <c r="E213" s="125">
        <f>B213/(B213+Overview!$F$22)</f>
        <v>0.58823529411764708</v>
      </c>
      <c r="F213" s="118">
        <f>EXP(Overview!$F$21/Overview!$F$5-Overview!$F$21/('='!C213+273.15))</f>
        <v>1.2060497570954571</v>
      </c>
      <c r="G213" s="77">
        <f t="shared" si="21"/>
        <v>0.85272809863070897</v>
      </c>
      <c r="H213" s="115">
        <f t="shared" si="22"/>
        <v>0.58823529411764708</v>
      </c>
      <c r="I213" s="80">
        <f>IF((A213-Overview!$F$43)/365=ROUND((A213-Overview!$F$43)/365,0),I212*0.05,I212+U212)</f>
        <v>0</v>
      </c>
      <c r="J213" s="70">
        <f>IF(D213&lt;Overview!$F$16,1,'='!G213/Overview!$F$26)</f>
        <v>36.914636304359696</v>
      </c>
      <c r="K213" s="71">
        <f>IF(D213&lt;Overview!$F$17,'='!G213/Overview!$F$26,Overview!$F$33)</f>
        <v>9.1428571428571423</v>
      </c>
      <c r="L213" s="72">
        <f t="shared" si="23"/>
        <v>9.1428571428571423</v>
      </c>
      <c r="M213" s="81">
        <f>MIN(1,Overview!$F$44*F213*(G213-Overview!$F$25)^2+0.2)</f>
        <v>1</v>
      </c>
      <c r="N213" s="48">
        <f>L213*F213*Overview!$F$8</f>
        <v>0.12482270400293095</v>
      </c>
      <c r="O213" s="48">
        <f>F213*Overview!$F$6</f>
        <v>2.3686817229354781E-3</v>
      </c>
      <c r="P213" s="122">
        <f>N213*(H213/G213-(1+Overview!$F$35/'='!G213)/(Overview!$F$37*Overview!$F$33))/('='!H213+Overview!$F$36)</f>
        <v>1.94753724908063E-2</v>
      </c>
      <c r="Q213" s="128">
        <f>(N213/G213-P213)*H213*Overview!$F$29*'='!G213^3</f>
        <v>41.904427092183717</v>
      </c>
      <c r="R213" s="57">
        <f t="shared" si="18"/>
        <v>0</v>
      </c>
      <c r="S213" s="58">
        <f t="shared" si="19"/>
        <v>5.5357324514033572E-3</v>
      </c>
      <c r="T213" s="58">
        <f>IF(D213&lt;Overview!$F$18,(1-Overview!$F$9)*'='!Q213-'='!D213*'='!O213,0)</f>
        <v>3.2035174945192471</v>
      </c>
      <c r="U213" s="54">
        <f>IF(D213&gt;=Overview!$F$18,(1-Overview!$F$9)*'='!Q213-Overview!$F$18*'='!O213,0)</f>
        <v>0</v>
      </c>
      <c r="V213" s="2"/>
      <c r="W213" s="112">
        <f>G213/Overview!$F$19</f>
        <v>1.2590109237128435</v>
      </c>
      <c r="X213" s="60">
        <f>G213^3*(1+H213*Overview!$F$38)</f>
        <v>0.7794884888227025</v>
      </c>
      <c r="Y213" s="61">
        <f>G213^3*Overview!$F$42*(1+Overview!$F$38*H213)+I213*Overview!$F$39/Overview!$F$40</f>
        <v>7.0153963994043222E-2</v>
      </c>
      <c r="AD213" s="2"/>
    </row>
    <row r="214" spans="1:30">
      <c r="A214" s="34">
        <v>211</v>
      </c>
      <c r="B214">
        <v>1</v>
      </c>
      <c r="C214">
        <v>24</v>
      </c>
      <c r="D214" s="149">
        <f t="shared" si="20"/>
        <v>158.03212540065525</v>
      </c>
      <c r="E214" s="125">
        <f>B214/(B214+Overview!$F$22)</f>
        <v>0.58823529411764708</v>
      </c>
      <c r="F214" s="118">
        <f>EXP(Overview!$F$21/Overview!$F$5-Overview!$F$21/('='!C214+273.15))</f>
        <v>1.2060497570954571</v>
      </c>
      <c r="G214" s="77">
        <f t="shared" si="21"/>
        <v>0.85826383108211235</v>
      </c>
      <c r="H214" s="115">
        <f t="shared" si="22"/>
        <v>0.58823529411764708</v>
      </c>
      <c r="I214" s="80">
        <f>IF((A214-Overview!$F$43)/365=ROUND((A214-Overview!$F$43)/365,0),I213*0.05,I213+U213)</f>
        <v>0</v>
      </c>
      <c r="J214" s="70">
        <f>IF(D214&lt;Overview!$F$16,1,'='!G214/Overview!$F$26)</f>
        <v>37.154278401823049</v>
      </c>
      <c r="K214" s="71">
        <f>IF(D214&lt;Overview!$F$17,'='!G214/Overview!$F$26,Overview!$F$33)</f>
        <v>9.1428571428571423</v>
      </c>
      <c r="L214" s="72">
        <f t="shared" si="23"/>
        <v>9.1428571428571423</v>
      </c>
      <c r="M214" s="81">
        <f>MIN(1,Overview!$F$44*F214*(G214-Overview!$F$25)^2+0.2)</f>
        <v>1</v>
      </c>
      <c r="N214" s="48">
        <f>L214*F214*Overview!$F$8</f>
        <v>0.12482270400293095</v>
      </c>
      <c r="O214" s="48">
        <f>F214*Overview!$F$6</f>
        <v>2.3686817229354781E-3</v>
      </c>
      <c r="P214" s="122">
        <f>N214*(H214/G214-(1+Overview!$F$35/'='!G214)/(Overview!$F$37*Overview!$F$33))/('='!H214+Overview!$F$36)</f>
        <v>1.9313196438089843E-2</v>
      </c>
      <c r="Q214" s="128">
        <f>(N214/G214-P214)*H214*Overview!$F$29*'='!G214^3</f>
        <v>42.462571993062703</v>
      </c>
      <c r="R214" s="57">
        <f t="shared" si="18"/>
        <v>0</v>
      </c>
      <c r="S214" s="58">
        <f t="shared" si="19"/>
        <v>5.5252726551321312E-3</v>
      </c>
      <c r="T214" s="58">
        <f>IF(D214&lt;Overview!$F$18,(1-Overview!$F$9)*'='!Q214-'='!D214*'='!O214,0)</f>
        <v>3.243483326735765</v>
      </c>
      <c r="U214" s="54">
        <f>IF(D214&gt;=Overview!$F$18,(1-Overview!$F$9)*'='!Q214-Overview!$F$18*'='!O214,0)</f>
        <v>0</v>
      </c>
      <c r="V214" s="2"/>
      <c r="W214" s="112">
        <f>G214/Overview!$F$19</f>
        <v>1.267184159282611</v>
      </c>
      <c r="X214" s="60">
        <f>G214^3*(1+H214*Overview!$F$38)</f>
        <v>0.79476808151617273</v>
      </c>
      <c r="Y214" s="61">
        <f>G214^3*Overview!$F$42*(1+Overview!$F$38*H214)+I214*Overview!$F$39/Overview!$F$40</f>
        <v>7.1529127336455542E-2</v>
      </c>
      <c r="AD214" s="2"/>
    </row>
    <row r="215" spans="1:30">
      <c r="A215" s="34">
        <v>212</v>
      </c>
      <c r="B215">
        <v>1</v>
      </c>
      <c r="C215">
        <v>24</v>
      </c>
      <c r="D215" s="149">
        <f t="shared" si="20"/>
        <v>161.27560872739102</v>
      </c>
      <c r="E215" s="125">
        <f>B215/(B215+Overview!$F$22)</f>
        <v>0.58823529411764708</v>
      </c>
      <c r="F215" s="118">
        <f>EXP(Overview!$F$21/Overview!$F$5-Overview!$F$21/('='!C215+273.15))</f>
        <v>1.2060497570954571</v>
      </c>
      <c r="G215" s="77">
        <f t="shared" si="21"/>
        <v>0.86378910373724449</v>
      </c>
      <c r="H215" s="115">
        <f t="shared" si="22"/>
        <v>0.58823529411764708</v>
      </c>
      <c r="I215" s="80">
        <f>IF((A215-Overview!$F$43)/365=ROUND((A215-Overview!$F$43)/365,0),I214*0.05,I214+U214)</f>
        <v>0</v>
      </c>
      <c r="J215" s="70">
        <f>IF(D215&lt;Overview!$F$16,1,'='!G215/Overview!$F$26)</f>
        <v>37.393467694253012</v>
      </c>
      <c r="K215" s="71">
        <f>IF(D215&lt;Overview!$F$17,'='!G215/Overview!$F$26,Overview!$F$33)</f>
        <v>9.1428571428571423</v>
      </c>
      <c r="L215" s="72">
        <f t="shared" si="23"/>
        <v>9.1428571428571423</v>
      </c>
      <c r="M215" s="81">
        <f>MIN(1,Overview!$F$44*F215*(G215-Overview!$F$25)^2+0.2)</f>
        <v>1</v>
      </c>
      <c r="N215" s="48">
        <f>L215*F215*Overview!$F$8</f>
        <v>0.12482270400293095</v>
      </c>
      <c r="O215" s="48">
        <f>F215*Overview!$F$6</f>
        <v>2.3686817229354781E-3</v>
      </c>
      <c r="P215" s="122">
        <f>N215*(H215/G215-(1+Overview!$F$35/'='!G215)/(Overview!$F$37*Overview!$F$33))/('='!H215+Overview!$F$36)</f>
        <v>1.9153399593171402E-2</v>
      </c>
      <c r="Q215" s="128">
        <f>(N215/G215-P215)*H215*Overview!$F$29*'='!G215^3</f>
        <v>43.023501954864862</v>
      </c>
      <c r="R215" s="57">
        <f t="shared" si="18"/>
        <v>0</v>
      </c>
      <c r="S215" s="58">
        <f t="shared" si="19"/>
        <v>5.5148326227022759E-3</v>
      </c>
      <c r="T215" s="58">
        <f>IF(D215&lt;Overview!$F$18,(1-Overview!$F$9)*'='!Q215-'='!D215*'='!O215,0)</f>
        <v>3.2835917798066241</v>
      </c>
      <c r="U215" s="54">
        <f>IF(D215&gt;=Overview!$F$18,(1-Overview!$F$9)*'='!Q215-Overview!$F$18*'='!O215,0)</f>
        <v>0</v>
      </c>
      <c r="V215" s="2"/>
      <c r="W215" s="112">
        <f>G215/Overview!$F$19</f>
        <v>1.2753419514797644</v>
      </c>
      <c r="X215" s="60">
        <f>G215^3*(1+H215*Overview!$F$38)</f>
        <v>0.81021662169498332</v>
      </c>
      <c r="Y215" s="61">
        <f>G215^3*Overview!$F$42*(1+Overview!$F$38*H215)+I215*Overview!$F$39/Overview!$F$40</f>
        <v>7.2919495952548499E-2</v>
      </c>
      <c r="AD215" s="2"/>
    </row>
    <row r="216" spans="1:30">
      <c r="A216" s="34">
        <v>213</v>
      </c>
      <c r="B216">
        <v>1</v>
      </c>
      <c r="C216">
        <v>24</v>
      </c>
      <c r="D216" s="149">
        <f t="shared" si="20"/>
        <v>164.55920050719763</v>
      </c>
      <c r="E216" s="125">
        <f>B216/(B216+Overview!$F$22)</f>
        <v>0.58823529411764708</v>
      </c>
      <c r="F216" s="118">
        <f>EXP(Overview!$F$21/Overview!$F$5-Overview!$F$21/('='!C216+273.15))</f>
        <v>1.2060497570954571</v>
      </c>
      <c r="G216" s="77">
        <f t="shared" si="21"/>
        <v>0.86930393635994674</v>
      </c>
      <c r="H216" s="115">
        <f t="shared" si="22"/>
        <v>0.58823529411764708</v>
      </c>
      <c r="I216" s="80">
        <f>IF((A216-Overview!$F$43)/365=ROUND((A216-Overview!$F$43)/365,0),I215*0.05,I215+U215)</f>
        <v>0</v>
      </c>
      <c r="J216" s="70">
        <f>IF(D216&lt;Overview!$F$16,1,'='!G216/Overview!$F$26)</f>
        <v>37.632205037227131</v>
      </c>
      <c r="K216" s="71">
        <f>IF(D216&lt;Overview!$F$17,'='!G216/Overview!$F$26,Overview!$F$33)</f>
        <v>9.1428571428571423</v>
      </c>
      <c r="L216" s="72">
        <f t="shared" si="23"/>
        <v>9.1428571428571423</v>
      </c>
      <c r="M216" s="81">
        <f>MIN(1,Overview!$F$44*F216*(G216-Overview!$F$25)^2+0.2)</f>
        <v>1</v>
      </c>
      <c r="N216" s="48">
        <f>L216*F216*Overview!$F$8</f>
        <v>0.12482270400293095</v>
      </c>
      <c r="O216" s="48">
        <f>F216*Overview!$F$6</f>
        <v>2.3686817229354781E-3</v>
      </c>
      <c r="P216" s="122">
        <f>N216*(H216/G216-(1+Overview!$F$35/'='!G216)/(Overview!$F$37*Overview!$F$33))/('='!H216+Overview!$F$36)</f>
        <v>1.8995930260543765E-2</v>
      </c>
      <c r="Q216" s="128">
        <f>(N216/G216-P216)*H216*Overview!$F$29*'='!G216^3</f>
        <v>43.587200265213461</v>
      </c>
      <c r="R216" s="57">
        <f t="shared" si="18"/>
        <v>0</v>
      </c>
      <c r="S216" s="58">
        <f t="shared" si="19"/>
        <v>5.5044123167699082E-3</v>
      </c>
      <c r="T216" s="58">
        <f>IF(D216&lt;Overview!$F$18,(1-Overview!$F$9)*'='!Q216-'='!D216*'='!O216,0)</f>
        <v>3.3238410920139159</v>
      </c>
      <c r="U216" s="54">
        <f>IF(D216&gt;=Overview!$F$18,(1-Overview!$F$9)*'='!Q216-Overview!$F$18*'='!O216,0)</f>
        <v>0</v>
      </c>
      <c r="V216" s="2"/>
      <c r="W216" s="112">
        <f>G216/Overview!$F$19</f>
        <v>1.2834843294846401</v>
      </c>
      <c r="X216" s="60">
        <f>G216^3*(1+H216*Overview!$F$38)</f>
        <v>0.82583431198074253</v>
      </c>
      <c r="Y216" s="61">
        <f>G216^3*Overview!$F$42*(1+Overview!$F$38*H216)+I216*Overview!$F$39/Overview!$F$40</f>
        <v>7.4325088078266821E-2</v>
      </c>
      <c r="AD216" s="2"/>
    </row>
    <row r="217" spans="1:30">
      <c r="A217" s="34">
        <v>214</v>
      </c>
      <c r="B217">
        <v>1</v>
      </c>
      <c r="C217">
        <v>24</v>
      </c>
      <c r="D217" s="149">
        <f t="shared" si="20"/>
        <v>167.88304159921154</v>
      </c>
      <c r="E217" s="125">
        <f>B217/(B217+Overview!$F$22)</f>
        <v>0.58823529411764708</v>
      </c>
      <c r="F217" s="118">
        <f>EXP(Overview!$F$21/Overview!$F$5-Overview!$F$21/('='!C217+273.15))</f>
        <v>1.2060497570954571</v>
      </c>
      <c r="G217" s="77">
        <f t="shared" si="21"/>
        <v>0.87480834867671664</v>
      </c>
      <c r="H217" s="115">
        <f t="shared" si="22"/>
        <v>0.58823529411764708</v>
      </c>
      <c r="I217" s="80">
        <f>IF((A217-Overview!$F$43)/365=ROUND((A217-Overview!$F$43)/365,0),I216*0.05,I216+U216)</f>
        <v>0</v>
      </c>
      <c r="J217" s="70">
        <f>IF(D217&lt;Overview!$F$16,1,'='!G217/Overview!$F$26)</f>
        <v>37.870491284706347</v>
      </c>
      <c r="K217" s="71">
        <f>IF(D217&lt;Overview!$F$17,'='!G217/Overview!$F$26,Overview!$F$33)</f>
        <v>9.1428571428571423</v>
      </c>
      <c r="L217" s="72">
        <f t="shared" si="23"/>
        <v>9.1428571428571423</v>
      </c>
      <c r="M217" s="81">
        <f>MIN(1,Overview!$F$44*F217*(G217-Overview!$F$25)^2+0.2)</f>
        <v>1</v>
      </c>
      <c r="N217" s="48">
        <f>L217*F217*Overview!$F$8</f>
        <v>0.12482270400293095</v>
      </c>
      <c r="O217" s="48">
        <f>F217*Overview!$F$6</f>
        <v>2.3686817229354781E-3</v>
      </c>
      <c r="P217" s="122">
        <f>N217*(H217/G217-(1+Overview!$F$35/'='!G217)/(Overview!$F$37*Overview!$F$33))/('='!H217+Overview!$F$36)</f>
        <v>1.8840738231541494E-2</v>
      </c>
      <c r="Q217" s="128">
        <f>(N217/G217-P217)*H217*Overview!$F$29*'='!G217^3</f>
        <v>44.153650269302112</v>
      </c>
      <c r="R217" s="57">
        <f t="shared" si="18"/>
        <v>0</v>
      </c>
      <c r="S217" s="58">
        <f t="shared" si="19"/>
        <v>5.4940117000616987E-3</v>
      </c>
      <c r="T217" s="58">
        <f>IF(D217&lt;Overview!$F$18,(1-Overview!$F$9)*'='!Q217-'='!D217*'='!O217,0)</f>
        <v>3.3642295107176734</v>
      </c>
      <c r="U217" s="54">
        <f>IF(D217&gt;=Overview!$F$18,(1-Overview!$F$9)*'='!Q217-Overview!$F$18*'='!O217,0)</f>
        <v>0</v>
      </c>
      <c r="V217" s="2"/>
      <c r="W217" s="112">
        <f>G217/Overview!$F$19</f>
        <v>1.291611322422437</v>
      </c>
      <c r="X217" s="60">
        <f>G217^3*(1+H217*Overview!$F$38)</f>
        <v>0.84162134546392775</v>
      </c>
      <c r="Y217" s="61">
        <f>G217^3*Overview!$F$42*(1+Overview!$F$38*H217)+I217*Overview!$F$39/Overview!$F$40</f>
        <v>7.5745921091753488E-2</v>
      </c>
      <c r="AD217" s="2"/>
    </row>
    <row r="218" spans="1:30">
      <c r="A218" s="34">
        <v>215</v>
      </c>
      <c r="B218">
        <v>1</v>
      </c>
      <c r="C218">
        <v>24</v>
      </c>
      <c r="D218" s="149">
        <f t="shared" si="20"/>
        <v>171.24727110992922</v>
      </c>
      <c r="E218" s="125">
        <f>B218/(B218+Overview!$F$22)</f>
        <v>0.58823529411764708</v>
      </c>
      <c r="F218" s="118">
        <f>EXP(Overview!$F$21/Overview!$F$5-Overview!$F$21/('='!C218+273.15))</f>
        <v>1.2060497570954571</v>
      </c>
      <c r="G218" s="77">
        <f t="shared" si="21"/>
        <v>0.88030236037677834</v>
      </c>
      <c r="H218" s="115">
        <f t="shared" si="22"/>
        <v>0.58823529411764708</v>
      </c>
      <c r="I218" s="80">
        <f>IF((A218-Overview!$F$43)/365=ROUND((A218-Overview!$F$43)/365,0),I217*0.05,I217+U217)</f>
        <v>0</v>
      </c>
      <c r="J218" s="70">
        <f>IF(D218&lt;Overview!$F$16,1,'='!G218/Overview!$F$26)</f>
        <v>38.108327289038023</v>
      </c>
      <c r="K218" s="71">
        <f>IF(D218&lt;Overview!$F$17,'='!G218/Overview!$F$26,Overview!$F$33)</f>
        <v>9.1428571428571423</v>
      </c>
      <c r="L218" s="72">
        <f t="shared" si="23"/>
        <v>9.1428571428571423</v>
      </c>
      <c r="M218" s="81">
        <f>MIN(1,Overview!$F$44*F218*(G218-Overview!$F$25)^2+0.2)</f>
        <v>1</v>
      </c>
      <c r="N218" s="48">
        <f>L218*F218*Overview!$F$8</f>
        <v>0.12482270400293095</v>
      </c>
      <c r="O218" s="48">
        <f>F218*Overview!$F$6</f>
        <v>2.3686817229354781E-3</v>
      </c>
      <c r="P218" s="122">
        <f>N218*(H218/G218-(1+Overview!$F$35/'='!G218)/(Overview!$F$37*Overview!$F$33))/('='!H218+Overview!$F$36)</f>
        <v>1.8687774731267474E-2</v>
      </c>
      <c r="Q218" s="128">
        <f>(N218/G218-P218)*H218*Overview!$F$29*'='!G218^3</f>
        <v>44.722835369785493</v>
      </c>
      <c r="R218" s="57">
        <f t="shared" si="18"/>
        <v>0</v>
      </c>
      <c r="S218" s="58">
        <f t="shared" si="19"/>
        <v>5.4836307353747574E-3</v>
      </c>
      <c r="T218" s="58">
        <f>IF(D218&lt;Overview!$F$18,(1-Overview!$F$9)*'='!Q218-'='!D218*'='!O218,0)</f>
        <v>3.4047552923250604</v>
      </c>
      <c r="U218" s="54">
        <f>IF(D218&gt;=Overview!$F$18,(1-Overview!$F$9)*'='!Q218-Overview!$F$18*'='!O218,0)</f>
        <v>0</v>
      </c>
      <c r="V218" s="2"/>
      <c r="W218" s="112">
        <f>G218/Overview!$F$19</f>
        <v>1.2997229593633224</v>
      </c>
      <c r="X218" s="60">
        <f>G218^3*(1+H218*Overview!$F$38)</f>
        <v>0.85757790579704452</v>
      </c>
      <c r="Y218" s="61">
        <f>G218^3*Overview!$F$42*(1+Overview!$F$38*H218)+I218*Overview!$F$39/Overview!$F$40</f>
        <v>7.7182011521733998E-2</v>
      </c>
      <c r="AD218" s="2"/>
    </row>
    <row r="219" spans="1:30">
      <c r="A219" s="34">
        <v>216</v>
      </c>
      <c r="B219">
        <v>1</v>
      </c>
      <c r="C219">
        <v>24</v>
      </c>
      <c r="D219" s="149">
        <f t="shared" si="20"/>
        <v>174.65202640225428</v>
      </c>
      <c r="E219" s="125">
        <f>B219/(B219+Overview!$F$22)</f>
        <v>0.58823529411764708</v>
      </c>
      <c r="F219" s="118">
        <f>EXP(Overview!$F$21/Overview!$F$5-Overview!$F$21/('='!C219+273.15))</f>
        <v>1.2060497570954571</v>
      </c>
      <c r="G219" s="77">
        <f t="shared" si="21"/>
        <v>0.88578599111215306</v>
      </c>
      <c r="H219" s="115">
        <f t="shared" si="22"/>
        <v>0.58823529411764708</v>
      </c>
      <c r="I219" s="80">
        <f>IF((A219-Overview!$F$43)/365=ROUND((A219-Overview!$F$43)/365,0),I218*0.05,I218+U218)</f>
        <v>0</v>
      </c>
      <c r="J219" s="70">
        <f>IF(D219&lt;Overview!$F$16,1,'='!G219/Overview!$F$26)</f>
        <v>38.345713900959005</v>
      </c>
      <c r="K219" s="71">
        <f>IF(D219&lt;Overview!$F$17,'='!G219/Overview!$F$26,Overview!$F$33)</f>
        <v>9.1428571428571423</v>
      </c>
      <c r="L219" s="72">
        <f t="shared" si="23"/>
        <v>9.1428571428571423</v>
      </c>
      <c r="M219" s="81">
        <f>MIN(1,Overview!$F$44*F219*(G219-Overview!$F$25)^2+0.2)</f>
        <v>1</v>
      </c>
      <c r="N219" s="48">
        <f>L219*F219*Overview!$F$8</f>
        <v>0.12482270400293095</v>
      </c>
      <c r="O219" s="48">
        <f>F219*Overview!$F$6</f>
        <v>2.3686817229354781E-3</v>
      </c>
      <c r="P219" s="122">
        <f>N219*(H219/G219-(1+Overview!$F$35/'='!G219)/(Overview!$F$37*Overview!$F$33))/('='!H219+Overview!$F$36)</f>
        <v>1.8536992367776648E-2</v>
      </c>
      <c r="Q219" s="128">
        <f>(N219/G219-P219)*H219*Overview!$F$29*'='!G219^3</f>
        <v>45.294739026669532</v>
      </c>
      <c r="R219" s="57">
        <f t="shared" si="18"/>
        <v>0</v>
      </c>
      <c r="S219" s="58">
        <f t="shared" si="19"/>
        <v>5.4732693855764859E-3</v>
      </c>
      <c r="T219" s="58">
        <f>IF(D219&lt;Overview!$F$18,(1-Overview!$F$9)*'='!Q219-'='!D219*'='!O219,0)</f>
        <v>3.4454167022595823</v>
      </c>
      <c r="U219" s="54">
        <f>IF(D219&gt;=Overview!$F$18,(1-Overview!$F$9)*'='!Q219-Overview!$F$18*'='!O219,0)</f>
        <v>0</v>
      </c>
      <c r="V219" s="2"/>
      <c r="W219" s="112">
        <f>G219/Overview!$F$19</f>
        <v>1.3078192693225352</v>
      </c>
      <c r="X219" s="60">
        <f>G219^3*(1+H219*Overview!$F$38)</f>
        <v>0.87370416728709743</v>
      </c>
      <c r="Y219" s="61">
        <f>G219^3*Overview!$F$42*(1+Overview!$F$38*H219)+I219*Overview!$F$39/Overview!$F$40</f>
        <v>7.863337505583877E-2</v>
      </c>
      <c r="AD219" s="2"/>
    </row>
    <row r="220" spans="1:30">
      <c r="A220" s="34">
        <v>217</v>
      </c>
      <c r="B220">
        <v>1</v>
      </c>
      <c r="C220">
        <v>24</v>
      </c>
      <c r="D220" s="149">
        <f t="shared" si="20"/>
        <v>178.09744310451387</v>
      </c>
      <c r="E220" s="125">
        <f>B220/(B220+Overview!$F$22)</f>
        <v>0.58823529411764708</v>
      </c>
      <c r="F220" s="118">
        <f>EXP(Overview!$F$21/Overview!$F$5-Overview!$F$21/('='!C220+273.15))</f>
        <v>1.2060497570954571</v>
      </c>
      <c r="G220" s="77">
        <f t="shared" si="21"/>
        <v>0.89125926049772952</v>
      </c>
      <c r="H220" s="115">
        <f t="shared" si="22"/>
        <v>0.58823529411764708</v>
      </c>
      <c r="I220" s="80">
        <f>IF((A220-Overview!$F$43)/365=ROUND((A220-Overview!$F$43)/365,0),I219*0.05,I219+U219)</f>
        <v>0</v>
      </c>
      <c r="J220" s="70">
        <f>IF(D220&lt;Overview!$F$16,1,'='!G220/Overview!$F$26)</f>
        <v>38.582651969598679</v>
      </c>
      <c r="K220" s="71">
        <f>IF(D220&lt;Overview!$F$17,'='!G220/Overview!$F$26,Overview!$F$33)</f>
        <v>9.1428571428571423</v>
      </c>
      <c r="L220" s="72">
        <f t="shared" si="23"/>
        <v>9.1428571428571423</v>
      </c>
      <c r="M220" s="81">
        <f>MIN(1,Overview!$F$44*F220*(G220-Overview!$F$25)^2+0.2)</f>
        <v>1</v>
      </c>
      <c r="N220" s="48">
        <f>L220*F220*Overview!$F$8</f>
        <v>0.12482270400293095</v>
      </c>
      <c r="O220" s="48">
        <f>F220*Overview!$F$6</f>
        <v>2.3686817229354781E-3</v>
      </c>
      <c r="P220" s="122">
        <f>N220*(H220/G220-(1+Overview!$F$35/'='!G220)/(Overview!$F$37*Overview!$F$33))/('='!H220+Overview!$F$36)</f>
        <v>1.83883450834058E-2</v>
      </c>
      <c r="Q220" s="128">
        <f>(N220/G220-P220)*H220*Overview!$F$29*'='!G220^3</f>
        <v>45.869344757201432</v>
      </c>
      <c r="R220" s="57">
        <f t="shared" si="18"/>
        <v>0</v>
      </c>
      <c r="S220" s="58">
        <f t="shared" si="19"/>
        <v>5.4629276136044375E-3</v>
      </c>
      <c r="T220" s="58">
        <f>IF(D220&lt;Overview!$F$18,(1-Overview!$F$9)*'='!Q220-'='!D220*'='!O220,0)</f>
        <v>0</v>
      </c>
      <c r="U220" s="54">
        <f>IF(D220&gt;=Overview!$F$18,(1-Overview!$F$9)*'='!Q220-Overview!$F$18*'='!O220,0)</f>
        <v>3.4885746401816915</v>
      </c>
      <c r="V220" s="2"/>
      <c r="W220" s="112">
        <f>G220/Overview!$F$19</f>
        <v>1.3159002812604894</v>
      </c>
      <c r="X220" s="60">
        <f>G220^3*(1+H220*Overview!$F$38)</f>
        <v>0.89000029498737665</v>
      </c>
      <c r="Y220" s="61">
        <f>G220^3*Overview!$F$42*(1+Overview!$F$38*H220)+I220*Overview!$F$39/Overview!$F$40</f>
        <v>8.010002654886389E-2</v>
      </c>
      <c r="AD220" s="2"/>
    </row>
    <row r="221" spans="1:30">
      <c r="A221" s="34">
        <v>218</v>
      </c>
      <c r="B221">
        <v>1</v>
      </c>
      <c r="C221">
        <v>24</v>
      </c>
      <c r="D221" s="149">
        <f t="shared" si="20"/>
        <v>178.09744310451387</v>
      </c>
      <c r="E221" s="125">
        <f>B221/(B221+Overview!$F$22)</f>
        <v>0.58823529411764708</v>
      </c>
      <c r="F221" s="118">
        <f>EXP(Overview!$F$21/Overview!$F$5-Overview!$F$21/('='!C221+273.15))</f>
        <v>1.2060497570954571</v>
      </c>
      <c r="G221" s="77">
        <f t="shared" si="21"/>
        <v>0.89672218811133397</v>
      </c>
      <c r="H221" s="115">
        <f t="shared" si="22"/>
        <v>0.58823529411764708</v>
      </c>
      <c r="I221" s="80">
        <f>IF((A221-Overview!$F$43)/365=ROUND((A221-Overview!$F$43)/365,0),I220*0.05,I220+U220)</f>
        <v>3.4885746401816915</v>
      </c>
      <c r="J221" s="70">
        <f>IF(D221&lt;Overview!$F$16,1,'='!G221/Overview!$F$26)</f>
        <v>38.819142342481989</v>
      </c>
      <c r="K221" s="71">
        <f>IF(D221&lt;Overview!$F$17,'='!G221/Overview!$F$26,Overview!$F$33)</f>
        <v>9.1428571428571423</v>
      </c>
      <c r="L221" s="72">
        <f t="shared" si="23"/>
        <v>9.1428571428571423</v>
      </c>
      <c r="M221" s="81">
        <f>MIN(1,Overview!$F$44*F221*(G221-Overview!$F$25)^2+0.2)</f>
        <v>1</v>
      </c>
      <c r="N221" s="48">
        <f>L221*F221*Overview!$F$8</f>
        <v>0.12482270400293095</v>
      </c>
      <c r="O221" s="48">
        <f>F221*Overview!$F$6</f>
        <v>2.3686817229354781E-3</v>
      </c>
      <c r="P221" s="122">
        <f>N221*(H221/G221-(1+Overview!$F$35/'='!G221)/(Overview!$F$37*Overview!$F$33))/('='!H221+Overview!$F$36)</f>
        <v>1.8241788108144495E-2</v>
      </c>
      <c r="Q221" s="128">
        <f>(N221/G221-P221)*H221*Overview!$F$29*'='!G221^3</f>
        <v>46.446636135759164</v>
      </c>
      <c r="R221" s="57">
        <f t="shared" si="18"/>
        <v>0</v>
      </c>
      <c r="S221" s="58">
        <f t="shared" si="19"/>
        <v>5.4526053824662142E-3</v>
      </c>
      <c r="T221" s="58">
        <f>IF(D221&lt;Overview!$F$18,(1-Overview!$F$9)*'='!Q221-'='!D221*'='!O221,0)</f>
        <v>0</v>
      </c>
      <c r="U221" s="54">
        <f>IF(D221&gt;=Overview!$F$18,(1-Overview!$F$9)*'='!Q221-Overview!$F$18*'='!O221,0)</f>
        <v>3.5377598656348104</v>
      </c>
      <c r="V221" s="2"/>
      <c r="W221" s="112">
        <f>G221/Overview!$F$19</f>
        <v>1.323966024082879</v>
      </c>
      <c r="X221" s="60">
        <f>G221^3*(1+H221*Overview!$F$38)</f>
        <v>0.90646644478856142</v>
      </c>
      <c r="Y221" s="61">
        <f>G221^3*Overview!$F$42*(1+Overview!$F$38*H221)+I221*Overview!$F$39/Overview!$F$40</f>
        <v>8.1733574456243879E-2</v>
      </c>
      <c r="AD221" s="2"/>
    </row>
    <row r="222" spans="1:30">
      <c r="A222" s="34">
        <v>219</v>
      </c>
      <c r="B222">
        <v>1</v>
      </c>
      <c r="C222">
        <v>24</v>
      </c>
      <c r="D222" s="149">
        <f t="shared" si="20"/>
        <v>178.09744310451387</v>
      </c>
      <c r="E222" s="125">
        <f>B222/(B222+Overview!$F$22)</f>
        <v>0.58823529411764708</v>
      </c>
      <c r="F222" s="118">
        <f>EXP(Overview!$F$21/Overview!$F$5-Overview!$F$21/('='!C222+273.15))</f>
        <v>1.2060497570954571</v>
      </c>
      <c r="G222" s="77">
        <f t="shared" si="21"/>
        <v>0.90217479349380014</v>
      </c>
      <c r="H222" s="115">
        <f t="shared" si="22"/>
        <v>0.58823529411764708</v>
      </c>
      <c r="I222" s="80">
        <f>IF((A222-Overview!$F$43)/365=ROUND((A222-Overview!$F$43)/365,0),I221*0.05,I221+U221)</f>
        <v>7.0263345058165019</v>
      </c>
      <c r="J222" s="70">
        <f>IF(D222&lt;Overview!$F$16,1,'='!G222/Overview!$F$26)</f>
        <v>39.055185865532472</v>
      </c>
      <c r="K222" s="71">
        <f>IF(D222&lt;Overview!$F$17,'='!G222/Overview!$F$26,Overview!$F$33)</f>
        <v>9.1428571428571423</v>
      </c>
      <c r="L222" s="72">
        <f t="shared" si="23"/>
        <v>9.1428571428571423</v>
      </c>
      <c r="M222" s="81">
        <f>MIN(1,Overview!$F$44*F222*(G222-Overview!$F$25)^2+0.2)</f>
        <v>1</v>
      </c>
      <c r="N222" s="48">
        <f>L222*F222*Overview!$F$8</f>
        <v>0.12482270400293095</v>
      </c>
      <c r="O222" s="48">
        <f>F222*Overview!$F$6</f>
        <v>2.3686817229354781E-3</v>
      </c>
      <c r="P222" s="122">
        <f>N222*(H222/G222-(1+Overview!$F$35/'='!G222)/(Overview!$F$37*Overview!$F$33))/('='!H222+Overview!$F$36)</f>
        <v>1.8097277914947758E-2</v>
      </c>
      <c r="Q222" s="128">
        <f>(N222/G222-P222)*H222*Overview!$F$29*'='!G222^3</f>
        <v>47.026596793740772</v>
      </c>
      <c r="R222" s="57">
        <f t="shared" si="18"/>
        <v>0</v>
      </c>
      <c r="S222" s="58">
        <f t="shared" si="19"/>
        <v>5.4423026552393007E-3</v>
      </c>
      <c r="T222" s="58">
        <f>IF(D222&lt;Overview!$F$18,(1-Overview!$F$9)*'='!Q222-'='!D222*'='!O222,0)</f>
        <v>0</v>
      </c>
      <c r="U222" s="54">
        <f>IF(D222&gt;=Overview!$F$18,(1-Overview!$F$9)*'='!Q222-Overview!$F$18*'='!O222,0)</f>
        <v>3.5871725136948429</v>
      </c>
      <c r="V222" s="2"/>
      <c r="W222" s="112">
        <f>G222/Overview!$F$19</f>
        <v>1.3320165266407797</v>
      </c>
      <c r="X222" s="60">
        <f>G222^3*(1+H222*Overview!$F$38)</f>
        <v>0.92310276350914966</v>
      </c>
      <c r="Y222" s="61">
        <f>G222^3*Overview!$F$42*(1+Overview!$F$38*H222)+I222*Overview!$F$39/Overview!$F$40</f>
        <v>8.3384574887985313E-2</v>
      </c>
      <c r="AD222" s="2"/>
    </row>
    <row r="223" spans="1:30">
      <c r="A223" s="34">
        <v>220</v>
      </c>
      <c r="B223">
        <v>1</v>
      </c>
      <c r="C223">
        <v>24</v>
      </c>
      <c r="D223" s="149">
        <f t="shared" si="20"/>
        <v>178.09744310451387</v>
      </c>
      <c r="E223" s="125">
        <f>B223/(B223+Overview!$F$22)</f>
        <v>0.58823529411764708</v>
      </c>
      <c r="F223" s="118">
        <f>EXP(Overview!$F$21/Overview!$F$5-Overview!$F$21/('='!C223+273.15))</f>
        <v>1.2060497570954571</v>
      </c>
      <c r="G223" s="77">
        <f t="shared" si="21"/>
        <v>0.9076170961490394</v>
      </c>
      <c r="H223" s="115">
        <f t="shared" si="22"/>
        <v>0.58823529411764708</v>
      </c>
      <c r="I223" s="80">
        <f>IF((A223-Overview!$F$43)/365=ROUND((A223-Overview!$F$43)/365,0),I222*0.05,I222+U222)</f>
        <v>10.613507019511346</v>
      </c>
      <c r="J223" s="70">
        <f>IF(D223&lt;Overview!$F$16,1,'='!G223/Overview!$F$26)</f>
        <v>39.290783383075301</v>
      </c>
      <c r="K223" s="71">
        <f>IF(D223&lt;Overview!$F$17,'='!G223/Overview!$F$26,Overview!$F$33)</f>
        <v>9.1428571428571423</v>
      </c>
      <c r="L223" s="72">
        <f t="shared" si="23"/>
        <v>9.1428571428571423</v>
      </c>
      <c r="M223" s="81">
        <f>MIN(1,Overview!$F$44*F223*(G223-Overview!$F$25)^2+0.2)</f>
        <v>1</v>
      </c>
      <c r="N223" s="48">
        <f>L223*F223*Overview!$F$8</f>
        <v>0.12482270400293095</v>
      </c>
      <c r="O223" s="48">
        <f>F223*Overview!$F$6</f>
        <v>2.3686817229354781E-3</v>
      </c>
      <c r="P223" s="122">
        <f>N223*(H223/G223-(1+Overview!$F$35/'='!G223)/(Overview!$F$37*Overview!$F$33))/('='!H223+Overview!$F$36)</f>
        <v>1.7954772176897043E-2</v>
      </c>
      <c r="Q223" s="128">
        <f>(N223/G223-P223)*H223*Overview!$F$29*'='!G223^3</f>
        <v>47.609210419453404</v>
      </c>
      <c r="R223" s="57">
        <f t="shared" si="18"/>
        <v>0</v>
      </c>
      <c r="S223" s="58">
        <f t="shared" si="19"/>
        <v>5.432019395070954E-3</v>
      </c>
      <c r="T223" s="58">
        <f>IF(D223&lt;Overview!$F$18,(1-Overview!$F$9)*'='!Q223-'='!D223*'='!O223,0)</f>
        <v>0</v>
      </c>
      <c r="U223" s="54">
        <f>IF(D223&gt;=Overview!$F$18,(1-Overview!$F$9)*'='!Q223-Overview!$F$18*'='!O223,0)</f>
        <v>3.6368111946055599</v>
      </c>
      <c r="V223" s="2"/>
      <c r="W223" s="112">
        <f>G223/Overview!$F$19</f>
        <v>1.3400518177307537</v>
      </c>
      <c r="X223" s="60">
        <f>G223^3*(1+H223*Overview!$F$38)</f>
        <v>0.93990938898521637</v>
      </c>
      <c r="Y223" s="61">
        <f>G223^3*Overview!$F$42*(1+Overview!$F$38*H223)+I223*Overview!$F$39/Overview!$F$40</f>
        <v>8.505305013188097E-2</v>
      </c>
      <c r="AD223" s="2"/>
    </row>
    <row r="224" spans="1:30">
      <c r="A224" s="34">
        <v>221</v>
      </c>
      <c r="B224">
        <v>1</v>
      </c>
      <c r="C224">
        <v>24</v>
      </c>
      <c r="D224" s="149">
        <f t="shared" si="20"/>
        <v>178.09744310451387</v>
      </c>
      <c r="E224" s="125">
        <f>B224/(B224+Overview!$F$22)</f>
        <v>0.58823529411764708</v>
      </c>
      <c r="F224" s="118">
        <f>EXP(Overview!$F$21/Overview!$F$5-Overview!$F$21/('='!C224+273.15))</f>
        <v>1.2060497570954571</v>
      </c>
      <c r="G224" s="77">
        <f t="shared" si="21"/>
        <v>0.91304911554411039</v>
      </c>
      <c r="H224" s="115">
        <f t="shared" si="22"/>
        <v>0.58823529411764708</v>
      </c>
      <c r="I224" s="80">
        <f>IF((A224-Overview!$F$43)/365=ROUND((A224-Overview!$F$43)/365,0),I223*0.05,I223+U223)</f>
        <v>14.250318214116906</v>
      </c>
      <c r="J224" s="70">
        <f>IF(D224&lt;Overview!$F$16,1,'='!G224/Overview!$F$26)</f>
        <v>39.525935737840278</v>
      </c>
      <c r="K224" s="71">
        <f>IF(D224&lt;Overview!$F$17,'='!G224/Overview!$F$26,Overview!$F$33)</f>
        <v>9.1428571428571423</v>
      </c>
      <c r="L224" s="72">
        <f t="shared" si="23"/>
        <v>9.1428571428571423</v>
      </c>
      <c r="M224" s="81">
        <f>MIN(1,Overview!$F$44*F224*(G224-Overview!$F$25)^2+0.2)</f>
        <v>1</v>
      </c>
      <c r="N224" s="48">
        <f>L224*F224*Overview!$F$8</f>
        <v>0.12482270400293095</v>
      </c>
      <c r="O224" s="48">
        <f>F224*Overview!$F$6</f>
        <v>2.3686817229354781E-3</v>
      </c>
      <c r="P224" s="122">
        <f>N224*(H224/G224-(1+Overview!$F$35/'='!G224)/(Overview!$F$37*Overview!$F$33))/('='!H224+Overview!$F$36)</f>
        <v>1.7814229726120775E-2</v>
      </c>
      <c r="Q224" s="128">
        <f>(N224/G224-P224)*H224*Overview!$F$29*'='!G224^3</f>
        <v>48.194460758001817</v>
      </c>
      <c r="R224" s="57">
        <f t="shared" si="18"/>
        <v>0</v>
      </c>
      <c r="S224" s="58">
        <f t="shared" si="19"/>
        <v>5.4217555651780575E-3</v>
      </c>
      <c r="T224" s="58">
        <f>IF(D224&lt;Overview!$F$18,(1-Overview!$F$9)*'='!Q224-'='!D224*'='!O224,0)</f>
        <v>0</v>
      </c>
      <c r="U224" s="54">
        <f>IF(D224&gt;=Overview!$F$18,(1-Overview!$F$9)*'='!Q224-Overview!$F$18*'='!O224,0)</f>
        <v>3.6866745234498843</v>
      </c>
      <c r="V224" s="2"/>
      <c r="W224" s="112">
        <f>G224/Overview!$F$19</f>
        <v>1.3480719260949512</v>
      </c>
      <c r="X224" s="60">
        <f>G224^3*(1+H224*Overview!$F$38)</f>
        <v>0.95688645015950313</v>
      </c>
      <c r="Y224" s="61">
        <f>G224^3*Overview!$F$42*(1+Overview!$F$38*H224)+I224*Overview!$F$39/Overview!$F$40</f>
        <v>8.6739021614932355E-2</v>
      </c>
      <c r="AD224" s="2"/>
    </row>
    <row r="225" spans="1:30">
      <c r="A225" s="34">
        <v>222</v>
      </c>
      <c r="B225">
        <v>1</v>
      </c>
      <c r="C225">
        <v>24</v>
      </c>
      <c r="D225" s="149">
        <f t="shared" si="20"/>
        <v>178.09744310451387</v>
      </c>
      <c r="E225" s="125">
        <f>B225/(B225+Overview!$F$22)</f>
        <v>0.58823529411764708</v>
      </c>
      <c r="F225" s="118">
        <f>EXP(Overview!$F$21/Overview!$F$5-Overview!$F$21/('='!C225+273.15))</f>
        <v>1.2060497570954571</v>
      </c>
      <c r="G225" s="77">
        <f t="shared" si="21"/>
        <v>0.91847087110928849</v>
      </c>
      <c r="H225" s="115">
        <f t="shared" si="22"/>
        <v>0.58823529411764708</v>
      </c>
      <c r="I225" s="80">
        <f>IF((A225-Overview!$F$43)/365=ROUND((A225-Overview!$F$43)/365,0),I224*0.05,I224+U224)</f>
        <v>17.93699273756679</v>
      </c>
      <c r="J225" s="70">
        <f>IF(D225&lt;Overview!$F$16,1,'='!G225/Overview!$F$26)</f>
        <v>39.760643770964869</v>
      </c>
      <c r="K225" s="71">
        <f>IF(D225&lt;Overview!$F$17,'='!G225/Overview!$F$26,Overview!$F$33)</f>
        <v>9.1428571428571423</v>
      </c>
      <c r="L225" s="72">
        <f t="shared" si="23"/>
        <v>9.1428571428571423</v>
      </c>
      <c r="M225" s="81">
        <f>MIN(1,Overview!$F$44*F225*(G225-Overview!$F$25)^2+0.2)</f>
        <v>1</v>
      </c>
      <c r="N225" s="48">
        <f>L225*F225*Overview!$F$8</f>
        <v>0.12482270400293095</v>
      </c>
      <c r="O225" s="48">
        <f>F225*Overview!$F$6</f>
        <v>2.3686817229354781E-3</v>
      </c>
      <c r="P225" s="122">
        <f>N225*(H225/G225-(1+Overview!$F$35/'='!G225)/(Overview!$F$37*Overview!$F$33))/('='!H225+Overview!$F$36)</f>
        <v>1.7675610514390802E-2</v>
      </c>
      <c r="Q225" s="128">
        <f>(N225/G225-P225)*H225*Overview!$F$29*'='!G225^3</f>
        <v>48.782331611176865</v>
      </c>
      <c r="R225" s="57">
        <f t="shared" si="18"/>
        <v>0</v>
      </c>
      <c r="S225" s="58">
        <f t="shared" si="19"/>
        <v>5.4115111288470068E-3</v>
      </c>
      <c r="T225" s="58">
        <f>IF(D225&lt;Overview!$F$18,(1-Overview!$F$9)*'='!Q225-'='!D225*'='!O225,0)</f>
        <v>0</v>
      </c>
      <c r="U225" s="54">
        <f>IF(D225&gt;=Overview!$F$18,(1-Overview!$F$9)*'='!Q225-Overview!$F$18*'='!O225,0)</f>
        <v>3.7367611201403985</v>
      </c>
      <c r="V225" s="2"/>
      <c r="W225" s="112">
        <f>G225/Overview!$F$19</f>
        <v>1.3560768804212144</v>
      </c>
      <c r="X225" s="60">
        <f>G225^3*(1+H225*Overview!$F$38)</f>
        <v>0.97403406716984597</v>
      </c>
      <c r="Y225" s="61">
        <f>G225^3*Overview!$F$42*(1+Overview!$F$38*H225)+I225*Overview!$F$39/Overview!$F$40</f>
        <v>8.8442509911518585E-2</v>
      </c>
      <c r="AD225" s="2"/>
    </row>
    <row r="226" spans="1:30">
      <c r="A226" s="34">
        <v>223</v>
      </c>
      <c r="B226">
        <v>1</v>
      </c>
      <c r="C226">
        <v>24</v>
      </c>
      <c r="D226" s="149">
        <f t="shared" si="20"/>
        <v>178.09744310451387</v>
      </c>
      <c r="E226" s="125">
        <f>B226/(B226+Overview!$F$22)</f>
        <v>0.58823529411764708</v>
      </c>
      <c r="F226" s="118">
        <f>EXP(Overview!$F$21/Overview!$F$5-Overview!$F$21/('='!C226+273.15))</f>
        <v>1.2060497570954571</v>
      </c>
      <c r="G226" s="77">
        <f t="shared" si="21"/>
        <v>0.92388238223813546</v>
      </c>
      <c r="H226" s="115">
        <f t="shared" si="22"/>
        <v>0.58823529411764708</v>
      </c>
      <c r="I226" s="80">
        <f>IF((A226-Overview!$F$43)/365=ROUND((A226-Overview!$F$43)/365,0),I225*0.05,I225+U225)</f>
        <v>21.67375385770719</v>
      </c>
      <c r="J226" s="70">
        <f>IF(D226&lt;Overview!$F$16,1,'='!G226/Overview!$F$26)</f>
        <v>39.994908321997208</v>
      </c>
      <c r="K226" s="71">
        <f>IF(D226&lt;Overview!$F$17,'='!G226/Overview!$F$26,Overview!$F$33)</f>
        <v>9.1428571428571423</v>
      </c>
      <c r="L226" s="72">
        <f t="shared" si="23"/>
        <v>9.1428571428571423</v>
      </c>
      <c r="M226" s="81">
        <f>MIN(1,Overview!$F$44*F226*(G226-Overview!$F$25)^2+0.2)</f>
        <v>1</v>
      </c>
      <c r="N226" s="48">
        <f>L226*F226*Overview!$F$8</f>
        <v>0.12482270400293095</v>
      </c>
      <c r="O226" s="48">
        <f>F226*Overview!$F$6</f>
        <v>2.3686817229354781E-3</v>
      </c>
      <c r="P226" s="122">
        <f>N226*(H226/G226-(1+Overview!$F$35/'='!G226)/(Overview!$F$37*Overview!$F$33))/('='!H226+Overview!$F$36)</f>
        <v>1.753887557531543E-2</v>
      </c>
      <c r="Q226" s="128">
        <f>(N226/G226-P226)*H226*Overview!$F$29*'='!G226^3</f>
        <v>49.372806837343347</v>
      </c>
      <c r="R226" s="57">
        <f t="shared" si="18"/>
        <v>0</v>
      </c>
      <c r="S226" s="58">
        <f t="shared" si="19"/>
        <v>5.4012860494335561E-3</v>
      </c>
      <c r="T226" s="58">
        <f>IF(D226&lt;Overview!$F$18,(1-Overview!$F$9)*'='!Q226-'='!D226*'='!O226,0)</f>
        <v>0</v>
      </c>
      <c r="U226" s="54">
        <f>IF(D226&gt;=Overview!$F$18,(1-Overview!$F$9)*'='!Q226-Overview!$F$18*'='!O226,0)</f>
        <v>3.7870696094097829</v>
      </c>
      <c r="V226" s="2"/>
      <c r="W226" s="112">
        <f>G226/Overview!$F$19</f>
        <v>1.3640667093431795</v>
      </c>
      <c r="X226" s="60">
        <f>G226^3*(1+H226*Overview!$F$38)</f>
        <v>0.99135235143694456</v>
      </c>
      <c r="Y226" s="61">
        <f>G226^3*Overview!$F$42*(1+Overview!$F$38*H226)+I226*Overview!$F$39/Overview!$F$40</f>
        <v>9.0163534751505375E-2</v>
      </c>
      <c r="AD226" s="2"/>
    </row>
    <row r="227" spans="1:30">
      <c r="A227" s="34">
        <v>224</v>
      </c>
      <c r="B227">
        <v>1</v>
      </c>
      <c r="C227">
        <v>24</v>
      </c>
      <c r="D227" s="149">
        <f t="shared" si="20"/>
        <v>178.09744310451387</v>
      </c>
      <c r="E227" s="125">
        <f>B227/(B227+Overview!$F$22)</f>
        <v>0.58823529411764708</v>
      </c>
      <c r="F227" s="118">
        <f>EXP(Overview!$F$21/Overview!$F$5-Overview!$F$21/('='!C227+273.15))</f>
        <v>1.2060497570954571</v>
      </c>
      <c r="G227" s="77">
        <f t="shared" si="21"/>
        <v>0.92928366828756903</v>
      </c>
      <c r="H227" s="115">
        <f t="shared" si="22"/>
        <v>0.58823529411764708</v>
      </c>
      <c r="I227" s="80">
        <f>IF((A227-Overview!$F$43)/365=ROUND((A227-Overview!$F$43)/365,0),I226*0.05,I226+U226)</f>
        <v>25.460823467116974</v>
      </c>
      <c r="J227" s="70">
        <f>IF(D227&lt;Overview!$F$16,1,'='!G227/Overview!$F$26)</f>
        <v>40.228730228899096</v>
      </c>
      <c r="K227" s="71">
        <f>IF(D227&lt;Overview!$F$17,'='!G227/Overview!$F$26,Overview!$F$33)</f>
        <v>9.1428571428571423</v>
      </c>
      <c r="L227" s="72">
        <f t="shared" si="23"/>
        <v>9.1428571428571423</v>
      </c>
      <c r="M227" s="81">
        <f>MIN(1,Overview!$F$44*F227*(G227-Overview!$F$25)^2+0.2)</f>
        <v>1</v>
      </c>
      <c r="N227" s="48">
        <f>L227*F227*Overview!$F$8</f>
        <v>0.12482270400293095</v>
      </c>
      <c r="O227" s="48">
        <f>F227*Overview!$F$6</f>
        <v>2.3686817229354781E-3</v>
      </c>
      <c r="P227" s="122">
        <f>N227*(H227/G227-(1+Overview!$F$35/'='!G227)/(Overview!$F$37*Overview!$F$33))/('='!H227+Overview!$F$36)</f>
        <v>1.7403986988054208E-2</v>
      </c>
      <c r="Q227" s="128">
        <f>(N227/G227-P227)*H227*Overview!$F$29*'='!G227^3</f>
        <v>49.965870351327865</v>
      </c>
      <c r="R227" s="57">
        <f t="shared" si="18"/>
        <v>0</v>
      </c>
      <c r="S227" s="58">
        <f t="shared" si="19"/>
        <v>5.3910802903627117E-3</v>
      </c>
      <c r="T227" s="58">
        <f>IF(D227&lt;Overview!$F$18,(1-Overview!$F$9)*'='!Q227-'='!D227*'='!O227,0)</f>
        <v>0</v>
      </c>
      <c r="U227" s="54">
        <f>IF(D227&gt;=Overview!$F$18,(1-Overview!$F$9)*'='!Q227-Overview!$F$18*'='!O227,0)</f>
        <v>3.8375986208012636</v>
      </c>
      <c r="V227" s="2"/>
      <c r="W227" s="112">
        <f>G227/Overview!$F$19</f>
        <v>1.3720414414403794</v>
      </c>
      <c r="X227" s="60">
        <f>G227^3*(1+H227*Overview!$F$38)</f>
        <v>1.008841405751479</v>
      </c>
      <c r="Y227" s="61">
        <f>G227^3*Overview!$F$42*(1+Overview!$F$38*H227)+I227*Overview!$F$39/Overview!$F$40</f>
        <v>9.1902115028295095E-2</v>
      </c>
      <c r="AD227" s="2"/>
    </row>
    <row r="228" spans="1:30">
      <c r="A228" s="34">
        <v>225</v>
      </c>
      <c r="B228">
        <v>1</v>
      </c>
      <c r="C228">
        <v>24</v>
      </c>
      <c r="D228" s="149">
        <f t="shared" si="20"/>
        <v>178.09744310451387</v>
      </c>
      <c r="E228" s="125">
        <f>B228/(B228+Overview!$F$22)</f>
        <v>0.58823529411764708</v>
      </c>
      <c r="F228" s="118">
        <f>EXP(Overview!$F$21/Overview!$F$5-Overview!$F$21/('='!C228+273.15))</f>
        <v>1.2060497570954571</v>
      </c>
      <c r="G228" s="77">
        <f t="shared" si="21"/>
        <v>0.93467474857793176</v>
      </c>
      <c r="H228" s="115">
        <f t="shared" si="22"/>
        <v>0.58823529411764708</v>
      </c>
      <c r="I228" s="80">
        <f>IF((A228-Overview!$F$43)/365=ROUND((A228-Overview!$F$43)/365,0),I227*0.05,I227+U227)</f>
        <v>29.298422087918237</v>
      </c>
      <c r="J228" s="70">
        <f>IF(D228&lt;Overview!$F$16,1,'='!G228/Overview!$F$26)</f>
        <v>40.462110328048993</v>
      </c>
      <c r="K228" s="71">
        <f>IF(D228&lt;Overview!$F$17,'='!G228/Overview!$F$26,Overview!$F$33)</f>
        <v>9.1428571428571423</v>
      </c>
      <c r="L228" s="72">
        <f t="shared" si="23"/>
        <v>9.1428571428571423</v>
      </c>
      <c r="M228" s="81">
        <f>MIN(1,Overview!$F$44*F228*(G228-Overview!$F$25)^2+0.2)</f>
        <v>1</v>
      </c>
      <c r="N228" s="48">
        <f>L228*F228*Overview!$F$8</f>
        <v>0.12482270400293095</v>
      </c>
      <c r="O228" s="48">
        <f>F228*Overview!$F$6</f>
        <v>2.3686817229354781E-3</v>
      </c>
      <c r="P228" s="122">
        <f>N228*(H228/G228-(1+Overview!$F$35/'='!G228)/(Overview!$F$37*Overview!$F$33))/('='!H228+Overview!$F$36)</f>
        <v>1.7270907842483325E-2</v>
      </c>
      <c r="Q228" s="128">
        <f>(N228/G228-P228)*H228*Overview!$F$29*'='!G228^3</f>
        <v>50.561506124306277</v>
      </c>
      <c r="R228" s="57">
        <f t="shared" si="18"/>
        <v>0</v>
      </c>
      <c r="S228" s="58">
        <f t="shared" si="19"/>
        <v>5.3808938151285769E-3</v>
      </c>
      <c r="T228" s="58">
        <f>IF(D228&lt;Overview!$F$18,(1-Overview!$F$9)*'='!Q228-'='!D228*'='!O228,0)</f>
        <v>0</v>
      </c>
      <c r="U228" s="54">
        <f>IF(D228&gt;=Overview!$F$18,(1-Overview!$F$9)*'='!Q228-Overview!$F$18*'='!O228,0)</f>
        <v>3.8883467886590246</v>
      </c>
      <c r="V228" s="2"/>
      <c r="W228" s="112">
        <f>G228/Overview!$F$19</f>
        <v>1.3800011052383461</v>
      </c>
      <c r="X228" s="60">
        <f>G228^3*(1+H228*Overview!$F$38)</f>
        <v>1.0265013243605736</v>
      </c>
      <c r="Y228" s="61">
        <f>G228^3*Overview!$F$42*(1+Overview!$F$38*H228)+I228*Overview!$F$39/Overview!$F$40</f>
        <v>9.3658268806817518E-2</v>
      </c>
      <c r="AD228" s="2"/>
    </row>
    <row r="229" spans="1:30">
      <c r="A229" s="34">
        <v>226</v>
      </c>
      <c r="B229">
        <v>1</v>
      </c>
      <c r="C229">
        <v>24</v>
      </c>
      <c r="D229" s="149">
        <f t="shared" si="20"/>
        <v>178.09744310451387</v>
      </c>
      <c r="E229" s="125">
        <f>B229/(B229+Overview!$F$22)</f>
        <v>0.58823529411764708</v>
      </c>
      <c r="F229" s="118">
        <f>EXP(Overview!$F$21/Overview!$F$5-Overview!$F$21/('='!C229+273.15))</f>
        <v>1.2060497570954571</v>
      </c>
      <c r="G229" s="77">
        <f t="shared" si="21"/>
        <v>0.94005564239306039</v>
      </c>
      <c r="H229" s="115">
        <f t="shared" si="22"/>
        <v>0.58823529411764708</v>
      </c>
      <c r="I229" s="80">
        <f>IF((A229-Overview!$F$43)/365=ROUND((A229-Overview!$F$43)/365,0),I228*0.05,I228+U228)</f>
        <v>33.186768876577261</v>
      </c>
      <c r="J229" s="70">
        <f>IF(D229&lt;Overview!$F$16,1,'='!G229/Overview!$F$26)</f>
        <v>40.695049454245037</v>
      </c>
      <c r="K229" s="71">
        <f>IF(D229&lt;Overview!$F$17,'='!G229/Overview!$F$26,Overview!$F$33)</f>
        <v>9.1428571428571423</v>
      </c>
      <c r="L229" s="72">
        <f t="shared" si="23"/>
        <v>9.1428571428571423</v>
      </c>
      <c r="M229" s="81">
        <f>MIN(1,Overview!$F$44*F229*(G229-Overview!$F$25)^2+0.2)</f>
        <v>1</v>
      </c>
      <c r="N229" s="48">
        <f>L229*F229*Overview!$F$8</f>
        <v>0.12482270400293095</v>
      </c>
      <c r="O229" s="48">
        <f>F229*Overview!$F$6</f>
        <v>2.3686817229354781E-3</v>
      </c>
      <c r="P229" s="122">
        <f>N229*(H229/G229-(1+Overview!$F$35/'='!G229)/(Overview!$F$37*Overview!$F$33))/('='!H229+Overview!$F$36)</f>
        <v>1.7139602205744571E-2</v>
      </c>
      <c r="Q229" s="128">
        <f>(N229/G229-P229)*H229*Overview!$F$29*'='!G229^3</f>
        <v>51.159698183690715</v>
      </c>
      <c r="R229" s="57">
        <f t="shared" si="18"/>
        <v>0</v>
      </c>
      <c r="S229" s="58">
        <f t="shared" si="19"/>
        <v>5.3707265872942429E-3</v>
      </c>
      <c r="T229" s="58">
        <f>IF(D229&lt;Overview!$F$18,(1-Overview!$F$9)*'='!Q229-'='!D229*'='!O229,0)</f>
        <v>0</v>
      </c>
      <c r="U229" s="54">
        <f>IF(D229&gt;=Overview!$F$18,(1-Overview!$F$9)*'='!Q229-Overview!$F$18*'='!O229,0)</f>
        <v>3.9393127521185782</v>
      </c>
      <c r="V229" s="2"/>
      <c r="W229" s="112">
        <f>G229/Overview!$F$19</f>
        <v>1.3879457292087116</v>
      </c>
      <c r="X229" s="60">
        <f>G229^3*(1+H229*Overview!$F$38)</f>
        <v>1.0443321930536191</v>
      </c>
      <c r="Y229" s="61">
        <f>G229^3*Overview!$F$42*(1+Overview!$F$38*H229)+I229*Overview!$F$39/Overview!$F$40</f>
        <v>9.5432013331462437E-2</v>
      </c>
      <c r="AD229" s="2"/>
    </row>
    <row r="230" spans="1:30">
      <c r="A230" s="34">
        <v>227</v>
      </c>
      <c r="B230">
        <v>1</v>
      </c>
      <c r="C230">
        <v>24</v>
      </c>
      <c r="D230" s="149">
        <f t="shared" si="20"/>
        <v>178.09744310451387</v>
      </c>
      <c r="E230" s="125">
        <f>B230/(B230+Overview!$F$22)</f>
        <v>0.58823529411764708</v>
      </c>
      <c r="F230" s="118">
        <f>EXP(Overview!$F$21/Overview!$F$5-Overview!$F$21/('='!C230+273.15))</f>
        <v>1.2060497570954571</v>
      </c>
      <c r="G230" s="77">
        <f t="shared" si="21"/>
        <v>0.94542636898035459</v>
      </c>
      <c r="H230" s="115">
        <f t="shared" si="22"/>
        <v>0.58823529411764708</v>
      </c>
      <c r="I230" s="80">
        <f>IF((A230-Overview!$F$43)/365=ROUND((A230-Overview!$F$43)/365,0),I229*0.05,I229+U229)</f>
        <v>37.126081628695843</v>
      </c>
      <c r="J230" s="70">
        <f>IF(D230&lt;Overview!$F$16,1,'='!G230/Overview!$F$26)</f>
        <v>40.927548440707994</v>
      </c>
      <c r="K230" s="71">
        <f>IF(D230&lt;Overview!$F$17,'='!G230/Overview!$F$26,Overview!$F$33)</f>
        <v>9.1428571428571423</v>
      </c>
      <c r="L230" s="72">
        <f t="shared" si="23"/>
        <v>9.1428571428571423</v>
      </c>
      <c r="M230" s="81">
        <f>MIN(1,Overview!$F$44*F230*(G230-Overview!$F$25)^2+0.2)</f>
        <v>1</v>
      </c>
      <c r="N230" s="48">
        <f>L230*F230*Overview!$F$8</f>
        <v>0.12482270400293095</v>
      </c>
      <c r="O230" s="48">
        <f>F230*Overview!$F$6</f>
        <v>2.3686817229354781E-3</v>
      </c>
      <c r="P230" s="122">
        <f>N230*(H230/G230-(1+Overview!$F$35/'='!G230)/(Overview!$F$37*Overview!$F$33))/('='!H230+Overview!$F$36)</f>
        <v>1.7010035090114024E-2</v>
      </c>
      <c r="Q230" s="128">
        <f>(N230/G230-P230)*H230*Overview!$F$29*'='!G230^3</f>
        <v>51.760430613016624</v>
      </c>
      <c r="R230" s="57">
        <f t="shared" si="18"/>
        <v>0</v>
      </c>
      <c r="S230" s="58">
        <f t="shared" si="19"/>
        <v>5.3605785704916404E-3</v>
      </c>
      <c r="T230" s="58">
        <f>IF(D230&lt;Overview!$F$18,(1-Overview!$F$9)*'='!Q230-'='!D230*'='!O230,0)</f>
        <v>0</v>
      </c>
      <c r="U230" s="54">
        <f>IF(D230&gt;=Overview!$F$18,(1-Overview!$F$9)*'='!Q230-Overview!$F$18*'='!O230,0)</f>
        <v>3.9904951550971459</v>
      </c>
      <c r="V230" s="2"/>
      <c r="W230" s="112">
        <f>G230/Overview!$F$19</f>
        <v>1.3958753417693113</v>
      </c>
      <c r="X230" s="60">
        <f>G230^3*(1+H230*Overview!$F$38)</f>
        <v>1.0623340892474504</v>
      </c>
      <c r="Y230" s="61">
        <f>G230^3*Overview!$F$42*(1+Overview!$F$38*H230)+I230*Overview!$F$39/Overview!$F$40</f>
        <v>9.7223365033953874E-2</v>
      </c>
      <c r="AD230" s="2"/>
    </row>
    <row r="231" spans="1:30">
      <c r="A231" s="34">
        <v>228</v>
      </c>
      <c r="B231">
        <v>1</v>
      </c>
      <c r="C231">
        <v>24</v>
      </c>
      <c r="D231" s="149">
        <f t="shared" si="20"/>
        <v>178.09744310451387</v>
      </c>
      <c r="E231" s="125">
        <f>B231/(B231+Overview!$F$22)</f>
        <v>0.58823529411764708</v>
      </c>
      <c r="F231" s="118">
        <f>EXP(Overview!$F$21/Overview!$F$5-Overview!$F$21/('='!C231+273.15))</f>
        <v>1.2060497570954571</v>
      </c>
      <c r="G231" s="77">
        <f t="shared" si="21"/>
        <v>0.95078694755084625</v>
      </c>
      <c r="H231" s="115">
        <f t="shared" si="22"/>
        <v>0.58823529411764708</v>
      </c>
      <c r="I231" s="80">
        <f>IF((A231-Overview!$F$43)/365=ROUND((A231-Overview!$F$43)/365,0),I230*0.05,I230+U230)</f>
        <v>41.116576783792986</v>
      </c>
      <c r="J231" s="70">
        <f>IF(D231&lt;Overview!$F$16,1,'='!G231/Overview!$F$26)</f>
        <v>41.159608119084254</v>
      </c>
      <c r="K231" s="71">
        <f>IF(D231&lt;Overview!$F$17,'='!G231/Overview!$F$26,Overview!$F$33)</f>
        <v>9.1428571428571423</v>
      </c>
      <c r="L231" s="72">
        <f t="shared" si="23"/>
        <v>9.1428571428571423</v>
      </c>
      <c r="M231" s="81">
        <f>MIN(1,Overview!$F$44*F231*(G231-Overview!$F$25)^2+0.2)</f>
        <v>1</v>
      </c>
      <c r="N231" s="48">
        <f>L231*F231*Overview!$F$8</f>
        <v>0.12482270400293095</v>
      </c>
      <c r="O231" s="48">
        <f>F231*Overview!$F$6</f>
        <v>2.3686817229354781E-3</v>
      </c>
      <c r="P231" s="122">
        <f>N231*(H231/G231-(1+Overview!$F$35/'='!G231)/(Overview!$F$37*Overview!$F$33))/('='!H231+Overview!$F$36)</f>
        <v>1.6882172422130221E-2</v>
      </c>
      <c r="Q231" s="128">
        <f>(N231/G231-P231)*H231*Overview!$F$29*'='!G231^3</f>
        <v>52.363687551829173</v>
      </c>
      <c r="R231" s="57">
        <f t="shared" si="18"/>
        <v>0</v>
      </c>
      <c r="S231" s="58">
        <f t="shared" si="19"/>
        <v>5.3504497284214232E-3</v>
      </c>
      <c r="T231" s="58">
        <f>IF(D231&lt;Overview!$F$18,(1-Overview!$F$9)*'='!Q231-'='!D231*'='!O231,0)</f>
        <v>0</v>
      </c>
      <c r="U231" s="54">
        <f>IF(D231&gt;=Overview!$F$18,(1-Overview!$F$9)*'='!Q231-Overview!$F$18*'='!O231,0)</f>
        <v>4.0418926462839755</v>
      </c>
      <c r="V231" s="2"/>
      <c r="W231" s="112">
        <f>G231/Overview!$F$19</f>
        <v>1.403789971284285</v>
      </c>
      <c r="X231" s="60">
        <f>G231^3*(1+H231*Overview!$F$38)</f>
        <v>1.0805070820708906</v>
      </c>
      <c r="Y231" s="61">
        <f>G231^3*Overview!$F$42*(1+Overview!$F$38*H231)+I231*Overview!$F$39/Overview!$F$40</f>
        <v>9.9032339541166789E-2</v>
      </c>
      <c r="AD231" s="2"/>
    </row>
    <row r="232" spans="1:30">
      <c r="A232" s="34">
        <v>229</v>
      </c>
      <c r="B232">
        <v>1</v>
      </c>
      <c r="C232">
        <v>24</v>
      </c>
      <c r="D232" s="149">
        <f t="shared" si="20"/>
        <v>178.09744310451387</v>
      </c>
      <c r="E232" s="125">
        <f>B232/(B232+Overview!$F$22)</f>
        <v>0.58823529411764708</v>
      </c>
      <c r="F232" s="118">
        <f>EXP(Overview!$F$21/Overview!$F$5-Overview!$F$21/('='!C232+273.15))</f>
        <v>1.2060497570954571</v>
      </c>
      <c r="G232" s="77">
        <f t="shared" si="21"/>
        <v>0.95613739727926772</v>
      </c>
      <c r="H232" s="115">
        <f t="shared" si="22"/>
        <v>0.58823529411764708</v>
      </c>
      <c r="I232" s="80">
        <f>IF((A232-Overview!$F$43)/365=ROUND((A232-Overview!$F$43)/365,0),I231*0.05,I231+U231)</f>
        <v>45.158469430076963</v>
      </c>
      <c r="J232" s="70">
        <f>IF(D232&lt;Overview!$F$16,1,'='!G232/Overview!$F$26)</f>
        <v>41.391229319448819</v>
      </c>
      <c r="K232" s="71">
        <f>IF(D232&lt;Overview!$F$17,'='!G232/Overview!$F$26,Overview!$F$33)</f>
        <v>9.1428571428571423</v>
      </c>
      <c r="L232" s="72">
        <f t="shared" si="23"/>
        <v>9.1428571428571423</v>
      </c>
      <c r="M232" s="81">
        <f>MIN(1,Overview!$F$44*F232*(G232-Overview!$F$25)^2+0.2)</f>
        <v>1</v>
      </c>
      <c r="N232" s="48">
        <f>L232*F232*Overview!$F$8</f>
        <v>0.12482270400293095</v>
      </c>
      <c r="O232" s="48">
        <f>F232*Overview!$F$6</f>
        <v>2.3686817229354781E-3</v>
      </c>
      <c r="P232" s="122">
        <f>N232*(H232/G232-(1+Overview!$F$35/'='!G232)/(Overview!$F$37*Overview!$F$33))/('='!H232+Overview!$F$36)</f>
        <v>1.6755981012924536E-2</v>
      </c>
      <c r="Q232" s="128">
        <f>(N232/G232-P232)*H232*Overview!$F$29*'='!G232^3</f>
        <v>52.96945319556982</v>
      </c>
      <c r="R232" s="57">
        <f t="shared" si="18"/>
        <v>0</v>
      </c>
      <c r="S232" s="58">
        <f t="shared" si="19"/>
        <v>5.3403400248528314E-3</v>
      </c>
      <c r="T232" s="58">
        <f>IF(D232&lt;Overview!$F$18,(1-Overview!$F$9)*'='!Q232-'='!D232*'='!O232,0)</f>
        <v>0</v>
      </c>
      <c r="U232" s="54">
        <f>IF(D232&gt;=Overview!$F$18,(1-Overview!$F$9)*'='!Q232-Overview!$F$18*'='!O232,0)</f>
        <v>4.0935038791306786</v>
      </c>
      <c r="V232" s="2"/>
      <c r="W232" s="112">
        <f>G232/Overview!$F$19</f>
        <v>1.4116896460641779</v>
      </c>
      <c r="X232" s="60">
        <f>G232^3*(1+H232*Overview!$F$38)</f>
        <v>1.0988512324486601</v>
      </c>
      <c r="Y232" s="61">
        <f>G232^3*Overview!$F$42*(1+Overview!$F$38*H232)+I232*Overview!$F$39/Overview!$F$40</f>
        <v>0.10085895168288639</v>
      </c>
      <c r="AD232" s="2"/>
    </row>
    <row r="233" spans="1:30">
      <c r="A233" s="34">
        <v>230</v>
      </c>
      <c r="B233">
        <v>1</v>
      </c>
      <c r="C233">
        <v>24</v>
      </c>
      <c r="D233" s="149">
        <f t="shared" si="20"/>
        <v>178.09744310451387</v>
      </c>
      <c r="E233" s="125">
        <f>B233/(B233+Overview!$F$22)</f>
        <v>0.58823529411764708</v>
      </c>
      <c r="F233" s="118">
        <f>EXP(Overview!$F$21/Overview!$F$5-Overview!$F$21/('='!C233+273.15))</f>
        <v>1.2060497570954571</v>
      </c>
      <c r="G233" s="77">
        <f t="shared" si="21"/>
        <v>0.96147773730412056</v>
      </c>
      <c r="H233" s="115">
        <f t="shared" si="22"/>
        <v>0.58823529411764708</v>
      </c>
      <c r="I233" s="80">
        <f>IF((A233-Overview!$F$43)/365=ROUND((A233-Overview!$F$43)/365,0),I232*0.05,I232+U232)</f>
        <v>49.251973309207642</v>
      </c>
      <c r="J233" s="70">
        <f>IF(D233&lt;Overview!$F$16,1,'='!G233/Overview!$F$26)</f>
        <v>41.622412870308253</v>
      </c>
      <c r="K233" s="71">
        <f>IF(D233&lt;Overview!$F$17,'='!G233/Overview!$F$26,Overview!$F$33)</f>
        <v>9.1428571428571423</v>
      </c>
      <c r="L233" s="72">
        <f t="shared" si="23"/>
        <v>9.1428571428571423</v>
      </c>
      <c r="M233" s="81">
        <f>MIN(1,Overview!$F$44*F233*(G233-Overview!$F$25)^2+0.2)</f>
        <v>1</v>
      </c>
      <c r="N233" s="48">
        <f>L233*F233*Overview!$F$8</f>
        <v>0.12482270400293095</v>
      </c>
      <c r="O233" s="48">
        <f>F233*Overview!$F$6</f>
        <v>2.3686817229354781E-3</v>
      </c>
      <c r="P233" s="122">
        <f>N233*(H233/G233-(1+Overview!$F$35/'='!G233)/(Overview!$F$37*Overview!$F$33))/('='!H233+Overview!$F$36)</f>
        <v>1.6631428529699521E-2</v>
      </c>
      <c r="Q233" s="128">
        <f>(N233/G233-P233)*H233*Overview!$F$29*'='!G233^3</f>
        <v>53.577711795462108</v>
      </c>
      <c r="R233" s="57">
        <f t="shared" si="18"/>
        <v>0</v>
      </c>
      <c r="S233" s="58">
        <f t="shared" si="19"/>
        <v>5.3302494236235646E-3</v>
      </c>
      <c r="T233" s="58">
        <f>IF(D233&lt;Overview!$F$18,(1-Overview!$F$9)*'='!Q233-'='!D233*'='!O233,0)</f>
        <v>0</v>
      </c>
      <c r="U233" s="54">
        <f>IF(D233&gt;=Overview!$F$18,(1-Overview!$F$9)*'='!Q233-Overview!$F$18*'='!O233,0)</f>
        <v>4.1453275118415016</v>
      </c>
      <c r="V233" s="2"/>
      <c r="W233" s="112">
        <f>G233/Overview!$F$19</f>
        <v>1.4195743943660424</v>
      </c>
      <c r="X233" s="60">
        <f>G233^3*(1+H233*Overview!$F$38)</f>
        <v>1.1173665931846568</v>
      </c>
      <c r="Y233" s="61">
        <f>G233^3*Overview!$F$42*(1+Overview!$F$38*H233)+I233*Overview!$F$39/Overview!$F$40</f>
        <v>0.10270321549951014</v>
      </c>
      <c r="AD233" s="2"/>
    </row>
    <row r="234" spans="1:30">
      <c r="A234" s="34">
        <v>231</v>
      </c>
      <c r="B234">
        <v>1</v>
      </c>
      <c r="C234">
        <v>24</v>
      </c>
      <c r="D234" s="149">
        <f t="shared" si="20"/>
        <v>178.09744310451387</v>
      </c>
      <c r="E234" s="125">
        <f>B234/(B234+Overview!$F$22)</f>
        <v>0.58823529411764708</v>
      </c>
      <c r="F234" s="118">
        <f>EXP(Overview!$F$21/Overview!$F$5-Overview!$F$21/('='!C234+273.15))</f>
        <v>1.2060497570954571</v>
      </c>
      <c r="G234" s="77">
        <f t="shared" si="21"/>
        <v>0.96680798672774415</v>
      </c>
      <c r="H234" s="115">
        <f t="shared" si="22"/>
        <v>0.58823529411764708</v>
      </c>
      <c r="I234" s="80">
        <f>IF((A234-Overview!$F$43)/365=ROUND((A234-Overview!$F$43)/365,0),I233*0.05,I233+U233)</f>
        <v>53.397300821049143</v>
      </c>
      <c r="J234" s="70">
        <f>IF(D234&lt;Overview!$F$16,1,'='!G234/Overview!$F$26)</f>
        <v>41.853159598603646</v>
      </c>
      <c r="K234" s="71">
        <f>IF(D234&lt;Overview!$F$17,'='!G234/Overview!$F$26,Overview!$F$33)</f>
        <v>9.1428571428571423</v>
      </c>
      <c r="L234" s="72">
        <f t="shared" si="23"/>
        <v>9.1428571428571423</v>
      </c>
      <c r="M234" s="81">
        <f>MIN(1,Overview!$F$44*F234*(G234-Overview!$F$25)^2+0.2)</f>
        <v>1</v>
      </c>
      <c r="N234" s="48">
        <f>L234*F234*Overview!$F$8</f>
        <v>0.12482270400293095</v>
      </c>
      <c r="O234" s="48">
        <f>F234*Overview!$F$6</f>
        <v>2.3686817229354781E-3</v>
      </c>
      <c r="P234" s="122">
        <f>N234*(H234/G234-(1+Overview!$F$35/'='!G234)/(Overview!$F$37*Overview!$F$33))/('='!H234+Overview!$F$36)</f>
        <v>1.6508483468303692E-2</v>
      </c>
      <c r="Q234" s="128">
        <f>(N234/G234-P234)*H234*Overview!$F$29*'='!G234^3</f>
        <v>54.188447658397642</v>
      </c>
      <c r="R234" s="57">
        <f t="shared" si="18"/>
        <v>0</v>
      </c>
      <c r="S234" s="58">
        <f t="shared" si="19"/>
        <v>5.3201778886396468E-3</v>
      </c>
      <c r="T234" s="58">
        <f>IF(D234&lt;Overview!$F$18,(1-Overview!$F$9)*'='!Q234-'='!D234*'='!O234,0)</f>
        <v>0</v>
      </c>
      <c r="U234" s="54">
        <f>IF(D234&gt;=Overview!$F$18,(1-Overview!$F$9)*'='!Q234-Overview!$F$18*'='!O234,0)</f>
        <v>4.197362207363609</v>
      </c>
      <c r="V234" s="2"/>
      <c r="W234" s="112">
        <f>G234/Overview!$F$19</f>
        <v>1.4274442443935393</v>
      </c>
      <c r="X234" s="60">
        <f>G234^3*(1+H234*Overview!$F$38)</f>
        <v>1.1360532090446158</v>
      </c>
      <c r="Y234" s="61">
        <f>G234^3*Overview!$F$42*(1+Overview!$F$38*H234)+I234*Overview!$F$39/Overview!$F$40</f>
        <v>0.10456514424969375</v>
      </c>
      <c r="AD234" s="2"/>
    </row>
    <row r="235" spans="1:30">
      <c r="A235" s="34">
        <v>232</v>
      </c>
      <c r="B235">
        <v>1</v>
      </c>
      <c r="C235">
        <v>24</v>
      </c>
      <c r="D235" s="149">
        <f t="shared" si="20"/>
        <v>178.09744310451387</v>
      </c>
      <c r="E235" s="125">
        <f>B235/(B235+Overview!$F$22)</f>
        <v>0.58823529411764708</v>
      </c>
      <c r="F235" s="118">
        <f>EXP(Overview!$F$21/Overview!$F$5-Overview!$F$21/('='!C235+273.15))</f>
        <v>1.2060497570954571</v>
      </c>
      <c r="G235" s="77">
        <f t="shared" si="21"/>
        <v>0.97212816461638385</v>
      </c>
      <c r="H235" s="115">
        <f t="shared" si="22"/>
        <v>0.58823529411764708</v>
      </c>
      <c r="I235" s="80">
        <f>IF((A235-Overview!$F$43)/365=ROUND((A235-Overview!$F$43)/365,0),I234*0.05,I234+U234)</f>
        <v>57.594663028412754</v>
      </c>
      <c r="J235" s="70">
        <f>IF(D235&lt;Overview!$F$16,1,'='!G235/Overview!$F$26)</f>
        <v>42.083470329713592</v>
      </c>
      <c r="K235" s="71">
        <f>IF(D235&lt;Overview!$F$17,'='!G235/Overview!$F$26,Overview!$F$33)</f>
        <v>9.1428571428571423</v>
      </c>
      <c r="L235" s="72">
        <f t="shared" si="23"/>
        <v>9.1428571428571423</v>
      </c>
      <c r="M235" s="81">
        <f>MIN(1,Overview!$F$44*F235*(G235-Overview!$F$25)^2+0.2)</f>
        <v>1</v>
      </c>
      <c r="N235" s="48">
        <f>L235*F235*Overview!$F$8</f>
        <v>0.12482270400293095</v>
      </c>
      <c r="O235" s="48">
        <f>F235*Overview!$F$6</f>
        <v>2.3686817229354781E-3</v>
      </c>
      <c r="P235" s="122">
        <f>N235*(H235/G235-(1+Overview!$F$35/'='!G235)/(Overview!$F$37*Overview!$F$33))/('='!H235+Overview!$F$36)</f>
        <v>1.6387115126853959E-2</v>
      </c>
      <c r="Q235" s="128">
        <f>(N235/G235-P235)*H235*Overview!$F$29*'='!G235^3</f>
        <v>54.801645146821578</v>
      </c>
      <c r="R235" s="57">
        <f t="shared" si="18"/>
        <v>0</v>
      </c>
      <c r="S235" s="58">
        <f t="shared" si="19"/>
        <v>5.3101253838753063E-3</v>
      </c>
      <c r="T235" s="58">
        <f>IF(D235&lt;Overview!$F$18,(1-Overview!$F$9)*'='!Q235-'='!D235*'='!O235,0)</f>
        <v>0</v>
      </c>
      <c r="U235" s="54">
        <f>IF(D235&gt;=Overview!$F$18,(1-Overview!$F$9)*'='!Q235-Overview!$F$18*'='!O235,0)</f>
        <v>4.2496066333773284</v>
      </c>
      <c r="V235" s="2"/>
      <c r="W235" s="112">
        <f>G235/Overview!$F$19</f>
        <v>1.4352992242970379</v>
      </c>
      <c r="X235" s="60">
        <f>G235^3*(1+H235*Overview!$F$38)</f>
        <v>1.1549111168381445</v>
      </c>
      <c r="Y235" s="61">
        <f>G235^3*Overview!$F$42*(1+Overview!$F$38*H235)+I235*Overview!$F$39/Overview!$F$40</f>
        <v>0.10644475041794038</v>
      </c>
      <c r="AD235" s="2"/>
    </row>
    <row r="236" spans="1:30">
      <c r="A236" s="34">
        <v>233</v>
      </c>
      <c r="B236">
        <v>1</v>
      </c>
      <c r="C236">
        <v>24</v>
      </c>
      <c r="D236" s="149">
        <f t="shared" si="20"/>
        <v>178.09744310451387</v>
      </c>
      <c r="E236" s="125">
        <f>B236/(B236+Overview!$F$22)</f>
        <v>0.58823529411764708</v>
      </c>
      <c r="F236" s="118">
        <f>EXP(Overview!$F$21/Overview!$F$5-Overview!$F$21/('='!C236+273.15))</f>
        <v>1.2060497570954571</v>
      </c>
      <c r="G236" s="77">
        <f t="shared" si="21"/>
        <v>0.97743829000025917</v>
      </c>
      <c r="H236" s="115">
        <f t="shared" si="22"/>
        <v>0.58823529411764708</v>
      </c>
      <c r="I236" s="80">
        <f>IF((A236-Overview!$F$43)/365=ROUND((A236-Overview!$F$43)/365,0),I235*0.05,I235+U235)</f>
        <v>61.844269661790079</v>
      </c>
      <c r="J236" s="70">
        <f>IF(D236&lt;Overview!$F$16,1,'='!G236/Overview!$F$26)</f>
        <v>42.31334588745711</v>
      </c>
      <c r="K236" s="71">
        <f>IF(D236&lt;Overview!$F$17,'='!G236/Overview!$F$26,Overview!$F$33)</f>
        <v>9.1428571428571423</v>
      </c>
      <c r="L236" s="72">
        <f t="shared" si="23"/>
        <v>9.1428571428571423</v>
      </c>
      <c r="M236" s="81">
        <f>MIN(1,Overview!$F$44*F236*(G236-Overview!$F$25)^2+0.2)</f>
        <v>1</v>
      </c>
      <c r="N236" s="48">
        <f>L236*F236*Overview!$F$8</f>
        <v>0.12482270400293095</v>
      </c>
      <c r="O236" s="48">
        <f>F236*Overview!$F$6</f>
        <v>2.3686817229354781E-3</v>
      </c>
      <c r="P236" s="122">
        <f>N236*(H236/G236-(1+Overview!$F$35/'='!G236)/(Overview!$F$37*Overview!$F$33))/('='!H236+Overview!$F$36)</f>
        <v>1.6267293580359232E-2</v>
      </c>
      <c r="Q236" s="128">
        <f>(N236/G236-P236)*H236*Overview!$F$29*'='!G236^3</f>
        <v>55.417288678617894</v>
      </c>
      <c r="R236" s="57">
        <f t="shared" si="18"/>
        <v>0</v>
      </c>
      <c r="S236" s="58">
        <f t="shared" si="19"/>
        <v>5.30009187337284E-3</v>
      </c>
      <c r="T236" s="58">
        <f>IF(D236&lt;Overview!$F$18,(1-Overview!$F$9)*'='!Q236-'='!D236*'='!O236,0)</f>
        <v>0</v>
      </c>
      <c r="U236" s="54">
        <f>IF(D236&gt;=Overview!$F$18,(1-Overview!$F$9)*'='!Q236-Overview!$F$18*'='!O236,0)</f>
        <v>4.3020594622863744</v>
      </c>
      <c r="V236" s="2"/>
      <c r="W236" s="112">
        <f>G236/Overview!$F$19</f>
        <v>1.4431393621737179</v>
      </c>
      <c r="X236" s="60">
        <f>G236^3*(1+H236*Overview!$F$38)</f>
        <v>1.1739403455001427</v>
      </c>
      <c r="Y236" s="61">
        <f>G236^3*Overview!$F$42*(1+Overview!$F$38*H236)+I236*Overview!$F$39/Overview!$F$40</f>
        <v>0.10834204572213427</v>
      </c>
      <c r="AD236" s="2"/>
    </row>
    <row r="237" spans="1:30">
      <c r="A237" s="34">
        <v>234</v>
      </c>
      <c r="B237">
        <v>1</v>
      </c>
      <c r="C237">
        <v>24</v>
      </c>
      <c r="D237" s="149">
        <f t="shared" si="20"/>
        <v>178.09744310451387</v>
      </c>
      <c r="E237" s="125">
        <f>B237/(B237+Overview!$F$22)</f>
        <v>0.58823529411764708</v>
      </c>
      <c r="F237" s="118">
        <f>EXP(Overview!$F$21/Overview!$F$5-Overview!$F$21/('='!C237+273.15))</f>
        <v>1.2060497570954571</v>
      </c>
      <c r="G237" s="77">
        <f t="shared" si="21"/>
        <v>0.98273838187363205</v>
      </c>
      <c r="H237" s="115">
        <f t="shared" si="22"/>
        <v>0.58823529411764708</v>
      </c>
      <c r="I237" s="80">
        <f>IF((A237-Overview!$F$43)/365=ROUND((A237-Overview!$F$43)/365,0),I236*0.05,I236+U236)</f>
        <v>66.146329124076459</v>
      </c>
      <c r="J237" s="70">
        <f>IF(D237&lt;Overview!$F$16,1,'='!G237/Overview!$F$26)</f>
        <v>42.542787094096624</v>
      </c>
      <c r="K237" s="71">
        <f>IF(D237&lt;Overview!$F$17,'='!G237/Overview!$F$26,Overview!$F$33)</f>
        <v>9.1428571428571423</v>
      </c>
      <c r="L237" s="72">
        <f t="shared" si="23"/>
        <v>9.1428571428571423</v>
      </c>
      <c r="M237" s="81">
        <f>MIN(1,Overview!$F$44*F237*(G237-Overview!$F$25)^2+0.2)</f>
        <v>1</v>
      </c>
      <c r="N237" s="48">
        <f>L237*F237*Overview!$F$8</f>
        <v>0.12482270400293095</v>
      </c>
      <c r="O237" s="48">
        <f>F237*Overview!$F$6</f>
        <v>2.3686817229354781E-3</v>
      </c>
      <c r="P237" s="122">
        <f>N237*(H237/G237-(1+Overview!$F$35/'='!G237)/(Overview!$F$37*Overview!$F$33))/('='!H237+Overview!$F$36)</f>
        <v>1.6148989656301203E-2</v>
      </c>
      <c r="Q237" s="128">
        <f>(N237/G237-P237)*H237*Overview!$F$29*'='!G237^3</f>
        <v>56.035362726994521</v>
      </c>
      <c r="R237" s="57">
        <f t="shared" si="18"/>
        <v>0</v>
      </c>
      <c r="S237" s="58">
        <f t="shared" si="19"/>
        <v>5.2900773212424881E-3</v>
      </c>
      <c r="T237" s="58">
        <f>IF(D237&lt;Overview!$F$18,(1-Overview!$F$9)*'='!Q237-'='!D237*'='!O237,0)</f>
        <v>0</v>
      </c>
      <c r="U237" s="54">
        <f>IF(D237&gt;=Overview!$F$18,(1-Overview!$F$9)*'='!Q237-Overview!$F$18*'='!O237,0)</f>
        <v>4.3547193712080627</v>
      </c>
      <c r="V237" s="2"/>
      <c r="W237" s="112">
        <f>G237/Overview!$F$19</f>
        <v>1.4509646860676688</v>
      </c>
      <c r="X237" s="60">
        <f>G237^3*(1+H237*Overview!$F$38)</f>
        <v>1.1931409161716147</v>
      </c>
      <c r="Y237" s="61">
        <f>G237^3*Overview!$F$42*(1+Overview!$F$38*H237)+I237*Overview!$F$39/Overview!$F$40</f>
        <v>0.11025704112101882</v>
      </c>
      <c r="AD237" s="2"/>
    </row>
    <row r="238" spans="1:30">
      <c r="A238" s="34">
        <v>235</v>
      </c>
      <c r="B238">
        <v>1</v>
      </c>
      <c r="C238">
        <v>24</v>
      </c>
      <c r="D238" s="149">
        <f t="shared" si="20"/>
        <v>178.09744310451387</v>
      </c>
      <c r="E238" s="125">
        <f>B238/(B238+Overview!$F$22)</f>
        <v>0.58823529411764708</v>
      </c>
      <c r="F238" s="118">
        <f>EXP(Overview!$F$21/Overview!$F$5-Overview!$F$21/('='!C238+273.15))</f>
        <v>1.2060497570954571</v>
      </c>
      <c r="G238" s="77">
        <f t="shared" si="21"/>
        <v>0.98802845919487459</v>
      </c>
      <c r="H238" s="115">
        <f t="shared" si="22"/>
        <v>0.58823529411764708</v>
      </c>
      <c r="I238" s="80">
        <f>IF((A238-Overview!$F$43)/365=ROUND((A238-Overview!$F$43)/365,0),I237*0.05,I237+U237)</f>
        <v>70.501048495284522</v>
      </c>
      <c r="J238" s="70">
        <f>IF(D238&lt;Overview!$F$16,1,'='!G238/Overview!$F$26)</f>
        <v>42.77179477034089</v>
      </c>
      <c r="K238" s="71">
        <f>IF(D238&lt;Overview!$F$17,'='!G238/Overview!$F$26,Overview!$F$33)</f>
        <v>9.1428571428571423</v>
      </c>
      <c r="L238" s="72">
        <f t="shared" si="23"/>
        <v>9.1428571428571423</v>
      </c>
      <c r="M238" s="81">
        <f>MIN(1,Overview!$F$44*F238*(G238-Overview!$F$25)^2+0.2)</f>
        <v>1</v>
      </c>
      <c r="N238" s="48">
        <f>L238*F238*Overview!$F$8</f>
        <v>0.12482270400293095</v>
      </c>
      <c r="O238" s="48">
        <f>F238*Overview!$F$6</f>
        <v>2.3686817229354781E-3</v>
      </c>
      <c r="P238" s="122">
        <f>N238*(H238/G238-(1+Overview!$F$35/'='!G238)/(Overview!$F$37*Overview!$F$33))/('='!H238+Overview!$F$36)</f>
        <v>1.6032174911130428E-2</v>
      </c>
      <c r="Q238" s="128">
        <f>(N238/G238-P238)*H238*Overview!$F$29*'='!G238^3</f>
        <v>56.655851820368056</v>
      </c>
      <c r="R238" s="57">
        <f t="shared" si="18"/>
        <v>0</v>
      </c>
      <c r="S238" s="58">
        <f t="shared" si="19"/>
        <v>5.2800816916623071E-3</v>
      </c>
      <c r="T238" s="58">
        <f>IF(D238&lt;Overview!$F$18,(1-Overview!$F$9)*'='!Q238-'='!D238*'='!O238,0)</f>
        <v>0</v>
      </c>
      <c r="U238" s="54">
        <f>IF(D238&gt;=Overview!$F$18,(1-Overview!$F$9)*'='!Q238-Overview!$F$18*'='!O238,0)</f>
        <v>4.4075850419634888</v>
      </c>
      <c r="V238" s="2"/>
      <c r="W238" s="112">
        <f>G238/Overview!$F$19</f>
        <v>1.4587752239699905</v>
      </c>
      <c r="X238" s="60">
        <f>G238^3*(1+H238*Overview!$F$38)</f>
        <v>1.2125128422798672</v>
      </c>
      <c r="Y238" s="61">
        <f>G238^3*Overview!$F$42*(1+Overview!$F$38*H238)+I238*Overview!$F$39/Overview!$F$40</f>
        <v>0.11218974682161952</v>
      </c>
      <c r="AD238" s="2"/>
    </row>
    <row r="239" spans="1:30">
      <c r="A239" s="34">
        <v>236</v>
      </c>
      <c r="B239">
        <v>1</v>
      </c>
      <c r="C239">
        <v>24</v>
      </c>
      <c r="D239" s="149">
        <f t="shared" si="20"/>
        <v>178.09744310451387</v>
      </c>
      <c r="E239" s="125">
        <f>B239/(B239+Overview!$F$22)</f>
        <v>0.58823529411764708</v>
      </c>
      <c r="F239" s="118">
        <f>EXP(Overview!$F$21/Overview!$F$5-Overview!$F$21/('='!C239+273.15))</f>
        <v>1.2060497570954571</v>
      </c>
      <c r="G239" s="77">
        <f t="shared" si="21"/>
        <v>0.99330854088653686</v>
      </c>
      <c r="H239" s="115">
        <f t="shared" si="22"/>
        <v>0.58823529411764708</v>
      </c>
      <c r="I239" s="80">
        <f>IF((A239-Overview!$F$43)/365=ROUND((A239-Overview!$F$43)/365,0),I238*0.05,I238+U238)</f>
        <v>74.908633537248008</v>
      </c>
      <c r="J239" s="70">
        <f>IF(D239&lt;Overview!$F$16,1,'='!G239/Overview!$F$26)</f>
        <v>43.000369735347917</v>
      </c>
      <c r="K239" s="71">
        <f>IF(D239&lt;Overview!$F$17,'='!G239/Overview!$F$26,Overview!$F$33)</f>
        <v>9.1428571428571423</v>
      </c>
      <c r="L239" s="72">
        <f t="shared" si="23"/>
        <v>9.1428571428571423</v>
      </c>
      <c r="M239" s="81">
        <f>MIN(1,Overview!$F$44*F239*(G239-Overview!$F$25)^2+0.2)</f>
        <v>1</v>
      </c>
      <c r="N239" s="48">
        <f>L239*F239*Overview!$F$8</f>
        <v>0.12482270400293095</v>
      </c>
      <c r="O239" s="48">
        <f>F239*Overview!$F$6</f>
        <v>2.3686817229354781E-3</v>
      </c>
      <c r="P239" s="122">
        <f>N239*(H239/G239-(1+Overview!$F$35/'='!G239)/(Overview!$F$37*Overview!$F$33))/('='!H239+Overview!$F$36)</f>
        <v>1.5916821607637889E-2</v>
      </c>
      <c r="Q239" s="128">
        <f>(N239/G239-P239)*H239*Overview!$F$29*'='!G239^3</f>
        <v>57.278740542248407</v>
      </c>
      <c r="R239" s="57">
        <f t="shared" si="18"/>
        <v>0</v>
      </c>
      <c r="S239" s="58">
        <f t="shared" si="19"/>
        <v>5.270104948878032E-3</v>
      </c>
      <c r="T239" s="58">
        <f>IF(D239&lt;Overview!$F$18,(1-Overview!$F$9)*'='!Q239-'='!D239*'='!O239,0)</f>
        <v>0</v>
      </c>
      <c r="U239" s="54">
        <f>IF(D239&gt;=Overview!$F$18,(1-Overview!$F$9)*'='!Q239-Overview!$F$18*'='!O239,0)</f>
        <v>4.4606551610676943</v>
      </c>
      <c r="V239" s="2"/>
      <c r="W239" s="112">
        <f>G239/Overview!$F$19</f>
        <v>1.4665710038188939</v>
      </c>
      <c r="X239" s="60">
        <f>G239^3*(1+H239*Overview!$F$38)</f>
        <v>1.2320561296181076</v>
      </c>
      <c r="Y239" s="61">
        <f>G239^3*Overview!$F$42*(1+Overview!$F$38*H239)+I239*Overview!$F$39/Overview!$F$40</f>
        <v>0.11414017228661193</v>
      </c>
      <c r="AD239" s="2"/>
    </row>
    <row r="240" spans="1:30">
      <c r="A240" s="34">
        <v>237</v>
      </c>
      <c r="B240">
        <v>1</v>
      </c>
      <c r="C240">
        <v>24</v>
      </c>
      <c r="D240" s="149">
        <f t="shared" si="20"/>
        <v>178.09744310451387</v>
      </c>
      <c r="E240" s="125">
        <f>B240/(B240+Overview!$F$22)</f>
        <v>0.58823529411764708</v>
      </c>
      <c r="F240" s="118">
        <f>EXP(Overview!$F$21/Overview!$F$5-Overview!$F$21/('='!C240+273.15))</f>
        <v>1.2060497570954571</v>
      </c>
      <c r="G240" s="77">
        <f t="shared" si="21"/>
        <v>0.99857864583541489</v>
      </c>
      <c r="H240" s="115">
        <f t="shared" si="22"/>
        <v>0.58823529411764708</v>
      </c>
      <c r="I240" s="80">
        <f>IF((A240-Overview!$F$43)/365=ROUND((A240-Overview!$F$43)/365,0),I239*0.05,I239+U239)</f>
        <v>79.3692886983157</v>
      </c>
      <c r="J240" s="70">
        <f>IF(D240&lt;Overview!$F$16,1,'='!G240/Overview!$F$26)</f>
        <v>43.22851280672792</v>
      </c>
      <c r="K240" s="71">
        <f>IF(D240&lt;Overview!$F$17,'='!G240/Overview!$F$26,Overview!$F$33)</f>
        <v>9.1428571428571423</v>
      </c>
      <c r="L240" s="72">
        <f t="shared" si="23"/>
        <v>9.1428571428571423</v>
      </c>
      <c r="M240" s="81">
        <f>MIN(1,Overview!$F$44*F240*(G240-Overview!$F$25)^2+0.2)</f>
        <v>1</v>
      </c>
      <c r="N240" s="48">
        <f>L240*F240*Overview!$F$8</f>
        <v>0.12482270400293095</v>
      </c>
      <c r="O240" s="48">
        <f>F240*Overview!$F$6</f>
        <v>2.3686817229354781E-3</v>
      </c>
      <c r="P240" s="122">
        <f>N240*(H240/G240-(1+Overview!$F$35/'='!G240)/(Overview!$F$37*Overview!$F$33))/('='!H240+Overview!$F$36)</f>
        <v>1.5802902693164353E-2</v>
      </c>
      <c r="Q240" s="128">
        <f>(N240/G240-P240)*H240*Overview!$F$29*'='!G240^3</f>
        <v>57.904013531123084</v>
      </c>
      <c r="R240" s="57">
        <f t="shared" si="18"/>
        <v>0</v>
      </c>
      <c r="S240" s="58">
        <f t="shared" si="19"/>
        <v>5.2601470572029635E-3</v>
      </c>
      <c r="T240" s="58">
        <f>IF(D240&lt;Overview!$F$18,(1-Overview!$F$9)*'='!Q240-'='!D240*'='!O240,0)</f>
        <v>0</v>
      </c>
      <c r="U240" s="54">
        <f>IF(D240&gt;=Overview!$F$18,(1-Overview!$F$9)*'='!Q240-Overview!$F$18*'='!O240,0)</f>
        <v>4.5139284197198171</v>
      </c>
      <c r="V240" s="2"/>
      <c r="W240" s="112">
        <f>G240/Overview!$F$19</f>
        <v>1.4743520534998005</v>
      </c>
      <c r="X240" s="60">
        <f>G240^3*(1+H240*Overview!$F$38)</f>
        <v>1.2517707764244423</v>
      </c>
      <c r="Y240" s="61">
        <f>G240^3*Overview!$F$42*(1+Overview!$F$38*H240)+I240*Overview!$F$39/Overview!$F$40</f>
        <v>0.1161083262416357</v>
      </c>
      <c r="AD240" s="2"/>
    </row>
    <row r="241" spans="1:30">
      <c r="A241" s="34">
        <v>238</v>
      </c>
      <c r="B241">
        <v>1</v>
      </c>
      <c r="C241">
        <v>24</v>
      </c>
      <c r="D241" s="149">
        <f t="shared" si="20"/>
        <v>178.09744310451387</v>
      </c>
      <c r="E241" s="125">
        <f>B241/(B241+Overview!$F$22)</f>
        <v>0.58823529411764708</v>
      </c>
      <c r="F241" s="118">
        <f>EXP(Overview!$F$21/Overview!$F$5-Overview!$F$21/('='!C241+273.15))</f>
        <v>1.2060497570954571</v>
      </c>
      <c r="G241" s="77">
        <f t="shared" si="21"/>
        <v>1.0038387928926178</v>
      </c>
      <c r="H241" s="115">
        <f t="shared" si="22"/>
        <v>0.58823529411764708</v>
      </c>
      <c r="I241" s="80">
        <f>IF((A241-Overview!$F$43)/365=ROUND((A241-Overview!$F$43)/365,0),I240*0.05,I240+U240)</f>
        <v>83.883217118035518</v>
      </c>
      <c r="J241" s="70">
        <f>IF(D241&lt;Overview!$F$16,1,'='!G241/Overview!$F$26)</f>
        <v>43.456224800546224</v>
      </c>
      <c r="K241" s="71">
        <f>IF(D241&lt;Overview!$F$17,'='!G241/Overview!$F$26,Overview!$F$33)</f>
        <v>9.1428571428571423</v>
      </c>
      <c r="L241" s="72">
        <f t="shared" si="23"/>
        <v>9.1428571428571423</v>
      </c>
      <c r="M241" s="81">
        <f>MIN(1,Overview!$F$44*F241*(G241-Overview!$F$25)^2+0.2)</f>
        <v>1</v>
      </c>
      <c r="N241" s="48">
        <f>L241*F241*Overview!$F$8</f>
        <v>0.12482270400293095</v>
      </c>
      <c r="O241" s="48">
        <f>F241*Overview!$F$6</f>
        <v>2.3686817229354781E-3</v>
      </c>
      <c r="P241" s="122">
        <f>N241*(H241/G241-(1+Overview!$F$35/'='!G241)/(Overview!$F$37*Overview!$F$33))/('='!H241+Overview!$F$36)</f>
        <v>1.5690391778611357E-2</v>
      </c>
      <c r="Q241" s="128">
        <f>(N241/G241-P241)*H241*Overview!$F$29*'='!G241^3</f>
        <v>58.531655480341357</v>
      </c>
      <c r="R241" s="57">
        <f t="shared" si="18"/>
        <v>0</v>
      </c>
      <c r="S241" s="58">
        <f t="shared" si="19"/>
        <v>5.2502079810178267E-3</v>
      </c>
      <c r="T241" s="58">
        <f>IF(D241&lt;Overview!$F$18,(1-Overview!$F$9)*'='!Q241-'='!D241*'='!O241,0)</f>
        <v>0</v>
      </c>
      <c r="U241" s="54">
        <f>IF(D241&gt;=Overview!$F$18,(1-Overview!$F$9)*'='!Q241-Overview!$F$18*'='!O241,0)</f>
        <v>4.5674035137932139</v>
      </c>
      <c r="V241" s="2"/>
      <c r="W241" s="112">
        <f>G241/Overview!$F$19</f>
        <v>1.4821184008454418</v>
      </c>
      <c r="X241" s="60">
        <f>G241^3*(1+H241*Overview!$F$38)</f>
        <v>1.2716567734602766</v>
      </c>
      <c r="Y241" s="61">
        <f>G241^3*Overview!$F$42*(1+Overview!$F$38*H241)+I241*Overview!$F$39/Overview!$F$40</f>
        <v>0.11809421668255406</v>
      </c>
      <c r="AD241" s="2"/>
    </row>
    <row r="242" spans="1:30">
      <c r="A242" s="34">
        <v>239</v>
      </c>
      <c r="B242">
        <v>1</v>
      </c>
      <c r="C242">
        <v>24</v>
      </c>
      <c r="D242" s="149">
        <f t="shared" si="20"/>
        <v>178.09744310451387</v>
      </c>
      <c r="E242" s="125">
        <f>B242/(B242+Overview!$F$22)</f>
        <v>0.58823529411764708</v>
      </c>
      <c r="F242" s="118">
        <f>EXP(Overview!$F$21/Overview!$F$5-Overview!$F$21/('='!C242+273.15))</f>
        <v>1.2060497570954571</v>
      </c>
      <c r="G242" s="77">
        <f t="shared" si="21"/>
        <v>1.0090890008736355</v>
      </c>
      <c r="H242" s="115">
        <f t="shared" si="22"/>
        <v>0.58823529411764708</v>
      </c>
      <c r="I242" s="80">
        <f>IF((A242-Overview!$F$43)/365=ROUND((A242-Overview!$F$43)/365,0),I241*0.05,I241+U241)</f>
        <v>88.450620631828727</v>
      </c>
      <c r="J242" s="70">
        <f>IF(D242&lt;Overview!$F$16,1,'='!G242/Overview!$F$26)</f>
        <v>43.683506531326216</v>
      </c>
      <c r="K242" s="71">
        <f>IF(D242&lt;Overview!$F$17,'='!G242/Overview!$F$26,Overview!$F$33)</f>
        <v>9.1428571428571423</v>
      </c>
      <c r="L242" s="72">
        <f t="shared" si="23"/>
        <v>9.1428571428571423</v>
      </c>
      <c r="M242" s="81">
        <f>MIN(1,Overview!$F$44*F242*(G242-Overview!$F$25)^2+0.2)</f>
        <v>1</v>
      </c>
      <c r="N242" s="48">
        <f>L242*F242*Overview!$F$8</f>
        <v>0.12482270400293095</v>
      </c>
      <c r="O242" s="48">
        <f>F242*Overview!$F$6</f>
        <v>2.3686817229354781E-3</v>
      </c>
      <c r="P242" s="122">
        <f>N242*(H242/G242-(1+Overview!$F$35/'='!G242)/(Overview!$F$37*Overview!$F$33))/('='!H242+Overview!$F$36)</f>
        <v>1.5579263118219869E-2</v>
      </c>
      <c r="Q242" s="128">
        <f>(N242/G242-P242)*H242*Overview!$F$29*'='!G242^3</f>
        <v>59.161651137998142</v>
      </c>
      <c r="R242" s="57">
        <f t="shared" si="18"/>
        <v>0</v>
      </c>
      <c r="S242" s="58">
        <f t="shared" si="19"/>
        <v>5.2402876847706557E-3</v>
      </c>
      <c r="T242" s="58">
        <f>IF(D242&lt;Overview!$F$18,(1-Overview!$F$9)*'='!Q242-'='!D242*'='!O242,0)</f>
        <v>0</v>
      </c>
      <c r="U242" s="54">
        <f>IF(D242&gt;=Overview!$F$18,(1-Overview!$F$9)*'='!Q242-Overview!$F$18*'='!O242,0)</f>
        <v>4.6210791438255718</v>
      </c>
      <c r="V242" s="2"/>
      <c r="W242" s="112">
        <f>G242/Overview!$F$19</f>
        <v>1.4898700736359596</v>
      </c>
      <c r="X242" s="60">
        <f>G242^3*(1+H242*Overview!$F$38)</f>
        <v>1.2917141040881244</v>
      </c>
      <c r="Y242" s="61">
        <f>G242^3*Overview!$F$42*(1+Overview!$F$38*H242)+I242*Overview!$F$39/Overview!$F$40</f>
        <v>0.12009785088265976</v>
      </c>
      <c r="AD242" s="2"/>
    </row>
    <row r="243" spans="1:30">
      <c r="A243" s="34">
        <v>240</v>
      </c>
      <c r="B243">
        <v>1</v>
      </c>
      <c r="C243">
        <v>24</v>
      </c>
      <c r="D243" s="149">
        <f t="shared" si="20"/>
        <v>178.09744310451387</v>
      </c>
      <c r="E243" s="125">
        <f>B243/(B243+Overview!$F$22)</f>
        <v>0.58823529411764708</v>
      </c>
      <c r="F243" s="118">
        <f>EXP(Overview!$F$21/Overview!$F$5-Overview!$F$21/('='!C243+273.15))</f>
        <v>1.2060497570954571</v>
      </c>
      <c r="G243" s="77">
        <f t="shared" si="21"/>
        <v>1.0143292885584061</v>
      </c>
      <c r="H243" s="115">
        <f t="shared" si="22"/>
        <v>0.58823529411764708</v>
      </c>
      <c r="I243" s="80">
        <f>IF((A243-Overview!$F$43)/365=ROUND((A243-Overview!$F$43)/365,0),I242*0.05,I242+U242)</f>
        <v>93.071699775654295</v>
      </c>
      <c r="J243" s="70">
        <f>IF(D243&lt;Overview!$F$16,1,'='!G243/Overview!$F$26)</f>
        <v>43.910358812052216</v>
      </c>
      <c r="K243" s="71">
        <f>IF(D243&lt;Overview!$F$17,'='!G243/Overview!$F$26,Overview!$F$33)</f>
        <v>9.1428571428571423</v>
      </c>
      <c r="L243" s="72">
        <f t="shared" si="23"/>
        <v>9.1428571428571423</v>
      </c>
      <c r="M243" s="81">
        <f>MIN(1,Overview!$F$44*F243*(G243-Overview!$F$25)^2+0.2)</f>
        <v>1</v>
      </c>
      <c r="N243" s="48">
        <f>L243*F243*Overview!$F$8</f>
        <v>0.12482270400293095</v>
      </c>
      <c r="O243" s="48">
        <f>F243*Overview!$F$6</f>
        <v>2.3686817229354781E-3</v>
      </c>
      <c r="P243" s="122">
        <f>N243*(H243/G243-(1+Overview!$F$35/'='!G243)/(Overview!$F$37*Overview!$F$33))/('='!H243+Overview!$F$36)</f>
        <v>1.5469491590083812E-2</v>
      </c>
      <c r="Q243" s="128">
        <f>(N243/G243-P243)*H243*Overview!$F$29*'='!G243^3</f>
        <v>59.793985306817767</v>
      </c>
      <c r="R243" s="57">
        <f t="shared" si="18"/>
        <v>0</v>
      </c>
      <c r="S243" s="58">
        <f t="shared" si="19"/>
        <v>5.2303861329766532E-3</v>
      </c>
      <c r="T243" s="58">
        <f>IF(D243&lt;Overview!$F$18,(1-Overview!$F$9)*'='!Q243-'='!D243*'='!O243,0)</f>
        <v>0</v>
      </c>
      <c r="U243" s="54">
        <f>IF(D243&gt;=Overview!$F$18,(1-Overview!$F$9)*'='!Q243-Overview!$F$18*'='!O243,0)</f>
        <v>4.6749540150090043</v>
      </c>
      <c r="V243" s="2"/>
      <c r="W243" s="112">
        <f>G243/Overview!$F$19</f>
        <v>1.497607099599005</v>
      </c>
      <c r="X243" s="60">
        <f>G243^3*(1+H243*Overview!$F$38)</f>
        <v>1.3119427443488325</v>
      </c>
      <c r="Y243" s="61">
        <f>G243^3*Overview!$F$42*(1+Overview!$F$38*H243)+I243*Overview!$F$39/Overview!$F$40</f>
        <v>0.1221192353998279</v>
      </c>
      <c r="AD243" s="2"/>
    </row>
    <row r="244" spans="1:30">
      <c r="A244" s="34">
        <v>241</v>
      </c>
      <c r="B244">
        <v>1</v>
      </c>
      <c r="C244">
        <v>24</v>
      </c>
      <c r="D244" s="149">
        <f t="shared" si="20"/>
        <v>178.09744310451387</v>
      </c>
      <c r="E244" s="125">
        <f>B244/(B244+Overview!$F$22)</f>
        <v>0.58823529411764708</v>
      </c>
      <c r="F244" s="118">
        <f>EXP(Overview!$F$21/Overview!$F$5-Overview!$F$21/('='!C244+273.15))</f>
        <v>1.2060497570954571</v>
      </c>
      <c r="G244" s="77">
        <f t="shared" si="21"/>
        <v>1.0195596746913826</v>
      </c>
      <c r="H244" s="115">
        <f t="shared" si="22"/>
        <v>0.58823529411764708</v>
      </c>
      <c r="I244" s="80">
        <f>IF((A244-Overview!$F$43)/365=ROUND((A244-Overview!$F$43)/365,0),I243*0.05,I243+U243)</f>
        <v>97.746653790663302</v>
      </c>
      <c r="J244" s="70">
        <f>IF(D244&lt;Overview!$F$16,1,'='!G244/Overview!$F$26)</f>
        <v>44.136782454172412</v>
      </c>
      <c r="K244" s="71">
        <f>IF(D244&lt;Overview!$F$17,'='!G244/Overview!$F$26,Overview!$F$33)</f>
        <v>9.1428571428571423</v>
      </c>
      <c r="L244" s="72">
        <f t="shared" si="23"/>
        <v>9.1428571428571423</v>
      </c>
      <c r="M244" s="81">
        <f>MIN(1,Overview!$F$44*F244*(G244-Overview!$F$25)^2+0.2)</f>
        <v>1</v>
      </c>
      <c r="N244" s="48">
        <f>L244*F244*Overview!$F$8</f>
        <v>0.12482270400293095</v>
      </c>
      <c r="O244" s="48">
        <f>F244*Overview!$F$6</f>
        <v>2.3686817229354781E-3</v>
      </c>
      <c r="P244" s="122">
        <f>N244*(H244/G244-(1+Overview!$F$35/'='!G244)/(Overview!$F$37*Overview!$F$33))/('='!H244+Overview!$F$36)</f>
        <v>1.5361052677367721E-2</v>
      </c>
      <c r="Q244" s="128">
        <f>(N244/G244-P244)*H244*Overview!$F$29*'='!G244^3</f>
        <v>60.428642844037299</v>
      </c>
      <c r="R244" s="57">
        <f t="shared" si="18"/>
        <v>0</v>
      </c>
      <c r="S244" s="58">
        <f t="shared" si="19"/>
        <v>5.2205032902180757E-3</v>
      </c>
      <c r="T244" s="58">
        <f>IF(D244&lt;Overview!$F$18,(1-Overview!$F$9)*'='!Q244-'='!D244*'='!O244,0)</f>
        <v>0</v>
      </c>
      <c r="U244" s="54">
        <f>IF(D244&gt;=Overview!$F$18,(1-Overview!$F$9)*'='!Q244-Overview!$F$18*'='!O244,0)</f>
        <v>4.7290268371801085</v>
      </c>
      <c r="V244" s="2"/>
      <c r="W244" s="112">
        <f>G244/Overview!$F$19</f>
        <v>1.5053295064098371</v>
      </c>
      <c r="X244" s="60">
        <f>G244^3*(1+H244*Overview!$F$38)</f>
        <v>1.3323426630382138</v>
      </c>
      <c r="Y244" s="61">
        <f>G244^3*Overview!$F$42*(1+Overview!$F$38*H244)+I244*Overview!$F$39/Overview!$F$40</f>
        <v>0.12415837608361534</v>
      </c>
      <c r="AD244" s="2"/>
    </row>
    <row r="245" spans="1:30">
      <c r="A245" s="34">
        <v>242</v>
      </c>
      <c r="B245">
        <v>1</v>
      </c>
      <c r="C245">
        <v>24</v>
      </c>
      <c r="D245" s="149">
        <f t="shared" si="20"/>
        <v>178.09744310451387</v>
      </c>
      <c r="E245" s="125">
        <f>B245/(B245+Overview!$F$22)</f>
        <v>0.58823529411764708</v>
      </c>
      <c r="F245" s="118">
        <f>EXP(Overview!$F$21/Overview!$F$5-Overview!$F$21/('='!C245+273.15))</f>
        <v>1.2060497570954571</v>
      </c>
      <c r="G245" s="77">
        <f t="shared" si="21"/>
        <v>1.0247801779816008</v>
      </c>
      <c r="H245" s="115">
        <f t="shared" si="22"/>
        <v>0.58823529411764708</v>
      </c>
      <c r="I245" s="80">
        <f>IF((A245-Overview!$F$43)/365=ROUND((A245-Overview!$F$43)/365,0),I244*0.05,I244+U244)</f>
        <v>102.47568062784342</v>
      </c>
      <c r="J245" s="70">
        <f>IF(D245&lt;Overview!$F$16,1,'='!G245/Overview!$F$26)</f>
        <v>44.362778267601769</v>
      </c>
      <c r="K245" s="71">
        <f>IF(D245&lt;Overview!$F$17,'='!G245/Overview!$F$26,Overview!$F$33)</f>
        <v>9.1428571428571423</v>
      </c>
      <c r="L245" s="72">
        <f t="shared" si="23"/>
        <v>9.1428571428571423</v>
      </c>
      <c r="M245" s="81">
        <f>MIN(1,Overview!$F$44*F245*(G245-Overview!$F$25)^2+0.2)</f>
        <v>1</v>
      </c>
      <c r="N245" s="48">
        <f>L245*F245*Overview!$F$8</f>
        <v>0.12482270400293095</v>
      </c>
      <c r="O245" s="48">
        <f>F245*Overview!$F$6</f>
        <v>2.3686817229354781E-3</v>
      </c>
      <c r="P245" s="122">
        <f>N245*(H245/G245-(1+Overview!$F$35/'='!G245)/(Overview!$F$37*Overview!$F$33))/('='!H245+Overview!$F$36)</f>
        <v>1.5253922450198833E-2</v>
      </c>
      <c r="Q245" s="128">
        <f>(N245/G245-P245)*H245*Overview!$F$29*'='!G245^3</f>
        <v>61.065608661289922</v>
      </c>
      <c r="R245" s="57">
        <f t="shared" si="18"/>
        <v>0</v>
      </c>
      <c r="S245" s="58">
        <f t="shared" si="19"/>
        <v>5.2106391211440986E-3</v>
      </c>
      <c r="T245" s="58">
        <f>IF(D245&lt;Overview!$F$18,(1-Overview!$F$9)*'='!Q245-'='!D245*'='!O245,0)</f>
        <v>0</v>
      </c>
      <c r="U245" s="54">
        <f>IF(D245&gt;=Overview!$F$18,(1-Overview!$F$9)*'='!Q245-Overview!$F$18*'='!O245,0)</f>
        <v>4.7832963248100313</v>
      </c>
      <c r="V245" s="2"/>
      <c r="W245" s="112">
        <f>G245/Overview!$F$19</f>
        <v>1.513037321691423</v>
      </c>
      <c r="X245" s="60">
        <f>G245^3*(1+H245*Overview!$F$38)</f>
        <v>1.3529138217831089</v>
      </c>
      <c r="Y245" s="61">
        <f>G245^3*Overview!$F$42*(1+Overview!$F$38*H245)+I245*Overview!$F$39/Overview!$F$40</f>
        <v>0.1262152780823079</v>
      </c>
      <c r="AD245" s="2"/>
    </row>
    <row r="246" spans="1:30">
      <c r="A246" s="34">
        <v>243</v>
      </c>
      <c r="B246">
        <v>1</v>
      </c>
      <c r="C246">
        <v>24</v>
      </c>
      <c r="D246" s="149">
        <f t="shared" si="20"/>
        <v>178.09744310451387</v>
      </c>
      <c r="E246" s="125">
        <f>B246/(B246+Overview!$F$22)</f>
        <v>0.58823529411764708</v>
      </c>
      <c r="F246" s="118">
        <f>EXP(Overview!$F$21/Overview!$F$5-Overview!$F$21/('='!C246+273.15))</f>
        <v>1.2060497570954571</v>
      </c>
      <c r="G246" s="77">
        <f t="shared" si="21"/>
        <v>1.029990817102745</v>
      </c>
      <c r="H246" s="115">
        <f t="shared" si="22"/>
        <v>0.58823529411764708</v>
      </c>
      <c r="I246" s="80">
        <f>IF((A246-Overview!$F$43)/365=ROUND((A246-Overview!$F$43)/365,0),I245*0.05,I245+U245)</f>
        <v>107.25897695265346</v>
      </c>
      <c r="J246" s="70">
        <f>IF(D246&lt;Overview!$F$16,1,'='!G246/Overview!$F$26)</f>
        <v>44.588347060724892</v>
      </c>
      <c r="K246" s="71">
        <f>IF(D246&lt;Overview!$F$17,'='!G246/Overview!$F$26,Overview!$F$33)</f>
        <v>9.1428571428571423</v>
      </c>
      <c r="L246" s="72">
        <f t="shared" si="23"/>
        <v>9.1428571428571423</v>
      </c>
      <c r="M246" s="81">
        <f>MIN(1,Overview!$F$44*F246*(G246-Overview!$F$25)^2+0.2)</f>
        <v>1</v>
      </c>
      <c r="N246" s="48">
        <f>L246*F246*Overview!$F$8</f>
        <v>0.12482270400293095</v>
      </c>
      <c r="O246" s="48">
        <f>F246*Overview!$F$6</f>
        <v>2.3686817229354781E-3</v>
      </c>
      <c r="P246" s="122">
        <f>N246*(H246/G246-(1+Overview!$F$35/'='!G246)/(Overview!$F$37*Overview!$F$33))/('='!H246+Overview!$F$36)</f>
        <v>1.514807754820565E-2</v>
      </c>
      <c r="Q246" s="128">
        <f>(N246/G246-P246)*H246*Overview!$F$29*'='!G246^3</f>
        <v>61.704867724487961</v>
      </c>
      <c r="R246" s="57">
        <f t="shared" si="18"/>
        <v>0</v>
      </c>
      <c r="S246" s="58">
        <f t="shared" si="19"/>
        <v>5.2007935904706945E-3</v>
      </c>
      <c r="T246" s="58">
        <f>IF(D246&lt;Overview!$F$18,(1-Overview!$F$9)*'='!Q246-'='!D246*'='!O246,0)</f>
        <v>0</v>
      </c>
      <c r="U246" s="54">
        <f>IF(D246&gt;=Overview!$F$18,(1-Overview!$F$9)*'='!Q246-Overview!$F$18*'='!O246,0)</f>
        <v>4.8377611969945047</v>
      </c>
      <c r="V246" s="2"/>
      <c r="W246" s="112">
        <f>G246/Overview!$F$19</f>
        <v>1.5207305730145355</v>
      </c>
      <c r="X246" s="60">
        <f>G246^3*(1+H246*Overview!$F$38)</f>
        <v>1.3736561751168626</v>
      </c>
      <c r="Y246" s="61">
        <f>G246^3*Overview!$F$42*(1+Overview!$F$38*H246)+I246*Overview!$F$39/Overview!$F$40</f>
        <v>0.12828994584991474</v>
      </c>
      <c r="AD246" s="2"/>
    </row>
    <row r="247" spans="1:30">
      <c r="A247" s="34">
        <v>244</v>
      </c>
      <c r="B247">
        <v>1</v>
      </c>
      <c r="C247">
        <v>24</v>
      </c>
      <c r="D247" s="149">
        <f t="shared" si="20"/>
        <v>178.09744310451387</v>
      </c>
      <c r="E247" s="125">
        <f>B247/(B247+Overview!$F$22)</f>
        <v>0.58823529411764708</v>
      </c>
      <c r="F247" s="118">
        <f>EXP(Overview!$F$21/Overview!$F$5-Overview!$F$21/('='!C247+273.15))</f>
        <v>1.2060497570954571</v>
      </c>
      <c r="G247" s="77">
        <f t="shared" si="21"/>
        <v>1.0351916106932157</v>
      </c>
      <c r="H247" s="115">
        <f t="shared" si="22"/>
        <v>0.58823529411764708</v>
      </c>
      <c r="I247" s="80">
        <f>IF((A247-Overview!$F$43)/365=ROUND((A247-Overview!$F$43)/365,0),I246*0.05,I246+U246)</f>
        <v>112.09673814964796</v>
      </c>
      <c r="J247" s="70">
        <f>IF(D247&lt;Overview!$F$16,1,'='!G247/Overview!$F$26)</f>
        <v>44.813489640398949</v>
      </c>
      <c r="K247" s="71">
        <f>IF(D247&lt;Overview!$F$17,'='!G247/Overview!$F$26,Overview!$F$33)</f>
        <v>9.1428571428571423</v>
      </c>
      <c r="L247" s="72">
        <f t="shared" si="23"/>
        <v>9.1428571428571423</v>
      </c>
      <c r="M247" s="81">
        <f>MIN(1,Overview!$F$44*F247*(G247-Overview!$F$25)^2+0.2)</f>
        <v>1</v>
      </c>
      <c r="N247" s="48">
        <f>L247*F247*Overview!$F$8</f>
        <v>0.12482270400293095</v>
      </c>
      <c r="O247" s="48">
        <f>F247*Overview!$F$6</f>
        <v>2.3686817229354781E-3</v>
      </c>
      <c r="P247" s="122">
        <f>N247*(H247/G247-(1+Overview!$F$35/'='!G247)/(Overview!$F$37*Overview!$F$33))/('='!H247+Overview!$F$36)</f>
        <v>1.504349516367616E-2</v>
      </c>
      <c r="Q247" s="128">
        <f>(N247/G247-P247)*H247*Overview!$F$29*'='!G247^3</f>
        <v>62.346405053705752</v>
      </c>
      <c r="R247" s="57">
        <f t="shared" si="18"/>
        <v>0</v>
      </c>
      <c r="S247" s="58">
        <f t="shared" si="19"/>
        <v>5.1909666629805081E-3</v>
      </c>
      <c r="T247" s="58">
        <f>IF(D247&lt;Overview!$F$18,(1-Overview!$F$9)*'='!Q247-'='!D247*'='!O247,0)</f>
        <v>0</v>
      </c>
      <c r="U247" s="54">
        <f>IF(D247&gt;=Overview!$F$18,(1-Overview!$F$9)*'='!Q247-Overview!$F$18*'='!O247,0)</f>
        <v>4.89242017744386</v>
      </c>
      <c r="V247" s="2"/>
      <c r="W247" s="112">
        <f>G247/Overview!$F$19</f>
        <v>1.5284092878978528</v>
      </c>
      <c r="X247" s="60">
        <f>G247^3*(1+H247*Overview!$F$38)</f>
        <v>1.3945696705542365</v>
      </c>
      <c r="Y247" s="61">
        <f>G247^3*Overview!$F$42*(1+Overview!$F$38*H247)+I247*Overview!$F$39/Overview!$F$40</f>
        <v>0.13038238315311146</v>
      </c>
      <c r="AD247" s="2"/>
    </row>
    <row r="248" spans="1:30">
      <c r="A248" s="34">
        <v>245</v>
      </c>
      <c r="B248">
        <v>1</v>
      </c>
      <c r="C248">
        <v>24</v>
      </c>
      <c r="D248" s="149">
        <f t="shared" si="20"/>
        <v>178.09744310451387</v>
      </c>
      <c r="E248" s="125">
        <f>B248/(B248+Overview!$F$22)</f>
        <v>0.58823529411764708</v>
      </c>
      <c r="F248" s="118">
        <f>EXP(Overview!$F$21/Overview!$F$5-Overview!$F$21/('='!C248+273.15))</f>
        <v>1.2060497570954571</v>
      </c>
      <c r="G248" s="77">
        <f t="shared" si="21"/>
        <v>1.0403825773561963</v>
      </c>
      <c r="H248" s="115">
        <f t="shared" si="22"/>
        <v>0.58823529411764708</v>
      </c>
      <c r="I248" s="80">
        <f>IF((A248-Overview!$F$43)/365=ROUND((A248-Overview!$F$43)/365,0),I247*0.05,I247+U247)</f>
        <v>116.98915832709181</v>
      </c>
      <c r="J248" s="70">
        <f>IF(D248&lt;Overview!$F$16,1,'='!G248/Overview!$F$26)</f>
        <v>45.038206811956556</v>
      </c>
      <c r="K248" s="71">
        <f>IF(D248&lt;Overview!$F$17,'='!G248/Overview!$F$26,Overview!$F$33)</f>
        <v>9.1428571428571423</v>
      </c>
      <c r="L248" s="72">
        <f t="shared" si="23"/>
        <v>9.1428571428571423</v>
      </c>
      <c r="M248" s="81">
        <f>MIN(1,Overview!$F$44*F248*(G248-Overview!$F$25)^2+0.2)</f>
        <v>1</v>
      </c>
      <c r="N248" s="48">
        <f>L248*F248*Overview!$F$8</f>
        <v>0.12482270400293095</v>
      </c>
      <c r="O248" s="48">
        <f>F248*Overview!$F$6</f>
        <v>2.3686817229354781E-3</v>
      </c>
      <c r="P248" s="122">
        <f>N248*(H248/G248-(1+Overview!$F$35/'='!G248)/(Overview!$F$37*Overview!$F$33))/('='!H248+Overview!$F$36)</f>
        <v>1.4940153025310165E-2</v>
      </c>
      <c r="Q248" s="128">
        <f>(N248/G248-P248)*H248*Overview!$F$29*'='!G248^3</f>
        <v>62.99020572306236</v>
      </c>
      <c r="R248" s="57">
        <f t="shared" si="18"/>
        <v>0</v>
      </c>
      <c r="S248" s="58">
        <f t="shared" si="19"/>
        <v>5.1811583035227208E-3</v>
      </c>
      <c r="T248" s="58">
        <f>IF(D248&lt;Overview!$F$18,(1-Overview!$F$9)*'='!Q248-'='!D248*'='!O248,0)</f>
        <v>0</v>
      </c>
      <c r="U248" s="54">
        <f>IF(D248&gt;=Overview!$F$18,(1-Overview!$F$9)*'='!Q248-Overview!$F$18*'='!O248,0)</f>
        <v>4.9472719944730432</v>
      </c>
      <c r="V248" s="2"/>
      <c r="W248" s="112">
        <f>G248/Overview!$F$19</f>
        <v>1.536073493808056</v>
      </c>
      <c r="X248" s="60">
        <f>G248^3*(1+H248*Overview!$F$38)</f>
        <v>1.4156542486657464</v>
      </c>
      <c r="Y248" s="61">
        <f>G248^3*Overview!$F$42*(1+Overview!$F$38*H248)+I248*Overview!$F$39/Overview!$F$40</f>
        <v>0.13249259307813077</v>
      </c>
      <c r="AD248" s="2"/>
    </row>
    <row r="249" spans="1:30">
      <c r="A249" s="34">
        <v>246</v>
      </c>
      <c r="B249">
        <v>1</v>
      </c>
      <c r="C249">
        <v>24</v>
      </c>
      <c r="D249" s="149">
        <f t="shared" si="20"/>
        <v>178.09744310451387</v>
      </c>
      <c r="E249" s="125">
        <f>B249/(B249+Overview!$F$22)</f>
        <v>0.58823529411764708</v>
      </c>
      <c r="F249" s="118">
        <f>EXP(Overview!$F$21/Overview!$F$5-Overview!$F$21/('='!C249+273.15))</f>
        <v>1.2060497570954571</v>
      </c>
      <c r="G249" s="77">
        <f t="shared" si="21"/>
        <v>1.0455637356597189</v>
      </c>
      <c r="H249" s="115">
        <f t="shared" si="22"/>
        <v>0.58823529411764708</v>
      </c>
      <c r="I249" s="80">
        <f>IF((A249-Overview!$F$43)/365=ROUND((A249-Overview!$F$43)/365,0),I248*0.05,I248+U248)</f>
        <v>121.93643032156486</v>
      </c>
      <c r="J249" s="70">
        <f>IF(D249&lt;Overview!$F$16,1,'='!G249/Overview!$F$26)</f>
        <v>45.262499379208613</v>
      </c>
      <c r="K249" s="71">
        <f>IF(D249&lt;Overview!$F$17,'='!G249/Overview!$F$26,Overview!$F$33)</f>
        <v>9.1428571428571423</v>
      </c>
      <c r="L249" s="72">
        <f t="shared" si="23"/>
        <v>9.1428571428571423</v>
      </c>
      <c r="M249" s="81">
        <f>MIN(1,Overview!$F$44*F249*(G249-Overview!$F$25)^2+0.2)</f>
        <v>1</v>
      </c>
      <c r="N249" s="48">
        <f>L249*F249*Overview!$F$8</f>
        <v>0.12482270400293095</v>
      </c>
      <c r="O249" s="48">
        <f>F249*Overview!$F$6</f>
        <v>2.3686817229354781E-3</v>
      </c>
      <c r="P249" s="122">
        <f>N249*(H249/G249-(1+Overview!$F$35/'='!G249)/(Overview!$F$37*Overview!$F$33))/('='!H249+Overview!$F$36)</f>
        <v>1.483802938254155E-2</v>
      </c>
      <c r="Q249" s="128">
        <f>(N249/G249-P249)*H249*Overview!$F$29*'='!G249^3</f>
        <v>63.636254860604055</v>
      </c>
      <c r="R249" s="57">
        <f t="shared" si="18"/>
        <v>0</v>
      </c>
      <c r="S249" s="58">
        <f t="shared" si="19"/>
        <v>5.1713684770129387E-3</v>
      </c>
      <c r="T249" s="58">
        <f>IF(D249&lt;Overview!$F$18,(1-Overview!$F$9)*'='!Q249-'='!D249*'='!O249,0)</f>
        <v>0</v>
      </c>
      <c r="U249" s="54">
        <f>IF(D249&gt;=Overview!$F$18,(1-Overview!$F$9)*'='!Q249-Overview!$F$18*'='!O249,0)</f>
        <v>5.0023153809915959</v>
      </c>
      <c r="V249" s="2"/>
      <c r="W249" s="112">
        <f>G249/Overview!$F$19</f>
        <v>1.5437232181599276</v>
      </c>
      <c r="X249" s="60">
        <f>G249^3*(1+H249*Overview!$F$38)</f>
        <v>1.4369098431514387</v>
      </c>
      <c r="Y249" s="61">
        <f>G249^3*Overview!$F$42*(1+Overview!$F$38*H249)+I249*Overview!$F$39/Overview!$F$40</f>
        <v>0.13462057803760294</v>
      </c>
      <c r="AD249" s="2"/>
    </row>
    <row r="250" spans="1:30">
      <c r="A250" s="34">
        <v>247</v>
      </c>
      <c r="B250">
        <v>1</v>
      </c>
      <c r="C250">
        <v>24</v>
      </c>
      <c r="D250" s="149">
        <f t="shared" si="20"/>
        <v>178.09744310451387</v>
      </c>
      <c r="E250" s="125">
        <f>B250/(B250+Overview!$F$22)</f>
        <v>0.58823529411764708</v>
      </c>
      <c r="F250" s="118">
        <f>EXP(Overview!$F$21/Overview!$F$5-Overview!$F$21/('='!C250+273.15))</f>
        <v>1.2060497570954571</v>
      </c>
      <c r="G250" s="77">
        <f t="shared" si="21"/>
        <v>1.0507351041367319</v>
      </c>
      <c r="H250" s="115">
        <f t="shared" si="22"/>
        <v>0.58823529411764708</v>
      </c>
      <c r="I250" s="80">
        <f>IF((A250-Overview!$F$43)/365=ROUND((A250-Overview!$F$43)/365,0),I249*0.05,I249+U249)</f>
        <v>126.93874570255645</v>
      </c>
      <c r="J250" s="70">
        <f>IF(D250&lt;Overview!$F$16,1,'='!G250/Overview!$F$26)</f>
        <v>45.486368144447269</v>
      </c>
      <c r="K250" s="71">
        <f>IF(D250&lt;Overview!$F$17,'='!G250/Overview!$F$26,Overview!$F$33)</f>
        <v>9.1428571428571423</v>
      </c>
      <c r="L250" s="72">
        <f t="shared" si="23"/>
        <v>9.1428571428571423</v>
      </c>
      <c r="M250" s="81">
        <f>MIN(1,Overview!$F$44*F250*(G250-Overview!$F$25)^2+0.2)</f>
        <v>1</v>
      </c>
      <c r="N250" s="48">
        <f>L250*F250*Overview!$F$8</f>
        <v>0.12482270400293095</v>
      </c>
      <c r="O250" s="48">
        <f>F250*Overview!$F$6</f>
        <v>2.3686817229354781E-3</v>
      </c>
      <c r="P250" s="122">
        <f>N250*(H250/G250-(1+Overview!$F$35/'='!G250)/(Overview!$F$37*Overview!$F$33))/('='!H250+Overview!$F$36)</f>
        <v>1.4737102990407118E-2</v>
      </c>
      <c r="Q250" s="128">
        <f>(N250/G250-P250)*H250*Overview!$F$29*'='!G250^3</f>
        <v>64.284537648186628</v>
      </c>
      <c r="R250" s="57">
        <f t="shared" si="18"/>
        <v>0</v>
      </c>
      <c r="S250" s="58">
        <f t="shared" si="19"/>
        <v>5.1615971484330553E-3</v>
      </c>
      <c r="T250" s="58">
        <f>IF(D250&lt;Overview!$F$18,(1-Overview!$F$9)*'='!Q250-'='!D250*'='!O250,0)</f>
        <v>0</v>
      </c>
      <c r="U250" s="54">
        <f>IF(D250&gt;=Overview!$F$18,(1-Overview!$F$9)*'='!Q250-Overview!$F$18*'='!O250,0)</f>
        <v>5.0575490744936316</v>
      </c>
      <c r="V250" s="2"/>
      <c r="W250" s="112">
        <f>G250/Overview!$F$19</f>
        <v>1.5513584883164504</v>
      </c>
      <c r="X250" s="60">
        <f>G250^3*(1+H250*Overview!$F$38)</f>
        <v>1.4583363809141043</v>
      </c>
      <c r="Y250" s="61">
        <f>G250^3*Overview!$F$42*(1+Overview!$F$38*H250)+I250*Overview!$F$39/Overview!$F$40</f>
        <v>0.13676633977734409</v>
      </c>
      <c r="AD250" s="2"/>
    </row>
    <row r="251" spans="1:30">
      <c r="A251" s="34">
        <v>248</v>
      </c>
      <c r="B251">
        <v>1</v>
      </c>
      <c r="C251">
        <v>24</v>
      </c>
      <c r="D251" s="149">
        <f t="shared" si="20"/>
        <v>178.09744310451387</v>
      </c>
      <c r="E251" s="125">
        <f>B251/(B251+Overview!$F$22)</f>
        <v>0.58823529411764708</v>
      </c>
      <c r="F251" s="118">
        <f>EXP(Overview!$F$21/Overview!$F$5-Overview!$F$21/('='!C251+273.15))</f>
        <v>1.2060497570954571</v>
      </c>
      <c r="G251" s="77">
        <f t="shared" si="21"/>
        <v>1.055896701285165</v>
      </c>
      <c r="H251" s="115">
        <f t="shared" si="22"/>
        <v>0.58823529411764708</v>
      </c>
      <c r="I251" s="80">
        <f>IF((A251-Overview!$F$43)/365=ROUND((A251-Overview!$F$43)/365,0),I250*0.05,I250+U250)</f>
        <v>131.99629477705008</v>
      </c>
      <c r="J251" s="70">
        <f>IF(D251&lt;Overview!$F$16,1,'='!G251/Overview!$F$26)</f>
        <v>45.709813908448702</v>
      </c>
      <c r="K251" s="71">
        <f>IF(D251&lt;Overview!$F$17,'='!G251/Overview!$F$26,Overview!$F$33)</f>
        <v>9.1428571428571423</v>
      </c>
      <c r="L251" s="72">
        <f t="shared" si="23"/>
        <v>9.1428571428571423</v>
      </c>
      <c r="M251" s="81">
        <f>MIN(1,Overview!$F$44*F251*(G251-Overview!$F$25)^2+0.2)</f>
        <v>1</v>
      </c>
      <c r="N251" s="48">
        <f>L251*F251*Overview!$F$8</f>
        <v>0.12482270400293095</v>
      </c>
      <c r="O251" s="48">
        <f>F251*Overview!$F$6</f>
        <v>2.3686817229354781E-3</v>
      </c>
      <c r="P251" s="122">
        <f>N251*(H251/G251-(1+Overview!$F$35/'='!G251)/(Overview!$F$37*Overview!$F$33))/('='!H251+Overview!$F$36)</f>
        <v>1.4637353094940042E-2</v>
      </c>
      <c r="Q251" s="128">
        <f>(N251/G251-P251)*H251*Overview!$F$29*'='!G251^3</f>
        <v>64.935039321357507</v>
      </c>
      <c r="R251" s="57">
        <f t="shared" si="18"/>
        <v>0</v>
      </c>
      <c r="S251" s="58">
        <f t="shared" si="19"/>
        <v>5.1518442828311301E-3</v>
      </c>
      <c r="T251" s="58">
        <f>IF(D251&lt;Overview!$F$18,(1-Overview!$F$9)*'='!Q251-'='!D251*'='!O251,0)</f>
        <v>0</v>
      </c>
      <c r="U251" s="54">
        <f>IF(D251&gt;=Overview!$F$18,(1-Overview!$F$9)*'='!Q251-Overview!$F$18*'='!O251,0)</f>
        <v>5.1129718170477902</v>
      </c>
      <c r="V251" s="2"/>
      <c r="W251" s="112">
        <f>G251/Overview!$F$19</f>
        <v>1.5589793315889044</v>
      </c>
      <c r="X251" s="60">
        <f>G251^3*(1+H251*Overview!$F$38)</f>
        <v>1.4799337821319345</v>
      </c>
      <c r="Y251" s="61">
        <f>G251^3*Overview!$F$42*(1+Overview!$F$38*H251)+I251*Overview!$F$39/Overview!$F$40</f>
        <v>0.13892987938309501</v>
      </c>
      <c r="AD251" s="2"/>
    </row>
    <row r="252" spans="1:30">
      <c r="A252" s="34">
        <v>249</v>
      </c>
      <c r="B252">
        <v>1</v>
      </c>
      <c r="C252">
        <v>24</v>
      </c>
      <c r="D252" s="149">
        <f t="shared" si="20"/>
        <v>178.09744310451387</v>
      </c>
      <c r="E252" s="125">
        <f>B252/(B252+Overview!$F$22)</f>
        <v>0.58823529411764708</v>
      </c>
      <c r="F252" s="118">
        <f>EXP(Overview!$F$21/Overview!$F$5-Overview!$F$21/('='!C252+273.15))</f>
        <v>1.2060497570954571</v>
      </c>
      <c r="G252" s="77">
        <f t="shared" si="21"/>
        <v>1.0610485455679961</v>
      </c>
      <c r="H252" s="115">
        <f t="shared" si="22"/>
        <v>0.58823529411764708</v>
      </c>
      <c r="I252" s="80">
        <f>IF((A252-Overview!$F$43)/365=ROUND((A252-Overview!$F$43)/365,0),I251*0.05,I251+U251)</f>
        <v>137.10926659409787</v>
      </c>
      <c r="J252" s="70">
        <f>IF(D252&lt;Overview!$F$16,1,'='!G252/Overview!$F$26)</f>
        <v>45.932837470476024</v>
      </c>
      <c r="K252" s="71">
        <f>IF(D252&lt;Overview!$F$17,'='!G252/Overview!$F$26,Overview!$F$33)</f>
        <v>9.1428571428571423</v>
      </c>
      <c r="L252" s="72">
        <f t="shared" si="23"/>
        <v>9.1428571428571423</v>
      </c>
      <c r="M252" s="81">
        <f>MIN(1,Overview!$F$44*F252*(G252-Overview!$F$25)^2+0.2)</f>
        <v>1</v>
      </c>
      <c r="N252" s="48">
        <f>L252*F252*Overview!$F$8</f>
        <v>0.12482270400293095</v>
      </c>
      <c r="O252" s="48">
        <f>F252*Overview!$F$6</f>
        <v>2.3686817229354781E-3</v>
      </c>
      <c r="P252" s="122">
        <f>N252*(H252/G252-(1+Overview!$F$35/'='!G252)/(Overview!$F$37*Overview!$F$33))/('='!H252+Overview!$F$36)</f>
        <v>1.4538759419066783E-2</v>
      </c>
      <c r="Q252" s="128">
        <f>(N252/G252-P252)*H252*Overview!$F$29*'='!G252^3</f>
        <v>65.587745169237721</v>
      </c>
      <c r="R252" s="57">
        <f t="shared" si="18"/>
        <v>0</v>
      </c>
      <c r="S252" s="58">
        <f t="shared" si="19"/>
        <v>5.1421098453212711E-3</v>
      </c>
      <c r="T252" s="58">
        <f>IF(D252&lt;Overview!$F$18,(1-Overview!$F$9)*'='!Q252-'='!D252*'='!O252,0)</f>
        <v>0</v>
      </c>
      <c r="U252" s="54">
        <f>IF(D252&gt;=Overview!$F$18,(1-Overview!$F$9)*'='!Q252-Overview!$F$18*'='!O252,0)</f>
        <v>5.1685823552871843</v>
      </c>
      <c r="V252" s="2"/>
      <c r="W252" s="112">
        <f>G252/Overview!$F$19</f>
        <v>1.5665857752369645</v>
      </c>
      <c r="X252" s="60">
        <f>G252^3*(1+H252*Overview!$F$38)</f>
        <v>1.501701960330623</v>
      </c>
      <c r="Y252" s="61">
        <f>G252^3*Overview!$F$42*(1+Overview!$F$38*H252)+I252*Overview!$F$39/Overview!$F$40</f>
        <v>0.1411111972872087</v>
      </c>
      <c r="AD252" s="2"/>
    </row>
    <row r="253" spans="1:30">
      <c r="A253" s="34">
        <v>250</v>
      </c>
      <c r="B253">
        <v>1</v>
      </c>
      <c r="C253">
        <v>24</v>
      </c>
      <c r="D253" s="149">
        <f t="shared" si="20"/>
        <v>178.09744310451387</v>
      </c>
      <c r="E253" s="125">
        <f>B253/(B253+Overview!$F$22)</f>
        <v>0.58823529411764708</v>
      </c>
      <c r="F253" s="118">
        <f>EXP(Overview!$F$21/Overview!$F$5-Overview!$F$21/('='!C253+273.15))</f>
        <v>1.2060497570954571</v>
      </c>
      <c r="G253" s="77">
        <f t="shared" si="21"/>
        <v>1.0661906554133174</v>
      </c>
      <c r="H253" s="115">
        <f t="shared" si="22"/>
        <v>0.58823529411764708</v>
      </c>
      <c r="I253" s="80">
        <f>IF((A253-Overview!$F$43)/365=ROUND((A253-Overview!$F$43)/365,0),I252*0.05,I252+U252)</f>
        <v>142.27784894938506</v>
      </c>
      <c r="J253" s="70">
        <f>IF(D253&lt;Overview!$F$16,1,'='!G253/Overview!$F$26)</f>
        <v>46.155439628282139</v>
      </c>
      <c r="K253" s="71">
        <f>IF(D253&lt;Overview!$F$17,'='!G253/Overview!$F$26,Overview!$F$33)</f>
        <v>9.1428571428571423</v>
      </c>
      <c r="L253" s="72">
        <f t="shared" si="23"/>
        <v>9.1428571428571423</v>
      </c>
      <c r="M253" s="81">
        <f>MIN(1,Overview!$F$44*F253*(G253-Overview!$F$25)^2+0.2)</f>
        <v>1</v>
      </c>
      <c r="N253" s="48">
        <f>L253*F253*Overview!$F$8</f>
        <v>0.12482270400293095</v>
      </c>
      <c r="O253" s="48">
        <f>F253*Overview!$F$6</f>
        <v>2.3686817229354781E-3</v>
      </c>
      <c r="P253" s="122">
        <f>N253*(H253/G253-(1+Overview!$F$35/'='!G253)/(Overview!$F$37*Overview!$F$33))/('='!H253+Overview!$F$36)</f>
        <v>1.444130214898727E-2</v>
      </c>
      <c r="Q253" s="128">
        <f>(N253/G253-P253)*H253*Overview!$F$29*'='!G253^3</f>
        <v>66.242640534403677</v>
      </c>
      <c r="R253" s="57">
        <f t="shared" si="18"/>
        <v>0</v>
      </c>
      <c r="S253" s="58">
        <f t="shared" si="19"/>
        <v>5.1323938010834954E-3</v>
      </c>
      <c r="T253" s="58">
        <f>IF(D253&lt;Overview!$F$18,(1-Overview!$F$9)*'='!Q253-'='!D253*'='!O253,0)</f>
        <v>0</v>
      </c>
      <c r="U253" s="54">
        <f>IF(D253&gt;=Overview!$F$18,(1-Overview!$F$9)*'='!Q253-Overview!$F$18*'='!O253,0)</f>
        <v>5.224379440399324</v>
      </c>
      <c r="V253" s="2"/>
      <c r="W253" s="112">
        <f>G253/Overview!$F$19</f>
        <v>1.5741778464687988</v>
      </c>
      <c r="X253" s="60">
        <f>G253^3*(1+H253*Overview!$F$38)</f>
        <v>1.5236408224549209</v>
      </c>
      <c r="Y253" s="61">
        <f>G253^3*Overview!$F$42*(1+Overview!$F$38*H253)+I253*Overview!$F$39/Overview!$F$40</f>
        <v>0.14331029327528891</v>
      </c>
      <c r="AD253" s="2"/>
    </row>
    <row r="254" spans="1:30">
      <c r="A254" s="34">
        <v>251</v>
      </c>
      <c r="B254">
        <v>1</v>
      </c>
      <c r="C254">
        <v>24</v>
      </c>
      <c r="D254" s="149">
        <f t="shared" si="20"/>
        <v>178.09744310451387</v>
      </c>
      <c r="E254" s="125">
        <f>B254/(B254+Overview!$F$22)</f>
        <v>0.58823529411764708</v>
      </c>
      <c r="F254" s="118">
        <f>EXP(Overview!$F$21/Overview!$F$5-Overview!$F$21/('='!C254+273.15))</f>
        <v>1.2060497570954571</v>
      </c>
      <c r="G254" s="77">
        <f t="shared" si="21"/>
        <v>1.0713230492144008</v>
      </c>
      <c r="H254" s="115">
        <f t="shared" si="22"/>
        <v>0.58823529411764708</v>
      </c>
      <c r="I254" s="80">
        <f>IF((A254-Overview!$F$43)/365=ROUND((A254-Overview!$F$43)/365,0),I253*0.05,I253+U253)</f>
        <v>147.50222838978439</v>
      </c>
      <c r="J254" s="70">
        <f>IF(D254&lt;Overview!$F$16,1,'='!G254/Overview!$F$26)</f>
        <v>46.377621178112591</v>
      </c>
      <c r="K254" s="71">
        <f>IF(D254&lt;Overview!$F$17,'='!G254/Overview!$F$26,Overview!$F$33)</f>
        <v>9.1428571428571423</v>
      </c>
      <c r="L254" s="72">
        <f t="shared" si="23"/>
        <v>9.1428571428571423</v>
      </c>
      <c r="M254" s="81">
        <f>MIN(1,Overview!$F$44*F254*(G254-Overview!$F$25)^2+0.2)</f>
        <v>1</v>
      </c>
      <c r="N254" s="48">
        <f>L254*F254*Overview!$F$8</f>
        <v>0.12482270400293095</v>
      </c>
      <c r="O254" s="48">
        <f>F254*Overview!$F$6</f>
        <v>2.3686817229354781E-3</v>
      </c>
      <c r="P254" s="122">
        <f>N254*(H254/G254-(1+Overview!$F$35/'='!G254)/(Overview!$F$37*Overview!$F$33))/('='!H254+Overview!$F$36)</f>
        <v>1.4344961921019295E-2</v>
      </c>
      <c r="Q254" s="128">
        <f>(N254/G254-P254)*H254*Overview!$F$29*'='!G254^3</f>
        <v>66.899710812768845</v>
      </c>
      <c r="R254" s="57">
        <f t="shared" si="18"/>
        <v>0</v>
      </c>
      <c r="S254" s="58">
        <f t="shared" si="19"/>
        <v>5.1226961153636201E-3</v>
      </c>
      <c r="T254" s="58">
        <f>IF(D254&lt;Overview!$F$18,(1-Overview!$F$9)*'='!Q254-'='!D254*'='!O254,0)</f>
        <v>0</v>
      </c>
      <c r="U254" s="54">
        <f>IF(D254&gt;=Overview!$F$18,(1-Overview!$F$9)*'='!Q254-Overview!$F$18*'='!O254,0)</f>
        <v>5.2803618281160363</v>
      </c>
      <c r="V254" s="2"/>
      <c r="W254" s="112">
        <f>G254/Overview!$F$19</f>
        <v>1.5817555724411645</v>
      </c>
      <c r="X254" s="60">
        <f>G254^3*(1+H254*Overview!$F$38)</f>
        <v>1.5457502689396421</v>
      </c>
      <c r="Y254" s="61">
        <f>G254^3*Overview!$F$42*(1+Overview!$F$38*H254)+I254*Overview!$F$39/Overview!$F$40</f>
        <v>0.14552716649277844</v>
      </c>
      <c r="AD254" s="2"/>
    </row>
    <row r="255" spans="1:30">
      <c r="A255" s="34">
        <v>252</v>
      </c>
      <c r="B255">
        <v>1</v>
      </c>
      <c r="C255">
        <v>24</v>
      </c>
      <c r="D255" s="149">
        <f t="shared" si="20"/>
        <v>178.09744310451387</v>
      </c>
      <c r="E255" s="125">
        <f>B255/(B255+Overview!$F$22)</f>
        <v>0.58823529411764708</v>
      </c>
      <c r="F255" s="118">
        <f>EXP(Overview!$F$21/Overview!$F$5-Overview!$F$21/('='!C255+273.15))</f>
        <v>1.2060497570954571</v>
      </c>
      <c r="G255" s="77">
        <f t="shared" si="21"/>
        <v>1.0764457453297644</v>
      </c>
      <c r="H255" s="115">
        <f t="shared" si="22"/>
        <v>0.58823529411764708</v>
      </c>
      <c r="I255" s="80">
        <f>IF((A255-Overview!$F$43)/365=ROUND((A255-Overview!$F$43)/365,0),I254*0.05,I254+U254)</f>
        <v>152.78259021790043</v>
      </c>
      <c r="J255" s="70">
        <f>IF(D255&lt;Overview!$F$16,1,'='!G255/Overview!$F$26)</f>
        <v>46.599382914708421</v>
      </c>
      <c r="K255" s="71">
        <f>IF(D255&lt;Overview!$F$17,'='!G255/Overview!$F$26,Overview!$F$33)</f>
        <v>9.1428571428571423</v>
      </c>
      <c r="L255" s="72">
        <f t="shared" si="23"/>
        <v>9.1428571428571423</v>
      </c>
      <c r="M255" s="81">
        <f>MIN(1,Overview!$F$44*F255*(G255-Overview!$F$25)^2+0.2)</f>
        <v>1</v>
      </c>
      <c r="N255" s="48">
        <f>L255*F255*Overview!$F$8</f>
        <v>0.12482270400293095</v>
      </c>
      <c r="O255" s="48">
        <f>F255*Overview!$F$6</f>
        <v>2.3686817229354781E-3</v>
      </c>
      <c r="P255" s="122">
        <f>N255*(H255/G255-(1+Overview!$F$35/'='!G255)/(Overview!$F$37*Overview!$F$33))/('='!H255+Overview!$F$36)</f>
        <v>1.4249719808888577E-2</v>
      </c>
      <c r="Q255" s="128">
        <f>(N255/G255-P255)*H255*Overview!$F$29*'='!G255^3</f>
        <v>67.558941453465152</v>
      </c>
      <c r="R255" s="57">
        <f t="shared" si="18"/>
        <v>0</v>
      </c>
      <c r="S255" s="58">
        <f t="shared" si="19"/>
        <v>5.1130167534731248E-3</v>
      </c>
      <c r="T255" s="58">
        <f>IF(D255&lt;Overview!$F$18,(1-Overview!$F$9)*'='!Q255-'='!D255*'='!O255,0)</f>
        <v>0</v>
      </c>
      <c r="U255" s="54">
        <f>IF(D255&gt;=Overview!$F$18,(1-Overview!$F$9)*'='!Q255-Overview!$F$18*'='!O255,0)</f>
        <v>5.3365282787033612</v>
      </c>
      <c r="V255" s="2"/>
      <c r="W255" s="112">
        <f>G255/Overview!$F$19</f>
        <v>1.5893189802595076</v>
      </c>
      <c r="X255" s="60">
        <f>G255^3*(1+H255*Overview!$F$38)</f>
        <v>1.5680301937801275</v>
      </c>
      <c r="Y255" s="61">
        <f>G255^3*Overview!$F$42*(1+Overview!$F$38*H255)+I255*Overview!$F$39/Overview!$F$40</f>
        <v>0.14776181545149841</v>
      </c>
      <c r="AD255" s="2"/>
    </row>
    <row r="256" spans="1:30">
      <c r="A256" s="34">
        <v>253</v>
      </c>
      <c r="B256">
        <v>1</v>
      </c>
      <c r="C256">
        <v>24</v>
      </c>
      <c r="D256" s="149">
        <f t="shared" si="20"/>
        <v>178.09744310451387</v>
      </c>
      <c r="E256" s="125">
        <f>B256/(B256+Overview!$F$22)</f>
        <v>0.58823529411764708</v>
      </c>
      <c r="F256" s="118">
        <f>EXP(Overview!$F$21/Overview!$F$5-Overview!$F$21/('='!C256+273.15))</f>
        <v>1.2060497570954571</v>
      </c>
      <c r="G256" s="77">
        <f t="shared" si="21"/>
        <v>1.0815587620832376</v>
      </c>
      <c r="H256" s="115">
        <f t="shared" si="22"/>
        <v>0.58823529411764708</v>
      </c>
      <c r="I256" s="80">
        <f>IF((A256-Overview!$F$43)/365=ROUND((A256-Overview!$F$43)/365,0),I255*0.05,I255+U255)</f>
        <v>158.11911849660379</v>
      </c>
      <c r="J256" s="70">
        <f>IF(D256&lt;Overview!$F$16,1,'='!G256/Overview!$F$26)</f>
        <v>46.820725631308989</v>
      </c>
      <c r="K256" s="71">
        <f>IF(D256&lt;Overview!$F$17,'='!G256/Overview!$F$26,Overview!$F$33)</f>
        <v>9.1428571428571423</v>
      </c>
      <c r="L256" s="72">
        <f t="shared" si="23"/>
        <v>9.1428571428571423</v>
      </c>
      <c r="M256" s="81">
        <f>MIN(1,Overview!$F$44*F256*(G256-Overview!$F$25)^2+0.2)</f>
        <v>1</v>
      </c>
      <c r="N256" s="48">
        <f>L256*F256*Overview!$F$8</f>
        <v>0.12482270400293095</v>
      </c>
      <c r="O256" s="48">
        <f>F256*Overview!$F$6</f>
        <v>2.3686817229354781E-3</v>
      </c>
      <c r="P256" s="122">
        <f>N256*(H256/G256-(1+Overview!$F$35/'='!G256)/(Overview!$F$37*Overview!$F$33))/('='!H256+Overview!$F$36)</f>
        <v>1.4155557311447145E-2</v>
      </c>
      <c r="Q256" s="128">
        <f>(N256/G256-P256)*H256*Overview!$F$29*'='!G256^3</f>
        <v>68.220317958724337</v>
      </c>
      <c r="R256" s="57">
        <f t="shared" si="18"/>
        <v>0</v>
      </c>
      <c r="S256" s="58">
        <f t="shared" si="19"/>
        <v>5.1033556807890323E-3</v>
      </c>
      <c r="T256" s="58">
        <f>IF(D256&lt;Overview!$F$18,(1-Overview!$F$9)*'='!Q256-'='!D256*'='!O256,0)</f>
        <v>0</v>
      </c>
      <c r="U256" s="54">
        <f>IF(D256&gt;=Overview!$F$18,(1-Overview!$F$9)*'='!Q256-Overview!$F$18*'='!O256,0)</f>
        <v>5.3928775569514444</v>
      </c>
      <c r="V256" s="2"/>
      <c r="W256" s="112">
        <f>G256/Overview!$F$19</f>
        <v>1.5968680969780564</v>
      </c>
      <c r="X256" s="60">
        <f>G256^3*(1+H256*Overview!$F$38)</f>
        <v>1.5904804846021705</v>
      </c>
      <c r="Y256" s="61">
        <f>G256^3*Overview!$F$42*(1+Overview!$F$38*H256)+I256*Overview!$F$39/Overview!$F$40</f>
        <v>0.15001423803613867</v>
      </c>
      <c r="AD256" s="2"/>
    </row>
    <row r="257" spans="1:30">
      <c r="A257" s="34">
        <v>254</v>
      </c>
      <c r="B257">
        <v>1</v>
      </c>
      <c r="C257">
        <v>24</v>
      </c>
      <c r="D257" s="149">
        <f t="shared" si="20"/>
        <v>178.09744310451387</v>
      </c>
      <c r="E257" s="125">
        <f>B257/(B257+Overview!$F$22)</f>
        <v>0.58823529411764708</v>
      </c>
      <c r="F257" s="118">
        <f>EXP(Overview!$F$21/Overview!$F$5-Overview!$F$21/('='!C257+273.15))</f>
        <v>1.2060497570954571</v>
      </c>
      <c r="G257" s="77">
        <f t="shared" si="21"/>
        <v>1.0866621177640268</v>
      </c>
      <c r="H257" s="115">
        <f t="shared" si="22"/>
        <v>0.58823529411764708</v>
      </c>
      <c r="I257" s="80">
        <f>IF((A257-Overview!$F$43)/365=ROUND((A257-Overview!$F$43)/365,0),I256*0.05,I256+U256)</f>
        <v>163.51199605355524</v>
      </c>
      <c r="J257" s="70">
        <f>IF(D257&lt;Overview!$F$16,1,'='!G257/Overview!$F$26)</f>
        <v>47.04165011965484</v>
      </c>
      <c r="K257" s="71">
        <f>IF(D257&lt;Overview!$F$17,'='!G257/Overview!$F$26,Overview!$F$33)</f>
        <v>9.1428571428571423</v>
      </c>
      <c r="L257" s="72">
        <f t="shared" si="23"/>
        <v>9.1428571428571423</v>
      </c>
      <c r="M257" s="81">
        <f>MIN(1,Overview!$F$44*F257*(G257-Overview!$F$25)^2+0.2)</f>
        <v>1</v>
      </c>
      <c r="N257" s="48">
        <f>L257*F257*Overview!$F$8</f>
        <v>0.12482270400293095</v>
      </c>
      <c r="O257" s="48">
        <f>F257*Overview!$F$6</f>
        <v>2.3686817229354781E-3</v>
      </c>
      <c r="P257" s="122">
        <f>N257*(H257/G257-(1+Overview!$F$35/'='!G257)/(Overview!$F$37*Overview!$F$33))/('='!H257+Overview!$F$36)</f>
        <v>1.4062456340803206E-2</v>
      </c>
      <c r="Q257" s="128">
        <f>(N257/G257-P257)*H257*Overview!$F$29*'='!G257^3</f>
        <v>68.883825883759073</v>
      </c>
      <c r="R257" s="57">
        <f t="shared" si="18"/>
        <v>0</v>
      </c>
      <c r="S257" s="58">
        <f t="shared" si="19"/>
        <v>5.0937128627537931E-3</v>
      </c>
      <c r="T257" s="58">
        <f>IF(D257&lt;Overview!$F$18,(1-Overview!$F$9)*'='!Q257-'='!D257*'='!O257,0)</f>
        <v>0</v>
      </c>
      <c r="U257" s="54">
        <f>IF(D257&gt;=Overview!$F$18,(1-Overview!$F$9)*'='!Q257-Overview!$F$18*'='!O257,0)</f>
        <v>5.4494084321644038</v>
      </c>
      <c r="V257" s="2"/>
      <c r="W257" s="112">
        <f>G257/Overview!$F$19</f>
        <v>1.6044029495999215</v>
      </c>
      <c r="X257" s="60">
        <f>G257^3*(1+H257*Overview!$F$38)</f>
        <v>1.6131010227314062</v>
      </c>
      <c r="Y257" s="61">
        <f>G257^3*Overview!$F$42*(1+Overview!$F$38*H257)+I257*Overview!$F$39/Overview!$F$40</f>
        <v>0.15228443151069923</v>
      </c>
      <c r="AD257" s="2"/>
    </row>
    <row r="258" spans="1:30">
      <c r="A258" s="34">
        <v>255</v>
      </c>
      <c r="B258">
        <v>1</v>
      </c>
      <c r="C258">
        <v>24</v>
      </c>
      <c r="D258" s="149">
        <f t="shared" si="20"/>
        <v>178.09744310451387</v>
      </c>
      <c r="E258" s="125">
        <f>B258/(B258+Overview!$F$22)</f>
        <v>0.58823529411764708</v>
      </c>
      <c r="F258" s="118">
        <f>EXP(Overview!$F$21/Overview!$F$5-Overview!$F$21/('='!C258+273.15))</f>
        <v>1.2060497570954571</v>
      </c>
      <c r="G258" s="77">
        <f t="shared" si="21"/>
        <v>1.0917558306267805</v>
      </c>
      <c r="H258" s="115">
        <f t="shared" si="22"/>
        <v>0.58823529411764708</v>
      </c>
      <c r="I258" s="80">
        <f>IF((A258-Overview!$F$43)/365=ROUND((A258-Overview!$F$43)/365,0),I257*0.05,I257+U257)</f>
        <v>168.96140448571964</v>
      </c>
      <c r="J258" s="70">
        <f>IF(D258&lt;Overview!$F$16,1,'='!G258/Overview!$F$26)</f>
        <v>47.262157169990502</v>
      </c>
      <c r="K258" s="71">
        <f>IF(D258&lt;Overview!$F$17,'='!G258/Overview!$F$26,Overview!$F$33)</f>
        <v>9.1428571428571423</v>
      </c>
      <c r="L258" s="72">
        <f t="shared" si="23"/>
        <v>9.1428571428571423</v>
      </c>
      <c r="M258" s="81">
        <f>MIN(1,Overview!$F$44*F258*(G258-Overview!$F$25)^2+0.2)</f>
        <v>1</v>
      </c>
      <c r="N258" s="48">
        <f>L258*F258*Overview!$F$8</f>
        <v>0.12482270400293095</v>
      </c>
      <c r="O258" s="48">
        <f>F258*Overview!$F$6</f>
        <v>2.3686817229354781E-3</v>
      </c>
      <c r="P258" s="122">
        <f>N258*(H258/G258-(1+Overview!$F$35/'='!G258)/(Overview!$F$37*Overview!$F$33))/('='!H258+Overview!$F$36)</f>
        <v>1.3970399210846501E-2</v>
      </c>
      <c r="Q258" s="128">
        <f>(N258/G258-P258)*H258*Overview!$F$29*'='!G258^3</f>
        <v>69.549450836643956</v>
      </c>
      <c r="R258" s="57">
        <f t="shared" si="18"/>
        <v>0</v>
      </c>
      <c r="S258" s="58">
        <f t="shared" si="19"/>
        <v>5.0840882648751475E-3</v>
      </c>
      <c r="T258" s="58">
        <f>IF(D258&lt;Overview!$F$18,(1-Overview!$F$9)*'='!Q258-'='!D258*'='!O258,0)</f>
        <v>0</v>
      </c>
      <c r="U258" s="54">
        <f>IF(D258&gt;=Overview!$F$18,(1-Overview!$F$9)*'='!Q258-Overview!$F$18*'='!O258,0)</f>
        <v>5.5061196781501955</v>
      </c>
      <c r="V258" s="2"/>
      <c r="W258" s="112">
        <f>G258/Overview!$F$19</f>
        <v>1.6119235650771895</v>
      </c>
      <c r="X258" s="60">
        <f>G258^3*(1+H258*Overview!$F$38)</f>
        <v>1.6358916832621671</v>
      </c>
      <c r="Y258" s="61">
        <f>G258^3*Overview!$F$42*(1+Overview!$F$38*H258)+I258*Overview!$F$39/Overview!$F$40</f>
        <v>0.15457239252488358</v>
      </c>
      <c r="AD258" s="2"/>
    </row>
    <row r="259" spans="1:30">
      <c r="A259" s="34">
        <v>256</v>
      </c>
      <c r="B259">
        <v>1</v>
      </c>
      <c r="C259">
        <v>24</v>
      </c>
      <c r="D259" s="149">
        <f t="shared" si="20"/>
        <v>178.09744310451387</v>
      </c>
      <c r="E259" s="125">
        <f>B259/(B259+Overview!$F$22)</f>
        <v>0.58823529411764708</v>
      </c>
      <c r="F259" s="118">
        <f>EXP(Overview!$F$21/Overview!$F$5-Overview!$F$21/('='!C259+273.15))</f>
        <v>1.2060497570954571</v>
      </c>
      <c r="G259" s="77">
        <f t="shared" si="21"/>
        <v>1.0968399188916556</v>
      </c>
      <c r="H259" s="115">
        <f t="shared" si="22"/>
        <v>0.58823529411764708</v>
      </c>
      <c r="I259" s="80">
        <f>IF((A259-Overview!$F$43)/365=ROUND((A259-Overview!$F$43)/365,0),I258*0.05,I258+U258)</f>
        <v>174.46752416386983</v>
      </c>
      <c r="J259" s="70">
        <f>IF(D259&lt;Overview!$F$16,1,'='!G259/Overview!$F$26)</f>
        <v>47.48224757106734</v>
      </c>
      <c r="K259" s="71">
        <f>IF(D259&lt;Overview!$F$17,'='!G259/Overview!$F$26,Overview!$F$33)</f>
        <v>9.1428571428571423</v>
      </c>
      <c r="L259" s="72">
        <f t="shared" si="23"/>
        <v>9.1428571428571423</v>
      </c>
      <c r="M259" s="81">
        <f>MIN(1,Overview!$F$44*F259*(G259-Overview!$F$25)^2+0.2)</f>
        <v>1</v>
      </c>
      <c r="N259" s="48">
        <f>L259*F259*Overview!$F$8</f>
        <v>0.12482270400293095</v>
      </c>
      <c r="O259" s="48">
        <f>F259*Overview!$F$6</f>
        <v>2.3686817229354781E-3</v>
      </c>
      <c r="P259" s="122">
        <f>N259*(H259/G259-(1+Overview!$F$35/'='!G259)/(Overview!$F$37*Overview!$F$33))/('='!H259+Overview!$F$36)</f>
        <v>1.3879368626153908E-2</v>
      </c>
      <c r="Q259" s="128">
        <f>(N259/G259-P259)*H259*Overview!$F$29*'='!G259^3</f>
        <v>70.217178478196459</v>
      </c>
      <c r="R259" s="57">
        <f t="shared" ref="R259:R322" si="24">(E259*M259-H259)*N259/G259</f>
        <v>0</v>
      </c>
      <c r="S259" s="58">
        <f t="shared" ref="S259:S322" si="25">G259*P259/3</f>
        <v>5.0744818527260135E-3</v>
      </c>
      <c r="T259" s="58">
        <f>IF(D259&lt;Overview!$F$18,(1-Overview!$F$9)*'='!Q259-'='!D259*'='!O259,0)</f>
        <v>0</v>
      </c>
      <c r="U259" s="54">
        <f>IF(D259&gt;=Overview!$F$18,(1-Overview!$F$9)*'='!Q259-Overview!$F$18*'='!O259,0)</f>
        <v>5.563010073210469</v>
      </c>
      <c r="V259" s="2"/>
      <c r="W259" s="112">
        <f>G259/Overview!$F$19</f>
        <v>1.6194299703110224</v>
      </c>
      <c r="X259" s="60">
        <f>G259^3*(1+H259*Overview!$F$38)</f>
        <v>1.658852335125818</v>
      </c>
      <c r="Y259" s="61">
        <f>G259^3*Overview!$F$42*(1+Overview!$F$38*H259)+I259*Overview!$F$39/Overview!$F$40</f>
        <v>0.1568781171204445</v>
      </c>
      <c r="AD259" s="2"/>
    </row>
    <row r="260" spans="1:30">
      <c r="A260" s="34">
        <v>257</v>
      </c>
      <c r="B260">
        <v>1</v>
      </c>
      <c r="C260">
        <v>24</v>
      </c>
      <c r="D260" s="149">
        <f t="shared" ref="D260:D323" si="26">D259+T259</f>
        <v>178.09744310451387</v>
      </c>
      <c r="E260" s="125">
        <f>B260/(B260+Overview!$F$22)</f>
        <v>0.58823529411764708</v>
      </c>
      <c r="F260" s="118">
        <f>EXP(Overview!$F$21/Overview!$F$5-Overview!$F$21/('='!C260+273.15))</f>
        <v>1.2060497570954571</v>
      </c>
      <c r="G260" s="77">
        <f t="shared" ref="G260:G323" si="27">G259+S259</f>
        <v>1.1019144007443815</v>
      </c>
      <c r="H260" s="115">
        <f t="shared" ref="H260:H323" si="28">H259+R259</f>
        <v>0.58823529411764708</v>
      </c>
      <c r="I260" s="80">
        <f>IF((A260-Overview!$F$43)/365=ROUND((A260-Overview!$F$43)/365,0),I259*0.05,I259+U259)</f>
        <v>180.0305342370803</v>
      </c>
      <c r="J260" s="70">
        <f>IF(D260&lt;Overview!$F$16,1,'='!G260/Overview!$F$26)</f>
        <v>47.701922110146391</v>
      </c>
      <c r="K260" s="71">
        <f>IF(D260&lt;Overview!$F$17,'='!G260/Overview!$F$26,Overview!$F$33)</f>
        <v>9.1428571428571423</v>
      </c>
      <c r="L260" s="72">
        <f t="shared" ref="L260:L323" si="29">IF(J260=1,1,K260)</f>
        <v>9.1428571428571423</v>
      </c>
      <c r="M260" s="81">
        <f>MIN(1,Overview!$F$44*F260*(G260-Overview!$F$25)^2+0.2)</f>
        <v>1</v>
      </c>
      <c r="N260" s="48">
        <f>L260*F260*Overview!$F$8</f>
        <v>0.12482270400293095</v>
      </c>
      <c r="O260" s="48">
        <f>F260*Overview!$F$6</f>
        <v>2.3686817229354781E-3</v>
      </c>
      <c r="P260" s="122">
        <f>N260*(H260/G260-(1+Overview!$F$35/'='!G260)/(Overview!$F$37*Overview!$F$33))/('='!H260+Overview!$F$36)</f>
        <v>1.378934767126061E-2</v>
      </c>
      <c r="Q260" s="128">
        <f>(N260/G260-P260)*H260*Overview!$F$29*'='!G260^3</f>
        <v>70.886994521857588</v>
      </c>
      <c r="R260" s="57">
        <f t="shared" si="24"/>
        <v>0</v>
      </c>
      <c r="S260" s="58">
        <f t="shared" si="25"/>
        <v>5.0648935919443564E-3</v>
      </c>
      <c r="T260" s="58">
        <f>IF(D260&lt;Overview!$F$18,(1-Overview!$F$9)*'='!Q260-'='!D260*'='!O260,0)</f>
        <v>0</v>
      </c>
      <c r="U260" s="54">
        <f>IF(D260&gt;=Overview!$F$18,(1-Overview!$F$9)*'='!Q260-Overview!$F$18*'='!O260,0)</f>
        <v>5.6200784001303976</v>
      </c>
      <c r="V260" s="2"/>
      <c r="W260" s="112">
        <f>G260/Overview!$F$19</f>
        <v>1.6269221921517518</v>
      </c>
      <c r="X260" s="60">
        <f>G260^3*(1+H260*Overview!$F$38)</f>
        <v>1.6819828411585567</v>
      </c>
      <c r="Y260" s="61">
        <f>G260^3*Overview!$F$42*(1+Overview!$F$38*H260)+I260*Overview!$F$39/Overview!$F$40</f>
        <v>0.15920160073748138</v>
      </c>
      <c r="AD260" s="2"/>
    </row>
    <row r="261" spans="1:30">
      <c r="A261" s="34">
        <v>258</v>
      </c>
      <c r="B261">
        <v>1</v>
      </c>
      <c r="C261">
        <v>24</v>
      </c>
      <c r="D261" s="149">
        <f t="shared" si="26"/>
        <v>178.09744310451387</v>
      </c>
      <c r="E261" s="125">
        <f>B261/(B261+Overview!$F$22)</f>
        <v>0.58823529411764708</v>
      </c>
      <c r="F261" s="118">
        <f>EXP(Overview!$F$21/Overview!$F$5-Overview!$F$21/('='!C261+273.15))</f>
        <v>1.2060497570954571</v>
      </c>
      <c r="G261" s="77">
        <f t="shared" si="27"/>
        <v>1.1069792943363259</v>
      </c>
      <c r="H261" s="115">
        <f t="shared" si="28"/>
        <v>0.58823529411764708</v>
      </c>
      <c r="I261" s="80">
        <f>IF((A261-Overview!$F$43)/365=ROUND((A261-Overview!$F$43)/365,0),I260*0.05,I260+U260)</f>
        <v>185.65061263721071</v>
      </c>
      <c r="J261" s="70">
        <f>IF(D261&lt;Overview!$F$16,1,'='!G261/Overview!$F$26)</f>
        <v>47.921181573001121</v>
      </c>
      <c r="K261" s="71">
        <f>IF(D261&lt;Overview!$F$17,'='!G261/Overview!$F$26,Overview!$F$33)</f>
        <v>9.1428571428571423</v>
      </c>
      <c r="L261" s="72">
        <f t="shared" si="29"/>
        <v>9.1428571428571423</v>
      </c>
      <c r="M261" s="81">
        <f>MIN(1,Overview!$F$44*F261*(G261-Overview!$F$25)^2+0.2)</f>
        <v>1</v>
      </c>
      <c r="N261" s="48">
        <f>L261*F261*Overview!$F$8</f>
        <v>0.12482270400293095</v>
      </c>
      <c r="O261" s="48">
        <f>F261*Overview!$F$6</f>
        <v>2.3686817229354781E-3</v>
      </c>
      <c r="P261" s="122">
        <f>N261*(H261/G261-(1+Overview!$F$35/'='!G261)/(Overview!$F$37*Overview!$F$33))/('='!H261+Overview!$F$36)</f>
        <v>1.370031980028294E-2</v>
      </c>
      <c r="Q261" s="128">
        <f>(N261/G261-P261)*H261*Overview!$F$29*'='!G261^3</f>
        <v>71.55888473357254</v>
      </c>
      <c r="R261" s="57">
        <f t="shared" si="24"/>
        <v>0</v>
      </c>
      <c r="S261" s="58">
        <f t="shared" si="25"/>
        <v>5.0553234482330674E-3</v>
      </c>
      <c r="T261" s="58">
        <f>IF(D261&lt;Overview!$F$18,(1-Overview!$F$9)*'='!Q261-'='!D261*'='!O261,0)</f>
        <v>0</v>
      </c>
      <c r="U261" s="54">
        <f>IF(D261&gt;=Overview!$F$18,(1-Overview!$F$9)*'='!Q261-Overview!$F$18*'='!O261,0)</f>
        <v>5.6773234461685114</v>
      </c>
      <c r="V261" s="2"/>
      <c r="W261" s="112">
        <f>G261/Overview!$F$19</f>
        <v>1.6344002573989751</v>
      </c>
      <c r="X261" s="60">
        <f>G261^3*(1+H261*Overview!$F$38)</f>
        <v>1.7052830581686989</v>
      </c>
      <c r="Y261" s="61">
        <f>G261^3*Overview!$F$42*(1+Overview!$F$38*H261)+I261*Overview!$F$39/Overview!$F$40</f>
        <v>0.16154283822069077</v>
      </c>
      <c r="AD261" s="2"/>
    </row>
    <row r="262" spans="1:30">
      <c r="A262" s="34">
        <v>259</v>
      </c>
      <c r="B262">
        <v>1</v>
      </c>
      <c r="C262">
        <v>24</v>
      </c>
      <c r="D262" s="149">
        <f t="shared" si="26"/>
        <v>178.09744310451387</v>
      </c>
      <c r="E262" s="125">
        <f>B262/(B262+Overview!$F$22)</f>
        <v>0.58823529411764708</v>
      </c>
      <c r="F262" s="118">
        <f>EXP(Overview!$F$21/Overview!$F$5-Overview!$F$21/('='!C262+273.15))</f>
        <v>1.2060497570954571</v>
      </c>
      <c r="G262" s="77">
        <f t="shared" si="27"/>
        <v>1.112034617784559</v>
      </c>
      <c r="H262" s="115">
        <f t="shared" si="28"/>
        <v>0.58823529411764708</v>
      </c>
      <c r="I262" s="80">
        <f>IF((A262-Overview!$F$43)/365=ROUND((A262-Overview!$F$43)/365,0),I261*0.05,I261+U261)</f>
        <v>191.32793608337923</v>
      </c>
      <c r="J262" s="70">
        <f>IF(D262&lt;Overview!$F$16,1,'='!G262/Overview!$F$26)</f>
        <v>48.140026743920309</v>
      </c>
      <c r="K262" s="71">
        <f>IF(D262&lt;Overview!$F$17,'='!G262/Overview!$F$26,Overview!$F$33)</f>
        <v>9.1428571428571423</v>
      </c>
      <c r="L262" s="72">
        <f t="shared" si="29"/>
        <v>9.1428571428571423</v>
      </c>
      <c r="M262" s="81">
        <f>MIN(1,Overview!$F$44*F262*(G262-Overview!$F$25)^2+0.2)</f>
        <v>1</v>
      </c>
      <c r="N262" s="48">
        <f>L262*F262*Overview!$F$8</f>
        <v>0.12482270400293095</v>
      </c>
      <c r="O262" s="48">
        <f>F262*Overview!$F$6</f>
        <v>2.3686817229354781E-3</v>
      </c>
      <c r="P262" s="122">
        <f>N262*(H262/G262-(1+Overview!$F$35/'='!G262)/(Overview!$F$37*Overview!$F$33))/('='!H262+Overview!$F$36)</f>
        <v>1.3612268826879435E-2</v>
      </c>
      <c r="Q262" s="128">
        <f>(N262/G262-P262)*H262*Overview!$F$29*'='!G262^3</f>
        <v>72.232834931670993</v>
      </c>
      <c r="R262" s="57">
        <f t="shared" si="24"/>
        <v>0</v>
      </c>
      <c r="S262" s="58">
        <f t="shared" si="25"/>
        <v>5.0457713873598466E-3</v>
      </c>
      <c r="T262" s="58">
        <f>IF(D262&lt;Overview!$F$18,(1-Overview!$F$9)*'='!Q262-'='!D262*'='!O262,0)</f>
        <v>0</v>
      </c>
      <c r="U262" s="54">
        <f>IF(D262&gt;=Overview!$F$18,(1-Overview!$F$9)*'='!Q262-Overview!$F$18*'='!O262,0)</f>
        <v>5.7347440030464991</v>
      </c>
      <c r="V262" s="2"/>
      <c r="W262" s="112">
        <f>G262/Overview!$F$19</f>
        <v>1.6418641928016522</v>
      </c>
      <c r="X262" s="60">
        <f>G262^3*(1+H262*Overview!$F$38)</f>
        <v>1.7287528370034428</v>
      </c>
      <c r="Y262" s="61">
        <f>G262^3*Overview!$F$42*(1+Overview!$F$38*H262)+I262*Overview!$F$39/Overview!$F$40</f>
        <v>0.16390182382556942</v>
      </c>
      <c r="AD262" s="2"/>
    </row>
    <row r="263" spans="1:30">
      <c r="A263" s="34">
        <v>260</v>
      </c>
      <c r="B263">
        <v>1</v>
      </c>
      <c r="C263">
        <v>24</v>
      </c>
      <c r="D263" s="149">
        <f t="shared" si="26"/>
        <v>178.09744310451387</v>
      </c>
      <c r="E263" s="125">
        <f>B263/(B263+Overview!$F$22)</f>
        <v>0.58823529411764708</v>
      </c>
      <c r="F263" s="118">
        <f>EXP(Overview!$F$21/Overview!$F$5-Overview!$F$21/('='!C263+273.15))</f>
        <v>1.2060497570954571</v>
      </c>
      <c r="G263" s="77">
        <f t="shared" si="27"/>
        <v>1.117080389171919</v>
      </c>
      <c r="H263" s="115">
        <f t="shared" si="28"/>
        <v>0.58823529411764708</v>
      </c>
      <c r="I263" s="80">
        <f>IF((A263-Overview!$F$43)/365=ROUND((A263-Overview!$F$43)/365,0),I262*0.05,I262+U262)</f>
        <v>197.06268008642573</v>
      </c>
      <c r="J263" s="70">
        <f>IF(D263&lt;Overview!$F$16,1,'='!G263/Overview!$F$26)</f>
        <v>48.358458405710778</v>
      </c>
      <c r="K263" s="71">
        <f>IF(D263&lt;Overview!$F$17,'='!G263/Overview!$F$26,Overview!$F$33)</f>
        <v>9.1428571428571423</v>
      </c>
      <c r="L263" s="72">
        <f t="shared" si="29"/>
        <v>9.1428571428571423</v>
      </c>
      <c r="M263" s="81">
        <f>MIN(1,Overview!$F$44*F263*(G263-Overview!$F$25)^2+0.2)</f>
        <v>1</v>
      </c>
      <c r="N263" s="48">
        <f>L263*F263*Overview!$F$8</f>
        <v>0.12482270400293095</v>
      </c>
      <c r="O263" s="48">
        <f>F263*Overview!$F$6</f>
        <v>2.3686817229354781E-3</v>
      </c>
      <c r="P263" s="122">
        <f>N263*(H263/G263-(1+Overview!$F$35/'='!G263)/(Overview!$F$37*Overview!$F$33))/('='!H263+Overview!$F$36)</f>
        <v>1.352517891453736E-2</v>
      </c>
      <c r="Q263" s="128">
        <f>(N263/G263-P263)*H263*Overview!$F$29*'='!G263^3</f>
        <v>72.908830986747645</v>
      </c>
      <c r="R263" s="57">
        <f t="shared" si="24"/>
        <v>0</v>
      </c>
      <c r="S263" s="58">
        <f t="shared" si="25"/>
        <v>5.0362373751570754E-3</v>
      </c>
      <c r="T263" s="58">
        <f>IF(D263&lt;Overview!$F$18,(1-Overview!$F$9)*'='!Q263-'='!D263*'='!O263,0)</f>
        <v>0</v>
      </c>
      <c r="U263" s="54">
        <f>IF(D263&gt;=Overview!$F$18,(1-Overview!$F$9)*'='!Q263-Overview!$F$18*'='!O263,0)</f>
        <v>5.7923388669390299</v>
      </c>
      <c r="V263" s="2"/>
      <c r="W263" s="112">
        <f>G263/Overview!$F$19</f>
        <v>1.6493140250582001</v>
      </c>
      <c r="X263" s="60">
        <f>G263^3*(1+H263*Overview!$F$38)</f>
        <v>1.7523920226151228</v>
      </c>
      <c r="Y263" s="61">
        <f>G263^3*Overview!$F$42*(1+Overview!$F$38*H263)+I263*Overview!$F$39/Overview!$F$40</f>
        <v>0.16627855122457119</v>
      </c>
      <c r="AD263" s="2"/>
    </row>
    <row r="264" spans="1:30">
      <c r="A264" s="34">
        <v>261</v>
      </c>
      <c r="B264">
        <v>1</v>
      </c>
      <c r="C264">
        <v>24</v>
      </c>
      <c r="D264" s="149">
        <f t="shared" si="26"/>
        <v>178.09744310451387</v>
      </c>
      <c r="E264" s="125">
        <f>B264/(B264+Overview!$F$22)</f>
        <v>0.58823529411764708</v>
      </c>
      <c r="F264" s="118">
        <f>EXP(Overview!$F$21/Overview!$F$5-Overview!$F$21/('='!C264+273.15))</f>
        <v>1.2060497570954571</v>
      </c>
      <c r="G264" s="77">
        <f t="shared" si="27"/>
        <v>1.1221166265470761</v>
      </c>
      <c r="H264" s="115">
        <f t="shared" si="28"/>
        <v>0.58823529411764708</v>
      </c>
      <c r="I264" s="80">
        <f>IF((A264-Overview!$F$43)/365=ROUND((A264-Overview!$F$43)/365,0),I263*0.05,I263+U263)</f>
        <v>202.85501895336475</v>
      </c>
      <c r="J264" s="70">
        <f>IF(D264&lt;Overview!$F$16,1,'='!G264/Overview!$F$26)</f>
        <v>48.576477339700268</v>
      </c>
      <c r="K264" s="71">
        <f>IF(D264&lt;Overview!$F$17,'='!G264/Overview!$F$26,Overview!$F$33)</f>
        <v>9.1428571428571423</v>
      </c>
      <c r="L264" s="72">
        <f t="shared" si="29"/>
        <v>9.1428571428571423</v>
      </c>
      <c r="M264" s="81">
        <f>MIN(1,Overview!$F$44*F264*(G264-Overview!$F$25)^2+0.2)</f>
        <v>1</v>
      </c>
      <c r="N264" s="48">
        <f>L264*F264*Overview!$F$8</f>
        <v>0.12482270400293095</v>
      </c>
      <c r="O264" s="48">
        <f>F264*Overview!$F$6</f>
        <v>2.3686817229354781E-3</v>
      </c>
      <c r="P264" s="122">
        <f>N264*(H264/G264-(1+Overview!$F$35/'='!G264)/(Overview!$F$37*Overview!$F$33))/('='!H264+Overview!$F$36)</f>
        <v>1.3439034567172431E-2</v>
      </c>
      <c r="Q264" s="128">
        <f>(N264/G264-P264)*H264*Overview!$F$29*'='!G264^3</f>
        <v>73.586858821542293</v>
      </c>
      <c r="R264" s="57">
        <f t="shared" si="24"/>
        <v>0</v>
      </c>
      <c r="S264" s="58">
        <f t="shared" si="25"/>
        <v>5.0267213775216915E-3</v>
      </c>
      <c r="T264" s="58">
        <f>IF(D264&lt;Overview!$F$18,(1-Overview!$F$9)*'='!Q264-'='!D264*'='!O264,0)</f>
        <v>0</v>
      </c>
      <c r="U264" s="54">
        <f>IF(D264&gt;=Overview!$F$18,(1-Overview!$F$9)*'='!Q264-Overview!$F$18*'='!O264,0)</f>
        <v>5.8501068384635344</v>
      </c>
      <c r="V264" s="2"/>
      <c r="W264" s="112">
        <f>G264/Overview!$F$19</f>
        <v>1.6567497808165896</v>
      </c>
      <c r="X264" s="60">
        <f>G264^3*(1+H264*Overview!$F$38)</f>
        <v>1.7762004541269492</v>
      </c>
      <c r="Y264" s="61">
        <f>G264^3*Overview!$F$42*(1+Overview!$F$38*H264)+I264*Overview!$F$39/Overview!$F$40</f>
        <v>0.16867301351321709</v>
      </c>
      <c r="AD264" s="2"/>
    </row>
    <row r="265" spans="1:30">
      <c r="A265" s="34">
        <v>262</v>
      </c>
      <c r="B265">
        <v>1</v>
      </c>
      <c r="C265">
        <v>24</v>
      </c>
      <c r="D265" s="149">
        <f t="shared" si="26"/>
        <v>178.09744310451387</v>
      </c>
      <c r="E265" s="125">
        <f>B265/(B265+Overview!$F$22)</f>
        <v>0.58823529411764708</v>
      </c>
      <c r="F265" s="118">
        <f>EXP(Overview!$F$21/Overview!$F$5-Overview!$F$21/('='!C265+273.15))</f>
        <v>1.2060497570954571</v>
      </c>
      <c r="G265" s="77">
        <f t="shared" si="27"/>
        <v>1.1271433479245978</v>
      </c>
      <c r="H265" s="115">
        <f t="shared" si="28"/>
        <v>0.58823529411764708</v>
      </c>
      <c r="I265" s="80">
        <f>IF((A265-Overview!$F$43)/365=ROUND((A265-Overview!$F$43)/365,0),I264*0.05,I264+U264)</f>
        <v>208.70512579182829</v>
      </c>
      <c r="J265" s="70">
        <f>IF(D265&lt;Overview!$F$16,1,'='!G265/Overview!$F$26)</f>
        <v>48.794084325740165</v>
      </c>
      <c r="K265" s="71">
        <f>IF(D265&lt;Overview!$F$17,'='!G265/Overview!$F$26,Overview!$F$33)</f>
        <v>9.1428571428571423</v>
      </c>
      <c r="L265" s="72">
        <f t="shared" si="29"/>
        <v>9.1428571428571423</v>
      </c>
      <c r="M265" s="81">
        <f>MIN(1,Overview!$F$44*F265*(G265-Overview!$F$25)^2+0.2)</f>
        <v>1</v>
      </c>
      <c r="N265" s="48">
        <f>L265*F265*Overview!$F$8</f>
        <v>0.12482270400293095</v>
      </c>
      <c r="O265" s="48">
        <f>F265*Overview!$F$6</f>
        <v>2.3686817229354781E-3</v>
      </c>
      <c r="P265" s="122">
        <f>N265*(H265/G265-(1+Overview!$F$35/'='!G265)/(Overview!$F$37*Overview!$F$33))/('='!H265+Overview!$F$36)</f>
        <v>1.335382062003007E-2</v>
      </c>
      <c r="Q265" s="128">
        <f>(N265/G265-P265)*H265*Overview!$F$29*'='!G265^3</f>
        <v>74.266904410819961</v>
      </c>
      <c r="R265" s="57">
        <f t="shared" si="24"/>
        <v>0</v>
      </c>
      <c r="S265" s="58">
        <f t="shared" si="25"/>
        <v>5.0172233604150731E-3</v>
      </c>
      <c r="T265" s="58">
        <f>IF(D265&lt;Overview!$F$18,(1-Overview!$F$9)*'='!Q265-'='!D265*'='!O265,0)</f>
        <v>0</v>
      </c>
      <c r="U265" s="54">
        <f>IF(D265&gt;=Overview!$F$18,(1-Overview!$F$9)*'='!Q265-Overview!$F$18*'='!O265,0)</f>
        <v>5.908046722669992</v>
      </c>
      <c r="V265" s="2"/>
      <c r="W265" s="112">
        <f>G265/Overview!$F$19</f>
        <v>1.6641714866744393</v>
      </c>
      <c r="X265" s="60">
        <f>G265^3*(1+H265*Overview!$F$38)</f>
        <v>1.8001779648982419</v>
      </c>
      <c r="Y265" s="61">
        <f>G265^3*Overview!$F$42*(1+Overview!$F$38*H265)+I265*Overview!$F$39/Overview!$F$40</f>
        <v>0.17108520321615936</v>
      </c>
      <c r="AD265" s="2"/>
    </row>
    <row r="266" spans="1:30">
      <c r="A266" s="34">
        <v>263</v>
      </c>
      <c r="B266">
        <v>1</v>
      </c>
      <c r="C266">
        <v>24</v>
      </c>
      <c r="D266" s="149">
        <f t="shared" si="26"/>
        <v>178.09744310451387</v>
      </c>
      <c r="E266" s="125">
        <f>B266/(B266+Overview!$F$22)</f>
        <v>0.58823529411764708</v>
      </c>
      <c r="F266" s="118">
        <f>EXP(Overview!$F$21/Overview!$F$5-Overview!$F$21/('='!C266+273.15))</f>
        <v>1.2060497570954571</v>
      </c>
      <c r="G266" s="77">
        <f t="shared" si="27"/>
        <v>1.1321605712850129</v>
      </c>
      <c r="H266" s="115">
        <f t="shared" si="28"/>
        <v>0.58823529411764708</v>
      </c>
      <c r="I266" s="80">
        <f>IF((A266-Overview!$F$43)/365=ROUND((A266-Overview!$F$43)/365,0),I265*0.05,I265+U265)</f>
        <v>214.61317251449827</v>
      </c>
      <c r="J266" s="70">
        <f>IF(D266&lt;Overview!$F$16,1,'='!G266/Overview!$F$26)</f>
        <v>49.011280142208356</v>
      </c>
      <c r="K266" s="71">
        <f>IF(D266&lt;Overview!$F$17,'='!G266/Overview!$F$26,Overview!$F$33)</f>
        <v>9.1428571428571423</v>
      </c>
      <c r="L266" s="72">
        <f t="shared" si="29"/>
        <v>9.1428571428571423</v>
      </c>
      <c r="M266" s="81">
        <f>MIN(1,Overview!$F$44*F266*(G266-Overview!$F$25)^2+0.2)</f>
        <v>1</v>
      </c>
      <c r="N266" s="48">
        <f>L266*F266*Overview!$F$8</f>
        <v>0.12482270400293095</v>
      </c>
      <c r="O266" s="48">
        <f>F266*Overview!$F$6</f>
        <v>2.3686817229354781E-3</v>
      </c>
      <c r="P266" s="122">
        <f>N266*(H266/G266-(1+Overview!$F$35/'='!G266)/(Overview!$F$37*Overview!$F$33))/('='!H266+Overview!$F$36)</f>
        <v>1.3269522230876877E-2</v>
      </c>
      <c r="Q266" s="128">
        <f>(N266/G266-P266)*H266*Overview!$F$29*'='!G266^3</f>
        <v>74.948953781250921</v>
      </c>
      <c r="R266" s="57">
        <f t="shared" si="24"/>
        <v>0</v>
      </c>
      <c r="S266" s="58">
        <f t="shared" si="25"/>
        <v>5.0077432898629143E-3</v>
      </c>
      <c r="T266" s="58">
        <f>IF(D266&lt;Overview!$F$18,(1-Overview!$F$9)*'='!Q266-'='!D266*'='!O266,0)</f>
        <v>0</v>
      </c>
      <c r="U266" s="54">
        <f>IF(D266&gt;=Overview!$F$18,(1-Overview!$F$9)*'='!Q266-Overview!$F$18*'='!O266,0)</f>
        <v>5.9661573290307093</v>
      </c>
      <c r="V266" s="2"/>
      <c r="W266" s="112">
        <f>G266/Overview!$F$19</f>
        <v>1.6715791691791124</v>
      </c>
      <c r="X266" s="60">
        <f>G266^3*(1+H266*Overview!$F$38)</f>
        <v>1.8243243825891611</v>
      </c>
      <c r="Y266" s="61">
        <f>G266^3*Overview!$F$42*(1+Overview!$F$38*H266)+I266*Overview!$F$39/Overview!$F$40</f>
        <v>0.17351511229319996</v>
      </c>
      <c r="AD266" s="2"/>
    </row>
    <row r="267" spans="1:30">
      <c r="A267" s="34">
        <v>264</v>
      </c>
      <c r="B267">
        <v>1</v>
      </c>
      <c r="C267">
        <v>24</v>
      </c>
      <c r="D267" s="149">
        <f t="shared" si="26"/>
        <v>178.09744310451387</v>
      </c>
      <c r="E267" s="125">
        <f>B267/(B267+Overview!$F$22)</f>
        <v>0.58823529411764708</v>
      </c>
      <c r="F267" s="118">
        <f>EXP(Overview!$F$21/Overview!$F$5-Overview!$F$21/('='!C267+273.15))</f>
        <v>1.2060497570954571</v>
      </c>
      <c r="G267" s="77">
        <f t="shared" si="27"/>
        <v>1.1371683145748759</v>
      </c>
      <c r="H267" s="115">
        <f t="shared" si="28"/>
        <v>0.58823529411764708</v>
      </c>
      <c r="I267" s="80">
        <f>IF((A267-Overview!$F$43)/365=ROUND((A267-Overview!$F$43)/365,0),I266*0.05,I266+U266)</f>
        <v>220.579329843529</v>
      </c>
      <c r="J267" s="70">
        <f>IF(D267&lt;Overview!$F$16,1,'='!G267/Overview!$F$26)</f>
        <v>49.228065566011942</v>
      </c>
      <c r="K267" s="71">
        <f>IF(D267&lt;Overview!$F$17,'='!G267/Overview!$F$26,Overview!$F$33)</f>
        <v>9.1428571428571423</v>
      </c>
      <c r="L267" s="72">
        <f t="shared" si="29"/>
        <v>9.1428571428571423</v>
      </c>
      <c r="M267" s="81">
        <f>MIN(1,Overview!$F$44*F267*(G267-Overview!$F$25)^2+0.2)</f>
        <v>1</v>
      </c>
      <c r="N267" s="48">
        <f>L267*F267*Overview!$F$8</f>
        <v>0.12482270400293095</v>
      </c>
      <c r="O267" s="48">
        <f>F267*Overview!$F$6</f>
        <v>2.3686817229354781E-3</v>
      </c>
      <c r="P267" s="122">
        <f>N267*(H267/G267-(1+Overview!$F$35/'='!G267)/(Overview!$F$37*Overview!$F$33))/('='!H267+Overview!$F$36)</f>
        <v>1.3186124871471694E-2</v>
      </c>
      <c r="Q267" s="128">
        <f>(N267/G267-P267)*H267*Overview!$F$29*'='!G267^3</f>
        <v>75.632993011290424</v>
      </c>
      <c r="R267" s="57">
        <f t="shared" si="24"/>
        <v>0</v>
      </c>
      <c r="S267" s="58">
        <f t="shared" si="25"/>
        <v>4.9982811319551059E-3</v>
      </c>
      <c r="T267" s="58">
        <f>IF(D267&lt;Overview!$F$18,(1-Overview!$F$9)*'='!Q267-'='!D267*'='!O267,0)</f>
        <v>0</v>
      </c>
      <c r="U267" s="54">
        <f>IF(D267&gt;=Overview!$F$18,(1-Overview!$F$9)*'='!Q267-Overview!$F$18*'='!O267,0)</f>
        <v>6.0244374714300752</v>
      </c>
      <c r="V267" s="2"/>
      <c r="W267" s="112">
        <f>G267/Overview!$F$19</f>
        <v>1.6789728548278102</v>
      </c>
      <c r="X267" s="60">
        <f>G267^3*(1+H267*Overview!$F$38)</f>
        <v>1.8486395292249349</v>
      </c>
      <c r="Y267" s="61">
        <f>G267^3*Overview!$F$42*(1+Overview!$F$38*H267)+I267*Overview!$F$39/Overview!$F$40</f>
        <v>0.17596273214526292</v>
      </c>
      <c r="AD267" s="2"/>
    </row>
    <row r="268" spans="1:30">
      <c r="A268" s="34">
        <v>265</v>
      </c>
      <c r="B268">
        <v>1</v>
      </c>
      <c r="C268">
        <v>24</v>
      </c>
      <c r="D268" s="149">
        <f t="shared" si="26"/>
        <v>178.09744310451387</v>
      </c>
      <c r="E268" s="125">
        <f>B268/(B268+Overview!$F$22)</f>
        <v>0.58823529411764708</v>
      </c>
      <c r="F268" s="118">
        <f>EXP(Overview!$F$21/Overview!$F$5-Overview!$F$21/('='!C268+273.15))</f>
        <v>1.2060497570954571</v>
      </c>
      <c r="G268" s="77">
        <f t="shared" si="27"/>
        <v>1.142166595706831</v>
      </c>
      <c r="H268" s="115">
        <f t="shared" si="28"/>
        <v>0.58823529411764708</v>
      </c>
      <c r="I268" s="80">
        <f>IF((A268-Overview!$F$43)/365=ROUND((A268-Overview!$F$43)/365,0),I267*0.05,I267+U267)</f>
        <v>226.60376731495907</v>
      </c>
      <c r="J268" s="70">
        <f>IF(D268&lt;Overview!$F$16,1,'='!G268/Overview!$F$26)</f>
        <v>49.444441372590092</v>
      </c>
      <c r="K268" s="71">
        <f>IF(D268&lt;Overview!$F$17,'='!G268/Overview!$F$26,Overview!$F$33)</f>
        <v>9.1428571428571423</v>
      </c>
      <c r="L268" s="72">
        <f t="shared" si="29"/>
        <v>9.1428571428571423</v>
      </c>
      <c r="M268" s="81">
        <f>MIN(1,Overview!$F$44*F268*(G268-Overview!$F$25)^2+0.2)</f>
        <v>1</v>
      </c>
      <c r="N268" s="48">
        <f>L268*F268*Overview!$F$8</f>
        <v>0.12482270400293095</v>
      </c>
      <c r="O268" s="48">
        <f>F268*Overview!$F$6</f>
        <v>2.3686817229354781E-3</v>
      </c>
      <c r="P268" s="122">
        <f>N268*(H268/G268-(1+Overview!$F$35/'='!G268)/(Overview!$F$37*Overview!$F$33))/('='!H268+Overview!$F$36)</f>
        <v>1.3103614319305831E-2</v>
      </c>
      <c r="Q268" s="128">
        <f>(N268/G268-P268)*H268*Overview!$F$29*'='!G268^3</f>
        <v>76.319008231058575</v>
      </c>
      <c r="R268" s="57">
        <f t="shared" si="24"/>
        <v>0</v>
      </c>
      <c r="S268" s="58">
        <f t="shared" si="25"/>
        <v>4.9888368528456083E-3</v>
      </c>
      <c r="T268" s="58">
        <f>IF(D268&lt;Overview!$F$18,(1-Overview!$F$9)*'='!Q268-'='!D268*'='!O268,0)</f>
        <v>0</v>
      </c>
      <c r="U268" s="54">
        <f>IF(D268&gt;=Overview!$F$18,(1-Overview!$F$9)*'='!Q268-Overview!$F$18*'='!O268,0)</f>
        <v>6.0828859681543213</v>
      </c>
      <c r="V268" s="2"/>
      <c r="W268" s="112">
        <f>G268/Overview!$F$19</f>
        <v>1.6863525700676671</v>
      </c>
      <c r="X268" s="60">
        <f>G268^3*(1+H268*Overview!$F$38)</f>
        <v>1.8731232212595914</v>
      </c>
      <c r="Y268" s="61">
        <f>G268^3*Overview!$F$42*(1+Overview!$F$38*H268)+I268*Overview!$F$39/Overview!$F$40</f>
        <v>0.17842805362032232</v>
      </c>
      <c r="AD268" s="2"/>
    </row>
    <row r="269" spans="1:30">
      <c r="A269" s="34">
        <v>266</v>
      </c>
      <c r="B269">
        <v>1</v>
      </c>
      <c r="C269">
        <v>24</v>
      </c>
      <c r="D269" s="149">
        <f t="shared" si="26"/>
        <v>178.09744310451387</v>
      </c>
      <c r="E269" s="125">
        <f>B269/(B269+Overview!$F$22)</f>
        <v>0.58823529411764708</v>
      </c>
      <c r="F269" s="118">
        <f>EXP(Overview!$F$21/Overview!$F$5-Overview!$F$21/('='!C269+273.15))</f>
        <v>1.2060497570954571</v>
      </c>
      <c r="G269" s="77">
        <f t="shared" si="27"/>
        <v>1.1471554325596767</v>
      </c>
      <c r="H269" s="115">
        <f t="shared" si="28"/>
        <v>0.58823529411764708</v>
      </c>
      <c r="I269" s="80">
        <f>IF((A269-Overview!$F$43)/365=ROUND((A269-Overview!$F$43)/365,0),I268*0.05,I268+U268)</f>
        <v>232.6866532831134</v>
      </c>
      <c r="J269" s="70">
        <f>IF(D269&lt;Overview!$F$16,1,'='!G269/Overview!$F$26)</f>
        <v>49.660408335916742</v>
      </c>
      <c r="K269" s="71">
        <f>IF(D269&lt;Overview!$F$17,'='!G269/Overview!$F$26,Overview!$F$33)</f>
        <v>9.1428571428571423</v>
      </c>
      <c r="L269" s="72">
        <f t="shared" si="29"/>
        <v>9.1428571428571423</v>
      </c>
      <c r="M269" s="81">
        <f>MIN(1,Overview!$F$44*F269*(G269-Overview!$F$25)^2+0.2)</f>
        <v>1</v>
      </c>
      <c r="N269" s="48">
        <f>L269*F269*Overview!$F$8</f>
        <v>0.12482270400293095</v>
      </c>
      <c r="O269" s="48">
        <f>F269*Overview!$F$6</f>
        <v>2.3686817229354781E-3</v>
      </c>
      <c r="P269" s="122">
        <f>N269*(H269/G269-(1+Overview!$F$35/'='!G269)/(Overview!$F$37*Overview!$F$33))/('='!H269+Overview!$F$36)</f>
        <v>1.302197664960271E-2</v>
      </c>
      <c r="Q269" s="128">
        <f>(N269/G269-P269)*H269*Overview!$F$29*'='!G269^3</f>
        <v>77.006985622220057</v>
      </c>
      <c r="R269" s="57">
        <f t="shared" si="24"/>
        <v>0</v>
      </c>
      <c r="S269" s="58">
        <f t="shared" si="25"/>
        <v>4.979410418752335E-3</v>
      </c>
      <c r="T269" s="58">
        <f>IF(D269&lt;Overview!$F$18,(1-Overview!$F$9)*'='!Q269-'='!D269*'='!O269,0)</f>
        <v>0</v>
      </c>
      <c r="U269" s="54">
        <f>IF(D269&gt;=Overview!$F$18,(1-Overview!$F$9)*'='!Q269-Overview!$F$18*'='!O269,0)</f>
        <v>6.1415016418812796</v>
      </c>
      <c r="V269" s="2"/>
      <c r="W269" s="112">
        <f>G269/Overview!$F$19</f>
        <v>1.6937183412958463</v>
      </c>
      <c r="X269" s="60">
        <f>G269^3*(1+H269*Overview!$F$38)</f>
        <v>1.8977752696391987</v>
      </c>
      <c r="Y269" s="61">
        <f>G269^3*Overview!$F$42*(1+Overview!$F$38*H269)+I269*Overview!$F$39/Overview!$F$40</f>
        <v>0.18091106701928494</v>
      </c>
      <c r="AD269" s="2"/>
    </row>
    <row r="270" spans="1:30">
      <c r="A270" s="34">
        <v>267</v>
      </c>
      <c r="B270">
        <v>1</v>
      </c>
      <c r="C270">
        <v>24</v>
      </c>
      <c r="D270" s="149">
        <f t="shared" si="26"/>
        <v>178.09744310451387</v>
      </c>
      <c r="E270" s="125">
        <f>B270/(B270+Overview!$F$22)</f>
        <v>0.58823529411764708</v>
      </c>
      <c r="F270" s="118">
        <f>EXP(Overview!$F$21/Overview!$F$5-Overview!$F$21/('='!C270+273.15))</f>
        <v>1.2060497570954571</v>
      </c>
      <c r="G270" s="77">
        <f t="shared" si="27"/>
        <v>1.1521348429784291</v>
      </c>
      <c r="H270" s="115">
        <f t="shared" si="28"/>
        <v>0.58823529411764708</v>
      </c>
      <c r="I270" s="80">
        <f>IF((A270-Overview!$F$43)/365=ROUND((A270-Overview!$F$43)/365,0),I269*0.05,I269+U269)</f>
        <v>238.82815492499469</v>
      </c>
      <c r="J270" s="70">
        <f>IF(D270&lt;Overview!$F$16,1,'='!G270/Overview!$F$26)</f>
        <v>49.875967228503427</v>
      </c>
      <c r="K270" s="71">
        <f>IF(D270&lt;Overview!$F$17,'='!G270/Overview!$F$26,Overview!$F$33)</f>
        <v>9.1428571428571423</v>
      </c>
      <c r="L270" s="72">
        <f t="shared" si="29"/>
        <v>9.1428571428571423</v>
      </c>
      <c r="M270" s="81">
        <f>MIN(1,Overview!$F$44*F270*(G270-Overview!$F$25)^2+0.2)</f>
        <v>1</v>
      </c>
      <c r="N270" s="48">
        <f>L270*F270*Overview!$F$8</f>
        <v>0.12482270400293095</v>
      </c>
      <c r="O270" s="48">
        <f>F270*Overview!$F$6</f>
        <v>2.3686817229354781E-3</v>
      </c>
      <c r="P270" s="122">
        <f>N270*(H270/G270-(1+Overview!$F$35/'='!G270)/(Overview!$F$37*Overview!$F$33))/('='!H270+Overview!$F$36)</f>
        <v>1.2941198227567412E-2</v>
      </c>
      <c r="Q270" s="128">
        <f>(N270/G270-P270)*H270*Overview!$F$29*'='!G270^3</f>
        <v>77.696911417863376</v>
      </c>
      <c r="R270" s="57">
        <f t="shared" si="24"/>
        <v>0</v>
      </c>
      <c r="S270" s="58">
        <f t="shared" si="25"/>
        <v>4.9700017959570355E-3</v>
      </c>
      <c r="T270" s="58">
        <f>IF(D270&lt;Overview!$F$18,(1-Overview!$F$9)*'='!Q270-'='!D270*'='!O270,0)</f>
        <v>0</v>
      </c>
      <c r="U270" s="54">
        <f>IF(D270&gt;=Overview!$F$18,(1-Overview!$F$9)*'='!Q270-Overview!$F$18*'='!O270,0)</f>
        <v>6.2002833196700911</v>
      </c>
      <c r="V270" s="2"/>
      <c r="W270" s="112">
        <f>G270/Overview!$F$19</f>
        <v>1.7010701948596325</v>
      </c>
      <c r="X270" s="60">
        <f>G270^3*(1+H270*Overview!$F$38)</f>
        <v>1.9225954798646081</v>
      </c>
      <c r="Y270" s="61">
        <f>G270^3*Overview!$F$42*(1+Overview!$F$38*H270)+I270*Overview!$F$39/Overview!$F$40</f>
        <v>0.18341176210182814</v>
      </c>
      <c r="AD270" s="2"/>
    </row>
    <row r="271" spans="1:30">
      <c r="A271" s="34">
        <v>268</v>
      </c>
      <c r="B271">
        <v>1</v>
      </c>
      <c r="C271">
        <v>24</v>
      </c>
      <c r="D271" s="149">
        <f t="shared" si="26"/>
        <v>178.09744310451387</v>
      </c>
      <c r="E271" s="125">
        <f>B271/(B271+Overview!$F$22)</f>
        <v>0.58823529411764708</v>
      </c>
      <c r="F271" s="118">
        <f>EXP(Overview!$F$21/Overview!$F$5-Overview!$F$21/('='!C271+273.15))</f>
        <v>1.2060497570954571</v>
      </c>
      <c r="G271" s="77">
        <f t="shared" si="27"/>
        <v>1.1571048447743861</v>
      </c>
      <c r="H271" s="115">
        <f t="shared" si="28"/>
        <v>0.58823529411764708</v>
      </c>
      <c r="I271" s="80">
        <f>IF((A271-Overview!$F$43)/365=ROUND((A271-Overview!$F$43)/365,0),I270*0.05,I270+U270)</f>
        <v>245.02843824466478</v>
      </c>
      <c r="J271" s="70">
        <f>IF(D271&lt;Overview!$F$16,1,'='!G271/Overview!$F$26)</f>
        <v>50.091118821401999</v>
      </c>
      <c r="K271" s="71">
        <f>IF(D271&lt;Overview!$F$17,'='!G271/Overview!$F$26,Overview!$F$33)</f>
        <v>9.1428571428571423</v>
      </c>
      <c r="L271" s="72">
        <f t="shared" si="29"/>
        <v>9.1428571428571423</v>
      </c>
      <c r="M271" s="81">
        <f>MIN(1,Overview!$F$44*F271*(G271-Overview!$F$25)^2+0.2)</f>
        <v>1</v>
      </c>
      <c r="N271" s="48">
        <f>L271*F271*Overview!$F$8</f>
        <v>0.12482270400293095</v>
      </c>
      <c r="O271" s="48">
        <f>F271*Overview!$F$6</f>
        <v>2.3686817229354781E-3</v>
      </c>
      <c r="P271" s="122">
        <f>N271*(H271/G271-(1+Overview!$F$35/'='!G271)/(Overview!$F$37*Overview!$F$33))/('='!H271+Overview!$F$36)</f>
        <v>1.2861265700877053E-2</v>
      </c>
      <c r="Q271" s="128">
        <f>(N271/G271-P271)*H271*Overview!$F$29*'='!G271^3</f>
        <v>78.388771902380668</v>
      </c>
      <c r="R271" s="57">
        <f t="shared" si="24"/>
        <v>0</v>
      </c>
      <c r="S271" s="58">
        <f t="shared" si="25"/>
        <v>4.9606109508051593E-3</v>
      </c>
      <c r="T271" s="58">
        <f>IF(D271&lt;Overview!$F$18,(1-Overview!$F$9)*'='!Q271-'='!D271*'='!O271,0)</f>
        <v>0</v>
      </c>
      <c r="U271" s="54">
        <f>IF(D271&gt;=Overview!$F$18,(1-Overview!$F$9)*'='!Q271-Overview!$F$18*'='!O271,0)</f>
        <v>6.2592298329509637</v>
      </c>
      <c r="V271" s="2"/>
      <c r="W271" s="112">
        <f>G271/Overview!$F$19</f>
        <v>1.7084081570565275</v>
      </c>
      <c r="X271" s="60">
        <f>G271^3*(1+H271*Overview!$F$38)</f>
        <v>1.9475836520537184</v>
      </c>
      <c r="Y271" s="61">
        <f>G271^3*Overview!$F$42*(1+Overview!$F$38*H271)+I271*Overview!$F$39/Overview!$F$40</f>
        <v>0.18593012809219375</v>
      </c>
      <c r="AD271" s="2"/>
    </row>
    <row r="272" spans="1:30">
      <c r="A272" s="34">
        <v>269</v>
      </c>
      <c r="B272">
        <v>1</v>
      </c>
      <c r="C272">
        <v>24</v>
      </c>
      <c r="D272" s="149">
        <f t="shared" si="26"/>
        <v>178.09744310451387</v>
      </c>
      <c r="E272" s="125">
        <f>B272/(B272+Overview!$F$22)</f>
        <v>0.58823529411764708</v>
      </c>
      <c r="F272" s="118">
        <f>EXP(Overview!$F$21/Overview!$F$5-Overview!$F$21/('='!C272+273.15))</f>
        <v>1.2060497570954571</v>
      </c>
      <c r="G272" s="77">
        <f t="shared" si="27"/>
        <v>1.1620654557251913</v>
      </c>
      <c r="H272" s="115">
        <f t="shared" si="28"/>
        <v>0.58823529411764708</v>
      </c>
      <c r="I272" s="80">
        <f>IF((A272-Overview!$F$43)/365=ROUND((A272-Overview!$F$43)/365,0),I271*0.05,I271+U271)</f>
        <v>251.28766807761573</v>
      </c>
      <c r="J272" s="70">
        <f>IF(D272&lt;Overview!$F$16,1,'='!G272/Overview!$F$26)</f>
        <v>50.305863884207419</v>
      </c>
      <c r="K272" s="71">
        <f>IF(D272&lt;Overview!$F$17,'='!G272/Overview!$F$26,Overview!$F$33)</f>
        <v>9.1428571428571423</v>
      </c>
      <c r="L272" s="72">
        <f t="shared" si="29"/>
        <v>9.1428571428571423</v>
      </c>
      <c r="M272" s="81">
        <f>MIN(1,Overview!$F$44*F272*(G272-Overview!$F$25)^2+0.2)</f>
        <v>1</v>
      </c>
      <c r="N272" s="48">
        <f>L272*F272*Overview!$F$8</f>
        <v>0.12482270400293095</v>
      </c>
      <c r="O272" s="48">
        <f>F272*Overview!$F$6</f>
        <v>2.3686817229354781E-3</v>
      </c>
      <c r="P272" s="122">
        <f>N272*(H272/G272-(1+Overview!$F$35/'='!G272)/(Overview!$F$37*Overview!$F$33))/('='!H272+Overview!$F$36)</f>
        <v>1.2782165992403383E-2</v>
      </c>
      <c r="Q272" s="128">
        <f>(N272/G272-P272)*H272*Overview!$F$29*'='!G272^3</f>
        <v>79.082553411346836</v>
      </c>
      <c r="R272" s="57">
        <f t="shared" si="24"/>
        <v>0</v>
      </c>
      <c r="S272" s="58">
        <f t="shared" si="25"/>
        <v>4.9512378497057596E-3</v>
      </c>
      <c r="T272" s="58">
        <f>IF(D272&lt;Overview!$F$18,(1-Overview!$F$9)*'='!Q272-'='!D272*'='!O272,0)</f>
        <v>0</v>
      </c>
      <c r="U272" s="54">
        <f>IF(D272&gt;=Overview!$F$18,(1-Overview!$F$9)*'='!Q272-Overview!$F$18*'='!O272,0)</f>
        <v>6.3183400175148821</v>
      </c>
      <c r="V272" s="2"/>
      <c r="W272" s="112">
        <f>G272/Overview!$F$19</f>
        <v>1.715732254134344</v>
      </c>
      <c r="X272" s="60">
        <f>G272^3*(1+H272*Overview!$F$38)</f>
        <v>1.9727395810032509</v>
      </c>
      <c r="Y272" s="61">
        <f>G272^3*Overview!$F$42*(1+Overview!$F$38*H272)+I272*Overview!$F$39/Overview!$F$40</f>
        <v>0.18846615368493805</v>
      </c>
      <c r="AD272" s="2"/>
    </row>
    <row r="273" spans="1:30">
      <c r="A273" s="34">
        <v>270</v>
      </c>
      <c r="B273">
        <v>1</v>
      </c>
      <c r="C273">
        <v>24</v>
      </c>
      <c r="D273" s="149">
        <f t="shared" si="26"/>
        <v>178.09744310451387</v>
      </c>
      <c r="E273" s="125">
        <f>B273/(B273+Overview!$F$22)</f>
        <v>0.58823529411764708</v>
      </c>
      <c r="F273" s="118">
        <f>EXP(Overview!$F$21/Overview!$F$5-Overview!$F$21/('='!C273+273.15))</f>
        <v>1.2060497570954571</v>
      </c>
      <c r="G273" s="77">
        <f t="shared" si="27"/>
        <v>1.1670166935748971</v>
      </c>
      <c r="H273" s="115">
        <f t="shared" si="28"/>
        <v>0.58823529411764708</v>
      </c>
      <c r="I273" s="80">
        <f>IF((A273-Overview!$F$43)/365=ROUND((A273-Overview!$F$43)/365,0),I272*0.05,I272+U272)</f>
        <v>257.60600809513062</v>
      </c>
      <c r="J273" s="70">
        <f>IF(D273&lt;Overview!$F$16,1,'='!G273/Overview!$F$26)</f>
        <v>50.520203185060481</v>
      </c>
      <c r="K273" s="71">
        <f>IF(D273&lt;Overview!$F$17,'='!G273/Overview!$F$26,Overview!$F$33)</f>
        <v>9.1428571428571423</v>
      </c>
      <c r="L273" s="72">
        <f t="shared" si="29"/>
        <v>9.1428571428571423</v>
      </c>
      <c r="M273" s="81">
        <f>MIN(1,Overview!$F$44*F273*(G273-Overview!$F$25)^2+0.2)</f>
        <v>1</v>
      </c>
      <c r="N273" s="48">
        <f>L273*F273*Overview!$F$8</f>
        <v>0.12482270400293095</v>
      </c>
      <c r="O273" s="48">
        <f>F273*Overview!$F$6</f>
        <v>2.3686817229354781E-3</v>
      </c>
      <c r="P273" s="122">
        <f>N273*(H273/G273-(1+Overview!$F$35/'='!G273)/(Overview!$F$37*Overview!$F$33))/('='!H273+Overview!$F$36)</f>
        <v>1.2703886293159161E-2</v>
      </c>
      <c r="Q273" s="128">
        <f>(N273/G273-P273)*H273*Overview!$F$29*'='!G273^3</f>
        <v>79.778242331398886</v>
      </c>
      <c r="R273" s="57">
        <f t="shared" si="24"/>
        <v>0</v>
      </c>
      <c r="S273" s="58">
        <f t="shared" si="25"/>
        <v>4.9418824591313535E-3</v>
      </c>
      <c r="T273" s="58">
        <f>IF(D273&lt;Overview!$F$18,(1-Overview!$F$9)*'='!Q273-'='!D273*'='!O273,0)</f>
        <v>0</v>
      </c>
      <c r="U273" s="54">
        <f>IF(D273&gt;=Overview!$F$18,(1-Overview!$F$9)*'='!Q273-Overview!$F$18*'='!O273,0)</f>
        <v>6.377612713503316</v>
      </c>
      <c r="V273" s="2"/>
      <c r="W273" s="112">
        <f>G273/Overview!$F$19</f>
        <v>1.7230425122912993</v>
      </c>
      <c r="X273" s="60">
        <f>G273^3*(1+H273*Overview!$F$38)</f>
        <v>1.9980630562500439</v>
      </c>
      <c r="Y273" s="61">
        <f>G273^3*Overview!$F$42*(1+Overview!$F$38*H273)+I273*Overview!$F$39/Overview!$F$40</f>
        <v>0.19101982705063783</v>
      </c>
      <c r="AD273" s="2"/>
    </row>
    <row r="274" spans="1:30">
      <c r="A274" s="34">
        <v>271</v>
      </c>
      <c r="B274">
        <v>1</v>
      </c>
      <c r="C274">
        <v>24</v>
      </c>
      <c r="D274" s="149">
        <f t="shared" si="26"/>
        <v>178.09744310451387</v>
      </c>
      <c r="E274" s="125">
        <f>B274/(B274+Overview!$F$22)</f>
        <v>0.58823529411764708</v>
      </c>
      <c r="F274" s="118">
        <f>EXP(Overview!$F$21/Overview!$F$5-Overview!$F$21/('='!C274+273.15))</f>
        <v>1.2060497570954571</v>
      </c>
      <c r="G274" s="77">
        <f t="shared" si="27"/>
        <v>1.1719585760340285</v>
      </c>
      <c r="H274" s="115">
        <f t="shared" si="28"/>
        <v>0.58823529411764708</v>
      </c>
      <c r="I274" s="80">
        <f>IF((A274-Overview!$F$43)/365=ROUND((A274-Overview!$F$43)/365,0),I273*0.05,I273+U273)</f>
        <v>263.98362080863393</v>
      </c>
      <c r="J274" s="70">
        <f>IF(D274&lt;Overview!$F$16,1,'='!G274/Overview!$F$26)</f>
        <v>50.734137490650589</v>
      </c>
      <c r="K274" s="71">
        <f>IF(D274&lt;Overview!$F$17,'='!G274/Overview!$F$26,Overview!$F$33)</f>
        <v>9.1428571428571423</v>
      </c>
      <c r="L274" s="72">
        <f t="shared" si="29"/>
        <v>9.1428571428571423</v>
      </c>
      <c r="M274" s="81">
        <f>MIN(1,Overview!$F$44*F274*(G274-Overview!$F$25)^2+0.2)</f>
        <v>1</v>
      </c>
      <c r="N274" s="48">
        <f>L274*F274*Overview!$F$8</f>
        <v>0.12482270400293095</v>
      </c>
      <c r="O274" s="48">
        <f>F274*Overview!$F$6</f>
        <v>2.3686817229354781E-3</v>
      </c>
      <c r="P274" s="122">
        <f>N274*(H274/G274-(1+Overview!$F$35/'='!G274)/(Overview!$F$37*Overview!$F$33))/('='!H274+Overview!$F$36)</f>
        <v>1.2626414055460401E-2</v>
      </c>
      <c r="Q274" s="128">
        <f>(N274/G274-P274)*H274*Overview!$F$29*'='!G274^3</f>
        <v>80.475825100115188</v>
      </c>
      <c r="R274" s="57">
        <f t="shared" si="24"/>
        <v>0</v>
      </c>
      <c r="S274" s="58">
        <f t="shared" si="25"/>
        <v>4.932544745617805E-3</v>
      </c>
      <c r="T274" s="58">
        <f>IF(D274&lt;Overview!$F$18,(1-Overview!$F$9)*'='!Q274-'='!D274*'='!O274,0)</f>
        <v>0</v>
      </c>
      <c r="U274" s="54">
        <f>IF(D274&gt;=Overview!$F$18,(1-Overview!$F$9)*'='!Q274-Overview!$F$18*'='!O274,0)</f>
        <v>6.4370467653979455</v>
      </c>
      <c r="V274" s="2"/>
      <c r="W274" s="112">
        <f>G274/Overview!$F$19</f>
        <v>1.7303389576761088</v>
      </c>
      <c r="X274" s="60">
        <f>G274^3*(1+H274*Overview!$F$38)</f>
        <v>2.0235538621318709</v>
      </c>
      <c r="Y274" s="61">
        <f>G274^3*Overview!$F$42*(1+Overview!$F$38*H274)+I274*Overview!$F$39/Overview!$F$40</f>
        <v>0.19359113584155263</v>
      </c>
      <c r="AD274" s="2"/>
    </row>
    <row r="275" spans="1:30">
      <c r="A275" s="34">
        <v>272</v>
      </c>
      <c r="B275">
        <v>1</v>
      </c>
      <c r="C275">
        <v>24</v>
      </c>
      <c r="D275" s="149">
        <f t="shared" si="26"/>
        <v>178.09744310451387</v>
      </c>
      <c r="E275" s="125">
        <f>B275/(B275+Overview!$F$22)</f>
        <v>0.58823529411764708</v>
      </c>
      <c r="F275" s="118">
        <f>EXP(Overview!$F$21/Overview!$F$5-Overview!$F$21/('='!C275+273.15))</f>
        <v>1.2060497570954571</v>
      </c>
      <c r="G275" s="77">
        <f t="shared" si="27"/>
        <v>1.1768911207796464</v>
      </c>
      <c r="H275" s="115">
        <f t="shared" si="28"/>
        <v>0.58823529411764708</v>
      </c>
      <c r="I275" s="80">
        <f>IF((A275-Overview!$F$43)/365=ROUND((A275-Overview!$F$43)/365,0),I274*0.05,I274+U274)</f>
        <v>270.42066757403188</v>
      </c>
      <c r="J275" s="70">
        <f>IF(D275&lt;Overview!$F$16,1,'='!G275/Overview!$F$26)</f>
        <v>50.947667566218463</v>
      </c>
      <c r="K275" s="71">
        <f>IF(D275&lt;Overview!$F$17,'='!G275/Overview!$F$26,Overview!$F$33)</f>
        <v>9.1428571428571423</v>
      </c>
      <c r="L275" s="72">
        <f t="shared" si="29"/>
        <v>9.1428571428571423</v>
      </c>
      <c r="M275" s="81">
        <f>MIN(1,Overview!$F$44*F275*(G275-Overview!$F$25)^2+0.2)</f>
        <v>1</v>
      </c>
      <c r="N275" s="48">
        <f>L275*F275*Overview!$F$8</f>
        <v>0.12482270400293095</v>
      </c>
      <c r="O275" s="48">
        <f>F275*Overview!$F$6</f>
        <v>2.3686817229354781E-3</v>
      </c>
      <c r="P275" s="122">
        <f>N275*(H275/G275-(1+Overview!$F$35/'='!G275)/(Overview!$F$37*Overview!$F$33))/('='!H275+Overview!$F$36)</f>
        <v>1.2549736986296817E-2</v>
      </c>
      <c r="Q275" s="128">
        <f>(N275/G275-P275)*H275*Overview!$F$29*'='!G275^3</f>
        <v>81.175288205894503</v>
      </c>
      <c r="R275" s="57">
        <f t="shared" si="24"/>
        <v>0</v>
      </c>
      <c r="S275" s="58">
        <f t="shared" si="25"/>
        <v>4.9232246757642149E-3</v>
      </c>
      <c r="T275" s="58">
        <f>IF(D275&lt;Overview!$F$18,(1-Overview!$F$9)*'='!Q275-'='!D275*'='!O275,0)</f>
        <v>0</v>
      </c>
      <c r="U275" s="54">
        <f>IF(D275&gt;=Overview!$F$18,(1-Overview!$F$9)*'='!Q275-Overview!$F$18*'='!O275,0)</f>
        <v>6.4966410220103432</v>
      </c>
      <c r="V275" s="2"/>
      <c r="W275" s="112">
        <f>G275/Overview!$F$19</f>
        <v>1.7376216163880798</v>
      </c>
      <c r="X275" s="60">
        <f>G275^3*(1+H275*Overview!$F$38)</f>
        <v>2.0492117778477876</v>
      </c>
      <c r="Y275" s="61">
        <f>G275^3*Overview!$F$42*(1+Overview!$F$38*H275)+I275*Overview!$F$39/Overview!$F$40</f>
        <v>0.19618006719724515</v>
      </c>
      <c r="AD275" s="2"/>
    </row>
    <row r="276" spans="1:30">
      <c r="A276" s="34">
        <v>273</v>
      </c>
      <c r="B276">
        <v>1</v>
      </c>
      <c r="C276">
        <v>24</v>
      </c>
      <c r="D276" s="149">
        <f t="shared" si="26"/>
        <v>178.09744310451387</v>
      </c>
      <c r="E276" s="125">
        <f>B276/(B276+Overview!$F$22)</f>
        <v>0.58823529411764708</v>
      </c>
      <c r="F276" s="118">
        <f>EXP(Overview!$F$21/Overview!$F$5-Overview!$F$21/('='!C276+273.15))</f>
        <v>1.2060497570954571</v>
      </c>
      <c r="G276" s="77">
        <f t="shared" si="27"/>
        <v>1.1818143454554106</v>
      </c>
      <c r="H276" s="115">
        <f t="shared" si="28"/>
        <v>0.58823529411764708</v>
      </c>
      <c r="I276" s="80">
        <f>IF((A276-Overview!$F$43)/365=ROUND((A276-Overview!$F$43)/365,0),I275*0.05,I275+U275)</f>
        <v>276.91730859604223</v>
      </c>
      <c r="J276" s="70">
        <f>IF(D276&lt;Overview!$F$16,1,'='!G276/Overview!$F$26)</f>
        <v>51.160794175558905</v>
      </c>
      <c r="K276" s="71">
        <f>IF(D276&lt;Overview!$F$17,'='!G276/Overview!$F$26,Overview!$F$33)</f>
        <v>9.1428571428571423</v>
      </c>
      <c r="L276" s="72">
        <f t="shared" si="29"/>
        <v>9.1428571428571423</v>
      </c>
      <c r="M276" s="81">
        <f>MIN(1,Overview!$F$44*F276*(G276-Overview!$F$25)^2+0.2)</f>
        <v>1</v>
      </c>
      <c r="N276" s="48">
        <f>L276*F276*Overview!$F$8</f>
        <v>0.12482270400293095</v>
      </c>
      <c r="O276" s="48">
        <f>F276*Overview!$F$6</f>
        <v>2.3686817229354781E-3</v>
      </c>
      <c r="P276" s="122">
        <f>N276*(H276/G276-(1+Overview!$F$35/'='!G276)/(Overview!$F$37*Overview!$F$33))/('='!H276+Overview!$F$36)</f>
        <v>1.2473843040903061E-2</v>
      </c>
      <c r="Q276" s="128">
        <f>(N276/G276-P276)*H276*Overview!$F$29*'='!G276^3</f>
        <v>81.87661818783495</v>
      </c>
      <c r="R276" s="57">
        <f t="shared" si="24"/>
        <v>0</v>
      </c>
      <c r="S276" s="58">
        <f t="shared" si="25"/>
        <v>4.9139222162327932E-3</v>
      </c>
      <c r="T276" s="58">
        <f>IF(D276&lt;Overview!$F$18,(1-Overview!$F$9)*'='!Q276-'='!D276*'='!O276,0)</f>
        <v>0</v>
      </c>
      <c r="U276" s="54">
        <f>IF(D276&gt;=Overview!$F$18,(1-Overview!$F$9)*'='!Q276-Overview!$F$18*'='!O276,0)</f>
        <v>6.5563943364716692</v>
      </c>
      <c r="V276" s="2"/>
      <c r="W276" s="112">
        <f>G276/Overview!$F$19</f>
        <v>1.7448905144772044</v>
      </c>
      <c r="X276" s="60">
        <f>G276^3*(1+H276*Overview!$F$38)</f>
        <v>2.0750365775179991</v>
      </c>
      <c r="Y276" s="61">
        <f>G276^3*Overview!$F$42*(1+Overview!$F$38*H276)+I276*Overview!$F$39/Overview!$F$40</f>
        <v>0.19878660775015705</v>
      </c>
      <c r="AD276" s="2"/>
    </row>
    <row r="277" spans="1:30">
      <c r="A277" s="34">
        <v>274</v>
      </c>
      <c r="B277">
        <v>1</v>
      </c>
      <c r="C277">
        <v>24</v>
      </c>
      <c r="D277" s="149">
        <f t="shared" si="26"/>
        <v>178.09744310451387</v>
      </c>
      <c r="E277" s="125">
        <f>B277/(B277+Overview!$F$22)</f>
        <v>0.58823529411764708</v>
      </c>
      <c r="F277" s="118">
        <f>EXP(Overview!$F$21/Overview!$F$5-Overview!$F$21/('='!C277+273.15))</f>
        <v>1.2060497570954571</v>
      </c>
      <c r="G277" s="77">
        <f t="shared" si="27"/>
        <v>1.1867282676716435</v>
      </c>
      <c r="H277" s="115">
        <f t="shared" si="28"/>
        <v>0.58823529411764708</v>
      </c>
      <c r="I277" s="80">
        <f>IF((A277-Overview!$F$43)/365=ROUND((A277-Overview!$F$43)/365,0),I276*0.05,I276+U276)</f>
        <v>283.4737029325139</v>
      </c>
      <c r="J277" s="70">
        <f>IF(D277&lt;Overview!$F$16,1,'='!G277/Overview!$F$26)</f>
        <v>51.373518081023533</v>
      </c>
      <c r="K277" s="71">
        <f>IF(D277&lt;Overview!$F$17,'='!G277/Overview!$F$26,Overview!$F$33)</f>
        <v>9.1428571428571423</v>
      </c>
      <c r="L277" s="72">
        <f t="shared" si="29"/>
        <v>9.1428571428571423</v>
      </c>
      <c r="M277" s="81">
        <f>MIN(1,Overview!$F$44*F277*(G277-Overview!$F$25)^2+0.2)</f>
        <v>1</v>
      </c>
      <c r="N277" s="48">
        <f>L277*F277*Overview!$F$8</f>
        <v>0.12482270400293095</v>
      </c>
      <c r="O277" s="48">
        <f>F277*Overview!$F$6</f>
        <v>2.3686817229354781E-3</v>
      </c>
      <c r="P277" s="122">
        <f>N277*(H277/G277-(1+Overview!$F$35/'='!G277)/(Overview!$F$37*Overview!$F$33))/('='!H277+Overview!$F$36)</f>
        <v>1.2398720416523705E-2</v>
      </c>
      <c r="Q277" s="128">
        <f>(N277/G277-P277)*H277*Overview!$F$29*'='!G277^3</f>
        <v>82.579801635613194</v>
      </c>
      <c r="R277" s="57">
        <f t="shared" si="24"/>
        <v>0</v>
      </c>
      <c r="S277" s="58">
        <f t="shared" si="25"/>
        <v>4.9046373337487377E-3</v>
      </c>
      <c r="T277" s="58">
        <f>IF(D277&lt;Overview!$F$18,(1-Overview!$F$9)*'='!Q277-'='!D277*'='!O277,0)</f>
        <v>0</v>
      </c>
      <c r="U277" s="54">
        <f>IF(D277&gt;=Overview!$F$18,(1-Overview!$F$9)*'='!Q277-Overview!$F$18*'='!O277,0)</f>
        <v>6.6163055662223753</v>
      </c>
      <c r="V277" s="2"/>
      <c r="W277" s="112">
        <f>G277/Overview!$F$19</f>
        <v>1.7521456779442544</v>
      </c>
      <c r="X277" s="60">
        <f>G277^3*(1+H277*Overview!$F$38)</f>
        <v>2.1010280302432709</v>
      </c>
      <c r="Y277" s="61">
        <f>G277^3*Overview!$F$42*(1+Overview!$F$38*H277)+I277*Overview!$F$39/Overview!$F$40</f>
        <v>0.20141074363114364</v>
      </c>
      <c r="AD277" s="2"/>
    </row>
    <row r="278" spans="1:30">
      <c r="A278" s="34">
        <v>275</v>
      </c>
      <c r="B278">
        <v>1</v>
      </c>
      <c r="C278">
        <v>24</v>
      </c>
      <c r="D278" s="149">
        <f t="shared" si="26"/>
        <v>178.09744310451387</v>
      </c>
      <c r="E278" s="125">
        <f>B278/(B278+Overview!$F$22)</f>
        <v>0.58823529411764708</v>
      </c>
      <c r="F278" s="118">
        <f>EXP(Overview!$F$21/Overview!$F$5-Overview!$F$21/('='!C278+273.15))</f>
        <v>1.2060497570954571</v>
      </c>
      <c r="G278" s="77">
        <f t="shared" si="27"/>
        <v>1.1916329050053922</v>
      </c>
      <c r="H278" s="115">
        <f t="shared" si="28"/>
        <v>0.58823529411764708</v>
      </c>
      <c r="I278" s="80">
        <f>IF((A278-Overview!$F$43)/365=ROUND((A278-Overview!$F$43)/365,0),I277*0.05,I277+U277)</f>
        <v>290.09000849873627</v>
      </c>
      <c r="J278" s="70">
        <f>IF(D278&lt;Overview!$F$16,1,'='!G278/Overview!$F$26)</f>
        <v>51.585840043523476</v>
      </c>
      <c r="K278" s="71">
        <f>IF(D278&lt;Overview!$F$17,'='!G278/Overview!$F$26,Overview!$F$33)</f>
        <v>9.1428571428571423</v>
      </c>
      <c r="L278" s="72">
        <f t="shared" si="29"/>
        <v>9.1428571428571423</v>
      </c>
      <c r="M278" s="81">
        <f>MIN(1,Overview!$F$44*F278*(G278-Overview!$F$25)^2+0.2)</f>
        <v>1</v>
      </c>
      <c r="N278" s="48">
        <f>L278*F278*Overview!$F$8</f>
        <v>0.12482270400293095</v>
      </c>
      <c r="O278" s="48">
        <f>F278*Overview!$F$6</f>
        <v>2.3686817229354781E-3</v>
      </c>
      <c r="P278" s="122">
        <f>N278*(H278/G278-(1+Overview!$F$35/'='!G278)/(Overview!$F$37*Overview!$F$33))/('='!H278+Overview!$F$36)</f>
        <v>1.2324357546365279E-2</v>
      </c>
      <c r="Q278" s="128">
        <f>(N278/G278-P278)*H278*Overview!$F$29*'='!G278^3</f>
        <v>83.284825189362991</v>
      </c>
      <c r="R278" s="57">
        <f t="shared" si="24"/>
        <v>0</v>
      </c>
      <c r="S278" s="58">
        <f t="shared" si="25"/>
        <v>4.8953699951001283E-3</v>
      </c>
      <c r="T278" s="58">
        <f>IF(D278&lt;Overview!$F$18,(1-Overview!$F$9)*'='!Q278-'='!D278*'='!O278,0)</f>
        <v>0</v>
      </c>
      <c r="U278" s="54">
        <f>IF(D278&gt;=Overview!$F$18,(1-Overview!$F$9)*'='!Q278-Overview!$F$18*'='!O278,0)</f>
        <v>6.6763735730018583</v>
      </c>
      <c r="V278" s="2"/>
      <c r="W278" s="112">
        <f>G278/Overview!$F$19</f>
        <v>1.7593871327408714</v>
      </c>
      <c r="X278" s="60">
        <f>G278^3*(1+H278*Overview!$F$38)</f>
        <v>2.1271859001638638</v>
      </c>
      <c r="Y278" s="61">
        <f>G278^3*Overview!$F$42*(1+Overview!$F$38*H278)+I278*Overview!$F$39/Overview!$F$40</f>
        <v>0.20405246047496556</v>
      </c>
      <c r="AD278" s="2"/>
    </row>
    <row r="279" spans="1:30">
      <c r="A279" s="34">
        <v>276</v>
      </c>
      <c r="B279">
        <v>1</v>
      </c>
      <c r="C279">
        <v>24</v>
      </c>
      <c r="D279" s="149">
        <f t="shared" si="26"/>
        <v>178.09744310451387</v>
      </c>
      <c r="E279" s="125">
        <f>B279/(B279+Overview!$F$22)</f>
        <v>0.58823529411764708</v>
      </c>
      <c r="F279" s="118">
        <f>EXP(Overview!$F$21/Overview!$F$5-Overview!$F$21/('='!C279+273.15))</f>
        <v>1.2060497570954571</v>
      </c>
      <c r="G279" s="77">
        <f t="shared" si="27"/>
        <v>1.1965282750004924</v>
      </c>
      <c r="H279" s="115">
        <f t="shared" si="28"/>
        <v>0.58823529411764708</v>
      </c>
      <c r="I279" s="80">
        <f>IF((A279-Overview!$F$43)/365=ROUND((A279-Overview!$F$43)/365,0),I278*0.05,I278+U278)</f>
        <v>296.76638207173812</v>
      </c>
      <c r="J279" s="70">
        <f>IF(D279&lt;Overview!$F$16,1,'='!G279/Overview!$F$26)</f>
        <v>51.79776082253214</v>
      </c>
      <c r="K279" s="71">
        <f>IF(D279&lt;Overview!$F$17,'='!G279/Overview!$F$26,Overview!$F$33)</f>
        <v>9.1428571428571423</v>
      </c>
      <c r="L279" s="72">
        <f t="shared" si="29"/>
        <v>9.1428571428571423</v>
      </c>
      <c r="M279" s="81">
        <f>MIN(1,Overview!$F$44*F279*(G279-Overview!$F$25)^2+0.2)</f>
        <v>1</v>
      </c>
      <c r="N279" s="48">
        <f>L279*F279*Overview!$F$8</f>
        <v>0.12482270400293095</v>
      </c>
      <c r="O279" s="48">
        <f>F279*Overview!$F$6</f>
        <v>2.3686817229354781E-3</v>
      </c>
      <c r="P279" s="122">
        <f>N279*(H279/G279-(1+Overview!$F$35/'='!G279)/(Overview!$F$37*Overview!$F$33))/('='!H279+Overview!$F$36)</f>
        <v>1.2250743093728677E-2</v>
      </c>
      <c r="Q279" s="128">
        <f>(N279/G279-P279)*H279*Overview!$F$29*'='!G279^3</f>
        <v>83.991675539554379</v>
      </c>
      <c r="R279" s="57">
        <f t="shared" si="24"/>
        <v>0</v>
      </c>
      <c r="S279" s="58">
        <f t="shared" si="25"/>
        <v>4.8861201671377896E-3</v>
      </c>
      <c r="T279" s="58">
        <f>IF(D279&lt;Overview!$F$18,(1-Overview!$F$9)*'='!Q279-'='!D279*'='!O279,0)</f>
        <v>0</v>
      </c>
      <c r="U279" s="54">
        <f>IF(D279&gt;=Overview!$F$18,(1-Overview!$F$9)*'='!Q279-Overview!$F$18*'='!O279,0)</f>
        <v>6.7365972228381645</v>
      </c>
      <c r="V279" s="2"/>
      <c r="W279" s="112">
        <f>G279/Overview!$F$19</f>
        <v>1.7666149047696624</v>
      </c>
      <c r="X279" s="60">
        <f>G279^3*(1+H279*Overview!$F$38)</f>
        <v>2.1535099465180165</v>
      </c>
      <c r="Y279" s="61">
        <f>G279^3*Overview!$F$42*(1+Overview!$F$38*H279)+I279*Overview!$F$39/Overview!$F$40</f>
        <v>0.20671174342573884</v>
      </c>
      <c r="AD279" s="2"/>
    </row>
    <row r="280" spans="1:30">
      <c r="A280" s="34">
        <v>277</v>
      </c>
      <c r="B280">
        <v>1</v>
      </c>
      <c r="C280">
        <v>24</v>
      </c>
      <c r="D280" s="149">
        <f t="shared" si="26"/>
        <v>178.09744310451387</v>
      </c>
      <c r="E280" s="125">
        <f>B280/(B280+Overview!$F$22)</f>
        <v>0.58823529411764708</v>
      </c>
      <c r="F280" s="118">
        <f>EXP(Overview!$F$21/Overview!$F$5-Overview!$F$21/('='!C280+273.15))</f>
        <v>1.2060497570954571</v>
      </c>
      <c r="G280" s="77">
        <f t="shared" si="27"/>
        <v>1.2014143951676302</v>
      </c>
      <c r="H280" s="115">
        <f t="shared" si="28"/>
        <v>0.58823529411764708</v>
      </c>
      <c r="I280" s="80">
        <f>IF((A280-Overview!$F$43)/365=ROUND((A280-Overview!$F$43)/365,0),I279*0.05,I279+U279)</f>
        <v>303.50297929457628</v>
      </c>
      <c r="J280" s="70">
        <f>IF(D280&lt;Overview!$F$16,1,'='!G280/Overview!$F$26)</f>
        <v>52.009281176087889</v>
      </c>
      <c r="K280" s="71">
        <f>IF(D280&lt;Overview!$F$17,'='!G280/Overview!$F$26,Overview!$F$33)</f>
        <v>9.1428571428571423</v>
      </c>
      <c r="L280" s="72">
        <f t="shared" si="29"/>
        <v>9.1428571428571423</v>
      </c>
      <c r="M280" s="81">
        <f>MIN(1,Overview!$F$44*F280*(G280-Overview!$F$25)^2+0.2)</f>
        <v>1</v>
      </c>
      <c r="N280" s="48">
        <f>L280*F280*Overview!$F$8</f>
        <v>0.12482270400293095</v>
      </c>
      <c r="O280" s="48">
        <f>F280*Overview!$F$6</f>
        <v>2.3686817229354781E-3</v>
      </c>
      <c r="P280" s="122">
        <f>N280*(H280/G280-(1+Overview!$F$35/'='!G280)/(Overview!$F$37*Overview!$F$33))/('='!H280+Overview!$F$36)</f>
        <v>1.2177865946315869E-2</v>
      </c>
      <c r="Q280" s="128">
        <f>(N280/G280-P280)*H280*Overview!$F$29*'='!G280^3</f>
        <v>84.700339426872119</v>
      </c>
      <c r="R280" s="57">
        <f t="shared" si="24"/>
        <v>0</v>
      </c>
      <c r="S280" s="58">
        <f t="shared" si="25"/>
        <v>4.8768878167751864E-3</v>
      </c>
      <c r="T280" s="58">
        <f>IF(D280&lt;Overview!$F$18,(1-Overview!$F$9)*'='!Q280-'='!D280*'='!O280,0)</f>
        <v>0</v>
      </c>
      <c r="U280" s="54">
        <f>IF(D280&gt;=Overview!$F$18,(1-Overview!$F$9)*'='!Q280-Overview!$F$18*'='!O280,0)</f>
        <v>6.7969753860376363</v>
      </c>
      <c r="V280" s="2"/>
      <c r="W280" s="112">
        <f>G280/Overview!$F$19</f>
        <v>1.7738290198842908</v>
      </c>
      <c r="X280" s="60">
        <f>G280^3*(1+H280*Overview!$F$38)</f>
        <v>2.1799999236999641</v>
      </c>
      <c r="Y280" s="61">
        <f>G280^3*Overview!$F$42*(1+Overview!$F$38*H280)+I280*Overview!$F$39/Overview!$F$40</f>
        <v>0.20938857714234291</v>
      </c>
      <c r="AD280" s="2"/>
    </row>
    <row r="281" spans="1:30">
      <c r="A281" s="34">
        <v>278</v>
      </c>
      <c r="B281">
        <v>1</v>
      </c>
      <c r="C281">
        <v>24</v>
      </c>
      <c r="D281" s="149">
        <f t="shared" si="26"/>
        <v>178.09744310451387</v>
      </c>
      <c r="E281" s="125">
        <f>B281/(B281+Overview!$F$22)</f>
        <v>0.58823529411764708</v>
      </c>
      <c r="F281" s="118">
        <f>EXP(Overview!$F$21/Overview!$F$5-Overview!$F$21/('='!C281+273.15))</f>
        <v>1.2060497570954571</v>
      </c>
      <c r="G281" s="77">
        <f t="shared" si="27"/>
        <v>1.2062912829844052</v>
      </c>
      <c r="H281" s="115">
        <f t="shared" si="28"/>
        <v>0.58823529411764708</v>
      </c>
      <c r="I281" s="80">
        <f>IF((A281-Overview!$F$43)/365=ROUND((A281-Overview!$F$43)/365,0),I280*0.05,I280+U280)</f>
        <v>310.29995468061389</v>
      </c>
      <c r="J281" s="70">
        <f>IF(D281&lt;Overview!$F$16,1,'='!G281/Overview!$F$26)</f>
        <v>52.220401860796763</v>
      </c>
      <c r="K281" s="71">
        <f>IF(D281&lt;Overview!$F$17,'='!G281/Overview!$F$26,Overview!$F$33)</f>
        <v>9.1428571428571423</v>
      </c>
      <c r="L281" s="72">
        <f t="shared" si="29"/>
        <v>9.1428571428571423</v>
      </c>
      <c r="M281" s="81">
        <f>MIN(1,Overview!$F$44*F281*(G281-Overview!$F$25)^2+0.2)</f>
        <v>1</v>
      </c>
      <c r="N281" s="48">
        <f>L281*F281*Overview!$F$8</f>
        <v>0.12482270400293095</v>
      </c>
      <c r="O281" s="48">
        <f>F281*Overview!$F$6</f>
        <v>2.3686817229354781E-3</v>
      </c>
      <c r="P281" s="122">
        <f>N281*(H281/G281-(1+Overview!$F$35/'='!G281)/(Overview!$F$37*Overview!$F$33))/('='!H281+Overview!$F$36)</f>
        <v>1.2105715210704786E-2</v>
      </c>
      <c r="Q281" s="128">
        <f>(N281/G281-P281)*H281*Overview!$F$29*'='!G281^3</f>
        <v>85.410803642094535</v>
      </c>
      <c r="R281" s="57">
        <f t="shared" si="24"/>
        <v>0</v>
      </c>
      <c r="S281" s="58">
        <f t="shared" si="25"/>
        <v>4.8676729109883021E-3</v>
      </c>
      <c r="T281" s="58">
        <f>IF(D281&lt;Overview!$F$18,(1-Overview!$F$9)*'='!Q281-'='!D281*'='!O281,0)</f>
        <v>0</v>
      </c>
      <c r="U281" s="54">
        <f>IF(D281&gt;=Overview!$F$18,(1-Overview!$F$9)*'='!Q281-Overview!$F$18*'='!O281,0)</f>
        <v>6.8575069371745858</v>
      </c>
      <c r="V281" s="2"/>
      <c r="W281" s="112">
        <f>G281/Overview!$F$19</f>
        <v>1.7810295038895692</v>
      </c>
      <c r="X281" s="60">
        <f>G281^3*(1+H281*Overview!$F$38)</f>
        <v>2.2066555813175031</v>
      </c>
      <c r="Y281" s="61">
        <f>G281^3*Overview!$F$42*(1+Overview!$F$38*H281)+I281*Overview!$F$39/Overview!$F$40</f>
        <v>0.21208294580378739</v>
      </c>
      <c r="AD281" s="2"/>
    </row>
    <row r="282" spans="1:30">
      <c r="A282" s="34">
        <v>279</v>
      </c>
      <c r="B282">
        <v>1</v>
      </c>
      <c r="C282">
        <v>24</v>
      </c>
      <c r="D282" s="149">
        <f t="shared" si="26"/>
        <v>178.09744310451387</v>
      </c>
      <c r="E282" s="125">
        <f>B282/(B282+Overview!$F$22)</f>
        <v>0.58823529411764708</v>
      </c>
      <c r="F282" s="118">
        <f>EXP(Overview!$F$21/Overview!$F$5-Overview!$F$21/('='!C282+273.15))</f>
        <v>1.2060497570954571</v>
      </c>
      <c r="G282" s="77">
        <f t="shared" si="27"/>
        <v>1.2111589558953935</v>
      </c>
      <c r="H282" s="115">
        <f t="shared" si="28"/>
        <v>0.58823529411764708</v>
      </c>
      <c r="I282" s="80">
        <f>IF((A282-Overview!$F$43)/365=ROUND((A282-Overview!$F$43)/365,0),I281*0.05,I281+U281)</f>
        <v>317.1574616177885</v>
      </c>
      <c r="J282" s="70">
        <f>IF(D282&lt;Overview!$F$16,1,'='!G282/Overview!$F$26)</f>
        <v>52.43112363183522</v>
      </c>
      <c r="K282" s="71">
        <f>IF(D282&lt;Overview!$F$17,'='!G282/Overview!$F$26,Overview!$F$33)</f>
        <v>9.1428571428571423</v>
      </c>
      <c r="L282" s="72">
        <f t="shared" si="29"/>
        <v>9.1428571428571423</v>
      </c>
      <c r="M282" s="81">
        <f>MIN(1,Overview!$F$44*F282*(G282-Overview!$F$25)^2+0.2)</f>
        <v>1</v>
      </c>
      <c r="N282" s="48">
        <f>L282*F282*Overview!$F$8</f>
        <v>0.12482270400293095</v>
      </c>
      <c r="O282" s="48">
        <f>F282*Overview!$F$6</f>
        <v>2.3686817229354781E-3</v>
      </c>
      <c r="P282" s="122">
        <f>N282*(H282/G282-(1+Overview!$F$35/'='!G282)/(Overview!$F$37*Overview!$F$33))/('='!H282+Overview!$F$36)</f>
        <v>1.2034280206986641E-2</v>
      </c>
      <c r="Q282" s="128">
        <f>(N282/G282-P282)*H282*Overview!$F$29*'='!G282^3</f>
        <v>86.123055025972207</v>
      </c>
      <c r="R282" s="57">
        <f t="shared" si="24"/>
        <v>0</v>
      </c>
      <c r="S282" s="58">
        <f t="shared" si="25"/>
        <v>4.8584754168155128E-3</v>
      </c>
      <c r="T282" s="58">
        <f>IF(D282&lt;Overview!$F$18,(1-Overview!$F$9)*'='!Q282-'='!D282*'='!O282,0)</f>
        <v>0</v>
      </c>
      <c r="U282" s="54">
        <f>IF(D282&gt;=Overview!$F$18,(1-Overview!$F$9)*'='!Q282-Overview!$F$18*'='!O282,0)</f>
        <v>6.918190755080964</v>
      </c>
      <c r="V282" s="2"/>
      <c r="W282" s="112">
        <f>G282/Overview!$F$19</f>
        <v>1.7882163825415525</v>
      </c>
      <c r="X282" s="60">
        <f>G282^3*(1+H282*Overview!$F$38)</f>
        <v>2.2334766642491046</v>
      </c>
      <c r="Y282" s="61">
        <f>G282^3*Overview!$F$42*(1+Overview!$F$38*H282)+I282*Overview!$F$39/Overview!$F$40</f>
        <v>0.21479483311453787</v>
      </c>
      <c r="AD282" s="2"/>
    </row>
    <row r="283" spans="1:30">
      <c r="A283" s="34">
        <v>280</v>
      </c>
      <c r="B283">
        <v>1</v>
      </c>
      <c r="C283">
        <v>24</v>
      </c>
      <c r="D283" s="149">
        <f t="shared" si="26"/>
        <v>178.09744310451387</v>
      </c>
      <c r="E283" s="125">
        <f>B283/(B283+Overview!$F$22)</f>
        <v>0.58823529411764708</v>
      </c>
      <c r="F283" s="118">
        <f>EXP(Overview!$F$21/Overview!$F$5-Overview!$F$21/('='!C283+273.15))</f>
        <v>1.2060497570954571</v>
      </c>
      <c r="G283" s="77">
        <f t="shared" si="27"/>
        <v>1.216017431312209</v>
      </c>
      <c r="H283" s="115">
        <f t="shared" si="28"/>
        <v>0.58823529411764708</v>
      </c>
      <c r="I283" s="80">
        <f>IF((A283-Overview!$F$43)/365=ROUND((A283-Overview!$F$43)/365,0),I282*0.05,I282+U282)</f>
        <v>324.07565237286946</v>
      </c>
      <c r="J283" s="70">
        <f>IF(D283&lt;Overview!$F$16,1,'='!G283/Overview!$F$26)</f>
        <v>52.641447242952772</v>
      </c>
      <c r="K283" s="71">
        <f>IF(D283&lt;Overview!$F$17,'='!G283/Overview!$F$26,Overview!$F$33)</f>
        <v>9.1428571428571423</v>
      </c>
      <c r="L283" s="72">
        <f t="shared" si="29"/>
        <v>9.1428571428571423</v>
      </c>
      <c r="M283" s="81">
        <f>MIN(1,Overview!$F$44*F283*(G283-Overview!$F$25)^2+0.2)</f>
        <v>1</v>
      </c>
      <c r="N283" s="48">
        <f>L283*F283*Overview!$F$8</f>
        <v>0.12482270400293095</v>
      </c>
      <c r="O283" s="48">
        <f>F283*Overview!$F$6</f>
        <v>2.3686817229354781E-3</v>
      </c>
      <c r="P283" s="122">
        <f>N283*(H283/G283-(1+Overview!$F$35/'='!G283)/(Overview!$F$37*Overview!$F$33))/('='!H283+Overview!$F$36)</f>
        <v>1.1963550463560192E-2</v>
      </c>
      <c r="Q283" s="128">
        <f>(N283/G283-P283)*H283*Overview!$F$29*'='!G283^3</f>
        <v>86.837080469106411</v>
      </c>
      <c r="R283" s="57">
        <f t="shared" si="24"/>
        <v>0</v>
      </c>
      <c r="S283" s="58">
        <f t="shared" si="25"/>
        <v>4.8492953013574832E-3</v>
      </c>
      <c r="T283" s="58">
        <f>IF(D283&lt;Overview!$F$18,(1-Overview!$F$9)*'='!Q283-'='!D283*'='!O283,0)</f>
        <v>0</v>
      </c>
      <c r="U283" s="54">
        <f>IF(D283&gt;=Overview!$F$18,(1-Overview!$F$9)*'='!Q283-Overview!$F$18*'='!O283,0)</f>
        <v>6.9790257228359982</v>
      </c>
      <c r="V283" s="2"/>
      <c r="W283" s="112">
        <f>G283/Overview!$F$19</f>
        <v>1.7953896815476287</v>
      </c>
      <c r="X283" s="60">
        <f>G283^3*(1+H283*Overview!$F$38)</f>
        <v>2.2604629127005782</v>
      </c>
      <c r="Y283" s="61">
        <f>G283^3*Overview!$F$42*(1+Overview!$F$38*H283)+I283*Overview!$F$39/Overview!$F$40</f>
        <v>0.21752422230980034</v>
      </c>
      <c r="AD283" s="2"/>
    </row>
    <row r="284" spans="1:30">
      <c r="A284" s="34">
        <v>281</v>
      </c>
      <c r="B284">
        <v>1</v>
      </c>
      <c r="C284">
        <v>24</v>
      </c>
      <c r="D284" s="149">
        <f t="shared" si="26"/>
        <v>178.09744310451387</v>
      </c>
      <c r="E284" s="125">
        <f>B284/(B284+Overview!$F$22)</f>
        <v>0.58823529411764708</v>
      </c>
      <c r="F284" s="118">
        <f>EXP(Overview!$F$21/Overview!$F$5-Overview!$F$21/('='!C284+273.15))</f>
        <v>1.2060497570954571</v>
      </c>
      <c r="G284" s="77">
        <f t="shared" si="27"/>
        <v>1.2208667266135664</v>
      </c>
      <c r="H284" s="115">
        <f t="shared" si="28"/>
        <v>0.58823529411764708</v>
      </c>
      <c r="I284" s="80">
        <f>IF((A284-Overview!$F$43)/365=ROUND((A284-Overview!$F$43)/365,0),I283*0.05,I283+U283)</f>
        <v>331.05467809570547</v>
      </c>
      <c r="J284" s="70">
        <f>IF(D284&lt;Overview!$F$16,1,'='!G284/Overview!$F$26)</f>
        <v>52.851373446474739</v>
      </c>
      <c r="K284" s="71">
        <f>IF(D284&lt;Overview!$F$17,'='!G284/Overview!$F$26,Overview!$F$33)</f>
        <v>9.1428571428571423</v>
      </c>
      <c r="L284" s="72">
        <f t="shared" si="29"/>
        <v>9.1428571428571423</v>
      </c>
      <c r="M284" s="81">
        <f>MIN(1,Overview!$F$44*F284*(G284-Overview!$F$25)^2+0.2)</f>
        <v>1</v>
      </c>
      <c r="N284" s="48">
        <f>L284*F284*Overview!$F$8</f>
        <v>0.12482270400293095</v>
      </c>
      <c r="O284" s="48">
        <f>F284*Overview!$F$6</f>
        <v>2.3686817229354781E-3</v>
      </c>
      <c r="P284" s="122">
        <f>N284*(H284/G284-(1+Overview!$F$35/'='!G284)/(Overview!$F$37*Overview!$F$33))/('='!H284+Overview!$F$36)</f>
        <v>1.1893515712077529E-2</v>
      </c>
      <c r="Q284" s="128">
        <f>(N284/G284-P284)*H284*Overview!$F$29*'='!G284^3</f>
        <v>87.552866911827721</v>
      </c>
      <c r="R284" s="57">
        <f t="shared" si="24"/>
        <v>0</v>
      </c>
      <c r="S284" s="58">
        <f t="shared" si="25"/>
        <v>4.8401325317770378E-3</v>
      </c>
      <c r="T284" s="58">
        <f>IF(D284&lt;Overview!$F$18,(1-Overview!$F$9)*'='!Q284-'='!D284*'='!O284,0)</f>
        <v>0</v>
      </c>
      <c r="U284" s="54">
        <f>IF(D284&gt;=Overview!$F$18,(1-Overview!$F$9)*'='!Q284-Overview!$F$18*'='!O284,0)</f>
        <v>7.0400107277558535</v>
      </c>
      <c r="V284" s="2"/>
      <c r="W284" s="112">
        <f>G284/Overview!$F$19</f>
        <v>1.8025494265666122</v>
      </c>
      <c r="X284" s="60">
        <f>G284^3*(1+H284*Overview!$F$38)</f>
        <v>2.2876140622612864</v>
      </c>
      <c r="Y284" s="61">
        <f>G284^3*Overview!$F$42*(1+Overview!$F$38*H284)+I284*Overview!$F$39/Overview!$F$40</f>
        <v>0.22027109616076551</v>
      </c>
      <c r="AD284" s="2"/>
    </row>
    <row r="285" spans="1:30">
      <c r="A285" s="34">
        <v>282</v>
      </c>
      <c r="B285">
        <v>1</v>
      </c>
      <c r="C285">
        <v>24</v>
      </c>
      <c r="D285" s="149">
        <f t="shared" si="26"/>
        <v>178.09744310451387</v>
      </c>
      <c r="E285" s="125">
        <f>B285/(B285+Overview!$F$22)</f>
        <v>0.58823529411764708</v>
      </c>
      <c r="F285" s="118">
        <f>EXP(Overview!$F$21/Overview!$F$5-Overview!$F$21/('='!C285+273.15))</f>
        <v>1.2060497570954571</v>
      </c>
      <c r="G285" s="77">
        <f t="shared" si="27"/>
        <v>1.2257068591453435</v>
      </c>
      <c r="H285" s="115">
        <f t="shared" si="28"/>
        <v>0.58823529411764708</v>
      </c>
      <c r="I285" s="80">
        <f>IF((A285-Overview!$F$43)/365=ROUND((A285-Overview!$F$43)/365,0),I284*0.05,I284+U284)</f>
        <v>338.0946888234613</v>
      </c>
      <c r="J285" s="70">
        <f>IF(D285&lt;Overview!$F$16,1,'='!G285/Overview!$F$26)</f>
        <v>53.060902993304914</v>
      </c>
      <c r="K285" s="71">
        <f>IF(D285&lt;Overview!$F$17,'='!G285/Overview!$F$26,Overview!$F$33)</f>
        <v>9.1428571428571423</v>
      </c>
      <c r="L285" s="72">
        <f t="shared" si="29"/>
        <v>9.1428571428571423</v>
      </c>
      <c r="M285" s="81">
        <f>MIN(1,Overview!$F$44*F285*(G285-Overview!$F$25)^2+0.2)</f>
        <v>1</v>
      </c>
      <c r="N285" s="48">
        <f>L285*F285*Overview!$F$8</f>
        <v>0.12482270400293095</v>
      </c>
      <c r="O285" s="48">
        <f>F285*Overview!$F$6</f>
        <v>2.3686817229354781E-3</v>
      </c>
      <c r="P285" s="122">
        <f>N285*(H285/G285-(1+Overview!$F$35/'='!G285)/(Overview!$F$37*Overview!$F$33))/('='!H285+Overview!$F$36)</f>
        <v>1.1824165882536332E-2</v>
      </c>
      <c r="Q285" s="128">
        <f>(N285/G285-P285)*H285*Overview!$F$29*'='!G285^3</f>
        <v>88.2704013440745</v>
      </c>
      <c r="R285" s="57">
        <f t="shared" si="24"/>
        <v>0</v>
      </c>
      <c r="S285" s="58">
        <f t="shared" si="25"/>
        <v>4.8309870752990449E-3</v>
      </c>
      <c r="T285" s="58">
        <f>IF(D285&lt;Overview!$F$18,(1-Overview!$F$9)*'='!Q285-'='!D285*'='!O285,0)</f>
        <v>0</v>
      </c>
      <c r="U285" s="54">
        <f>IF(D285&gt;=Overview!$F$18,(1-Overview!$F$9)*'='!Q285-Overview!$F$18*'='!O285,0)</f>
        <v>7.1011446613832794</v>
      </c>
      <c r="V285" s="2"/>
      <c r="W285" s="112">
        <f>G285/Overview!$F$19</f>
        <v>1.8096956432088342</v>
      </c>
      <c r="X285" s="60">
        <f>G285^3*(1+H285*Overview!$F$38)</f>
        <v>2.3149298439599222</v>
      </c>
      <c r="Y285" s="61">
        <f>G285^3*Overview!$F$42*(1+Overview!$F$38*H285)+I285*Overview!$F$39/Overview!$F$40</f>
        <v>0.22303543697981246</v>
      </c>
      <c r="AD285" s="2"/>
    </row>
    <row r="286" spans="1:30">
      <c r="A286" s="34">
        <v>283</v>
      </c>
      <c r="B286">
        <v>1</v>
      </c>
      <c r="C286">
        <v>24</v>
      </c>
      <c r="D286" s="149">
        <f t="shared" si="26"/>
        <v>178.09744310451387</v>
      </c>
      <c r="E286" s="125">
        <f>B286/(B286+Overview!$F$22)</f>
        <v>0.58823529411764708</v>
      </c>
      <c r="F286" s="118">
        <f>EXP(Overview!$F$21/Overview!$F$5-Overview!$F$21/('='!C286+273.15))</f>
        <v>1.2060497570954571</v>
      </c>
      <c r="G286" s="77">
        <f t="shared" si="27"/>
        <v>1.2305378462206424</v>
      </c>
      <c r="H286" s="115">
        <f t="shared" si="28"/>
        <v>0.58823529411764708</v>
      </c>
      <c r="I286" s="80">
        <f>IF((A286-Overview!$F$43)/365=ROUND((A286-Overview!$F$43)/365,0),I285*0.05,I285+U285)</f>
        <v>345.19583348484457</v>
      </c>
      <c r="J286" s="70">
        <f>IF(D286&lt;Overview!$F$16,1,'='!G286/Overview!$F$26)</f>
        <v>53.270036632928246</v>
      </c>
      <c r="K286" s="71">
        <f>IF(D286&lt;Overview!$F$17,'='!G286/Overview!$F$26,Overview!$F$33)</f>
        <v>9.1428571428571423</v>
      </c>
      <c r="L286" s="72">
        <f t="shared" si="29"/>
        <v>9.1428571428571423</v>
      </c>
      <c r="M286" s="81">
        <f>MIN(1,Overview!$F$44*F286*(G286-Overview!$F$25)^2+0.2)</f>
        <v>1</v>
      </c>
      <c r="N286" s="48">
        <f>L286*F286*Overview!$F$8</f>
        <v>0.12482270400293095</v>
      </c>
      <c r="O286" s="48">
        <f>F286*Overview!$F$6</f>
        <v>2.3686817229354781E-3</v>
      </c>
      <c r="P286" s="122">
        <f>N286*(H286/G286-(1+Overview!$F$35/'='!G286)/(Overview!$F$37*Overview!$F$33))/('='!H286+Overview!$F$36)</f>
        <v>1.1755491098513654E-2</v>
      </c>
      <c r="Q286" s="128">
        <f>(N286/G286-P286)*H286*Overview!$F$29*'='!G286^3</f>
        <v>88.989670805271331</v>
      </c>
      <c r="R286" s="57">
        <f t="shared" si="24"/>
        <v>0</v>
      </c>
      <c r="S286" s="58">
        <f t="shared" si="25"/>
        <v>4.8218588992103087E-3</v>
      </c>
      <c r="T286" s="58">
        <f>IF(D286&lt;Overview!$F$18,(1-Overview!$F$9)*'='!Q286-'='!D286*'='!O286,0)</f>
        <v>0</v>
      </c>
      <c r="U286" s="54">
        <f>IF(D286&gt;=Overview!$F$18,(1-Overview!$F$9)*'='!Q286-Overview!$F$18*'='!O286,0)</f>
        <v>7.1624264194772493</v>
      </c>
      <c r="V286" s="2"/>
      <c r="W286" s="112">
        <f>G286/Overview!$F$19</f>
        <v>1.8168283570362356</v>
      </c>
      <c r="X286" s="60">
        <f>G286^3*(1+H286*Overview!$F$38)</f>
        <v>2.3424099843198407</v>
      </c>
      <c r="Y286" s="61">
        <f>G286^3*Overview!$F$42*(1+Overview!$F$38*H286)+I286*Overview!$F$39/Overview!$F$40</f>
        <v>0.22581722662567255</v>
      </c>
      <c r="AD286" s="2"/>
    </row>
    <row r="287" spans="1:30">
      <c r="A287" s="34">
        <v>284</v>
      </c>
      <c r="B287">
        <v>1</v>
      </c>
      <c r="C287">
        <v>24</v>
      </c>
      <c r="D287" s="149">
        <f t="shared" si="26"/>
        <v>178.09744310451387</v>
      </c>
      <c r="E287" s="125">
        <f>B287/(B287+Overview!$F$22)</f>
        <v>0.58823529411764708</v>
      </c>
      <c r="F287" s="118">
        <f>EXP(Overview!$F$21/Overview!$F$5-Overview!$F$21/('='!C287+273.15))</f>
        <v>1.2060497570954571</v>
      </c>
      <c r="G287" s="77">
        <f t="shared" si="27"/>
        <v>1.2353597051198528</v>
      </c>
      <c r="H287" s="115">
        <f t="shared" si="28"/>
        <v>0.58823529411764708</v>
      </c>
      <c r="I287" s="80">
        <f>IF((A287-Overview!$F$43)/365=ROUND((A287-Overview!$F$43)/365,0),I286*0.05,I286+U286)</f>
        <v>352.35825990432181</v>
      </c>
      <c r="J287" s="70">
        <f>IF(D287&lt;Overview!$F$16,1,'='!G287/Overview!$F$26)</f>
        <v>53.478775113413548</v>
      </c>
      <c r="K287" s="71">
        <f>IF(D287&lt;Overview!$F$17,'='!G287/Overview!$F$26,Overview!$F$33)</f>
        <v>9.1428571428571423</v>
      </c>
      <c r="L287" s="72">
        <f t="shared" si="29"/>
        <v>9.1428571428571423</v>
      </c>
      <c r="M287" s="81">
        <f>MIN(1,Overview!$F$44*F287*(G287-Overview!$F$25)^2+0.2)</f>
        <v>1</v>
      </c>
      <c r="N287" s="48">
        <f>L287*F287*Overview!$F$8</f>
        <v>0.12482270400293095</v>
      </c>
      <c r="O287" s="48">
        <f>F287*Overview!$F$6</f>
        <v>2.3686817229354781E-3</v>
      </c>
      <c r="P287" s="122">
        <f>N287*(H287/G287-(1+Overview!$F$35/'='!G287)/(Overview!$F$37*Overview!$F$33))/('='!H287+Overview!$F$36)</f>
        <v>1.1687481672536446E-2</v>
      </c>
      <c r="Q287" s="128">
        <f>(N287/G287-P287)*H287*Overview!$F$29*'='!G287^3</f>
        <v>89.710662384207453</v>
      </c>
      <c r="R287" s="57">
        <f t="shared" si="24"/>
        <v>0</v>
      </c>
      <c r="S287" s="58">
        <f t="shared" si="25"/>
        <v>4.8127479708594363E-3</v>
      </c>
      <c r="T287" s="58">
        <f>IF(D287&lt;Overview!$F$18,(1-Overview!$F$9)*'='!Q287-'='!D287*'='!O287,0)</f>
        <v>0</v>
      </c>
      <c r="U287" s="54">
        <f>IF(D287&gt;=Overview!$F$18,(1-Overview!$F$9)*'='!Q287-Overview!$F$18*'='!O287,0)</f>
        <v>7.223854902002607</v>
      </c>
      <c r="V287" s="2"/>
      <c r="W287" s="112">
        <f>G287/Overview!$F$19</f>
        <v>1.8239475935624581</v>
      </c>
      <c r="X287" s="60">
        <f>G287^3*(1+H287*Overview!$F$38)</f>
        <v>2.3700542054139597</v>
      </c>
      <c r="Y287" s="61">
        <f>G287^3*Overview!$F$42*(1+Overview!$F$38*H287)+I287*Overview!$F$39/Overview!$F$40</f>
        <v>0.22861644650855328</v>
      </c>
      <c r="AD287" s="2"/>
    </row>
    <row r="288" spans="1:30">
      <c r="A288" s="34">
        <v>285</v>
      </c>
      <c r="B288">
        <v>1</v>
      </c>
      <c r="C288">
        <v>24</v>
      </c>
      <c r="D288" s="149">
        <f t="shared" si="26"/>
        <v>178.09744310451387</v>
      </c>
      <c r="E288" s="125">
        <f>B288/(B288+Overview!$F$22)</f>
        <v>0.58823529411764708</v>
      </c>
      <c r="F288" s="118">
        <f>EXP(Overview!$F$21/Overview!$F$5-Overview!$F$21/('='!C288+273.15))</f>
        <v>1.2060497570954571</v>
      </c>
      <c r="G288" s="77">
        <f t="shared" si="27"/>
        <v>1.2401724530907123</v>
      </c>
      <c r="H288" s="115">
        <f t="shared" si="28"/>
        <v>0.58823529411764708</v>
      </c>
      <c r="I288" s="80">
        <f>IF((A288-Overview!$F$43)/365=ROUND((A288-Overview!$F$43)/365,0),I287*0.05,I287+U287)</f>
        <v>359.5821148063244</v>
      </c>
      <c r="J288" s="70">
        <f>IF(D288&lt;Overview!$F$16,1,'='!G288/Overview!$F$26)</f>
        <v>53.687119181416122</v>
      </c>
      <c r="K288" s="71">
        <f>IF(D288&lt;Overview!$F$17,'='!G288/Overview!$F$26,Overview!$F$33)</f>
        <v>9.1428571428571423</v>
      </c>
      <c r="L288" s="72">
        <f t="shared" si="29"/>
        <v>9.1428571428571423</v>
      </c>
      <c r="M288" s="81">
        <f>MIN(1,Overview!$F$44*F288*(G288-Overview!$F$25)^2+0.2)</f>
        <v>1</v>
      </c>
      <c r="N288" s="48">
        <f>L288*F288*Overview!$F$8</f>
        <v>0.12482270400293095</v>
      </c>
      <c r="O288" s="48">
        <f>F288*Overview!$F$6</f>
        <v>2.3686817229354781E-3</v>
      </c>
      <c r="P288" s="122">
        <f>N288*(H288/G288-(1+Overview!$F$35/'='!G288)/(Overview!$F$37*Overview!$F$33))/('='!H288+Overview!$F$36)</f>
        <v>1.1620128101584368E-2</v>
      </c>
      <c r="Q288" s="128">
        <f>(N288/G288-P288)*H288*Overview!$F$29*'='!G288^3</f>
        <v>90.433363218915034</v>
      </c>
      <c r="R288" s="57">
        <f t="shared" si="24"/>
        <v>0</v>
      </c>
      <c r="S288" s="58">
        <f t="shared" si="25"/>
        <v>4.8036542576567363E-3</v>
      </c>
      <c r="T288" s="58">
        <f>IF(D288&lt;Overview!$F$18,(1-Overview!$F$9)*'='!Q288-'='!D288*'='!O288,0)</f>
        <v>0</v>
      </c>
      <c r="U288" s="54">
        <f>IF(D288&gt;=Overview!$F$18,(1-Overview!$F$9)*'='!Q288-Overview!$F$18*'='!O288,0)</f>
        <v>7.2854290131196926</v>
      </c>
      <c r="V288" s="2"/>
      <c r="W288" s="112">
        <f>G288/Overview!$F$19</f>
        <v>1.8310533782529341</v>
      </c>
      <c r="X288" s="60">
        <f>G288^3*(1+H288*Overview!$F$38)</f>
        <v>2.3978622249192156</v>
      </c>
      <c r="Y288" s="61">
        <f>G288^3*Overview!$F$42*(1+Overview!$F$38*H288)+I288*Overview!$F$39/Overview!$F$40</f>
        <v>0.23143307759522241</v>
      </c>
      <c r="AD288" s="2"/>
    </row>
    <row r="289" spans="1:30">
      <c r="A289" s="34">
        <v>286</v>
      </c>
      <c r="B289">
        <v>1</v>
      </c>
      <c r="C289">
        <v>24</v>
      </c>
      <c r="D289" s="149">
        <f t="shared" si="26"/>
        <v>178.09744310451387</v>
      </c>
      <c r="E289" s="125">
        <f>B289/(B289+Overview!$F$22)</f>
        <v>0.58823529411764708</v>
      </c>
      <c r="F289" s="118">
        <f>EXP(Overview!$F$21/Overview!$F$5-Overview!$F$21/('='!C289+273.15))</f>
        <v>1.2060497570954571</v>
      </c>
      <c r="G289" s="77">
        <f t="shared" si="27"/>
        <v>1.2449761073483692</v>
      </c>
      <c r="H289" s="115">
        <f t="shared" si="28"/>
        <v>0.58823529411764708</v>
      </c>
      <c r="I289" s="80">
        <f>IF((A289-Overview!$F$43)/365=ROUND((A289-Overview!$F$43)/365,0),I288*0.05,I288+U288)</f>
        <v>366.86754381944411</v>
      </c>
      <c r="J289" s="70">
        <f>IF(D289&lt;Overview!$F$16,1,'='!G289/Overview!$F$26)</f>
        <v>53.895069582180483</v>
      </c>
      <c r="K289" s="71">
        <f>IF(D289&lt;Overview!$F$17,'='!G289/Overview!$F$26,Overview!$F$33)</f>
        <v>9.1428571428571423</v>
      </c>
      <c r="L289" s="72">
        <f t="shared" si="29"/>
        <v>9.1428571428571423</v>
      </c>
      <c r="M289" s="81">
        <f>MIN(1,Overview!$F$44*F289*(G289-Overview!$F$25)^2+0.2)</f>
        <v>1</v>
      </c>
      <c r="N289" s="48">
        <f>L289*F289*Overview!$F$8</f>
        <v>0.12482270400293095</v>
      </c>
      <c r="O289" s="48">
        <f>F289*Overview!$F$6</f>
        <v>2.3686817229354781E-3</v>
      </c>
      <c r="P289" s="122">
        <f>N289*(H289/G289-(1+Overview!$F$35/'='!G289)/(Overview!$F$37*Overview!$F$33))/('='!H289+Overview!$F$36)</f>
        <v>1.155342106272038E-2</v>
      </c>
      <c r="Q289" s="128">
        <f>(N289/G289-P289)*H289*Overview!$F$29*'='!G289^3</f>
        <v>91.157760496547638</v>
      </c>
      <c r="R289" s="57">
        <f t="shared" si="24"/>
        <v>0</v>
      </c>
      <c r="S289" s="58">
        <f t="shared" si="25"/>
        <v>4.7945777270740923E-3</v>
      </c>
      <c r="T289" s="58">
        <f>IF(D289&lt;Overview!$F$18,(1-Overview!$F$9)*'='!Q289-'='!D289*'='!O289,0)</f>
        <v>0</v>
      </c>
      <c r="U289" s="54">
        <f>IF(D289&gt;=Overview!$F$18,(1-Overview!$F$9)*'='!Q289-Overview!$F$18*'='!O289,0)</f>
        <v>7.3471476611739908</v>
      </c>
      <c r="V289" s="2"/>
      <c r="W289" s="112">
        <f>G289/Overview!$F$19</f>
        <v>1.8381457365249803</v>
      </c>
      <c r="X289" s="60">
        <f>G289^3*(1+H289*Overview!$F$38)</f>
        <v>2.425833756170602</v>
      </c>
      <c r="Y289" s="61">
        <f>G289^3*Overview!$F$42*(1+Overview!$F$38*H289)+I289*Overview!$F$39/Overview!$F$40</f>
        <v>0.23426710041405369</v>
      </c>
      <c r="AD289" s="2"/>
    </row>
    <row r="290" spans="1:30">
      <c r="A290" s="34">
        <v>287</v>
      </c>
      <c r="B290">
        <v>1</v>
      </c>
      <c r="C290">
        <v>24</v>
      </c>
      <c r="D290" s="149">
        <f t="shared" si="26"/>
        <v>178.09744310451387</v>
      </c>
      <c r="E290" s="125">
        <f>B290/(B290+Overview!$F$22)</f>
        <v>0.58823529411764708</v>
      </c>
      <c r="F290" s="118">
        <f>EXP(Overview!$F$21/Overview!$F$5-Overview!$F$21/('='!C290+273.15))</f>
        <v>1.2060497570954571</v>
      </c>
      <c r="G290" s="77">
        <f t="shared" si="27"/>
        <v>1.2497706850754433</v>
      </c>
      <c r="H290" s="115">
        <f t="shared" si="28"/>
        <v>0.58823529411764708</v>
      </c>
      <c r="I290" s="80">
        <f>IF((A290-Overview!$F$43)/365=ROUND((A290-Overview!$F$43)/365,0),I289*0.05,I289+U289)</f>
        <v>374.21469148061811</v>
      </c>
      <c r="J290" s="70">
        <f>IF(D290&lt;Overview!$F$16,1,'='!G290/Overview!$F$26)</f>
        <v>54.102627059543003</v>
      </c>
      <c r="K290" s="71">
        <f>IF(D290&lt;Overview!$F$17,'='!G290/Overview!$F$26,Overview!$F$33)</f>
        <v>9.1428571428571423</v>
      </c>
      <c r="L290" s="72">
        <f t="shared" si="29"/>
        <v>9.1428571428571423</v>
      </c>
      <c r="M290" s="81">
        <f>MIN(1,Overview!$F$44*F290*(G290-Overview!$F$25)^2+0.2)</f>
        <v>1</v>
      </c>
      <c r="N290" s="48">
        <f>L290*F290*Overview!$F$8</f>
        <v>0.12482270400293095</v>
      </c>
      <c r="O290" s="48">
        <f>F290*Overview!$F$6</f>
        <v>2.3686817229354781E-3</v>
      </c>
      <c r="P290" s="122">
        <f>N290*(H290/G290-(1+Overview!$F$35/'='!G290)/(Overview!$F$37*Overview!$F$33))/('='!H290+Overview!$F$36)</f>
        <v>1.1487351408844989E-2</v>
      </c>
      <c r="Q290" s="128">
        <f>(N290/G290-P290)*H290*Overview!$F$29*'='!G290^3</f>
        <v>91.883841453258313</v>
      </c>
      <c r="R290" s="57">
        <f t="shared" si="24"/>
        <v>0</v>
      </c>
      <c r="S290" s="58">
        <f t="shared" si="25"/>
        <v>4.7855183466448533E-3</v>
      </c>
      <c r="T290" s="58">
        <f>IF(D290&lt;Overview!$F$18,(1-Overview!$F$9)*'='!Q290-'='!D290*'='!O290,0)</f>
        <v>0</v>
      </c>
      <c r="U290" s="54">
        <f>IF(D290&gt;=Overview!$F$18,(1-Overview!$F$9)*'='!Q290-Overview!$F$18*'='!O290,0)</f>
        <v>7.4090097586857402</v>
      </c>
      <c r="V290" s="2"/>
      <c r="W290" s="112">
        <f>G290/Overview!$F$19</f>
        <v>1.8452246937478862</v>
      </c>
      <c r="X290" s="60">
        <f>G290^3*(1+H290*Overview!$F$38)</f>
        <v>2.4539685082147673</v>
      </c>
      <c r="Y290" s="61">
        <f>G290^3*Overview!$F$42*(1+Overview!$F$38*H290)+I290*Overview!$F$39/Overview!$F$40</f>
        <v>0.23711849506003227</v>
      </c>
      <c r="AD290" s="2"/>
    </row>
    <row r="291" spans="1:30">
      <c r="A291" s="34">
        <v>288</v>
      </c>
      <c r="B291">
        <v>1</v>
      </c>
      <c r="C291">
        <v>24</v>
      </c>
      <c r="D291" s="149">
        <f t="shared" si="26"/>
        <v>178.09744310451387</v>
      </c>
      <c r="E291" s="125">
        <f>B291/(B291+Overview!$F$22)</f>
        <v>0.58823529411764708</v>
      </c>
      <c r="F291" s="118">
        <f>EXP(Overview!$F$21/Overview!$F$5-Overview!$F$21/('='!C291+273.15))</f>
        <v>1.2060497570954571</v>
      </c>
      <c r="G291" s="77">
        <f t="shared" si="27"/>
        <v>1.2545562034220881</v>
      </c>
      <c r="H291" s="115">
        <f t="shared" si="28"/>
        <v>0.58823529411764708</v>
      </c>
      <c r="I291" s="80">
        <f>IF((A291-Overview!$F$43)/365=ROUND((A291-Overview!$F$43)/365,0),I290*0.05,I290+U290)</f>
        <v>381.62370123930384</v>
      </c>
      <c r="J291" s="70">
        <f>IF(D291&lt;Overview!$F$16,1,'='!G291/Overview!$F$26)</f>
        <v>54.309792355934547</v>
      </c>
      <c r="K291" s="71">
        <f>IF(D291&lt;Overview!$F$17,'='!G291/Overview!$F$26,Overview!$F$33)</f>
        <v>9.1428571428571423</v>
      </c>
      <c r="L291" s="72">
        <f t="shared" si="29"/>
        <v>9.1428571428571423</v>
      </c>
      <c r="M291" s="81">
        <f>MIN(1,Overview!$F$44*F291*(G291-Overview!$F$25)^2+0.2)</f>
        <v>1</v>
      </c>
      <c r="N291" s="48">
        <f>L291*F291*Overview!$F$8</f>
        <v>0.12482270400293095</v>
      </c>
      <c r="O291" s="48">
        <f>F291*Overview!$F$6</f>
        <v>2.3686817229354781E-3</v>
      </c>
      <c r="P291" s="122">
        <f>N291*(H291/G291-(1+Overview!$F$35/'='!G291)/(Overview!$F$37*Overview!$F$33))/('='!H291+Overview!$F$36)</f>
        <v>1.1421910164570028E-2</v>
      </c>
      <c r="Q291" s="128">
        <f>(N291/G291-P291)*H291*Overview!$F$29*'='!G291^3</f>
        <v>92.61159337407814</v>
      </c>
      <c r="R291" s="57">
        <f t="shared" si="24"/>
        <v>0</v>
      </c>
      <c r="S291" s="58">
        <f t="shared" si="25"/>
        <v>4.7764760839637101E-3</v>
      </c>
      <c r="T291" s="58">
        <f>IF(D291&lt;Overview!$F$18,(1-Overview!$F$9)*'='!Q291-'='!D291*'='!O291,0)</f>
        <v>0</v>
      </c>
      <c r="U291" s="54">
        <f>IF(D291&gt;=Overview!$F$18,(1-Overview!$F$9)*'='!Q291-Overview!$F$18*'='!O291,0)</f>
        <v>7.4710142223395897</v>
      </c>
      <c r="V291" s="2"/>
      <c r="W291" s="112">
        <f>G291/Overview!$F$19</f>
        <v>1.8522902752430062</v>
      </c>
      <c r="X291" s="60">
        <f>G291^3*(1+H291*Overview!$F$38)</f>
        <v>2.4822661858631951</v>
      </c>
      <c r="Y291" s="61">
        <f>G291^3*Overview!$F$42*(1+Overview!$F$38*H291)+I291*Overview!$F$39/Overview!$F$40</f>
        <v>0.23998724119972276</v>
      </c>
      <c r="AD291" s="2"/>
    </row>
    <row r="292" spans="1:30">
      <c r="A292" s="34">
        <v>289</v>
      </c>
      <c r="B292">
        <v>1</v>
      </c>
      <c r="C292">
        <v>24</v>
      </c>
      <c r="D292" s="149">
        <f t="shared" si="26"/>
        <v>178.09744310451387</v>
      </c>
      <c r="E292" s="125">
        <f>B292/(B292+Overview!$F$22)</f>
        <v>0.58823529411764708</v>
      </c>
      <c r="F292" s="118">
        <f>EXP(Overview!$F$21/Overview!$F$5-Overview!$F$21/('='!C292+273.15))</f>
        <v>1.2060497570954571</v>
      </c>
      <c r="G292" s="77">
        <f t="shared" si="27"/>
        <v>1.2593326795060518</v>
      </c>
      <c r="H292" s="115">
        <f t="shared" si="28"/>
        <v>0.58823529411764708</v>
      </c>
      <c r="I292" s="80">
        <f>IF((A292-Overview!$F$43)/365=ROUND((A292-Overview!$F$43)/365,0),I291*0.05,I291+U291)</f>
        <v>389.09471546164343</v>
      </c>
      <c r="J292" s="70">
        <f>IF(D292&lt;Overview!$F$16,1,'='!G292/Overview!$F$26)</f>
        <v>54.516566212383196</v>
      </c>
      <c r="K292" s="71">
        <f>IF(D292&lt;Overview!$F$17,'='!G292/Overview!$F$26,Overview!$F$33)</f>
        <v>9.1428571428571423</v>
      </c>
      <c r="L292" s="72">
        <f t="shared" si="29"/>
        <v>9.1428571428571423</v>
      </c>
      <c r="M292" s="81">
        <f>MIN(1,Overview!$F$44*F292*(G292-Overview!$F$25)^2+0.2)</f>
        <v>1</v>
      </c>
      <c r="N292" s="48">
        <f>L292*F292*Overview!$F$8</f>
        <v>0.12482270400293095</v>
      </c>
      <c r="O292" s="48">
        <f>F292*Overview!$F$6</f>
        <v>2.3686817229354781E-3</v>
      </c>
      <c r="P292" s="122">
        <f>N292*(H292/G292-(1+Overview!$F$35/'='!G292)/(Overview!$F$37*Overview!$F$33))/('='!H292+Overview!$F$36)</f>
        <v>1.135708852220811E-2</v>
      </c>
      <c r="Q292" s="128">
        <f>(N292/G292-P292)*H292*Overview!$F$29*'='!G292^3</f>
        <v>93.341003592794308</v>
      </c>
      <c r="R292" s="57">
        <f t="shared" si="24"/>
        <v>0</v>
      </c>
      <c r="S292" s="58">
        <f t="shared" si="25"/>
        <v>4.7674509066865881E-3</v>
      </c>
      <c r="T292" s="58">
        <f>IF(D292&lt;Overview!$F$18,(1-Overview!$F$9)*'='!Q292-'='!D292*'='!O292,0)</f>
        <v>0</v>
      </c>
      <c r="U292" s="54">
        <f>IF(D292&gt;=Overview!$F$18,(1-Overview!$F$9)*'='!Q292-Overview!$F$18*'='!O292,0)</f>
        <v>7.5331599729742074</v>
      </c>
      <c r="V292" s="2"/>
      <c r="W292" s="112">
        <f>G292/Overview!$F$19</f>
        <v>1.8593425062838502</v>
      </c>
      <c r="X292" s="60">
        <f>G292^3*(1+H292*Overview!$F$38)</f>
        <v>2.5107264897449624</v>
      </c>
      <c r="Y292" s="61">
        <f>G292^3*Overview!$F$42*(1+Overview!$F$38*H292)+I292*Overview!$F$39/Overview!$F$40</f>
        <v>0.24287331807619802</v>
      </c>
      <c r="AD292" s="2"/>
    </row>
    <row r="293" spans="1:30">
      <c r="A293" s="34">
        <v>290</v>
      </c>
      <c r="B293">
        <v>1</v>
      </c>
      <c r="C293">
        <v>24</v>
      </c>
      <c r="D293" s="149">
        <f t="shared" si="26"/>
        <v>178.09744310451387</v>
      </c>
      <c r="E293" s="125">
        <f>B293/(B293+Overview!$F$22)</f>
        <v>0.58823529411764708</v>
      </c>
      <c r="F293" s="118">
        <f>EXP(Overview!$F$21/Overview!$F$5-Overview!$F$21/('='!C293+273.15))</f>
        <v>1.2060497570954571</v>
      </c>
      <c r="G293" s="77">
        <f t="shared" si="27"/>
        <v>1.2641001304127384</v>
      </c>
      <c r="H293" s="115">
        <f t="shared" si="28"/>
        <v>0.58823529411764708</v>
      </c>
      <c r="I293" s="80">
        <f>IF((A293-Overview!$F$43)/365=ROUND((A293-Overview!$F$43)/365,0),I292*0.05,I292+U292)</f>
        <v>396.62787543461764</v>
      </c>
      <c r="J293" s="70">
        <f>IF(D293&lt;Overview!$F$16,1,'='!G293/Overview!$F$26)</f>
        <v>54.722949368516815</v>
      </c>
      <c r="K293" s="71">
        <f>IF(D293&lt;Overview!$F$17,'='!G293/Overview!$F$26,Overview!$F$33)</f>
        <v>9.1428571428571423</v>
      </c>
      <c r="L293" s="72">
        <f t="shared" si="29"/>
        <v>9.1428571428571423</v>
      </c>
      <c r="M293" s="81">
        <f>MIN(1,Overview!$F$44*F293*(G293-Overview!$F$25)^2+0.2)</f>
        <v>1</v>
      </c>
      <c r="N293" s="48">
        <f>L293*F293*Overview!$F$8</f>
        <v>0.12482270400293095</v>
      </c>
      <c r="O293" s="48">
        <f>F293*Overview!$F$6</f>
        <v>2.3686817229354781E-3</v>
      </c>
      <c r="P293" s="122">
        <f>N293*(H293/G293-(1+Overview!$F$35/'='!G293)/(Overview!$F$37*Overview!$F$33))/('='!H293+Overview!$F$36)</f>
        <v>1.1292877837873933E-2</v>
      </c>
      <c r="Q293" s="128">
        <f>(N293/G293-P293)*H293*Overview!$F$29*'='!G293^3</f>
        <v>94.072059491828313</v>
      </c>
      <c r="R293" s="57">
        <f t="shared" si="24"/>
        <v>0</v>
      </c>
      <c r="S293" s="58">
        <f t="shared" si="25"/>
        <v>4.7584427825305203E-3</v>
      </c>
      <c r="T293" s="58">
        <f>IF(D293&lt;Overview!$F$18,(1-Overview!$F$9)*'='!Q293-'='!D293*'='!O293,0)</f>
        <v>0</v>
      </c>
      <c r="U293" s="54">
        <f>IF(D293&gt;=Overview!$F$18,(1-Overview!$F$9)*'='!Q293-Overview!$F$18*'='!O293,0)</f>
        <v>7.5954459355719051</v>
      </c>
      <c r="V293" s="2"/>
      <c r="W293" s="112">
        <f>G293/Overview!$F$19</f>
        <v>1.8663814120961735</v>
      </c>
      <c r="X293" s="60">
        <f>G293^3*(1+H293*Overview!$F$38)</f>
        <v>2.5393491163590673</v>
      </c>
      <c r="Y293" s="61">
        <f>G293^3*Overview!$F$42*(1+Overview!$F$38*H293)+I293*Overview!$F$39/Overview!$F$40</f>
        <v>0.24577670451392941</v>
      </c>
      <c r="AD293" s="2"/>
    </row>
    <row r="294" spans="1:30">
      <c r="A294" s="34">
        <v>291</v>
      </c>
      <c r="B294">
        <v>1</v>
      </c>
      <c r="C294">
        <v>24</v>
      </c>
      <c r="D294" s="149">
        <f t="shared" si="26"/>
        <v>178.09744310451387</v>
      </c>
      <c r="E294" s="125">
        <f>B294/(B294+Overview!$F$22)</f>
        <v>0.58823529411764708</v>
      </c>
      <c r="F294" s="118">
        <f>EXP(Overview!$F$21/Overview!$F$5-Overview!$F$21/('='!C294+273.15))</f>
        <v>1.2060497570954571</v>
      </c>
      <c r="G294" s="77">
        <f t="shared" si="27"/>
        <v>1.2688585731952688</v>
      </c>
      <c r="H294" s="115">
        <f t="shared" si="28"/>
        <v>0.58823529411764708</v>
      </c>
      <c r="I294" s="80">
        <f>IF((A294-Overview!$F$43)/365=ROUND((A294-Overview!$F$43)/365,0),I293*0.05,I293+U293)</f>
        <v>404.22332137018952</v>
      </c>
      <c r="J294" s="70">
        <f>IF(D294&lt;Overview!$F$16,1,'='!G294/Overview!$F$26)</f>
        <v>54.928942562565751</v>
      </c>
      <c r="K294" s="71">
        <f>IF(D294&lt;Overview!$F$17,'='!G294/Overview!$F$26,Overview!$F$33)</f>
        <v>9.1428571428571423</v>
      </c>
      <c r="L294" s="72">
        <f t="shared" si="29"/>
        <v>9.1428571428571423</v>
      </c>
      <c r="M294" s="81">
        <f>MIN(1,Overview!$F$44*F294*(G294-Overview!$F$25)^2+0.2)</f>
        <v>1</v>
      </c>
      <c r="N294" s="48">
        <f>L294*F294*Overview!$F$8</f>
        <v>0.12482270400293095</v>
      </c>
      <c r="O294" s="48">
        <f>F294*Overview!$F$6</f>
        <v>2.3686817229354781E-3</v>
      </c>
      <c r="P294" s="122">
        <f>N294*(H294/G294-(1+Overview!$F$35/'='!G294)/(Overview!$F$37*Overview!$F$33))/('='!H294+Overview!$F$36)</f>
        <v>1.1229269627693895E-2</v>
      </c>
      <c r="Q294" s="128">
        <f>(N294/G294-P294)*H294*Overview!$F$29*'='!G294^3</f>
        <v>94.804748502114236</v>
      </c>
      <c r="R294" s="57">
        <f t="shared" si="24"/>
        <v>0</v>
      </c>
      <c r="S294" s="58">
        <f t="shared" si="25"/>
        <v>4.749451679273548E-3</v>
      </c>
      <c r="T294" s="58">
        <f>IF(D294&lt;Overview!$F$18,(1-Overview!$F$9)*'='!Q294-'='!D294*'='!O294,0)</f>
        <v>0</v>
      </c>
      <c r="U294" s="54">
        <f>IF(D294&gt;=Overview!$F$18,(1-Overview!$F$9)*'='!Q294-Overview!$F$18*'='!O294,0)</f>
        <v>7.6578710392482643</v>
      </c>
      <c r="V294" s="2"/>
      <c r="W294" s="112">
        <f>G294/Overview!$F$19</f>
        <v>1.8734070178580671</v>
      </c>
      <c r="X294" s="60">
        <f>G294^3*(1+H294*Overview!$F$38)</f>
        <v>2.5681337581263546</v>
      </c>
      <c r="Y294" s="61">
        <f>G294^3*Overview!$F$42*(1+Overview!$F$38*H294)+I294*Overview!$F$39/Overview!$F$40</f>
        <v>0.24869737892364013</v>
      </c>
      <c r="AD294" s="2"/>
    </row>
    <row r="295" spans="1:30">
      <c r="A295" s="34">
        <v>292</v>
      </c>
      <c r="B295">
        <v>1</v>
      </c>
      <c r="C295">
        <v>24</v>
      </c>
      <c r="D295" s="149">
        <f t="shared" si="26"/>
        <v>178.09744310451387</v>
      </c>
      <c r="E295" s="125">
        <f>B295/(B295+Overview!$F$22)</f>
        <v>0.58823529411764708</v>
      </c>
      <c r="F295" s="118">
        <f>EXP(Overview!$F$21/Overview!$F$5-Overview!$F$21/('='!C295+273.15))</f>
        <v>1.2060497570954571</v>
      </c>
      <c r="G295" s="77">
        <f t="shared" si="27"/>
        <v>1.2736080248745425</v>
      </c>
      <c r="H295" s="115">
        <f t="shared" si="28"/>
        <v>0.58823529411764708</v>
      </c>
      <c r="I295" s="80">
        <f>IF((A295-Overview!$F$43)/365=ROUND((A295-Overview!$F$43)/365,0),I294*0.05,I294+U294)</f>
        <v>411.8811924094378</v>
      </c>
      <c r="J295" s="70">
        <f>IF(D295&lt;Overview!$F$16,1,'='!G295/Overview!$F$26)</f>
        <v>55.13454653136548</v>
      </c>
      <c r="K295" s="71">
        <f>IF(D295&lt;Overview!$F$17,'='!G295/Overview!$F$26,Overview!$F$33)</f>
        <v>9.1428571428571423</v>
      </c>
      <c r="L295" s="72">
        <f t="shared" si="29"/>
        <v>9.1428571428571423</v>
      </c>
      <c r="M295" s="81">
        <f>MIN(1,Overview!$F$44*F295*(G295-Overview!$F$25)^2+0.2)</f>
        <v>1</v>
      </c>
      <c r="N295" s="48">
        <f>L295*F295*Overview!$F$8</f>
        <v>0.12482270400293095</v>
      </c>
      <c r="O295" s="48">
        <f>F295*Overview!$F$6</f>
        <v>2.3686817229354781E-3</v>
      </c>
      <c r="P295" s="122">
        <f>N295*(H295/G295-(1+Overview!$F$35/'='!G295)/(Overview!$F$37*Overview!$F$33))/('='!H295+Overview!$F$36)</f>
        <v>1.1166255564120401E-2</v>
      </c>
      <c r="Q295" s="128">
        <f>(N295/G295-P295)*H295*Overview!$F$29*'='!G295^3</f>
        <v>95.539058102977009</v>
      </c>
      <c r="R295" s="57">
        <f t="shared" si="24"/>
        <v>0</v>
      </c>
      <c r="S295" s="58">
        <f t="shared" si="25"/>
        <v>4.740477564754585E-3</v>
      </c>
      <c r="T295" s="58">
        <f>IF(D295&lt;Overview!$F$18,(1-Overview!$F$9)*'='!Q295-'='!D295*'='!O295,0)</f>
        <v>0</v>
      </c>
      <c r="U295" s="54">
        <f>IF(D295&gt;=Overview!$F$18,(1-Overview!$F$9)*'='!Q295-Overview!$F$18*'='!O295,0)</f>
        <v>7.720434217241773</v>
      </c>
      <c r="V295" s="2"/>
      <c r="W295" s="112">
        <f>G295/Overview!$F$19</f>
        <v>1.880419348700048</v>
      </c>
      <c r="X295" s="60">
        <f>G295^3*(1+H295*Overview!$F$38)</f>
        <v>2.5970801034410198</v>
      </c>
      <c r="Y295" s="61">
        <f>G295^3*Overview!$F$42*(1+Overview!$F$38*H295)+I295*Overview!$F$39/Overview!$F$40</f>
        <v>0.25163531930712008</v>
      </c>
      <c r="AD295" s="2"/>
    </row>
    <row r="296" spans="1:30">
      <c r="A296" s="34">
        <v>293</v>
      </c>
      <c r="B296">
        <v>1</v>
      </c>
      <c r="C296">
        <v>24</v>
      </c>
      <c r="D296" s="149">
        <f t="shared" si="26"/>
        <v>178.09744310451387</v>
      </c>
      <c r="E296" s="125">
        <f>B296/(B296+Overview!$F$22)</f>
        <v>0.58823529411764708</v>
      </c>
      <c r="F296" s="118">
        <f>EXP(Overview!$F$21/Overview!$F$5-Overview!$F$21/('='!C296+273.15))</f>
        <v>1.2060497570954571</v>
      </c>
      <c r="G296" s="77">
        <f t="shared" si="27"/>
        <v>1.2783485024392971</v>
      </c>
      <c r="H296" s="115">
        <f t="shared" si="28"/>
        <v>0.58823529411764708</v>
      </c>
      <c r="I296" s="80">
        <f>IF((A296-Overview!$F$43)/365=ROUND((A296-Overview!$F$43)/365,0),I295*0.05,I295+U295)</f>
        <v>419.60162662667955</v>
      </c>
      <c r="J296" s="70">
        <f>IF(D296&lt;Overview!$F$16,1,'='!G296/Overview!$F$26)</f>
        <v>55.339762010359181</v>
      </c>
      <c r="K296" s="71">
        <f>IF(D296&lt;Overview!$F$17,'='!G296/Overview!$F$26,Overview!$F$33)</f>
        <v>9.1428571428571423</v>
      </c>
      <c r="L296" s="72">
        <f t="shared" si="29"/>
        <v>9.1428571428571423</v>
      </c>
      <c r="M296" s="81">
        <f>MIN(1,Overview!$F$44*F296*(G296-Overview!$F$25)^2+0.2)</f>
        <v>1</v>
      </c>
      <c r="N296" s="48">
        <f>L296*F296*Overview!$F$8</f>
        <v>0.12482270400293095</v>
      </c>
      <c r="O296" s="48">
        <f>F296*Overview!$F$6</f>
        <v>2.3686817229354781E-3</v>
      </c>
      <c r="P296" s="122">
        <f>N296*(H296/G296-(1+Overview!$F$35/'='!G296)/(Overview!$F$37*Overview!$F$33))/('='!H296+Overview!$F$36)</f>
        <v>1.110382747234767E-2</v>
      </c>
      <c r="Q296" s="128">
        <f>(N296/G296-P296)*H296*Overview!$F$29*'='!G296^3</f>
        <v>96.274975822010347</v>
      </c>
      <c r="R296" s="57">
        <f t="shared" si="24"/>
        <v>0</v>
      </c>
      <c r="S296" s="58">
        <f t="shared" si="25"/>
        <v>4.7315204068733236E-3</v>
      </c>
      <c r="T296" s="58">
        <f>IF(D296&lt;Overview!$F$18,(1-Overview!$F$9)*'='!Q296-'='!D296*'='!O296,0)</f>
        <v>0</v>
      </c>
      <c r="U296" s="54">
        <f>IF(D296&gt;=Overview!$F$18,(1-Overview!$F$9)*'='!Q296-Overview!$F$18*'='!O296,0)</f>
        <v>7.7831344069034136</v>
      </c>
      <c r="V296" s="2"/>
      <c r="W296" s="112">
        <f>G296/Overview!$F$19</f>
        <v>1.8874184297051484</v>
      </c>
      <c r="X296" s="60">
        <f>G296^3*(1+H296*Overview!$F$38)</f>
        <v>2.6261878367216971</v>
      </c>
      <c r="Y296" s="61">
        <f>G296^3*Overview!$F$42*(1+Overview!$F$38*H296)+I296*Overview!$F$39/Overview!$F$40</f>
        <v>0.25459050326200294</v>
      </c>
      <c r="AD296" s="2"/>
    </row>
    <row r="297" spans="1:30">
      <c r="A297" s="34">
        <v>294</v>
      </c>
      <c r="B297">
        <v>1</v>
      </c>
      <c r="C297">
        <v>24</v>
      </c>
      <c r="D297" s="149">
        <f t="shared" si="26"/>
        <v>178.09744310451387</v>
      </c>
      <c r="E297" s="125">
        <f>B297/(B297+Overview!$F$22)</f>
        <v>0.58823529411764708</v>
      </c>
      <c r="F297" s="118">
        <f>EXP(Overview!$F$21/Overview!$F$5-Overview!$F$21/('='!C297+273.15))</f>
        <v>1.2060497570954571</v>
      </c>
      <c r="G297" s="77">
        <f t="shared" si="27"/>
        <v>1.2830800228461705</v>
      </c>
      <c r="H297" s="115">
        <f t="shared" si="28"/>
        <v>0.58823529411764708</v>
      </c>
      <c r="I297" s="80">
        <f>IF((A297-Overview!$F$43)/365=ROUND((A297-Overview!$F$43)/365,0),I296*0.05,I296+U296)</f>
        <v>427.38476103358295</v>
      </c>
      <c r="J297" s="70">
        <f>IF(D297&lt;Overview!$F$16,1,'='!G297/Overview!$F$26)</f>
        <v>55.544589733600461</v>
      </c>
      <c r="K297" s="71">
        <f>IF(D297&lt;Overview!$F$17,'='!G297/Overview!$F$26,Overview!$F$33)</f>
        <v>9.1428571428571423</v>
      </c>
      <c r="L297" s="72">
        <f t="shared" si="29"/>
        <v>9.1428571428571423</v>
      </c>
      <c r="M297" s="81">
        <f>MIN(1,Overview!$F$44*F297*(G297-Overview!$F$25)^2+0.2)</f>
        <v>1</v>
      </c>
      <c r="N297" s="48">
        <f>L297*F297*Overview!$F$8</f>
        <v>0.12482270400293095</v>
      </c>
      <c r="O297" s="48">
        <f>F297*Overview!$F$6</f>
        <v>2.3686817229354781E-3</v>
      </c>
      <c r="P297" s="122">
        <f>N297*(H297/G297-(1+Overview!$F$35/'='!G297)/(Overview!$F$37*Overview!$F$33))/('='!H297+Overview!$F$36)</f>
        <v>1.1041977326825615E-2</v>
      </c>
      <c r="Q297" s="128">
        <f>(N297/G297-P297)*H297*Overview!$F$29*'='!G297^3</f>
        <v>97.012489234955211</v>
      </c>
      <c r="R297" s="57">
        <f t="shared" si="24"/>
        <v>0</v>
      </c>
      <c r="S297" s="58">
        <f t="shared" si="25"/>
        <v>4.722580173590102E-3</v>
      </c>
      <c r="T297" s="58">
        <f>IF(D297&lt;Overview!$F$18,(1-Overview!$F$9)*'='!Q297-'='!D297*'='!O297,0)</f>
        <v>0</v>
      </c>
      <c r="U297" s="54">
        <f>IF(D297&gt;=Overview!$F$18,(1-Overview!$F$9)*'='!Q297-Overview!$F$18*'='!O297,0)</f>
        <v>7.8459705496863164</v>
      </c>
      <c r="V297" s="2"/>
      <c r="W297" s="112">
        <f>G297/Overview!$F$19</f>
        <v>1.8944042859090071</v>
      </c>
      <c r="X297" s="60">
        <f>G297^3*(1+H297*Overview!$F$38)</f>
        <v>2.6554566384621525</v>
      </c>
      <c r="Y297" s="61">
        <f>G297^3*Overview!$F$42*(1+Overview!$F$38*H297)+I297*Overview!$F$39/Overview!$F$40</f>
        <v>0.25756290798650761</v>
      </c>
      <c r="AD297" s="2"/>
    </row>
    <row r="298" spans="1:30">
      <c r="A298" s="34">
        <v>295</v>
      </c>
      <c r="B298">
        <v>1</v>
      </c>
      <c r="C298">
        <v>24</v>
      </c>
      <c r="D298" s="149">
        <f t="shared" si="26"/>
        <v>178.09744310451387</v>
      </c>
      <c r="E298" s="125">
        <f>B298/(B298+Overview!$F$22)</f>
        <v>0.58823529411764708</v>
      </c>
      <c r="F298" s="118">
        <f>EXP(Overview!$F$21/Overview!$F$5-Overview!$F$21/('='!C298+273.15))</f>
        <v>1.2060497570954571</v>
      </c>
      <c r="G298" s="77">
        <f t="shared" si="27"/>
        <v>1.2878026030197607</v>
      </c>
      <c r="H298" s="115">
        <f t="shared" si="28"/>
        <v>0.58823529411764708</v>
      </c>
      <c r="I298" s="80">
        <f>IF((A298-Overview!$F$43)/365=ROUND((A298-Overview!$F$43)/365,0),I297*0.05,I297+U297)</f>
        <v>435.23073158326929</v>
      </c>
      <c r="J298" s="70">
        <f>IF(D298&lt;Overview!$F$16,1,'='!G298/Overview!$F$26)</f>
        <v>55.749030433755877</v>
      </c>
      <c r="K298" s="71">
        <f>IF(D298&lt;Overview!$F$17,'='!G298/Overview!$F$26,Overview!$F$33)</f>
        <v>9.1428571428571423</v>
      </c>
      <c r="L298" s="72">
        <f t="shared" si="29"/>
        <v>9.1428571428571423</v>
      </c>
      <c r="M298" s="81">
        <f>MIN(1,Overview!$F$44*F298*(G298-Overview!$F$25)^2+0.2)</f>
        <v>1</v>
      </c>
      <c r="N298" s="48">
        <f>L298*F298*Overview!$F$8</f>
        <v>0.12482270400293095</v>
      </c>
      <c r="O298" s="48">
        <f>F298*Overview!$F$6</f>
        <v>2.3686817229354781E-3</v>
      </c>
      <c r="P298" s="122">
        <f>N298*(H298/G298-(1+Overview!$F$35/'='!G298)/(Overview!$F$37*Overview!$F$33))/('='!H298+Overview!$F$36)</f>
        <v>1.0980697247868838E-2</v>
      </c>
      <c r="Q298" s="128">
        <f>(N298/G298-P298)*H298*Overview!$F$29*'='!G298^3</f>
        <v>97.751585965577775</v>
      </c>
      <c r="R298" s="57">
        <f t="shared" si="24"/>
        <v>0</v>
      </c>
      <c r="S298" s="58">
        <f t="shared" si="25"/>
        <v>4.7136568329258039E-3</v>
      </c>
      <c r="T298" s="58">
        <f>IF(D298&lt;Overview!$F$18,(1-Overview!$F$9)*'='!Q298-'='!D298*'='!O298,0)</f>
        <v>0</v>
      </c>
      <c r="U298" s="54">
        <f>IF(D298&gt;=Overview!$F$18,(1-Overview!$F$9)*'='!Q298-Overview!$F$18*'='!O298,0)</f>
        <v>7.9089415911353589</v>
      </c>
      <c r="V298" s="2"/>
      <c r="W298" s="112">
        <f>G298/Overview!$F$19</f>
        <v>1.9013769422999567</v>
      </c>
      <c r="X298" s="60">
        <f>G298^3*(1+H298*Overview!$F$38)</f>
        <v>2.6848861852815591</v>
      </c>
      <c r="Y298" s="61">
        <f>G298^3*Overview!$F$42*(1+Overview!$F$38*H298)+I298*Overview!$F$39/Overview!$F$40</f>
        <v>0.26055251028414056</v>
      </c>
      <c r="AD298" s="2"/>
    </row>
    <row r="299" spans="1:30">
      <c r="A299" s="34">
        <v>296</v>
      </c>
      <c r="B299">
        <v>1</v>
      </c>
      <c r="C299">
        <v>24</v>
      </c>
      <c r="D299" s="149">
        <f t="shared" si="26"/>
        <v>178.09744310451387</v>
      </c>
      <c r="E299" s="125">
        <f>B299/(B299+Overview!$F$22)</f>
        <v>0.58823529411764708</v>
      </c>
      <c r="F299" s="118">
        <f>EXP(Overview!$F$21/Overview!$F$5-Overview!$F$21/('='!C299+273.15))</f>
        <v>1.2060497570954571</v>
      </c>
      <c r="G299" s="77">
        <f t="shared" si="27"/>
        <v>1.2925162598526865</v>
      </c>
      <c r="H299" s="115">
        <f t="shared" si="28"/>
        <v>0.58823529411764708</v>
      </c>
      <c r="I299" s="80">
        <f>IF((A299-Overview!$F$43)/365=ROUND((A299-Overview!$F$43)/365,0),I298*0.05,I298+U298)</f>
        <v>443.13967317440466</v>
      </c>
      <c r="J299" s="70">
        <f>IF(D299&lt;Overview!$F$16,1,'='!G299/Overview!$F$26)</f>
        <v>55.953084842107643</v>
      </c>
      <c r="K299" s="71">
        <f>IF(D299&lt;Overview!$F$17,'='!G299/Overview!$F$26,Overview!$F$33)</f>
        <v>9.1428571428571423</v>
      </c>
      <c r="L299" s="72">
        <f t="shared" si="29"/>
        <v>9.1428571428571423</v>
      </c>
      <c r="M299" s="81">
        <f>MIN(1,Overview!$F$44*F299*(G299-Overview!$F$25)^2+0.2)</f>
        <v>1</v>
      </c>
      <c r="N299" s="48">
        <f>L299*F299*Overview!$F$8</f>
        <v>0.12482270400293095</v>
      </c>
      <c r="O299" s="48">
        <f>F299*Overview!$F$6</f>
        <v>2.3686817229354781E-3</v>
      </c>
      <c r="P299" s="122">
        <f>N299*(H299/G299-(1+Overview!$F$35/'='!G299)/(Overview!$F$37*Overview!$F$33))/('='!H299+Overview!$F$36)</f>
        <v>1.0919979498357619E-2</v>
      </c>
      <c r="Q299" s="128">
        <f>(N299/G299-P299)*H299*Overview!$F$29*'='!G299^3</f>
        <v>98.492253685547624</v>
      </c>
      <c r="R299" s="57">
        <f t="shared" si="24"/>
        <v>0</v>
      </c>
      <c r="S299" s="58">
        <f t="shared" si="25"/>
        <v>4.7047503529617351E-3</v>
      </c>
      <c r="T299" s="58">
        <f>IF(D299&lt;Overview!$F$18,(1-Overview!$F$9)*'='!Q299-'='!D299*'='!O299,0)</f>
        <v>0</v>
      </c>
      <c r="U299" s="54">
        <f>IF(D299&gt;=Overview!$F$18,(1-Overview!$F$9)*'='!Q299-Overview!$F$18*'='!O299,0)</f>
        <v>7.9720464808767906</v>
      </c>
      <c r="V299" s="2"/>
      <c r="W299" s="112">
        <f>G299/Overview!$F$19</f>
        <v>1.9083364238191147</v>
      </c>
      <c r="X299" s="60">
        <f>G299^3*(1+H299*Overview!$F$38)</f>
        <v>2.7144761499743741</v>
      </c>
      <c r="Y299" s="61">
        <f>G299^3*Overview!$F$42*(1+Overview!$F$38*H299)+I299*Overview!$F$39/Overview!$F$40</f>
        <v>0.26355928656836325</v>
      </c>
      <c r="AD299" s="2"/>
    </row>
    <row r="300" spans="1:30">
      <c r="A300" s="34">
        <v>297</v>
      </c>
      <c r="B300">
        <v>1</v>
      </c>
      <c r="C300">
        <v>24</v>
      </c>
      <c r="D300" s="149">
        <f t="shared" si="26"/>
        <v>178.09744310451387</v>
      </c>
      <c r="E300" s="125">
        <f>B300/(B300+Overview!$F$22)</f>
        <v>0.58823529411764708</v>
      </c>
      <c r="F300" s="118">
        <f>EXP(Overview!$F$21/Overview!$F$5-Overview!$F$21/('='!C300+273.15))</f>
        <v>1.2060497570954571</v>
      </c>
      <c r="G300" s="77">
        <f t="shared" si="27"/>
        <v>1.2972210102056483</v>
      </c>
      <c r="H300" s="115">
        <f t="shared" si="28"/>
        <v>0.58823529411764708</v>
      </c>
      <c r="I300" s="80">
        <f>IF((A300-Overview!$F$43)/365=ROUND((A300-Overview!$F$43)/365,0),I299*0.05,I299+U299)</f>
        <v>451.11171965528143</v>
      </c>
      <c r="J300" s="70">
        <f>IF(D300&lt;Overview!$F$16,1,'='!G300/Overview!$F$26)</f>
        <v>56.156753688556208</v>
      </c>
      <c r="K300" s="71">
        <f>IF(D300&lt;Overview!$F$17,'='!G300/Overview!$F$26,Overview!$F$33)</f>
        <v>9.1428571428571423</v>
      </c>
      <c r="L300" s="72">
        <f t="shared" si="29"/>
        <v>9.1428571428571423</v>
      </c>
      <c r="M300" s="81">
        <f>MIN(1,Overview!$F$44*F300*(G300-Overview!$F$25)^2+0.2)</f>
        <v>1</v>
      </c>
      <c r="N300" s="48">
        <f>L300*F300*Overview!$F$8</f>
        <v>0.12482270400293095</v>
      </c>
      <c r="O300" s="48">
        <f>F300*Overview!$F$6</f>
        <v>2.3686817229354781E-3</v>
      </c>
      <c r="P300" s="122">
        <f>N300*(H300/G300-(1+Overview!$F$35/'='!G300)/(Overview!$F$37*Overview!$F$33))/('='!H300+Overview!$F$36)</f>
        <v>1.0859816480528039E-2</v>
      </c>
      <c r="Q300" s="128">
        <f>(N300/G300-P300)*H300*Overview!$F$29*'='!G300^3</f>
        <v>99.234480114316042</v>
      </c>
      <c r="R300" s="57">
        <f t="shared" si="24"/>
        <v>0</v>
      </c>
      <c r="S300" s="58">
        <f t="shared" si="25"/>
        <v>4.6958607018395106E-3</v>
      </c>
      <c r="T300" s="58">
        <f>IF(D300&lt;Overview!$F$18,(1-Overview!$F$9)*'='!Q300-'='!D300*'='!O300,0)</f>
        <v>0</v>
      </c>
      <c r="U300" s="54">
        <f>IF(D300&gt;=Overview!$F$18,(1-Overview!$F$9)*'='!Q300-Overview!$F$18*'='!O300,0)</f>
        <v>8.0352841726078577</v>
      </c>
      <c r="V300" s="2"/>
      <c r="W300" s="112">
        <f>G300/Overview!$F$19</f>
        <v>1.9152827553604728</v>
      </c>
      <c r="X300" s="60">
        <f>G300^3*(1+H300*Overview!$F$38)</f>
        <v>2.7442262015598202</v>
      </c>
      <c r="Y300" s="61">
        <f>G300^3*Overview!$F$42*(1+Overview!$F$38*H300)+I300*Overview!$F$39/Overview!$F$40</f>
        <v>0.26658321286722242</v>
      </c>
      <c r="AD300" s="2"/>
    </row>
    <row r="301" spans="1:30">
      <c r="A301" s="34">
        <v>298</v>
      </c>
      <c r="B301">
        <v>1</v>
      </c>
      <c r="C301">
        <v>24</v>
      </c>
      <c r="D301" s="149">
        <f t="shared" si="26"/>
        <v>178.09744310451387</v>
      </c>
      <c r="E301" s="125">
        <f>B301/(B301+Overview!$F$22)</f>
        <v>0.58823529411764708</v>
      </c>
      <c r="F301" s="118">
        <f>EXP(Overview!$F$21/Overview!$F$5-Overview!$F$21/('='!C301+273.15))</f>
        <v>1.2060497570954571</v>
      </c>
      <c r="G301" s="77">
        <f t="shared" si="27"/>
        <v>1.3019168709074878</v>
      </c>
      <c r="H301" s="115">
        <f t="shared" si="28"/>
        <v>0.58823529411764708</v>
      </c>
      <c r="I301" s="80">
        <f>IF((A301-Overview!$F$43)/365=ROUND((A301-Overview!$F$43)/365,0),I300*0.05,I300+U300)</f>
        <v>459.14700382788931</v>
      </c>
      <c r="J301" s="70">
        <f>IF(D301&lt;Overview!$F$16,1,'='!G301/Overview!$F$26)</f>
        <v>56.360037701622851</v>
      </c>
      <c r="K301" s="71">
        <f>IF(D301&lt;Overview!$F$17,'='!G301/Overview!$F$26,Overview!$F$33)</f>
        <v>9.1428571428571423</v>
      </c>
      <c r="L301" s="72">
        <f t="shared" si="29"/>
        <v>9.1428571428571423</v>
      </c>
      <c r="M301" s="81">
        <f>MIN(1,Overview!$F$44*F301*(G301-Overview!$F$25)^2+0.2)</f>
        <v>1</v>
      </c>
      <c r="N301" s="48">
        <f>L301*F301*Overview!$F$8</f>
        <v>0.12482270400293095</v>
      </c>
      <c r="O301" s="48">
        <f>F301*Overview!$F$6</f>
        <v>2.3686817229354781E-3</v>
      </c>
      <c r="P301" s="122">
        <f>N301*(H301/G301-(1+Overview!$F$35/'='!G301)/(Overview!$F$37*Overview!$F$33))/('='!H301+Overview!$F$36)</f>
        <v>1.0800200732848464E-2</v>
      </c>
      <c r="Q301" s="128">
        <f>(N301/G301-P301)*H301*Overview!$F$29*'='!G301^3</f>
        <v>99.978253018993925</v>
      </c>
      <c r="R301" s="57">
        <f t="shared" si="24"/>
        <v>0</v>
      </c>
      <c r="S301" s="58">
        <f t="shared" si="25"/>
        <v>4.6869878477609423E-3</v>
      </c>
      <c r="T301" s="58">
        <f>IF(D301&lt;Overview!$F$18,(1-Overview!$F$9)*'='!Q301-'='!D301*'='!O301,0)</f>
        <v>0</v>
      </c>
      <c r="U301" s="54">
        <f>IF(D301&gt;=Overview!$F$18,(1-Overview!$F$9)*'='!Q301-Overview!$F$18*'='!O301,0)</f>
        <v>8.0986536240864133</v>
      </c>
      <c r="V301" s="2"/>
      <c r="W301" s="112">
        <f>G301/Overview!$F$19</f>
        <v>1.9222159617709844</v>
      </c>
      <c r="X301" s="60">
        <f>G301^3*(1+H301*Overview!$F$38)</f>
        <v>2.7741360053309587</v>
      </c>
      <c r="Y301" s="61">
        <f>G301^3*Overview!$F$42*(1+Overview!$F$38*H301)+I301*Overview!$F$39/Overview!$F$40</f>
        <v>0.26962426482794366</v>
      </c>
      <c r="AD301" s="2"/>
    </row>
    <row r="302" spans="1:30">
      <c r="A302" s="34">
        <v>299</v>
      </c>
      <c r="B302">
        <v>1</v>
      </c>
      <c r="C302">
        <v>24</v>
      </c>
      <c r="D302" s="149">
        <f t="shared" si="26"/>
        <v>178.09744310451387</v>
      </c>
      <c r="E302" s="125">
        <f>B302/(B302+Overview!$F$22)</f>
        <v>0.58823529411764708</v>
      </c>
      <c r="F302" s="118">
        <f>EXP(Overview!$F$21/Overview!$F$5-Overview!$F$21/('='!C302+273.15))</f>
        <v>1.2060497570954571</v>
      </c>
      <c r="G302" s="77">
        <f t="shared" si="27"/>
        <v>1.3066038587552486</v>
      </c>
      <c r="H302" s="115">
        <f t="shared" si="28"/>
        <v>0.58823529411764708</v>
      </c>
      <c r="I302" s="80">
        <f>IF((A302-Overview!$F$43)/365=ROUND((A302-Overview!$F$43)/365,0),I301*0.05,I301+U301)</f>
        <v>467.24565745197572</v>
      </c>
      <c r="J302" s="70">
        <f>IF(D302&lt;Overview!$F$16,1,'='!G302/Overview!$F$26)</f>
        <v>56.562937608452323</v>
      </c>
      <c r="K302" s="71">
        <f>IF(D302&lt;Overview!$F$17,'='!G302/Overview!$F$26,Overview!$F$33)</f>
        <v>9.1428571428571423</v>
      </c>
      <c r="L302" s="72">
        <f t="shared" si="29"/>
        <v>9.1428571428571423</v>
      </c>
      <c r="M302" s="81">
        <f>MIN(1,Overview!$F$44*F302*(G302-Overview!$F$25)^2+0.2)</f>
        <v>1</v>
      </c>
      <c r="N302" s="48">
        <f>L302*F302*Overview!$F$8</f>
        <v>0.12482270400293095</v>
      </c>
      <c r="O302" s="48">
        <f>F302*Overview!$F$6</f>
        <v>2.3686817229354781E-3</v>
      </c>
      <c r="P302" s="122">
        <f>N302*(H302/G302-(1+Overview!$F$35/'='!G302)/(Overview!$F$37*Overview!$F$33))/('='!H302+Overview!$F$36)</f>
        <v>1.0741124926979638E-2</v>
      </c>
      <c r="Q302" s="128">
        <f>(N302/G302-P302)*H302*Overview!$F$29*'='!G302^3</f>
        <v>100.72356021423015</v>
      </c>
      <c r="R302" s="57">
        <f t="shared" si="24"/>
        <v>0</v>
      </c>
      <c r="S302" s="58">
        <f t="shared" si="25"/>
        <v>4.6781317589879275E-3</v>
      </c>
      <c r="T302" s="58">
        <f>IF(D302&lt;Overview!$F$18,(1-Overview!$F$9)*'='!Q302-'='!D302*'='!O302,0)</f>
        <v>0</v>
      </c>
      <c r="U302" s="54">
        <f>IF(D302&gt;=Overview!$F$18,(1-Overview!$F$9)*'='!Q302-Overview!$F$18*'='!O302,0)</f>
        <v>8.1621537971205402</v>
      </c>
      <c r="V302" s="2"/>
      <c r="W302" s="112">
        <f>G302/Overview!$F$19</f>
        <v>1.9291360678506551</v>
      </c>
      <c r="X302" s="60">
        <f>G302^3*(1+H302*Overview!$F$38)</f>
        <v>2.8042052229033794</v>
      </c>
      <c r="Y302" s="61">
        <f>G302^3*Overview!$F$42*(1+Overview!$F$38*H302)+I302*Overview!$F$39/Overview!$F$40</f>
        <v>0.27268241772148999</v>
      </c>
      <c r="AD302" s="2"/>
    </row>
    <row r="303" spans="1:30">
      <c r="A303" s="34">
        <v>300</v>
      </c>
      <c r="B303">
        <v>1</v>
      </c>
      <c r="C303">
        <v>24</v>
      </c>
      <c r="D303" s="149">
        <f t="shared" si="26"/>
        <v>178.09744310451387</v>
      </c>
      <c r="E303" s="125">
        <f>B303/(B303+Overview!$F$22)</f>
        <v>0.58823529411764708</v>
      </c>
      <c r="F303" s="118">
        <f>EXP(Overview!$F$21/Overview!$F$5-Overview!$F$21/('='!C303+273.15))</f>
        <v>1.2060497570954571</v>
      </c>
      <c r="G303" s="77">
        <f t="shared" si="27"/>
        <v>1.3112819905142366</v>
      </c>
      <c r="H303" s="115">
        <f t="shared" si="28"/>
        <v>0.58823529411764708</v>
      </c>
      <c r="I303" s="80">
        <f>IF((A303-Overview!$F$43)/365=ROUND((A303-Overview!$F$43)/365,0),I302*0.05,I302+U302)</f>
        <v>475.40781124909626</v>
      </c>
      <c r="J303" s="70">
        <f>IF(D303&lt;Overview!$F$16,1,'='!G303/Overview!$F$26)</f>
        <v>56.765454134815435</v>
      </c>
      <c r="K303" s="71">
        <f>IF(D303&lt;Overview!$F$17,'='!G303/Overview!$F$26,Overview!$F$33)</f>
        <v>9.1428571428571423</v>
      </c>
      <c r="L303" s="72">
        <f t="shared" si="29"/>
        <v>9.1428571428571423</v>
      </c>
      <c r="M303" s="81">
        <f>MIN(1,Overview!$F$44*F303*(G303-Overview!$F$25)^2+0.2)</f>
        <v>1</v>
      </c>
      <c r="N303" s="48">
        <f>L303*F303*Overview!$F$8</f>
        <v>0.12482270400293095</v>
      </c>
      <c r="O303" s="48">
        <f>F303*Overview!$F$6</f>
        <v>2.3686817229354781E-3</v>
      </c>
      <c r="P303" s="122">
        <f>N303*(H303/G303-(1+Overview!$F$35/'='!G303)/(Overview!$F$37*Overview!$F$33))/('='!H303+Overview!$F$36)</f>
        <v>1.0682581864815837E-2</v>
      </c>
      <c r="Q303" s="128">
        <f>(N303/G303-P303)*H303*Overview!$F$29*'='!G303^3</f>
        <v>101.47038956208971</v>
      </c>
      <c r="R303" s="57">
        <f t="shared" si="24"/>
        <v>0</v>
      </c>
      <c r="S303" s="58">
        <f t="shared" si="25"/>
        <v>4.6692924038423322E-3</v>
      </c>
      <c r="T303" s="58">
        <f>IF(D303&lt;Overview!$F$18,(1-Overview!$F$9)*'='!Q303-'='!D303*'='!O303,0)</f>
        <v>0</v>
      </c>
      <c r="U303" s="54">
        <f>IF(D303&gt;=Overview!$F$18,(1-Overview!$F$9)*'='!Q303-Overview!$F$18*'='!O303,0)</f>
        <v>8.2257836575581749</v>
      </c>
      <c r="V303" s="2"/>
      <c r="W303" s="112">
        <f>G303/Overview!$F$19</f>
        <v>1.9360430983526304</v>
      </c>
      <c r="X303" s="60">
        <f>G303^3*(1+H303*Overview!$F$38)</f>
        <v>2.834433512263494</v>
      </c>
      <c r="Y303" s="61">
        <f>G303^3*Overview!$F$42*(1+Overview!$F$38*H303)+I303*Overview!$F$39/Overview!$F$40</f>
        <v>0.27575764644708428</v>
      </c>
      <c r="AD303" s="2"/>
    </row>
    <row r="304" spans="1:30">
      <c r="A304" s="34">
        <v>301</v>
      </c>
      <c r="B304">
        <v>1</v>
      </c>
      <c r="C304">
        <v>24</v>
      </c>
      <c r="D304" s="149">
        <f t="shared" si="26"/>
        <v>178.09744310451387</v>
      </c>
      <c r="E304" s="125">
        <f>B304/(B304+Overview!$F$22)</f>
        <v>0.58823529411764708</v>
      </c>
      <c r="F304" s="118">
        <f>EXP(Overview!$F$21/Overview!$F$5-Overview!$F$21/('='!C304+273.15))</f>
        <v>1.2060497570954571</v>
      </c>
      <c r="G304" s="77">
        <f t="shared" si="27"/>
        <v>1.3159512829180788</v>
      </c>
      <c r="H304" s="115">
        <f t="shared" si="28"/>
        <v>0.58823529411764708</v>
      </c>
      <c r="I304" s="80">
        <f>IF((A304-Overview!$F$43)/365=ROUND((A304-Overview!$F$43)/365,0),I303*0.05,I303+U303)</f>
        <v>483.63359490665442</v>
      </c>
      <c r="J304" s="70">
        <f>IF(D304&lt;Overview!$F$16,1,'='!G304/Overview!$F$26)</f>
        <v>56.967588005111644</v>
      </c>
      <c r="K304" s="71">
        <f>IF(D304&lt;Overview!$F$17,'='!G304/Overview!$F$26,Overview!$F$33)</f>
        <v>9.1428571428571423</v>
      </c>
      <c r="L304" s="72">
        <f t="shared" si="29"/>
        <v>9.1428571428571423</v>
      </c>
      <c r="M304" s="81">
        <f>MIN(1,Overview!$F$44*F304*(G304-Overview!$F$25)^2+0.2)</f>
        <v>1</v>
      </c>
      <c r="N304" s="48">
        <f>L304*F304*Overview!$F$8</f>
        <v>0.12482270400293095</v>
      </c>
      <c r="O304" s="48">
        <f>F304*Overview!$F$6</f>
        <v>2.3686817229354781E-3</v>
      </c>
      <c r="P304" s="122">
        <f>N304*(H304/G304-(1+Overview!$F$35/'='!G304)/(Overview!$F$37*Overview!$F$33))/('='!H304+Overview!$F$36)</f>
        <v>1.0624564475604522E-2</v>
      </c>
      <c r="Q304" s="128">
        <f>(N304/G304-P304)*H304*Overview!$F$29*'='!G304^3</f>
        <v>102.2187289719319</v>
      </c>
      <c r="R304" s="57">
        <f t="shared" si="24"/>
        <v>0</v>
      </c>
      <c r="S304" s="58">
        <f t="shared" si="25"/>
        <v>4.660469750705872E-3</v>
      </c>
      <c r="T304" s="58">
        <f>IF(D304&lt;Overview!$F$18,(1-Overview!$F$9)*'='!Q304-'='!D304*'='!O304,0)</f>
        <v>0</v>
      </c>
      <c r="U304" s="54">
        <f>IF(D304&gt;=Overview!$F$18,(1-Overview!$F$9)*'='!Q304-Overview!$F$18*'='!O304,0)</f>
        <v>8.2895421752767291</v>
      </c>
      <c r="V304" s="2"/>
      <c r="W304" s="112">
        <f>G304/Overview!$F$19</f>
        <v>1.9429370779832849</v>
      </c>
      <c r="X304" s="60">
        <f>G304^3*(1+H304*Overview!$F$38)</f>
        <v>2.8648205278164371</v>
      </c>
      <c r="Y304" s="61">
        <f>G304^3*Overview!$F$42*(1+Overview!$F$38*H304)+I304*Overview!$F$39/Overview!$F$40</f>
        <v>0.27884992553669574</v>
      </c>
      <c r="AD304" s="2"/>
    </row>
    <row r="305" spans="1:30">
      <c r="A305" s="34">
        <v>302</v>
      </c>
      <c r="B305">
        <v>1</v>
      </c>
      <c r="C305">
        <v>24</v>
      </c>
      <c r="D305" s="149">
        <f t="shared" si="26"/>
        <v>178.09744310451387</v>
      </c>
      <c r="E305" s="125">
        <f>B305/(B305+Overview!$F$22)</f>
        <v>0.58823529411764708</v>
      </c>
      <c r="F305" s="118">
        <f>EXP(Overview!$F$21/Overview!$F$5-Overview!$F$21/('='!C305+273.15))</f>
        <v>1.2060497570954571</v>
      </c>
      <c r="G305" s="77">
        <f t="shared" si="27"/>
        <v>1.3206117526687846</v>
      </c>
      <c r="H305" s="115">
        <f t="shared" si="28"/>
        <v>0.58823529411764708</v>
      </c>
      <c r="I305" s="80">
        <f>IF((A305-Overview!$F$43)/365=ROUND((A305-Overview!$F$43)/365,0),I304*0.05,I304+U304)</f>
        <v>491.92313708193115</v>
      </c>
      <c r="J305" s="70">
        <f>IF(D305&lt;Overview!$F$16,1,'='!G305/Overview!$F$26)</f>
        <v>57.169339942371629</v>
      </c>
      <c r="K305" s="71">
        <f>IF(D305&lt;Overview!$F$17,'='!G305/Overview!$F$26,Overview!$F$33)</f>
        <v>9.1428571428571423</v>
      </c>
      <c r="L305" s="72">
        <f t="shared" si="29"/>
        <v>9.1428571428571423</v>
      </c>
      <c r="M305" s="81">
        <f>MIN(1,Overview!$F$44*F305*(G305-Overview!$F$25)^2+0.2)</f>
        <v>1</v>
      </c>
      <c r="N305" s="48">
        <f>L305*F305*Overview!$F$8</f>
        <v>0.12482270400293095</v>
      </c>
      <c r="O305" s="48">
        <f>F305*Overview!$F$6</f>
        <v>2.3686817229354781E-3</v>
      </c>
      <c r="P305" s="122">
        <f>N305*(H305/G305-(1+Overview!$F$35/'='!G305)/(Overview!$F$37*Overview!$F$33))/('='!H305+Overview!$F$36)</f>
        <v>1.0567065813142148E-2</v>
      </c>
      <c r="Q305" s="128">
        <f>(N305/G305-P305)*H305*Overview!$F$29*'='!G305^3</f>
        <v>102.96856640028835</v>
      </c>
      <c r="R305" s="57">
        <f t="shared" si="24"/>
        <v>0</v>
      </c>
      <c r="S305" s="58">
        <f t="shared" si="25"/>
        <v>4.651663768020016E-3</v>
      </c>
      <c r="T305" s="58">
        <f>IF(D305&lt;Overview!$F$18,(1-Overview!$F$9)*'='!Q305-'='!D305*'='!O305,0)</f>
        <v>0</v>
      </c>
      <c r="U305" s="54">
        <f>IF(D305&gt;=Overview!$F$18,(1-Overview!$F$9)*'='!Q305-Overview!$F$18*'='!O305,0)</f>
        <v>8.3534283241726985</v>
      </c>
      <c r="V305" s="2"/>
      <c r="W305" s="112">
        <f>G305/Overview!$F$19</f>
        <v>1.9498180314023101</v>
      </c>
      <c r="X305" s="60">
        <f>G305^3*(1+H305*Overview!$F$38)</f>
        <v>2.8953659204335858</v>
      </c>
      <c r="Y305" s="61">
        <f>G305^3*Overview!$F$42*(1+Overview!$F$38*H305)+I305*Overview!$F$39/Overview!$F$40</f>
        <v>0.28195922915949212</v>
      </c>
      <c r="AD305" s="2"/>
    </row>
    <row r="306" spans="1:30">
      <c r="A306" s="34">
        <v>303</v>
      </c>
      <c r="B306">
        <v>1</v>
      </c>
      <c r="C306">
        <v>24</v>
      </c>
      <c r="D306" s="149">
        <f t="shared" si="26"/>
        <v>178.09744310451387</v>
      </c>
      <c r="E306" s="125">
        <f>B306/(B306+Overview!$F$22)</f>
        <v>0.58823529411764708</v>
      </c>
      <c r="F306" s="118">
        <f>EXP(Overview!$F$21/Overview!$F$5-Overview!$F$21/('='!C306+273.15))</f>
        <v>1.2060497570954571</v>
      </c>
      <c r="G306" s="77">
        <f t="shared" si="27"/>
        <v>1.3252634164368047</v>
      </c>
      <c r="H306" s="115">
        <f t="shared" si="28"/>
        <v>0.58823529411764708</v>
      </c>
      <c r="I306" s="80">
        <f>IF((A306-Overview!$F$43)/365=ROUND((A306-Overview!$F$43)/365,0),I305*0.05,I305+U305)</f>
        <v>500.27656540610383</v>
      </c>
      <c r="J306" s="70">
        <f>IF(D306&lt;Overview!$F$16,1,'='!G306/Overview!$F$26)</f>
        <v>57.370710668259946</v>
      </c>
      <c r="K306" s="71">
        <f>IF(D306&lt;Overview!$F$17,'='!G306/Overview!$F$26,Overview!$F$33)</f>
        <v>9.1428571428571423</v>
      </c>
      <c r="L306" s="72">
        <f t="shared" si="29"/>
        <v>9.1428571428571423</v>
      </c>
      <c r="M306" s="81">
        <f>MIN(1,Overview!$F$44*F306*(G306-Overview!$F$25)^2+0.2)</f>
        <v>1</v>
      </c>
      <c r="N306" s="48">
        <f>L306*F306*Overview!$F$8</f>
        <v>0.12482270400293095</v>
      </c>
      <c r="O306" s="48">
        <f>F306*Overview!$F$6</f>
        <v>2.3686817229354781E-3</v>
      </c>
      <c r="P306" s="122">
        <f>N306*(H306/G306-(1+Overview!$F$35/'='!G306)/(Overview!$F$37*Overview!$F$33))/('='!H306+Overview!$F$36)</f>
        <v>1.0510079053043684E-2</v>
      </c>
      <c r="Q306" s="128">
        <f>(N306/G306-P306)*H306*Overview!$F$29*'='!G306^3</f>
        <v>103.71988985074157</v>
      </c>
      <c r="R306" s="57">
        <f t="shared" si="24"/>
        <v>0</v>
      </c>
      <c r="S306" s="58">
        <f t="shared" si="25"/>
        <v>4.6428744242858564E-3</v>
      </c>
      <c r="T306" s="58">
        <f>IF(D306&lt;Overview!$F$18,(1-Overview!$F$9)*'='!Q306-'='!D306*'='!O306,0)</f>
        <v>0</v>
      </c>
      <c r="U306" s="54">
        <f>IF(D306&gt;=Overview!$F$18,(1-Overview!$F$9)*'='!Q306-Overview!$F$18*'='!O306,0)</f>
        <v>8.4174410821513135</v>
      </c>
      <c r="V306" s="2"/>
      <c r="W306" s="112">
        <f>G306/Overview!$F$19</f>
        <v>1.9566859832228032</v>
      </c>
      <c r="X306" s="60">
        <f>G306^3*(1+H306*Overview!$F$38)</f>
        <v>2.9260693374996953</v>
      </c>
      <c r="Y306" s="61">
        <f>G306^3*Overview!$F$42*(1+Overview!$F$38*H306)+I306*Overview!$F$39/Overview!$F$40</f>
        <v>0.28508553112625601</v>
      </c>
      <c r="AD306" s="2"/>
    </row>
    <row r="307" spans="1:30">
      <c r="A307" s="34">
        <v>304</v>
      </c>
      <c r="B307">
        <v>1</v>
      </c>
      <c r="C307">
        <v>24</v>
      </c>
      <c r="D307" s="149">
        <f t="shared" si="26"/>
        <v>178.09744310451387</v>
      </c>
      <c r="E307" s="125">
        <f>B307/(B307+Overview!$F$22)</f>
        <v>0.58823529411764708</v>
      </c>
      <c r="F307" s="118">
        <f>EXP(Overview!$F$21/Overview!$F$5-Overview!$F$21/('='!C307+273.15))</f>
        <v>1.2060497570954571</v>
      </c>
      <c r="G307" s="77">
        <f t="shared" si="27"/>
        <v>1.3299062908610906</v>
      </c>
      <c r="H307" s="115">
        <f t="shared" si="28"/>
        <v>0.58823529411764708</v>
      </c>
      <c r="I307" s="80">
        <f>IF((A307-Overview!$F$43)/365=ROUND((A307-Overview!$F$43)/365,0),I306*0.05,I306+U306)</f>
        <v>508.69400648825513</v>
      </c>
      <c r="J307" s="70">
        <f>IF(D307&lt;Overview!$F$16,1,'='!G307/Overview!$F$26)</f>
        <v>57.57170090307752</v>
      </c>
      <c r="K307" s="71">
        <f>IF(D307&lt;Overview!$F$17,'='!G307/Overview!$F$26,Overview!$F$33)</f>
        <v>9.1428571428571423</v>
      </c>
      <c r="L307" s="72">
        <f t="shared" si="29"/>
        <v>9.1428571428571423</v>
      </c>
      <c r="M307" s="81">
        <f>MIN(1,Overview!$F$44*F307*(G307-Overview!$F$25)^2+0.2)</f>
        <v>1</v>
      </c>
      <c r="N307" s="48">
        <f>L307*F307*Overview!$F$8</f>
        <v>0.12482270400293095</v>
      </c>
      <c r="O307" s="48">
        <f>F307*Overview!$F$6</f>
        <v>2.3686817229354781E-3</v>
      </c>
      <c r="P307" s="122">
        <f>N307*(H307/G307-(1+Overview!$F$35/'='!G307)/(Overview!$F$37*Overview!$F$33))/('='!H307+Overview!$F$36)</f>
        <v>1.0453597490083694E-2</v>
      </c>
      <c r="Q307" s="128">
        <f>(N307/G307-P307)*H307*Overview!$F$29*'='!G307^3</f>
        <v>104.47268737380276</v>
      </c>
      <c r="R307" s="57">
        <f t="shared" si="24"/>
        <v>0</v>
      </c>
      <c r="S307" s="58">
        <f t="shared" si="25"/>
        <v>4.6341016880640041E-3</v>
      </c>
      <c r="T307" s="58">
        <f>IF(D307&lt;Overview!$F$18,(1-Overview!$F$9)*'='!Q307-'='!D307*'='!O307,0)</f>
        <v>0</v>
      </c>
      <c r="U307" s="54">
        <f>IF(D307&gt;=Overview!$F$18,(1-Overview!$F$9)*'='!Q307-Overview!$F$18*'='!O307,0)</f>
        <v>8.4815794311161259</v>
      </c>
      <c r="V307" s="2"/>
      <c r="W307" s="112">
        <f>G307/Overview!$F$19</f>
        <v>1.9635409580113548</v>
      </c>
      <c r="X307" s="60">
        <f>G307^3*(1+H307*Overview!$F$38)</f>
        <v>2.956930422959644</v>
      </c>
      <c r="Y307" s="61">
        <f>G307^3*Overview!$F$42*(1+Overview!$F$38*H307)+I307*Overview!$F$39/Overview!$F$40</f>
        <v>0.28822880489376668</v>
      </c>
      <c r="AD307" s="2"/>
    </row>
    <row r="308" spans="1:30">
      <c r="A308" s="34">
        <v>305</v>
      </c>
      <c r="B308">
        <v>1</v>
      </c>
      <c r="C308">
        <v>24</v>
      </c>
      <c r="D308" s="149">
        <f t="shared" si="26"/>
        <v>178.09744310451387</v>
      </c>
      <c r="E308" s="125">
        <f>B308/(B308+Overview!$F$22)</f>
        <v>0.58823529411764708</v>
      </c>
      <c r="F308" s="118">
        <f>EXP(Overview!$F$21/Overview!$F$5-Overview!$F$21/('='!C308+273.15))</f>
        <v>1.2060497570954571</v>
      </c>
      <c r="G308" s="77">
        <f t="shared" si="27"/>
        <v>1.3345403925491546</v>
      </c>
      <c r="H308" s="115">
        <f t="shared" si="28"/>
        <v>0.58823529411764708</v>
      </c>
      <c r="I308" s="80">
        <f>IF((A308-Overview!$F$43)/365=ROUND((A308-Overview!$F$43)/365,0),I307*0.05,I307+U307)</f>
        <v>517.1755859193712</v>
      </c>
      <c r="J308" s="70">
        <f>IF(D308&lt;Overview!$F$16,1,'='!G308/Overview!$F$26)</f>
        <v>57.772311365764267</v>
      </c>
      <c r="K308" s="71">
        <f>IF(D308&lt;Overview!$F$17,'='!G308/Overview!$F$26,Overview!$F$33)</f>
        <v>9.1428571428571423</v>
      </c>
      <c r="L308" s="72">
        <f t="shared" si="29"/>
        <v>9.1428571428571423</v>
      </c>
      <c r="M308" s="81">
        <f>MIN(1,Overview!$F$44*F308*(G308-Overview!$F$25)^2+0.2)</f>
        <v>1</v>
      </c>
      <c r="N308" s="48">
        <f>L308*F308*Overview!$F$8</f>
        <v>0.12482270400293095</v>
      </c>
      <c r="O308" s="48">
        <f>F308*Overview!$F$6</f>
        <v>2.3686817229354781E-3</v>
      </c>
      <c r="P308" s="122">
        <f>N308*(H308/G308-(1+Overview!$F$35/'='!G308)/(Overview!$F$37*Overview!$F$33))/('='!H308+Overview!$F$36)</f>
        <v>1.0397614535606746E-2</v>
      </c>
      <c r="Q308" s="128">
        <f>(N308/G308-P308)*H308*Overview!$F$29*'='!G308^3</f>
        <v>105.22694706679046</v>
      </c>
      <c r="R308" s="57">
        <f t="shared" si="24"/>
        <v>0</v>
      </c>
      <c r="S308" s="58">
        <f t="shared" si="25"/>
        <v>4.6253455279744744E-3</v>
      </c>
      <c r="T308" s="58">
        <f>IF(D308&lt;Overview!$F$18,(1-Overview!$F$9)*'='!Q308-'='!D308*'='!O308,0)</f>
        <v>0</v>
      </c>
      <c r="U308" s="54">
        <f>IF(D308&gt;=Overview!$F$18,(1-Overview!$F$9)*'='!Q308-Overview!$F$18*'='!O308,0)</f>
        <v>8.5458423569586781</v>
      </c>
      <c r="V308" s="2"/>
      <c r="W308" s="112">
        <f>G308/Overview!$F$19</f>
        <v>1.9703829802881361</v>
      </c>
      <c r="X308" s="60">
        <f>G308^3*(1+H308*Overview!$F$38)</f>
        <v>2.9879488173648174</v>
      </c>
      <c r="Y308" s="61">
        <f>G308^3*Overview!$F$42*(1+Overview!$F$38*H308)+I308*Overview!$F$39/Overview!$F$40</f>
        <v>0.29138902356914803</v>
      </c>
      <c r="AD308" s="2"/>
    </row>
    <row r="309" spans="1:30">
      <c r="A309" s="34">
        <v>306</v>
      </c>
      <c r="B309">
        <v>1</v>
      </c>
      <c r="C309">
        <v>24</v>
      </c>
      <c r="D309" s="149">
        <f t="shared" si="26"/>
        <v>178.09744310451387</v>
      </c>
      <c r="E309" s="125">
        <f>B309/(B309+Overview!$F$22)</f>
        <v>0.58823529411764708</v>
      </c>
      <c r="F309" s="118">
        <f>EXP(Overview!$F$21/Overview!$F$5-Overview!$F$21/('='!C309+273.15))</f>
        <v>1.2060497570954571</v>
      </c>
      <c r="G309" s="77">
        <f t="shared" si="27"/>
        <v>1.3391657380771291</v>
      </c>
      <c r="H309" s="115">
        <f t="shared" si="28"/>
        <v>0.58823529411764708</v>
      </c>
      <c r="I309" s="80">
        <f>IF((A309-Overview!$F$43)/365=ROUND((A309-Overview!$F$43)/365,0),I308*0.05,I308+U308)</f>
        <v>525.7214282763299</v>
      </c>
      <c r="J309" s="70">
        <f>IF(D309&lt;Overview!$F$16,1,'='!G309/Overview!$F$26)</f>
        <v>57.972542773901694</v>
      </c>
      <c r="K309" s="71">
        <f>IF(D309&lt;Overview!$F$17,'='!G309/Overview!$F$26,Overview!$F$33)</f>
        <v>9.1428571428571423</v>
      </c>
      <c r="L309" s="72">
        <f t="shared" si="29"/>
        <v>9.1428571428571423</v>
      </c>
      <c r="M309" s="81">
        <f>MIN(1,Overview!$F$44*F309*(G309-Overview!$F$25)^2+0.2)</f>
        <v>1</v>
      </c>
      <c r="N309" s="48">
        <f>L309*F309*Overview!$F$8</f>
        <v>0.12482270400293095</v>
      </c>
      <c r="O309" s="48">
        <f>F309*Overview!$F$6</f>
        <v>2.3686817229354781E-3</v>
      </c>
      <c r="P309" s="122">
        <f>N309*(H309/G309-(1+Overview!$F$35/'='!G309)/(Overview!$F$37*Overview!$F$33))/('='!H309+Overview!$F$36)</f>
        <v>1.0342123715005062E-2</v>
      </c>
      <c r="Q309" s="128">
        <f>(N309/G309-P309)*H309*Overview!$F$29*'='!G309^3</f>
        <v>105.98265707370858</v>
      </c>
      <c r="R309" s="57">
        <f t="shared" si="24"/>
        <v>0</v>
      </c>
      <c r="S309" s="58">
        <f t="shared" si="25"/>
        <v>4.6166059126965782E-3</v>
      </c>
      <c r="T309" s="58">
        <f>IF(D309&lt;Overview!$F$18,(1-Overview!$F$9)*'='!Q309-'='!D309*'='!O309,0)</f>
        <v>0</v>
      </c>
      <c r="U309" s="54">
        <f>IF(D309&gt;=Overview!$F$18,(1-Overview!$F$9)*'='!Q309-Overview!$F$18*'='!O309,0)</f>
        <v>8.6102288495481023</v>
      </c>
      <c r="V309" s="2"/>
      <c r="W309" s="112">
        <f>G309/Overview!$F$19</f>
        <v>1.9772120745269881</v>
      </c>
      <c r="X309" s="60">
        <f>G309^3*(1+H309*Overview!$F$38)</f>
        <v>3.0191241579190984</v>
      </c>
      <c r="Y309" s="61">
        <f>G309^3*Overview!$F$42*(1+Overview!$F$38*H309)+I309*Overview!$F$39/Overview!$F$40</f>
        <v>0.29456615991418117</v>
      </c>
      <c r="AD309" s="2"/>
    </row>
    <row r="310" spans="1:30">
      <c r="A310" s="34">
        <v>307</v>
      </c>
      <c r="B310">
        <v>1</v>
      </c>
      <c r="C310">
        <v>24</v>
      </c>
      <c r="D310" s="149">
        <f t="shared" si="26"/>
        <v>178.09744310451387</v>
      </c>
      <c r="E310" s="125">
        <f>B310/(B310+Overview!$F$22)</f>
        <v>0.58823529411764708</v>
      </c>
      <c r="F310" s="118">
        <f>EXP(Overview!$F$21/Overview!$F$5-Overview!$F$21/('='!C310+273.15))</f>
        <v>1.2060497570954571</v>
      </c>
      <c r="G310" s="77">
        <f t="shared" si="27"/>
        <v>1.3437823439898258</v>
      </c>
      <c r="H310" s="115">
        <f t="shared" si="28"/>
        <v>0.58823529411764708</v>
      </c>
      <c r="I310" s="80">
        <f>IF((A310-Overview!$F$43)/365=ROUND((A310-Overview!$F$43)/365,0),I309*0.05,I309+U309)</f>
        <v>534.331657125878</v>
      </c>
      <c r="J310" s="70">
        <f>IF(D310&lt;Overview!$F$16,1,'='!G310/Overview!$F$26)</f>
        <v>58.172395843715407</v>
      </c>
      <c r="K310" s="71">
        <f>IF(D310&lt;Overview!$F$17,'='!G310/Overview!$F$26,Overview!$F$33)</f>
        <v>9.1428571428571423</v>
      </c>
      <c r="L310" s="72">
        <f t="shared" si="29"/>
        <v>9.1428571428571423</v>
      </c>
      <c r="M310" s="81">
        <f>MIN(1,Overview!$F$44*F310*(G310-Overview!$F$25)^2+0.2)</f>
        <v>1</v>
      </c>
      <c r="N310" s="48">
        <f>L310*F310*Overview!$F$8</f>
        <v>0.12482270400293095</v>
      </c>
      <c r="O310" s="48">
        <f>F310*Overview!$F$6</f>
        <v>2.3686817229354781E-3</v>
      </c>
      <c r="P310" s="122">
        <f>N310*(H310/G310-(1+Overview!$F$35/'='!G310)/(Overview!$F$37*Overview!$F$33))/('='!H310+Overview!$F$36)</f>
        <v>1.0287118665261368E-2</v>
      </c>
      <c r="Q310" s="128">
        <f>(N310/G310-P310)*H310*Overview!$F$29*'='!G310^3</f>
        <v>106.7398055851248</v>
      </c>
      <c r="R310" s="57">
        <f t="shared" si="24"/>
        <v>0</v>
      </c>
      <c r="S310" s="58">
        <f t="shared" si="25"/>
        <v>4.6078828109688032E-3</v>
      </c>
      <c r="T310" s="58">
        <f>IF(D310&lt;Overview!$F$18,(1-Overview!$F$9)*'='!Q310-'='!D310*'='!O310,0)</f>
        <v>0</v>
      </c>
      <c r="U310" s="54">
        <f>IF(D310&gt;=Overview!$F$18,(1-Overview!$F$9)*'='!Q310-Overview!$F$18*'='!O310,0)</f>
        <v>8.6747379027207643</v>
      </c>
      <c r="V310" s="2"/>
      <c r="W310" s="112">
        <f>G310/Overview!$F$19</f>
        <v>1.9840282651555083</v>
      </c>
      <c r="X310" s="60">
        <f>G310^3*(1+H310*Overview!$F$38)</f>
        <v>3.0504560785244936</v>
      </c>
      <c r="Y310" s="61">
        <f>G310^3*Overview!$F$42*(1+Overview!$F$38*H310)+I310*Overview!$F$39/Overview!$F$40</f>
        <v>0.29776018634958346</v>
      </c>
      <c r="AD310" s="2"/>
    </row>
    <row r="311" spans="1:30">
      <c r="A311" s="34">
        <v>308</v>
      </c>
      <c r="B311">
        <v>1</v>
      </c>
      <c r="C311">
        <v>24</v>
      </c>
      <c r="D311" s="149">
        <f t="shared" si="26"/>
        <v>178.09744310451387</v>
      </c>
      <c r="E311" s="125">
        <f>B311/(B311+Overview!$F$22)</f>
        <v>0.58823529411764708</v>
      </c>
      <c r="F311" s="118">
        <f>EXP(Overview!$F$21/Overview!$F$5-Overview!$F$21/('='!C311+273.15))</f>
        <v>1.2060497570954571</v>
      </c>
      <c r="G311" s="77">
        <f t="shared" si="27"/>
        <v>1.3483902268007946</v>
      </c>
      <c r="H311" s="115">
        <f t="shared" si="28"/>
        <v>0.58823529411764708</v>
      </c>
      <c r="I311" s="80">
        <f>IF((A311-Overview!$F$43)/365=ROUND((A311-Overview!$F$43)/365,0),I310*0.05,I310+U310)</f>
        <v>543.00639502859872</v>
      </c>
      <c r="J311" s="70">
        <f>IF(D311&lt;Overview!$F$16,1,'='!G311/Overview!$F$26)</f>
        <v>58.371871290077692</v>
      </c>
      <c r="K311" s="71">
        <f>IF(D311&lt;Overview!$F$17,'='!G311/Overview!$F$26,Overview!$F$33)</f>
        <v>9.1428571428571423</v>
      </c>
      <c r="L311" s="72">
        <f t="shared" si="29"/>
        <v>9.1428571428571423</v>
      </c>
      <c r="M311" s="81">
        <f>MIN(1,Overview!$F$44*F311*(G311-Overview!$F$25)^2+0.2)</f>
        <v>1</v>
      </c>
      <c r="N311" s="48">
        <f>L311*F311*Overview!$F$8</f>
        <v>0.12482270400293095</v>
      </c>
      <c r="O311" s="48">
        <f>F311*Overview!$F$6</f>
        <v>2.3686817229354781E-3</v>
      </c>
      <c r="P311" s="122">
        <f>N311*(H311/G311-(1+Overview!$F$35/'='!G311)/(Overview!$F$37*Overview!$F$33))/('='!H311+Overview!$F$36)</f>
        <v>1.0232593132555021E-2</v>
      </c>
      <c r="Q311" s="128">
        <f>(N311/G311-P311)*H311*Overview!$F$29*'='!G311^3</f>
        <v>107.4983808380488</v>
      </c>
      <c r="R311" s="57">
        <f t="shared" si="24"/>
        <v>0</v>
      </c>
      <c r="S311" s="58">
        <f t="shared" si="25"/>
        <v>4.5991761915887058E-3</v>
      </c>
      <c r="T311" s="58">
        <f>IF(D311&lt;Overview!$F$18,(1-Overview!$F$9)*'='!Q311-'='!D311*'='!O311,0)</f>
        <v>0</v>
      </c>
      <c r="U311" s="54">
        <f>IF(D311&gt;=Overview!$F$18,(1-Overview!$F$9)*'='!Q311-Overview!$F$18*'='!O311,0)</f>
        <v>8.7393685142698896</v>
      </c>
      <c r="V311" s="2"/>
      <c r="W311" s="112">
        <f>G311/Overview!$F$19</f>
        <v>1.9908315765551374</v>
      </c>
      <c r="X311" s="60">
        <f>G311^3*(1+H311*Overview!$F$38)</f>
        <v>3.0819442098263856</v>
      </c>
      <c r="Y311" s="61">
        <f>G311^3*Overview!$F$42*(1+Overview!$F$38*H311)+I311*Overview!$F$39/Overview!$F$40</f>
        <v>0.30097107495925379</v>
      </c>
      <c r="AD311" s="2"/>
    </row>
    <row r="312" spans="1:30">
      <c r="A312" s="34">
        <v>309</v>
      </c>
      <c r="B312">
        <v>1</v>
      </c>
      <c r="C312">
        <v>24</v>
      </c>
      <c r="D312" s="149">
        <f t="shared" si="26"/>
        <v>178.09744310451387</v>
      </c>
      <c r="E312" s="125">
        <f>B312/(B312+Overview!$F$22)</f>
        <v>0.58823529411764708</v>
      </c>
      <c r="F312" s="118">
        <f>EXP(Overview!$F$21/Overview!$F$5-Overview!$F$21/('='!C312+273.15))</f>
        <v>1.2060497570954571</v>
      </c>
      <c r="G312" s="77">
        <f t="shared" si="27"/>
        <v>1.3529894029923832</v>
      </c>
      <c r="H312" s="115">
        <f t="shared" si="28"/>
        <v>0.58823529411764708</v>
      </c>
      <c r="I312" s="80">
        <f>IF((A312-Overview!$F$43)/365=ROUND((A312-Overview!$F$43)/365,0),I311*0.05,I311+U311)</f>
        <v>551.74576354286864</v>
      </c>
      <c r="J312" s="70">
        <f>IF(D312&lt;Overview!$F$16,1,'='!G312/Overview!$F$26)</f>
        <v>58.570969826510101</v>
      </c>
      <c r="K312" s="71">
        <f>IF(D312&lt;Overview!$F$17,'='!G312/Overview!$F$26,Overview!$F$33)</f>
        <v>9.1428571428571423</v>
      </c>
      <c r="L312" s="72">
        <f t="shared" si="29"/>
        <v>9.1428571428571423</v>
      </c>
      <c r="M312" s="81">
        <f>MIN(1,Overview!$F$44*F312*(G312-Overview!$F$25)^2+0.2)</f>
        <v>1</v>
      </c>
      <c r="N312" s="48">
        <f>L312*F312*Overview!$F$8</f>
        <v>0.12482270400293095</v>
      </c>
      <c r="O312" s="48">
        <f>F312*Overview!$F$6</f>
        <v>2.3686817229354781E-3</v>
      </c>
      <c r="P312" s="122">
        <f>N312*(H312/G312-(1+Overview!$F$35/'='!G312)/(Overview!$F$37*Overview!$F$33))/('='!H312+Overview!$F$36)</f>
        <v>1.0178540969929492E-2</v>
      </c>
      <c r="Q312" s="128">
        <f>(N312/G312-P312)*H312*Overview!$F$29*'='!G312^3</f>
        <v>108.25837111581082</v>
      </c>
      <c r="R312" s="57">
        <f t="shared" si="24"/>
        <v>0</v>
      </c>
      <c r="S312" s="58">
        <f t="shared" si="25"/>
        <v>4.5904860234128059E-3</v>
      </c>
      <c r="T312" s="58">
        <f>IF(D312&lt;Overview!$F$18,(1-Overview!$F$9)*'='!Q312-'='!D312*'='!O312,0)</f>
        <v>0</v>
      </c>
      <c r="U312" s="54">
        <f>IF(D312&gt;=Overview!$F$18,(1-Overview!$F$9)*'='!Q312-Overview!$F$18*'='!O312,0)</f>
        <v>8.8041196859352144</v>
      </c>
      <c r="V312" s="2"/>
      <c r="W312" s="112">
        <f>G312/Overview!$F$19</f>
        <v>1.997622033061248</v>
      </c>
      <c r="X312" s="60">
        <f>G312^3*(1+H312*Overview!$F$38)</f>
        <v>3.1135881792584232</v>
      </c>
      <c r="Y312" s="61">
        <f>G312^3*Overview!$F$42*(1+Overview!$F$38*H312)+I312*Overview!$F$39/Overview!$F$40</f>
        <v>0.30419879749448453</v>
      </c>
      <c r="AD312" s="2"/>
    </row>
    <row r="313" spans="1:30">
      <c r="A313" s="34">
        <v>310</v>
      </c>
      <c r="B313">
        <v>1</v>
      </c>
      <c r="C313">
        <v>24</v>
      </c>
      <c r="D313" s="149">
        <f t="shared" si="26"/>
        <v>178.09744310451387</v>
      </c>
      <c r="E313" s="125">
        <f>B313/(B313+Overview!$F$22)</f>
        <v>0.58823529411764708</v>
      </c>
      <c r="F313" s="118">
        <f>EXP(Overview!$F$21/Overview!$F$5-Overview!$F$21/('='!C313+273.15))</f>
        <v>1.2060497570954571</v>
      </c>
      <c r="G313" s="77">
        <f t="shared" si="27"/>
        <v>1.357579889015796</v>
      </c>
      <c r="H313" s="115">
        <f t="shared" si="28"/>
        <v>0.58823529411764708</v>
      </c>
      <c r="I313" s="80">
        <f>IF((A313-Overview!$F$43)/365=ROUND((A313-Overview!$F$43)/365,0),I312*0.05,I312+U312)</f>
        <v>560.54988322880388</v>
      </c>
      <c r="J313" s="70">
        <f>IF(D313&lt;Overview!$F$16,1,'='!G313/Overview!$F$26)</f>
        <v>58.769692165185972</v>
      </c>
      <c r="K313" s="71">
        <f>IF(D313&lt;Overview!$F$17,'='!G313/Overview!$F$26,Overview!$F$33)</f>
        <v>9.1428571428571423</v>
      </c>
      <c r="L313" s="72">
        <f t="shared" si="29"/>
        <v>9.1428571428571423</v>
      </c>
      <c r="M313" s="81">
        <f>MIN(1,Overview!$F$44*F313*(G313-Overview!$F$25)^2+0.2)</f>
        <v>1</v>
      </c>
      <c r="N313" s="48">
        <f>L313*F313*Overview!$F$8</f>
        <v>0.12482270400293095</v>
      </c>
      <c r="O313" s="48">
        <f>F313*Overview!$F$6</f>
        <v>2.3686817229354781E-3</v>
      </c>
      <c r="P313" s="122">
        <f>N313*(H313/G313-(1+Overview!$F$35/'='!G313)/(Overview!$F$37*Overview!$F$33))/('='!H313+Overview!$F$36)</f>
        <v>1.0124956135019359E-2</v>
      </c>
      <c r="Q313" s="128">
        <f>(N313/G313-P313)*H313*Overview!$F$29*'='!G313^3</f>
        <v>109.01976474793982</v>
      </c>
      <c r="R313" s="57">
        <f t="shared" si="24"/>
        <v>0</v>
      </c>
      <c r="S313" s="58">
        <f t="shared" si="25"/>
        <v>4.5818122753564618E-3</v>
      </c>
      <c r="T313" s="58">
        <f>IF(D313&lt;Overview!$F$18,(1-Overview!$F$9)*'='!Q313-'='!D313*'='!O313,0)</f>
        <v>0</v>
      </c>
      <c r="U313" s="54">
        <f>IF(D313&gt;=Overview!$F$18,(1-Overview!$F$9)*'='!Q313-Overview!$F$18*'='!O313,0)</f>
        <v>8.8689904233926047</v>
      </c>
      <c r="V313" s="2"/>
      <c r="W313" s="112">
        <f>G313/Overview!$F$19</f>
        <v>2.0043996589632305</v>
      </c>
      <c r="X313" s="60">
        <f>G313^3*(1+H313*Overview!$F$38)</f>
        <v>3.1453876110870311</v>
      </c>
      <c r="Y313" s="61">
        <f>G313^3*Overview!$F$42*(1+Overview!$F$38*H313)+I313*Overview!$F$39/Overview!$F$40</f>
        <v>0.30744332537813901</v>
      </c>
      <c r="AD313" s="2"/>
    </row>
    <row r="314" spans="1:30">
      <c r="A314" s="34">
        <v>311</v>
      </c>
      <c r="B314">
        <v>1</v>
      </c>
      <c r="C314">
        <v>24</v>
      </c>
      <c r="D314" s="149">
        <f t="shared" si="26"/>
        <v>178.09744310451387</v>
      </c>
      <c r="E314" s="125">
        <f>B314/(B314+Overview!$F$22)</f>
        <v>0.58823529411764708</v>
      </c>
      <c r="F314" s="118">
        <f>EXP(Overview!$F$21/Overview!$F$5-Overview!$F$21/('='!C314+273.15))</f>
        <v>1.2060497570954571</v>
      </c>
      <c r="G314" s="77">
        <f t="shared" si="27"/>
        <v>1.3621617012911524</v>
      </c>
      <c r="H314" s="115">
        <f t="shared" si="28"/>
        <v>0.58823529411764708</v>
      </c>
      <c r="I314" s="80">
        <f>IF((A314-Overview!$F$43)/365=ROUND((A314-Overview!$F$43)/365,0),I313*0.05,I313+U313)</f>
        <v>569.41887365219645</v>
      </c>
      <c r="J314" s="70">
        <f>IF(D314&lt;Overview!$F$16,1,'='!G314/Overview!$F$26)</f>
        <v>58.968039016933005</v>
      </c>
      <c r="K314" s="71">
        <f>IF(D314&lt;Overview!$F$17,'='!G314/Overview!$F$26,Overview!$F$33)</f>
        <v>9.1428571428571423</v>
      </c>
      <c r="L314" s="72">
        <f t="shared" si="29"/>
        <v>9.1428571428571423</v>
      </c>
      <c r="M314" s="81">
        <f>MIN(1,Overview!$F$44*F314*(G314-Overview!$F$25)^2+0.2)</f>
        <v>1</v>
      </c>
      <c r="N314" s="48">
        <f>L314*F314*Overview!$F$8</f>
        <v>0.12482270400293095</v>
      </c>
      <c r="O314" s="48">
        <f>F314*Overview!$F$6</f>
        <v>2.3686817229354781E-3</v>
      </c>
      <c r="P314" s="122">
        <f>N314*(H314/G314-(1+Overview!$F$35/'='!G314)/(Overview!$F$37*Overview!$F$33))/('='!H314+Overview!$F$36)</f>
        <v>1.0071832687835102E-2</v>
      </c>
      <c r="Q314" s="128">
        <f>(N314/G314-P314)*H314*Overview!$F$29*'='!G314^3</f>
        <v>109.78255011004214</v>
      </c>
      <c r="R314" s="57">
        <f t="shared" si="24"/>
        <v>0</v>
      </c>
      <c r="S314" s="58">
        <f t="shared" si="25"/>
        <v>4.5731549163937684E-3</v>
      </c>
      <c r="T314" s="58">
        <f>IF(D314&lt;Overview!$F$18,(1-Overview!$F$9)*'='!Q314-'='!D314*'='!O314,0)</f>
        <v>0</v>
      </c>
      <c r="U314" s="54">
        <f>IF(D314&gt;=Overview!$F$18,(1-Overview!$F$9)*'='!Q314-Overview!$F$18*'='!O314,0)</f>
        <v>8.9339797362437228</v>
      </c>
      <c r="V314" s="2"/>
      <c r="W314" s="112">
        <f>G314/Overview!$F$19</f>
        <v>2.0111644785045804</v>
      </c>
      <c r="X314" s="60">
        <f>G314^3*(1+H314*Overview!$F$38)</f>
        <v>3.1773421264555766</v>
      </c>
      <c r="Y314" s="61">
        <f>G314^3*Overview!$F$42*(1+Overview!$F$38*H314)+I314*Overview!$F$39/Overview!$F$40</f>
        <v>0.31070462970879731</v>
      </c>
      <c r="AD314" s="2"/>
    </row>
    <row r="315" spans="1:30">
      <c r="A315" s="34">
        <v>312</v>
      </c>
      <c r="B315">
        <v>1</v>
      </c>
      <c r="C315">
        <v>24</v>
      </c>
      <c r="D315" s="149">
        <f t="shared" si="26"/>
        <v>178.09744310451387</v>
      </c>
      <c r="E315" s="125">
        <f>B315/(B315+Overview!$F$22)</f>
        <v>0.58823529411764708</v>
      </c>
      <c r="F315" s="118">
        <f>EXP(Overview!$F$21/Overview!$F$5-Overview!$F$21/('='!C315+273.15))</f>
        <v>1.2060497570954571</v>
      </c>
      <c r="G315" s="77">
        <f t="shared" si="27"/>
        <v>1.3667348562075463</v>
      </c>
      <c r="H315" s="115">
        <f t="shared" si="28"/>
        <v>0.58823529411764708</v>
      </c>
      <c r="I315" s="80">
        <f>IF((A315-Overview!$F$43)/365=ROUND((A315-Overview!$F$43)/365,0),I314*0.05,I314+U314)</f>
        <v>578.35285338844017</v>
      </c>
      <c r="J315" s="70">
        <f>IF(D315&lt;Overview!$F$16,1,'='!G315/Overview!$F$26)</f>
        <v>59.166011091235774</v>
      </c>
      <c r="K315" s="71">
        <f>IF(D315&lt;Overview!$F$17,'='!G315/Overview!$F$26,Overview!$F$33)</f>
        <v>9.1428571428571423</v>
      </c>
      <c r="L315" s="72">
        <f t="shared" si="29"/>
        <v>9.1428571428571423</v>
      </c>
      <c r="M315" s="81">
        <f>MIN(1,Overview!$F$44*F315*(G315-Overview!$F$25)^2+0.2)</f>
        <v>1</v>
      </c>
      <c r="N315" s="48">
        <f>L315*F315*Overview!$F$8</f>
        <v>0.12482270400293095</v>
      </c>
      <c r="O315" s="48">
        <f>F315*Overview!$F$6</f>
        <v>2.3686817229354781E-3</v>
      </c>
      <c r="P315" s="122">
        <f>N315*(H315/G315-(1+Overview!$F$35/'='!G315)/(Overview!$F$37*Overview!$F$33))/('='!H315+Overview!$F$36)</f>
        <v>1.0019164788603957E-2</v>
      </c>
      <c r="Q315" s="128">
        <f>(N315/G315-P315)*H315*Overview!$F$29*'='!G315^3</f>
        <v>110.54671562367977</v>
      </c>
      <c r="R315" s="57">
        <f t="shared" si="24"/>
        <v>0</v>
      </c>
      <c r="S315" s="58">
        <f t="shared" si="25"/>
        <v>4.5645139155574468E-3</v>
      </c>
      <c r="T315" s="58">
        <f>IF(D315&lt;Overview!$F$18,(1-Overview!$F$9)*'='!Q315-'='!D315*'='!O315,0)</f>
        <v>0</v>
      </c>
      <c r="U315" s="54">
        <f>IF(D315&gt;=Overview!$F$18,(1-Overview!$F$9)*'='!Q315-Overview!$F$18*'='!O315,0)</f>
        <v>8.9990866380056485</v>
      </c>
      <c r="V315" s="2"/>
      <c r="W315" s="112">
        <f>G315/Overview!$F$19</f>
        <v>2.0179165158829857</v>
      </c>
      <c r="X315" s="60">
        <f>G315^3*(1+H315*Overview!$F$38)</f>
        <v>3.2094513434281557</v>
      </c>
      <c r="Y315" s="61">
        <f>G315^3*Overview!$F$42*(1+Overview!$F$38*H315)+I315*Overview!$F$39/Overview!$F$40</f>
        <v>0.31398268126486806</v>
      </c>
      <c r="AD315" s="2"/>
    </row>
    <row r="316" spans="1:30">
      <c r="A316" s="34">
        <v>313</v>
      </c>
      <c r="B316">
        <v>1</v>
      </c>
      <c r="C316">
        <v>24</v>
      </c>
      <c r="D316" s="149">
        <f t="shared" si="26"/>
        <v>178.09744310451387</v>
      </c>
      <c r="E316" s="125">
        <f>B316/(B316+Overview!$F$22)</f>
        <v>0.58823529411764708</v>
      </c>
      <c r="F316" s="118">
        <f>EXP(Overview!$F$21/Overview!$F$5-Overview!$F$21/('='!C316+273.15))</f>
        <v>1.2060497570954571</v>
      </c>
      <c r="G316" s="77">
        <f t="shared" si="27"/>
        <v>1.3712993701231038</v>
      </c>
      <c r="H316" s="115">
        <f t="shared" si="28"/>
        <v>0.58823529411764708</v>
      </c>
      <c r="I316" s="80">
        <f>IF((A316-Overview!$F$43)/365=ROUND((A316-Overview!$F$43)/365,0),I315*0.05,I315+U315)</f>
        <v>587.35194002644585</v>
      </c>
      <c r="J316" s="70">
        <f>IF(D316&lt;Overview!$F$16,1,'='!G316/Overview!$F$26)</f>
        <v>59.363609096238264</v>
      </c>
      <c r="K316" s="71">
        <f>IF(D316&lt;Overview!$F$17,'='!G316/Overview!$F$26,Overview!$F$33)</f>
        <v>9.1428571428571423</v>
      </c>
      <c r="L316" s="72">
        <f t="shared" si="29"/>
        <v>9.1428571428571423</v>
      </c>
      <c r="M316" s="81">
        <f>MIN(1,Overview!$F$44*F316*(G316-Overview!$F$25)^2+0.2)</f>
        <v>1</v>
      </c>
      <c r="N316" s="48">
        <f>L316*F316*Overview!$F$8</f>
        <v>0.12482270400293095</v>
      </c>
      <c r="O316" s="48">
        <f>F316*Overview!$F$6</f>
        <v>2.3686817229354781E-3</v>
      </c>
      <c r="P316" s="122">
        <f>N316*(H316/G316-(1+Overview!$F$35/'='!G316)/(Overview!$F$37*Overview!$F$33))/('='!H316+Overview!$F$36)</f>
        <v>9.96694669566516E-3</v>
      </c>
      <c r="Q316" s="128">
        <f>(N316/G316-P316)*H316*Overview!$F$29*'='!G316^3</f>
        <v>111.31224975624902</v>
      </c>
      <c r="R316" s="57">
        <f t="shared" si="24"/>
        <v>0</v>
      </c>
      <c r="S316" s="58">
        <f t="shared" si="25"/>
        <v>4.5558892419387282E-3</v>
      </c>
      <c r="T316" s="58">
        <f>IF(D316&lt;Overview!$F$18,(1-Overview!$F$9)*'='!Q316-'='!D316*'='!O316,0)</f>
        <v>0</v>
      </c>
      <c r="U316" s="54">
        <f>IF(D316&gt;=Overview!$F$18,(1-Overview!$F$9)*'='!Q316-Overview!$F$18*'='!O316,0)</f>
        <v>9.0643101461005475</v>
      </c>
      <c r="V316" s="2"/>
      <c r="W316" s="112">
        <f>G316/Overview!$F$19</f>
        <v>2.0246557952504114</v>
      </c>
      <c r="X316" s="60">
        <f>G316^3*(1+H316*Overview!$F$38)</f>
        <v>3.241714877033032</v>
      </c>
      <c r="Y316" s="61">
        <f>G316^3*Overview!$F$42*(1+Overview!$F$38*H316)+I316*Overview!$F$39/Overview!$F$40</f>
        <v>0.31727745050866751</v>
      </c>
      <c r="AD316" s="2"/>
    </row>
    <row r="317" spans="1:30">
      <c r="A317" s="34">
        <v>314</v>
      </c>
      <c r="B317">
        <v>1</v>
      </c>
      <c r="C317">
        <v>24</v>
      </c>
      <c r="D317" s="149">
        <f t="shared" si="26"/>
        <v>178.09744310451387</v>
      </c>
      <c r="E317" s="125">
        <f>B317/(B317+Overview!$F$22)</f>
        <v>0.58823529411764708</v>
      </c>
      <c r="F317" s="118">
        <f>EXP(Overview!$F$21/Overview!$F$5-Overview!$F$21/('='!C317+273.15))</f>
        <v>1.2060497570954571</v>
      </c>
      <c r="G317" s="77">
        <f t="shared" si="27"/>
        <v>1.3758552593650426</v>
      </c>
      <c r="H317" s="115">
        <f t="shared" si="28"/>
        <v>0.58823529411764708</v>
      </c>
      <c r="I317" s="80">
        <f>IF((A317-Overview!$F$43)/365=ROUND((A317-Overview!$F$43)/365,0),I316*0.05,I316+U316)</f>
        <v>596.41625017254637</v>
      </c>
      <c r="J317" s="70">
        <f>IF(D317&lt;Overview!$F$16,1,'='!G317/Overview!$F$26)</f>
        <v>59.560833738746439</v>
      </c>
      <c r="K317" s="71">
        <f>IF(D317&lt;Overview!$F$17,'='!G317/Overview!$F$26,Overview!$F$33)</f>
        <v>9.1428571428571423</v>
      </c>
      <c r="L317" s="72">
        <f t="shared" si="29"/>
        <v>9.1428571428571423</v>
      </c>
      <c r="M317" s="81">
        <f>MIN(1,Overview!$F$44*F317*(G317-Overview!$F$25)^2+0.2)</f>
        <v>1</v>
      </c>
      <c r="N317" s="48">
        <f>L317*F317*Overview!$F$8</f>
        <v>0.12482270400293095</v>
      </c>
      <c r="O317" s="48">
        <f>F317*Overview!$F$6</f>
        <v>2.3686817229354781E-3</v>
      </c>
      <c r="P317" s="122">
        <f>N317*(H317/G317-(1+Overview!$F$35/'='!G317)/(Overview!$F$37*Overview!$F$33))/('='!H317+Overview!$F$36)</f>
        <v>9.9151727634180457E-3</v>
      </c>
      <c r="Q317" s="128">
        <f>(N317/G317-P317)*H317*Overview!$F$29*'='!G317^3</f>
        <v>112.07914102085891</v>
      </c>
      <c r="R317" s="57">
        <f t="shared" si="24"/>
        <v>0</v>
      </c>
      <c r="S317" s="58">
        <f t="shared" si="25"/>
        <v>4.547280864687247E-3</v>
      </c>
      <c r="T317" s="58">
        <f>IF(D317&lt;Overview!$F$18,(1-Overview!$F$9)*'='!Q317-'='!D317*'='!O317,0)</f>
        <v>0</v>
      </c>
      <c r="U317" s="54">
        <f>IF(D317&gt;=Overview!$F$18,(1-Overview!$F$9)*'='!Q317-Overview!$F$18*'='!O317,0)</f>
        <v>9.1296492818453121</v>
      </c>
      <c r="V317" s="2"/>
      <c r="W317" s="112">
        <f>G317/Overview!$F$19</f>
        <v>2.0313823407131886</v>
      </c>
      <c r="X317" s="60">
        <f>G317^3*(1+H317*Overview!$F$38)</f>
        <v>3.2741323393057202</v>
      </c>
      <c r="Y317" s="61">
        <f>G317^3*Overview!$F$42*(1+Overview!$F$38*H317)+I317*Overview!$F$39/Overview!$F$40</f>
        <v>0.32058890759046726</v>
      </c>
      <c r="AD317" s="2"/>
    </row>
    <row r="318" spans="1:30">
      <c r="A318" s="34">
        <v>315</v>
      </c>
      <c r="B318">
        <v>1</v>
      </c>
      <c r="C318">
        <v>24</v>
      </c>
      <c r="D318" s="149">
        <f t="shared" si="26"/>
        <v>178.09744310451387</v>
      </c>
      <c r="E318" s="125">
        <f>B318/(B318+Overview!$F$22)</f>
        <v>0.58823529411764708</v>
      </c>
      <c r="F318" s="118">
        <f>EXP(Overview!$F$21/Overview!$F$5-Overview!$F$21/('='!C318+273.15))</f>
        <v>1.2060497570954571</v>
      </c>
      <c r="G318" s="77">
        <f t="shared" si="27"/>
        <v>1.3804025402297297</v>
      </c>
      <c r="H318" s="115">
        <f t="shared" si="28"/>
        <v>0.58823529411764708</v>
      </c>
      <c r="I318" s="80">
        <f>IF((A318-Overview!$F$43)/365=ROUND((A318-Overview!$F$43)/365,0),I317*0.05,I317+U317)</f>
        <v>605.5458994543917</v>
      </c>
      <c r="J318" s="70">
        <f>IF(D318&lt;Overview!$F$16,1,'='!G318/Overview!$F$26)</f>
        <v>59.757685724230726</v>
      </c>
      <c r="K318" s="71">
        <f>IF(D318&lt;Overview!$F$17,'='!G318/Overview!$F$26,Overview!$F$33)</f>
        <v>9.1428571428571423</v>
      </c>
      <c r="L318" s="72">
        <f t="shared" si="29"/>
        <v>9.1428571428571423</v>
      </c>
      <c r="M318" s="81">
        <f>MIN(1,Overview!$F$44*F318*(G318-Overview!$F$25)^2+0.2)</f>
        <v>1</v>
      </c>
      <c r="N318" s="48">
        <f>L318*F318*Overview!$F$8</f>
        <v>0.12482270400293095</v>
      </c>
      <c r="O318" s="48">
        <f>F318*Overview!$F$6</f>
        <v>2.3686817229354781E-3</v>
      </c>
      <c r="P318" s="122">
        <f>N318*(H318/G318-(1+Overview!$F$35/'='!G318)/(Overview!$F$37*Overview!$F$33))/('='!H318+Overview!$F$36)</f>
        <v>9.8638374403214116E-3</v>
      </c>
      <c r="Q318" s="128">
        <f>(N318/G318-P318)*H318*Overview!$F$29*'='!G318^3</f>
        <v>112.84737797620991</v>
      </c>
      <c r="R318" s="57">
        <f t="shared" si="24"/>
        <v>0</v>
      </c>
      <c r="S318" s="58">
        <f t="shared" si="25"/>
        <v>4.5386887530109304E-3</v>
      </c>
      <c r="T318" s="58">
        <f>IF(D318&lt;Overview!$F$18,(1-Overview!$F$9)*'='!Q318-'='!D318*'='!O318,0)</f>
        <v>0</v>
      </c>
      <c r="U318" s="54">
        <f>IF(D318&gt;=Overview!$F$18,(1-Overview!$F$9)*'='!Q318-Overview!$F$18*'='!O318,0)</f>
        <v>9.1951030704412169</v>
      </c>
      <c r="V318" s="2"/>
      <c r="W318" s="112">
        <f>G318/Overview!$F$19</f>
        <v>2.0380961763320977</v>
      </c>
      <c r="X318" s="60">
        <f>G318^3*(1+H318*Overview!$F$38)</f>
        <v>3.30670333933171</v>
      </c>
      <c r="Y318" s="61">
        <f>G318^3*Overview!$F$42*(1+Overview!$F$38*H318)+I318*Overview!$F$39/Overview!$F$40</f>
        <v>0.32391702235250835</v>
      </c>
      <c r="AD318" s="2"/>
    </row>
    <row r="319" spans="1:30">
      <c r="A319" s="34">
        <v>316</v>
      </c>
      <c r="B319">
        <v>1</v>
      </c>
      <c r="C319">
        <v>24</v>
      </c>
      <c r="D319" s="149">
        <f t="shared" si="26"/>
        <v>178.09744310451387</v>
      </c>
      <c r="E319" s="125">
        <f>B319/(B319+Overview!$F$22)</f>
        <v>0.58823529411764708</v>
      </c>
      <c r="F319" s="118">
        <f>EXP(Overview!$F$21/Overview!$F$5-Overview!$F$21/('='!C319+273.15))</f>
        <v>1.2060497570954571</v>
      </c>
      <c r="G319" s="77">
        <f t="shared" si="27"/>
        <v>1.3849412289827407</v>
      </c>
      <c r="H319" s="115">
        <f t="shared" si="28"/>
        <v>0.58823529411764708</v>
      </c>
      <c r="I319" s="80">
        <f>IF((A319-Overview!$F$43)/365=ROUND((A319-Overview!$F$43)/365,0),I318*0.05,I318+U318)</f>
        <v>614.74100252483288</v>
      </c>
      <c r="J319" s="70">
        <f>IF(D319&lt;Overview!$F$16,1,'='!G319/Overview!$F$26)</f>
        <v>59.954165756828608</v>
      </c>
      <c r="K319" s="71">
        <f>IF(D319&lt;Overview!$F$17,'='!G319/Overview!$F$26,Overview!$F$33)</f>
        <v>9.1428571428571423</v>
      </c>
      <c r="L319" s="72">
        <f t="shared" si="29"/>
        <v>9.1428571428571423</v>
      </c>
      <c r="M319" s="81">
        <f>MIN(1,Overview!$F$44*F319*(G319-Overview!$F$25)^2+0.2)</f>
        <v>1</v>
      </c>
      <c r="N319" s="48">
        <f>L319*F319*Overview!$F$8</f>
        <v>0.12482270400293095</v>
      </c>
      <c r="O319" s="48">
        <f>F319*Overview!$F$6</f>
        <v>2.3686817229354781E-3</v>
      </c>
      <c r="P319" s="122">
        <f>N319*(H319/G319-(1+Overview!$F$35/'='!G319)/(Overview!$F$37*Overview!$F$33))/('='!H319+Overview!$F$36)</f>
        <v>9.8129352669426659E-3</v>
      </c>
      <c r="Q319" s="128">
        <f>(N319/G319-P319)*H319*Overview!$F$29*'='!G319^3</f>
        <v>113.6169492264728</v>
      </c>
      <c r="R319" s="57">
        <f t="shared" si="24"/>
        <v>0</v>
      </c>
      <c r="S319" s="58">
        <f t="shared" si="25"/>
        <v>4.5301128761758855E-3</v>
      </c>
      <c r="T319" s="58">
        <f>IF(D319&lt;Overview!$F$18,(1-Overview!$F$9)*'='!Q319-'='!D319*'='!O319,0)</f>
        <v>0</v>
      </c>
      <c r="U319" s="54">
        <f>IF(D319&gt;=Overview!$F$18,(1-Overview!$F$9)*'='!Q319-Overview!$F$18*'='!O319,0)</f>
        <v>9.2606705409636145</v>
      </c>
      <c r="V319" s="2"/>
      <c r="W319" s="112">
        <f>G319/Overview!$F$19</f>
        <v>2.0447973261224579</v>
      </c>
      <c r="X319" s="60">
        <f>G319^3*(1+H319*Overview!$F$38)</f>
        <v>3.3394274832888486</v>
      </c>
      <c r="Y319" s="61">
        <f>G319^3*Overview!$F$42*(1+Overview!$F$38*H319)+I319*Overview!$F$39/Overview!$F$40</f>
        <v>0.32726176433298454</v>
      </c>
      <c r="AD319" s="2"/>
    </row>
    <row r="320" spans="1:30">
      <c r="A320" s="34">
        <v>317</v>
      </c>
      <c r="B320">
        <v>1</v>
      </c>
      <c r="C320">
        <v>24</v>
      </c>
      <c r="D320" s="149">
        <f t="shared" si="26"/>
        <v>178.09744310451387</v>
      </c>
      <c r="E320" s="125">
        <f>B320/(B320+Overview!$F$22)</f>
        <v>0.58823529411764708</v>
      </c>
      <c r="F320" s="118">
        <f>EXP(Overview!$F$21/Overview!$F$5-Overview!$F$21/('='!C320+273.15))</f>
        <v>1.2060497570954571</v>
      </c>
      <c r="G320" s="77">
        <f t="shared" si="27"/>
        <v>1.3894713418589166</v>
      </c>
      <c r="H320" s="115">
        <f t="shared" si="28"/>
        <v>0.58823529411764708</v>
      </c>
      <c r="I320" s="80">
        <f>IF((A320-Overview!$F$43)/365=ROUND((A320-Overview!$F$43)/365,0),I319*0.05,I319+U319)</f>
        <v>624.00167306579647</v>
      </c>
      <c r="J320" s="70">
        <f>IF(D320&lt;Overview!$F$16,1,'='!G320/Overview!$F$26)</f>
        <v>60.150274539347045</v>
      </c>
      <c r="K320" s="71">
        <f>IF(D320&lt;Overview!$F$17,'='!G320/Overview!$F$26,Overview!$F$33)</f>
        <v>9.1428571428571423</v>
      </c>
      <c r="L320" s="72">
        <f t="shared" si="29"/>
        <v>9.1428571428571423</v>
      </c>
      <c r="M320" s="81">
        <f>MIN(1,Overview!$F$44*F320*(G320-Overview!$F$25)^2+0.2)</f>
        <v>1</v>
      </c>
      <c r="N320" s="48">
        <f>L320*F320*Overview!$F$8</f>
        <v>0.12482270400293095</v>
      </c>
      <c r="O320" s="48">
        <f>F320*Overview!$F$6</f>
        <v>2.3686817229354781E-3</v>
      </c>
      <c r="P320" s="122">
        <f>N320*(H320/G320-(1+Overview!$F$35/'='!G320)/(Overview!$F$37*Overview!$F$33))/('='!H320+Overview!$F$36)</f>
        <v>9.7624608740553669E-3</v>
      </c>
      <c r="Q320" s="128">
        <f>(N320/G320-P320)*H320*Overview!$F$29*'='!G320^3</f>
        <v>114.38784342116671</v>
      </c>
      <c r="R320" s="57">
        <f t="shared" si="24"/>
        <v>0</v>
      </c>
      <c r="S320" s="58">
        <f t="shared" si="25"/>
        <v>4.5215532035062945E-3</v>
      </c>
      <c r="T320" s="58">
        <f>IF(D320&lt;Overview!$F$18,(1-Overview!$F$9)*'='!Q320-'='!D320*'='!O320,0)</f>
        <v>0</v>
      </c>
      <c r="U320" s="54">
        <f>IF(D320&gt;=Overview!$F$18,(1-Overview!$F$9)*'='!Q320-Overview!$F$18*'='!O320,0)</f>
        <v>9.3263507263515351</v>
      </c>
      <c r="V320" s="2"/>
      <c r="W320" s="112">
        <f>G320/Overview!$F$19</f>
        <v>2.0514858140542103</v>
      </c>
      <c r="X320" s="60">
        <f>G320^3*(1+H320*Overview!$F$38)</f>
        <v>3.3723043744893575</v>
      </c>
      <c r="Y320" s="61">
        <f>G320^3*Overview!$F$42*(1+Overview!$F$38*H320)+I320*Overview!$F$39/Overview!$F$40</f>
        <v>0.33062310276999224</v>
      </c>
      <c r="AD320" s="2"/>
    </row>
    <row r="321" spans="1:30">
      <c r="A321" s="34">
        <v>318</v>
      </c>
      <c r="B321">
        <v>1</v>
      </c>
      <c r="C321">
        <v>24</v>
      </c>
      <c r="D321" s="149">
        <f t="shared" si="26"/>
        <v>178.09744310451387</v>
      </c>
      <c r="E321" s="125">
        <f>B321/(B321+Overview!$F$22)</f>
        <v>0.58823529411764708</v>
      </c>
      <c r="F321" s="118">
        <f>EXP(Overview!$F$21/Overview!$F$5-Overview!$F$21/('='!C321+273.15))</f>
        <v>1.2060497570954571</v>
      </c>
      <c r="G321" s="77">
        <f t="shared" si="27"/>
        <v>1.393992895062423</v>
      </c>
      <c r="H321" s="115">
        <f t="shared" si="28"/>
        <v>0.58823529411764708</v>
      </c>
      <c r="I321" s="80">
        <f>IF((A321-Overview!$F$43)/365=ROUND((A321-Overview!$F$43)/365,0),I320*0.05,I320+U320)</f>
        <v>633.32802379214797</v>
      </c>
      <c r="J321" s="70">
        <f>IF(D321&lt;Overview!$F$16,1,'='!G321/Overview!$F$26)</f>
        <v>60.346012773265066</v>
      </c>
      <c r="K321" s="71">
        <f>IF(D321&lt;Overview!$F$17,'='!G321/Overview!$F$26,Overview!$F$33)</f>
        <v>9.1428571428571423</v>
      </c>
      <c r="L321" s="72">
        <f t="shared" si="29"/>
        <v>9.1428571428571423</v>
      </c>
      <c r="M321" s="81">
        <f>MIN(1,Overview!$F$44*F321*(G321-Overview!$F$25)^2+0.2)</f>
        <v>1</v>
      </c>
      <c r="N321" s="48">
        <f>L321*F321*Overview!$F$8</f>
        <v>0.12482270400293095</v>
      </c>
      <c r="O321" s="48">
        <f>F321*Overview!$F$6</f>
        <v>2.3686817229354781E-3</v>
      </c>
      <c r="P321" s="122">
        <f>N321*(H321/G321-(1+Overview!$F$35/'='!G321)/(Overview!$F$37*Overview!$F$33))/('='!H321+Overview!$F$36)</f>
        <v>9.7124089807836544E-3</v>
      </c>
      <c r="Q321" s="128">
        <f>(N321/G321-P321)*H321*Overview!$F$29*'='!G321^3</f>
        <v>115.16004925503864</v>
      </c>
      <c r="R321" s="57">
        <f t="shared" si="24"/>
        <v>0</v>
      </c>
      <c r="S321" s="58">
        <f t="shared" si="25"/>
        <v>4.5130097043842949E-3</v>
      </c>
      <c r="T321" s="58">
        <f>IF(D321&lt;Overview!$F$18,(1-Overview!$F$9)*'='!Q321-'='!D321*'='!O321,0)</f>
        <v>0</v>
      </c>
      <c r="U321" s="54">
        <f>IF(D321&gt;=Overview!$F$18,(1-Overview!$F$9)*'='!Q321-Overview!$F$18*'='!O321,0)</f>
        <v>9.3921426633974239</v>
      </c>
      <c r="V321" s="2"/>
      <c r="W321" s="112">
        <f>G321/Overview!$F$19</f>
        <v>2.0581616640520051</v>
      </c>
      <c r="X321" s="60">
        <f>G321^3*(1+H321*Overview!$F$38)</f>
        <v>3.4053336134215257</v>
      </c>
      <c r="Y321" s="61">
        <f>G321^3*Overview!$F$42*(1+Overview!$F$38*H321)+I321*Overview!$F$39/Overview!$F$40</f>
        <v>0.33400100660545068</v>
      </c>
      <c r="AD321" s="2"/>
    </row>
    <row r="322" spans="1:30">
      <c r="A322" s="34">
        <v>319</v>
      </c>
      <c r="B322">
        <v>1</v>
      </c>
      <c r="C322">
        <v>24</v>
      </c>
      <c r="D322" s="149">
        <f t="shared" si="26"/>
        <v>178.09744310451387</v>
      </c>
      <c r="E322" s="125">
        <f>B322/(B322+Overview!$F$22)</f>
        <v>0.58823529411764708</v>
      </c>
      <c r="F322" s="118">
        <f>EXP(Overview!$F$21/Overview!$F$5-Overview!$F$21/('='!C322+273.15))</f>
        <v>1.2060497570954571</v>
      </c>
      <c r="G322" s="77">
        <f t="shared" si="27"/>
        <v>1.3985059047668074</v>
      </c>
      <c r="H322" s="115">
        <f t="shared" si="28"/>
        <v>0.58823529411764708</v>
      </c>
      <c r="I322" s="80">
        <f>IF((A322-Overview!$F$43)/365=ROUND((A322-Overview!$F$43)/365,0),I321*0.05,I321+U321)</f>
        <v>642.72016645554538</v>
      </c>
      <c r="J322" s="70">
        <f>IF(D322&lt;Overview!$F$16,1,'='!G322/Overview!$F$26)</f>
        <v>60.54138115873625</v>
      </c>
      <c r="K322" s="71">
        <f>IF(D322&lt;Overview!$F$17,'='!G322/Overview!$F$26,Overview!$F$33)</f>
        <v>9.1428571428571423</v>
      </c>
      <c r="L322" s="72">
        <f t="shared" si="29"/>
        <v>9.1428571428571423</v>
      </c>
      <c r="M322" s="81">
        <f>MIN(1,Overview!$F$44*F322*(G322-Overview!$F$25)^2+0.2)</f>
        <v>1</v>
      </c>
      <c r="N322" s="48">
        <f>L322*F322*Overview!$F$8</f>
        <v>0.12482270400293095</v>
      </c>
      <c r="O322" s="48">
        <f>F322*Overview!$F$6</f>
        <v>2.3686817229354781E-3</v>
      </c>
      <c r="P322" s="122">
        <f>N322*(H322/G322-(1+Overview!$F$35/'='!G322)/(Overview!$F$37*Overview!$F$33))/('='!H322+Overview!$F$36)</f>
        <v>9.6627743927923896E-3</v>
      </c>
      <c r="Q322" s="128">
        <f>(N322/G322-P322)*H322*Overview!$F$29*'='!G322^3</f>
        <v>115.93355546794179</v>
      </c>
      <c r="R322" s="57">
        <f t="shared" si="24"/>
        <v>0</v>
      </c>
      <c r="S322" s="58">
        <f t="shared" si="25"/>
        <v>4.5044823482498862E-3</v>
      </c>
      <c r="T322" s="58">
        <f>IF(D322&lt;Overview!$F$18,(1-Overview!$F$9)*'='!Q322-'='!D322*'='!O322,0)</f>
        <v>0</v>
      </c>
      <c r="U322" s="54">
        <f>IF(D322&gt;=Overview!$F$18,(1-Overview!$F$9)*'='!Q322-Overview!$F$18*'='!O322,0)</f>
        <v>9.4580453927367731</v>
      </c>
      <c r="V322" s="2"/>
      <c r="W322" s="112">
        <f>G322/Overview!$F$19</f>
        <v>2.0648248999952861</v>
      </c>
      <c r="X322" s="60">
        <f>G322^3*(1+H322*Overview!$F$38)</f>
        <v>3.4385147977910404</v>
      </c>
      <c r="Y322" s="61">
        <f>G322^3*Overview!$F$42*(1+Overview!$F$38*H322)+I322*Overview!$F$39/Overview!$F$40</f>
        <v>0.33739544448898917</v>
      </c>
      <c r="AD322" s="2"/>
    </row>
    <row r="323" spans="1:30">
      <c r="A323" s="34">
        <v>320</v>
      </c>
      <c r="B323">
        <v>1</v>
      </c>
      <c r="C323">
        <v>24</v>
      </c>
      <c r="D323" s="149">
        <f t="shared" si="26"/>
        <v>178.09744310451387</v>
      </c>
      <c r="E323" s="125">
        <f>B323/(B323+Overview!$F$22)</f>
        <v>0.58823529411764708</v>
      </c>
      <c r="F323" s="118">
        <f>EXP(Overview!$F$21/Overview!$F$5-Overview!$F$21/('='!C323+273.15))</f>
        <v>1.2060497570954571</v>
      </c>
      <c r="G323" s="77">
        <f t="shared" si="27"/>
        <v>1.4030103871150572</v>
      </c>
      <c r="H323" s="115">
        <f t="shared" si="28"/>
        <v>0.58823529411764708</v>
      </c>
      <c r="I323" s="80">
        <f>IF((A323-Overview!$F$43)/365=ROUND((A323-Overview!$F$43)/365,0),I322*0.05,I322+U322)</f>
        <v>652.1782118482821</v>
      </c>
      <c r="J323" s="70">
        <f>IF(D323&lt;Overview!$F$16,1,'='!G323/Overview!$F$26)</f>
        <v>60.736380394591222</v>
      </c>
      <c r="K323" s="71">
        <f>IF(D323&lt;Overview!$F$17,'='!G323/Overview!$F$26,Overview!$F$33)</f>
        <v>9.1428571428571423</v>
      </c>
      <c r="L323" s="72">
        <f t="shared" si="29"/>
        <v>9.1428571428571423</v>
      </c>
      <c r="M323" s="81">
        <f>MIN(1,Overview!$F$44*F323*(G323-Overview!$F$25)^2+0.2)</f>
        <v>1</v>
      </c>
      <c r="N323" s="48">
        <f>L323*F323*Overview!$F$8</f>
        <v>0.12482270400293095</v>
      </c>
      <c r="O323" s="48">
        <f>F323*Overview!$F$6</f>
        <v>2.3686817229354781E-3</v>
      </c>
      <c r="P323" s="122">
        <f>N323*(H323/G323-(1+Overview!$F$35/'='!G323)/(Overview!$F$37*Overview!$F$33))/('='!H323+Overview!$F$36)</f>
        <v>9.6135520005215074E-3</v>
      </c>
      <c r="Q323" s="128">
        <f>(N323/G323-P323)*H323*Overview!$F$29*'='!G323^3</f>
        <v>116.70835084471459</v>
      </c>
      <c r="R323" s="57">
        <f t="shared" ref="R323:R386" si="30">(E323*M323-H323)*N323/G323</f>
        <v>0</v>
      </c>
      <c r="S323" s="58">
        <f t="shared" ref="S323:S386" si="31">G323*P323/3</f>
        <v>4.4959711046008042E-3</v>
      </c>
      <c r="T323" s="58">
        <f>IF(D323&lt;Overview!$F$18,(1-Overview!$F$9)*'='!Q323-'='!D323*'='!O323,0)</f>
        <v>0</v>
      </c>
      <c r="U323" s="54">
        <f>IF(D323&gt;=Overview!$F$18,(1-Overview!$F$9)*'='!Q323-Overview!$F$18*'='!O323,0)</f>
        <v>9.5240579588378154</v>
      </c>
      <c r="V323" s="2"/>
      <c r="W323" s="112">
        <f>G323/Overview!$F$19</f>
        <v>2.0714755457183776</v>
      </c>
      <c r="X323" s="60">
        <f>G323^3*(1+H323*Overview!$F$38)</f>
        <v>3.4718475225619843</v>
      </c>
      <c r="Y323" s="61">
        <f>G323^3*Overview!$F$42*(1+Overview!$F$38*H323)+I323*Overview!$F$39/Overview!$F$40</f>
        <v>0.34080638478180392</v>
      </c>
      <c r="AD323" s="2"/>
    </row>
    <row r="324" spans="1:30">
      <c r="A324" s="34">
        <v>321</v>
      </c>
      <c r="B324">
        <v>1</v>
      </c>
      <c r="C324">
        <v>24</v>
      </c>
      <c r="D324" s="149">
        <f t="shared" ref="D324:D387" si="32">D323+T323</f>
        <v>178.09744310451387</v>
      </c>
      <c r="E324" s="125">
        <f>B324/(B324+Overview!$F$22)</f>
        <v>0.58823529411764708</v>
      </c>
      <c r="F324" s="118">
        <f>EXP(Overview!$F$21/Overview!$F$5-Overview!$F$21/('='!C324+273.15))</f>
        <v>1.2060497570954571</v>
      </c>
      <c r="G324" s="77">
        <f t="shared" ref="G324:G387" si="33">G323+S323</f>
        <v>1.4075063582196581</v>
      </c>
      <c r="H324" s="115">
        <f t="shared" ref="H324:H387" si="34">H323+R323</f>
        <v>0.58823529411764708</v>
      </c>
      <c r="I324" s="80">
        <f>IF((A324-Overview!$F$43)/365=ROUND((A324-Overview!$F$43)/365,0),I323*0.05,I323+U323)</f>
        <v>661.70226980711993</v>
      </c>
      <c r="J324" s="70">
        <f>IF(D324&lt;Overview!$F$16,1,'='!G324/Overview!$F$26)</f>
        <v>60.931011178340178</v>
      </c>
      <c r="K324" s="71">
        <f>IF(D324&lt;Overview!$F$17,'='!G324/Overview!$F$26,Overview!$F$33)</f>
        <v>9.1428571428571423</v>
      </c>
      <c r="L324" s="72">
        <f t="shared" ref="L324:L387" si="35">IF(J324=1,1,K324)</f>
        <v>9.1428571428571423</v>
      </c>
      <c r="M324" s="81">
        <f>MIN(1,Overview!$F$44*F324*(G324-Overview!$F$25)^2+0.2)</f>
        <v>1</v>
      </c>
      <c r="N324" s="48">
        <f>L324*F324*Overview!$F$8</f>
        <v>0.12482270400293095</v>
      </c>
      <c r="O324" s="48">
        <f>F324*Overview!$F$6</f>
        <v>2.3686817229354781E-3</v>
      </c>
      <c r="P324" s="122">
        <f>N324*(H324/G324-(1+Overview!$F$35/'='!G324)/(Overview!$F$37*Overview!$F$33))/('='!H324+Overview!$F$36)</f>
        <v>9.5647367774634902E-3</v>
      </c>
      <c r="Q324" s="128">
        <f>(N324/G324-P324)*H324*Overview!$F$29*'='!G324^3</f>
        <v>117.48442421505968</v>
      </c>
      <c r="R324" s="57">
        <f t="shared" si="30"/>
        <v>0</v>
      </c>
      <c r="S324" s="58">
        <f t="shared" si="31"/>
        <v>4.4874759429924223E-3</v>
      </c>
      <c r="T324" s="58">
        <f>IF(D324&lt;Overview!$F$18,(1-Overview!$F$9)*'='!Q324-'='!D324*'='!O324,0)</f>
        <v>0</v>
      </c>
      <c r="U324" s="54">
        <f>IF(D324&gt;=Overview!$F$18,(1-Overview!$F$9)*'='!Q324-Overview!$F$18*'='!O324,0)</f>
        <v>9.590179409991217</v>
      </c>
      <c r="V324" s="2"/>
      <c r="W324" s="112">
        <f>G324/Overview!$F$19</f>
        <v>2.0781136250105687</v>
      </c>
      <c r="X324" s="60">
        <f>G324^3*(1+H324*Overview!$F$38)</f>
        <v>3.5053313799974974</v>
      </c>
      <c r="Y324" s="61">
        <f>G324^3*Overview!$F$42*(1+Overview!$F$38*H324)+I324*Overview!$F$39/Overview!$F$40</f>
        <v>0.34423379556048417</v>
      </c>
      <c r="AD324" s="2"/>
    </row>
    <row r="325" spans="1:30">
      <c r="A325" s="34">
        <v>322</v>
      </c>
      <c r="B325">
        <v>1</v>
      </c>
      <c r="C325">
        <v>24</v>
      </c>
      <c r="D325" s="149">
        <f t="shared" si="32"/>
        <v>178.09744310451387</v>
      </c>
      <c r="E325" s="125">
        <f>B325/(B325+Overview!$F$22)</f>
        <v>0.58823529411764708</v>
      </c>
      <c r="F325" s="118">
        <f>EXP(Overview!$F$21/Overview!$F$5-Overview!$F$21/('='!C325+273.15))</f>
        <v>1.2060497570954571</v>
      </c>
      <c r="G325" s="77">
        <f t="shared" si="33"/>
        <v>1.4119938341626506</v>
      </c>
      <c r="H325" s="115">
        <f t="shared" si="34"/>
        <v>0.58823529411764708</v>
      </c>
      <c r="I325" s="80">
        <f>IF((A325-Overview!$F$43)/365=ROUND((A325-Overview!$F$43)/365,0),I324*0.05,I324+U324)</f>
        <v>671.2924492171112</v>
      </c>
      <c r="J325" s="70">
        <f>IF(D325&lt;Overview!$F$16,1,'='!G325/Overview!$F$26)</f>
        <v>61.125274206175355</v>
      </c>
      <c r="K325" s="71">
        <f>IF(D325&lt;Overview!$F$17,'='!G325/Overview!$F$26,Overview!$F$33)</f>
        <v>9.1428571428571423</v>
      </c>
      <c r="L325" s="72">
        <f t="shared" si="35"/>
        <v>9.1428571428571423</v>
      </c>
      <c r="M325" s="81">
        <f>MIN(1,Overview!$F$44*F325*(G325-Overview!$F$25)^2+0.2)</f>
        <v>1</v>
      </c>
      <c r="N325" s="48">
        <f>L325*F325*Overview!$F$8</f>
        <v>0.12482270400293095</v>
      </c>
      <c r="O325" s="48">
        <f>F325*Overview!$F$6</f>
        <v>2.3686817229354781E-3</v>
      </c>
      <c r="P325" s="122">
        <f>N325*(H325/G325-(1+Overview!$F$35/'='!G325)/(Overview!$F$37*Overview!$F$33))/('='!H325+Overview!$F$36)</f>
        <v>9.5163237784826431E-3</v>
      </c>
      <c r="Q325" s="128">
        <f>(N325/G325-P325)*H325*Overview!$F$29*'='!G325^3</f>
        <v>118.26176445342273</v>
      </c>
      <c r="R325" s="57">
        <f t="shared" si="30"/>
        <v>0</v>
      </c>
      <c r="S325" s="58">
        <f t="shared" si="31"/>
        <v>4.478996833037637E-3</v>
      </c>
      <c r="T325" s="58">
        <f>IF(D325&lt;Overview!$F$18,(1-Overview!$F$9)*'='!Q325-'='!D325*'='!O325,0)</f>
        <v>0</v>
      </c>
      <c r="U325" s="54">
        <f>IF(D325&gt;=Overview!$F$18,(1-Overview!$F$9)*'='!Q325-Overview!$F$18*'='!O325,0)</f>
        <v>9.6564087982997489</v>
      </c>
      <c r="V325" s="2"/>
      <c r="W325" s="112">
        <f>G325/Overview!$F$19</f>
        <v>2.0847391616161977</v>
      </c>
      <c r="X325" s="60">
        <f>G325^3*(1+H325*Overview!$F$38)</f>
        <v>3.5389659597000924</v>
      </c>
      <c r="Y325" s="61">
        <f>G325^3*Overview!$F$42*(1+Overview!$F$38*H325)+I325*Overview!$F$39/Overview!$F$40</f>
        <v>0.34767764462080641</v>
      </c>
      <c r="AD325" s="2"/>
    </row>
    <row r="326" spans="1:30">
      <c r="A326" s="34">
        <v>323</v>
      </c>
      <c r="B326">
        <v>1</v>
      </c>
      <c r="C326">
        <v>24</v>
      </c>
      <c r="D326" s="149">
        <f t="shared" si="32"/>
        <v>178.09744310451387</v>
      </c>
      <c r="E326" s="125">
        <f>B326/(B326+Overview!$F$22)</f>
        <v>0.58823529411764708</v>
      </c>
      <c r="F326" s="118">
        <f>EXP(Overview!$F$21/Overview!$F$5-Overview!$F$21/('='!C326+273.15))</f>
        <v>1.2060497570954571</v>
      </c>
      <c r="G326" s="77">
        <f t="shared" si="33"/>
        <v>1.4164728309956882</v>
      </c>
      <c r="H326" s="115">
        <f t="shared" si="34"/>
        <v>0.58823529411764708</v>
      </c>
      <c r="I326" s="80">
        <f>IF((A326-Overview!$F$43)/365=ROUND((A326-Overview!$F$43)/365,0),I325*0.05,I325+U325)</f>
        <v>680.94885801541091</v>
      </c>
      <c r="J326" s="70">
        <f>IF(D326&lt;Overview!$F$16,1,'='!G326/Overview!$F$26)</f>
        <v>61.319170172973521</v>
      </c>
      <c r="K326" s="71">
        <f>IF(D326&lt;Overview!$F$17,'='!G326/Overview!$F$26,Overview!$F$33)</f>
        <v>9.1428571428571423</v>
      </c>
      <c r="L326" s="72">
        <f t="shared" si="35"/>
        <v>9.1428571428571423</v>
      </c>
      <c r="M326" s="81">
        <f>MIN(1,Overview!$F$44*F326*(G326-Overview!$F$25)^2+0.2)</f>
        <v>1</v>
      </c>
      <c r="N326" s="48">
        <f>L326*F326*Overview!$F$8</f>
        <v>0.12482270400293095</v>
      </c>
      <c r="O326" s="48">
        <f>F326*Overview!$F$6</f>
        <v>2.3686817229354781E-3</v>
      </c>
      <c r="P326" s="122">
        <f>N326*(H326/G326-(1+Overview!$F$35/'='!G326)/(Overview!$F$37*Overview!$F$33))/('='!H326+Overview!$F$36)</f>
        <v>9.46830813817502E-3</v>
      </c>
      <c r="Q326" s="128">
        <f>(N326/G326-P326)*H326*Overview!$F$29*'='!G326^3</f>
        <v>119.04036047887173</v>
      </c>
      <c r="R326" s="57">
        <f t="shared" si="30"/>
        <v>0</v>
      </c>
      <c r="S326" s="58">
        <f t="shared" si="31"/>
        <v>4.4705337444067616E-3</v>
      </c>
      <c r="T326" s="58">
        <f>IF(D326&lt;Overview!$F$18,(1-Overview!$F$9)*'='!Q326-'='!D326*'='!O326,0)</f>
        <v>0</v>
      </c>
      <c r="U326" s="54">
        <f>IF(D326&gt;=Overview!$F$18,(1-Overview!$F$9)*'='!Q326-Overview!$F$18*'='!O326,0)</f>
        <v>9.7227451796680047</v>
      </c>
      <c r="V326" s="2"/>
      <c r="W326" s="112">
        <f>G326/Overview!$F$19</f>
        <v>2.0913521792347383</v>
      </c>
      <c r="X326" s="60">
        <f>G326^3*(1+H326*Overview!$F$38)</f>
        <v>3.5727508486516433</v>
      </c>
      <c r="Y326" s="61">
        <f>G326^3*Overview!$F$42*(1+Overview!$F$38*H326)+I326*Overview!$F$39/Overview!$F$40</f>
        <v>0.35113789948149937</v>
      </c>
      <c r="AD326" s="2"/>
    </row>
    <row r="327" spans="1:30">
      <c r="A327" s="34">
        <v>324</v>
      </c>
      <c r="B327">
        <v>1</v>
      </c>
      <c r="C327">
        <v>24</v>
      </c>
      <c r="D327" s="149">
        <f t="shared" si="32"/>
        <v>178.09744310451387</v>
      </c>
      <c r="E327" s="125">
        <f>B327/(B327+Overview!$F$22)</f>
        <v>0.58823529411764708</v>
      </c>
      <c r="F327" s="118">
        <f>EXP(Overview!$F$21/Overview!$F$5-Overview!$F$21/('='!C327+273.15))</f>
        <v>1.2060497570954571</v>
      </c>
      <c r="G327" s="77">
        <f t="shared" si="33"/>
        <v>1.4209433647400951</v>
      </c>
      <c r="H327" s="115">
        <f t="shared" si="34"/>
        <v>0.58823529411764708</v>
      </c>
      <c r="I327" s="80">
        <f>IF((A327-Overview!$F$43)/365=ROUND((A327-Overview!$F$43)/365,0),I326*0.05,I326+U326)</f>
        <v>690.67160319507889</v>
      </c>
      <c r="J327" s="70">
        <f>IF(D327&lt;Overview!$F$16,1,'='!G327/Overview!$F$26)</f>
        <v>61.51269977229849</v>
      </c>
      <c r="K327" s="71">
        <f>IF(D327&lt;Overview!$F$17,'='!G327/Overview!$F$26,Overview!$F$33)</f>
        <v>9.1428571428571423</v>
      </c>
      <c r="L327" s="72">
        <f t="shared" si="35"/>
        <v>9.1428571428571423</v>
      </c>
      <c r="M327" s="81">
        <f>MIN(1,Overview!$F$44*F327*(G327-Overview!$F$25)^2+0.2)</f>
        <v>1</v>
      </c>
      <c r="N327" s="48">
        <f>L327*F327*Overview!$F$8</f>
        <v>0.12482270400293095</v>
      </c>
      <c r="O327" s="48">
        <f>F327*Overview!$F$6</f>
        <v>2.3686817229354781E-3</v>
      </c>
      <c r="P327" s="122">
        <f>N327*(H327/G327-(1+Overview!$F$35/'='!G327)/(Overview!$F$37*Overview!$F$33))/('='!H327+Overview!$F$36)</f>
        <v>9.4206850692678673E-3</v>
      </c>
      <c r="Q327" s="128">
        <f>(N327/G327-P327)*H327*Overview!$F$29*'='!G327^3</f>
        <v>119.82020125497596</v>
      </c>
      <c r="R327" s="57">
        <f t="shared" si="30"/>
        <v>0</v>
      </c>
      <c r="S327" s="58">
        <f t="shared" si="31"/>
        <v>4.4620866468274194E-3</v>
      </c>
      <c r="T327" s="58">
        <f>IF(D327&lt;Overview!$F$18,(1-Overview!$F$9)*'='!Q327-'='!D327*'='!O327,0)</f>
        <v>0</v>
      </c>
      <c r="U327" s="54">
        <f>IF(D327&gt;=Overview!$F$18,(1-Overview!$F$9)*'='!Q327-Overview!$F$18*'='!O327,0)</f>
        <v>9.7891876137920839</v>
      </c>
      <c r="V327" s="2"/>
      <c r="W327" s="112">
        <f>G327/Overview!$F$19</f>
        <v>2.0979527015208843</v>
      </c>
      <c r="X327" s="60">
        <f>G327^3*(1+H327*Overview!$F$38)</f>
        <v>3.6066856312530415</v>
      </c>
      <c r="Y327" s="61">
        <f>G327^3*Overview!$F$42*(1+Overview!$F$38*H327)+I327*Overview!$F$39/Overview!$F$40</f>
        <v>0.35461452738797805</v>
      </c>
      <c r="AD327" s="2"/>
    </row>
    <row r="328" spans="1:30">
      <c r="A328" s="34">
        <v>325</v>
      </c>
      <c r="B328">
        <v>1</v>
      </c>
      <c r="C328">
        <v>24</v>
      </c>
      <c r="D328" s="149">
        <f t="shared" si="32"/>
        <v>178.09744310451387</v>
      </c>
      <c r="E328" s="125">
        <f>B328/(B328+Overview!$F$22)</f>
        <v>0.58823529411764708</v>
      </c>
      <c r="F328" s="118">
        <f>EXP(Overview!$F$21/Overview!$F$5-Overview!$F$21/('='!C328+273.15))</f>
        <v>1.2060497570954571</v>
      </c>
      <c r="G328" s="77">
        <f t="shared" si="33"/>
        <v>1.4254054513869225</v>
      </c>
      <c r="H328" s="115">
        <f t="shared" si="34"/>
        <v>0.58823529411764708</v>
      </c>
      <c r="I328" s="80">
        <f>IF((A328-Overview!$F$43)/365=ROUND((A328-Overview!$F$43)/365,0),I327*0.05,I327+U327)</f>
        <v>700.46079080887102</v>
      </c>
      <c r="J328" s="70">
        <f>IF(D328&lt;Overview!$F$16,1,'='!G328/Overview!$F$26)</f>
        <v>61.705863696403576</v>
      </c>
      <c r="K328" s="71">
        <f>IF(D328&lt;Overview!$F$17,'='!G328/Overview!$F$26,Overview!$F$33)</f>
        <v>9.1428571428571423</v>
      </c>
      <c r="L328" s="72">
        <f t="shared" si="35"/>
        <v>9.1428571428571423</v>
      </c>
      <c r="M328" s="81">
        <f>MIN(1,Overview!$F$44*F328*(G328-Overview!$F$25)^2+0.2)</f>
        <v>1</v>
      </c>
      <c r="N328" s="48">
        <f>L328*F328*Overview!$F$8</f>
        <v>0.12482270400293095</v>
      </c>
      <c r="O328" s="48">
        <f>F328*Overview!$F$6</f>
        <v>2.3686817229354781E-3</v>
      </c>
      <c r="P328" s="122">
        <f>N328*(H328/G328-(1+Overview!$F$35/'='!G328)/(Overview!$F$37*Overview!$F$33))/('='!H328+Overview!$F$36)</f>
        <v>9.3734498610574639E-3</v>
      </c>
      <c r="Q328" s="128">
        <f>(N328/G328-P328)*H328*Overview!$F$29*'='!G328^3</f>
        <v>120.60127578968516</v>
      </c>
      <c r="R328" s="57">
        <f t="shared" si="30"/>
        <v>0</v>
      </c>
      <c r="S328" s="58">
        <f t="shared" si="31"/>
        <v>4.4536555100844338E-3</v>
      </c>
      <c r="T328" s="58">
        <f>IF(D328&lt;Overview!$F$18,(1-Overview!$F$9)*'='!Q328-'='!D328*'='!O328,0)</f>
        <v>0</v>
      </c>
      <c r="U328" s="54">
        <f>IF(D328&gt;=Overview!$F$18,(1-Overview!$F$9)*'='!Q328-Overview!$F$18*'='!O328,0)</f>
        <v>9.8557351641493085</v>
      </c>
      <c r="V328" s="2"/>
      <c r="W328" s="112">
        <f>G328/Overview!$F$19</f>
        <v>2.1045407520846338</v>
      </c>
      <c r="X328" s="60">
        <f>G328^3*(1+H328*Overview!$F$38)</f>
        <v>3.6407698893635163</v>
      </c>
      <c r="Y328" s="61">
        <f>G328^3*Overview!$F$42*(1+Overview!$F$38*H328)+I328*Overview!$F$39/Overview!$F$40</f>
        <v>0.35810749531604741</v>
      </c>
      <c r="AD328" s="2"/>
    </row>
    <row r="329" spans="1:30">
      <c r="A329" s="34">
        <v>326</v>
      </c>
      <c r="B329">
        <v>1</v>
      </c>
      <c r="C329">
        <v>24</v>
      </c>
      <c r="D329" s="149">
        <f t="shared" si="32"/>
        <v>178.09744310451387</v>
      </c>
      <c r="E329" s="125">
        <f>B329/(B329+Overview!$F$22)</f>
        <v>0.58823529411764708</v>
      </c>
      <c r="F329" s="118">
        <f>EXP(Overview!$F$21/Overview!$F$5-Overview!$F$21/('='!C329+273.15))</f>
        <v>1.2060497570954571</v>
      </c>
      <c r="G329" s="77">
        <f t="shared" si="33"/>
        <v>1.429859106897007</v>
      </c>
      <c r="H329" s="115">
        <f t="shared" si="34"/>
        <v>0.58823529411764708</v>
      </c>
      <c r="I329" s="80">
        <f>IF((A329-Overview!$F$43)/365=ROUND((A329-Overview!$F$43)/365,0),I328*0.05,I328+U328)</f>
        <v>710.31652597302036</v>
      </c>
      <c r="J329" s="70">
        <f>IF(D329&lt;Overview!$F$16,1,'='!G329/Overview!$F$26)</f>
        <v>61.898662636234071</v>
      </c>
      <c r="K329" s="71">
        <f>IF(D329&lt;Overview!$F$17,'='!G329/Overview!$F$26,Overview!$F$33)</f>
        <v>9.1428571428571423</v>
      </c>
      <c r="L329" s="72">
        <f t="shared" si="35"/>
        <v>9.1428571428571423</v>
      </c>
      <c r="M329" s="81">
        <f>MIN(1,Overview!$F$44*F329*(G329-Overview!$F$25)^2+0.2)</f>
        <v>1</v>
      </c>
      <c r="N329" s="48">
        <f>L329*F329*Overview!$F$8</f>
        <v>0.12482270400293095</v>
      </c>
      <c r="O329" s="48">
        <f>F329*Overview!$F$6</f>
        <v>2.3686817229354781E-3</v>
      </c>
      <c r="P329" s="122">
        <f>N329*(H329/G329-(1+Overview!$F$35/'='!G329)/(Overview!$F$37*Overview!$F$33))/('='!H329+Overview!$F$36)</f>
        <v>9.3265978778842868E-3</v>
      </c>
      <c r="Q329" s="128">
        <f>(N329/G329-P329)*H329*Overview!$F$29*'='!G329^3</f>
        <v>121.38357313520895</v>
      </c>
      <c r="R329" s="57">
        <f t="shared" si="30"/>
        <v>0</v>
      </c>
      <c r="S329" s="58">
        <f t="shared" si="31"/>
        <v>4.4452403040197161E-3</v>
      </c>
      <c r="T329" s="58">
        <f>IF(D329&lt;Overview!$F$18,(1-Overview!$F$9)*'='!Q329-'='!D329*'='!O329,0)</f>
        <v>0</v>
      </c>
      <c r="U329" s="54">
        <f>IF(D329&gt;=Overview!$F$18,(1-Overview!$F$9)*'='!Q329-Overview!$F$18*'='!O329,0)</f>
        <v>9.9223868979879342</v>
      </c>
      <c r="V329" s="2"/>
      <c r="W329" s="112">
        <f>G329/Overview!$F$19</f>
        <v>2.1111163544913731</v>
      </c>
      <c r="X329" s="60">
        <f>G329^3*(1+H329*Overview!$F$38)</f>
        <v>3.6750032023396355</v>
      </c>
      <c r="Y329" s="61">
        <f>G329^3*Overview!$F$42*(1+Overview!$F$38*H329)+I329*Overview!$F$39/Overview!$F$40</f>
        <v>0.36161676997557668</v>
      </c>
      <c r="AD329" s="2"/>
    </row>
    <row r="330" spans="1:30">
      <c r="A330" s="34">
        <v>327</v>
      </c>
      <c r="B330">
        <v>1</v>
      </c>
      <c r="C330">
        <v>24</v>
      </c>
      <c r="D330" s="149">
        <f t="shared" si="32"/>
        <v>178.09744310451387</v>
      </c>
      <c r="E330" s="125">
        <f>B330/(B330+Overview!$F$22)</f>
        <v>0.58823529411764708</v>
      </c>
      <c r="F330" s="118">
        <f>EXP(Overview!$F$21/Overview!$F$5-Overview!$F$21/('='!C330+273.15))</f>
        <v>1.2060497570954571</v>
      </c>
      <c r="G330" s="77">
        <f t="shared" si="33"/>
        <v>1.4343043472010268</v>
      </c>
      <c r="H330" s="115">
        <f t="shared" si="34"/>
        <v>0.58823529411764708</v>
      </c>
      <c r="I330" s="80">
        <f>IF((A330-Overview!$F$43)/365=ROUND((A330-Overview!$F$43)/365,0),I329*0.05,I329+U329)</f>
        <v>720.23891287100832</v>
      </c>
      <c r="J330" s="70">
        <f>IF(D330&lt;Overview!$F$16,1,'='!G330/Overview!$F$26)</f>
        <v>62.091097281429739</v>
      </c>
      <c r="K330" s="71">
        <f>IF(D330&lt;Overview!$F$17,'='!G330/Overview!$F$26,Overview!$F$33)</f>
        <v>9.1428571428571423</v>
      </c>
      <c r="L330" s="72">
        <f t="shared" si="35"/>
        <v>9.1428571428571423</v>
      </c>
      <c r="M330" s="81">
        <f>MIN(1,Overview!$F$44*F330*(G330-Overview!$F$25)^2+0.2)</f>
        <v>1</v>
      </c>
      <c r="N330" s="48">
        <f>L330*F330*Overview!$F$8</f>
        <v>0.12482270400293095</v>
      </c>
      <c r="O330" s="48">
        <f>F330*Overview!$F$6</f>
        <v>2.3686817229354781E-3</v>
      </c>
      <c r="P330" s="122">
        <f>N330*(H330/G330-(1+Overview!$F$35/'='!G330)/(Overview!$F$37*Overview!$F$33))/('='!H330+Overview!$F$36)</f>
        <v>9.2801245576444868E-3</v>
      </c>
      <c r="Q330" s="128">
        <f>(N330/G330-P330)*H330*Overview!$F$29*'='!G330^3</f>
        <v>122.16708238789603</v>
      </c>
      <c r="R330" s="57">
        <f t="shared" si="30"/>
        <v>0</v>
      </c>
      <c r="S330" s="58">
        <f t="shared" si="31"/>
        <v>4.436840998532165E-3</v>
      </c>
      <c r="T330" s="58">
        <f>IF(D330&lt;Overview!$F$18,(1-Overview!$F$9)*'='!Q330-'='!D330*'='!O330,0)</f>
        <v>0</v>
      </c>
      <c r="U330" s="54">
        <f>IF(D330&gt;=Overview!$F$18,(1-Overview!$F$9)*'='!Q330-Overview!$F$18*'='!O330,0)</f>
        <v>9.9891418863168742</v>
      </c>
      <c r="V330" s="2"/>
      <c r="W330" s="112">
        <f>G330/Overview!$F$19</f>
        <v>2.1176795322619619</v>
      </c>
      <c r="X330" s="60">
        <f>G330^3*(1+H330*Overview!$F$38)</f>
        <v>3.7093851470739794</v>
      </c>
      <c r="Y330" s="61">
        <f>G330^3*Overview!$F$42*(1+Overview!$F$38*H330)+I330*Overview!$F$39/Overview!$F$40</f>
        <v>0.36514231781414369</v>
      </c>
      <c r="AD330" s="2"/>
    </row>
    <row r="331" spans="1:30">
      <c r="A331" s="34">
        <v>328</v>
      </c>
      <c r="B331">
        <v>1</v>
      </c>
      <c r="C331">
        <v>24</v>
      </c>
      <c r="D331" s="149">
        <f t="shared" si="32"/>
        <v>178.09744310451387</v>
      </c>
      <c r="E331" s="125">
        <f>B331/(B331+Overview!$F$22)</f>
        <v>0.58823529411764708</v>
      </c>
      <c r="F331" s="118">
        <f>EXP(Overview!$F$21/Overview!$F$5-Overview!$F$21/('='!C331+273.15))</f>
        <v>1.2060497570954571</v>
      </c>
      <c r="G331" s="77">
        <f t="shared" si="33"/>
        <v>1.4387411881995591</v>
      </c>
      <c r="H331" s="115">
        <f t="shared" si="34"/>
        <v>0.58823529411764708</v>
      </c>
      <c r="I331" s="80">
        <f>IF((A331-Overview!$F$43)/365=ROUND((A331-Overview!$F$43)/365,0),I330*0.05,I330+U330)</f>
        <v>730.22805475732525</v>
      </c>
      <c r="J331" s="70">
        <f>IF(D331&lt;Overview!$F$16,1,'='!G331/Overview!$F$26)</f>
        <v>62.283168320327235</v>
      </c>
      <c r="K331" s="71">
        <f>IF(D331&lt;Overview!$F$17,'='!G331/Overview!$F$26,Overview!$F$33)</f>
        <v>9.1428571428571423</v>
      </c>
      <c r="L331" s="72">
        <f t="shared" si="35"/>
        <v>9.1428571428571423</v>
      </c>
      <c r="M331" s="81">
        <f>MIN(1,Overview!$F$44*F331*(G331-Overview!$F$25)^2+0.2)</f>
        <v>1</v>
      </c>
      <c r="N331" s="48">
        <f>L331*F331*Overview!$F$8</f>
        <v>0.12482270400293095</v>
      </c>
      <c r="O331" s="48">
        <f>F331*Overview!$F$6</f>
        <v>2.3686817229354781E-3</v>
      </c>
      <c r="P331" s="122">
        <f>N331*(H331/G331-(1+Overview!$F$35/'='!G331)/(Overview!$F$37*Overview!$F$33))/('='!H331+Overview!$F$36)</f>
        <v>9.234025410336643E-3</v>
      </c>
      <c r="Q331" s="128">
        <f>(N331/G331-P331)*H331*Overview!$F$29*'='!G331^3</f>
        <v>122.95179268811368</v>
      </c>
      <c r="R331" s="57">
        <f t="shared" si="30"/>
        <v>0</v>
      </c>
      <c r="S331" s="58">
        <f t="shared" si="31"/>
        <v>4.4284575635775538E-3</v>
      </c>
      <c r="T331" s="58">
        <f>IF(D331&lt;Overview!$F$18,(1-Overview!$F$9)*'='!Q331-'='!D331*'='!O331,0)</f>
        <v>0</v>
      </c>
      <c r="U331" s="54">
        <f>IF(D331&gt;=Overview!$F$18,(1-Overview!$F$9)*'='!Q331-Overview!$F$18*'='!O331,0)</f>
        <v>10.055999203895418</v>
      </c>
      <c r="V331" s="2"/>
      <c r="W331" s="112">
        <f>G331/Overview!$F$19</f>
        <v>2.1242303088728174</v>
      </c>
      <c r="X331" s="60">
        <f>G331^3*(1+H331*Overview!$F$38)</f>
        <v>3.7439152980334809</v>
      </c>
      <c r="Y331" s="61">
        <f>G331^3*Overview!$F$42*(1+Overview!$F$38*H331)+I331*Overview!$F$39/Overview!$F$40</f>
        <v>0.36868410502064974</v>
      </c>
      <c r="AD331" s="2"/>
    </row>
    <row r="332" spans="1:30">
      <c r="A332" s="34">
        <v>329</v>
      </c>
      <c r="B332">
        <v>1</v>
      </c>
      <c r="C332">
        <v>24</v>
      </c>
      <c r="D332" s="149">
        <f t="shared" si="32"/>
        <v>178.09744310451387</v>
      </c>
      <c r="E332" s="125">
        <f>B332/(B332+Overview!$F$22)</f>
        <v>0.58823529411764708</v>
      </c>
      <c r="F332" s="118">
        <f>EXP(Overview!$F$21/Overview!$F$5-Overview!$F$21/('='!C332+273.15))</f>
        <v>1.2060497570954571</v>
      </c>
      <c r="G332" s="77">
        <f t="shared" si="33"/>
        <v>1.4431696457631367</v>
      </c>
      <c r="H332" s="115">
        <f t="shared" si="34"/>
        <v>0.58823529411764708</v>
      </c>
      <c r="I332" s="80">
        <f>IF((A332-Overview!$F$43)/365=ROUND((A332-Overview!$F$43)/365,0),I331*0.05,I331+U331)</f>
        <v>740.28405396122071</v>
      </c>
      <c r="J332" s="70">
        <f>IF(D332&lt;Overview!$F$16,1,'='!G332/Overview!$F$26)</f>
        <v>62.474876439962628</v>
      </c>
      <c r="K332" s="71">
        <f>IF(D332&lt;Overview!$F$17,'='!G332/Overview!$F$26,Overview!$F$33)</f>
        <v>9.1428571428571423</v>
      </c>
      <c r="L332" s="72">
        <f t="shared" si="35"/>
        <v>9.1428571428571423</v>
      </c>
      <c r="M332" s="81">
        <f>MIN(1,Overview!$F$44*F332*(G332-Overview!$F$25)^2+0.2)</f>
        <v>1</v>
      </c>
      <c r="N332" s="48">
        <f>L332*F332*Overview!$F$8</f>
        <v>0.12482270400293095</v>
      </c>
      <c r="O332" s="48">
        <f>F332*Overview!$F$6</f>
        <v>2.3686817229354781E-3</v>
      </c>
      <c r="P332" s="122">
        <f>N332*(H332/G332-(1+Overview!$F$35/'='!G332)/(Overview!$F$37*Overview!$F$33))/('='!H332+Overview!$F$36)</f>
        <v>9.188296016642835E-3</v>
      </c>
      <c r="Q332" s="128">
        <f>(N332/G332-P332)*H332*Overview!$F$29*'='!G332^3</f>
        <v>123.73769322012714</v>
      </c>
      <c r="R332" s="57">
        <f t="shared" si="30"/>
        <v>0</v>
      </c>
      <c r="S332" s="58">
        <f t="shared" si="31"/>
        <v>4.4200899691684264E-3</v>
      </c>
      <c r="T332" s="58">
        <f>IF(D332&lt;Overview!$F$18,(1-Overview!$F$9)*'='!Q332-'='!D332*'='!O332,0)</f>
        <v>0</v>
      </c>
      <c r="U332" s="54">
        <f>IF(D332&gt;=Overview!$F$18,(1-Overview!$F$9)*'='!Q332-Overview!$F$18*'='!O332,0)</f>
        <v>10.122957929222965</v>
      </c>
      <c r="V332" s="2"/>
      <c r="W332" s="112">
        <f>G332/Overview!$F$19</f>
        <v>2.1307687077559967</v>
      </c>
      <c r="X332" s="60">
        <f>G332^3*(1+H332*Overview!$F$38)</f>
        <v>3.7785932272974625</v>
      </c>
      <c r="Y332" s="61">
        <f>G332^3*Overview!$F$42*(1+Overview!$F$38*H332)+I332*Overview!$F$39/Overview!$F$40</f>
        <v>0.37224209752890464</v>
      </c>
      <c r="AD332" s="2"/>
    </row>
    <row r="333" spans="1:30">
      <c r="A333" s="34">
        <v>330</v>
      </c>
      <c r="B333">
        <v>1</v>
      </c>
      <c r="C333">
        <v>24</v>
      </c>
      <c r="D333" s="149">
        <f t="shared" si="32"/>
        <v>178.09744310451387</v>
      </c>
      <c r="E333" s="125">
        <f>B333/(B333+Overview!$F$22)</f>
        <v>0.58823529411764708</v>
      </c>
      <c r="F333" s="118">
        <f>EXP(Overview!$F$21/Overview!$F$5-Overview!$F$21/('='!C333+273.15))</f>
        <v>1.2060497570954571</v>
      </c>
      <c r="G333" s="77">
        <f t="shared" si="33"/>
        <v>1.4475897357323051</v>
      </c>
      <c r="H333" s="115">
        <f t="shared" si="34"/>
        <v>0.58823529411764708</v>
      </c>
      <c r="I333" s="80">
        <f>IF((A333-Overview!$F$43)/365=ROUND((A333-Overview!$F$43)/365,0),I332*0.05,I332+U332)</f>
        <v>750.40701189044364</v>
      </c>
      <c r="J333" s="70">
        <f>IF(D333&lt;Overview!$F$16,1,'='!G333/Overview!$F$26)</f>
        <v>62.666222326073814</v>
      </c>
      <c r="K333" s="71">
        <f>IF(D333&lt;Overview!$F$17,'='!G333/Overview!$F$26,Overview!$F$33)</f>
        <v>9.1428571428571423</v>
      </c>
      <c r="L333" s="72">
        <f t="shared" si="35"/>
        <v>9.1428571428571423</v>
      </c>
      <c r="M333" s="81">
        <f>MIN(1,Overview!$F$44*F333*(G333-Overview!$F$25)^2+0.2)</f>
        <v>1</v>
      </c>
      <c r="N333" s="48">
        <f>L333*F333*Overview!$F$8</f>
        <v>0.12482270400293095</v>
      </c>
      <c r="O333" s="48">
        <f>F333*Overview!$F$6</f>
        <v>2.3686817229354781E-3</v>
      </c>
      <c r="P333" s="122">
        <f>N333*(H333/G333-(1+Overview!$F$35/'='!G333)/(Overview!$F$37*Overview!$F$33))/('='!H333+Overview!$F$36)</f>
        <v>9.142932026543104E-3</v>
      </c>
      <c r="Q333" s="128">
        <f>(N333/G333-P333)*H333*Overview!$F$29*'='!G333^3</f>
        <v>124.52477321197939</v>
      </c>
      <c r="R333" s="57">
        <f t="shared" si="30"/>
        <v>0</v>
      </c>
      <c r="S333" s="58">
        <f t="shared" si="31"/>
        <v>4.4117381853739871E-3</v>
      </c>
      <c r="T333" s="58">
        <f>IF(D333&lt;Overview!$F$18,(1-Overview!$F$9)*'='!Q333-'='!D333*'='!O333,0)</f>
        <v>0</v>
      </c>
      <c r="U333" s="54">
        <f>IF(D333&gt;=Overview!$F$18,(1-Overview!$F$9)*'='!Q333-Overview!$F$18*'='!O333,0)</f>
        <v>10.190017144528777</v>
      </c>
      <c r="V333" s="2"/>
      <c r="W333" s="112">
        <f>G333/Overview!$F$19</f>
        <v>2.137294752299284</v>
      </c>
      <c r="X333" s="60">
        <f>G333^3*(1+H333*Overview!$F$38)</f>
        <v>3.813418504595345</v>
      </c>
      <c r="Y333" s="61">
        <f>G333^3*Overview!$F$42*(1+Overview!$F$38*H333)+I333*Overview!$F$39/Overview!$F$40</f>
        <v>0.37581626102118398</v>
      </c>
      <c r="AD333" s="2"/>
    </row>
    <row r="334" spans="1:30">
      <c r="A334" s="34">
        <v>331</v>
      </c>
      <c r="B334">
        <v>1</v>
      </c>
      <c r="C334">
        <v>24</v>
      </c>
      <c r="D334" s="149">
        <f t="shared" si="32"/>
        <v>178.09744310451387</v>
      </c>
      <c r="E334" s="125">
        <f>B334/(B334+Overview!$F$22)</f>
        <v>0.58823529411764708</v>
      </c>
      <c r="F334" s="118">
        <f>EXP(Overview!$F$21/Overview!$F$5-Overview!$F$21/('='!C334+273.15))</f>
        <v>1.2060497570954571</v>
      </c>
      <c r="G334" s="77">
        <f t="shared" si="33"/>
        <v>1.452001473917679</v>
      </c>
      <c r="H334" s="115">
        <f t="shared" si="34"/>
        <v>0.58823529411764708</v>
      </c>
      <c r="I334" s="80">
        <f>IF((A334-Overview!$F$43)/365=ROUND((A334-Overview!$F$43)/365,0),I333*0.05,I333+U333)</f>
        <v>760.59702903497237</v>
      </c>
      <c r="J334" s="70">
        <f>IF(D334&lt;Overview!$F$16,1,'='!G334/Overview!$F$26)</f>
        <v>62.857206663102986</v>
      </c>
      <c r="K334" s="71">
        <f>IF(D334&lt;Overview!$F$17,'='!G334/Overview!$F$26,Overview!$F$33)</f>
        <v>9.1428571428571423</v>
      </c>
      <c r="L334" s="72">
        <f t="shared" si="35"/>
        <v>9.1428571428571423</v>
      </c>
      <c r="M334" s="81">
        <f>MIN(1,Overview!$F$44*F334*(G334-Overview!$F$25)^2+0.2)</f>
        <v>1</v>
      </c>
      <c r="N334" s="48">
        <f>L334*F334*Overview!$F$8</f>
        <v>0.12482270400293095</v>
      </c>
      <c r="O334" s="48">
        <f>F334*Overview!$F$6</f>
        <v>2.3686817229354781E-3</v>
      </c>
      <c r="P334" s="122">
        <f>N334*(H334/G334-(1+Overview!$F$35/'='!G334)/(Overview!$F$37*Overview!$F$33))/('='!H334+Overview!$F$36)</f>
        <v>9.0979291579623613E-3</v>
      </c>
      <c r="Q334" s="128">
        <f>(N334/G334-P334)*H334*Overview!$F$29*'='!G334^3</f>
        <v>125.31302193537056</v>
      </c>
      <c r="R334" s="57">
        <f t="shared" si="30"/>
        <v>0</v>
      </c>
      <c r="S334" s="58">
        <f t="shared" si="31"/>
        <v>4.4034021823199923E-3</v>
      </c>
      <c r="T334" s="58">
        <f>IF(D334&lt;Overview!$F$18,(1-Overview!$F$9)*'='!Q334-'='!D334*'='!O334,0)</f>
        <v>0</v>
      </c>
      <c r="U334" s="54">
        <f>IF(D334&gt;=Overview!$F$18,(1-Overview!$F$9)*'='!Q334-Overview!$F$18*'='!O334,0)</f>
        <v>10.257175935761705</v>
      </c>
      <c r="V334" s="2"/>
      <c r="W334" s="112">
        <f>G334/Overview!$F$19</f>
        <v>2.1438084658462704</v>
      </c>
      <c r="X334" s="60">
        <f>G334^3*(1+H334*Overview!$F$38)</f>
        <v>3.8483906973440352</v>
      </c>
      <c r="Y334" s="61">
        <f>G334^3*Overview!$F$42*(1+Overview!$F$38*H334)+I334*Overview!$F$39/Overview!$F$40</f>
        <v>0.37940656093175557</v>
      </c>
      <c r="AD334" s="2"/>
    </row>
    <row r="335" spans="1:30">
      <c r="A335" s="34">
        <v>332</v>
      </c>
      <c r="B335">
        <v>1</v>
      </c>
      <c r="C335">
        <v>24</v>
      </c>
      <c r="D335" s="149">
        <f t="shared" si="32"/>
        <v>178.09744310451387</v>
      </c>
      <c r="E335" s="125">
        <f>B335/(B335+Overview!$F$22)</f>
        <v>0.58823529411764708</v>
      </c>
      <c r="F335" s="118">
        <f>EXP(Overview!$F$21/Overview!$F$5-Overview!$F$21/('='!C335+273.15))</f>
        <v>1.2060497570954571</v>
      </c>
      <c r="G335" s="77">
        <f t="shared" si="33"/>
        <v>1.456404876099999</v>
      </c>
      <c r="H335" s="115">
        <f t="shared" si="34"/>
        <v>0.58823529411764708</v>
      </c>
      <c r="I335" s="80">
        <f>IF((A335-Overview!$F$43)/365=ROUND((A335-Overview!$F$43)/365,0),I334*0.05,I334+U334)</f>
        <v>770.85420497073403</v>
      </c>
      <c r="J335" s="70">
        <f>IF(D335&lt;Overview!$F$16,1,'='!G335/Overview!$F$26)</f>
        <v>63.047830134199096</v>
      </c>
      <c r="K335" s="71">
        <f>IF(D335&lt;Overview!$F$17,'='!G335/Overview!$F$26,Overview!$F$33)</f>
        <v>9.1428571428571423</v>
      </c>
      <c r="L335" s="72">
        <f t="shared" si="35"/>
        <v>9.1428571428571423</v>
      </c>
      <c r="M335" s="81">
        <f>MIN(1,Overview!$F$44*F335*(G335-Overview!$F$25)^2+0.2)</f>
        <v>1</v>
      </c>
      <c r="N335" s="48">
        <f>L335*F335*Overview!$F$8</f>
        <v>0.12482270400293095</v>
      </c>
      <c r="O335" s="48">
        <f>F335*Overview!$F$6</f>
        <v>2.3686817229354781E-3</v>
      </c>
      <c r="P335" s="122">
        <f>N335*(H335/G335-(1+Overview!$F$35/'='!G335)/(Overview!$F$37*Overview!$F$33))/('='!H335+Overview!$F$36)</f>
        <v>9.053283195448892E-3</v>
      </c>
      <c r="Q335" s="128">
        <f>(N335/G335-P335)*H335*Overview!$F$29*'='!G335^3</f>
        <v>126.10242870553787</v>
      </c>
      <c r="R335" s="57">
        <f t="shared" si="30"/>
        <v>0</v>
      </c>
      <c r="S335" s="58">
        <f t="shared" si="31"/>
        <v>4.3950819301886487E-3</v>
      </c>
      <c r="T335" s="58">
        <f>IF(D335&lt;Overview!$F$18,(1-Overview!$F$9)*'='!Q335-'='!D335*'='!O335,0)</f>
        <v>0</v>
      </c>
      <c r="U335" s="54">
        <f>IF(D335&gt;=Overview!$F$18,(1-Overview!$F$9)*'='!Q335-Overview!$F$18*'='!O335,0)</f>
        <v>10.324433392579961</v>
      </c>
      <c r="V335" s="2"/>
      <c r="W335" s="112">
        <f>G335/Overview!$F$19</f>
        <v>2.1503098716964404</v>
      </c>
      <c r="X335" s="60">
        <f>G335^3*(1+H335*Overview!$F$38)</f>
        <v>3.883509370685017</v>
      </c>
      <c r="Y335" s="61">
        <f>G335^3*Overview!$F$42*(1+Overview!$F$38*H335)+I335*Overview!$F$39/Overview!$F$40</f>
        <v>0.3830129624503798</v>
      </c>
      <c r="AD335" s="2"/>
    </row>
    <row r="336" spans="1:30">
      <c r="A336" s="34">
        <v>333</v>
      </c>
      <c r="B336">
        <v>1</v>
      </c>
      <c r="C336">
        <v>24</v>
      </c>
      <c r="D336" s="149">
        <f t="shared" si="32"/>
        <v>178.09744310451387</v>
      </c>
      <c r="E336" s="125">
        <f>B336/(B336+Overview!$F$22)</f>
        <v>0.58823529411764708</v>
      </c>
      <c r="F336" s="118">
        <f>EXP(Overview!$F$21/Overview!$F$5-Overview!$F$21/('='!C336+273.15))</f>
        <v>1.2060497570954571</v>
      </c>
      <c r="G336" s="77">
        <f t="shared" si="33"/>
        <v>1.4607999580301876</v>
      </c>
      <c r="H336" s="115">
        <f t="shared" si="34"/>
        <v>0.58823529411764708</v>
      </c>
      <c r="I336" s="80">
        <f>IF((A336-Overview!$F$43)/365=ROUND((A336-Overview!$F$43)/365,0),I335*0.05,I335+U335)</f>
        <v>781.17863836331401</v>
      </c>
      <c r="J336" s="70">
        <f>IF(D336&lt;Overview!$F$16,1,'='!G336/Overview!$F$26)</f>
        <v>63.238093421220242</v>
      </c>
      <c r="K336" s="71">
        <f>IF(D336&lt;Overview!$F$17,'='!G336/Overview!$F$26,Overview!$F$33)</f>
        <v>9.1428571428571423</v>
      </c>
      <c r="L336" s="72">
        <f t="shared" si="35"/>
        <v>9.1428571428571423</v>
      </c>
      <c r="M336" s="81">
        <f>MIN(1,Overview!$F$44*F336*(G336-Overview!$F$25)^2+0.2)</f>
        <v>1</v>
      </c>
      <c r="N336" s="48">
        <f>L336*F336*Overview!$F$8</f>
        <v>0.12482270400293095</v>
      </c>
      <c r="O336" s="48">
        <f>F336*Overview!$F$6</f>
        <v>2.3686817229354781E-3</v>
      </c>
      <c r="P336" s="122">
        <f>N336*(H336/G336-(1+Overview!$F$35/'='!G336)/(Overview!$F$37*Overview!$F$33))/('='!H336+Overview!$F$36)</f>
        <v>9.0089899888835794E-3</v>
      </c>
      <c r="Q336" s="128">
        <f>(N336/G336-P336)*H336*Overview!$F$29*'='!G336^3</f>
        <v>126.8929828811353</v>
      </c>
      <c r="R336" s="57">
        <f t="shared" si="30"/>
        <v>0</v>
      </c>
      <c r="S336" s="58">
        <f t="shared" si="31"/>
        <v>4.3867773992185043E-3</v>
      </c>
      <c r="T336" s="58">
        <f>IF(D336&lt;Overview!$F$18,(1-Overview!$F$9)*'='!Q336-'='!D336*'='!O336,0)</f>
        <v>0</v>
      </c>
      <c r="U336" s="54">
        <f>IF(D336&gt;=Overview!$F$18,(1-Overview!$F$9)*'='!Q336-Overview!$F$18*'='!O336,0)</f>
        <v>10.39178860834086</v>
      </c>
      <c r="V336" s="2"/>
      <c r="W336" s="112">
        <f>G336/Overview!$F$19</f>
        <v>2.1567989931052525</v>
      </c>
      <c r="X336" s="60">
        <f>G336^3*(1+H336*Overview!$F$38)</f>
        <v>3.9187740875211037</v>
      </c>
      <c r="Y336" s="61">
        <f>G336^3*Overview!$F$42*(1+Overview!$F$38*H336)+I336*Overview!$F$39/Overview!$F$40</f>
        <v>0.38663543052577787</v>
      </c>
      <c r="AD336" s="2"/>
    </row>
    <row r="337" spans="1:30">
      <c r="A337" s="34">
        <v>334</v>
      </c>
      <c r="B337">
        <v>1</v>
      </c>
      <c r="C337">
        <v>24</v>
      </c>
      <c r="D337" s="149">
        <f t="shared" si="32"/>
        <v>178.09744310451387</v>
      </c>
      <c r="E337" s="125">
        <f>B337/(B337+Overview!$F$22)</f>
        <v>0.58823529411764708</v>
      </c>
      <c r="F337" s="118">
        <f>EXP(Overview!$F$21/Overview!$F$5-Overview!$F$21/('='!C337+273.15))</f>
        <v>1.2060497570954571</v>
      </c>
      <c r="G337" s="77">
        <f t="shared" si="33"/>
        <v>1.4651867354294061</v>
      </c>
      <c r="H337" s="115">
        <f t="shared" si="34"/>
        <v>0.58823529411764708</v>
      </c>
      <c r="I337" s="80">
        <f>IF((A337-Overview!$F$43)/365=ROUND((A337-Overview!$F$43)/365,0),I336*0.05,I336+U336)</f>
        <v>791.57042697165491</v>
      </c>
      <c r="J337" s="70">
        <f>IF(D337&lt;Overview!$F$16,1,'='!G337/Overview!$F$26)</f>
        <v>63.427997204736201</v>
      </c>
      <c r="K337" s="71">
        <f>IF(D337&lt;Overview!$F$17,'='!G337/Overview!$F$26,Overview!$F$33)</f>
        <v>9.1428571428571423</v>
      </c>
      <c r="L337" s="72">
        <f t="shared" si="35"/>
        <v>9.1428571428571423</v>
      </c>
      <c r="M337" s="81">
        <f>MIN(1,Overview!$F$44*F337*(G337-Overview!$F$25)^2+0.2)</f>
        <v>1</v>
      </c>
      <c r="N337" s="48">
        <f>L337*F337*Overview!$F$8</f>
        <v>0.12482270400293095</v>
      </c>
      <c r="O337" s="48">
        <f>F337*Overview!$F$6</f>
        <v>2.3686817229354781E-3</v>
      </c>
      <c r="P337" s="122">
        <f>N337*(H337/G337-(1+Overview!$F$35/'='!G337)/(Overview!$F$37*Overview!$F$33))/('='!H337+Overview!$F$36)</f>
        <v>8.9650454522190101E-3</v>
      </c>
      <c r="Q337" s="128">
        <f>(N337/G337-P337)*H337*Overview!$F$29*'='!G337^3</f>
        <v>127.68467386411362</v>
      </c>
      <c r="R337" s="57">
        <f t="shared" si="30"/>
        <v>0</v>
      </c>
      <c r="S337" s="58">
        <f t="shared" si="31"/>
        <v>4.3784885597043383E-3</v>
      </c>
      <c r="T337" s="58">
        <f>IF(D337&lt;Overview!$F$18,(1-Overview!$F$9)*'='!Q337-'='!D337*'='!O337,0)</f>
        <v>0</v>
      </c>
      <c r="U337" s="54">
        <f>IF(D337&gt;=Overview!$F$18,(1-Overview!$F$9)*'='!Q337-Overview!$F$18*'='!O337,0)</f>
        <v>10.459240680090613</v>
      </c>
      <c r="V337" s="2"/>
      <c r="W337" s="112">
        <f>G337/Overview!$F$19</f>
        <v>2.1632758532842256</v>
      </c>
      <c r="X337" s="60">
        <f>G337^3*(1+H337*Overview!$F$38)</f>
        <v>3.9541844085529103</v>
      </c>
      <c r="Y337" s="61">
        <f>G337^3*Overview!$F$42*(1+Overview!$F$38*H337)+I337*Overview!$F$39/Overview!$F$40</f>
        <v>0.39027392986907572</v>
      </c>
      <c r="AD337" s="2"/>
    </row>
    <row r="338" spans="1:30">
      <c r="A338" s="34">
        <v>335</v>
      </c>
      <c r="B338">
        <v>1</v>
      </c>
      <c r="C338">
        <v>24</v>
      </c>
      <c r="D338" s="149">
        <f t="shared" si="32"/>
        <v>178.09744310451387</v>
      </c>
      <c r="E338" s="125">
        <f>B338/(B338+Overview!$F$22)</f>
        <v>0.58823529411764708</v>
      </c>
      <c r="F338" s="118">
        <f>EXP(Overview!$F$21/Overview!$F$5-Overview!$F$21/('='!C338+273.15))</f>
        <v>1.2060497570954571</v>
      </c>
      <c r="G338" s="77">
        <f t="shared" si="33"/>
        <v>1.4695652239891104</v>
      </c>
      <c r="H338" s="115">
        <f t="shared" si="34"/>
        <v>0.58823529411764708</v>
      </c>
      <c r="I338" s="80">
        <f>IF((A338-Overview!$F$43)/365=ROUND((A338-Overview!$F$43)/365,0),I337*0.05,I337+U337)</f>
        <v>802.02966765174551</v>
      </c>
      <c r="J338" s="70">
        <f>IF(D338&lt;Overview!$F$16,1,'='!G338/Overview!$F$26)</f>
        <v>63.617542164030752</v>
      </c>
      <c r="K338" s="71">
        <f>IF(D338&lt;Overview!$F$17,'='!G338/Overview!$F$26,Overview!$F$33)</f>
        <v>9.1428571428571423</v>
      </c>
      <c r="L338" s="72">
        <f t="shared" si="35"/>
        <v>9.1428571428571423</v>
      </c>
      <c r="M338" s="81">
        <f>MIN(1,Overview!$F$44*F338*(G338-Overview!$F$25)^2+0.2)</f>
        <v>1</v>
      </c>
      <c r="N338" s="48">
        <f>L338*F338*Overview!$F$8</f>
        <v>0.12482270400293095</v>
      </c>
      <c r="O338" s="48">
        <f>F338*Overview!$F$6</f>
        <v>2.3686817229354781E-3</v>
      </c>
      <c r="P338" s="122">
        <f>N338*(H338/G338-(1+Overview!$F$35/'='!G338)/(Overview!$F$37*Overview!$F$33))/('='!H338+Overview!$F$36)</f>
        <v>8.9214455622476947E-3</v>
      </c>
      <c r="Q338" s="128">
        <f>(N338/G338-P338)*H338*Overview!$F$29*'='!G338^3</f>
        <v>128.47749109960029</v>
      </c>
      <c r="R338" s="57">
        <f t="shared" si="30"/>
        <v>0</v>
      </c>
      <c r="S338" s="58">
        <f t="shared" si="31"/>
        <v>4.3702153819970627E-3</v>
      </c>
      <c r="T338" s="58">
        <f>IF(D338&lt;Overview!$F$18,(1-Overview!$F$9)*'='!Q338-'='!D338*'='!O338,0)</f>
        <v>0</v>
      </c>
      <c r="U338" s="54">
        <f>IF(D338&gt;=Overview!$F$18,(1-Overview!$F$9)*'='!Q338-Overview!$F$18*'='!O338,0)</f>
        <v>10.526788708554077</v>
      </c>
      <c r="V338" s="2"/>
      <c r="W338" s="112">
        <f>G338/Overview!$F$19</f>
        <v>2.1697404754010194</v>
      </c>
      <c r="X338" s="60">
        <f>G338^3*(1+H338*Overview!$F$38)</f>
        <v>3.9897398923149936</v>
      </c>
      <c r="Y338" s="61">
        <f>G338^3*Overview!$F$42*(1+Overview!$F$38*H338)+I338*Overview!$F$39/Overview!$F$40</f>
        <v>0.39392842495721614</v>
      </c>
      <c r="AD338" s="2"/>
    </row>
    <row r="339" spans="1:30">
      <c r="A339" s="34">
        <v>336</v>
      </c>
      <c r="B339">
        <v>1</v>
      </c>
      <c r="C339">
        <v>24</v>
      </c>
      <c r="D339" s="149">
        <f t="shared" si="32"/>
        <v>178.09744310451387</v>
      </c>
      <c r="E339" s="125">
        <f>B339/(B339+Overview!$F$22)</f>
        <v>0.58823529411764708</v>
      </c>
      <c r="F339" s="118">
        <f>EXP(Overview!$F$21/Overview!$F$5-Overview!$F$21/('='!C339+273.15))</f>
        <v>1.2060497570954571</v>
      </c>
      <c r="G339" s="77">
        <f t="shared" si="33"/>
        <v>1.4739354393711075</v>
      </c>
      <c r="H339" s="115">
        <f t="shared" si="34"/>
        <v>0.58823529411764708</v>
      </c>
      <c r="I339" s="80">
        <f>IF((A339-Overview!$F$43)/365=ROUND((A339-Overview!$F$43)/365,0),I338*0.05,I338+U338)</f>
        <v>812.55645636029953</v>
      </c>
      <c r="J339" s="70">
        <f>IF(D339&lt;Overview!$F$16,1,'='!G339/Overview!$F$26)</f>
        <v>63.806728977104221</v>
      </c>
      <c r="K339" s="71">
        <f>IF(D339&lt;Overview!$F$17,'='!G339/Overview!$F$26,Overview!$F$33)</f>
        <v>9.1428571428571423</v>
      </c>
      <c r="L339" s="72">
        <f t="shared" si="35"/>
        <v>9.1428571428571423</v>
      </c>
      <c r="M339" s="81">
        <f>MIN(1,Overview!$F$44*F339*(G339-Overview!$F$25)^2+0.2)</f>
        <v>1</v>
      </c>
      <c r="N339" s="48">
        <f>L339*F339*Overview!$F$8</f>
        <v>0.12482270400293095</v>
      </c>
      <c r="O339" s="48">
        <f>F339*Overview!$F$6</f>
        <v>2.3686817229354781E-3</v>
      </c>
      <c r="P339" s="122">
        <f>N339*(H339/G339-(1+Overview!$F$35/'='!G339)/(Overview!$F$37*Overview!$F$33))/('='!H339+Overview!$F$36)</f>
        <v>8.8781863573985601E-3</v>
      </c>
      <c r="Q339" s="128">
        <f>(N339/G339-P339)*H339*Overview!$F$29*'='!G339^3</f>
        <v>129.27142407577969</v>
      </c>
      <c r="R339" s="57">
        <f t="shared" si="30"/>
        <v>0</v>
      </c>
      <c r="S339" s="58">
        <f t="shared" si="31"/>
        <v>4.3619578365036065E-3</v>
      </c>
      <c r="T339" s="58">
        <f>IF(D339&lt;Overview!$F$18,(1-Overview!$F$9)*'='!Q339-'='!D339*'='!O339,0)</f>
        <v>0</v>
      </c>
      <c r="U339" s="54">
        <f>IF(D339&gt;=Overview!$F$18,(1-Overview!$F$9)*'='!Q339-Overview!$F$18*'='!O339,0)</f>
        <v>10.594431798124562</v>
      </c>
      <c r="V339" s="2"/>
      <c r="W339" s="112">
        <f>G339/Overview!$F$19</f>
        <v>2.1761928825795178</v>
      </c>
      <c r="X339" s="60">
        <f>G339^3*(1+H339*Overview!$F$38)</f>
        <v>4.0254400952117066</v>
      </c>
      <c r="Y339" s="61">
        <f>G339^3*Overview!$F$42*(1+Overview!$F$38*H339)+I339*Overview!$F$39/Overview!$F$40</f>
        <v>0.39759888003634664</v>
      </c>
      <c r="AD339" s="2"/>
    </row>
    <row r="340" spans="1:30">
      <c r="A340" s="34">
        <v>337</v>
      </c>
      <c r="B340">
        <v>1</v>
      </c>
      <c r="C340">
        <v>24</v>
      </c>
      <c r="D340" s="149">
        <f t="shared" si="32"/>
        <v>178.09744310451387</v>
      </c>
      <c r="E340" s="125">
        <f>B340/(B340+Overview!$F$22)</f>
        <v>0.58823529411764708</v>
      </c>
      <c r="F340" s="118">
        <f>EXP(Overview!$F$21/Overview!$F$5-Overview!$F$21/('='!C340+273.15))</f>
        <v>1.2060497570954571</v>
      </c>
      <c r="G340" s="77">
        <f t="shared" si="33"/>
        <v>1.478297397207611</v>
      </c>
      <c r="H340" s="115">
        <f t="shared" si="34"/>
        <v>0.58823529411764708</v>
      </c>
      <c r="I340" s="80">
        <f>IF((A340-Overview!$F$43)/365=ROUND((A340-Overview!$F$43)/365,0),I339*0.05,I339+U339)</f>
        <v>823.1508881584241</v>
      </c>
      <c r="J340" s="70">
        <f>IF(D340&lt;Overview!$F$16,1,'='!G340/Overview!$F$26)</f>
        <v>63.995558320675805</v>
      </c>
      <c r="K340" s="71">
        <f>IF(D340&lt;Overview!$F$17,'='!G340/Overview!$F$26,Overview!$F$33)</f>
        <v>9.1428571428571423</v>
      </c>
      <c r="L340" s="72">
        <f t="shared" si="35"/>
        <v>9.1428571428571423</v>
      </c>
      <c r="M340" s="81">
        <f>MIN(1,Overview!$F$44*F340*(G340-Overview!$F$25)^2+0.2)</f>
        <v>1</v>
      </c>
      <c r="N340" s="48">
        <f>L340*F340*Overview!$F$8</f>
        <v>0.12482270400293095</v>
      </c>
      <c r="O340" s="48">
        <f>F340*Overview!$F$6</f>
        <v>2.3686817229354781E-3</v>
      </c>
      <c r="P340" s="122">
        <f>N340*(H340/G340-(1+Overview!$F$35/'='!G340)/(Overview!$F$37*Overview!$F$33))/('='!H340+Overview!$F$36)</f>
        <v>8.83526393656104E-3</v>
      </c>
      <c r="Q340" s="128">
        <f>(N340/G340-P340)*H340*Overview!$F$29*'='!G340^3</f>
        <v>130.06646232377318</v>
      </c>
      <c r="R340" s="57">
        <f t="shared" si="30"/>
        <v>0</v>
      </c>
      <c r="S340" s="58">
        <f t="shared" si="31"/>
        <v>4.3537158936868192E-3</v>
      </c>
      <c r="T340" s="58">
        <f>IF(D340&lt;Overview!$F$18,(1-Overview!$F$9)*'='!Q340-'='!D340*'='!O340,0)</f>
        <v>0</v>
      </c>
      <c r="U340" s="54">
        <f>IF(D340&gt;=Overview!$F$18,(1-Overview!$F$9)*'='!Q340-Overview!$F$18*'='!O340,0)</f>
        <v>10.662169056853608</v>
      </c>
      <c r="V340" s="2"/>
      <c r="W340" s="112">
        <f>G340/Overview!$F$19</f>
        <v>2.1826330978999127</v>
      </c>
      <c r="X340" s="60">
        <f>G340^3*(1+H340*Overview!$F$38)</f>
        <v>4.061284571552731</v>
      </c>
      <c r="Y340" s="61">
        <f>G340^3*Overview!$F$42*(1+Overview!$F$38*H340)+I340*Overview!$F$39/Overview!$F$40</f>
        <v>0.40128525912517543</v>
      </c>
      <c r="AD340" s="2"/>
    </row>
    <row r="341" spans="1:30">
      <c r="A341" s="34">
        <v>338</v>
      </c>
      <c r="B341">
        <v>1</v>
      </c>
      <c r="C341">
        <v>24</v>
      </c>
      <c r="D341" s="149">
        <f t="shared" si="32"/>
        <v>178.09744310451387</v>
      </c>
      <c r="E341" s="125">
        <f>B341/(B341+Overview!$F$22)</f>
        <v>0.58823529411764708</v>
      </c>
      <c r="F341" s="118">
        <f>EXP(Overview!$F$21/Overview!$F$5-Overview!$F$21/('='!C341+273.15))</f>
        <v>1.2060497570954571</v>
      </c>
      <c r="G341" s="77">
        <f t="shared" si="33"/>
        <v>1.4826511131012978</v>
      </c>
      <c r="H341" s="115">
        <f t="shared" si="34"/>
        <v>0.58823529411764708</v>
      </c>
      <c r="I341" s="80">
        <f>IF((A341-Overview!$F$43)/365=ROUND((A341-Overview!$F$43)/365,0),I340*0.05,I340+U340)</f>
        <v>833.81305721527769</v>
      </c>
      <c r="J341" s="70">
        <f>IF(D341&lt;Overview!$F$16,1,'='!G341/Overview!$F$26)</f>
        <v>64.184030870186049</v>
      </c>
      <c r="K341" s="71">
        <f>IF(D341&lt;Overview!$F$17,'='!G341/Overview!$F$26,Overview!$F$33)</f>
        <v>9.1428571428571423</v>
      </c>
      <c r="L341" s="72">
        <f t="shared" si="35"/>
        <v>9.1428571428571423</v>
      </c>
      <c r="M341" s="81">
        <f>MIN(1,Overview!$F$44*F341*(G341-Overview!$F$25)^2+0.2)</f>
        <v>1</v>
      </c>
      <c r="N341" s="48">
        <f>L341*F341*Overview!$F$8</f>
        <v>0.12482270400293095</v>
      </c>
      <c r="O341" s="48">
        <f>F341*Overview!$F$6</f>
        <v>2.3686817229354781E-3</v>
      </c>
      <c r="P341" s="122">
        <f>N341*(H341/G341-(1+Overview!$F$35/'='!G341)/(Overview!$F$37*Overview!$F$33))/('='!H341+Overview!$F$36)</f>
        <v>8.792674457935943E-3</v>
      </c>
      <c r="Q341" s="128">
        <f>(N341/G341-P341)*H341*Overview!$F$29*'='!G341^3</f>
        <v>130.86259541751932</v>
      </c>
      <c r="R341" s="57">
        <f t="shared" si="30"/>
        <v>0</v>
      </c>
      <c r="S341" s="58">
        <f t="shared" si="31"/>
        <v>4.3454895240653589E-3</v>
      </c>
      <c r="T341" s="58">
        <f>IF(D341&lt;Overview!$F$18,(1-Overview!$F$9)*'='!Q341-'='!D341*'='!O341,0)</f>
        <v>0</v>
      </c>
      <c r="U341" s="54">
        <f>IF(D341&gt;=Overview!$F$18,(1-Overview!$F$9)*'='!Q341-Overview!$F$18*'='!O341,0)</f>
        <v>10.729999596440779</v>
      </c>
      <c r="V341" s="2"/>
      <c r="W341" s="112">
        <f>G341/Overview!$F$19</f>
        <v>2.189061144398786</v>
      </c>
      <c r="X341" s="60">
        <f>G341^3*(1+H341*Overview!$F$38)</f>
        <v>4.0972728735883228</v>
      </c>
      <c r="Y341" s="61">
        <f>G341^3*Overview!$F$42*(1+Overview!$F$38*H341)+I341*Overview!$F$39/Overview!$F$40</f>
        <v>0.4049875260183039</v>
      </c>
      <c r="AD341" s="2"/>
    </row>
    <row r="342" spans="1:30">
      <c r="A342" s="34">
        <v>339</v>
      </c>
      <c r="B342">
        <v>1</v>
      </c>
      <c r="C342">
        <v>24</v>
      </c>
      <c r="D342" s="149">
        <f t="shared" si="32"/>
        <v>178.09744310451387</v>
      </c>
      <c r="E342" s="125">
        <f>B342/(B342+Overview!$F$22)</f>
        <v>0.58823529411764708</v>
      </c>
      <c r="F342" s="118">
        <f>EXP(Overview!$F$21/Overview!$F$5-Overview!$F$21/('='!C342+273.15))</f>
        <v>1.2060497570954571</v>
      </c>
      <c r="G342" s="77">
        <f t="shared" si="33"/>
        <v>1.4869966026253632</v>
      </c>
      <c r="H342" s="115">
        <f t="shared" si="34"/>
        <v>0.58823529411764708</v>
      </c>
      <c r="I342" s="80">
        <f>IF((A342-Overview!$F$43)/365=ROUND((A342-Overview!$F$43)/365,0),I341*0.05,I341+U341)</f>
        <v>844.54305681171843</v>
      </c>
      <c r="J342" s="70">
        <f>IF(D342&lt;Overview!$F$16,1,'='!G342/Overview!$F$26)</f>
        <v>64.372147299799266</v>
      </c>
      <c r="K342" s="71">
        <f>IF(D342&lt;Overview!$F$17,'='!G342/Overview!$F$26,Overview!$F$33)</f>
        <v>9.1428571428571423</v>
      </c>
      <c r="L342" s="72">
        <f t="shared" si="35"/>
        <v>9.1428571428571423</v>
      </c>
      <c r="M342" s="81">
        <f>MIN(1,Overview!$F$44*F342*(G342-Overview!$F$25)^2+0.2)</f>
        <v>1</v>
      </c>
      <c r="N342" s="48">
        <f>L342*F342*Overview!$F$8</f>
        <v>0.12482270400293095</v>
      </c>
      <c r="O342" s="48">
        <f>F342*Overview!$F$6</f>
        <v>2.3686817229354781E-3</v>
      </c>
      <c r="P342" s="122">
        <f>N342*(H342/G342-(1+Overview!$F$35/'='!G342)/(Overview!$F$37*Overview!$F$33))/('='!H342+Overview!$F$36)</f>
        <v>8.7504141379124538E-3</v>
      </c>
      <c r="Q342" s="128">
        <f>(N342/G342-P342)*H342*Overview!$F$29*'='!G342^3</f>
        <v>131.65981297365454</v>
      </c>
      <c r="R342" s="57">
        <f t="shared" si="30"/>
        <v>0</v>
      </c>
      <c r="S342" s="58">
        <f t="shared" si="31"/>
        <v>4.3372786982135885E-3</v>
      </c>
      <c r="T342" s="58">
        <f>IF(D342&lt;Overview!$F$18,(1-Overview!$F$9)*'='!Q342-'='!D342*'='!O342,0)</f>
        <v>0</v>
      </c>
      <c r="U342" s="54">
        <f>IF(D342&gt;=Overview!$F$18,(1-Overview!$F$9)*'='!Q342-Overview!$F$18*'='!O342,0)</f>
        <v>10.797922532223501</v>
      </c>
      <c r="V342" s="2"/>
      <c r="W342" s="112">
        <f>G342/Overview!$F$19</f>
        <v>2.1954770450691909</v>
      </c>
      <c r="X342" s="60">
        <f>G342^3*(1+H342*Overview!$F$38)</f>
        <v>4.133404551544257</v>
      </c>
      <c r="Y342" s="61">
        <f>G342^3*Overview!$F$42*(1+Overview!$F$38*H342)+I342*Overview!$F$39/Overview!$F$40</f>
        <v>0.40870564428952871</v>
      </c>
      <c r="AD342" s="2"/>
    </row>
    <row r="343" spans="1:30">
      <c r="A343" s="34">
        <v>340</v>
      </c>
      <c r="B343">
        <v>1</v>
      </c>
      <c r="C343">
        <v>24</v>
      </c>
      <c r="D343" s="149">
        <f t="shared" si="32"/>
        <v>178.09744310451387</v>
      </c>
      <c r="E343" s="125">
        <f>B343/(B343+Overview!$F$22)</f>
        <v>0.58823529411764708</v>
      </c>
      <c r="F343" s="118">
        <f>EXP(Overview!$F$21/Overview!$F$5-Overview!$F$21/('='!C343+273.15))</f>
        <v>1.2060497570954571</v>
      </c>
      <c r="G343" s="77">
        <f t="shared" si="33"/>
        <v>1.4913338813235768</v>
      </c>
      <c r="H343" s="115">
        <f t="shared" si="34"/>
        <v>0.58823529411764708</v>
      </c>
      <c r="I343" s="80">
        <f>IF((A343-Overview!$F$43)/365=ROUND((A343-Overview!$F$43)/365,0),I342*0.05,I342+U342)</f>
        <v>855.34097934394197</v>
      </c>
      <c r="J343" s="70">
        <f>IF(D343&lt;Overview!$F$16,1,'='!G343/Overview!$F$26)</f>
        <v>64.559908282405928</v>
      </c>
      <c r="K343" s="71">
        <f>IF(D343&lt;Overview!$F$17,'='!G343/Overview!$F$26,Overview!$F$33)</f>
        <v>9.1428571428571423</v>
      </c>
      <c r="L343" s="72">
        <f t="shared" si="35"/>
        <v>9.1428571428571423</v>
      </c>
      <c r="M343" s="81">
        <f>MIN(1,Overview!$F$44*F343*(G343-Overview!$F$25)^2+0.2)</f>
        <v>1</v>
      </c>
      <c r="N343" s="48">
        <f>L343*F343*Overview!$F$8</f>
        <v>0.12482270400293095</v>
      </c>
      <c r="O343" s="48">
        <f>F343*Overview!$F$6</f>
        <v>2.3686817229354781E-3</v>
      </c>
      <c r="P343" s="122">
        <f>N343*(H343/G343-(1+Overview!$F$35/'='!G343)/(Overview!$F$37*Overview!$F$33))/('='!H343+Overview!$F$36)</f>
        <v>8.7084792499705528E-3</v>
      </c>
      <c r="Q343" s="128">
        <f>(N343/G343-P343)*H343*Overview!$F$29*'='!G343^3</f>
        <v>132.45810465139334</v>
      </c>
      <c r="R343" s="57">
        <f t="shared" si="30"/>
        <v>0</v>
      </c>
      <c r="S343" s="58">
        <f t="shared" si="31"/>
        <v>4.3290833867614719E-3</v>
      </c>
      <c r="T343" s="58">
        <f>IF(D343&lt;Overview!$F$18,(1-Overview!$F$9)*'='!Q343-'='!D343*'='!O343,0)</f>
        <v>0</v>
      </c>
      <c r="U343" s="54">
        <f>IF(D343&gt;=Overview!$F$18,(1-Overview!$F$9)*'='!Q343-Overview!$F$18*'='!O343,0)</f>
        <v>10.865936983166845</v>
      </c>
      <c r="V343" s="2"/>
      <c r="W343" s="112">
        <f>G343/Overview!$F$19</f>
        <v>2.2018808228607365</v>
      </c>
      <c r="X343" s="60">
        <f>G343^3*(1+H343*Overview!$F$38)</f>
        <v>4.1696791536564657</v>
      </c>
      <c r="Y343" s="61">
        <f>G343^3*Overview!$F$42*(1+Overview!$F$38*H343)+I343*Overview!$F$39/Overview!$F$40</f>
        <v>0.41243957729511865</v>
      </c>
      <c r="AD343" s="2"/>
    </row>
    <row r="344" spans="1:30">
      <c r="A344" s="34">
        <v>341</v>
      </c>
      <c r="B344">
        <v>1</v>
      </c>
      <c r="C344">
        <v>24</v>
      </c>
      <c r="D344" s="149">
        <f t="shared" si="32"/>
        <v>178.09744310451387</v>
      </c>
      <c r="E344" s="125">
        <f>B344/(B344+Overview!$F$22)</f>
        <v>0.58823529411764708</v>
      </c>
      <c r="F344" s="118">
        <f>EXP(Overview!$F$21/Overview!$F$5-Overview!$F$21/('='!C344+273.15))</f>
        <v>1.2060497570954571</v>
      </c>
      <c r="G344" s="77">
        <f t="shared" si="33"/>
        <v>1.4956629647103383</v>
      </c>
      <c r="H344" s="115">
        <f t="shared" si="34"/>
        <v>0.58823529411764708</v>
      </c>
      <c r="I344" s="80">
        <f>IF((A344-Overview!$F$43)/365=ROUND((A344-Overview!$F$43)/365,0),I343*0.05,I343+U343)</f>
        <v>866.20691632710884</v>
      </c>
      <c r="J344" s="70">
        <f>IF(D344&lt;Overview!$F$16,1,'='!G344/Overview!$F$26)</f>
        <v>64.74731448962504</v>
      </c>
      <c r="K344" s="71">
        <f>IF(D344&lt;Overview!$F$17,'='!G344/Overview!$F$26,Overview!$F$33)</f>
        <v>9.1428571428571423</v>
      </c>
      <c r="L344" s="72">
        <f t="shared" si="35"/>
        <v>9.1428571428571423</v>
      </c>
      <c r="M344" s="81">
        <f>MIN(1,Overview!$F$44*F344*(G344-Overview!$F$25)^2+0.2)</f>
        <v>1</v>
      </c>
      <c r="N344" s="48">
        <f>L344*F344*Overview!$F$8</f>
        <v>0.12482270400293095</v>
      </c>
      <c r="O344" s="48">
        <f>F344*Overview!$F$6</f>
        <v>2.3686817229354781E-3</v>
      </c>
      <c r="P344" s="122">
        <f>N344*(H344/G344-(1+Overview!$F$35/'='!G344)/(Overview!$F$37*Overview!$F$33))/('='!H344+Overview!$F$36)</f>
        <v>8.666866123608178E-3</v>
      </c>
      <c r="Q344" s="128">
        <f>(N344/G344-P344)*H344*Overview!$F$29*'='!G344^3</f>
        <v>133.25746015240898</v>
      </c>
      <c r="R344" s="57">
        <f t="shared" si="30"/>
        <v>0</v>
      </c>
      <c r="S344" s="58">
        <f t="shared" si="31"/>
        <v>4.3209035603944687E-3</v>
      </c>
      <c r="T344" s="58">
        <f>IF(D344&lt;Overview!$F$18,(1-Overview!$F$9)*'='!Q344-'='!D344*'='!O344,0)</f>
        <v>0</v>
      </c>
      <c r="U344" s="54">
        <f>IF(D344&gt;=Overview!$F$18,(1-Overview!$F$9)*'='!Q344-Overview!$F$18*'='!O344,0)</f>
        <v>10.934042071853378</v>
      </c>
      <c r="V344" s="2"/>
      <c r="W344" s="112">
        <f>G344/Overview!$F$19</f>
        <v>2.2082725006796666</v>
      </c>
      <c r="X344" s="60">
        <f>G344^3*(1+H344*Overview!$F$38)</f>
        <v>4.2060962262053936</v>
      </c>
      <c r="Y344" s="61">
        <f>G344^3*Overview!$F$42*(1+Overview!$F$38*H344)+I344*Overview!$F$39/Overview!$F$40</f>
        <v>0.41618928817706341</v>
      </c>
      <c r="AD344" s="2"/>
    </row>
    <row r="345" spans="1:30">
      <c r="A345" s="34">
        <v>342</v>
      </c>
      <c r="B345">
        <v>1</v>
      </c>
      <c r="C345">
        <v>24</v>
      </c>
      <c r="D345" s="149">
        <f t="shared" si="32"/>
        <v>178.09744310451387</v>
      </c>
      <c r="E345" s="125">
        <f>B345/(B345+Overview!$F$22)</f>
        <v>0.58823529411764708</v>
      </c>
      <c r="F345" s="118">
        <f>EXP(Overview!$F$21/Overview!$F$5-Overview!$F$21/('='!C345+273.15))</f>
        <v>1.2060497570954571</v>
      </c>
      <c r="G345" s="77">
        <f t="shared" si="33"/>
        <v>1.4999838682707327</v>
      </c>
      <c r="H345" s="115">
        <f t="shared" si="34"/>
        <v>0.58823529411764708</v>
      </c>
      <c r="I345" s="80">
        <f>IF((A345-Overview!$F$43)/365=ROUND((A345-Overview!$F$43)/365,0),I344*0.05,I344+U344)</f>
        <v>877.1409583989622</v>
      </c>
      <c r="J345" s="70">
        <f>IF(D345&lt;Overview!$F$16,1,'='!G345/Overview!$F$26)</f>
        <v>64.934366591806608</v>
      </c>
      <c r="K345" s="71">
        <f>IF(D345&lt;Overview!$F$17,'='!G345/Overview!$F$26,Overview!$F$33)</f>
        <v>9.1428571428571423</v>
      </c>
      <c r="L345" s="72">
        <f t="shared" si="35"/>
        <v>9.1428571428571423</v>
      </c>
      <c r="M345" s="81">
        <f>MIN(1,Overview!$F$44*F345*(G345-Overview!$F$25)^2+0.2)</f>
        <v>1</v>
      </c>
      <c r="N345" s="48">
        <f>L345*F345*Overview!$F$8</f>
        <v>0.12482270400293095</v>
      </c>
      <c r="O345" s="48">
        <f>F345*Overview!$F$6</f>
        <v>2.3686817229354781E-3</v>
      </c>
      <c r="P345" s="122">
        <f>N345*(H345/G345-(1+Overview!$F$35/'='!G345)/(Overview!$F$37*Overview!$F$33))/('='!H345+Overview!$F$36)</f>
        <v>8.6255711432924893E-3</v>
      </c>
      <c r="Q345" s="128">
        <f>(N345/G345-P345)*H345*Overview!$F$29*'='!G345^3</f>
        <v>134.05786922071403</v>
      </c>
      <c r="R345" s="57">
        <f t="shared" si="30"/>
        <v>0</v>
      </c>
      <c r="S345" s="58">
        <f t="shared" si="31"/>
        <v>4.312739189853425E-3</v>
      </c>
      <c r="T345" s="58">
        <f>IF(D345&lt;Overview!$F$18,(1-Overview!$F$9)*'='!Q345-'='!D345*'='!O345,0)</f>
        <v>0</v>
      </c>
      <c r="U345" s="54">
        <f>IF(D345&gt;=Overview!$F$18,(1-Overview!$F$9)*'='!Q345-Overview!$F$18*'='!O345,0)</f>
        <v>11.002236924472967</v>
      </c>
      <c r="V345" s="2"/>
      <c r="W345" s="112">
        <f>G345/Overview!$F$19</f>
        <v>2.2146521013889453</v>
      </c>
      <c r="X345" s="60">
        <f>G345^3*(1+H345*Overview!$F$38)</f>
        <v>4.2426553135500464</v>
      </c>
      <c r="Y345" s="61">
        <f>G345^3*Overview!$F$42*(1+Overview!$F$38*H345)+I345*Overview!$F$39/Overview!$F$40</f>
        <v>0.41995473986629539</v>
      </c>
      <c r="AD345" s="2"/>
    </row>
    <row r="346" spans="1:30">
      <c r="A346" s="34">
        <v>343</v>
      </c>
      <c r="B346">
        <v>1</v>
      </c>
      <c r="C346">
        <v>24</v>
      </c>
      <c r="D346" s="149">
        <f t="shared" si="32"/>
        <v>178.09744310451387</v>
      </c>
      <c r="E346" s="125">
        <f>B346/(B346+Overview!$F$22)</f>
        <v>0.58823529411764708</v>
      </c>
      <c r="F346" s="118">
        <f>EXP(Overview!$F$21/Overview!$F$5-Overview!$F$21/('='!C346+273.15))</f>
        <v>1.2060497570954571</v>
      </c>
      <c r="G346" s="77">
        <f t="shared" si="33"/>
        <v>1.5042966074605861</v>
      </c>
      <c r="H346" s="115">
        <f t="shared" si="34"/>
        <v>0.58823529411764708</v>
      </c>
      <c r="I346" s="80">
        <f>IF((A346-Overview!$F$43)/365=ROUND((A346-Overview!$F$43)/365,0),I345*0.05,I345+U345)</f>
        <v>888.14319532343518</v>
      </c>
      <c r="J346" s="70">
        <f>IF(D346&lt;Overview!$F$16,1,'='!G346/Overview!$F$26)</f>
        <v>65.121065258034037</v>
      </c>
      <c r="K346" s="71">
        <f>IF(D346&lt;Overview!$F$17,'='!G346/Overview!$F$26,Overview!$F$33)</f>
        <v>9.1428571428571423</v>
      </c>
      <c r="L346" s="72">
        <f t="shared" si="35"/>
        <v>9.1428571428571423</v>
      </c>
      <c r="M346" s="81">
        <f>MIN(1,Overview!$F$44*F346*(G346-Overview!$F$25)^2+0.2)</f>
        <v>1</v>
      </c>
      <c r="N346" s="48">
        <f>L346*F346*Overview!$F$8</f>
        <v>0.12482270400293095</v>
      </c>
      <c r="O346" s="48">
        <f>F346*Overview!$F$6</f>
        <v>2.3686817229354781E-3</v>
      </c>
      <c r="P346" s="122">
        <f>N346*(H346/G346-(1+Overview!$F$35/'='!G346)/(Overview!$F$37*Overview!$F$33))/('='!H346+Overview!$F$36)</f>
        <v>8.5845907474346103E-3</v>
      </c>
      <c r="Q346" s="128">
        <f>(N346/G346-P346)*H346*Overview!$F$29*'='!G346^3</f>
        <v>134.85932164254146</v>
      </c>
      <c r="R346" s="57">
        <f t="shared" si="30"/>
        <v>0</v>
      </c>
      <c r="S346" s="58">
        <f t="shared" si="31"/>
        <v>4.3045902459344738E-3</v>
      </c>
      <c r="T346" s="58">
        <f>IF(D346&lt;Overview!$F$18,(1-Overview!$F$9)*'='!Q346-'='!D346*'='!O346,0)</f>
        <v>0</v>
      </c>
      <c r="U346" s="54">
        <f>IF(D346&gt;=Overview!$F$18,(1-Overview!$F$9)*'='!Q346-Overview!$F$18*'='!O346,0)</f>
        <v>11.070520670812666</v>
      </c>
      <c r="V346" s="2"/>
      <c r="W346" s="112">
        <f>G346/Overview!$F$19</f>
        <v>2.2210196478083364</v>
      </c>
      <c r="X346" s="60">
        <f>G346^3*(1+H346*Overview!$F$38)</f>
        <v>4.2793559581617728</v>
      </c>
      <c r="Y346" s="61">
        <f>G346^3*Overview!$F$42*(1+Overview!$F$38*H346)+I346*Overview!$F$39/Overview!$F$40</f>
        <v>0.42373589508588694</v>
      </c>
      <c r="AD346" s="2"/>
    </row>
    <row r="347" spans="1:30">
      <c r="A347" s="34">
        <v>344</v>
      </c>
      <c r="B347">
        <v>1</v>
      </c>
      <c r="C347">
        <v>24</v>
      </c>
      <c r="D347" s="149">
        <f t="shared" si="32"/>
        <v>178.09744310451387</v>
      </c>
      <c r="E347" s="125">
        <f>B347/(B347+Overview!$F$22)</f>
        <v>0.58823529411764708</v>
      </c>
      <c r="F347" s="118">
        <f>EXP(Overview!$F$21/Overview!$F$5-Overview!$F$21/('='!C347+273.15))</f>
        <v>1.2060497570954571</v>
      </c>
      <c r="G347" s="77">
        <f t="shared" si="33"/>
        <v>1.5086011977065206</v>
      </c>
      <c r="H347" s="115">
        <f t="shared" si="34"/>
        <v>0.58823529411764708</v>
      </c>
      <c r="I347" s="80">
        <f>IF((A347-Overview!$F$43)/365=ROUND((A347-Overview!$F$43)/365,0),I346*0.05,I346+U346)</f>
        <v>899.21371599424788</v>
      </c>
      <c r="J347" s="70">
        <f>IF(D347&lt;Overview!$F$16,1,'='!G347/Overview!$F$26)</f>
        <v>65.307411156126435</v>
      </c>
      <c r="K347" s="71">
        <f>IF(D347&lt;Overview!$F$17,'='!G347/Overview!$F$26,Overview!$F$33)</f>
        <v>9.1428571428571423</v>
      </c>
      <c r="L347" s="72">
        <f t="shared" si="35"/>
        <v>9.1428571428571423</v>
      </c>
      <c r="M347" s="81">
        <f>MIN(1,Overview!$F$44*F347*(G347-Overview!$F$25)^2+0.2)</f>
        <v>1</v>
      </c>
      <c r="N347" s="48">
        <f>L347*F347*Overview!$F$8</f>
        <v>0.12482270400293095</v>
      </c>
      <c r="O347" s="48">
        <f>F347*Overview!$F$6</f>
        <v>2.3686817229354781E-3</v>
      </c>
      <c r="P347" s="122">
        <f>N347*(H347/G347-(1+Overview!$F$35/'='!G347)/(Overview!$F$37*Overview!$F$33))/('='!H347+Overview!$F$36)</f>
        <v>8.5439214273872448E-3</v>
      </c>
      <c r="Q347" s="128">
        <f>(N347/G347-P347)*H347*Overview!$F$29*'='!G347^3</f>
        <v>135.66180724622521</v>
      </c>
      <c r="R347" s="57">
        <f t="shared" si="30"/>
        <v>0</v>
      </c>
      <c r="S347" s="58">
        <f t="shared" si="31"/>
        <v>4.2964566994889344E-3</v>
      </c>
      <c r="T347" s="58">
        <f>IF(D347&lt;Overview!$F$18,(1-Overview!$F$9)*'='!Q347-'='!D347*'='!O347,0)</f>
        <v>0</v>
      </c>
      <c r="U347" s="54">
        <f>IF(D347&gt;=Overview!$F$18,(1-Overview!$F$9)*'='!Q347-Overview!$F$18*'='!O347,0)</f>
        <v>11.138892444246521</v>
      </c>
      <c r="V347" s="2"/>
      <c r="W347" s="112">
        <f>G347/Overview!$F$19</f>
        <v>2.2273751627144849</v>
      </c>
      <c r="X347" s="60">
        <f>G347^3*(1+H347*Overview!$F$38)</f>
        <v>4.3161977006577246</v>
      </c>
      <c r="Y347" s="61">
        <f>G347^3*Overview!$F$42*(1+Overview!$F$38*H347)+I347*Overview!$F$39/Overview!$F$40</f>
        <v>0.42753271635421797</v>
      </c>
      <c r="AD347" s="2"/>
    </row>
    <row r="348" spans="1:30">
      <c r="A348" s="34">
        <v>345</v>
      </c>
      <c r="B348">
        <v>1</v>
      </c>
      <c r="C348">
        <v>24</v>
      </c>
      <c r="D348" s="149">
        <f t="shared" si="32"/>
        <v>178.09744310451387</v>
      </c>
      <c r="E348" s="125">
        <f>B348/(B348+Overview!$F$22)</f>
        <v>0.58823529411764708</v>
      </c>
      <c r="F348" s="118">
        <f>EXP(Overview!$F$21/Overview!$F$5-Overview!$F$21/('='!C348+273.15))</f>
        <v>1.2060497570954571</v>
      </c>
      <c r="G348" s="77">
        <f t="shared" si="33"/>
        <v>1.5128976544060095</v>
      </c>
      <c r="H348" s="115">
        <f t="shared" si="34"/>
        <v>0.58823529411764708</v>
      </c>
      <c r="I348" s="80">
        <f>IF((A348-Overview!$F$43)/365=ROUND((A348-Overview!$F$43)/365,0),I347*0.05,I347+U347)</f>
        <v>910.35260843849437</v>
      </c>
      <c r="J348" s="70">
        <f>IF(D348&lt;Overview!$F$16,1,'='!G348/Overview!$F$26)</f>
        <v>65.493404952641114</v>
      </c>
      <c r="K348" s="71">
        <f>IF(D348&lt;Overview!$F$17,'='!G348/Overview!$F$26,Overview!$F$33)</f>
        <v>9.1428571428571423</v>
      </c>
      <c r="L348" s="72">
        <f t="shared" si="35"/>
        <v>9.1428571428571423</v>
      </c>
      <c r="M348" s="81">
        <f>MIN(1,Overview!$F$44*F348*(G348-Overview!$F$25)^2+0.2)</f>
        <v>1</v>
      </c>
      <c r="N348" s="48">
        <f>L348*F348*Overview!$F$8</f>
        <v>0.12482270400293095</v>
      </c>
      <c r="O348" s="48">
        <f>F348*Overview!$F$6</f>
        <v>2.3686817229354781E-3</v>
      </c>
      <c r="P348" s="122">
        <f>N348*(H348/G348-(1+Overview!$F$35/'='!G348)/(Overview!$F$37*Overview!$F$33))/('='!H348+Overview!$F$36)</f>
        <v>8.5035597264645178E-3</v>
      </c>
      <c r="Q348" s="128">
        <f>(N348/G348-P348)*H348*Overview!$F$29*'='!G348^3</f>
        <v>136.46531590208144</v>
      </c>
      <c r="R348" s="57">
        <f t="shared" si="30"/>
        <v>0</v>
      </c>
      <c r="S348" s="58">
        <f t="shared" si="31"/>
        <v>4.2883385214231929E-3</v>
      </c>
      <c r="T348" s="58">
        <f>IF(D348&lt;Overview!$F$18,(1-Overview!$F$9)*'='!Q348-'='!D348*'='!O348,0)</f>
        <v>0</v>
      </c>
      <c r="U348" s="54">
        <f>IF(D348&gt;=Overview!$F$18,(1-Overview!$F$9)*'='!Q348-Overview!$F$18*'='!O348,0)</f>
        <v>11.207351381725472</v>
      </c>
      <c r="V348" s="2"/>
      <c r="W348" s="112">
        <f>G348/Overview!$F$19</f>
        <v>2.2337186688410005</v>
      </c>
      <c r="X348" s="60">
        <f>G348^3*(1+H348*Overview!$F$38)</f>
        <v>4.3531800798340612</v>
      </c>
      <c r="Y348" s="61">
        <f>G348^3*Overview!$F$42*(1+Overview!$F$38*H348)+I348*Overview!$F$39/Overview!$F$40</f>
        <v>0.43134516598812001</v>
      </c>
      <c r="AD348" s="2"/>
    </row>
    <row r="349" spans="1:30">
      <c r="A349" s="34">
        <v>346</v>
      </c>
      <c r="B349">
        <v>1</v>
      </c>
      <c r="C349">
        <v>24</v>
      </c>
      <c r="D349" s="149">
        <f t="shared" si="32"/>
        <v>178.09744310451387</v>
      </c>
      <c r="E349" s="125">
        <f>B349/(B349+Overview!$F$22)</f>
        <v>0.58823529411764708</v>
      </c>
      <c r="F349" s="118">
        <f>EXP(Overview!$F$21/Overview!$F$5-Overview!$F$21/('='!C349+273.15))</f>
        <v>1.2060497570954571</v>
      </c>
      <c r="G349" s="77">
        <f t="shared" si="33"/>
        <v>1.5171859929274327</v>
      </c>
      <c r="H349" s="115">
        <f t="shared" si="34"/>
        <v>0.58823529411764708</v>
      </c>
      <c r="I349" s="80">
        <f>IF((A349-Overview!$F$43)/365=ROUND((A349-Overview!$F$43)/365,0),I348*0.05,I348+U348)</f>
        <v>921.55995982021989</v>
      </c>
      <c r="J349" s="70">
        <f>IF(D349&lt;Overview!$F$16,1,'='!G349/Overview!$F$26)</f>
        <v>65.67904731287588</v>
      </c>
      <c r="K349" s="71">
        <f>IF(D349&lt;Overview!$F$17,'='!G349/Overview!$F$26,Overview!$F$33)</f>
        <v>9.1428571428571423</v>
      </c>
      <c r="L349" s="72">
        <f t="shared" si="35"/>
        <v>9.1428571428571423</v>
      </c>
      <c r="M349" s="81">
        <f>MIN(1,Overview!$F$44*F349*(G349-Overview!$F$25)^2+0.2)</f>
        <v>1</v>
      </c>
      <c r="N349" s="48">
        <f>L349*F349*Overview!$F$8</f>
        <v>0.12482270400293095</v>
      </c>
      <c r="O349" s="48">
        <f>F349*Overview!$F$6</f>
        <v>2.3686817229354781E-3</v>
      </c>
      <c r="P349" s="122">
        <f>N349*(H349/G349-(1+Overview!$F$35/'='!G349)/(Overview!$F$37*Overview!$F$33))/('='!H349+Overview!$F$36)</f>
        <v>8.4635022389835755E-3</v>
      </c>
      <c r="Q349" s="128">
        <f>(N349/G349-P349)*H349*Overview!$F$29*'='!G349^3</f>
        <v>137.26983752228938</v>
      </c>
      <c r="R349" s="57">
        <f t="shared" si="30"/>
        <v>0</v>
      </c>
      <c r="S349" s="58">
        <f t="shared" si="31"/>
        <v>4.2802356826986158E-3</v>
      </c>
      <c r="T349" s="58">
        <f>IF(D349&lt;Overview!$F$18,(1-Overview!$F$9)*'='!Q349-'='!D349*'='!O349,0)</f>
        <v>0</v>
      </c>
      <c r="U349" s="54">
        <f>IF(D349&gt;=Overview!$F$18,(1-Overview!$F$9)*'='!Q349-Overview!$F$18*'='!O349,0)</f>
        <v>11.275896623767188</v>
      </c>
      <c r="V349" s="2"/>
      <c r="W349" s="112">
        <f>G349/Overview!$F$19</f>
        <v>2.2400501888785365</v>
      </c>
      <c r="X349" s="60">
        <f>G349^3*(1+H349*Overview!$F$38)</f>
        <v>4.3903026326988464</v>
      </c>
      <c r="Y349" s="61">
        <f>G349^3*Overview!$F$42*(1+Overview!$F$38*H349)+I349*Overview!$F$39/Overview!$F$40</f>
        <v>0.43517320610599297</v>
      </c>
      <c r="AD349" s="2"/>
    </row>
    <row r="350" spans="1:30">
      <c r="A350" s="34">
        <v>347</v>
      </c>
      <c r="B350">
        <v>1</v>
      </c>
      <c r="C350">
        <v>24</v>
      </c>
      <c r="D350" s="149">
        <f t="shared" si="32"/>
        <v>178.09744310451387</v>
      </c>
      <c r="E350" s="125">
        <f>B350/(B350+Overview!$F$22)</f>
        <v>0.58823529411764708</v>
      </c>
      <c r="F350" s="118">
        <f>EXP(Overview!$F$21/Overview!$F$5-Overview!$F$21/('='!C350+273.15))</f>
        <v>1.2060497570954571</v>
      </c>
      <c r="G350" s="77">
        <f t="shared" si="33"/>
        <v>1.5214662286101313</v>
      </c>
      <c r="H350" s="115">
        <f t="shared" si="34"/>
        <v>0.58823529411764708</v>
      </c>
      <c r="I350" s="80">
        <f>IF((A350-Overview!$F$43)/365=ROUND((A350-Overview!$F$43)/365,0),I349*0.05,I349+U349)</f>
        <v>932.83585644398704</v>
      </c>
      <c r="J350" s="70">
        <f>IF(D350&lt;Overview!$F$16,1,'='!G350/Overview!$F$26)</f>
        <v>65.864338900871488</v>
      </c>
      <c r="K350" s="71">
        <f>IF(D350&lt;Overview!$F$17,'='!G350/Overview!$F$26,Overview!$F$33)</f>
        <v>9.1428571428571423</v>
      </c>
      <c r="L350" s="72">
        <f t="shared" si="35"/>
        <v>9.1428571428571423</v>
      </c>
      <c r="M350" s="81">
        <f>MIN(1,Overview!$F$44*F350*(G350-Overview!$F$25)^2+0.2)</f>
        <v>1</v>
      </c>
      <c r="N350" s="48">
        <f>L350*F350*Overview!$F$8</f>
        <v>0.12482270400293095</v>
      </c>
      <c r="O350" s="48">
        <f>F350*Overview!$F$6</f>
        <v>2.3686817229354781E-3</v>
      </c>
      <c r="P350" s="122">
        <f>N350*(H350/G350-(1+Overview!$F$35/'='!G350)/(Overview!$F$37*Overview!$F$33))/('='!H350+Overview!$F$36)</f>
        <v>8.4237456093272604E-3</v>
      </c>
      <c r="Q350" s="128">
        <f>(N350/G350-P350)*H350*Overview!$F$29*'='!G350^3</f>
        <v>138.07536206077282</v>
      </c>
      <c r="R350" s="57">
        <f t="shared" si="30"/>
        <v>0</v>
      </c>
      <c r="S350" s="58">
        <f t="shared" si="31"/>
        <v>4.272148154331433E-3</v>
      </c>
      <c r="T350" s="58">
        <f>IF(D350&lt;Overview!$F$18,(1-Overview!$F$9)*'='!Q350-'='!D350*'='!O350,0)</f>
        <v>0</v>
      </c>
      <c r="U350" s="54">
        <f>IF(D350&gt;=Overview!$F$18,(1-Overview!$F$9)*'='!Q350-Overview!$F$18*'='!O350,0)</f>
        <v>11.344527314445978</v>
      </c>
      <c r="V350" s="2"/>
      <c r="W350" s="112">
        <f>G350/Overview!$F$19</f>
        <v>2.2463697454748726</v>
      </c>
      <c r="X350" s="60">
        <f>G350^3*(1+H350*Overview!$F$38)</f>
        <v>4.4275648945046751</v>
      </c>
      <c r="Y350" s="61">
        <f>G350^3*Overview!$F$42*(1+Overview!$F$38*H350)+I350*Overview!$F$39/Overview!$F$40</f>
        <v>0.43901679863089577</v>
      </c>
      <c r="AD350" s="2"/>
    </row>
    <row r="351" spans="1:30">
      <c r="A351" s="34">
        <v>348</v>
      </c>
      <c r="B351">
        <v>1</v>
      </c>
      <c r="C351">
        <v>24</v>
      </c>
      <c r="D351" s="149">
        <f t="shared" si="32"/>
        <v>178.09744310451387</v>
      </c>
      <c r="E351" s="125">
        <f>B351/(B351+Overview!$F$22)</f>
        <v>0.58823529411764708</v>
      </c>
      <c r="F351" s="118">
        <f>EXP(Overview!$F$21/Overview!$F$5-Overview!$F$21/('='!C351+273.15))</f>
        <v>1.2060497570954571</v>
      </c>
      <c r="G351" s="77">
        <f t="shared" si="33"/>
        <v>1.5257383767644628</v>
      </c>
      <c r="H351" s="115">
        <f t="shared" si="34"/>
        <v>0.58823529411764708</v>
      </c>
      <c r="I351" s="80">
        <f>IF((A351-Overview!$F$43)/365=ROUND((A351-Overview!$F$43)/365,0),I350*0.05,I350+U350)</f>
        <v>944.18038375843298</v>
      </c>
      <c r="J351" s="70">
        <f>IF(D351&lt;Overview!$F$16,1,'='!G351/Overview!$F$26)</f>
        <v>66.049280379413972</v>
      </c>
      <c r="K351" s="71">
        <f>IF(D351&lt;Overview!$F$17,'='!G351/Overview!$F$26,Overview!$F$33)</f>
        <v>9.1428571428571423</v>
      </c>
      <c r="L351" s="72">
        <f t="shared" si="35"/>
        <v>9.1428571428571423</v>
      </c>
      <c r="M351" s="81">
        <f>MIN(1,Overview!$F$44*F351*(G351-Overview!$F$25)^2+0.2)</f>
        <v>1</v>
      </c>
      <c r="N351" s="48">
        <f>L351*F351*Overview!$F$8</f>
        <v>0.12482270400293095</v>
      </c>
      <c r="O351" s="48">
        <f>F351*Overview!$F$6</f>
        <v>2.3686817229354781E-3</v>
      </c>
      <c r="P351" s="122">
        <f>N351*(H351/G351-(1+Overview!$F$35/'='!G351)/(Overview!$F$37*Overview!$F$33))/('='!H351+Overview!$F$36)</f>
        <v>8.3842865310274246E-3</v>
      </c>
      <c r="Q351" s="128">
        <f>(N351/G351-P351)*H351*Overview!$F$29*'='!G351^3</f>
        <v>138.8818795130814</v>
      </c>
      <c r="R351" s="57">
        <f t="shared" si="30"/>
        <v>0</v>
      </c>
      <c r="S351" s="58">
        <f t="shared" si="31"/>
        <v>4.2640759073926436E-3</v>
      </c>
      <c r="T351" s="58">
        <f>IF(D351&lt;Overview!$F$18,(1-Overview!$F$9)*'='!Q351-'='!D351*'='!O351,0)</f>
        <v>0</v>
      </c>
      <c r="U351" s="54">
        <f>IF(D351&gt;=Overview!$F$18,(1-Overview!$F$9)*'='!Q351-Overview!$F$18*'='!O351,0)</f>
        <v>11.413242601382668</v>
      </c>
      <c r="V351" s="2"/>
      <c r="W351" s="112">
        <f>G351/Overview!$F$19</f>
        <v>2.252677361234996</v>
      </c>
      <c r="X351" s="60">
        <f>G351^3*(1+H351*Overview!$F$38)</f>
        <v>4.4649663987810202</v>
      </c>
      <c r="Y351" s="61">
        <f>G351^3*Overview!$F$42*(1+Overview!$F$38*H351)+I351*Overview!$F$39/Overview!$F$40</f>
        <v>0.44287590529361276</v>
      </c>
      <c r="AD351" s="2"/>
    </row>
    <row r="352" spans="1:30">
      <c r="A352" s="34">
        <v>349</v>
      </c>
      <c r="B352">
        <v>1</v>
      </c>
      <c r="C352">
        <v>24</v>
      </c>
      <c r="D352" s="149">
        <f t="shared" si="32"/>
        <v>178.09744310451387</v>
      </c>
      <c r="E352" s="125">
        <f>B352/(B352+Overview!$F$22)</f>
        <v>0.58823529411764708</v>
      </c>
      <c r="F352" s="118">
        <f>EXP(Overview!$F$21/Overview!$F$5-Overview!$F$21/('='!C352+273.15))</f>
        <v>1.2060497570954571</v>
      </c>
      <c r="G352" s="77">
        <f t="shared" si="33"/>
        <v>1.5300024526718554</v>
      </c>
      <c r="H352" s="115">
        <f t="shared" si="34"/>
        <v>0.58823529411764708</v>
      </c>
      <c r="I352" s="80">
        <f>IF((A352-Overview!$F$43)/365=ROUND((A352-Overview!$F$43)/365,0),I351*0.05,I351+U351)</f>
        <v>955.59362635981563</v>
      </c>
      <c r="J352" s="70">
        <f>IF(D352&lt;Overview!$F$16,1,'='!G352/Overview!$F$26)</f>
        <v>66.233872410037037</v>
      </c>
      <c r="K352" s="71">
        <f>IF(D352&lt;Overview!$F$17,'='!G352/Overview!$F$26,Overview!$F$33)</f>
        <v>9.1428571428571423</v>
      </c>
      <c r="L352" s="72">
        <f t="shared" si="35"/>
        <v>9.1428571428571423</v>
      </c>
      <c r="M352" s="81">
        <f>MIN(1,Overview!$F$44*F352*(G352-Overview!$F$25)^2+0.2)</f>
        <v>1</v>
      </c>
      <c r="N352" s="48">
        <f>L352*F352*Overview!$F$8</f>
        <v>0.12482270400293095</v>
      </c>
      <c r="O352" s="48">
        <f>F352*Overview!$F$6</f>
        <v>2.3686817229354781E-3</v>
      </c>
      <c r="P352" s="122">
        <f>N352*(H352/G352-(1+Overview!$F$35/'='!G352)/(Overview!$F$37*Overview!$F$33))/('='!H352+Overview!$F$36)</f>
        <v>8.3451217458682878E-3</v>
      </c>
      <c r="Q352" s="128">
        <f>(N352/G352-P352)*H352*Overview!$F$29*'='!G352^3</f>
        <v>139.68937991627169</v>
      </c>
      <c r="R352" s="57">
        <f t="shared" si="30"/>
        <v>0</v>
      </c>
      <c r="S352" s="58">
        <f t="shared" si="31"/>
        <v>4.2560189130079057E-3</v>
      </c>
      <c r="T352" s="58">
        <f>IF(D352&lt;Overview!$F$18,(1-Overview!$F$9)*'='!Q352-'='!D352*'='!O352,0)</f>
        <v>0</v>
      </c>
      <c r="U352" s="54">
        <f>IF(D352&gt;=Overview!$F$18,(1-Overview!$F$9)*'='!Q352-Overview!$F$18*'='!O352,0)</f>
        <v>11.482041635734481</v>
      </c>
      <c r="V352" s="2"/>
      <c r="W352" s="112">
        <f>G352/Overview!$F$19</f>
        <v>2.25897305872118</v>
      </c>
      <c r="X352" s="60">
        <f>G352^3*(1+H352*Overview!$F$38)</f>
        <v>4.5025066773662896</v>
      </c>
      <c r="Y352" s="61">
        <f>G352^3*Overview!$F$42*(1+Overview!$F$38*H352)+I352*Overview!$F$39/Overview!$F$40</f>
        <v>0.44675048763569253</v>
      </c>
      <c r="AD352" s="2"/>
    </row>
    <row r="353" spans="1:30">
      <c r="A353" s="34">
        <v>350</v>
      </c>
      <c r="B353">
        <v>1</v>
      </c>
      <c r="C353">
        <v>24</v>
      </c>
      <c r="D353" s="149">
        <f t="shared" si="32"/>
        <v>178.09744310451387</v>
      </c>
      <c r="E353" s="125">
        <f>B353/(B353+Overview!$F$22)</f>
        <v>0.58823529411764708</v>
      </c>
      <c r="F353" s="118">
        <f>EXP(Overview!$F$21/Overview!$F$5-Overview!$F$21/('='!C353+273.15))</f>
        <v>1.2060497570954571</v>
      </c>
      <c r="G353" s="77">
        <f t="shared" si="33"/>
        <v>1.5342584715848633</v>
      </c>
      <c r="H353" s="115">
        <f t="shared" si="34"/>
        <v>0.58823529411764708</v>
      </c>
      <c r="I353" s="80">
        <f>IF((A353-Overview!$F$43)/365=ROUND((A353-Overview!$F$43)/365,0),I352*0.05,I352+U352)</f>
        <v>967.07566799555013</v>
      </c>
      <c r="J353" s="70">
        <f>IF(D353&lt;Overview!$F$16,1,'='!G353/Overview!$F$26)</f>
        <v>66.418115653024387</v>
      </c>
      <c r="K353" s="71">
        <f>IF(D353&lt;Overview!$F$17,'='!G353/Overview!$F$26,Overview!$F$33)</f>
        <v>9.1428571428571423</v>
      </c>
      <c r="L353" s="72">
        <f t="shared" si="35"/>
        <v>9.1428571428571423</v>
      </c>
      <c r="M353" s="81">
        <f>MIN(1,Overview!$F$44*F353*(G353-Overview!$F$25)^2+0.2)</f>
        <v>1</v>
      </c>
      <c r="N353" s="48">
        <f>L353*F353*Overview!$F$8</f>
        <v>0.12482270400293095</v>
      </c>
      <c r="O353" s="48">
        <f>F353*Overview!$F$6</f>
        <v>2.3686817229354781E-3</v>
      </c>
      <c r="P353" s="122">
        <f>N353*(H353/G353-(1+Overview!$F$35/'='!G353)/(Overview!$F$37*Overview!$F$33))/('='!H353+Overview!$F$36)</f>
        <v>8.3062480430093656E-3</v>
      </c>
      <c r="Q353" s="128">
        <f>(N353/G353-P353)*H353*Overview!$F$29*'='!G353^3</f>
        <v>140.49785334878936</v>
      </c>
      <c r="R353" s="57">
        <f t="shared" si="30"/>
        <v>0</v>
      </c>
      <c r="S353" s="58">
        <f t="shared" si="31"/>
        <v>4.2479771423574375E-3</v>
      </c>
      <c r="T353" s="58">
        <f>IF(D353&lt;Overview!$F$18,(1-Overview!$F$9)*'='!Q353-'='!D353*'='!O353,0)</f>
        <v>0</v>
      </c>
      <c r="U353" s="54">
        <f>IF(D353&gt;=Overview!$F$18,(1-Overview!$F$9)*'='!Q353-Overview!$F$18*'='!O353,0)</f>
        <v>11.550923572184987</v>
      </c>
      <c r="V353" s="2"/>
      <c r="W353" s="112">
        <f>G353/Overview!$F$19</f>
        <v>2.2652568604530683</v>
      </c>
      <c r="X353" s="60">
        <f>G353^3*(1+H353*Overview!$F$38)</f>
        <v>4.5401852604396176</v>
      </c>
      <c r="Y353" s="61">
        <f>G353^3*Overview!$F$42*(1+Overview!$F$38*H353)+I353*Overview!$F$39/Overview!$F$40</f>
        <v>0.45064050701246311</v>
      </c>
      <c r="AD353" s="2"/>
    </row>
    <row r="354" spans="1:30">
      <c r="A354" s="34">
        <v>351</v>
      </c>
      <c r="B354">
        <v>1</v>
      </c>
      <c r="C354">
        <v>24</v>
      </c>
      <c r="D354" s="149">
        <f t="shared" si="32"/>
        <v>178.09744310451387</v>
      </c>
      <c r="E354" s="125">
        <f>B354/(B354+Overview!$F$22)</f>
        <v>0.58823529411764708</v>
      </c>
      <c r="F354" s="118">
        <f>EXP(Overview!$F$21/Overview!$F$5-Overview!$F$21/('='!C354+273.15))</f>
        <v>1.2060497570954571</v>
      </c>
      <c r="G354" s="77">
        <f t="shared" si="33"/>
        <v>1.5385064487272206</v>
      </c>
      <c r="H354" s="115">
        <f t="shared" si="34"/>
        <v>0.58823529411764708</v>
      </c>
      <c r="I354" s="80">
        <f>IF((A354-Overview!$F$43)/365=ROUND((A354-Overview!$F$43)/365,0),I353*0.05,I353+U353)</f>
        <v>978.62659156773509</v>
      </c>
      <c r="J354" s="70">
        <f>IF(D354&lt;Overview!$F$16,1,'='!G354/Overview!$F$26)</f>
        <v>66.602010767412153</v>
      </c>
      <c r="K354" s="71">
        <f>IF(D354&lt;Overview!$F$17,'='!G354/Overview!$F$26,Overview!$F$33)</f>
        <v>9.1428571428571423</v>
      </c>
      <c r="L354" s="72">
        <f t="shared" si="35"/>
        <v>9.1428571428571423</v>
      </c>
      <c r="M354" s="81">
        <f>MIN(1,Overview!$F$44*F354*(G354-Overview!$F$25)^2+0.2)</f>
        <v>1</v>
      </c>
      <c r="N354" s="48">
        <f>L354*F354*Overview!$F$8</f>
        <v>0.12482270400293095</v>
      </c>
      <c r="O354" s="48">
        <f>F354*Overview!$F$6</f>
        <v>2.3686817229354781E-3</v>
      </c>
      <c r="P354" s="122">
        <f>N354*(H354/G354-(1+Overview!$F$35/'='!G354)/(Overview!$F$37*Overview!$F$33))/('='!H354+Overview!$F$36)</f>
        <v>8.267662258127445E-3</v>
      </c>
      <c r="Q354" s="128">
        <f>(N354/G354-P354)*H354*Overview!$F$29*'='!G354^3</f>
        <v>141.30728993035044</v>
      </c>
      <c r="R354" s="57">
        <f t="shared" si="30"/>
        <v>0</v>
      </c>
      <c r="S354" s="58">
        <f t="shared" si="31"/>
        <v>4.2399505666759095E-3</v>
      </c>
      <c r="T354" s="58">
        <f>IF(D354&lt;Overview!$F$18,(1-Overview!$F$9)*'='!Q354-'='!D354*'='!O354,0)</f>
        <v>0</v>
      </c>
      <c r="U354" s="54">
        <f>IF(D354&gt;=Overview!$F$18,(1-Overview!$F$9)*'='!Q354-Overview!$F$18*'='!O354,0)</f>
        <v>11.61988756893399</v>
      </c>
      <c r="V354" s="2"/>
      <c r="W354" s="112">
        <f>G354/Overview!$F$19</f>
        <v>2.2715287889077524</v>
      </c>
      <c r="X354" s="60">
        <f>G354^3*(1+H354*Overview!$F$38)</f>
        <v>4.5780016765523781</v>
      </c>
      <c r="Y354" s="61">
        <f>G354^3*Overview!$F$42*(1+Overview!$F$38*H354)+I354*Overview!$F$39/Overview!$F$40</f>
        <v>0.45454592459602106</v>
      </c>
      <c r="AD354" s="2"/>
    </row>
    <row r="355" spans="1:30">
      <c r="A355" s="34">
        <v>352</v>
      </c>
      <c r="B355">
        <v>1</v>
      </c>
      <c r="C355">
        <v>24</v>
      </c>
      <c r="D355" s="149">
        <f t="shared" si="32"/>
        <v>178.09744310451387</v>
      </c>
      <c r="E355" s="125">
        <f>B355/(B355+Overview!$F$22)</f>
        <v>0.58823529411764708</v>
      </c>
      <c r="F355" s="118">
        <f>EXP(Overview!$F$21/Overview!$F$5-Overview!$F$21/('='!C355+273.15))</f>
        <v>1.2060497570954571</v>
      </c>
      <c r="G355" s="77">
        <f t="shared" si="33"/>
        <v>1.5427463992938966</v>
      </c>
      <c r="H355" s="115">
        <f t="shared" si="34"/>
        <v>0.58823529411764708</v>
      </c>
      <c r="I355" s="80">
        <f>IF((A355-Overview!$F$43)/365=ROUND((A355-Overview!$F$43)/365,0),I354*0.05,I354+U354)</f>
        <v>990.24647913666911</v>
      </c>
      <c r="J355" s="70">
        <f>IF(D355&lt;Overview!$F$16,1,'='!G355/Overview!$F$26)</f>
        <v>66.7855584109912</v>
      </c>
      <c r="K355" s="71">
        <f>IF(D355&lt;Overview!$F$17,'='!G355/Overview!$F$26,Overview!$F$33)</f>
        <v>9.1428571428571423</v>
      </c>
      <c r="L355" s="72">
        <f t="shared" si="35"/>
        <v>9.1428571428571423</v>
      </c>
      <c r="M355" s="81">
        <f>MIN(1,Overview!$F$44*F355*(G355-Overview!$F$25)^2+0.2)</f>
        <v>1</v>
      </c>
      <c r="N355" s="48">
        <f>L355*F355*Overview!$F$8</f>
        <v>0.12482270400293095</v>
      </c>
      <c r="O355" s="48">
        <f>F355*Overview!$F$6</f>
        <v>2.3686817229354781E-3</v>
      </c>
      <c r="P355" s="122">
        <f>N355*(H355/G355-(1+Overview!$F$35/'='!G355)/(Overview!$F$37*Overview!$F$33))/('='!H355+Overview!$F$36)</f>
        <v>8.2293612725771511E-3</v>
      </c>
      <c r="Q355" s="128">
        <f>(N355/G355-P355)*H355*Overview!$F$29*'='!G355^3</f>
        <v>142.11767982182332</v>
      </c>
      <c r="R355" s="57">
        <f t="shared" si="30"/>
        <v>0</v>
      </c>
      <c r="S355" s="58">
        <f t="shared" si="31"/>
        <v>4.2319391572523462E-3</v>
      </c>
      <c r="T355" s="58">
        <f>IF(D355&lt;Overview!$F$18,(1-Overview!$F$9)*'='!Q355-'='!D355*'='!O355,0)</f>
        <v>0</v>
      </c>
      <c r="U355" s="54">
        <f>IF(D355&gt;=Overview!$F$18,(1-Overview!$F$9)*'='!Q355-Overview!$F$18*'='!O355,0)</f>
        <v>11.688932787687481</v>
      </c>
      <c r="V355" s="2"/>
      <c r="W355" s="112">
        <f>G355/Overview!$F$19</f>
        <v>2.2777888665198534</v>
      </c>
      <c r="X355" s="60">
        <f>G355^3*(1+H355*Overview!$F$38)</f>
        <v>4.6159554526594206</v>
      </c>
      <c r="Y355" s="61">
        <f>G355^3*Overview!$F$42*(1+Overview!$F$38*H355)+I355*Overview!$F$39/Overview!$F$40</f>
        <v>0.45846670137819584</v>
      </c>
      <c r="AD355" s="2"/>
    </row>
    <row r="356" spans="1:30">
      <c r="A356" s="34">
        <v>353</v>
      </c>
      <c r="B356">
        <v>1</v>
      </c>
      <c r="C356">
        <v>24</v>
      </c>
      <c r="D356" s="149">
        <f t="shared" si="32"/>
        <v>178.09744310451387</v>
      </c>
      <c r="E356" s="125">
        <f>B356/(B356+Overview!$F$22)</f>
        <v>0.58823529411764708</v>
      </c>
      <c r="F356" s="118">
        <f>EXP(Overview!$F$21/Overview!$F$5-Overview!$F$21/('='!C356+273.15))</f>
        <v>1.2060497570954571</v>
      </c>
      <c r="G356" s="77">
        <f t="shared" si="33"/>
        <v>1.5469783384511488</v>
      </c>
      <c r="H356" s="115">
        <f t="shared" si="34"/>
        <v>0.58823529411764708</v>
      </c>
      <c r="I356" s="80">
        <f>IF((A356-Overview!$F$43)/365=ROUND((A356-Overview!$F$43)/365,0),I355*0.05,I355+U355)</f>
        <v>1001.9354119243566</v>
      </c>
      <c r="J356" s="70">
        <f>IF(D356&lt;Overview!$F$16,1,'='!G356/Overview!$F$26)</f>
        <v>66.968759240309481</v>
      </c>
      <c r="K356" s="71">
        <f>IF(D356&lt;Overview!$F$17,'='!G356/Overview!$F$26,Overview!$F$33)</f>
        <v>9.1428571428571423</v>
      </c>
      <c r="L356" s="72">
        <f t="shared" si="35"/>
        <v>9.1428571428571423</v>
      </c>
      <c r="M356" s="81">
        <f>MIN(1,Overview!$F$44*F356*(G356-Overview!$F$25)^2+0.2)</f>
        <v>1</v>
      </c>
      <c r="N356" s="48">
        <f>L356*F356*Overview!$F$8</f>
        <v>0.12482270400293095</v>
      </c>
      <c r="O356" s="48">
        <f>F356*Overview!$F$6</f>
        <v>2.3686817229354781E-3</v>
      </c>
      <c r="P356" s="122">
        <f>N356*(H356/G356-(1+Overview!$F$35/'='!G356)/(Overview!$F$37*Overview!$F$33))/('='!H356+Overview!$F$36)</f>
        <v>8.1913420125696405E-3</v>
      </c>
      <c r="Q356" s="128">
        <f>(N356/G356-P356)*H356*Overview!$F$29*'='!G356^3</f>
        <v>142.9290132251104</v>
      </c>
      <c r="R356" s="57">
        <f t="shared" si="30"/>
        <v>0</v>
      </c>
      <c r="S356" s="58">
        <f t="shared" si="31"/>
        <v>4.2239428854300241E-3</v>
      </c>
      <c r="T356" s="58">
        <f>IF(D356&lt;Overview!$F$18,(1-Overview!$F$9)*'='!Q356-'='!D356*'='!O356,0)</f>
        <v>0</v>
      </c>
      <c r="U356" s="54">
        <f>IF(D356&gt;=Overview!$F$18,(1-Overview!$F$9)*'='!Q356-Overview!$F$18*'='!O356,0)</f>
        <v>11.75805839364754</v>
      </c>
      <c r="V356" s="2"/>
      <c r="W356" s="112">
        <f>G356/Overview!$F$19</f>
        <v>2.2840371156816017</v>
      </c>
      <c r="X356" s="60">
        <f>G356^3*(1+H356*Overview!$F$38)</f>
        <v>4.6540461141500433</v>
      </c>
      <c r="Y356" s="61">
        <f>G356^3*Overview!$F$42*(1+Overview!$F$38*H356)+I356*Overview!$F$39/Overview!$F$40</f>
        <v>0.46240279817348962</v>
      </c>
      <c r="AD356" s="2"/>
    </row>
    <row r="357" spans="1:30">
      <c r="A357" s="34">
        <v>354</v>
      </c>
      <c r="B357">
        <v>1</v>
      </c>
      <c r="C357">
        <v>24</v>
      </c>
      <c r="D357" s="149">
        <f t="shared" si="32"/>
        <v>178.09744310451387</v>
      </c>
      <c r="E357" s="125">
        <f>B357/(B357+Overview!$F$22)</f>
        <v>0.58823529411764708</v>
      </c>
      <c r="F357" s="118">
        <f>EXP(Overview!$F$21/Overview!$F$5-Overview!$F$21/('='!C357+273.15))</f>
        <v>1.2060497570954571</v>
      </c>
      <c r="G357" s="77">
        <f t="shared" si="33"/>
        <v>1.5512022813365789</v>
      </c>
      <c r="H357" s="115">
        <f t="shared" si="34"/>
        <v>0.58823529411764708</v>
      </c>
      <c r="I357" s="80">
        <f>IF((A357-Overview!$F$43)/365=ROUND((A357-Overview!$F$43)/365,0),I356*0.05,I356+U356)</f>
        <v>1013.6934703180041</v>
      </c>
      <c r="J357" s="70">
        <f>IF(D357&lt;Overview!$F$16,1,'='!G357/Overview!$F$26)</f>
        <v>67.151613910674413</v>
      </c>
      <c r="K357" s="71">
        <f>IF(D357&lt;Overview!$F$17,'='!G357/Overview!$F$26,Overview!$F$33)</f>
        <v>9.1428571428571423</v>
      </c>
      <c r="L357" s="72">
        <f t="shared" si="35"/>
        <v>9.1428571428571423</v>
      </c>
      <c r="M357" s="81">
        <f>MIN(1,Overview!$F$44*F357*(G357-Overview!$F$25)^2+0.2)</f>
        <v>1</v>
      </c>
      <c r="N357" s="48">
        <f>L357*F357*Overview!$F$8</f>
        <v>0.12482270400293095</v>
      </c>
      <c r="O357" s="48">
        <f>F357*Overview!$F$6</f>
        <v>2.3686817229354781E-3</v>
      </c>
      <c r="P357" s="122">
        <f>N357*(H357/G357-(1+Overview!$F$35/'='!G357)/(Overview!$F$37*Overview!$F$33))/('='!H357+Overview!$F$36)</f>
        <v>8.1536014483689044E-3</v>
      </c>
      <c r="Q357" s="128">
        <f>(N357/G357-P357)*H357*Overview!$F$29*'='!G357^3</f>
        <v>143.74128038303076</v>
      </c>
      <c r="R357" s="57">
        <f t="shared" si="30"/>
        <v>0</v>
      </c>
      <c r="S357" s="58">
        <f t="shared" si="31"/>
        <v>4.21596172260636E-3</v>
      </c>
      <c r="T357" s="58">
        <f>IF(D357&lt;Overview!$F$18,(1-Overview!$F$9)*'='!Q357-'='!D357*'='!O357,0)</f>
        <v>0</v>
      </c>
      <c r="U357" s="54">
        <f>IF(D357&gt;=Overview!$F$18,(1-Overview!$F$9)*'='!Q357-Overview!$F$18*'='!O357,0)</f>
        <v>11.827263555502354</v>
      </c>
      <c r="V357" s="2"/>
      <c r="W357" s="112">
        <f>G357/Overview!$F$19</f>
        <v>2.2902735587429186</v>
      </c>
      <c r="X357" s="60">
        <f>G357^3*(1+H357*Overview!$F$38)</f>
        <v>4.6922731848786885</v>
      </c>
      <c r="Y357" s="61">
        <f>G357^3*Overview!$F$42*(1+Overview!$F$38*H357)+I357*Overview!$F$39/Overview!$F$40</f>
        <v>0.46635417562199155</v>
      </c>
      <c r="AD357" s="2"/>
    </row>
    <row r="358" spans="1:30">
      <c r="A358" s="34">
        <v>355</v>
      </c>
      <c r="B358">
        <v>1</v>
      </c>
      <c r="C358">
        <v>24</v>
      </c>
      <c r="D358" s="149">
        <f t="shared" si="32"/>
        <v>178.09744310451387</v>
      </c>
      <c r="E358" s="125">
        <f>B358/(B358+Overview!$F$22)</f>
        <v>0.58823529411764708</v>
      </c>
      <c r="F358" s="118">
        <f>EXP(Overview!$F$21/Overview!$F$5-Overview!$F$21/('='!C358+273.15))</f>
        <v>1.2060497570954571</v>
      </c>
      <c r="G358" s="77">
        <f t="shared" si="33"/>
        <v>1.5554182430591852</v>
      </c>
      <c r="H358" s="115">
        <f t="shared" si="34"/>
        <v>0.58823529411764708</v>
      </c>
      <c r="I358" s="80">
        <f>IF((A358-Overview!$F$43)/365=ROUND((A358-Overview!$F$43)/365,0),I357*0.05,I357+U357)</f>
        <v>1025.5207338735065</v>
      </c>
      <c r="J358" s="70">
        <f>IF(D358&lt;Overview!$F$16,1,'='!G358/Overview!$F$26)</f>
        <v>67.334123076155208</v>
      </c>
      <c r="K358" s="71">
        <f>IF(D358&lt;Overview!$F$17,'='!G358/Overview!$F$26,Overview!$F$33)</f>
        <v>9.1428571428571423</v>
      </c>
      <c r="L358" s="72">
        <f t="shared" si="35"/>
        <v>9.1428571428571423</v>
      </c>
      <c r="M358" s="81">
        <f>MIN(1,Overview!$F$44*F358*(G358-Overview!$F$25)^2+0.2)</f>
        <v>1</v>
      </c>
      <c r="N358" s="48">
        <f>L358*F358*Overview!$F$8</f>
        <v>0.12482270400293095</v>
      </c>
      <c r="O358" s="48">
        <f>F358*Overview!$F$6</f>
        <v>2.3686817229354781E-3</v>
      </c>
      <c r="P358" s="122">
        <f>N358*(H358/G358-(1+Overview!$F$35/'='!G358)/(Overview!$F$37*Overview!$F$33))/('='!H358+Overview!$F$36)</f>
        <v>8.1161365935053589E-3</v>
      </c>
      <c r="Q358" s="128">
        <f>(N358/G358-P358)*H358*Overview!$F$29*'='!G358^3</f>
        <v>144.55447157920142</v>
      </c>
      <c r="R358" s="57">
        <f t="shared" si="30"/>
        <v>0</v>
      </c>
      <c r="S358" s="58">
        <f t="shared" si="31"/>
        <v>4.2079956402328216E-3</v>
      </c>
      <c r="T358" s="58">
        <f>IF(D358&lt;Overview!$F$18,(1-Overview!$F$9)*'='!Q358-'='!D358*'='!O358,0)</f>
        <v>0</v>
      </c>
      <c r="U358" s="54">
        <f>IF(D358&gt;=Overview!$F$18,(1-Overview!$F$9)*'='!Q358-Overview!$F$18*'='!O358,0)</f>
        <v>11.896547445416095</v>
      </c>
      <c r="V358" s="2"/>
      <c r="W358" s="112">
        <f>G358/Overview!$F$19</f>
        <v>2.2964982180114943</v>
      </c>
      <c r="X358" s="60">
        <f>G358^3*(1+H358*Overview!$F$38)</f>
        <v>4.7306361871953744</v>
      </c>
      <c r="Y358" s="61">
        <f>G358^3*Overview!$F$42*(1+Overview!$F$38*H358)+I358*Overview!$F$39/Overview!$F$40</f>
        <v>0.4703207941922688</v>
      </c>
      <c r="AD358" s="2"/>
    </row>
    <row r="359" spans="1:30">
      <c r="A359" s="34">
        <v>356</v>
      </c>
      <c r="B359">
        <v>1</v>
      </c>
      <c r="C359">
        <v>24</v>
      </c>
      <c r="D359" s="149">
        <f t="shared" si="32"/>
        <v>178.09744310451387</v>
      </c>
      <c r="E359" s="125">
        <f>B359/(B359+Overview!$F$22)</f>
        <v>0.58823529411764708</v>
      </c>
      <c r="F359" s="118">
        <f>EXP(Overview!$F$21/Overview!$F$5-Overview!$F$21/('='!C359+273.15))</f>
        <v>1.2060497570954571</v>
      </c>
      <c r="G359" s="77">
        <f t="shared" si="33"/>
        <v>1.559626238699418</v>
      </c>
      <c r="H359" s="115">
        <f t="shared" si="34"/>
        <v>0.58823529411764708</v>
      </c>
      <c r="I359" s="80">
        <f>IF((A359-Overview!$F$43)/365=ROUND((A359-Overview!$F$43)/365,0),I358*0.05,I358+U358)</f>
        <v>1037.4172813189225</v>
      </c>
      <c r="J359" s="70">
        <f>IF(D359&lt;Overview!$F$16,1,'='!G359/Overview!$F$26)</f>
        <v>67.516287389585202</v>
      </c>
      <c r="K359" s="71">
        <f>IF(D359&lt;Overview!$F$17,'='!G359/Overview!$F$26,Overview!$F$33)</f>
        <v>9.1428571428571423</v>
      </c>
      <c r="L359" s="72">
        <f t="shared" si="35"/>
        <v>9.1428571428571423</v>
      </c>
      <c r="M359" s="81">
        <f>MIN(1,Overview!$F$44*F359*(G359-Overview!$F$25)^2+0.2)</f>
        <v>1</v>
      </c>
      <c r="N359" s="48">
        <f>L359*F359*Overview!$F$8</f>
        <v>0.12482270400293095</v>
      </c>
      <c r="O359" s="48">
        <f>F359*Overview!$F$6</f>
        <v>2.3686817229354781E-3</v>
      </c>
      <c r="P359" s="122">
        <f>N359*(H359/G359-(1+Overview!$F$35/'='!G359)/(Overview!$F$37*Overview!$F$33))/('='!H359+Overview!$F$36)</f>
        <v>8.0789445040061556E-3</v>
      </c>
      <c r="Q359" s="128">
        <f>(N359/G359-P359)*H359*Overview!$F$29*'='!G359^3</f>
        <v>145.36857713792054</v>
      </c>
      <c r="R359" s="57">
        <f t="shared" si="30"/>
        <v>0</v>
      </c>
      <c r="S359" s="58">
        <f t="shared" si="31"/>
        <v>4.2000446098148184E-3</v>
      </c>
      <c r="T359" s="58">
        <f>IF(D359&lt;Overview!$F$18,(1-Overview!$F$9)*'='!Q359-'='!D359*'='!O359,0)</f>
        <v>0</v>
      </c>
      <c r="U359" s="54">
        <f>IF(D359&gt;=Overview!$F$18,(1-Overview!$F$9)*'='!Q359-Overview!$F$18*'='!O359,0)</f>
        <v>11.965909239018965</v>
      </c>
      <c r="V359" s="2"/>
      <c r="W359" s="112">
        <f>G359/Overview!$F$19</f>
        <v>2.3027111157528686</v>
      </c>
      <c r="X359" s="60">
        <f>G359^3*(1+H359*Overview!$F$38)</f>
        <v>4.7691346419758682</v>
      </c>
      <c r="Y359" s="61">
        <f>G359^3*Overview!$F$42*(1+Overview!$F$38*H359)+I359*Overview!$F$39/Overview!$F$40</f>
        <v>0.47430261418423225</v>
      </c>
      <c r="AD359" s="2"/>
    </row>
    <row r="360" spans="1:30">
      <c r="A360" s="34">
        <v>357</v>
      </c>
      <c r="B360">
        <v>1</v>
      </c>
      <c r="C360">
        <v>24</v>
      </c>
      <c r="D360" s="149">
        <f t="shared" si="32"/>
        <v>178.09744310451387</v>
      </c>
      <c r="E360" s="125">
        <f>B360/(B360+Overview!$F$22)</f>
        <v>0.58823529411764708</v>
      </c>
      <c r="F360" s="118">
        <f>EXP(Overview!$F$21/Overview!$F$5-Overview!$F$21/('='!C360+273.15))</f>
        <v>1.2060497570954571</v>
      </c>
      <c r="G360" s="77">
        <f t="shared" si="33"/>
        <v>1.5638262833092327</v>
      </c>
      <c r="H360" s="115">
        <f t="shared" si="34"/>
        <v>0.58823529411764708</v>
      </c>
      <c r="I360" s="80">
        <f>IF((A360-Overview!$F$43)/365=ROUND((A360-Overview!$F$43)/365,0),I359*0.05,I359+U359)</f>
        <v>1049.3831905579414</v>
      </c>
      <c r="J360" s="70">
        <f>IF(D360&lt;Overview!$F$16,1,'='!G360/Overview!$F$26)</f>
        <v>67.698107502564184</v>
      </c>
      <c r="K360" s="71">
        <f>IF(D360&lt;Overview!$F$17,'='!G360/Overview!$F$26,Overview!$F$33)</f>
        <v>9.1428571428571423</v>
      </c>
      <c r="L360" s="72">
        <f t="shared" si="35"/>
        <v>9.1428571428571423</v>
      </c>
      <c r="M360" s="81">
        <f>MIN(1,Overview!$F$44*F360*(G360-Overview!$F$25)^2+0.2)</f>
        <v>1</v>
      </c>
      <c r="N360" s="48">
        <f>L360*F360*Overview!$F$8</f>
        <v>0.12482270400293095</v>
      </c>
      <c r="O360" s="48">
        <f>F360*Overview!$F$6</f>
        <v>2.3686817229354781E-3</v>
      </c>
      <c r="P360" s="122">
        <f>N360*(H360/G360-(1+Overview!$F$35/'='!G360)/(Overview!$F$37*Overview!$F$33))/('='!H360+Overview!$F$36)</f>
        <v>8.0420222776419088E-3</v>
      </c>
      <c r="Q360" s="128">
        <f>(N360/G360-P360)*H360*Overview!$F$29*'='!G360^3</f>
        <v>146.18358742404934</v>
      </c>
      <c r="R360" s="57">
        <f t="shared" si="30"/>
        <v>0</v>
      </c>
      <c r="S360" s="58">
        <f t="shared" si="31"/>
        <v>4.1921086029115991E-3</v>
      </c>
      <c r="T360" s="58">
        <f>IF(D360&lt;Overview!$F$18,(1-Overview!$F$9)*'='!Q360-'='!D360*'='!O360,0)</f>
        <v>0</v>
      </c>
      <c r="U360" s="54">
        <f>IF(D360&gt;=Overview!$F$18,(1-Overview!$F$9)*'='!Q360-Overview!$F$18*'='!O360,0)</f>
        <v>12.035348115397138</v>
      </c>
      <c r="V360" s="2"/>
      <c r="W360" s="112">
        <f>G360/Overview!$F$19</f>
        <v>2.3089122741905101</v>
      </c>
      <c r="X360" s="60">
        <f>G360^3*(1+H360*Overview!$F$38)</f>
        <v>4.8077680686515842</v>
      </c>
      <c r="Y360" s="61">
        <f>G360^3*Overview!$F$42*(1+Overview!$F$38*H360)+I360*Overview!$F$39/Overview!$F$40</f>
        <v>0.47829959573197856</v>
      </c>
      <c r="AD360" s="2"/>
    </row>
    <row r="361" spans="1:30">
      <c r="A361" s="34">
        <v>358</v>
      </c>
      <c r="B361">
        <v>1</v>
      </c>
      <c r="C361">
        <v>24</v>
      </c>
      <c r="D361" s="149">
        <f t="shared" si="32"/>
        <v>178.09744310451387</v>
      </c>
      <c r="E361" s="125">
        <f>B361/(B361+Overview!$F$22)</f>
        <v>0.58823529411764708</v>
      </c>
      <c r="F361" s="118">
        <f>EXP(Overview!$F$21/Overview!$F$5-Overview!$F$21/('='!C361+273.15))</f>
        <v>1.2060497570954571</v>
      </c>
      <c r="G361" s="77">
        <f t="shared" si="33"/>
        <v>1.5680183919121442</v>
      </c>
      <c r="H361" s="115">
        <f t="shared" si="34"/>
        <v>0.58823529411764708</v>
      </c>
      <c r="I361" s="80">
        <f>IF((A361-Overview!$F$43)/365=ROUND((A361-Overview!$F$43)/365,0),I360*0.05,I360+U360)</f>
        <v>1061.4185386733384</v>
      </c>
      <c r="J361" s="70">
        <f>IF(D361&lt;Overview!$F$16,1,'='!G361/Overview!$F$26)</f>
        <v>67.87958406546079</v>
      </c>
      <c r="K361" s="71">
        <f>IF(D361&lt;Overview!$F$17,'='!G361/Overview!$F$26,Overview!$F$33)</f>
        <v>9.1428571428571423</v>
      </c>
      <c r="L361" s="72">
        <f t="shared" si="35"/>
        <v>9.1428571428571423</v>
      </c>
      <c r="M361" s="81">
        <f>MIN(1,Overview!$F$44*F361*(G361-Overview!$F$25)^2+0.2)</f>
        <v>1</v>
      </c>
      <c r="N361" s="48">
        <f>L361*F361*Overview!$F$8</f>
        <v>0.12482270400293095</v>
      </c>
      <c r="O361" s="48">
        <f>F361*Overview!$F$6</f>
        <v>2.3686817229354781E-3</v>
      </c>
      <c r="P361" s="122">
        <f>N361*(H361/G361-(1+Overview!$F$35/'='!G361)/(Overview!$F$37*Overview!$F$33))/('='!H361+Overview!$F$36)</f>
        <v>8.0053670531893637E-3</v>
      </c>
      <c r="Q361" s="128">
        <f>(N361/G361-P361)*H361*Overview!$F$29*'='!G361^3</f>
        <v>146.99949284289465</v>
      </c>
      <c r="R361" s="57">
        <f t="shared" si="30"/>
        <v>0</v>
      </c>
      <c r="S361" s="58">
        <f t="shared" si="31"/>
        <v>4.1841875911361485E-3</v>
      </c>
      <c r="T361" s="58">
        <f>IF(D361&lt;Overview!$F$18,(1-Overview!$F$9)*'='!Q361-'='!D361*'='!O361,0)</f>
        <v>0</v>
      </c>
      <c r="U361" s="54">
        <f>IF(D361&gt;=Overview!$F$18,(1-Overview!$F$9)*'='!Q361-Overview!$F$18*'='!O361,0)</f>
        <v>12.104863257082759</v>
      </c>
      <c r="V361" s="2"/>
      <c r="W361" s="112">
        <f>G361/Overview!$F$19</f>
        <v>2.3151017155058971</v>
      </c>
      <c r="X361" s="60">
        <f>G361^3*(1+H361*Overview!$F$38)</f>
        <v>4.8465359852392282</v>
      </c>
      <c r="Y361" s="61">
        <f>G361^3*Overview!$F$42*(1+Overview!$F$38*H361)+I361*Overview!$F$39/Overview!$F$40</f>
        <v>0.48231169880660829</v>
      </c>
      <c r="AD361" s="2"/>
    </row>
    <row r="362" spans="1:30">
      <c r="A362" s="34">
        <v>359</v>
      </c>
      <c r="B362">
        <v>1</v>
      </c>
      <c r="C362">
        <v>24</v>
      </c>
      <c r="D362" s="149">
        <f t="shared" si="32"/>
        <v>178.09744310451387</v>
      </c>
      <c r="E362" s="125">
        <f>B362/(B362+Overview!$F$22)</f>
        <v>0.58823529411764708</v>
      </c>
      <c r="F362" s="118">
        <f>EXP(Overview!$F$21/Overview!$F$5-Overview!$F$21/('='!C362+273.15))</f>
        <v>1.2060497570954571</v>
      </c>
      <c r="G362" s="77">
        <f t="shared" si="33"/>
        <v>1.5722025795032804</v>
      </c>
      <c r="H362" s="115">
        <f t="shared" si="34"/>
        <v>0.58823529411764708</v>
      </c>
      <c r="I362" s="80">
        <f>IF((A362-Overview!$F$43)/365=ROUND((A362-Overview!$F$43)/365,0),I361*0.05,I361+U361)</f>
        <v>1073.5234019304212</v>
      </c>
      <c r="J362" s="70">
        <f>IF(D362&lt;Overview!$F$16,1,'='!G362/Overview!$F$26)</f>
        <v>68.06071772741474</v>
      </c>
      <c r="K362" s="71">
        <f>IF(D362&lt;Overview!$F$17,'='!G362/Overview!$F$26,Overview!$F$33)</f>
        <v>9.1428571428571423</v>
      </c>
      <c r="L362" s="72">
        <f t="shared" si="35"/>
        <v>9.1428571428571423</v>
      </c>
      <c r="M362" s="81">
        <f>MIN(1,Overview!$F$44*F362*(G362-Overview!$F$25)^2+0.2)</f>
        <v>1</v>
      </c>
      <c r="N362" s="48">
        <f>L362*F362*Overview!$F$8</f>
        <v>0.12482270400293095</v>
      </c>
      <c r="O362" s="48">
        <f>F362*Overview!$F$6</f>
        <v>2.3686817229354781E-3</v>
      </c>
      <c r="P362" s="122">
        <f>N362*(H362/G362-(1+Overview!$F$35/'='!G362)/(Overview!$F$37*Overview!$F$33))/('='!H362+Overview!$F$36)</f>
        <v>7.968976009709661E-3</v>
      </c>
      <c r="Q362" s="128">
        <f>(N362/G362-P362)*H362*Overview!$F$29*'='!G362^3</f>
        <v>147.81628384009196</v>
      </c>
      <c r="R362" s="57">
        <f t="shared" si="30"/>
        <v>0</v>
      </c>
      <c r="S362" s="58">
        <f t="shared" si="31"/>
        <v>4.1762815461550955E-3</v>
      </c>
      <c r="T362" s="58">
        <f>IF(D362&lt;Overview!$F$18,(1-Overview!$F$9)*'='!Q362-'='!D362*'='!O362,0)</f>
        <v>0</v>
      </c>
      <c r="U362" s="54">
        <f>IF(D362&gt;=Overview!$F$18,(1-Overview!$F$9)*'='!Q362-Overview!$F$18*'='!O362,0)</f>
        <v>12.174453850043969</v>
      </c>
      <c r="V362" s="2"/>
      <c r="W362" s="112">
        <f>G362/Overview!$F$19</f>
        <v>2.321279461838595</v>
      </c>
      <c r="X362" s="60">
        <f>G362^3*(1+H362*Overview!$F$38)</f>
        <v>4.8854379083701778</v>
      </c>
      <c r="Y362" s="61">
        <f>G362^3*Overview!$F$42*(1+Overview!$F$38*H362)+I362*Overview!$F$39/Overview!$F$40</f>
        <v>0.48633888321901969</v>
      </c>
      <c r="AD362" s="2"/>
    </row>
    <row r="363" spans="1:30">
      <c r="A363" s="34">
        <v>360</v>
      </c>
      <c r="B363">
        <v>1</v>
      </c>
      <c r="C363">
        <v>24</v>
      </c>
      <c r="D363" s="149">
        <f t="shared" si="32"/>
        <v>178.09744310451387</v>
      </c>
      <c r="E363" s="125">
        <f>B363/(B363+Overview!$F$22)</f>
        <v>0.58823529411764708</v>
      </c>
      <c r="F363" s="118">
        <f>EXP(Overview!$F$21/Overview!$F$5-Overview!$F$21/('='!C363+273.15))</f>
        <v>1.2060497570954571</v>
      </c>
      <c r="G363" s="77">
        <f t="shared" si="33"/>
        <v>1.5763788610494354</v>
      </c>
      <c r="H363" s="115">
        <f t="shared" si="34"/>
        <v>0.58823529411764708</v>
      </c>
      <c r="I363" s="80">
        <f>IF((A363-Overview!$F$43)/365=ROUND((A363-Overview!$F$43)/365,0),I362*0.05,I362+U362)</f>
        <v>1085.6978557804653</v>
      </c>
      <c r="J363" s="70">
        <f>IF(D363&lt;Overview!$F$16,1,'='!G363/Overview!$F$26)</f>
        <v>68.241509136339189</v>
      </c>
      <c r="K363" s="71">
        <f>IF(D363&lt;Overview!$F$17,'='!G363/Overview!$F$26,Overview!$F$33)</f>
        <v>9.1428571428571423</v>
      </c>
      <c r="L363" s="72">
        <f t="shared" si="35"/>
        <v>9.1428571428571423</v>
      </c>
      <c r="M363" s="81">
        <f>MIN(1,Overview!$F$44*F363*(G363-Overview!$F$25)^2+0.2)</f>
        <v>1</v>
      </c>
      <c r="N363" s="48">
        <f>L363*F363*Overview!$F$8</f>
        <v>0.12482270400293095</v>
      </c>
      <c r="O363" s="48">
        <f>F363*Overview!$F$6</f>
        <v>2.3686817229354781E-3</v>
      </c>
      <c r="P363" s="122">
        <f>N363*(H363/G363-(1+Overview!$F$35/'='!G363)/(Overview!$F$37*Overview!$F$33))/('='!H363+Overview!$F$36)</f>
        <v>7.9328463658417669E-3</v>
      </c>
      <c r="Q363" s="128">
        <f>(N363/G363-P363)*H363*Overview!$F$29*'='!G363^3</f>
        <v>148.63395090148779</v>
      </c>
      <c r="R363" s="57">
        <f t="shared" si="30"/>
        <v>0</v>
      </c>
      <c r="S363" s="58">
        <f t="shared" si="31"/>
        <v>4.168390439688599E-3</v>
      </c>
      <c r="T363" s="58">
        <f>IF(D363&lt;Overview!$F$18,(1-Overview!$F$9)*'='!Q363-'='!D363*'='!O363,0)</f>
        <v>0</v>
      </c>
      <c r="U363" s="54">
        <f>IF(D363&gt;=Overview!$F$18,(1-Overview!$F$9)*'='!Q363-Overview!$F$18*'='!O363,0)</f>
        <v>12.244119083674894</v>
      </c>
      <c r="V363" s="2"/>
      <c r="W363" s="112">
        <f>G363/Overview!$F$19</f>
        <v>2.3274455352863361</v>
      </c>
      <c r="X363" s="60">
        <f>G363^3*(1+H363*Overview!$F$38)</f>
        <v>4.924473353319609</v>
      </c>
      <c r="Y363" s="61">
        <f>G363^3*Overview!$F$42*(1+Overview!$F$38*H363)+I363*Overview!$F$39/Overview!$F$40</f>
        <v>0.49038110862267958</v>
      </c>
      <c r="AD363" s="2"/>
    </row>
    <row r="364" spans="1:30">
      <c r="A364" s="34">
        <v>361</v>
      </c>
      <c r="B364">
        <v>1</v>
      </c>
      <c r="C364">
        <v>24</v>
      </c>
      <c r="D364" s="149">
        <f t="shared" si="32"/>
        <v>178.09744310451387</v>
      </c>
      <c r="E364" s="125">
        <f>B364/(B364+Overview!$F$22)</f>
        <v>0.58823529411764708</v>
      </c>
      <c r="F364" s="118">
        <f>EXP(Overview!$F$21/Overview!$F$5-Overview!$F$21/('='!C364+273.15))</f>
        <v>1.2060497570954571</v>
      </c>
      <c r="G364" s="77">
        <f t="shared" si="33"/>
        <v>1.5805472514891239</v>
      </c>
      <c r="H364" s="115">
        <f t="shared" si="34"/>
        <v>0.58823529411764708</v>
      </c>
      <c r="I364" s="80">
        <f>IF((A364-Overview!$F$43)/365=ROUND((A364-Overview!$F$43)/365,0),I363*0.05,I363+U363)</f>
        <v>1097.9419748641401</v>
      </c>
      <c r="J364" s="70">
        <f>IF(D364&lt;Overview!$F$16,1,'='!G364/Overview!$F$26)</f>
        <v>68.421958938923112</v>
      </c>
      <c r="K364" s="71">
        <f>IF(D364&lt;Overview!$F$17,'='!G364/Overview!$F$26,Overview!$F$33)</f>
        <v>9.1428571428571423</v>
      </c>
      <c r="L364" s="72">
        <f t="shared" si="35"/>
        <v>9.1428571428571423</v>
      </c>
      <c r="M364" s="81">
        <f>MIN(1,Overview!$F$44*F364*(G364-Overview!$F$25)^2+0.2)</f>
        <v>1</v>
      </c>
      <c r="N364" s="48">
        <f>L364*F364*Overview!$F$8</f>
        <v>0.12482270400293095</v>
      </c>
      <c r="O364" s="48">
        <f>F364*Overview!$F$6</f>
        <v>2.3686817229354781E-3</v>
      </c>
      <c r="P364" s="122">
        <f>N364*(H364/G364-(1+Overview!$F$35/'='!G364)/(Overview!$F$37*Overview!$F$33))/('='!H364+Overview!$F$36)</f>
        <v>7.8969753791107468E-3</v>
      </c>
      <c r="Q364" s="128">
        <f>(N364/G364-P364)*H364*Overview!$F$29*'='!G364^3</f>
        <v>149.452484553023</v>
      </c>
      <c r="R364" s="57">
        <f t="shared" si="30"/>
        <v>0</v>
      </c>
      <c r="S364" s="58">
        <f t="shared" si="31"/>
        <v>4.1605142435102577E-3</v>
      </c>
      <c r="T364" s="58">
        <f>IF(D364&lt;Overview!$F$18,(1-Overview!$F$9)*'='!Q364-'='!D364*'='!O364,0)</f>
        <v>0</v>
      </c>
      <c r="U364" s="54">
        <f>IF(D364&gt;=Overview!$F$18,(1-Overview!$F$9)*'='!Q364-Overview!$F$18*'='!O364,0)</f>
        <v>12.313858150785693</v>
      </c>
      <c r="V364" s="2"/>
      <c r="W364" s="112">
        <f>G364/Overview!$F$19</f>
        <v>2.3335999579050997</v>
      </c>
      <c r="X364" s="60">
        <f>G364^3*(1+H364*Overview!$F$38)</f>
        <v>4.963641834035367</v>
      </c>
      <c r="Y364" s="61">
        <f>G364^3*Overview!$F$42*(1+Overview!$F$38*H364)+I364*Overview!$F$39/Overview!$F$40</f>
        <v>0.4944383345163702</v>
      </c>
      <c r="AD364" s="2"/>
    </row>
    <row r="365" spans="1:30">
      <c r="A365" s="34">
        <v>362</v>
      </c>
      <c r="B365">
        <v>1</v>
      </c>
      <c r="C365">
        <v>24</v>
      </c>
      <c r="D365" s="149">
        <f t="shared" si="32"/>
        <v>178.09744310451387</v>
      </c>
      <c r="E365" s="125">
        <f>B365/(B365+Overview!$F$22)</f>
        <v>0.58823529411764708</v>
      </c>
      <c r="F365" s="118">
        <f>EXP(Overview!$F$21/Overview!$F$5-Overview!$F$21/('='!C365+273.15))</f>
        <v>1.2060497570954571</v>
      </c>
      <c r="G365" s="77">
        <f t="shared" si="33"/>
        <v>1.5847077657326341</v>
      </c>
      <c r="H365" s="115">
        <f t="shared" si="34"/>
        <v>0.58823529411764708</v>
      </c>
      <c r="I365" s="80">
        <f>IF((A365-Overview!$F$43)/365=ROUND((A365-Overview!$F$43)/365,0),I364*0.05,I364+U364)</f>
        <v>1110.2558330149259</v>
      </c>
      <c r="J365" s="70">
        <f>IF(D365&lt;Overview!$F$16,1,'='!G365/Overview!$F$26)</f>
        <v>68.602067780633519</v>
      </c>
      <c r="K365" s="71">
        <f>IF(D365&lt;Overview!$F$17,'='!G365/Overview!$F$26,Overview!$F$33)</f>
        <v>9.1428571428571423</v>
      </c>
      <c r="L365" s="72">
        <f t="shared" si="35"/>
        <v>9.1428571428571423</v>
      </c>
      <c r="M365" s="81">
        <f>MIN(1,Overview!$F$44*F365*(G365-Overview!$F$25)^2+0.2)</f>
        <v>1</v>
      </c>
      <c r="N365" s="48">
        <f>L365*F365*Overview!$F$8</f>
        <v>0.12482270400293095</v>
      </c>
      <c r="O365" s="48">
        <f>F365*Overview!$F$6</f>
        <v>2.3686817229354781E-3</v>
      </c>
      <c r="P365" s="122">
        <f>N365*(H365/G365-(1+Overview!$F$35/'='!G365)/(Overview!$F$37*Overview!$F$33))/('='!H365+Overview!$F$36)</f>
        <v>7.8613603452504718E-3</v>
      </c>
      <c r="Q365" s="128">
        <f>(N365/G365-P365)*H365*Overview!$F$29*'='!G365^3</f>
        <v>150.27187536061564</v>
      </c>
      <c r="R365" s="57">
        <f t="shared" si="30"/>
        <v>0</v>
      </c>
      <c r="S365" s="58">
        <f t="shared" si="31"/>
        <v>4.1526529294470009E-3</v>
      </c>
      <c r="T365" s="58">
        <f>IF(D365&lt;Overview!$F$18,(1-Overview!$F$9)*'='!Q365-'='!D365*'='!O365,0)</f>
        <v>0</v>
      </c>
      <c r="U365" s="54">
        <f>IF(D365&gt;=Overview!$F$18,(1-Overview!$F$9)*'='!Q365-Overview!$F$18*'='!O365,0)</f>
        <v>12.383670247592587</v>
      </c>
      <c r="V365" s="2"/>
      <c r="W365" s="112">
        <f>G365/Overview!$F$19</f>
        <v>2.3397427517091893</v>
      </c>
      <c r="X365" s="60">
        <f>G365^3*(1+H365*Overview!$F$38)</f>
        <v>5.002942863166572</v>
      </c>
      <c r="Y365" s="61">
        <f>G365^3*Overview!$F$42*(1+Overview!$F$38*H365)+I365*Overview!$F$39/Overview!$F$40</f>
        <v>0.49851052024691278</v>
      </c>
      <c r="AD365" s="2"/>
    </row>
    <row r="366" spans="1:30">
      <c r="A366" s="34">
        <v>363</v>
      </c>
      <c r="B366">
        <v>1</v>
      </c>
      <c r="C366">
        <v>24</v>
      </c>
      <c r="D366" s="149">
        <f t="shared" si="32"/>
        <v>178.09744310451387</v>
      </c>
      <c r="E366" s="125">
        <f>B366/(B366+Overview!$F$22)</f>
        <v>0.58823529411764708</v>
      </c>
      <c r="F366" s="118">
        <f>EXP(Overview!$F$21/Overview!$F$5-Overview!$F$21/('='!C366+273.15))</f>
        <v>1.2060497570954571</v>
      </c>
      <c r="G366" s="77">
        <f t="shared" si="33"/>
        <v>1.5888604186620812</v>
      </c>
      <c r="H366" s="115">
        <f t="shared" si="34"/>
        <v>0.58823529411764708</v>
      </c>
      <c r="I366" s="80">
        <f>IF((A366-Overview!$F$43)/365=ROUND((A366-Overview!$F$43)/365,0),I365*0.05,I365+U365)</f>
        <v>1122.6395032625185</v>
      </c>
      <c r="J366" s="70">
        <f>IF(D366&lt;Overview!$F$16,1,'='!G366/Overview!$F$26)</f>
        <v>68.781836305717803</v>
      </c>
      <c r="K366" s="71">
        <f>IF(D366&lt;Overview!$F$17,'='!G366/Overview!$F$26,Overview!$F$33)</f>
        <v>9.1428571428571423</v>
      </c>
      <c r="L366" s="72">
        <f t="shared" si="35"/>
        <v>9.1428571428571423</v>
      </c>
      <c r="M366" s="81">
        <f>MIN(1,Overview!$F$44*F366*(G366-Overview!$F$25)^2+0.2)</f>
        <v>1</v>
      </c>
      <c r="N366" s="48">
        <f>L366*F366*Overview!$F$8</f>
        <v>0.12482270400293095</v>
      </c>
      <c r="O366" s="48">
        <f>F366*Overview!$F$6</f>
        <v>2.3686817229354781E-3</v>
      </c>
      <c r="P366" s="122">
        <f>N366*(H366/G366-(1+Overview!$F$35/'='!G366)/(Overview!$F$37*Overview!$F$33))/('='!H366+Overview!$F$36)</f>
        <v>7.8259985975404466E-3</v>
      </c>
      <c r="Q366" s="128">
        <f>(N366/G366-P366)*H366*Overview!$F$29*'='!G366^3</f>
        <v>151.09211393004455</v>
      </c>
      <c r="R366" s="57">
        <f t="shared" si="30"/>
        <v>0</v>
      </c>
      <c r="S366" s="58">
        <f t="shared" si="31"/>
        <v>4.1448064693789914E-3</v>
      </c>
      <c r="T366" s="58">
        <f>IF(D366&lt;Overview!$F$18,(1-Overview!$F$9)*'='!Q366-'='!D366*'='!O366,0)</f>
        <v>0</v>
      </c>
      <c r="U366" s="54">
        <f>IF(D366&gt;=Overview!$F$18,(1-Overview!$F$9)*'='!Q366-Overview!$F$18*'='!O366,0)</f>
        <v>12.45355457370793</v>
      </c>
      <c r="V366" s="2"/>
      <c r="W366" s="112">
        <f>G366/Overview!$F$19</f>
        <v>2.3458739386713141</v>
      </c>
      <c r="X366" s="60">
        <f>G366^3*(1+H366*Overview!$F$38)</f>
        <v>5.0423759520919962</v>
      </c>
      <c r="Y366" s="61">
        <f>G366^3*Overview!$F$42*(1+Overview!$F$38*H366)+I366*Overview!$F$39/Overview!$F$40</f>
        <v>0.50259762501186911</v>
      </c>
      <c r="AD366" s="2"/>
    </row>
    <row r="367" spans="1:30">
      <c r="A367" s="34">
        <v>364</v>
      </c>
      <c r="B367">
        <v>1</v>
      </c>
      <c r="C367">
        <v>24</v>
      </c>
      <c r="D367" s="149">
        <f t="shared" si="32"/>
        <v>178.09744310451387</v>
      </c>
      <c r="E367" s="125">
        <f>B367/(B367+Overview!$F$22)</f>
        <v>0.58823529411764708</v>
      </c>
      <c r="F367" s="118">
        <f>EXP(Overview!$F$21/Overview!$F$5-Overview!$F$21/('='!C367+273.15))</f>
        <v>1.2060497570954571</v>
      </c>
      <c r="G367" s="77">
        <f t="shared" si="33"/>
        <v>1.5930052251314601</v>
      </c>
      <c r="H367" s="115">
        <f t="shared" si="34"/>
        <v>0.58823529411764708</v>
      </c>
      <c r="I367" s="80">
        <f>IF((A367-Overview!$F$43)/365=ROUND((A367-Overview!$F$43)/365,0),I366*0.05,I366+U366)</f>
        <v>1135.0930578362263</v>
      </c>
      <c r="J367" s="70">
        <f>IF(D367&lt;Overview!$F$16,1,'='!G367/Overview!$F$26)</f>
        <v>68.961265157206071</v>
      </c>
      <c r="K367" s="71">
        <f>IF(D367&lt;Overview!$F$17,'='!G367/Overview!$F$26,Overview!$F$33)</f>
        <v>9.1428571428571423</v>
      </c>
      <c r="L367" s="72">
        <f t="shared" si="35"/>
        <v>9.1428571428571423</v>
      </c>
      <c r="M367" s="81">
        <f>MIN(1,Overview!$F$44*F367*(G367-Overview!$F$25)^2+0.2)</f>
        <v>1</v>
      </c>
      <c r="N367" s="48">
        <f>L367*F367*Overview!$F$8</f>
        <v>0.12482270400293095</v>
      </c>
      <c r="O367" s="48">
        <f>F367*Overview!$F$6</f>
        <v>2.3686817229354781E-3</v>
      </c>
      <c r="P367" s="122">
        <f>N367*(H367/G367-(1+Overview!$F$35/'='!G367)/(Overview!$F$37*Overview!$F$33))/('='!H367+Overview!$F$36)</f>
        <v>7.7908875061564109E-3</v>
      </c>
      <c r="Q367" s="128">
        <f>(N367/G367-P367)*H367*Overview!$F$29*'='!G367^3</f>
        <v>151.91319090683209</v>
      </c>
      <c r="R367" s="57">
        <f t="shared" si="30"/>
        <v>0</v>
      </c>
      <c r="S367" s="58">
        <f t="shared" si="31"/>
        <v>4.1369748352395241E-3</v>
      </c>
      <c r="T367" s="58">
        <f>IF(D367&lt;Overview!$F$18,(1-Overview!$F$9)*'='!Q367-'='!D367*'='!O367,0)</f>
        <v>0</v>
      </c>
      <c r="U367" s="54">
        <f>IF(D367&gt;=Overview!$F$18,(1-Overview!$F$9)*'='!Q367-Overview!$F$18*'='!O367,0)</f>
        <v>12.523510332130227</v>
      </c>
      <c r="V367" s="2"/>
      <c r="W367" s="112">
        <f>G367/Overview!$F$19</f>
        <v>2.3519935407226638</v>
      </c>
      <c r="X367" s="60">
        <f>G367^3*(1+H367*Overview!$F$38)</f>
        <v>5.0819406109481537</v>
      </c>
      <c r="Y367" s="61">
        <f>G367^3*Overview!$F$42*(1+Overview!$F$38*H367)+I367*Overview!$F$39/Overview!$F$40</f>
        <v>0.50669960786221702</v>
      </c>
      <c r="AD367" s="2"/>
    </row>
    <row r="368" spans="1:30">
      <c r="A368" s="34">
        <v>365</v>
      </c>
      <c r="B368">
        <v>1</v>
      </c>
      <c r="C368">
        <v>24</v>
      </c>
      <c r="D368" s="149">
        <f t="shared" si="32"/>
        <v>178.09744310451387</v>
      </c>
      <c r="E368" s="125">
        <f>B368/(B368+Overview!$F$22)</f>
        <v>0.58823529411764708</v>
      </c>
      <c r="F368" s="118">
        <f>EXP(Overview!$F$21/Overview!$F$5-Overview!$F$21/('='!C368+273.15))</f>
        <v>1.2060497570954571</v>
      </c>
      <c r="G368" s="77">
        <f t="shared" si="33"/>
        <v>1.5971421999666997</v>
      </c>
      <c r="H368" s="115">
        <f t="shared" si="34"/>
        <v>0.58823529411764708</v>
      </c>
      <c r="I368" s="80">
        <f>IF((A368-Overview!$F$43)/365=ROUND((A368-Overview!$F$43)/365,0),I367*0.05,I367+U367)</f>
        <v>56.754652891811318</v>
      </c>
      <c r="J368" s="70">
        <f>IF(D368&lt;Overview!$F$16,1,'='!G368/Overview!$F$26)</f>
        <v>69.140354976913414</v>
      </c>
      <c r="K368" s="71">
        <f>IF(D368&lt;Overview!$F$17,'='!G368/Overview!$F$26,Overview!$F$33)</f>
        <v>9.1428571428571423</v>
      </c>
      <c r="L368" s="72">
        <f t="shared" si="35"/>
        <v>9.1428571428571423</v>
      </c>
      <c r="M368" s="81">
        <f>MIN(1,Overview!$F$44*F368*(G368-Overview!$F$25)^2+0.2)</f>
        <v>1</v>
      </c>
      <c r="N368" s="48">
        <f>L368*F368*Overview!$F$8</f>
        <v>0.12482270400293095</v>
      </c>
      <c r="O368" s="48">
        <f>F368*Overview!$F$6</f>
        <v>2.3686817229354781E-3</v>
      </c>
      <c r="P368" s="122">
        <f>N368*(H368/G368-(1+Overview!$F$35/'='!G368)/(Overview!$F$37*Overview!$F$33))/('='!H368+Overview!$F$36)</f>
        <v>7.7560244775343569E-3</v>
      </c>
      <c r="Q368" s="128">
        <f>(N368/G368-P368)*H368*Overview!$F$29*'='!G368^3</f>
        <v>152.7350969761282</v>
      </c>
      <c r="R368" s="57">
        <f t="shared" si="30"/>
        <v>0</v>
      </c>
      <c r="S368" s="58">
        <f t="shared" si="31"/>
        <v>4.129157999014932E-3</v>
      </c>
      <c r="T368" s="58">
        <f>IF(D368&lt;Overview!$F$18,(1-Overview!$F$9)*'='!Q368-'='!D368*'='!O368,0)</f>
        <v>0</v>
      </c>
      <c r="U368" s="54">
        <f>IF(D368&gt;=Overview!$F$18,(1-Overview!$F$9)*'='!Q368-Overview!$F$18*'='!O368,0)</f>
        <v>12.593536729234257</v>
      </c>
      <c r="V368" s="2"/>
      <c r="W368" s="112">
        <f>G368/Overview!$F$19</f>
        <v>2.3581015797529892</v>
      </c>
      <c r="X368" s="60">
        <f>G368^3*(1+H368*Overview!$F$38)</f>
        <v>5.1216363486571828</v>
      </c>
      <c r="Y368" s="61">
        <f>G368^3*Overview!$F$42*(1+Overview!$F$38*H368)+I368*Overview!$F$39/Overview!$F$40</f>
        <v>0.46341351902299061</v>
      </c>
      <c r="AD368" s="2"/>
    </row>
    <row r="369" spans="1:30">
      <c r="A369" s="34">
        <v>366</v>
      </c>
      <c r="B369">
        <v>1</v>
      </c>
      <c r="C369">
        <v>24</v>
      </c>
      <c r="D369" s="149">
        <f t="shared" si="32"/>
        <v>178.09744310451387</v>
      </c>
      <c r="E369" s="125">
        <f>B369/(B369+Overview!$F$22)</f>
        <v>0.58823529411764708</v>
      </c>
      <c r="F369" s="118">
        <f>EXP(Overview!$F$21/Overview!$F$5-Overview!$F$21/('='!C369+273.15))</f>
        <v>1.2060497570954571</v>
      </c>
      <c r="G369" s="77">
        <f t="shared" si="33"/>
        <v>1.6012713579657147</v>
      </c>
      <c r="H369" s="115">
        <f t="shared" si="34"/>
        <v>0.58823529411764708</v>
      </c>
      <c r="I369" s="80">
        <f>IF((A369-Overview!$F$43)/365=ROUND((A369-Overview!$F$43)/365,0),I368*0.05,I368+U368)</f>
        <v>69.348189621045577</v>
      </c>
      <c r="J369" s="70">
        <f>IF(D369&lt;Overview!$F$16,1,'='!G369/Overview!$F$26)</f>
        <v>69.319106405442199</v>
      </c>
      <c r="K369" s="71">
        <f>IF(D369&lt;Overview!$F$17,'='!G369/Overview!$F$26,Overview!$F$33)</f>
        <v>9.1428571428571423</v>
      </c>
      <c r="L369" s="72">
        <f t="shared" si="35"/>
        <v>9.1428571428571423</v>
      </c>
      <c r="M369" s="81">
        <f>MIN(1,Overview!$F$44*F369*(G369-Overview!$F$25)^2+0.2)</f>
        <v>1</v>
      </c>
      <c r="N369" s="48">
        <f>L369*F369*Overview!$F$8</f>
        <v>0.12482270400293095</v>
      </c>
      <c r="O369" s="48">
        <f>F369*Overview!$F$6</f>
        <v>2.3686817229354781E-3</v>
      </c>
      <c r="P369" s="122">
        <f>N369*(H369/G369-(1+Overview!$F$35/'='!G369)/(Overview!$F$37*Overview!$F$33))/('='!H369+Overview!$F$36)</f>
        <v>7.7214069537476478E-3</v>
      </c>
      <c r="Q369" s="128">
        <f>(N369/G369-P369)*H369*Overview!$F$29*'='!G369^3</f>
        <v>153.55782286259392</v>
      </c>
      <c r="R369" s="57">
        <f t="shared" si="30"/>
        <v>0</v>
      </c>
      <c r="S369" s="58">
        <f t="shared" si="31"/>
        <v>4.1213559327444695E-3</v>
      </c>
      <c r="T369" s="58">
        <f>IF(D369&lt;Overview!$F$18,(1-Overview!$F$9)*'='!Q369-'='!D369*'='!O369,0)</f>
        <v>0</v>
      </c>
      <c r="U369" s="54">
        <f>IF(D369&gt;=Overview!$F$18,(1-Overview!$F$9)*'='!Q369-Overview!$F$18*'='!O369,0)</f>
        <v>12.663632974761137</v>
      </c>
      <c r="V369" s="2"/>
      <c r="W369" s="112">
        <f>G369/Overview!$F$19</f>
        <v>2.3641980776106819</v>
      </c>
      <c r="X369" s="60">
        <f>G369^3*(1+H369*Overview!$F$38)</f>
        <v>5.1614626729544542</v>
      </c>
      <c r="Y369" s="61">
        <f>G369^3*Overview!$F$42*(1+Overview!$F$38*H369)+I369*Overview!$F$39/Overview!$F$40</f>
        <v>0.46754513462397901</v>
      </c>
      <c r="AD369" s="2"/>
    </row>
    <row r="370" spans="1:30">
      <c r="A370" s="34">
        <v>367</v>
      </c>
      <c r="B370">
        <v>1</v>
      </c>
      <c r="C370">
        <v>24</v>
      </c>
      <c r="D370" s="149">
        <f t="shared" si="32"/>
        <v>178.09744310451387</v>
      </c>
      <c r="E370" s="125">
        <f>B370/(B370+Overview!$F$22)</f>
        <v>0.58823529411764708</v>
      </c>
      <c r="F370" s="118">
        <f>EXP(Overview!$F$21/Overview!$F$5-Overview!$F$21/('='!C370+273.15))</f>
        <v>1.2060497570954571</v>
      </c>
      <c r="G370" s="77">
        <f t="shared" si="33"/>
        <v>1.6053927138984592</v>
      </c>
      <c r="H370" s="115">
        <f t="shared" si="34"/>
        <v>0.58823529411764708</v>
      </c>
      <c r="I370" s="80">
        <f>IF((A370-Overview!$F$43)/365=ROUND((A370-Overview!$F$43)/365,0),I369*0.05,I369+U369)</f>
        <v>82.01182259580672</v>
      </c>
      <c r="J370" s="70">
        <f>IF(D370&lt;Overview!$F$16,1,'='!G370/Overview!$F$26)</f>
        <v>69.49752008218438</v>
      </c>
      <c r="K370" s="71">
        <f>IF(D370&lt;Overview!$F$17,'='!G370/Overview!$F$26,Overview!$F$33)</f>
        <v>9.1428571428571423</v>
      </c>
      <c r="L370" s="72">
        <f t="shared" si="35"/>
        <v>9.1428571428571423</v>
      </c>
      <c r="M370" s="81">
        <f>MIN(1,Overview!$F$44*F370*(G370-Overview!$F$25)^2+0.2)</f>
        <v>1</v>
      </c>
      <c r="N370" s="48">
        <f>L370*F370*Overview!$F$8</f>
        <v>0.12482270400293095</v>
      </c>
      <c r="O370" s="48">
        <f>F370*Overview!$F$6</f>
        <v>2.3686817229354781E-3</v>
      </c>
      <c r="P370" s="122">
        <f>N370*(H370/G370-(1+Overview!$F$35/'='!G370)/(Overview!$F$37*Overview!$F$33))/('='!H370+Overview!$F$36)</f>
        <v>7.6870324118969695E-3</v>
      </c>
      <c r="Q370" s="128">
        <f>(N370/G370-P370)*H370*Overview!$F$29*'='!G370^3</f>
        <v>154.38135933028499</v>
      </c>
      <c r="R370" s="57">
        <f t="shared" si="30"/>
        <v>0</v>
      </c>
      <c r="S370" s="58">
        <f t="shared" si="31"/>
        <v>4.1135686085202313E-3</v>
      </c>
      <c r="T370" s="58">
        <f>IF(D370&lt;Overview!$F$18,(1-Overview!$F$9)*'='!Q370-'='!D370*'='!O370,0)</f>
        <v>0</v>
      </c>
      <c r="U370" s="54">
        <f>IF(D370&gt;=Overview!$F$18,(1-Overview!$F$9)*'='!Q370-Overview!$F$18*'='!O370,0)</f>
        <v>12.733798281808415</v>
      </c>
      <c r="V370" s="2"/>
      <c r="W370" s="112">
        <f>G370/Overview!$F$19</f>
        <v>2.3702830561028483</v>
      </c>
      <c r="X370" s="60">
        <f>G370^3*(1+H370*Overview!$F$38)</f>
        <v>5.201419090415933</v>
      </c>
      <c r="Y370" s="61">
        <f>G370^3*Overview!$F$42*(1+Overview!$F$38*H370)+I370*Overview!$F$39/Overview!$F$40</f>
        <v>0.47169150461023357</v>
      </c>
      <c r="AD370" s="2"/>
    </row>
    <row r="371" spans="1:30">
      <c r="A371" s="34">
        <v>368</v>
      </c>
      <c r="B371">
        <v>1</v>
      </c>
      <c r="C371">
        <v>24</v>
      </c>
      <c r="D371" s="149">
        <f t="shared" si="32"/>
        <v>178.09744310451387</v>
      </c>
      <c r="E371" s="125">
        <f>B371/(B371+Overview!$F$22)</f>
        <v>0.58823529411764708</v>
      </c>
      <c r="F371" s="118">
        <f>EXP(Overview!$F$21/Overview!$F$5-Overview!$F$21/('='!C371+273.15))</f>
        <v>1.2060497570954571</v>
      </c>
      <c r="G371" s="77">
        <f t="shared" si="33"/>
        <v>1.6095062825069795</v>
      </c>
      <c r="H371" s="115">
        <f t="shared" si="34"/>
        <v>0.58823529411764708</v>
      </c>
      <c r="I371" s="80">
        <f>IF((A371-Overview!$F$43)/365=ROUND((A371-Overview!$F$43)/365,0),I370*0.05,I370+U370)</f>
        <v>94.745620877615139</v>
      </c>
      <c r="J371" s="70">
        <f>IF(D371&lt;Overview!$F$16,1,'='!G371/Overview!$F$26)</f>
        <v>69.675596645323793</v>
      </c>
      <c r="K371" s="71">
        <f>IF(D371&lt;Overview!$F$17,'='!G371/Overview!$F$26,Overview!$F$33)</f>
        <v>9.1428571428571423</v>
      </c>
      <c r="L371" s="72">
        <f t="shared" si="35"/>
        <v>9.1428571428571423</v>
      </c>
      <c r="M371" s="81">
        <f>MIN(1,Overview!$F$44*F371*(G371-Overview!$F$25)^2+0.2)</f>
        <v>1</v>
      </c>
      <c r="N371" s="48">
        <f>L371*F371*Overview!$F$8</f>
        <v>0.12482270400293095</v>
      </c>
      <c r="O371" s="48">
        <f>F371*Overview!$F$6</f>
        <v>2.3686817229354781E-3</v>
      </c>
      <c r="P371" s="122">
        <f>N371*(H371/G371-(1+Overview!$F$35/'='!G371)/(Overview!$F$37*Overview!$F$33))/('='!H371+Overview!$F$36)</f>
        <v>7.6528983635127338E-3</v>
      </c>
      <c r="Q371" s="128">
        <f>(N371/G371-P371)*H371*Overview!$F$29*'='!G371^3</f>
        <v>155.205697182536</v>
      </c>
      <c r="R371" s="57">
        <f t="shared" si="30"/>
        <v>0</v>
      </c>
      <c r="S371" s="58">
        <f t="shared" si="31"/>
        <v>4.1057959984870428E-3</v>
      </c>
      <c r="T371" s="58">
        <f>IF(D371&lt;Overview!$F$18,(1-Overview!$F$9)*'='!Q371-'='!D371*'='!O371,0)</f>
        <v>0</v>
      </c>
      <c r="U371" s="54">
        <f>IF(D371&gt;=Overview!$F$18,(1-Overview!$F$9)*'='!Q371-Overview!$F$18*'='!O371,0)</f>
        <v>12.804031866820202</v>
      </c>
      <c r="V371" s="2"/>
      <c r="W371" s="112">
        <f>G371/Overview!$F$19</f>
        <v>2.3763565369953925</v>
      </c>
      <c r="X371" s="60">
        <f>G371^3*(1+H371*Overview!$F$38)</f>
        <v>5.2415051064853202</v>
      </c>
      <c r="Y371" s="61">
        <f>G371^3*Overview!$F$42*(1+Overview!$F$38*H371)+I371*Overview!$F$39/Overview!$F$40</f>
        <v>0.47585258747272419</v>
      </c>
      <c r="AD371" s="2"/>
    </row>
    <row r="372" spans="1:30">
      <c r="A372" s="34">
        <v>369</v>
      </c>
      <c r="B372">
        <v>1</v>
      </c>
      <c r="C372">
        <v>24</v>
      </c>
      <c r="D372" s="149">
        <f t="shared" si="32"/>
        <v>178.09744310451387</v>
      </c>
      <c r="E372" s="125">
        <f>B372/(B372+Overview!$F$22)</f>
        <v>0.58823529411764708</v>
      </c>
      <c r="F372" s="118">
        <f>EXP(Overview!$F$21/Overview!$F$5-Overview!$F$21/('='!C372+273.15))</f>
        <v>1.2060497570954571</v>
      </c>
      <c r="G372" s="77">
        <f t="shared" si="33"/>
        <v>1.6136120785054666</v>
      </c>
      <c r="H372" s="115">
        <f t="shared" si="34"/>
        <v>0.58823529411764708</v>
      </c>
      <c r="I372" s="80">
        <f>IF((A372-Overview!$F$43)/365=ROUND((A372-Overview!$F$43)/365,0),I371*0.05,I371+U371)</f>
        <v>107.54965274443533</v>
      </c>
      <c r="J372" s="70">
        <f>IF(D372&lt;Overview!$F$16,1,'='!G372/Overview!$F$26)</f>
        <v>69.853336731838382</v>
      </c>
      <c r="K372" s="71">
        <f>IF(D372&lt;Overview!$F$17,'='!G372/Overview!$F$26,Overview!$F$33)</f>
        <v>9.1428571428571423</v>
      </c>
      <c r="L372" s="72">
        <f t="shared" si="35"/>
        <v>9.1428571428571423</v>
      </c>
      <c r="M372" s="81">
        <f>MIN(1,Overview!$F$44*F372*(G372-Overview!$F$25)^2+0.2)</f>
        <v>1</v>
      </c>
      <c r="N372" s="48">
        <f>L372*F372*Overview!$F$8</f>
        <v>0.12482270400293095</v>
      </c>
      <c r="O372" s="48">
        <f>F372*Overview!$F$6</f>
        <v>2.3686817229354781E-3</v>
      </c>
      <c r="P372" s="122">
        <f>N372*(H372/G372-(1+Overview!$F$35/'='!G372)/(Overview!$F$37*Overview!$F$33))/('='!H372+Overview!$F$36)</f>
        <v>7.6190023539696901E-3</v>
      </c>
      <c r="Q372" s="128">
        <f>(N372/G372-P372)*H372*Overview!$F$29*'='!G372^3</f>
        <v>156.03082726184442</v>
      </c>
      <c r="R372" s="57">
        <f t="shared" si="30"/>
        <v>0</v>
      </c>
      <c r="S372" s="58">
        <f t="shared" si="31"/>
        <v>4.098038074842358E-3</v>
      </c>
      <c r="T372" s="58">
        <f>IF(D372&lt;Overview!$F$18,(1-Overview!$F$9)*'='!Q372-'='!D372*'='!O372,0)</f>
        <v>0</v>
      </c>
      <c r="U372" s="54">
        <f>IF(D372&gt;=Overview!$F$18,(1-Overview!$F$9)*'='!Q372-Overview!$F$18*'='!O372,0)</f>
        <v>12.87433294957728</v>
      </c>
      <c r="V372" s="2"/>
      <c r="W372" s="112">
        <f>G372/Overview!$F$19</f>
        <v>2.3824185420130912</v>
      </c>
      <c r="X372" s="60">
        <f>G372^3*(1+H372*Overview!$F$38)</f>
        <v>5.2817202255009263</v>
      </c>
      <c r="Y372" s="61">
        <f>G372^3*Overview!$F$42*(1+Overview!$F$38*H372)+I372*Overview!$F$39/Overview!$F$40</f>
        <v>0.48002834156888702</v>
      </c>
      <c r="AD372" s="2"/>
    </row>
    <row r="373" spans="1:30">
      <c r="A373" s="34">
        <v>370</v>
      </c>
      <c r="B373">
        <v>1</v>
      </c>
      <c r="C373">
        <v>24</v>
      </c>
      <c r="D373" s="149">
        <f t="shared" si="32"/>
        <v>178.09744310451387</v>
      </c>
      <c r="E373" s="125">
        <f>B373/(B373+Overview!$F$22)</f>
        <v>0.58823529411764708</v>
      </c>
      <c r="F373" s="118">
        <f>EXP(Overview!$F$21/Overview!$F$5-Overview!$F$21/('='!C373+273.15))</f>
        <v>1.2060497570954571</v>
      </c>
      <c r="G373" s="77">
        <f t="shared" si="33"/>
        <v>1.6177101165803089</v>
      </c>
      <c r="H373" s="115">
        <f t="shared" si="34"/>
        <v>0.58823529411764708</v>
      </c>
      <c r="I373" s="80">
        <f>IF((A373-Overview!$F$43)/365=ROUND((A373-Overview!$F$43)/365,0),I372*0.05,I372+U372)</f>
        <v>120.42398569401261</v>
      </c>
      <c r="J373" s="70">
        <f>IF(D373&lt;Overview!$F$16,1,'='!G373/Overview!$F$26)</f>
        <v>70.03074097750256</v>
      </c>
      <c r="K373" s="71">
        <f>IF(D373&lt;Overview!$F$17,'='!G373/Overview!$F$26,Overview!$F$33)</f>
        <v>9.1428571428571423</v>
      </c>
      <c r="L373" s="72">
        <f t="shared" si="35"/>
        <v>9.1428571428571423</v>
      </c>
      <c r="M373" s="81">
        <f>MIN(1,Overview!$F$44*F373*(G373-Overview!$F$25)^2+0.2)</f>
        <v>1</v>
      </c>
      <c r="N373" s="48">
        <f>L373*F373*Overview!$F$8</f>
        <v>0.12482270400293095</v>
      </c>
      <c r="O373" s="48">
        <f>F373*Overview!$F$6</f>
        <v>2.3686817229354781E-3</v>
      </c>
      <c r="P373" s="122">
        <f>N373*(H373/G373-(1+Overview!$F$35/'='!G373)/(Overview!$F$37*Overview!$F$33))/('='!H373+Overview!$F$36)</f>
        <v>7.5853419619134463E-3</v>
      </c>
      <c r="Q373" s="128">
        <f>(N373/G373-P373)*H373*Overview!$F$29*'='!G373^3</f>
        <v>156.85674044975462</v>
      </c>
      <c r="R373" s="57">
        <f t="shared" si="30"/>
        <v>0</v>
      </c>
      <c r="S373" s="58">
        <f t="shared" si="31"/>
        <v>4.0902948098361707E-3</v>
      </c>
      <c r="T373" s="58">
        <f>IF(D373&lt;Overview!$F$18,(1-Overview!$F$9)*'='!Q373-'='!D373*'='!O373,0)</f>
        <v>0</v>
      </c>
      <c r="U373" s="54">
        <f>IF(D373&gt;=Overview!$F$18,(1-Overview!$F$9)*'='!Q373-Overview!$F$18*'='!O373,0)</f>
        <v>12.944700753187229</v>
      </c>
      <c r="V373" s="2"/>
      <c r="W373" s="112">
        <f>G373/Overview!$F$19</f>
        <v>2.3884690928396708</v>
      </c>
      <c r="X373" s="60">
        <f>G373^3*(1+H373*Overview!$F$38)</f>
        <v>5.3220639507223177</v>
      </c>
      <c r="Y373" s="61">
        <f>G373^3*Overview!$F$42*(1+Overview!$F$38*H373)+I373*Overview!$F$39/Overview!$F$40</f>
        <v>0.48421872512516656</v>
      </c>
      <c r="AD373" s="2"/>
    </row>
    <row r="374" spans="1:30">
      <c r="A374" s="34">
        <v>371</v>
      </c>
      <c r="B374">
        <v>1</v>
      </c>
      <c r="C374">
        <v>24</v>
      </c>
      <c r="D374" s="149">
        <f t="shared" si="32"/>
        <v>178.09744310451387</v>
      </c>
      <c r="E374" s="125">
        <f>B374/(B374+Overview!$F$22)</f>
        <v>0.58823529411764708</v>
      </c>
      <c r="F374" s="118">
        <f>EXP(Overview!$F$21/Overview!$F$5-Overview!$F$21/('='!C374+273.15))</f>
        <v>1.2060497570954571</v>
      </c>
      <c r="G374" s="77">
        <f t="shared" si="33"/>
        <v>1.6218004113901452</v>
      </c>
      <c r="H374" s="115">
        <f t="shared" si="34"/>
        <v>0.58823529411764708</v>
      </c>
      <c r="I374" s="80">
        <f>IF((A374-Overview!$F$43)/365=ROUND((A374-Overview!$F$43)/365,0),I373*0.05,I373+U373)</f>
        <v>133.36868644719985</v>
      </c>
      <c r="J374" s="70">
        <f>IF(D374&lt;Overview!$F$16,1,'='!G374/Overview!$F$26)</f>
        <v>70.207810016889411</v>
      </c>
      <c r="K374" s="71">
        <f>IF(D374&lt;Overview!$F$17,'='!G374/Overview!$F$26,Overview!$F$33)</f>
        <v>9.1428571428571423</v>
      </c>
      <c r="L374" s="72">
        <f t="shared" si="35"/>
        <v>9.1428571428571423</v>
      </c>
      <c r="M374" s="81">
        <f>MIN(1,Overview!$F$44*F374*(G374-Overview!$F$25)^2+0.2)</f>
        <v>1</v>
      </c>
      <c r="N374" s="48">
        <f>L374*F374*Overview!$F$8</f>
        <v>0.12482270400293095</v>
      </c>
      <c r="O374" s="48">
        <f>F374*Overview!$F$6</f>
        <v>2.3686817229354781E-3</v>
      </c>
      <c r="P374" s="122">
        <f>N374*(H374/G374-(1+Overview!$F$35/'='!G374)/(Overview!$F$37*Overview!$F$33))/('='!H374+Overview!$F$36)</f>
        <v>7.5519147986985906E-3</v>
      </c>
      <c r="Q374" s="128">
        <f>(N374/G374-P374)*H374*Overview!$F$29*'='!G374^3</f>
        <v>157.68342766674257</v>
      </c>
      <c r="R374" s="57">
        <f t="shared" si="30"/>
        <v>0</v>
      </c>
      <c r="S374" s="58">
        <f t="shared" si="31"/>
        <v>4.0825661757708997E-3</v>
      </c>
      <c r="T374" s="58">
        <f>IF(D374&lt;Overview!$F$18,(1-Overview!$F$9)*'='!Q374-'='!D374*'='!O374,0)</f>
        <v>0</v>
      </c>
      <c r="U374" s="54">
        <f>IF(D374&gt;=Overview!$F$18,(1-Overview!$F$9)*'='!Q374-Overview!$F$18*'='!O374,0)</f>
        <v>13.015134504074602</v>
      </c>
      <c r="V374" s="2"/>
      <c r="W374" s="112">
        <f>G374/Overview!$F$19</f>
        <v>2.3945082111178873</v>
      </c>
      <c r="X374" s="60">
        <f>G374^3*(1+H374*Overview!$F$38)</f>
        <v>5.3625357843567265</v>
      </c>
      <c r="Y374" s="61">
        <f>G374^3*Overview!$F$42*(1+Overview!$F$38*H374)+I374*Overview!$F$39/Overview!$F$40</f>
        <v>0.48842369623953824</v>
      </c>
      <c r="AD374" s="2"/>
    </row>
    <row r="375" spans="1:30">
      <c r="A375" s="34">
        <v>372</v>
      </c>
      <c r="B375">
        <v>1</v>
      </c>
      <c r="C375">
        <v>24</v>
      </c>
      <c r="D375" s="149">
        <f t="shared" si="32"/>
        <v>178.09744310451387</v>
      </c>
      <c r="E375" s="125">
        <f>B375/(B375+Overview!$F$22)</f>
        <v>0.58823529411764708</v>
      </c>
      <c r="F375" s="118">
        <f>EXP(Overview!$F$21/Overview!$F$5-Overview!$F$21/('='!C375+273.15))</f>
        <v>1.2060497570954571</v>
      </c>
      <c r="G375" s="77">
        <f t="shared" si="33"/>
        <v>1.625882977565916</v>
      </c>
      <c r="H375" s="115">
        <f t="shared" si="34"/>
        <v>0.58823529411764708</v>
      </c>
      <c r="I375" s="80">
        <f>IF((A375-Overview!$F$43)/365=ROUND((A375-Overview!$F$43)/365,0),I374*0.05,I374+U374)</f>
        <v>146.38382095127446</v>
      </c>
      <c r="J375" s="70">
        <f>IF(D375&lt;Overview!$F$16,1,'='!G375/Overview!$F$26)</f>
        <v>70.384544483372991</v>
      </c>
      <c r="K375" s="71">
        <f>IF(D375&lt;Overview!$F$17,'='!G375/Overview!$F$26,Overview!$F$33)</f>
        <v>9.1428571428571423</v>
      </c>
      <c r="L375" s="72">
        <f t="shared" si="35"/>
        <v>9.1428571428571423</v>
      </c>
      <c r="M375" s="81">
        <f>MIN(1,Overview!$F$44*F375*(G375-Overview!$F$25)^2+0.2)</f>
        <v>1</v>
      </c>
      <c r="N375" s="48">
        <f>L375*F375*Overview!$F$8</f>
        <v>0.12482270400293095</v>
      </c>
      <c r="O375" s="48">
        <f>F375*Overview!$F$6</f>
        <v>2.3686817229354781E-3</v>
      </c>
      <c r="P375" s="122">
        <f>N375*(H375/G375-(1+Overview!$F$35/'='!G375)/(Overview!$F$37*Overview!$F$33))/('='!H375+Overview!$F$36)</f>
        <v>7.5187185078381931E-3</v>
      </c>
      <c r="Q375" s="128">
        <f>(N375/G375-P375)*H375*Overview!$F$29*'='!G375^3</f>
        <v>158.51087987210002</v>
      </c>
      <c r="R375" s="57">
        <f t="shared" si="30"/>
        <v>0</v>
      </c>
      <c r="S375" s="58">
        <f t="shared" si="31"/>
        <v>4.0748521450013073E-3</v>
      </c>
      <c r="T375" s="58">
        <f>IF(D375&lt;Overview!$F$18,(1-Overview!$F$9)*'='!Q375-'='!D375*'='!O375,0)</f>
        <v>0</v>
      </c>
      <c r="U375" s="54">
        <f>IF(D375&gt;=Overview!$F$18,(1-Overview!$F$9)*'='!Q375-Overview!$F$18*'='!O375,0)</f>
        <v>13.085633431971056</v>
      </c>
      <c r="V375" s="2"/>
      <c r="W375" s="112">
        <f>G375/Overview!$F$19</f>
        <v>2.4005359184496027</v>
      </c>
      <c r="X375" s="60">
        <f>G375^3*(1+H375*Overview!$F$38)</f>
        <v>5.4031352275852136</v>
      </c>
      <c r="Y375" s="61">
        <f>G375^3*Overview!$F$42*(1+Overview!$F$38*H375)+I375*Overview!$F$39/Overview!$F$40</f>
        <v>0.49264321288400642</v>
      </c>
      <c r="AD375" s="2"/>
    </row>
    <row r="376" spans="1:30">
      <c r="A376" s="34">
        <v>373</v>
      </c>
      <c r="B376">
        <v>1</v>
      </c>
      <c r="C376">
        <v>24</v>
      </c>
      <c r="D376" s="149">
        <f t="shared" si="32"/>
        <v>178.09744310451387</v>
      </c>
      <c r="E376" s="125">
        <f>B376/(B376+Overview!$F$22)</f>
        <v>0.58823529411764708</v>
      </c>
      <c r="F376" s="118">
        <f>EXP(Overview!$F$21/Overview!$F$5-Overview!$F$21/('='!C376+273.15))</f>
        <v>1.2060497570954571</v>
      </c>
      <c r="G376" s="77">
        <f t="shared" si="33"/>
        <v>1.6299578297109174</v>
      </c>
      <c r="H376" s="115">
        <f t="shared" si="34"/>
        <v>0.58823529411764708</v>
      </c>
      <c r="I376" s="80">
        <f>IF((A376-Overview!$F$43)/365=ROUND((A376-Overview!$F$43)/365,0),I375*0.05,I375+U375)</f>
        <v>159.46945438324551</v>
      </c>
      <c r="J376" s="70">
        <f>IF(D376&lt;Overview!$F$16,1,'='!G376/Overview!$F$26)</f>
        <v>70.56094500913062</v>
      </c>
      <c r="K376" s="71">
        <f>IF(D376&lt;Overview!$F$17,'='!G376/Overview!$F$26,Overview!$F$33)</f>
        <v>9.1428571428571423</v>
      </c>
      <c r="L376" s="72">
        <f t="shared" si="35"/>
        <v>9.1428571428571423</v>
      </c>
      <c r="M376" s="81">
        <f>MIN(1,Overview!$F$44*F376*(G376-Overview!$F$25)^2+0.2)</f>
        <v>1</v>
      </c>
      <c r="N376" s="48">
        <f>L376*F376*Overview!$F$8</f>
        <v>0.12482270400293095</v>
      </c>
      <c r="O376" s="48">
        <f>F376*Overview!$F$6</f>
        <v>2.3686817229354781E-3</v>
      </c>
      <c r="P376" s="122">
        <f>N376*(H376/G376-(1+Overview!$F$35/'='!G376)/(Overview!$F$37*Overview!$F$33))/('='!H376+Overview!$F$36)</f>
        <v>7.4857507644643531E-3</v>
      </c>
      <c r="Q376" s="128">
        <f>(N376/G376-P376)*H376*Overview!$F$29*'='!G376^3</f>
        <v>159.33908806381964</v>
      </c>
      <c r="R376" s="57">
        <f t="shared" si="30"/>
        <v>0</v>
      </c>
      <c r="S376" s="58">
        <f t="shared" si="31"/>
        <v>4.0671526899343858E-3</v>
      </c>
      <c r="T376" s="58">
        <f>IF(D376&lt;Overview!$F$18,(1-Overview!$F$9)*'='!Q376-'='!D376*'='!O376,0)</f>
        <v>0</v>
      </c>
      <c r="U376" s="54">
        <f>IF(D376&gt;=Overview!$F$18,(1-Overview!$F$9)*'='!Q376-Overview!$F$18*'='!O376,0)</f>
        <v>13.156196769905568</v>
      </c>
      <c r="V376" s="2"/>
      <c r="W376" s="112">
        <f>G376/Overview!$F$19</f>
        <v>2.406552236395862</v>
      </c>
      <c r="X376" s="60">
        <f>G376^3*(1+H376*Overview!$F$38)</f>
        <v>5.4438617805886125</v>
      </c>
      <c r="Y376" s="61">
        <f>G376^3*Overview!$F$42*(1+Overview!$F$38*H376)+I376*Overview!$F$39/Overview!$F$40</f>
        <v>0.49687723290708347</v>
      </c>
      <c r="AD376" s="2"/>
    </row>
    <row r="377" spans="1:30">
      <c r="A377" s="34">
        <v>374</v>
      </c>
      <c r="B377">
        <v>1</v>
      </c>
      <c r="C377">
        <v>24</v>
      </c>
      <c r="D377" s="149">
        <f t="shared" si="32"/>
        <v>178.09744310451387</v>
      </c>
      <c r="E377" s="125">
        <f>B377/(B377+Overview!$F$22)</f>
        <v>0.58823529411764708</v>
      </c>
      <c r="F377" s="118">
        <f>EXP(Overview!$F$21/Overview!$F$5-Overview!$F$21/('='!C377+273.15))</f>
        <v>1.2060497570954571</v>
      </c>
      <c r="G377" s="77">
        <f t="shared" si="33"/>
        <v>1.6340249824008517</v>
      </c>
      <c r="H377" s="115">
        <f t="shared" si="34"/>
        <v>0.58823529411764708</v>
      </c>
      <c r="I377" s="80">
        <f>IF((A377-Overview!$F$43)/365=ROUND((A377-Overview!$F$43)/365,0),I376*0.05,I376+U376)</f>
        <v>172.62565115315107</v>
      </c>
      <c r="J377" s="70">
        <f>IF(D377&lt;Overview!$F$16,1,'='!G377/Overview!$F$26)</f>
        <v>70.737012225145094</v>
      </c>
      <c r="K377" s="71">
        <f>IF(D377&lt;Overview!$F$17,'='!G377/Overview!$F$26,Overview!$F$33)</f>
        <v>9.1428571428571423</v>
      </c>
      <c r="L377" s="72">
        <f t="shared" si="35"/>
        <v>9.1428571428571423</v>
      </c>
      <c r="M377" s="81">
        <f>MIN(1,Overview!$F$44*F377*(G377-Overview!$F$25)^2+0.2)</f>
        <v>1</v>
      </c>
      <c r="N377" s="48">
        <f>L377*F377*Overview!$F$8</f>
        <v>0.12482270400293095</v>
      </c>
      <c r="O377" s="48">
        <f>F377*Overview!$F$6</f>
        <v>2.3686817229354781E-3</v>
      </c>
      <c r="P377" s="122">
        <f>N377*(H377/G377-(1+Overview!$F$35/'='!G377)/(Overview!$F$37*Overview!$F$33))/('='!H377+Overview!$F$36)</f>
        <v>7.4530092747996015E-3</v>
      </c>
      <c r="Q377" s="128">
        <f>(N377/G377-P377)*H377*Overview!$F$29*'='!G377^3</f>
        <v>160.16804327847922</v>
      </c>
      <c r="R377" s="57">
        <f t="shared" si="30"/>
        <v>0</v>
      </c>
      <c r="S377" s="58">
        <f t="shared" si="31"/>
        <v>4.0594677830292679E-3</v>
      </c>
      <c r="T377" s="58">
        <f>IF(D377&lt;Overview!$F$18,(1-Overview!$F$9)*'='!Q377-'='!D377*'='!O377,0)</f>
        <v>0</v>
      </c>
      <c r="U377" s="54">
        <f>IF(D377&gt;=Overview!$F$18,(1-Overview!$F$9)*'='!Q377-Overview!$F$18*'='!O377,0)</f>
        <v>13.226823754194564</v>
      </c>
      <c r="V377" s="2"/>
      <c r="W377" s="112">
        <f>G377/Overview!$F$19</f>
        <v>2.4125571864769699</v>
      </c>
      <c r="X377" s="60">
        <f>G377^3*(1+H377*Overview!$F$38)</f>
        <v>5.484714942573218</v>
      </c>
      <c r="Y377" s="61">
        <f>G377^3*Overview!$F$42*(1+Overview!$F$38*H377)+I377*Overview!$F$39/Overview!$F$40</f>
        <v>0.50112571403624473</v>
      </c>
      <c r="AD377" s="2"/>
    </row>
    <row r="378" spans="1:30">
      <c r="A378" s="34">
        <v>375</v>
      </c>
      <c r="B378">
        <v>1</v>
      </c>
      <c r="C378">
        <v>24</v>
      </c>
      <c r="D378" s="149">
        <f t="shared" si="32"/>
        <v>178.09744310451387</v>
      </c>
      <c r="E378" s="125">
        <f>B378/(B378+Overview!$F$22)</f>
        <v>0.58823529411764708</v>
      </c>
      <c r="F378" s="118">
        <f>EXP(Overview!$F$21/Overview!$F$5-Overview!$F$21/('='!C378+273.15))</f>
        <v>1.2060497570954571</v>
      </c>
      <c r="G378" s="77">
        <f t="shared" si="33"/>
        <v>1.6380844501838809</v>
      </c>
      <c r="H378" s="115">
        <f t="shared" si="34"/>
        <v>0.58823529411764708</v>
      </c>
      <c r="I378" s="80">
        <f>IF((A378-Overview!$F$43)/365=ROUND((A378-Overview!$F$43)/365,0),I377*0.05,I377+U377)</f>
        <v>185.85247490734562</v>
      </c>
      <c r="J378" s="70">
        <f>IF(D378&lt;Overview!$F$16,1,'='!G378/Overview!$F$26)</f>
        <v>70.912746761206975</v>
      </c>
      <c r="K378" s="71">
        <f>IF(D378&lt;Overview!$F$17,'='!G378/Overview!$F$26,Overview!$F$33)</f>
        <v>9.1428571428571423</v>
      </c>
      <c r="L378" s="72">
        <f t="shared" si="35"/>
        <v>9.1428571428571423</v>
      </c>
      <c r="M378" s="81">
        <f>MIN(1,Overview!$F$44*F378*(G378-Overview!$F$25)^2+0.2)</f>
        <v>1</v>
      </c>
      <c r="N378" s="48">
        <f>L378*F378*Overview!$F$8</f>
        <v>0.12482270400293095</v>
      </c>
      <c r="O378" s="48">
        <f>F378*Overview!$F$6</f>
        <v>2.3686817229354781E-3</v>
      </c>
      <c r="P378" s="122">
        <f>N378*(H378/G378-(1+Overview!$F$35/'='!G378)/(Overview!$F$37*Overview!$F$33))/('='!H378+Overview!$F$36)</f>
        <v>7.4204917756388435E-3</v>
      </c>
      <c r="Q378" s="128">
        <f>(N378/G378-P378)*H378*Overview!$F$29*'='!G378^3</f>
        <v>160.99773659112711</v>
      </c>
      <c r="R378" s="57">
        <f t="shared" si="30"/>
        <v>0</v>
      </c>
      <c r="S378" s="58">
        <f t="shared" si="31"/>
        <v>4.0517973967971214E-3</v>
      </c>
      <c r="T378" s="58">
        <f>IF(D378&lt;Overview!$F$18,(1-Overview!$F$9)*'='!Q378-'='!D378*'='!O378,0)</f>
        <v>0</v>
      </c>
      <c r="U378" s="54">
        <f>IF(D378&gt;=Overview!$F$18,(1-Overview!$F$9)*'='!Q378-Overview!$F$18*'='!O378,0)</f>
        <v>13.297513624432165</v>
      </c>
      <c r="V378" s="2"/>
      <c r="W378" s="112">
        <f>G378/Overview!$F$19</f>
        <v>2.4185507901725689</v>
      </c>
      <c r="X378" s="60">
        <f>G378^3*(1+H378*Overview!$F$38)</f>
        <v>5.5256942117962673</v>
      </c>
      <c r="Y378" s="61">
        <f>G378^3*Overview!$F$42*(1+Overview!$F$38*H378)+I378*Overview!$F$39/Overview!$F$40</f>
        <v>0.50538861388036505</v>
      </c>
      <c r="AD378" s="2"/>
    </row>
    <row r="379" spans="1:30">
      <c r="A379" s="34">
        <v>376</v>
      </c>
      <c r="B379">
        <v>1</v>
      </c>
      <c r="C379">
        <v>24</v>
      </c>
      <c r="D379" s="149">
        <f t="shared" si="32"/>
        <v>178.09744310451387</v>
      </c>
      <c r="E379" s="125">
        <f>B379/(B379+Overview!$F$22)</f>
        <v>0.58823529411764708</v>
      </c>
      <c r="F379" s="118">
        <f>EXP(Overview!$F$21/Overview!$F$5-Overview!$F$21/('='!C379+273.15))</f>
        <v>1.2060497570954571</v>
      </c>
      <c r="G379" s="77">
        <f t="shared" si="33"/>
        <v>1.642136247580678</v>
      </c>
      <c r="H379" s="115">
        <f t="shared" si="34"/>
        <v>0.58823529411764708</v>
      </c>
      <c r="I379" s="80">
        <f>IF((A379-Overview!$F$43)/365=ROUND((A379-Overview!$F$43)/365,0),I378*0.05,I378+U378)</f>
        <v>199.14998853177778</v>
      </c>
      <c r="J379" s="70">
        <f>IF(D379&lt;Overview!$F$16,1,'='!G379/Overview!$F$26)</f>
        <v>71.088149245916796</v>
      </c>
      <c r="K379" s="71">
        <f>IF(D379&lt;Overview!$F$17,'='!G379/Overview!$F$26,Overview!$F$33)</f>
        <v>9.1428571428571423</v>
      </c>
      <c r="L379" s="72">
        <f t="shared" si="35"/>
        <v>9.1428571428571423</v>
      </c>
      <c r="M379" s="81">
        <f>MIN(1,Overview!$F$44*F379*(G379-Overview!$F$25)^2+0.2)</f>
        <v>1</v>
      </c>
      <c r="N379" s="48">
        <f>L379*F379*Overview!$F$8</f>
        <v>0.12482270400293095</v>
      </c>
      <c r="O379" s="48">
        <f>F379*Overview!$F$6</f>
        <v>2.3686817229354781E-3</v>
      </c>
      <c r="P379" s="122">
        <f>N379*(H379/G379-(1+Overview!$F$35/'='!G379)/(Overview!$F$37*Overview!$F$33))/('='!H379+Overview!$F$36)</f>
        <v>7.3881960338416514E-3</v>
      </c>
      <c r="Q379" s="128">
        <f>(N379/G379-P379)*H379*Overview!$F$29*'='!G379^3</f>
        <v>161.82815911516727</v>
      </c>
      <c r="R379" s="57">
        <f t="shared" si="30"/>
        <v>0</v>
      </c>
      <c r="S379" s="58">
        <f t="shared" si="31"/>
        <v>4.0441415038010593E-3</v>
      </c>
      <c r="T379" s="58">
        <f>IF(D379&lt;Overview!$F$18,(1-Overview!$F$9)*'='!Q379-'='!D379*'='!O379,0)</f>
        <v>0</v>
      </c>
      <c r="U379" s="54">
        <f>IF(D379&gt;=Overview!$F$18,(1-Overview!$F$9)*'='!Q379-Overview!$F$18*'='!O379,0)</f>
        <v>13.368265623480386</v>
      </c>
      <c r="V379" s="2"/>
      <c r="W379" s="112">
        <f>G379/Overview!$F$19</f>
        <v>2.4245330689217157</v>
      </c>
      <c r="X379" s="60">
        <f>G379^3*(1+H379*Overview!$F$38)</f>
        <v>5.5667990855911711</v>
      </c>
      <c r="Y379" s="61">
        <f>G379^3*Overview!$F$42*(1+Overview!$F$38*H379)+I379*Overview!$F$39/Overview!$F$40</f>
        <v>0.5096658899321318</v>
      </c>
      <c r="AD379" s="2"/>
    </row>
    <row r="380" spans="1:30">
      <c r="A380" s="34">
        <v>377</v>
      </c>
      <c r="B380">
        <v>1</v>
      </c>
      <c r="C380">
        <v>24</v>
      </c>
      <c r="D380" s="149">
        <f t="shared" si="32"/>
        <v>178.09744310451387</v>
      </c>
      <c r="E380" s="125">
        <f>B380/(B380+Overview!$F$22)</f>
        <v>0.58823529411764708</v>
      </c>
      <c r="F380" s="118">
        <f>EXP(Overview!$F$21/Overview!$F$5-Overview!$F$21/('='!C380+273.15))</f>
        <v>1.2060497570954571</v>
      </c>
      <c r="G380" s="77">
        <f t="shared" si="33"/>
        <v>1.6461803890844791</v>
      </c>
      <c r="H380" s="115">
        <f t="shared" si="34"/>
        <v>0.58823529411764708</v>
      </c>
      <c r="I380" s="80">
        <f>IF((A380-Overview!$F$43)/365=ROUND((A380-Overview!$F$43)/365,0),I379*0.05,I379+U379)</f>
        <v>212.51825415525818</v>
      </c>
      <c r="J380" s="70">
        <f>IF(D380&lt;Overview!$F$16,1,'='!G380/Overview!$F$26)</f>
        <v>71.263220306687401</v>
      </c>
      <c r="K380" s="71">
        <f>IF(D380&lt;Overview!$F$17,'='!G380/Overview!$F$26,Overview!$F$33)</f>
        <v>9.1428571428571423</v>
      </c>
      <c r="L380" s="72">
        <f t="shared" si="35"/>
        <v>9.1428571428571423</v>
      </c>
      <c r="M380" s="81">
        <f>MIN(1,Overview!$F$44*F380*(G380-Overview!$F$25)^2+0.2)</f>
        <v>1</v>
      </c>
      <c r="N380" s="48">
        <f>L380*F380*Overview!$F$8</f>
        <v>0.12482270400293095</v>
      </c>
      <c r="O380" s="48">
        <f>F380*Overview!$F$6</f>
        <v>2.3686817229354781E-3</v>
      </c>
      <c r="P380" s="122">
        <f>N380*(H380/G380-(1+Overview!$F$35/'='!G380)/(Overview!$F$37*Overview!$F$33))/('='!H380+Overview!$F$36)</f>
        <v>7.3561198458346197E-3</v>
      </c>
      <c r="Q380" s="128">
        <f>(N380/G380-P380)*H380*Overview!$F$29*'='!G380^3</f>
        <v>162.65930200224435</v>
      </c>
      <c r="R380" s="57">
        <f t="shared" si="30"/>
        <v>0</v>
      </c>
      <c r="S380" s="58">
        <f t="shared" si="31"/>
        <v>4.0365000766560306E-3</v>
      </c>
      <c r="T380" s="58">
        <f>IF(D380&lt;Overview!$F$18,(1-Overview!$F$9)*'='!Q380-'='!D380*'='!O380,0)</f>
        <v>0</v>
      </c>
      <c r="U380" s="54">
        <f>IF(D380&gt;=Overview!$F$18,(1-Overview!$F$9)*'='!Q380-Overview!$F$18*'='!O380,0)</f>
        <v>13.439078997459353</v>
      </c>
      <c r="V380" s="2"/>
      <c r="W380" s="112">
        <f>G380/Overview!$F$19</f>
        <v>2.4305040441229573</v>
      </c>
      <c r="X380" s="60">
        <f>G380^3*(1+H380*Overview!$F$38)</f>
        <v>5.6080290603925302</v>
      </c>
      <c r="Y380" s="61">
        <f>G380^3*Overview!$F$42*(1+Overview!$F$38*H380)+I380*Overview!$F$39/Overview!$F$40</f>
        <v>0.51395749957043801</v>
      </c>
      <c r="AD380" s="2"/>
    </row>
    <row r="381" spans="1:30">
      <c r="A381" s="34">
        <v>378</v>
      </c>
      <c r="B381">
        <v>1</v>
      </c>
      <c r="C381">
        <v>24</v>
      </c>
      <c r="D381" s="149">
        <f t="shared" si="32"/>
        <v>178.09744310451387</v>
      </c>
      <c r="E381" s="125">
        <f>B381/(B381+Overview!$F$22)</f>
        <v>0.58823529411764708</v>
      </c>
      <c r="F381" s="118">
        <f>EXP(Overview!$F$21/Overview!$F$5-Overview!$F$21/('='!C381+273.15))</f>
        <v>1.2060497570954571</v>
      </c>
      <c r="G381" s="77">
        <f t="shared" si="33"/>
        <v>1.6502168891611351</v>
      </c>
      <c r="H381" s="115">
        <f t="shared" si="34"/>
        <v>0.58823529411764708</v>
      </c>
      <c r="I381" s="80">
        <f>IF((A381-Overview!$F$43)/365=ROUND((A381-Overview!$F$43)/365,0),I380*0.05,I380+U380)</f>
        <v>225.95733315271752</v>
      </c>
      <c r="J381" s="70">
        <f>IF(D381&lt;Overview!$F$16,1,'='!G381/Overview!$F$26)</f>
        <v>71.43796056974611</v>
      </c>
      <c r="K381" s="71">
        <f>IF(D381&lt;Overview!$F$17,'='!G381/Overview!$F$26,Overview!$F$33)</f>
        <v>9.1428571428571423</v>
      </c>
      <c r="L381" s="72">
        <f t="shared" si="35"/>
        <v>9.1428571428571423</v>
      </c>
      <c r="M381" s="81">
        <f>MIN(1,Overview!$F$44*F381*(G381-Overview!$F$25)^2+0.2)</f>
        <v>1</v>
      </c>
      <c r="N381" s="48">
        <f>L381*F381*Overview!$F$8</f>
        <v>0.12482270400293095</v>
      </c>
      <c r="O381" s="48">
        <f>F381*Overview!$F$6</f>
        <v>2.3686817229354781E-3</v>
      </c>
      <c r="P381" s="122">
        <f>N381*(H381/G381-(1+Overview!$F$35/'='!G381)/(Overview!$F$37*Overview!$F$33))/('='!H381+Overview!$F$36)</f>
        <v>7.3242610371235936E-3</v>
      </c>
      <c r="Q381" s="128">
        <f>(N381/G381-P381)*H381*Overview!$F$29*'='!G381^3</f>
        <v>163.4911564421293</v>
      </c>
      <c r="R381" s="57">
        <f t="shared" si="30"/>
        <v>0</v>
      </c>
      <c r="S381" s="58">
        <f t="shared" si="31"/>
        <v>4.028873088028735E-3</v>
      </c>
      <c r="T381" s="58">
        <f>IF(D381&lt;Overview!$F$18,(1-Overview!$F$9)*'='!Q381-'='!D381*'='!O381,0)</f>
        <v>0</v>
      </c>
      <c r="U381" s="54">
        <f>IF(D381&gt;=Overview!$F$18,(1-Overview!$F$9)*'='!Q381-Overview!$F$18*'='!O381,0)</f>
        <v>13.509952995737551</v>
      </c>
      <c r="V381" s="2"/>
      <c r="W381" s="112">
        <f>G381/Overview!$F$19</f>
        <v>2.4364637371344089</v>
      </c>
      <c r="X381" s="60">
        <f>G381^3*(1+H381*Overview!$F$38)</f>
        <v>5.6493836317609123</v>
      </c>
      <c r="Y381" s="61">
        <f>G381^3*Overview!$F$42*(1+Overview!$F$38*H381)+I381*Overview!$F$39/Overview!$F$40</f>
        <v>0.51826340006275473</v>
      </c>
      <c r="AD381" s="2"/>
    </row>
    <row r="382" spans="1:30">
      <c r="A382" s="34">
        <v>379</v>
      </c>
      <c r="B382">
        <v>1</v>
      </c>
      <c r="C382">
        <v>24</v>
      </c>
      <c r="D382" s="149">
        <f t="shared" si="32"/>
        <v>178.09744310451387</v>
      </c>
      <c r="E382" s="125">
        <f>B382/(B382+Overview!$F$22)</f>
        <v>0.58823529411764708</v>
      </c>
      <c r="F382" s="118">
        <f>EXP(Overview!$F$21/Overview!$F$5-Overview!$F$21/('='!C382+273.15))</f>
        <v>1.2060497570954571</v>
      </c>
      <c r="G382" s="77">
        <f t="shared" si="33"/>
        <v>1.6542457622491638</v>
      </c>
      <c r="H382" s="115">
        <f t="shared" si="34"/>
        <v>0.58823529411764708</v>
      </c>
      <c r="I382" s="80">
        <f>IF((A382-Overview!$F$43)/365=ROUND((A382-Overview!$F$43)/365,0),I381*0.05,I381+U381)</f>
        <v>239.46728614845509</v>
      </c>
      <c r="J382" s="70">
        <f>IF(D382&lt;Overview!$F$16,1,'='!G382/Overview!$F$26)</f>
        <v>71.612370660136961</v>
      </c>
      <c r="K382" s="71">
        <f>IF(D382&lt;Overview!$F$17,'='!G382/Overview!$F$26,Overview!$F$33)</f>
        <v>9.1428571428571423</v>
      </c>
      <c r="L382" s="72">
        <f t="shared" si="35"/>
        <v>9.1428571428571423</v>
      </c>
      <c r="M382" s="81">
        <f>MIN(1,Overview!$F$44*F382*(G382-Overview!$F$25)^2+0.2)</f>
        <v>1</v>
      </c>
      <c r="N382" s="48">
        <f>L382*F382*Overview!$F$8</f>
        <v>0.12482270400293095</v>
      </c>
      <c r="O382" s="48">
        <f>F382*Overview!$F$6</f>
        <v>2.3686817229354781E-3</v>
      </c>
      <c r="P382" s="122">
        <f>N382*(H382/G382-(1+Overview!$F$35/'='!G382)/(Overview!$F$37*Overview!$F$33))/('='!H382+Overview!$F$36)</f>
        <v>7.2926174618154994E-3</v>
      </c>
      <c r="Q382" s="128">
        <f>(N382/G382-P382)*H382*Overview!$F$29*'='!G382^3</f>
        <v>164.32371366260503</v>
      </c>
      <c r="R382" s="57">
        <f t="shared" si="30"/>
        <v>0</v>
      </c>
      <c r="S382" s="58">
        <f t="shared" si="31"/>
        <v>4.0212605106375145E-3</v>
      </c>
      <c r="T382" s="58">
        <f>IF(D382&lt;Overview!$F$18,(1-Overview!$F$9)*'='!Q382-'='!D382*'='!O382,0)</f>
        <v>0</v>
      </c>
      <c r="U382" s="54">
        <f>IF(D382&gt;=Overview!$F$18,(1-Overview!$F$9)*'='!Q382-Overview!$F$18*'='!O382,0)</f>
        <v>13.580886870922084</v>
      </c>
      <c r="V382" s="2"/>
      <c r="W382" s="112">
        <f>G382/Overview!$F$19</f>
        <v>2.4424121692738279</v>
      </c>
      <c r="X382" s="60">
        <f>G382^3*(1+H382*Overview!$F$38)</f>
        <v>5.6908622944074168</v>
      </c>
      <c r="Y382" s="61">
        <f>G382^3*Overview!$F$42*(1+Overview!$F$38*H382)+I382*Overview!$F$39/Overview!$F$40</f>
        <v>0.52258354856748224</v>
      </c>
      <c r="AD382" s="2"/>
    </row>
    <row r="383" spans="1:30">
      <c r="A383" s="34">
        <v>380</v>
      </c>
      <c r="B383">
        <v>1</v>
      </c>
      <c r="C383">
        <v>24</v>
      </c>
      <c r="D383" s="149">
        <f t="shared" si="32"/>
        <v>178.09744310451387</v>
      </c>
      <c r="E383" s="125">
        <f>B383/(B383+Overview!$F$22)</f>
        <v>0.58823529411764708</v>
      </c>
      <c r="F383" s="118">
        <f>EXP(Overview!$F$21/Overview!$F$5-Overview!$F$21/('='!C383+273.15))</f>
        <v>1.2060497570954571</v>
      </c>
      <c r="G383" s="77">
        <f t="shared" si="33"/>
        <v>1.6582670227598013</v>
      </c>
      <c r="H383" s="115">
        <f t="shared" si="34"/>
        <v>0.58823529411764708</v>
      </c>
      <c r="I383" s="80">
        <f>IF((A383-Overview!$F$43)/365=ROUND((A383-Overview!$F$43)/365,0),I382*0.05,I382+U382)</f>
        <v>253.04817301937717</v>
      </c>
      <c r="J383" s="70">
        <f>IF(D383&lt;Overview!$F$16,1,'='!G383/Overview!$F$26)</f>
        <v>71.786451201722997</v>
      </c>
      <c r="K383" s="71">
        <f>IF(D383&lt;Overview!$F$17,'='!G383/Overview!$F$26,Overview!$F$33)</f>
        <v>9.1428571428571423</v>
      </c>
      <c r="L383" s="72">
        <f t="shared" si="35"/>
        <v>9.1428571428571423</v>
      </c>
      <c r="M383" s="81">
        <f>MIN(1,Overview!$F$44*F383*(G383-Overview!$F$25)^2+0.2)</f>
        <v>1</v>
      </c>
      <c r="N383" s="48">
        <f>L383*F383*Overview!$F$8</f>
        <v>0.12482270400293095</v>
      </c>
      <c r="O383" s="48">
        <f>F383*Overview!$F$6</f>
        <v>2.3686817229354781E-3</v>
      </c>
      <c r="P383" s="122">
        <f>N383*(H383/G383-(1+Overview!$F$35/'='!G383)/(Overview!$F$37*Overview!$F$33))/('='!H383+Overview!$F$36)</f>
        <v>7.261187002149597E-3</v>
      </c>
      <c r="Q383" s="128">
        <f>(N383/G383-P383)*H383*Overview!$F$29*'='!G383^3</f>
        <v>165.15696492935203</v>
      </c>
      <c r="R383" s="57">
        <f t="shared" si="30"/>
        <v>0</v>
      </c>
      <c r="S383" s="58">
        <f t="shared" si="31"/>
        <v>4.0136623172522595E-3</v>
      </c>
      <c r="T383" s="58">
        <f>IF(D383&lt;Overview!$F$18,(1-Overview!$F$9)*'='!Q383-'='!D383*'='!O383,0)</f>
        <v>0</v>
      </c>
      <c r="U383" s="54">
        <f>IF(D383&gt;=Overview!$F$18,(1-Overview!$F$9)*'='!Q383-Overview!$F$18*'='!O383,0)</f>
        <v>13.651879878848927</v>
      </c>
      <c r="V383" s="2"/>
      <c r="W383" s="112">
        <f>G383/Overview!$F$19</f>
        <v>2.4483493618186936</v>
      </c>
      <c r="X383" s="60">
        <f>G383^3*(1+H383*Overview!$F$38)</f>
        <v>5.7324645422180138</v>
      </c>
      <c r="Y383" s="61">
        <f>G383^3*Overview!$F$42*(1+Overview!$F$38*H383)+I383*Overview!$F$39/Overview!$F$40</f>
        <v>0.52691790213628142</v>
      </c>
      <c r="AD383" s="2"/>
    </row>
    <row r="384" spans="1:30">
      <c r="A384" s="34">
        <v>381</v>
      </c>
      <c r="B384">
        <v>1</v>
      </c>
      <c r="C384">
        <v>24</v>
      </c>
      <c r="D384" s="149">
        <f t="shared" si="32"/>
        <v>178.09744310451387</v>
      </c>
      <c r="E384" s="125">
        <f>B384/(B384+Overview!$F$22)</f>
        <v>0.58823529411764708</v>
      </c>
      <c r="F384" s="118">
        <f>EXP(Overview!$F$21/Overview!$F$5-Overview!$F$21/('='!C384+273.15))</f>
        <v>1.2060497570954571</v>
      </c>
      <c r="G384" s="77">
        <f t="shared" si="33"/>
        <v>1.6622806850770535</v>
      </c>
      <c r="H384" s="115">
        <f t="shared" si="34"/>
        <v>0.58823529411764708</v>
      </c>
      <c r="I384" s="80">
        <f>IF((A384-Overview!$F$43)/365=ROUND((A384-Overview!$F$43)/365,0),I383*0.05,I383+U383)</f>
        <v>266.70005289822609</v>
      </c>
      <c r="J384" s="70">
        <f>IF(D384&lt;Overview!$F$16,1,'='!G384/Overview!$F$26)</f>
        <v>71.96020281718846</v>
      </c>
      <c r="K384" s="71">
        <f>IF(D384&lt;Overview!$F$17,'='!G384/Overview!$F$26,Overview!$F$33)</f>
        <v>9.1428571428571423</v>
      </c>
      <c r="L384" s="72">
        <f t="shared" si="35"/>
        <v>9.1428571428571423</v>
      </c>
      <c r="M384" s="81">
        <f>MIN(1,Overview!$F$44*F384*(G384-Overview!$F$25)^2+0.2)</f>
        <v>1</v>
      </c>
      <c r="N384" s="48">
        <f>L384*F384*Overview!$F$8</f>
        <v>0.12482270400293095</v>
      </c>
      <c r="O384" s="48">
        <f>F384*Overview!$F$6</f>
        <v>2.3686817229354781E-3</v>
      </c>
      <c r="P384" s="122">
        <f>N384*(H384/G384-(1+Overview!$F$35/'='!G384)/(Overview!$F$37*Overview!$F$33))/('='!H384+Overview!$F$36)</f>
        <v>7.2299675680379165E-3</v>
      </c>
      <c r="Q384" s="128">
        <f>(N384/G384-P384)*H384*Overview!$F$29*'='!G384^3</f>
        <v>165.99090154583416</v>
      </c>
      <c r="R384" s="57">
        <f t="shared" si="30"/>
        <v>0</v>
      </c>
      <c r="S384" s="58">
        <f t="shared" si="31"/>
        <v>4.0060784806943157E-3</v>
      </c>
      <c r="T384" s="58">
        <f>IF(D384&lt;Overview!$F$18,(1-Overview!$F$9)*'='!Q384-'='!D384*'='!O384,0)</f>
        <v>0</v>
      </c>
      <c r="U384" s="54">
        <f>IF(D384&gt;=Overview!$F$18,(1-Overview!$F$9)*'='!Q384-Overview!$F$18*'='!O384,0)</f>
        <v>13.722931278573206</v>
      </c>
      <c r="V384" s="2"/>
      <c r="W384" s="112">
        <f>G384/Overview!$F$19</f>
        <v>2.4542753360062801</v>
      </c>
      <c r="X384" s="60">
        <f>G384^3*(1+H384*Overview!$F$38)</f>
        <v>5.774189868277646</v>
      </c>
      <c r="Y384" s="61">
        <f>G384^3*Overview!$F$42*(1+Overview!$F$38*H384)+I384*Overview!$F$39/Overview!$F$40</f>
        <v>0.53126641771638372</v>
      </c>
      <c r="AD384" s="2"/>
    </row>
    <row r="385" spans="1:30">
      <c r="A385" s="34">
        <v>382</v>
      </c>
      <c r="B385">
        <v>1</v>
      </c>
      <c r="C385">
        <v>24</v>
      </c>
      <c r="D385" s="149">
        <f t="shared" si="32"/>
        <v>178.09744310451387</v>
      </c>
      <c r="E385" s="125">
        <f>B385/(B385+Overview!$F$22)</f>
        <v>0.58823529411764708</v>
      </c>
      <c r="F385" s="118">
        <f>EXP(Overview!$F$21/Overview!$F$5-Overview!$F$21/('='!C385+273.15))</f>
        <v>1.2060497570954571</v>
      </c>
      <c r="G385" s="77">
        <f t="shared" si="33"/>
        <v>1.6662867635577479</v>
      </c>
      <c r="H385" s="115">
        <f t="shared" si="34"/>
        <v>0.58823529411764708</v>
      </c>
      <c r="I385" s="80">
        <f>IF((A385-Overview!$F$43)/365=ROUND((A385-Overview!$F$43)/365,0),I384*0.05,I384+U384)</f>
        <v>280.42298417679928</v>
      </c>
      <c r="J385" s="70">
        <f>IF(D385&lt;Overview!$F$16,1,'='!G385/Overview!$F$26)</f>
        <v>72.13362612804103</v>
      </c>
      <c r="K385" s="71">
        <f>IF(D385&lt;Overview!$F$17,'='!G385/Overview!$F$26,Overview!$F$33)</f>
        <v>9.1428571428571423</v>
      </c>
      <c r="L385" s="72">
        <f t="shared" si="35"/>
        <v>9.1428571428571423</v>
      </c>
      <c r="M385" s="81">
        <f>MIN(1,Overview!$F$44*F385*(G385-Overview!$F$25)^2+0.2)</f>
        <v>1</v>
      </c>
      <c r="N385" s="48">
        <f>L385*F385*Overview!$F$8</f>
        <v>0.12482270400293095</v>
      </c>
      <c r="O385" s="48">
        <f>F385*Overview!$F$6</f>
        <v>2.3686817229354781E-3</v>
      </c>
      <c r="P385" s="122">
        <f>N385*(H385/G385-(1+Overview!$F$35/'='!G385)/(Overview!$F$37*Overview!$F$33))/('='!H385+Overview!$F$36)</f>
        <v>7.1989570966146683E-3</v>
      </c>
      <c r="Q385" s="128">
        <f>(N385/G385-P385)*H385*Overview!$F$29*'='!G385^3</f>
        <v>166.82551485318504</v>
      </c>
      <c r="R385" s="57">
        <f t="shared" si="30"/>
        <v>0</v>
      </c>
      <c r="S385" s="58">
        <f t="shared" si="31"/>
        <v>3.9985089738363792E-3</v>
      </c>
      <c r="T385" s="58">
        <f>IF(D385&lt;Overview!$F$18,(1-Overview!$F$9)*'='!Q385-'='!D385*'='!O385,0)</f>
        <v>0</v>
      </c>
      <c r="U385" s="54">
        <f>IF(D385&gt;=Overview!$F$18,(1-Overview!$F$9)*'='!Q385-Overview!$F$18*'='!O385,0)</f>
        <v>13.794040332359501</v>
      </c>
      <c r="V385" s="2"/>
      <c r="W385" s="112">
        <f>G385/Overview!$F$19</f>
        <v>2.4601901130337338</v>
      </c>
      <c r="X385" s="60">
        <f>G385^3*(1+H385*Overview!$F$38)</f>
        <v>5.8160377648941335</v>
      </c>
      <c r="Y385" s="61">
        <f>G385^3*Overview!$F$42*(1+Overview!$F$38*H385)+I385*Overview!$F$39/Overview!$F$40</f>
        <v>0.53562905215288192</v>
      </c>
      <c r="AD385" s="2"/>
    </row>
    <row r="386" spans="1:30">
      <c r="A386" s="34">
        <v>383</v>
      </c>
      <c r="B386">
        <v>1</v>
      </c>
      <c r="C386">
        <v>24</v>
      </c>
      <c r="D386" s="149">
        <f t="shared" si="32"/>
        <v>178.09744310451387</v>
      </c>
      <c r="E386" s="125">
        <f>B386/(B386+Overview!$F$22)</f>
        <v>0.58823529411764708</v>
      </c>
      <c r="F386" s="118">
        <f>EXP(Overview!$F$21/Overview!$F$5-Overview!$F$21/('='!C386+273.15))</f>
        <v>1.2060497570954571</v>
      </c>
      <c r="G386" s="77">
        <f t="shared" si="33"/>
        <v>1.6702852725315842</v>
      </c>
      <c r="H386" s="115">
        <f t="shared" si="34"/>
        <v>0.58823529411764708</v>
      </c>
      <c r="I386" s="80">
        <f>IF((A386-Overview!$F$43)/365=ROUND((A386-Overview!$F$43)/365,0),I385*0.05,I385+U385)</f>
        <v>294.21702450915876</v>
      </c>
      <c r="J386" s="70">
        <f>IF(D386&lt;Overview!$F$16,1,'='!G386/Overview!$F$26)</f>
        <v>72.306721754614031</v>
      </c>
      <c r="K386" s="71">
        <f>IF(D386&lt;Overview!$F$17,'='!G386/Overview!$F$26,Overview!$F$33)</f>
        <v>9.1428571428571423</v>
      </c>
      <c r="L386" s="72">
        <f t="shared" si="35"/>
        <v>9.1428571428571423</v>
      </c>
      <c r="M386" s="81">
        <f>MIN(1,Overview!$F$44*F386*(G386-Overview!$F$25)^2+0.2)</f>
        <v>1</v>
      </c>
      <c r="N386" s="48">
        <f>L386*F386*Overview!$F$8</f>
        <v>0.12482270400293095</v>
      </c>
      <c r="O386" s="48">
        <f>F386*Overview!$F$6</f>
        <v>2.3686817229354781E-3</v>
      </c>
      <c r="P386" s="122">
        <f>N386*(H386/G386-(1+Overview!$F$35/'='!G386)/(Overview!$F$37*Overview!$F$33))/('='!H386+Overview!$F$36)</f>
        <v>7.1681535517944357E-3</v>
      </c>
      <c r="Q386" s="128">
        <f>(N386/G386-P386)*H386*Overview!$F$29*'='!G386^3</f>
        <v>167.66079623009412</v>
      </c>
      <c r="R386" s="57">
        <f t="shared" si="30"/>
        <v>0</v>
      </c>
      <c r="S386" s="58">
        <f t="shared" si="31"/>
        <v>3.9909537696024037E-3</v>
      </c>
      <c r="T386" s="58">
        <f>IF(D386&lt;Overview!$F$18,(1-Overview!$F$9)*'='!Q386-'='!D386*'='!O386,0)</f>
        <v>0</v>
      </c>
      <c r="U386" s="54">
        <f>IF(D386&gt;=Overview!$F$18,(1-Overview!$F$9)*'='!Q386-Overview!$F$18*'='!O386,0)</f>
        <v>13.865206305672155</v>
      </c>
      <c r="V386" s="2"/>
      <c r="W386" s="112">
        <f>G386/Overview!$F$19</f>
        <v>2.4660937140581489</v>
      </c>
      <c r="X386" s="60">
        <f>G386^3*(1+H386*Overview!$F$38)</f>
        <v>5.8580077236218422</v>
      </c>
      <c r="Y386" s="61">
        <f>G386^3*Overview!$F$42*(1+Overview!$F$38*H386)+I386*Overview!$F$39/Overview!$F$40</f>
        <v>0.54000576219100016</v>
      </c>
      <c r="AD386" s="2"/>
    </row>
    <row r="387" spans="1:30">
      <c r="A387" s="34">
        <v>384</v>
      </c>
      <c r="B387">
        <v>1</v>
      </c>
      <c r="C387">
        <v>24</v>
      </c>
      <c r="D387" s="149">
        <f t="shared" si="32"/>
        <v>178.09744310451387</v>
      </c>
      <c r="E387" s="125">
        <f>B387/(B387+Overview!$F$22)</f>
        <v>0.58823529411764708</v>
      </c>
      <c r="F387" s="118">
        <f>EXP(Overview!$F$21/Overview!$F$5-Overview!$F$21/('='!C387+273.15))</f>
        <v>1.2060497570954571</v>
      </c>
      <c r="G387" s="77">
        <f t="shared" si="33"/>
        <v>1.6742762263011866</v>
      </c>
      <c r="H387" s="115">
        <f t="shared" si="34"/>
        <v>0.58823529411764708</v>
      </c>
      <c r="I387" s="80">
        <f>IF((A387-Overview!$F$43)/365=ROUND((A387-Overview!$F$43)/365,0),I386*0.05,I386+U386)</f>
        <v>308.08223081483089</v>
      </c>
      <c r="J387" s="70">
        <f>IF(D387&lt;Overview!$F$16,1,'='!G387/Overview!$F$26)</f>
        <v>72.479490316068691</v>
      </c>
      <c r="K387" s="71">
        <f>IF(D387&lt;Overview!$F$17,'='!G387/Overview!$F$26,Overview!$F$33)</f>
        <v>9.1428571428571423</v>
      </c>
      <c r="L387" s="72">
        <f t="shared" si="35"/>
        <v>9.1428571428571423</v>
      </c>
      <c r="M387" s="81">
        <f>MIN(1,Overview!$F$44*F387*(G387-Overview!$F$25)^2+0.2)</f>
        <v>1</v>
      </c>
      <c r="N387" s="48">
        <f>L387*F387*Overview!$F$8</f>
        <v>0.12482270400293095</v>
      </c>
      <c r="O387" s="48">
        <f>F387*Overview!$F$6</f>
        <v>2.3686817229354781E-3</v>
      </c>
      <c r="P387" s="122">
        <f>N387*(H387/G387-(1+Overview!$F$35/'='!G387)/(Overview!$F$37*Overview!$F$33))/('='!H387+Overview!$F$36)</f>
        <v>7.1375549238389445E-3</v>
      </c>
      <c r="Q387" s="128">
        <f>(N387/G387-P387)*H387*Overview!$F$29*'='!G387^3</f>
        <v>168.49673709269314</v>
      </c>
      <c r="R387" s="57">
        <f t="shared" ref="R387:R450" si="36">(E387*M387-H387)*N387/G387</f>
        <v>0</v>
      </c>
      <c r="S387" s="58">
        <f t="shared" ref="S387:S450" si="37">G387*P387/3</f>
        <v>3.983412840967507E-3</v>
      </c>
      <c r="T387" s="58">
        <f>IF(D387&lt;Overview!$F$18,(1-Overview!$F$9)*'='!Q387-'='!D387*'='!O387,0)</f>
        <v>0</v>
      </c>
      <c r="U387" s="54">
        <f>IF(D387&gt;=Overview!$F$18,(1-Overview!$F$9)*'='!Q387-Overview!$F$18*'='!O387,0)</f>
        <v>13.936428467165591</v>
      </c>
      <c r="V387" s="2"/>
      <c r="W387" s="112">
        <f>G387/Overview!$F$19</f>
        <v>2.4719861601966433</v>
      </c>
      <c r="X387" s="60">
        <f>G387^3*(1+H387*Overview!$F$38)</f>
        <v>5.9000992352851434</v>
      </c>
      <c r="Y387" s="61">
        <f>G387^3*Overview!$F$42*(1+Overview!$F$38*H387)+I387*Overview!$F$39/Overview!$F$40</f>
        <v>0.54439650447834365</v>
      </c>
      <c r="AD387" s="2"/>
    </row>
    <row r="388" spans="1:30">
      <c r="A388" s="34">
        <v>385</v>
      </c>
      <c r="B388">
        <v>1</v>
      </c>
      <c r="C388">
        <v>24</v>
      </c>
      <c r="D388" s="149">
        <f t="shared" ref="D388:D451" si="38">D387+T387</f>
        <v>178.09744310451387</v>
      </c>
      <c r="E388" s="125">
        <f>B388/(B388+Overview!$F$22)</f>
        <v>0.58823529411764708</v>
      </c>
      <c r="F388" s="118">
        <f>EXP(Overview!$F$21/Overview!$F$5-Overview!$F$21/('='!C388+273.15))</f>
        <v>1.2060497570954571</v>
      </c>
      <c r="G388" s="77">
        <f t="shared" ref="G388:G451" si="39">G387+S387</f>
        <v>1.678259639142154</v>
      </c>
      <c r="H388" s="115">
        <f t="shared" ref="H388:H451" si="40">H387+R387</f>
        <v>0.58823529411764708</v>
      </c>
      <c r="I388" s="80">
        <f>IF((A388-Overview!$F$43)/365=ROUND((A388-Overview!$F$43)/365,0),I387*0.05,I387+U387)</f>
        <v>322.01865928199646</v>
      </c>
      <c r="J388" s="70">
        <f>IF(D388&lt;Overview!$F$16,1,'='!G388/Overview!$F$26)</f>
        <v>72.651932430396286</v>
      </c>
      <c r="K388" s="71">
        <f>IF(D388&lt;Overview!$F$17,'='!G388/Overview!$F$26,Overview!$F$33)</f>
        <v>9.1428571428571423</v>
      </c>
      <c r="L388" s="72">
        <f t="shared" ref="L388:L451" si="41">IF(J388=1,1,K388)</f>
        <v>9.1428571428571423</v>
      </c>
      <c r="M388" s="81">
        <f>MIN(1,Overview!$F$44*F388*(G388-Overview!$F$25)^2+0.2)</f>
        <v>1</v>
      </c>
      <c r="N388" s="48">
        <f>L388*F388*Overview!$F$8</f>
        <v>0.12482270400293095</v>
      </c>
      <c r="O388" s="48">
        <f>F388*Overview!$F$6</f>
        <v>2.3686817229354781E-3</v>
      </c>
      <c r="P388" s="122">
        <f>N388*(H388/G388-(1+Overview!$F$35/'='!G388)/(Overview!$F$37*Overview!$F$33))/('='!H388+Overview!$F$36)</f>
        <v>7.1071592289322083E-3</v>
      </c>
      <c r="Q388" s="128">
        <f>(N388/G388-P388)*H388*Overview!$F$29*'='!G388^3</f>
        <v>169.33332889444242</v>
      </c>
      <c r="R388" s="57">
        <f t="shared" si="36"/>
        <v>0</v>
      </c>
      <c r="S388" s="58">
        <f t="shared" si="37"/>
        <v>3.9758861609578656E-3</v>
      </c>
      <c r="T388" s="58">
        <f>IF(D388&lt;Overview!$F$18,(1-Overview!$F$9)*'='!Q388-'='!D388*'='!O388,0)</f>
        <v>0</v>
      </c>
      <c r="U388" s="54">
        <f>IF(D388&gt;=Overview!$F$18,(1-Overview!$F$9)*'='!Q388-Overview!$F$18*'='!O388,0)</f>
        <v>14.007706088674629</v>
      </c>
      <c r="V388" s="2"/>
      <c r="W388" s="112">
        <f>G388/Overview!$F$19</f>
        <v>2.4778674725264342</v>
      </c>
      <c r="X388" s="60">
        <f>G388^3*(1+H388*Overview!$F$38)</f>
        <v>5.9423117900016544</v>
      </c>
      <c r="Y388" s="61">
        <f>G388^3*Overview!$F$42*(1+Overview!$F$38*H388)+I388*Overview!$F$39/Overview!$F$40</f>
        <v>0.54880123556713023</v>
      </c>
      <c r="AD388" s="2"/>
    </row>
    <row r="389" spans="1:30">
      <c r="A389" s="34">
        <v>386</v>
      </c>
      <c r="B389">
        <v>1</v>
      </c>
      <c r="C389">
        <v>24</v>
      </c>
      <c r="D389" s="149">
        <f t="shared" si="38"/>
        <v>178.09744310451387</v>
      </c>
      <c r="E389" s="125">
        <f>B389/(B389+Overview!$F$22)</f>
        <v>0.58823529411764708</v>
      </c>
      <c r="F389" s="118">
        <f>EXP(Overview!$F$21/Overview!$F$5-Overview!$F$21/('='!C389+273.15))</f>
        <v>1.2060497570954571</v>
      </c>
      <c r="G389" s="77">
        <f t="shared" si="39"/>
        <v>1.6822355253031118</v>
      </c>
      <c r="H389" s="115">
        <f t="shared" si="40"/>
        <v>0.58823529411764708</v>
      </c>
      <c r="I389" s="80">
        <f>IF((A389-Overview!$F$43)/365=ROUND((A389-Overview!$F$43)/365,0),I388*0.05,I388+U388)</f>
        <v>336.0263653706711</v>
      </c>
      <c r="J389" s="70">
        <f>IF(D389&lt;Overview!$F$16,1,'='!G389/Overview!$F$26)</f>
        <v>72.824048714420428</v>
      </c>
      <c r="K389" s="71">
        <f>IF(D389&lt;Overview!$F$17,'='!G389/Overview!$F$26,Overview!$F$33)</f>
        <v>9.1428571428571423</v>
      </c>
      <c r="L389" s="72">
        <f t="shared" si="41"/>
        <v>9.1428571428571423</v>
      </c>
      <c r="M389" s="81">
        <f>MIN(1,Overview!$F$44*F389*(G389-Overview!$F$25)^2+0.2)</f>
        <v>1</v>
      </c>
      <c r="N389" s="48">
        <f>L389*F389*Overview!$F$8</f>
        <v>0.12482270400293095</v>
      </c>
      <c r="O389" s="48">
        <f>F389*Overview!$F$6</f>
        <v>2.3686817229354781E-3</v>
      </c>
      <c r="P389" s="122">
        <f>N389*(H389/G389-(1+Overview!$F$35/'='!G389)/(Overview!$F$37*Overview!$F$33))/('='!H389+Overview!$F$36)</f>
        <v>7.0769645087638763E-3</v>
      </c>
      <c r="Q389" s="128">
        <f>(N389/G389-P389)*H389*Overview!$F$29*'='!G389^3</f>
        <v>170.17056312601798</v>
      </c>
      <c r="R389" s="57">
        <f t="shared" si="36"/>
        <v>0</v>
      </c>
      <c r="S389" s="58">
        <f t="shared" si="37"/>
        <v>3.9683737026506259E-3</v>
      </c>
      <c r="T389" s="58">
        <f>IF(D389&lt;Overview!$F$18,(1-Overview!$F$9)*'='!Q389-'='!D389*'='!O389,0)</f>
        <v>0</v>
      </c>
      <c r="U389" s="54">
        <f>IF(D389&gt;=Overview!$F$18,(1-Overview!$F$9)*'='!Q389-Overview!$F$18*'='!O389,0)</f>
        <v>14.079038445204867</v>
      </c>
      <c r="V389" s="2"/>
      <c r="W389" s="112">
        <f>G389/Overview!$F$19</f>
        <v>2.4837376720849131</v>
      </c>
      <c r="X389" s="60">
        <f>G389^3*(1+H389*Overview!$F$38)</f>
        <v>5.9846448772052678</v>
      </c>
      <c r="Y389" s="61">
        <f>G389^3*Overview!$F$42*(1+Overview!$F$38*H389)+I389*Overview!$F$39/Overview!$F$40</f>
        <v>0.55321991191639952</v>
      </c>
      <c r="AD389" s="2"/>
    </row>
    <row r="390" spans="1:30">
      <c r="A390" s="34">
        <v>387</v>
      </c>
      <c r="B390">
        <v>1</v>
      </c>
      <c r="C390">
        <v>24</v>
      </c>
      <c r="D390" s="149">
        <f t="shared" si="38"/>
        <v>178.09744310451387</v>
      </c>
      <c r="E390" s="125">
        <f>B390/(B390+Overview!$F$22)</f>
        <v>0.58823529411764708</v>
      </c>
      <c r="F390" s="118">
        <f>EXP(Overview!$F$21/Overview!$F$5-Overview!$F$21/('='!C390+273.15))</f>
        <v>1.2060497570954571</v>
      </c>
      <c r="G390" s="77">
        <f t="shared" si="39"/>
        <v>1.6862038990057624</v>
      </c>
      <c r="H390" s="115">
        <f t="shared" si="40"/>
        <v>0.58823529411764708</v>
      </c>
      <c r="I390" s="80">
        <f>IF((A390-Overview!$F$43)/365=ROUND((A390-Overview!$F$43)/365,0),I389*0.05,I389+U389)</f>
        <v>350.10540381587595</v>
      </c>
      <c r="J390" s="70">
        <f>IF(D390&lt;Overview!$F$16,1,'='!G390/Overview!$F$26)</f>
        <v>72.995839783799241</v>
      </c>
      <c r="K390" s="71">
        <f>IF(D390&lt;Overview!$F$17,'='!G390/Overview!$F$26,Overview!$F$33)</f>
        <v>9.1428571428571423</v>
      </c>
      <c r="L390" s="72">
        <f t="shared" si="41"/>
        <v>9.1428571428571423</v>
      </c>
      <c r="M390" s="81">
        <f>MIN(1,Overview!$F$44*F390*(G390-Overview!$F$25)^2+0.2)</f>
        <v>1</v>
      </c>
      <c r="N390" s="48">
        <f>L390*F390*Overview!$F$8</f>
        <v>0.12482270400293095</v>
      </c>
      <c r="O390" s="48">
        <f>F390*Overview!$F$6</f>
        <v>2.3686817229354781E-3</v>
      </c>
      <c r="P390" s="122">
        <f>N390*(H390/G390-(1+Overview!$F$35/'='!G390)/(Overview!$F$37*Overview!$F$33))/('='!H390+Overview!$F$36)</f>
        <v>7.0469688301205901E-3</v>
      </c>
      <c r="Q390" s="128">
        <f>(N390/G390-P390)*H390*Overview!$F$29*'='!G390^3</f>
        <v>171.00843131519841</v>
      </c>
      <c r="R390" s="57">
        <f t="shared" si="36"/>
        <v>0</v>
      </c>
      <c r="S390" s="58">
        <f t="shared" si="37"/>
        <v>3.9608754391738049E-3</v>
      </c>
      <c r="T390" s="58">
        <f>IF(D390&lt;Overview!$F$18,(1-Overview!$F$9)*'='!Q390-'='!D390*'='!O390,0)</f>
        <v>0</v>
      </c>
      <c r="U390" s="54">
        <f>IF(D390&gt;=Overview!$F$18,(1-Overview!$F$9)*'='!Q390-Overview!$F$18*'='!O390,0)</f>
        <v>14.15042481492304</v>
      </c>
      <c r="V390" s="2"/>
      <c r="W390" s="112">
        <f>G390/Overview!$F$19</f>
        <v>2.4895967798697214</v>
      </c>
      <c r="X390" s="60">
        <f>G390^3*(1+H390*Overview!$F$38)</f>
        <v>6.0270979856689681</v>
      </c>
      <c r="Y390" s="61">
        <f>G390^3*Overview!$F$42*(1+Overview!$F$38*H390)+I390*Overview!$F$39/Overview!$F$40</f>
        <v>0.55765248989420602</v>
      </c>
      <c r="AD390" s="2"/>
    </row>
    <row r="391" spans="1:30">
      <c r="A391" s="34">
        <v>388</v>
      </c>
      <c r="B391">
        <v>1</v>
      </c>
      <c r="C391">
        <v>24</v>
      </c>
      <c r="D391" s="149">
        <f t="shared" si="38"/>
        <v>178.09744310451387</v>
      </c>
      <c r="E391" s="125">
        <f>B391/(B391+Overview!$F$22)</f>
        <v>0.58823529411764708</v>
      </c>
      <c r="F391" s="118">
        <f>EXP(Overview!$F$21/Overview!$F$5-Overview!$F$21/('='!C391+273.15))</f>
        <v>1.2060497570954571</v>
      </c>
      <c r="G391" s="77">
        <f t="shared" si="39"/>
        <v>1.6901647744449362</v>
      </c>
      <c r="H391" s="115">
        <f t="shared" si="40"/>
        <v>0.58823529411764708</v>
      </c>
      <c r="I391" s="80">
        <f>IF((A391-Overview!$F$43)/365=ROUND((A391-Overview!$F$43)/365,0),I390*0.05,I390+U390)</f>
        <v>364.25582863079899</v>
      </c>
      <c r="J391" s="70">
        <f>IF(D391&lt;Overview!$F$16,1,'='!G391/Overview!$F$26)</f>
        <v>73.167306253027547</v>
      </c>
      <c r="K391" s="71">
        <f>IF(D391&lt;Overview!$F$17,'='!G391/Overview!$F$26,Overview!$F$33)</f>
        <v>9.1428571428571423</v>
      </c>
      <c r="L391" s="72">
        <f t="shared" si="41"/>
        <v>9.1428571428571423</v>
      </c>
      <c r="M391" s="81">
        <f>MIN(1,Overview!$F$44*F391*(G391-Overview!$F$25)^2+0.2)</f>
        <v>1</v>
      </c>
      <c r="N391" s="48">
        <f>L391*F391*Overview!$F$8</f>
        <v>0.12482270400293095</v>
      </c>
      <c r="O391" s="48">
        <f>F391*Overview!$F$6</f>
        <v>2.3686817229354781E-3</v>
      </c>
      <c r="P391" s="122">
        <f>N391*(H391/G391-(1+Overview!$F$35/'='!G391)/(Overview!$F$37*Overview!$F$33))/('='!H391+Overview!$F$36)</f>
        <v>7.0171702844851669E-3</v>
      </c>
      <c r="Q391" s="128">
        <f>(N391/G391-P391)*H391*Overview!$F$29*'='!G391^3</f>
        <v>171.84692502675145</v>
      </c>
      <c r="R391" s="57">
        <f t="shared" si="36"/>
        <v>0</v>
      </c>
      <c r="S391" s="58">
        <f t="shared" si="37"/>
        <v>3.9533913437061934E-3</v>
      </c>
      <c r="T391" s="58">
        <f>IF(D391&lt;Overview!$F$18,(1-Overview!$F$9)*'='!Q391-'='!D391*'='!O391,0)</f>
        <v>0</v>
      </c>
      <c r="U391" s="54">
        <f>IF(D391&gt;=Overview!$F$18,(1-Overview!$F$9)*'='!Q391-Overview!$F$18*'='!O391,0)</f>
        <v>14.221864479147358</v>
      </c>
      <c r="V391" s="2"/>
      <c r="W391" s="112">
        <f>G391/Overview!$F$19</f>
        <v>2.495444816838825</v>
      </c>
      <c r="X391" s="60">
        <f>G391^3*(1+H391*Overview!$F$38)</f>
        <v>6.0696706035274293</v>
      </c>
      <c r="Y391" s="61">
        <f>G391^3*Overview!$F$42*(1+Overview!$F$38*H391)+I391*Overview!$F$39/Overview!$F$40</f>
        <v>0.56209892577978882</v>
      </c>
      <c r="AD391" s="2"/>
    </row>
    <row r="392" spans="1:30">
      <c r="A392" s="34">
        <v>389</v>
      </c>
      <c r="B392">
        <v>1</v>
      </c>
      <c r="C392">
        <v>24</v>
      </c>
      <c r="D392" s="149">
        <f t="shared" si="38"/>
        <v>178.09744310451387</v>
      </c>
      <c r="E392" s="125">
        <f>B392/(B392+Overview!$F$22)</f>
        <v>0.58823529411764708</v>
      </c>
      <c r="F392" s="118">
        <f>EXP(Overview!$F$21/Overview!$F$5-Overview!$F$21/('='!C392+273.15))</f>
        <v>1.2060497570954571</v>
      </c>
      <c r="G392" s="77">
        <f t="shared" si="39"/>
        <v>1.6941181657886424</v>
      </c>
      <c r="H392" s="115">
        <f t="shared" si="40"/>
        <v>0.58823529411764708</v>
      </c>
      <c r="I392" s="80">
        <f>IF((A392-Overview!$F$43)/365=ROUND((A392-Overview!$F$43)/365,0),I391*0.05,I391+U391)</f>
        <v>378.47769310994636</v>
      </c>
      <c r="J392" s="70">
        <f>IF(D392&lt;Overview!$F$16,1,'='!G392/Overview!$F$26)</f>
        <v>73.338448735439073</v>
      </c>
      <c r="K392" s="71">
        <f>IF(D392&lt;Overview!$F$17,'='!G392/Overview!$F$26,Overview!$F$33)</f>
        <v>9.1428571428571423</v>
      </c>
      <c r="L392" s="72">
        <f t="shared" si="41"/>
        <v>9.1428571428571423</v>
      </c>
      <c r="M392" s="81">
        <f>MIN(1,Overview!$F$44*F392*(G392-Overview!$F$25)^2+0.2)</f>
        <v>1</v>
      </c>
      <c r="N392" s="48">
        <f>L392*F392*Overview!$F$8</f>
        <v>0.12482270400293095</v>
      </c>
      <c r="O392" s="48">
        <f>F392*Overview!$F$6</f>
        <v>2.3686817229354781E-3</v>
      </c>
      <c r="P392" s="122">
        <f>N392*(H392/G392-(1+Overview!$F$35/'='!G392)/(Overview!$F$37*Overview!$F$33))/('='!H392+Overview!$F$36)</f>
        <v>6.9875669876434468E-3</v>
      </c>
      <c r="Q392" s="128">
        <f>(N392/G392-P392)*H392*Overview!$F$29*'='!G392^3</f>
        <v>172.6860358623218</v>
      </c>
      <c r="R392" s="57">
        <f t="shared" si="36"/>
        <v>0</v>
      </c>
      <c r="S392" s="58">
        <f t="shared" si="37"/>
        <v>3.9459213894772619E-3</v>
      </c>
      <c r="T392" s="58">
        <f>IF(D392&lt;Overview!$F$18,(1-Overview!$F$9)*'='!Q392-'='!D392*'='!O392,0)</f>
        <v>0</v>
      </c>
      <c r="U392" s="54">
        <f>IF(D392&gt;=Overview!$F$18,(1-Overview!$F$9)*'='!Q392-Overview!$F$18*'='!O392,0)</f>
        <v>14.293356722337952</v>
      </c>
      <c r="V392" s="2"/>
      <c r="W392" s="112">
        <f>G392/Overview!$F$19</f>
        <v>2.5012818039105897</v>
      </c>
      <c r="X392" s="60">
        <f>G392^3*(1+H392*Overview!$F$38)</f>
        <v>6.1123622182994204</v>
      </c>
      <c r="Y392" s="61">
        <f>G392^3*Overview!$F$42*(1+Overview!$F$38*H392)+I392*Overview!$F$39/Overview!$F$40</f>
        <v>0.56655917576572545</v>
      </c>
      <c r="AD392" s="2"/>
    </row>
    <row r="393" spans="1:30">
      <c r="A393" s="34">
        <v>390</v>
      </c>
      <c r="B393">
        <v>1</v>
      </c>
      <c r="C393">
        <v>24</v>
      </c>
      <c r="D393" s="149">
        <f t="shared" si="38"/>
        <v>178.09744310451387</v>
      </c>
      <c r="E393" s="125">
        <f>B393/(B393+Overview!$F$22)</f>
        <v>0.58823529411764708</v>
      </c>
      <c r="F393" s="118">
        <f>EXP(Overview!$F$21/Overview!$F$5-Overview!$F$21/('='!C393+273.15))</f>
        <v>1.2060497570954571</v>
      </c>
      <c r="G393" s="77">
        <f t="shared" si="39"/>
        <v>1.6980640871781196</v>
      </c>
      <c r="H393" s="115">
        <f t="shared" si="40"/>
        <v>0.58823529411764708</v>
      </c>
      <c r="I393" s="80">
        <f>IF((A393-Overview!$F$43)/365=ROUND((A393-Overview!$F$43)/365,0),I392*0.05,I392+U392)</f>
        <v>392.77104983228429</v>
      </c>
      <c r="J393" s="70">
        <f>IF(D393&lt;Overview!$F$16,1,'='!G393/Overview!$F$26)</f>
        <v>73.509267843208647</v>
      </c>
      <c r="K393" s="71">
        <f>IF(D393&lt;Overview!$F$17,'='!G393/Overview!$F$26,Overview!$F$33)</f>
        <v>9.1428571428571423</v>
      </c>
      <c r="L393" s="72">
        <f t="shared" si="41"/>
        <v>9.1428571428571423</v>
      </c>
      <c r="M393" s="81">
        <f>MIN(1,Overview!$F$44*F393*(G393-Overview!$F$25)^2+0.2)</f>
        <v>1</v>
      </c>
      <c r="N393" s="48">
        <f>L393*F393*Overview!$F$8</f>
        <v>0.12482270400293095</v>
      </c>
      <c r="O393" s="48">
        <f>F393*Overview!$F$6</f>
        <v>2.3686817229354781E-3</v>
      </c>
      <c r="P393" s="122">
        <f>N393*(H393/G393-(1+Overview!$F$35/'='!G393)/(Overview!$F$37*Overview!$F$33))/('='!H393+Overview!$F$36)</f>
        <v>6.958157079298628E-3</v>
      </c>
      <c r="Q393" s="128">
        <f>(N393/G393-P393)*H393*Overview!$F$29*'='!G393^3</f>
        <v>173.52575546031832</v>
      </c>
      <c r="R393" s="57">
        <f t="shared" si="36"/>
        <v>0</v>
      </c>
      <c r="S393" s="58">
        <f t="shared" si="37"/>
        <v>3.9384655497670647E-3</v>
      </c>
      <c r="T393" s="58">
        <f>IF(D393&lt;Overview!$F$18,(1-Overview!$F$9)*'='!Q393-'='!D393*'='!O393,0)</f>
        <v>0</v>
      </c>
      <c r="U393" s="54">
        <f>IF(D393&gt;=Overview!$F$18,(1-Overview!$F$9)*'='!Q393-Overview!$F$18*'='!O393,0)</f>
        <v>14.364900832087256</v>
      </c>
      <c r="V393" s="2"/>
      <c r="W393" s="112">
        <f>G393/Overview!$F$19</f>
        <v>2.507107761963856</v>
      </c>
      <c r="X393" s="60">
        <f>G393^3*(1+H393*Overview!$F$38)</f>
        <v>6.1551723169099821</v>
      </c>
      <c r="Y393" s="61">
        <f>G393^3*Overview!$F$42*(1+Overview!$F$38*H393)+I393*Overview!$F$39/Overview!$F$40</f>
        <v>0.57103319596006497</v>
      </c>
      <c r="AD393" s="2"/>
    </row>
    <row r="394" spans="1:30">
      <c r="A394" s="34">
        <v>391</v>
      </c>
      <c r="B394">
        <v>1</v>
      </c>
      <c r="C394">
        <v>24</v>
      </c>
      <c r="D394" s="149">
        <f t="shared" si="38"/>
        <v>178.09744310451387</v>
      </c>
      <c r="E394" s="125">
        <f>B394/(B394+Overview!$F$22)</f>
        <v>0.58823529411764708</v>
      </c>
      <c r="F394" s="118">
        <f>EXP(Overview!$F$21/Overview!$F$5-Overview!$F$21/('='!C394+273.15))</f>
        <v>1.2060497570954571</v>
      </c>
      <c r="G394" s="77">
        <f t="shared" si="39"/>
        <v>1.7020025527278866</v>
      </c>
      <c r="H394" s="115">
        <f t="shared" si="40"/>
        <v>0.58823529411764708</v>
      </c>
      <c r="I394" s="80">
        <f>IF((A394-Overview!$F$43)/365=ROUND((A394-Overview!$F$43)/365,0),I393*0.05,I393+U393)</f>
        <v>407.13595066437153</v>
      </c>
      <c r="J394" s="70">
        <f>IF(D394&lt;Overview!$F$16,1,'='!G394/Overview!$F$26)</f>
        <v>73.679764187354394</v>
      </c>
      <c r="K394" s="71">
        <f>IF(D394&lt;Overview!$F$17,'='!G394/Overview!$F$26,Overview!$F$33)</f>
        <v>9.1428571428571423</v>
      </c>
      <c r="L394" s="72">
        <f t="shared" si="41"/>
        <v>9.1428571428571423</v>
      </c>
      <c r="M394" s="81">
        <f>MIN(1,Overview!$F$44*F394*(G394-Overview!$F$25)^2+0.2)</f>
        <v>1</v>
      </c>
      <c r="N394" s="48">
        <f>L394*F394*Overview!$F$8</f>
        <v>0.12482270400293095</v>
      </c>
      <c r="O394" s="48">
        <f>F394*Overview!$F$6</f>
        <v>2.3686817229354781E-3</v>
      </c>
      <c r="P394" s="122">
        <f>N394*(H394/G394-(1+Overview!$F$35/'='!G394)/(Overview!$F$37*Overview!$F$33))/('='!H394+Overview!$F$36)</f>
        <v>6.9289387226929055E-3</v>
      </c>
      <c r="Q394" s="128">
        <f>(N394/G394-P394)*H394*Overview!$F$29*'='!G394^3</f>
        <v>174.36607549580131</v>
      </c>
      <c r="R394" s="57">
        <f t="shared" si="36"/>
        <v>0</v>
      </c>
      <c r="S394" s="58">
        <f t="shared" si="37"/>
        <v>3.9310237979061418E-3</v>
      </c>
      <c r="T394" s="58">
        <f>IF(D394&lt;Overview!$F$18,(1-Overview!$F$9)*'='!Q394-'='!D394*'='!O394,0)</f>
        <v>0</v>
      </c>
      <c r="U394" s="54">
        <f>IF(D394&gt;=Overview!$F$18,(1-Overview!$F$9)*'='!Q394-Overview!$F$18*'='!O394,0)</f>
        <v>14.436496099110407</v>
      </c>
      <c r="V394" s="2"/>
      <c r="W394" s="112">
        <f>G394/Overview!$F$19</f>
        <v>2.5129227118380135</v>
      </c>
      <c r="X394" s="60">
        <f>G394^3*(1+H394*Overview!$F$38)</f>
        <v>6.1981003857124124</v>
      </c>
      <c r="Y394" s="61">
        <f>G394^3*Overview!$F$42*(1+Overview!$F$38*H394)+I394*Overview!$F$39/Overview!$F$40</f>
        <v>0.57552094238844154</v>
      </c>
      <c r="AD394" s="2"/>
    </row>
    <row r="395" spans="1:30">
      <c r="A395" s="34">
        <v>392</v>
      </c>
      <c r="B395">
        <v>1</v>
      </c>
      <c r="C395">
        <v>24</v>
      </c>
      <c r="D395" s="149">
        <f t="shared" si="38"/>
        <v>178.09744310451387</v>
      </c>
      <c r="E395" s="125">
        <f>B395/(B395+Overview!$F$22)</f>
        <v>0.58823529411764708</v>
      </c>
      <c r="F395" s="118">
        <f>EXP(Overview!$F$21/Overview!$F$5-Overview!$F$21/('='!C395+273.15))</f>
        <v>1.2060497570954571</v>
      </c>
      <c r="G395" s="77">
        <f t="shared" si="39"/>
        <v>1.7059335765257928</v>
      </c>
      <c r="H395" s="115">
        <f t="shared" si="40"/>
        <v>0.58823529411764708</v>
      </c>
      <c r="I395" s="80">
        <f>IF((A395-Overview!$F$43)/365=ROUND((A395-Overview!$F$43)/365,0),I394*0.05,I394+U394)</f>
        <v>421.57244676348193</v>
      </c>
      <c r="J395" s="70">
        <f>IF(D395&lt;Overview!$F$16,1,'='!G395/Overview!$F$26)</f>
        <v>73.849938377739946</v>
      </c>
      <c r="K395" s="71">
        <f>IF(D395&lt;Overview!$F$17,'='!G395/Overview!$F$26,Overview!$F$33)</f>
        <v>9.1428571428571423</v>
      </c>
      <c r="L395" s="72">
        <f t="shared" si="41"/>
        <v>9.1428571428571423</v>
      </c>
      <c r="M395" s="81">
        <f>MIN(1,Overview!$F$44*F395*(G395-Overview!$F$25)^2+0.2)</f>
        <v>1</v>
      </c>
      <c r="N395" s="48">
        <f>L395*F395*Overview!$F$8</f>
        <v>0.12482270400293095</v>
      </c>
      <c r="O395" s="48">
        <f>F395*Overview!$F$6</f>
        <v>2.3686817229354781E-3</v>
      </c>
      <c r="P395" s="122">
        <f>N395*(H395/G395-(1+Overview!$F$35/'='!G395)/(Overview!$F$37*Overview!$F$33))/('='!H395+Overview!$F$36)</f>
        <v>6.8999101042362962E-3</v>
      </c>
      <c r="Q395" s="128">
        <f>(N395/G395-P395)*H395*Overview!$F$29*'='!G395^3</f>
        <v>175.20698768037084</v>
      </c>
      <c r="R395" s="57">
        <f t="shared" si="36"/>
        <v>0</v>
      </c>
      <c r="S395" s="58">
        <f t="shared" si="37"/>
        <v>3.9235961072754269E-3</v>
      </c>
      <c r="T395" s="58">
        <f>IF(D395&lt;Overview!$F$18,(1-Overview!$F$9)*'='!Q395-'='!D395*'='!O395,0)</f>
        <v>0</v>
      </c>
      <c r="U395" s="54">
        <f>IF(D395&gt;=Overview!$F$18,(1-Overview!$F$9)*'='!Q395-Overview!$F$18*'='!O395,0)</f>
        <v>14.508141817235732</v>
      </c>
      <c r="V395" s="2"/>
      <c r="W395" s="112">
        <f>G395/Overview!$F$19</f>
        <v>2.5187266743330765</v>
      </c>
      <c r="X395" s="60">
        <f>G395^3*(1+H395*Overview!$F$38)</f>
        <v>6.2411459105100464</v>
      </c>
      <c r="Y395" s="61">
        <f>G395^3*Overview!$F$42*(1+Overview!$F$38*H395)+I395*Overview!$F$39/Overview!$F$40</f>
        <v>0.58002237099617182</v>
      </c>
      <c r="AD395" s="2"/>
    </row>
    <row r="396" spans="1:30">
      <c r="A396" s="34">
        <v>393</v>
      </c>
      <c r="B396">
        <v>1</v>
      </c>
      <c r="C396">
        <v>24</v>
      </c>
      <c r="D396" s="149">
        <f t="shared" si="38"/>
        <v>178.09744310451387</v>
      </c>
      <c r="E396" s="125">
        <f>B396/(B396+Overview!$F$22)</f>
        <v>0.58823529411764708</v>
      </c>
      <c r="F396" s="118">
        <f>EXP(Overview!$F$21/Overview!$F$5-Overview!$F$21/('='!C396+273.15))</f>
        <v>1.2060497570954571</v>
      </c>
      <c r="G396" s="77">
        <f t="shared" si="39"/>
        <v>1.7098571726330682</v>
      </c>
      <c r="H396" s="115">
        <f t="shared" si="40"/>
        <v>0.58823529411764708</v>
      </c>
      <c r="I396" s="80">
        <f>IF((A396-Overview!$F$43)/365=ROUND((A396-Overview!$F$43)/365,0),I395*0.05,I395+U395)</f>
        <v>436.08058858071769</v>
      </c>
      <c r="J396" s="70">
        <f>IF(D396&lt;Overview!$F$16,1,'='!G396/Overview!$F$26)</f>
        <v>74.01979102307655</v>
      </c>
      <c r="K396" s="71">
        <f>IF(D396&lt;Overview!$F$17,'='!G396/Overview!$F$26,Overview!$F$33)</f>
        <v>9.1428571428571423</v>
      </c>
      <c r="L396" s="72">
        <f t="shared" si="41"/>
        <v>9.1428571428571423</v>
      </c>
      <c r="M396" s="81">
        <f>MIN(1,Overview!$F$44*F396*(G396-Overview!$F$25)^2+0.2)</f>
        <v>1</v>
      </c>
      <c r="N396" s="48">
        <f>L396*F396*Overview!$F$8</f>
        <v>0.12482270400293095</v>
      </c>
      <c r="O396" s="48">
        <f>F396*Overview!$F$6</f>
        <v>2.3686817229354781E-3</v>
      </c>
      <c r="P396" s="122">
        <f>N396*(H396/G396-(1+Overview!$F$35/'='!G396)/(Overview!$F$37*Overview!$F$33))/('='!H396+Overview!$F$36)</f>
        <v>6.8710694331424477E-3</v>
      </c>
      <c r="Q396" s="128">
        <f>(N396/G396-P396)*H396*Overview!$F$29*'='!G396^3</f>
        <v>176.04848376205393</v>
      </c>
      <c r="R396" s="57">
        <f t="shared" si="36"/>
        <v>0</v>
      </c>
      <c r="S396" s="58">
        <f t="shared" si="37"/>
        <v>3.9161824513061485E-3</v>
      </c>
      <c r="T396" s="58">
        <f>IF(D396&lt;Overview!$F$18,(1-Overview!$F$9)*'='!Q396-'='!D396*'='!O396,0)</f>
        <v>0</v>
      </c>
      <c r="U396" s="54">
        <f>IF(D396&gt;=Overview!$F$18,(1-Overview!$F$9)*'='!Q396-Overview!$F$18*'='!O396,0)</f>
        <v>14.579837283395131</v>
      </c>
      <c r="V396" s="2"/>
      <c r="W396" s="112">
        <f>G396/Overview!$F$19</f>
        <v>2.5245196702097568</v>
      </c>
      <c r="X396" s="60">
        <f>G396^3*(1+H396*Overview!$F$38)</f>
        <v>6.2843083765778154</v>
      </c>
      <c r="Y396" s="61">
        <f>G396^3*Overview!$F$42*(1+Overview!$F$38*H396)+I396*Overview!$F$39/Overview!$F$40</f>
        <v>0.58453743765032917</v>
      </c>
      <c r="AD396" s="2"/>
    </row>
    <row r="397" spans="1:30">
      <c r="A397" s="34">
        <v>394</v>
      </c>
      <c r="B397">
        <v>1</v>
      </c>
      <c r="C397">
        <v>24</v>
      </c>
      <c r="D397" s="149">
        <f t="shared" si="38"/>
        <v>178.09744310451387</v>
      </c>
      <c r="E397" s="125">
        <f>B397/(B397+Overview!$F$22)</f>
        <v>0.58823529411764708</v>
      </c>
      <c r="F397" s="118">
        <f>EXP(Overview!$F$21/Overview!$F$5-Overview!$F$21/('='!C397+273.15))</f>
        <v>1.2060497570954571</v>
      </c>
      <c r="G397" s="77">
        <f t="shared" si="39"/>
        <v>1.7137733550843743</v>
      </c>
      <c r="H397" s="115">
        <f t="shared" si="40"/>
        <v>0.58823529411764708</v>
      </c>
      <c r="I397" s="80">
        <f>IF((A397-Overview!$F$43)/365=ROUND((A397-Overview!$F$43)/365,0),I396*0.05,I396+U396)</f>
        <v>450.66042586411282</v>
      </c>
      <c r="J397" s="70">
        <f>IF(D397&lt;Overview!$F$16,1,'='!G397/Overview!$F$26)</f>
        <v>74.189322730925298</v>
      </c>
      <c r="K397" s="71">
        <f>IF(D397&lt;Overview!$F$17,'='!G397/Overview!$F$26,Overview!$F$33)</f>
        <v>9.1428571428571423</v>
      </c>
      <c r="L397" s="72">
        <f t="shared" si="41"/>
        <v>9.1428571428571423</v>
      </c>
      <c r="M397" s="81">
        <f>MIN(1,Overview!$F$44*F397*(G397-Overview!$F$25)^2+0.2)</f>
        <v>1</v>
      </c>
      <c r="N397" s="48">
        <f>L397*F397*Overview!$F$8</f>
        <v>0.12482270400293095</v>
      </c>
      <c r="O397" s="48">
        <f>F397*Overview!$F$6</f>
        <v>2.3686817229354781E-3</v>
      </c>
      <c r="P397" s="122">
        <f>N397*(H397/G397-(1+Overview!$F$35/'='!G397)/(Overview!$F$37*Overview!$F$33))/('='!H397+Overview!$F$36)</f>
        <v>6.842414941071304E-3</v>
      </c>
      <c r="Q397" s="128">
        <f>(N397/G397-P397)*H397*Overview!$F$29*'='!G397^3</f>
        <v>176.89055552519343</v>
      </c>
      <c r="R397" s="57">
        <f t="shared" si="36"/>
        <v>0</v>
      </c>
      <c r="S397" s="58">
        <f t="shared" si="37"/>
        <v>3.9087828034797397E-3</v>
      </c>
      <c r="T397" s="58">
        <f>IF(D397&lt;Overview!$F$18,(1-Overview!$F$9)*'='!Q397-'='!D397*'='!O397,0)</f>
        <v>0</v>
      </c>
      <c r="U397" s="54">
        <f>IF(D397&gt;=Overview!$F$18,(1-Overview!$F$9)*'='!Q397-Overview!$F$18*'='!O397,0)</f>
        <v>14.651581797614616</v>
      </c>
      <c r="V397" s="2"/>
      <c r="W397" s="112">
        <f>G397/Overview!$F$19</f>
        <v>2.5303017201895384</v>
      </c>
      <c r="X397" s="60">
        <f>G397^3*(1+H397*Overview!$F$38)</f>
        <v>6.3275872686836356</v>
      </c>
      <c r="Y397" s="61">
        <f>G397^3*Overview!$F$42*(1+Overview!$F$38*H397)+I397*Overview!$F$39/Overview!$F$40</f>
        <v>0.58906609814180411</v>
      </c>
      <c r="AD397" s="2"/>
    </row>
    <row r="398" spans="1:30">
      <c r="A398" s="34">
        <v>395</v>
      </c>
      <c r="B398">
        <v>1</v>
      </c>
      <c r="C398">
        <v>24</v>
      </c>
      <c r="D398" s="149">
        <f t="shared" si="38"/>
        <v>178.09744310451387</v>
      </c>
      <c r="E398" s="125">
        <f>B398/(B398+Overview!$F$22)</f>
        <v>0.58823529411764708</v>
      </c>
      <c r="F398" s="118">
        <f>EXP(Overview!$F$21/Overview!$F$5-Overview!$F$21/('='!C398+273.15))</f>
        <v>1.2060497570954571</v>
      </c>
      <c r="G398" s="77">
        <f t="shared" si="39"/>
        <v>1.7176821378878542</v>
      </c>
      <c r="H398" s="115">
        <f t="shared" si="40"/>
        <v>0.58823529411764708</v>
      </c>
      <c r="I398" s="80">
        <f>IF((A398-Overview!$F$43)/365=ROUND((A398-Overview!$F$43)/365,0),I397*0.05,I397+U397)</f>
        <v>465.31200766172742</v>
      </c>
      <c r="J398" s="70">
        <f>IF(D398&lt;Overview!$F$16,1,'='!G398/Overview!$F$26)</f>
        <v>74.358534107699313</v>
      </c>
      <c r="K398" s="71">
        <f>IF(D398&lt;Overview!$F$17,'='!G398/Overview!$F$26,Overview!$F$33)</f>
        <v>9.1428571428571423</v>
      </c>
      <c r="L398" s="72">
        <f t="shared" si="41"/>
        <v>9.1428571428571423</v>
      </c>
      <c r="M398" s="81">
        <f>MIN(1,Overview!$F$44*F398*(G398-Overview!$F$25)^2+0.2)</f>
        <v>1</v>
      </c>
      <c r="N398" s="48">
        <f>L398*F398*Overview!$F$8</f>
        <v>0.12482270400293095</v>
      </c>
      <c r="O398" s="48">
        <f>F398*Overview!$F$6</f>
        <v>2.3686817229354781E-3</v>
      </c>
      <c r="P398" s="122">
        <f>N398*(H398/G398-(1+Overview!$F$35/'='!G398)/(Overview!$F$37*Overview!$F$33))/('='!H398+Overview!$F$36)</f>
        <v>6.8139448817784521E-3</v>
      </c>
      <c r="Q398" s="128">
        <f>(N398/G398-P398)*H398*Overview!$F$29*'='!G398^3</f>
        <v>177.7331947903356</v>
      </c>
      <c r="R398" s="57">
        <f t="shared" si="36"/>
        <v>0</v>
      </c>
      <c r="S398" s="58">
        <f t="shared" si="37"/>
        <v>3.9013971373277382E-3</v>
      </c>
      <c r="T398" s="58">
        <f>IF(D398&lt;Overview!$F$18,(1-Overview!$F$9)*'='!Q398-'='!D398*'='!O398,0)</f>
        <v>0</v>
      </c>
      <c r="U398" s="54">
        <f>IF(D398&gt;=Overview!$F$18,(1-Overview!$F$9)*'='!Q398-Overview!$F$18*'='!O398,0)</f>
        <v>14.723374663004728</v>
      </c>
      <c r="V398" s="2"/>
      <c r="W398" s="112">
        <f>G398/Overview!$F$19</f>
        <v>2.5360728449547527</v>
      </c>
      <c r="X398" s="60">
        <f>G398^3*(1+H398*Overview!$F$38)</f>
        <v>6.3709820711095597</v>
      </c>
      <c r="Y398" s="61">
        <f>G398^3*Overview!$F$42*(1+Overview!$F$38*H398)+I398*Overview!$F$39/Overview!$F$40</f>
        <v>0.59360830818734267</v>
      </c>
      <c r="AD398" s="2"/>
    </row>
    <row r="399" spans="1:30">
      <c r="A399" s="34">
        <v>396</v>
      </c>
      <c r="B399">
        <v>1</v>
      </c>
      <c r="C399">
        <v>24</v>
      </c>
      <c r="D399" s="149">
        <f t="shared" si="38"/>
        <v>178.09744310451387</v>
      </c>
      <c r="E399" s="125">
        <f>B399/(B399+Overview!$F$22)</f>
        <v>0.58823529411764708</v>
      </c>
      <c r="F399" s="118">
        <f>EXP(Overview!$F$21/Overview!$F$5-Overview!$F$21/('='!C399+273.15))</f>
        <v>1.2060497570954571</v>
      </c>
      <c r="G399" s="77">
        <f t="shared" si="39"/>
        <v>1.721583535025182</v>
      </c>
      <c r="H399" s="115">
        <f t="shared" si="40"/>
        <v>0.58823529411764708</v>
      </c>
      <c r="I399" s="80">
        <f>IF((A399-Overview!$F$43)/365=ROUND((A399-Overview!$F$43)/365,0),I398*0.05,I398+U398)</f>
        <v>480.03538232473215</v>
      </c>
      <c r="J399" s="70">
        <f>IF(D399&lt;Overview!$F$16,1,'='!G399/Overview!$F$26)</f>
        <v>74.527425758665885</v>
      </c>
      <c r="K399" s="71">
        <f>IF(D399&lt;Overview!$F$17,'='!G399/Overview!$F$26,Overview!$F$33)</f>
        <v>9.1428571428571423</v>
      </c>
      <c r="L399" s="72">
        <f t="shared" si="41"/>
        <v>9.1428571428571423</v>
      </c>
      <c r="M399" s="81">
        <f>MIN(1,Overview!$F$44*F399*(G399-Overview!$F$25)^2+0.2)</f>
        <v>1</v>
      </c>
      <c r="N399" s="48">
        <f>L399*F399*Overview!$F$8</f>
        <v>0.12482270400293095</v>
      </c>
      <c r="O399" s="48">
        <f>F399*Overview!$F$6</f>
        <v>2.3686817229354781E-3</v>
      </c>
      <c r="P399" s="122">
        <f>N399*(H399/G399-(1+Overview!$F$35/'='!G399)/(Overview!$F$37*Overview!$F$33))/('='!H399+Overview!$F$36)</f>
        <v>6.7856575307710578E-3</v>
      </c>
      <c r="Q399" s="128">
        <f>(N399/G399-P399)*H399*Overview!$F$29*'='!G399^3</f>
        <v>178.57639341411911</v>
      </c>
      <c r="R399" s="57">
        <f t="shared" si="36"/>
        <v>0</v>
      </c>
      <c r="S399" s="58">
        <f t="shared" si="37"/>
        <v>3.8940254264316948E-3</v>
      </c>
      <c r="T399" s="58">
        <f>IF(D399&lt;Overview!$F$18,(1-Overview!$F$9)*'='!Q399-'='!D399*'='!O399,0)</f>
        <v>0</v>
      </c>
      <c r="U399" s="54">
        <f>IF(D399&gt;=Overview!$F$18,(1-Overview!$F$9)*'='!Q399-Overview!$F$18*'='!O399,0)</f>
        <v>14.795215185751085</v>
      </c>
      <c r="V399" s="2"/>
      <c r="W399" s="112">
        <f>G399/Overview!$F$19</f>
        <v>2.5418330651486518</v>
      </c>
      <c r="X399" s="60">
        <f>G399^3*(1+H399*Overview!$F$38)</f>
        <v>6.4144922676727596</v>
      </c>
      <c r="Y399" s="61">
        <f>G399^3*Overview!$F$42*(1+Overview!$F$38*H399)+I399*Overview!$F$39/Overview!$F$40</f>
        <v>0.59816402343156849</v>
      </c>
      <c r="AD399" s="2"/>
    </row>
    <row r="400" spans="1:30">
      <c r="A400" s="34">
        <v>397</v>
      </c>
      <c r="B400">
        <v>1</v>
      </c>
      <c r="C400">
        <v>24</v>
      </c>
      <c r="D400" s="149">
        <f t="shared" si="38"/>
        <v>178.09744310451387</v>
      </c>
      <c r="E400" s="125">
        <f>B400/(B400+Overview!$F$22)</f>
        <v>0.58823529411764708</v>
      </c>
      <c r="F400" s="118">
        <f>EXP(Overview!$F$21/Overview!$F$5-Overview!$F$21/('='!C400+273.15))</f>
        <v>1.2060497570954571</v>
      </c>
      <c r="G400" s="77">
        <f t="shared" si="39"/>
        <v>1.7254775604516137</v>
      </c>
      <c r="H400" s="115">
        <f t="shared" si="40"/>
        <v>0.58823529411764708</v>
      </c>
      <c r="I400" s="80">
        <f>IF((A400-Overview!$F$43)/365=ROUND((A400-Overview!$F$43)/365,0),I399*0.05,I399+U399)</f>
        <v>494.83059751048324</v>
      </c>
      <c r="J400" s="70">
        <f>IF(D400&lt;Overview!$F$16,1,'='!G400/Overview!$F$26)</f>
        <v>74.695998287948655</v>
      </c>
      <c r="K400" s="71">
        <f>IF(D400&lt;Overview!$F$17,'='!G400/Overview!$F$26,Overview!$F$33)</f>
        <v>9.1428571428571423</v>
      </c>
      <c r="L400" s="72">
        <f t="shared" si="41"/>
        <v>9.1428571428571423</v>
      </c>
      <c r="M400" s="81">
        <f>MIN(1,Overview!$F$44*F400*(G400-Overview!$F$25)^2+0.2)</f>
        <v>1</v>
      </c>
      <c r="N400" s="48">
        <f>L400*F400*Overview!$F$8</f>
        <v>0.12482270400293095</v>
      </c>
      <c r="O400" s="48">
        <f>F400*Overview!$F$6</f>
        <v>2.3686817229354781E-3</v>
      </c>
      <c r="P400" s="122">
        <f>N400*(H400/G400-(1+Overview!$F$35/'='!G400)/(Overview!$F$37*Overview!$F$33))/('='!H400+Overview!$F$36)</f>
        <v>6.7575511849701682E-3</v>
      </c>
      <c r="Q400" s="128">
        <f>(N400/G400-P400)*H400*Overview!$F$29*'='!G400^3</f>
        <v>179.42014328916309</v>
      </c>
      <c r="R400" s="57">
        <f t="shared" si="36"/>
        <v>0</v>
      </c>
      <c r="S400" s="58">
        <f t="shared" si="37"/>
        <v>3.886667644423079E-3</v>
      </c>
      <c r="T400" s="58">
        <f>IF(D400&lt;Overview!$F$18,(1-Overview!$F$9)*'='!Q400-'='!D400*'='!O400,0)</f>
        <v>0</v>
      </c>
      <c r="U400" s="54">
        <f>IF(D400&gt;=Overview!$F$18,(1-Overview!$F$9)*'='!Q400-Overview!$F$18*'='!O400,0)</f>
        <v>14.867102675104832</v>
      </c>
      <c r="V400" s="2"/>
      <c r="W400" s="112">
        <f>G400/Overview!$F$19</f>
        <v>2.5475824013754815</v>
      </c>
      <c r="X400" s="60">
        <f>G400^3*(1+H400*Overview!$F$38)</f>
        <v>6.458117341746294</v>
      </c>
      <c r="Y400" s="61">
        <f>G400^3*Overview!$F$42*(1+Overview!$F$38*H400)+I400*Overview!$F$39/Overview!$F$40</f>
        <v>0.60273319944898562</v>
      </c>
      <c r="AD400" s="2"/>
    </row>
    <row r="401" spans="1:30">
      <c r="A401" s="34">
        <v>398</v>
      </c>
      <c r="B401">
        <v>1</v>
      </c>
      <c r="C401">
        <v>24</v>
      </c>
      <c r="D401" s="149">
        <f t="shared" si="38"/>
        <v>178.09744310451387</v>
      </c>
      <c r="E401" s="125">
        <f>B401/(B401+Overview!$F$22)</f>
        <v>0.58823529411764708</v>
      </c>
      <c r="F401" s="118">
        <f>EXP(Overview!$F$21/Overview!$F$5-Overview!$F$21/('='!C401+273.15))</f>
        <v>1.2060497570954571</v>
      </c>
      <c r="G401" s="77">
        <f t="shared" si="39"/>
        <v>1.7293642280960368</v>
      </c>
      <c r="H401" s="115">
        <f t="shared" si="40"/>
        <v>0.58823529411764708</v>
      </c>
      <c r="I401" s="80">
        <f>IF((A401-Overview!$F$43)/365=ROUND((A401-Overview!$F$43)/365,0),I400*0.05,I400+U400)</f>
        <v>509.69770018558808</v>
      </c>
      <c r="J401" s="70">
        <f>IF(D401&lt;Overview!$F$16,1,'='!G401/Overview!$F$26)</f>
        <v>74.864252298529735</v>
      </c>
      <c r="K401" s="71">
        <f>IF(D401&lt;Overview!$F$17,'='!G401/Overview!$F$26,Overview!$F$33)</f>
        <v>9.1428571428571423</v>
      </c>
      <c r="L401" s="72">
        <f t="shared" si="41"/>
        <v>9.1428571428571423</v>
      </c>
      <c r="M401" s="81">
        <f>MIN(1,Overview!$F$44*F401*(G401-Overview!$F$25)^2+0.2)</f>
        <v>1</v>
      </c>
      <c r="N401" s="48">
        <f>L401*F401*Overview!$F$8</f>
        <v>0.12482270400293095</v>
      </c>
      <c r="O401" s="48">
        <f>F401*Overview!$F$6</f>
        <v>2.3686817229354781E-3</v>
      </c>
      <c r="P401" s="122">
        <f>N401*(H401/G401-(1+Overview!$F$35/'='!G401)/(Overview!$F$37*Overview!$F$33))/('='!H401+Overview!$F$36)</f>
        <v>6.7296241623793183E-3</v>
      </c>
      <c r="Q401" s="128">
        <f>(N401/G401-P401)*H401*Overview!$F$29*'='!G401^3</f>
        <v>180.26443634395639</v>
      </c>
      <c r="R401" s="57">
        <f t="shared" si="36"/>
        <v>0</v>
      </c>
      <c r="S401" s="58">
        <f t="shared" si="37"/>
        <v>3.8793237649831828E-3</v>
      </c>
      <c r="T401" s="58">
        <f>IF(D401&lt;Overview!$F$18,(1-Overview!$F$9)*'='!Q401-'='!D401*'='!O401,0)</f>
        <v>0</v>
      </c>
      <c r="U401" s="54">
        <f>IF(D401&gt;=Overview!$F$18,(1-Overview!$F$9)*'='!Q401-Overview!$F$18*'='!O401,0)</f>
        <v>14.939036443373221</v>
      </c>
      <c r="V401" s="2"/>
      <c r="W401" s="112">
        <f>G401/Overview!$F$19</f>
        <v>2.5533208742005562</v>
      </c>
      <c r="X401" s="60">
        <f>G401^3*(1+H401*Overview!$F$38)</f>
        <v>6.5018567762796877</v>
      </c>
      <c r="Y401" s="61">
        <f>G401^3*Overview!$F$42*(1+Overview!$F$38*H401)+I401*Overview!$F$39/Overview!$F$40</f>
        <v>0.60731579174596373</v>
      </c>
      <c r="AD401" s="2"/>
    </row>
    <row r="402" spans="1:30">
      <c r="A402" s="34">
        <v>399</v>
      </c>
      <c r="B402">
        <v>1</v>
      </c>
      <c r="C402">
        <v>24</v>
      </c>
      <c r="D402" s="149">
        <f t="shared" si="38"/>
        <v>178.09744310451387</v>
      </c>
      <c r="E402" s="125">
        <f>B402/(B402+Overview!$F$22)</f>
        <v>0.58823529411764708</v>
      </c>
      <c r="F402" s="118">
        <f>EXP(Overview!$F$21/Overview!$F$5-Overview!$F$21/('='!C402+273.15))</f>
        <v>1.2060497570954571</v>
      </c>
      <c r="G402" s="77">
        <f t="shared" si="39"/>
        <v>1.7332435518610201</v>
      </c>
      <c r="H402" s="115">
        <f t="shared" si="40"/>
        <v>0.58823529411764708</v>
      </c>
      <c r="I402" s="80">
        <f>IF((A402-Overview!$F$43)/365=ROUND((A402-Overview!$F$43)/365,0),I401*0.05,I401+U401)</f>
        <v>524.63673662896133</v>
      </c>
      <c r="J402" s="70">
        <f>IF(D402&lt;Overview!$F$16,1,'='!G402/Overview!$F$26)</f>
        <v>75.032188392251953</v>
      </c>
      <c r="K402" s="71">
        <f>IF(D402&lt;Overview!$F$17,'='!G402/Overview!$F$26,Overview!$F$33)</f>
        <v>9.1428571428571423</v>
      </c>
      <c r="L402" s="72">
        <f t="shared" si="41"/>
        <v>9.1428571428571423</v>
      </c>
      <c r="M402" s="81">
        <f>MIN(1,Overview!$F$44*F402*(G402-Overview!$F$25)^2+0.2)</f>
        <v>1</v>
      </c>
      <c r="N402" s="48">
        <f>L402*F402*Overview!$F$8</f>
        <v>0.12482270400293095</v>
      </c>
      <c r="O402" s="48">
        <f>F402*Overview!$F$6</f>
        <v>2.3686817229354781E-3</v>
      </c>
      <c r="P402" s="122">
        <f>N402*(H402/G402-(1+Overview!$F$35/'='!G402)/(Overview!$F$37*Overview!$F$33))/('='!H402+Overview!$F$36)</f>
        <v>6.7018748017592554E-3</v>
      </c>
      <c r="Q402" s="128">
        <f>(N402/G402-P402)*H402*Overview!$F$29*'='!G402^3</f>
        <v>181.10926454274627</v>
      </c>
      <c r="R402" s="57">
        <f t="shared" si="36"/>
        <v>0</v>
      </c>
      <c r="S402" s="58">
        <f t="shared" si="37"/>
        <v>3.8719937618430273E-3</v>
      </c>
      <c r="T402" s="58">
        <f>IF(D402&lt;Overview!$F$18,(1-Overview!$F$9)*'='!Q402-'='!D402*'='!O402,0)</f>
        <v>0</v>
      </c>
      <c r="U402" s="54">
        <f>IF(D402&gt;=Overview!$F$18,(1-Overview!$F$9)*'='!Q402-Overview!$F$18*'='!O402,0)</f>
        <v>15.011015805910118</v>
      </c>
      <c r="V402" s="2"/>
      <c r="W402" s="112">
        <f>G402/Overview!$F$19</f>
        <v>2.5590485041503324</v>
      </c>
      <c r="X402" s="60">
        <f>G402^3*(1+H402*Overview!$F$38)</f>
        <v>6.5457100538193114</v>
      </c>
      <c r="Y402" s="61">
        <f>G402^3*Overview!$F$42*(1+Overview!$F$38*H402)+I402*Overview!$F$39/Overview!$F$40</f>
        <v>0.61191175576270562</v>
      </c>
      <c r="AD402" s="2"/>
    </row>
    <row r="403" spans="1:30">
      <c r="A403" s="34">
        <v>400</v>
      </c>
      <c r="B403">
        <v>1</v>
      </c>
      <c r="C403">
        <v>24</v>
      </c>
      <c r="D403" s="149">
        <f t="shared" si="38"/>
        <v>178.09744310451387</v>
      </c>
      <c r="E403" s="125">
        <f>B403/(B403+Overview!$F$22)</f>
        <v>0.58823529411764708</v>
      </c>
      <c r="F403" s="118">
        <f>EXP(Overview!$F$21/Overview!$F$5-Overview!$F$21/('='!C403+273.15))</f>
        <v>1.2060497570954571</v>
      </c>
      <c r="G403" s="77">
        <f t="shared" si="39"/>
        <v>1.7371155456228631</v>
      </c>
      <c r="H403" s="115">
        <f t="shared" si="40"/>
        <v>0.58823529411764708</v>
      </c>
      <c r="I403" s="80">
        <f>IF((A403-Overview!$F$43)/365=ROUND((A403-Overview!$F$43)/365,0),I402*0.05,I402+U402)</f>
        <v>539.64775243487145</v>
      </c>
      <c r="J403" s="70">
        <f>IF(D403&lt;Overview!$F$16,1,'='!G403/Overview!$F$26)</f>
        <v>75.199807169820915</v>
      </c>
      <c r="K403" s="71">
        <f>IF(D403&lt;Overview!$F$17,'='!G403/Overview!$F$26,Overview!$F$33)</f>
        <v>9.1428571428571423</v>
      </c>
      <c r="L403" s="72">
        <f t="shared" si="41"/>
        <v>9.1428571428571423</v>
      </c>
      <c r="M403" s="81">
        <f>MIN(1,Overview!$F$44*F403*(G403-Overview!$F$25)^2+0.2)</f>
        <v>1</v>
      </c>
      <c r="N403" s="48">
        <f>L403*F403*Overview!$F$8</f>
        <v>0.12482270400293095</v>
      </c>
      <c r="O403" s="48">
        <f>F403*Overview!$F$6</f>
        <v>2.3686817229354781E-3</v>
      </c>
      <c r="P403" s="122">
        <f>N403*(H403/G403-(1+Overview!$F$35/'='!G403)/(Overview!$F$37*Overview!$F$33))/('='!H403+Overview!$F$36)</f>
        <v>6.674301462308678E-3</v>
      </c>
      <c r="Q403" s="128">
        <f>(N403/G403-P403)*H403*Overview!$F$29*'='!G403^3</f>
        <v>181.95461988542769</v>
      </c>
      <c r="R403" s="57">
        <f t="shared" si="36"/>
        <v>0</v>
      </c>
      <c r="S403" s="58">
        <f t="shared" si="37"/>
        <v>3.8646776087832707E-3</v>
      </c>
      <c r="T403" s="58">
        <f>IF(D403&lt;Overview!$F$18,(1-Overview!$F$9)*'='!Q403-'='!D403*'='!O403,0)</f>
        <v>0</v>
      </c>
      <c r="U403" s="54">
        <f>IF(D403&gt;=Overview!$F$18,(1-Overview!$F$9)*'='!Q403-Overview!$F$18*'='!O403,0)</f>
        <v>15.083040081106574</v>
      </c>
      <c r="V403" s="2"/>
      <c r="W403" s="112">
        <f>G403/Overview!$F$19</f>
        <v>2.5647653117124807</v>
      </c>
      <c r="X403" s="60">
        <f>G403^3*(1+H403*Overview!$F$38)</f>
        <v>6.5896766565285736</v>
      </c>
      <c r="Y403" s="61">
        <f>G403^3*Overview!$F$42*(1+Overview!$F$38*H403)+I403*Overview!$F$39/Overview!$F$40</f>
        <v>0.61652104687519604</v>
      </c>
      <c r="AD403" s="2"/>
    </row>
    <row r="404" spans="1:30">
      <c r="A404" s="34">
        <v>401</v>
      </c>
      <c r="B404">
        <v>1</v>
      </c>
      <c r="C404">
        <v>24</v>
      </c>
      <c r="D404" s="149">
        <f t="shared" si="38"/>
        <v>178.09744310451387</v>
      </c>
      <c r="E404" s="125">
        <f>B404/(B404+Overview!$F$22)</f>
        <v>0.58823529411764708</v>
      </c>
      <c r="F404" s="118">
        <f>EXP(Overview!$F$21/Overview!$F$5-Overview!$F$21/('='!C404+273.15))</f>
        <v>1.2060497570954571</v>
      </c>
      <c r="G404" s="77">
        <f t="shared" si="39"/>
        <v>1.7409802232316463</v>
      </c>
      <c r="H404" s="115">
        <f t="shared" si="40"/>
        <v>0.58823529411764708</v>
      </c>
      <c r="I404" s="80">
        <f>IF((A404-Overview!$F$43)/365=ROUND((A404-Overview!$F$43)/365,0),I403*0.05,I403+U403)</f>
        <v>554.73079251597801</v>
      </c>
      <c r="J404" s="70">
        <f>IF(D404&lt;Overview!$F$16,1,'='!G404/Overview!$F$26)</f>
        <v>75.367109230807202</v>
      </c>
      <c r="K404" s="71">
        <f>IF(D404&lt;Overview!$F$17,'='!G404/Overview!$F$26,Overview!$F$33)</f>
        <v>9.1428571428571423</v>
      </c>
      <c r="L404" s="72">
        <f t="shared" si="41"/>
        <v>9.1428571428571423</v>
      </c>
      <c r="M404" s="81">
        <f>MIN(1,Overview!$F$44*F404*(G404-Overview!$F$25)^2+0.2)</f>
        <v>1</v>
      </c>
      <c r="N404" s="48">
        <f>L404*F404*Overview!$F$8</f>
        <v>0.12482270400293095</v>
      </c>
      <c r="O404" s="48">
        <f>F404*Overview!$F$6</f>
        <v>2.3686817229354781E-3</v>
      </c>
      <c r="P404" s="122">
        <f>N404*(H404/G404-(1+Overview!$F$35/'='!G404)/(Overview!$F$37*Overview!$F$33))/('='!H404+Overview!$F$36)</f>
        <v>6.6469025233508346E-3</v>
      </c>
      <c r="Q404" s="128">
        <f>(N404/G404-P404)*H404*Overview!$F$29*'='!G404^3</f>
        <v>182.80049440743269</v>
      </c>
      <c r="R404" s="57">
        <f t="shared" si="36"/>
        <v>0</v>
      </c>
      <c r="S404" s="58">
        <f t="shared" si="37"/>
        <v>3.8573752796341094E-3</v>
      </c>
      <c r="T404" s="58">
        <f>IF(D404&lt;Overview!$F$18,(1-Overview!$F$9)*'='!Q404-'='!D404*'='!O404,0)</f>
        <v>0</v>
      </c>
      <c r="U404" s="54">
        <f>IF(D404&gt;=Overview!$F$18,(1-Overview!$F$9)*'='!Q404-Overview!$F$18*'='!O404,0)</f>
        <v>15.155108590381401</v>
      </c>
      <c r="V404" s="2"/>
      <c r="W404" s="112">
        <f>G404/Overview!$F$19</f>
        <v>2.5704713173359606</v>
      </c>
      <c r="X404" s="60">
        <f>G404^3*(1+H404*Overview!$F$38)</f>
        <v>6.6337560662079147</v>
      </c>
      <c r="Y404" s="61">
        <f>G404^3*Overview!$F$42*(1+Overview!$F$38*H404)+I404*Overview!$F$39/Overview!$F$40</f>
        <v>0.62114362039713378</v>
      </c>
      <c r="AD404" s="2"/>
    </row>
    <row r="405" spans="1:30">
      <c r="A405" s="34">
        <v>402</v>
      </c>
      <c r="B405">
        <v>1</v>
      </c>
      <c r="C405">
        <v>24</v>
      </c>
      <c r="D405" s="149">
        <f t="shared" si="38"/>
        <v>178.09744310451387</v>
      </c>
      <c r="E405" s="125">
        <f>B405/(B405+Overview!$F$22)</f>
        <v>0.58823529411764708</v>
      </c>
      <c r="F405" s="118">
        <f>EXP(Overview!$F$21/Overview!$F$5-Overview!$F$21/('='!C405+273.15))</f>
        <v>1.2060497570954571</v>
      </c>
      <c r="G405" s="77">
        <f t="shared" si="39"/>
        <v>1.7448375985112803</v>
      </c>
      <c r="H405" s="115">
        <f t="shared" si="40"/>
        <v>0.58823529411764708</v>
      </c>
      <c r="I405" s="80">
        <f>IF((A405-Overview!$F$43)/365=ROUND((A405-Overview!$F$43)/365,0),I404*0.05,I404+U404)</f>
        <v>569.88590110635937</v>
      </c>
      <c r="J405" s="70">
        <f>IF(D405&lt;Overview!$F$16,1,'='!G405/Overview!$F$26)</f>
        <v>75.534095173648495</v>
      </c>
      <c r="K405" s="71">
        <f>IF(D405&lt;Overview!$F$17,'='!G405/Overview!$F$26,Overview!$F$33)</f>
        <v>9.1428571428571423</v>
      </c>
      <c r="L405" s="72">
        <f t="shared" si="41"/>
        <v>9.1428571428571423</v>
      </c>
      <c r="M405" s="81">
        <f>MIN(1,Overview!$F$44*F405*(G405-Overview!$F$25)^2+0.2)</f>
        <v>1</v>
      </c>
      <c r="N405" s="48">
        <f>L405*F405*Overview!$F$8</f>
        <v>0.12482270400293095</v>
      </c>
      <c r="O405" s="48">
        <f>F405*Overview!$F$6</f>
        <v>2.3686817229354781E-3</v>
      </c>
      <c r="P405" s="122">
        <f>N405*(H405/G405-(1+Overview!$F$35/'='!G405)/(Overview!$F$37*Overview!$F$33))/('='!H405+Overview!$F$36)</f>
        <v>6.6196763840258941E-3</v>
      </c>
      <c r="Q405" s="128">
        <f>(N405/G405-P405)*H405*Overview!$F$29*'='!G405^3</f>
        <v>183.6468801796197</v>
      </c>
      <c r="R405" s="57">
        <f t="shared" si="36"/>
        <v>0</v>
      </c>
      <c r="S405" s="58">
        <f t="shared" si="37"/>
        <v>3.8500867482751922E-3</v>
      </c>
      <c r="T405" s="58">
        <f>IF(D405&lt;Overview!$F$18,(1-Overview!$F$9)*'='!Q405-'='!D405*'='!O405,0)</f>
        <v>0</v>
      </c>
      <c r="U405" s="54">
        <f>IF(D405&gt;=Overview!$F$18,(1-Overview!$F$9)*'='!Q405-Overview!$F$18*'='!O405,0)</f>
        <v>15.227220658171735</v>
      </c>
      <c r="V405" s="2"/>
      <c r="W405" s="112">
        <f>G405/Overview!$F$19</f>
        <v>2.5761665414310944</v>
      </c>
      <c r="X405" s="60">
        <f>G405^3*(1+H405*Overview!$F$38)</f>
        <v>6.6779477643146157</v>
      </c>
      <c r="Y405" s="61">
        <f>G405^3*Overview!$F$42*(1+Overview!$F$38*H405)+I405*Overview!$F$39/Overview!$F$40</f>
        <v>0.62577943158184623</v>
      </c>
      <c r="AD405" s="2"/>
    </row>
    <row r="406" spans="1:30">
      <c r="A406" s="34">
        <v>403</v>
      </c>
      <c r="B406">
        <v>1</v>
      </c>
      <c r="C406">
        <v>24</v>
      </c>
      <c r="D406" s="149">
        <f t="shared" si="38"/>
        <v>178.09744310451387</v>
      </c>
      <c r="E406" s="125">
        <f>B406/(B406+Overview!$F$22)</f>
        <v>0.58823529411764708</v>
      </c>
      <c r="F406" s="118">
        <f>EXP(Overview!$F$21/Overview!$F$5-Overview!$F$21/('='!C406+273.15))</f>
        <v>1.2060497570954571</v>
      </c>
      <c r="G406" s="77">
        <f t="shared" si="39"/>
        <v>1.7486876852595554</v>
      </c>
      <c r="H406" s="115">
        <f t="shared" si="40"/>
        <v>0.58823529411764708</v>
      </c>
      <c r="I406" s="80">
        <f>IF((A406-Overview!$F$43)/365=ROUND((A406-Overview!$F$43)/365,0),I405*0.05,I405+U405)</f>
        <v>585.11312176453112</v>
      </c>
      <c r="J406" s="70">
        <f>IF(D406&lt;Overview!$F$16,1,'='!G406/Overview!$F$26)</f>
        <v>75.70076559565176</v>
      </c>
      <c r="K406" s="71">
        <f>IF(D406&lt;Overview!$F$17,'='!G406/Overview!$F$26,Overview!$F$33)</f>
        <v>9.1428571428571423</v>
      </c>
      <c r="L406" s="72">
        <f t="shared" si="41"/>
        <v>9.1428571428571423</v>
      </c>
      <c r="M406" s="81">
        <f>MIN(1,Overview!$F$44*F406*(G406-Overview!$F$25)^2+0.2)</f>
        <v>1</v>
      </c>
      <c r="N406" s="48">
        <f>L406*F406*Overview!$F$8</f>
        <v>0.12482270400293095</v>
      </c>
      <c r="O406" s="48">
        <f>F406*Overview!$F$6</f>
        <v>2.3686817229354781E-3</v>
      </c>
      <c r="P406" s="122">
        <f>N406*(H406/G406-(1+Overview!$F$35/'='!G406)/(Overview!$F$37*Overview!$F$33))/('='!H406+Overview!$F$36)</f>
        <v>6.5926214629889197E-3</v>
      </c>
      <c r="Q406" s="128">
        <f>(N406/G406-P406)*H406*Overview!$F$29*'='!G406^3</f>
        <v>184.49376930816325</v>
      </c>
      <c r="R406" s="57">
        <f t="shared" si="36"/>
        <v>0</v>
      </c>
      <c r="S406" s="58">
        <f t="shared" si="37"/>
        <v>3.8428119886355192E-3</v>
      </c>
      <c r="T406" s="58">
        <f>IF(D406&lt;Overview!$F$18,(1-Overview!$F$9)*'='!Q406-'='!D406*'='!O406,0)</f>
        <v>0</v>
      </c>
      <c r="U406" s="54">
        <f>IF(D406&gt;=Overview!$F$18,(1-Overview!$F$9)*'='!Q406-Overview!$F$18*'='!O406,0)</f>
        <v>15.299375611923645</v>
      </c>
      <c r="V406" s="2"/>
      <c r="W406" s="112">
        <f>G406/Overview!$F$19</f>
        <v>2.5818510043696374</v>
      </c>
      <c r="X406" s="60">
        <f>G406^3*(1+H406*Overview!$F$38)</f>
        <v>6.7222512319824119</v>
      </c>
      <c r="Y406" s="61">
        <f>G406^3*Overview!$F$42*(1+Overview!$F$38*H406)+I406*Overview!$F$39/Overview!$F$40</f>
        <v>0.63042843562418482</v>
      </c>
      <c r="AD406" s="2"/>
    </row>
    <row r="407" spans="1:30">
      <c r="A407" s="34">
        <v>404</v>
      </c>
      <c r="B407">
        <v>1</v>
      </c>
      <c r="C407">
        <v>24</v>
      </c>
      <c r="D407" s="149">
        <f t="shared" si="38"/>
        <v>178.09744310451387</v>
      </c>
      <c r="E407" s="125">
        <f>B407/(B407+Overview!$F$22)</f>
        <v>0.58823529411764708</v>
      </c>
      <c r="F407" s="118">
        <f>EXP(Overview!$F$21/Overview!$F$5-Overview!$F$21/('='!C407+273.15))</f>
        <v>1.2060497570954571</v>
      </c>
      <c r="G407" s="77">
        <f t="shared" si="39"/>
        <v>1.752530497248191</v>
      </c>
      <c r="H407" s="115">
        <f t="shared" si="40"/>
        <v>0.58823529411764708</v>
      </c>
      <c r="I407" s="80">
        <f>IF((A407-Overview!$F$43)/365=ROUND((A407-Overview!$F$43)/365,0),I406*0.05,I406+U406)</f>
        <v>600.41249737645478</v>
      </c>
      <c r="J407" s="70">
        <f>IF(D407&lt;Overview!$F$16,1,'='!G407/Overview!$F$26)</f>
        <v>75.867121092995291</v>
      </c>
      <c r="K407" s="71">
        <f>IF(D407&lt;Overview!$F$17,'='!G407/Overview!$F$26,Overview!$F$33)</f>
        <v>9.1428571428571423</v>
      </c>
      <c r="L407" s="72">
        <f t="shared" si="41"/>
        <v>9.1428571428571423</v>
      </c>
      <c r="M407" s="81">
        <f>MIN(1,Overview!$F$44*F407*(G407-Overview!$F$25)^2+0.2)</f>
        <v>1</v>
      </c>
      <c r="N407" s="48">
        <f>L407*F407*Overview!$F$8</f>
        <v>0.12482270400293095</v>
      </c>
      <c r="O407" s="48">
        <f>F407*Overview!$F$6</f>
        <v>2.3686817229354781E-3</v>
      </c>
      <c r="P407" s="122">
        <f>N407*(H407/G407-(1+Overview!$F$35/'='!G407)/(Overview!$F$37*Overview!$F$33))/('='!H407+Overview!$F$36)</f>
        <v>6.5657361981133599E-3</v>
      </c>
      <c r="Q407" s="128">
        <f>(N407/G407-P407)*H407*Overview!$F$29*'='!G407^3</f>
        <v>185.34115393444415</v>
      </c>
      <c r="R407" s="57">
        <f t="shared" si="36"/>
        <v>0</v>
      </c>
      <c r="S407" s="58">
        <f t="shared" si="37"/>
        <v>3.8355509746933508E-3</v>
      </c>
      <c r="T407" s="58">
        <f>IF(D407&lt;Overview!$F$18,(1-Overview!$F$9)*'='!Q407-'='!D407*'='!O407,0)</f>
        <v>0</v>
      </c>
      <c r="U407" s="54">
        <f>IF(D407&gt;=Overview!$F$18,(1-Overview!$F$9)*'='!Q407-Overview!$F$18*'='!O407,0)</f>
        <v>15.371572782082778</v>
      </c>
      <c r="V407" s="2"/>
      <c r="W407" s="112">
        <f>G407/Overview!$F$19</f>
        <v>2.5875247264848529</v>
      </c>
      <c r="X407" s="60">
        <f>G407^3*(1+H407*Overview!$F$38)</f>
        <v>6.7666659500409292</v>
      </c>
      <c r="Y407" s="61">
        <f>G407^3*Overview!$F$42*(1+Overview!$F$38*H407)+I407*Overview!$F$39/Overview!$F$40</f>
        <v>0.63509058766240589</v>
      </c>
      <c r="AD407" s="2"/>
    </row>
    <row r="408" spans="1:30">
      <c r="A408" s="34">
        <v>405</v>
      </c>
      <c r="B408">
        <v>1</v>
      </c>
      <c r="C408">
        <v>24</v>
      </c>
      <c r="D408" s="149">
        <f t="shared" si="38"/>
        <v>178.09744310451387</v>
      </c>
      <c r="E408" s="125">
        <f>B408/(B408+Overview!$F$22)</f>
        <v>0.58823529411764708</v>
      </c>
      <c r="F408" s="118">
        <f>EXP(Overview!$F$21/Overview!$F$5-Overview!$F$21/('='!C408+273.15))</f>
        <v>1.2060497570954571</v>
      </c>
      <c r="G408" s="77">
        <f t="shared" si="39"/>
        <v>1.7563660482228844</v>
      </c>
      <c r="H408" s="115">
        <f t="shared" si="40"/>
        <v>0.58823529411764708</v>
      </c>
      <c r="I408" s="80">
        <f>IF((A408-Overview!$F$43)/365=ROUND((A408-Overview!$F$43)/365,0),I407*0.05,I407+U407)</f>
        <v>615.78407015853759</v>
      </c>
      <c r="J408" s="70">
        <f>IF(D408&lt;Overview!$F$16,1,'='!G408/Overview!$F$26)</f>
        <v>76.033162260730933</v>
      </c>
      <c r="K408" s="71">
        <f>IF(D408&lt;Overview!$F$17,'='!G408/Overview!$F$26,Overview!$F$33)</f>
        <v>9.1428571428571423</v>
      </c>
      <c r="L408" s="72">
        <f t="shared" si="41"/>
        <v>9.1428571428571423</v>
      </c>
      <c r="M408" s="81">
        <f>MIN(1,Overview!$F$44*F408*(G408-Overview!$F$25)^2+0.2)</f>
        <v>1</v>
      </c>
      <c r="N408" s="48">
        <f>L408*F408*Overview!$F$8</f>
        <v>0.12482270400293095</v>
      </c>
      <c r="O408" s="48">
        <f>F408*Overview!$F$6</f>
        <v>2.3686817229354781E-3</v>
      </c>
      <c r="P408" s="122">
        <f>N408*(H408/G408-(1+Overview!$F$35/'='!G408)/(Overview!$F$37*Overview!$F$33))/('='!H408+Overview!$F$36)</f>
        <v>6.5390190461999381E-3</v>
      </c>
      <c r="Q408" s="128">
        <f>(N408/G408-P408)*H408*Overview!$F$29*'='!G408^3</f>
        <v>186.18902623493912</v>
      </c>
      <c r="R408" s="57">
        <f t="shared" si="36"/>
        <v>0</v>
      </c>
      <c r="S408" s="58">
        <f t="shared" si="37"/>
        <v>3.8283036804761198E-3</v>
      </c>
      <c r="T408" s="58">
        <f>IF(D408&lt;Overview!$F$18,(1-Overview!$F$9)*'='!Q408-'='!D408*'='!O408,0)</f>
        <v>0</v>
      </c>
      <c r="U408" s="54">
        <f>IF(D408&gt;=Overview!$F$18,(1-Overview!$F$9)*'='!Q408-Overview!$F$18*'='!O408,0)</f>
        <v>15.44381150208495</v>
      </c>
      <c r="V408" s="2"/>
      <c r="W408" s="112">
        <f>G408/Overview!$F$19</f>
        <v>2.5931877280715847</v>
      </c>
      <c r="X408" s="60">
        <f>G408^3*(1+H408*Overview!$F$38)</f>
        <v>6.8111913990349153</v>
      </c>
      <c r="Y408" s="61">
        <f>G408^3*Overview!$F$42*(1+Overview!$F$38*H408)+I408*Overview!$F$39/Overview!$F$40</f>
        <v>0.63976584278003146</v>
      </c>
      <c r="AD408" s="2"/>
    </row>
    <row r="409" spans="1:30">
      <c r="A409" s="34">
        <v>406</v>
      </c>
      <c r="B409">
        <v>1</v>
      </c>
      <c r="C409">
        <v>24</v>
      </c>
      <c r="D409" s="149">
        <f t="shared" si="38"/>
        <v>178.09744310451387</v>
      </c>
      <c r="E409" s="125">
        <f>B409/(B409+Overview!$F$22)</f>
        <v>0.58823529411764708</v>
      </c>
      <c r="F409" s="118">
        <f>EXP(Overview!$F$21/Overview!$F$5-Overview!$F$21/('='!C409+273.15))</f>
        <v>1.2060497570954571</v>
      </c>
      <c r="G409" s="77">
        <f t="shared" si="39"/>
        <v>1.7601943519033605</v>
      </c>
      <c r="H409" s="115">
        <f t="shared" si="40"/>
        <v>0.58823529411764708</v>
      </c>
      <c r="I409" s="80">
        <f>IF((A409-Overview!$F$43)/365=ROUND((A409-Overview!$F$43)/365,0),I408*0.05,I408+U408)</f>
        <v>631.22788166062253</v>
      </c>
      <c r="J409" s="70">
        <f>IF(D409&lt;Overview!$F$16,1,'='!G409/Overview!$F$26)</f>
        <v>76.198889692786167</v>
      </c>
      <c r="K409" s="71">
        <f>IF(D409&lt;Overview!$F$17,'='!G409/Overview!$F$26,Overview!$F$33)</f>
        <v>9.1428571428571423</v>
      </c>
      <c r="L409" s="72">
        <f t="shared" si="41"/>
        <v>9.1428571428571423</v>
      </c>
      <c r="M409" s="81">
        <f>MIN(1,Overview!$F$44*F409*(G409-Overview!$F$25)^2+0.2)</f>
        <v>1</v>
      </c>
      <c r="N409" s="48">
        <f>L409*F409*Overview!$F$8</f>
        <v>0.12482270400293095</v>
      </c>
      <c r="O409" s="48">
        <f>F409*Overview!$F$6</f>
        <v>2.3686817229354781E-3</v>
      </c>
      <c r="P409" s="122">
        <f>N409*(H409/G409-(1+Overview!$F$35/'='!G409)/(Overview!$F$37*Overview!$F$33))/('='!H409+Overview!$F$36)</f>
        <v>6.5124684826908018E-3</v>
      </c>
      <c r="Q409" s="128">
        <f>(N409/G409-P409)*H409*Overview!$F$29*'='!G409^3</f>
        <v>187.03737842111124</v>
      </c>
      <c r="R409" s="57">
        <f t="shared" si="36"/>
        <v>0</v>
      </c>
      <c r="S409" s="58">
        <f t="shared" si="37"/>
        <v>3.8210700800603327E-3</v>
      </c>
      <c r="T409" s="58">
        <f>IF(D409&lt;Overview!$F$18,(1-Overview!$F$9)*'='!Q409-'='!D409*'='!O409,0)</f>
        <v>0</v>
      </c>
      <c r="U409" s="54">
        <f>IF(D409&gt;=Overview!$F$18,(1-Overview!$F$9)*'='!Q409-Overview!$F$18*'='!O409,0)</f>
        <v>15.516091108346814</v>
      </c>
      <c r="V409" s="2"/>
      <c r="W409" s="112">
        <f>G409/Overview!$F$19</f>
        <v>2.5988400293863285</v>
      </c>
      <c r="X409" s="60">
        <f>G409^3*(1+H409*Overview!$F$38)</f>
        <v>6.8558270592433077</v>
      </c>
      <c r="Y409" s="61">
        <f>G409^3*Overview!$F$42*(1+Overview!$F$38*H409)+I409*Overview!$F$39/Overview!$F$40</f>
        <v>0.64445415600769562</v>
      </c>
      <c r="AD409" s="2"/>
    </row>
    <row r="410" spans="1:30">
      <c r="A410" s="34">
        <v>407</v>
      </c>
      <c r="B410">
        <v>1</v>
      </c>
      <c r="C410">
        <v>24</v>
      </c>
      <c r="D410" s="149">
        <f t="shared" si="38"/>
        <v>178.09744310451387</v>
      </c>
      <c r="E410" s="125">
        <f>B410/(B410+Overview!$F$22)</f>
        <v>0.58823529411764708</v>
      </c>
      <c r="F410" s="118">
        <f>EXP(Overview!$F$21/Overview!$F$5-Overview!$F$21/('='!C410+273.15))</f>
        <v>1.2060497570954571</v>
      </c>
      <c r="G410" s="77">
        <f t="shared" si="39"/>
        <v>1.7640154219834208</v>
      </c>
      <c r="H410" s="115">
        <f t="shared" si="40"/>
        <v>0.58823529411764708</v>
      </c>
      <c r="I410" s="80">
        <f>IF((A410-Overview!$F$43)/365=ROUND((A410-Overview!$F$43)/365,0),I409*0.05,I409+U409)</f>
        <v>646.74397276896934</v>
      </c>
      <c r="J410" s="70">
        <f>IF(D410&lt;Overview!$F$16,1,'='!G410/Overview!$F$26)</f>
        <v>76.364303981966273</v>
      </c>
      <c r="K410" s="71">
        <f>IF(D410&lt;Overview!$F$17,'='!G410/Overview!$F$26,Overview!$F$33)</f>
        <v>9.1428571428571423</v>
      </c>
      <c r="L410" s="72">
        <f t="shared" si="41"/>
        <v>9.1428571428571423</v>
      </c>
      <c r="M410" s="81">
        <f>MIN(1,Overview!$F$44*F410*(G410-Overview!$F$25)^2+0.2)</f>
        <v>1</v>
      </c>
      <c r="N410" s="48">
        <f>L410*F410*Overview!$F$8</f>
        <v>0.12482270400293095</v>
      </c>
      <c r="O410" s="48">
        <f>F410*Overview!$F$6</f>
        <v>2.3686817229354781E-3</v>
      </c>
      <c r="P410" s="122">
        <f>N410*(H410/G410-(1+Overview!$F$35/'='!G410)/(Overview!$F$37*Overview!$F$33))/('='!H410+Overview!$F$36)</f>
        <v>6.4860830013888414E-3</v>
      </c>
      <c r="Q410" s="128">
        <f>(N410/G410-P410)*H410*Overview!$F$29*'='!G410^3</f>
        <v>187.88620273930042</v>
      </c>
      <c r="R410" s="57">
        <f t="shared" si="36"/>
        <v>0</v>
      </c>
      <c r="S410" s="58">
        <f t="shared" si="37"/>
        <v>3.8138501475714764E-3</v>
      </c>
      <c r="T410" s="58">
        <f>IF(D410&lt;Overview!$F$18,(1-Overview!$F$9)*'='!Q410-'='!D410*'='!O410,0)</f>
        <v>0</v>
      </c>
      <c r="U410" s="54">
        <f>IF(D410&gt;=Overview!$F$18,(1-Overview!$F$9)*'='!Q410-Overview!$F$18*'='!O410,0)</f>
        <v>15.58841094025653</v>
      </c>
      <c r="V410" s="2"/>
      <c r="W410" s="112">
        <f>G410/Overview!$F$19</f>
        <v>2.6044816506473065</v>
      </c>
      <c r="X410" s="60">
        <f>G410^3*(1+H410*Overview!$F$38)</f>
        <v>6.9005724106981061</v>
      </c>
      <c r="Y410" s="61">
        <f>G410^3*Overview!$F$42*(1+Overview!$F$38*H410)+I410*Overview!$F$39/Overview!$F$40</f>
        <v>0.649155482324972</v>
      </c>
      <c r="AD410" s="2"/>
    </row>
    <row r="411" spans="1:30">
      <c r="A411" s="34">
        <v>408</v>
      </c>
      <c r="B411">
        <v>1</v>
      </c>
      <c r="C411">
        <v>24</v>
      </c>
      <c r="D411" s="149">
        <f t="shared" si="38"/>
        <v>178.09744310451387</v>
      </c>
      <c r="E411" s="125">
        <f>B411/(B411+Overview!$F$22)</f>
        <v>0.58823529411764708</v>
      </c>
      <c r="F411" s="118">
        <f>EXP(Overview!$F$21/Overview!$F$5-Overview!$F$21/('='!C411+273.15))</f>
        <v>1.2060497570954571</v>
      </c>
      <c r="G411" s="77">
        <f t="shared" si="39"/>
        <v>1.7678292721309923</v>
      </c>
      <c r="H411" s="115">
        <f t="shared" si="40"/>
        <v>0.58823529411764708</v>
      </c>
      <c r="I411" s="80">
        <f>IF((A411-Overview!$F$43)/365=ROUND((A411-Overview!$F$43)/365,0),I410*0.05,I410+U410)</f>
        <v>662.33238370922584</v>
      </c>
      <c r="J411" s="70">
        <f>IF(D411&lt;Overview!$F$16,1,'='!G411/Overview!$F$26)</f>
        <v>76.529405719956372</v>
      </c>
      <c r="K411" s="71">
        <f>IF(D411&lt;Overview!$F$17,'='!G411/Overview!$F$26,Overview!$F$33)</f>
        <v>9.1428571428571423</v>
      </c>
      <c r="L411" s="72">
        <f t="shared" si="41"/>
        <v>9.1428571428571423</v>
      </c>
      <c r="M411" s="81">
        <f>MIN(1,Overview!$F$44*F411*(G411-Overview!$F$25)^2+0.2)</f>
        <v>1</v>
      </c>
      <c r="N411" s="48">
        <f>L411*F411*Overview!$F$8</f>
        <v>0.12482270400293095</v>
      </c>
      <c r="O411" s="48">
        <f>F411*Overview!$F$6</f>
        <v>2.3686817229354781E-3</v>
      </c>
      <c r="P411" s="122">
        <f>N411*(H411/G411-(1+Overview!$F$35/'='!G411)/(Overview!$F$37*Overview!$F$33))/('='!H411+Overview!$F$36)</f>
        <v>6.4598611141820682E-3</v>
      </c>
      <c r="Q411" s="128">
        <f>(N411/G411-P411)*H411*Overview!$F$29*'='!G411^3</f>
        <v>188.73549147061405</v>
      </c>
      <c r="R411" s="57">
        <f t="shared" si="36"/>
        <v>0</v>
      </c>
      <c r="S411" s="58">
        <f t="shared" si="37"/>
        <v>3.8066438571839286E-3</v>
      </c>
      <c r="T411" s="58">
        <f>IF(D411&lt;Overview!$F$18,(1-Overview!$F$9)*'='!Q411-'='!D411*'='!O411,0)</f>
        <v>0</v>
      </c>
      <c r="U411" s="54">
        <f>IF(D411&gt;=Overview!$F$18,(1-Overview!$F$9)*'='!Q411-Overview!$F$18*'='!O411,0)</f>
        <v>15.660770340164454</v>
      </c>
      <c r="V411" s="2"/>
      <c r="W411" s="112">
        <f>G411/Overview!$F$19</f>
        <v>2.6101126120345377</v>
      </c>
      <c r="X411" s="60">
        <f>G411^3*(1+H411*Overview!$F$38)</f>
        <v>6.945426933203068</v>
      </c>
      <c r="Y411" s="61">
        <f>G411^3*Overview!$F$42*(1+Overview!$F$38*H411)+I411*Overview!$F$39/Overview!$F$40</f>
        <v>0.65386977666218604</v>
      </c>
      <c r="AD411" s="2"/>
    </row>
    <row r="412" spans="1:30">
      <c r="A412" s="34">
        <v>409</v>
      </c>
      <c r="B412">
        <v>1</v>
      </c>
      <c r="C412">
        <v>24</v>
      </c>
      <c r="D412" s="149">
        <f t="shared" si="38"/>
        <v>178.09744310451387</v>
      </c>
      <c r="E412" s="125">
        <f>B412/(B412+Overview!$F$22)</f>
        <v>0.58823529411764708</v>
      </c>
      <c r="F412" s="118">
        <f>EXP(Overview!$F$21/Overview!$F$5-Overview!$F$21/('='!C412+273.15))</f>
        <v>1.2060497570954571</v>
      </c>
      <c r="G412" s="77">
        <f t="shared" si="39"/>
        <v>1.7716359159881763</v>
      </c>
      <c r="H412" s="115">
        <f t="shared" si="40"/>
        <v>0.58823529411764708</v>
      </c>
      <c r="I412" s="80">
        <f>IF((A412-Overview!$F$43)/365=ROUND((A412-Overview!$F$43)/365,0),I411*0.05,I411+U411)</f>
        <v>677.99315404939034</v>
      </c>
      <c r="J412" s="70">
        <f>IF(D412&lt;Overview!$F$16,1,'='!G412/Overview!$F$26)</f>
        <v>76.694195497323648</v>
      </c>
      <c r="K412" s="71">
        <f>IF(D412&lt;Overview!$F$17,'='!G412/Overview!$F$26,Overview!$F$33)</f>
        <v>9.1428571428571423</v>
      </c>
      <c r="L412" s="72">
        <f t="shared" si="41"/>
        <v>9.1428571428571423</v>
      </c>
      <c r="M412" s="81">
        <f>MIN(1,Overview!$F$44*F412*(G412-Overview!$F$25)^2+0.2)</f>
        <v>1</v>
      </c>
      <c r="N412" s="48">
        <f>L412*F412*Overview!$F$8</f>
        <v>0.12482270400293095</v>
      </c>
      <c r="O412" s="48">
        <f>F412*Overview!$F$6</f>
        <v>2.3686817229354781E-3</v>
      </c>
      <c r="P412" s="122">
        <f>N412*(H412/G412-(1+Overview!$F$35/'='!G412)/(Overview!$F$37*Overview!$F$33))/('='!H412+Overview!$F$36)</f>
        <v>6.4338013507729509E-3</v>
      </c>
      <c r="Q412" s="128">
        <f>(N412/G412-P412)*H412*Overview!$F$29*'='!G412^3</f>
        <v>189.58523693081733</v>
      </c>
      <c r="R412" s="57">
        <f t="shared" si="36"/>
        <v>0</v>
      </c>
      <c r="S412" s="58">
        <f t="shared" si="37"/>
        <v>3.7994511831208676E-3</v>
      </c>
      <c r="T412" s="58">
        <f>IF(D412&lt;Overview!$F$18,(1-Overview!$F$9)*'='!Q412-'='!D412*'='!O412,0)</f>
        <v>0</v>
      </c>
      <c r="U412" s="54">
        <f>IF(D412&gt;=Overview!$F$18,(1-Overview!$F$9)*'='!Q412-Overview!$F$18*'='!O412,0)</f>
        <v>15.733168653373774</v>
      </c>
      <c r="V412" s="2"/>
      <c r="W412" s="112">
        <f>G412/Overview!$F$19</f>
        <v>2.6157329336899102</v>
      </c>
      <c r="X412" s="60">
        <f>G412^3*(1+H412*Overview!$F$38)</f>
        <v>6.9903901063522058</v>
      </c>
      <c r="Y412" s="61">
        <f>G412^3*Overview!$F$42*(1+Overview!$F$38*H412)+I412*Overview!$F$39/Overview!$F$40</f>
        <v>0.65859699390220849</v>
      </c>
      <c r="AD412" s="2"/>
    </row>
    <row r="413" spans="1:30">
      <c r="A413" s="34">
        <v>410</v>
      </c>
      <c r="B413">
        <v>1</v>
      </c>
      <c r="C413">
        <v>24</v>
      </c>
      <c r="D413" s="149">
        <f t="shared" si="38"/>
        <v>178.09744310451387</v>
      </c>
      <c r="E413" s="125">
        <f>B413/(B413+Overview!$F$22)</f>
        <v>0.58823529411764708</v>
      </c>
      <c r="F413" s="118">
        <f>EXP(Overview!$F$21/Overview!$F$5-Overview!$F$21/('='!C413+273.15))</f>
        <v>1.2060497570954571</v>
      </c>
      <c r="G413" s="77">
        <f t="shared" si="39"/>
        <v>1.7754353671712972</v>
      </c>
      <c r="H413" s="115">
        <f t="shared" si="40"/>
        <v>0.58823529411764708</v>
      </c>
      <c r="I413" s="80">
        <f>IF((A413-Overview!$F$43)/365=ROUND((A413-Overview!$F$43)/365,0),I412*0.05,I412+U412)</f>
        <v>693.72632270276415</v>
      </c>
      <c r="J413" s="70">
        <f>IF(D413&lt;Overview!$F$16,1,'='!G413/Overview!$F$26)</f>
        <v>76.85867390351936</v>
      </c>
      <c r="K413" s="71">
        <f>IF(D413&lt;Overview!$F$17,'='!G413/Overview!$F$26,Overview!$F$33)</f>
        <v>9.1428571428571423</v>
      </c>
      <c r="L413" s="72">
        <f t="shared" si="41"/>
        <v>9.1428571428571423</v>
      </c>
      <c r="M413" s="81">
        <f>MIN(1,Overview!$F$44*F413*(G413-Overview!$F$25)^2+0.2)</f>
        <v>1</v>
      </c>
      <c r="N413" s="48">
        <f>L413*F413*Overview!$F$8</f>
        <v>0.12482270400293095</v>
      </c>
      <c r="O413" s="48">
        <f>F413*Overview!$F$6</f>
        <v>2.3686817229354781E-3</v>
      </c>
      <c r="P413" s="122">
        <f>N413*(H413/G413-(1+Overview!$F$35/'='!G413)/(Overview!$F$37*Overview!$F$33))/('='!H413+Overview!$F$36)</f>
        <v>6.4079022584125787E-3</v>
      </c>
      <c r="Q413" s="128">
        <f>(N413/G413-P413)*H413*Overview!$F$29*'='!G413^3</f>
        <v>190.43543147022513</v>
      </c>
      <c r="R413" s="57">
        <f t="shared" si="36"/>
        <v>0</v>
      </c>
      <c r="S413" s="58">
        <f t="shared" si="37"/>
        <v>3.7922720996541735E-3</v>
      </c>
      <c r="T413" s="58">
        <f>IF(D413&lt;Overview!$F$18,(1-Overview!$F$9)*'='!Q413-'='!D413*'='!O413,0)</f>
        <v>0</v>
      </c>
      <c r="U413" s="54">
        <f>IF(D413&gt;=Overview!$F$18,(1-Overview!$F$9)*'='!Q413-Overview!$F$18*'='!O413,0)</f>
        <v>15.805605228131316</v>
      </c>
      <c r="V413" s="2"/>
      <c r="W413" s="112">
        <f>G413/Overview!$F$19</f>
        <v>2.6213426357172556</v>
      </c>
      <c r="X413" s="60">
        <f>G413^3*(1+H413*Overview!$F$38)</f>
        <v>7.0354614095481329</v>
      </c>
      <c r="Y413" s="61">
        <f>G413^3*Overview!$F$42*(1+Overview!$F$38*H413)+I413*Overview!$F$39/Overview!$F$40</f>
        <v>0.66333708888223386</v>
      </c>
      <c r="AD413" s="2"/>
    </row>
    <row r="414" spans="1:30">
      <c r="A414" s="34">
        <v>411</v>
      </c>
      <c r="B414">
        <v>1</v>
      </c>
      <c r="C414">
        <v>24</v>
      </c>
      <c r="D414" s="149">
        <f t="shared" si="38"/>
        <v>178.09744310451387</v>
      </c>
      <c r="E414" s="125">
        <f>B414/(B414+Overview!$F$22)</f>
        <v>0.58823529411764708</v>
      </c>
      <c r="F414" s="118">
        <f>EXP(Overview!$F$21/Overview!$F$5-Overview!$F$21/('='!C414+273.15))</f>
        <v>1.2060497570954571</v>
      </c>
      <c r="G414" s="77">
        <f t="shared" si="39"/>
        <v>1.7792276392709514</v>
      </c>
      <c r="H414" s="115">
        <f t="shared" si="40"/>
        <v>0.58823529411764708</v>
      </c>
      <c r="I414" s="80">
        <f>IF((A414-Overview!$F$43)/365=ROUND((A414-Overview!$F$43)/365,0),I413*0.05,I413+U413)</f>
        <v>709.53192793089545</v>
      </c>
      <c r="J414" s="70">
        <f>IF(D414&lt;Overview!$F$16,1,'='!G414/Overview!$F$26)</f>
        <v>77.02284152688101</v>
      </c>
      <c r="K414" s="71">
        <f>IF(D414&lt;Overview!$F$17,'='!G414/Overview!$F$26,Overview!$F$33)</f>
        <v>9.1428571428571423</v>
      </c>
      <c r="L414" s="72">
        <f t="shared" si="41"/>
        <v>9.1428571428571423</v>
      </c>
      <c r="M414" s="81">
        <f>MIN(1,Overview!$F$44*F414*(G414-Overview!$F$25)^2+0.2)</f>
        <v>1</v>
      </c>
      <c r="N414" s="48">
        <f>L414*F414*Overview!$F$8</f>
        <v>0.12482270400293095</v>
      </c>
      <c r="O414" s="48">
        <f>F414*Overview!$F$6</f>
        <v>2.3686817229354781E-3</v>
      </c>
      <c r="P414" s="122">
        <f>N414*(H414/G414-(1+Overview!$F$35/'='!G414)/(Overview!$F$37*Overview!$F$33))/('='!H414+Overview!$F$36)</f>
        <v>6.3821624016395873E-3</v>
      </c>
      <c r="Q414" s="128">
        <f>(N414/G414-P414)*H414*Overview!$F$29*'='!G414^3</f>
        <v>191.28606747359223</v>
      </c>
      <c r="R414" s="57">
        <f t="shared" si="36"/>
        <v>0</v>
      </c>
      <c r="S414" s="58">
        <f t="shared" si="37"/>
        <v>3.7851065811043429E-3</v>
      </c>
      <c r="T414" s="58">
        <f>IF(D414&lt;Overview!$F$18,(1-Overview!$F$9)*'='!Q414-'='!D414*'='!O414,0)</f>
        <v>0</v>
      </c>
      <c r="U414" s="54">
        <f>IF(D414&gt;=Overview!$F$18,(1-Overview!$F$9)*'='!Q414-Overview!$F$18*'='!O414,0)</f>
        <v>15.878079415618195</v>
      </c>
      <c r="V414" s="2"/>
      <c r="W414" s="112">
        <f>G414/Overview!$F$19</f>
        <v>2.6269417381824174</v>
      </c>
      <c r="X414" s="60">
        <f>G414^3*(1+H414*Overview!$F$38)</f>
        <v>7.0806403220202121</v>
      </c>
      <c r="Y414" s="61">
        <f>G414^3*Overview!$F$42*(1+Overview!$F$38*H414)+I414*Overview!$F$39/Overview!$F$40</f>
        <v>0.66809001639554355</v>
      </c>
      <c r="AD414" s="2"/>
    </row>
    <row r="415" spans="1:30">
      <c r="A415" s="34">
        <v>412</v>
      </c>
      <c r="B415">
        <v>1</v>
      </c>
      <c r="C415">
        <v>24</v>
      </c>
      <c r="D415" s="149">
        <f t="shared" si="38"/>
        <v>178.09744310451387</v>
      </c>
      <c r="E415" s="125">
        <f>B415/(B415+Overview!$F$22)</f>
        <v>0.58823529411764708</v>
      </c>
      <c r="F415" s="118">
        <f>EXP(Overview!$F$21/Overview!$F$5-Overview!$F$21/('='!C415+273.15))</f>
        <v>1.2060497570954571</v>
      </c>
      <c r="G415" s="77">
        <f t="shared" si="39"/>
        <v>1.7830127458520557</v>
      </c>
      <c r="H415" s="115">
        <f t="shared" si="40"/>
        <v>0.58823529411764708</v>
      </c>
      <c r="I415" s="80">
        <f>IF((A415-Overview!$F$43)/365=ROUND((A415-Overview!$F$43)/365,0),I414*0.05,I414+U414)</f>
        <v>725.41000734651368</v>
      </c>
      <c r="J415" s="70">
        <f>IF(D415&lt;Overview!$F$16,1,'='!G415/Overview!$F$26)</f>
        <v>77.186698954634451</v>
      </c>
      <c r="K415" s="71">
        <f>IF(D415&lt;Overview!$F$17,'='!G415/Overview!$F$26,Overview!$F$33)</f>
        <v>9.1428571428571423</v>
      </c>
      <c r="L415" s="72">
        <f t="shared" si="41"/>
        <v>9.1428571428571423</v>
      </c>
      <c r="M415" s="81">
        <f>MIN(1,Overview!$F$44*F415*(G415-Overview!$F$25)^2+0.2)</f>
        <v>1</v>
      </c>
      <c r="N415" s="48">
        <f>L415*F415*Overview!$F$8</f>
        <v>0.12482270400293095</v>
      </c>
      <c r="O415" s="48">
        <f>F415*Overview!$F$6</f>
        <v>2.3686817229354781E-3</v>
      </c>
      <c r="P415" s="122">
        <f>N415*(H415/G415-(1+Overview!$F$35/'='!G415)/(Overview!$F$37*Overview!$F$33))/('='!H415+Overview!$F$36)</f>
        <v>6.3565803620237223E-3</v>
      </c>
      <c r="Q415" s="128">
        <f>(N415/G415-P415)*H415*Overview!$F$29*'='!G415^3</f>
        <v>192.13713736000523</v>
      </c>
      <c r="R415" s="57">
        <f t="shared" si="36"/>
        <v>0</v>
      </c>
      <c r="S415" s="58">
        <f t="shared" si="37"/>
        <v>3.7779546018403905E-3</v>
      </c>
      <c r="T415" s="58">
        <f>IF(D415&lt;Overview!$F$18,(1-Overview!$F$9)*'='!Q415-'='!D415*'='!O415,0)</f>
        <v>0</v>
      </c>
      <c r="U415" s="54">
        <f>IF(D415&gt;=Overview!$F$18,(1-Overview!$F$9)*'='!Q415-Overview!$F$18*'='!O415,0)</f>
        <v>15.95059056994058</v>
      </c>
      <c r="V415" s="2"/>
      <c r="W415" s="112">
        <f>G415/Overview!$F$19</f>
        <v>2.6325302611133261</v>
      </c>
      <c r="X415" s="60">
        <f>G415^3*(1+H415*Overview!$F$38)</f>
        <v>7.1259263228425267</v>
      </c>
      <c r="Y415" s="61">
        <f>G415^3*Overview!$F$42*(1+Overview!$F$38*H415)+I415*Overview!$F$39/Overview!$F$40</f>
        <v>0.6728557311932486</v>
      </c>
      <c r="AD415" s="2"/>
    </row>
    <row r="416" spans="1:30">
      <c r="A416" s="34">
        <v>413</v>
      </c>
      <c r="B416">
        <v>1</v>
      </c>
      <c r="C416">
        <v>24</v>
      </c>
      <c r="D416" s="149">
        <f t="shared" si="38"/>
        <v>178.09744310451387</v>
      </c>
      <c r="E416" s="125">
        <f>B416/(B416+Overview!$F$22)</f>
        <v>0.58823529411764708</v>
      </c>
      <c r="F416" s="118">
        <f>EXP(Overview!$F$21/Overview!$F$5-Overview!$F$21/('='!C416+273.15))</f>
        <v>1.2060497570954571</v>
      </c>
      <c r="G416" s="77">
        <f t="shared" si="39"/>
        <v>1.7867907004538961</v>
      </c>
      <c r="H416" s="115">
        <f t="shared" si="40"/>
        <v>0.58823529411764708</v>
      </c>
      <c r="I416" s="80">
        <f>IF((A416-Overview!$F$43)/365=ROUND((A416-Overview!$F$43)/365,0),I415*0.05,I415+U415)</f>
        <v>741.36059791645425</v>
      </c>
      <c r="J416" s="70">
        <f>IF(D416&lt;Overview!$F$16,1,'='!G416/Overview!$F$26)</f>
        <v>77.350246772895943</v>
      </c>
      <c r="K416" s="71">
        <f>IF(D416&lt;Overview!$F$17,'='!G416/Overview!$F$26,Overview!$F$33)</f>
        <v>9.1428571428571423</v>
      </c>
      <c r="L416" s="72">
        <f t="shared" si="41"/>
        <v>9.1428571428571423</v>
      </c>
      <c r="M416" s="81">
        <f>MIN(1,Overview!$F$44*F416*(G416-Overview!$F$25)^2+0.2)</f>
        <v>1</v>
      </c>
      <c r="N416" s="48">
        <f>L416*F416*Overview!$F$8</f>
        <v>0.12482270400293095</v>
      </c>
      <c r="O416" s="48">
        <f>F416*Overview!$F$6</f>
        <v>2.3686817229354781E-3</v>
      </c>
      <c r="P416" s="122">
        <f>N416*(H416/G416-(1+Overview!$F$35/'='!G416)/(Overview!$F$37*Overview!$F$33))/('='!H416+Overview!$F$36)</f>
        <v>6.3311547379139637E-3</v>
      </c>
      <c r="Q416" s="128">
        <f>(N416/G416-P416)*H416*Overview!$F$29*'='!G416^3</f>
        <v>192.98863358277401</v>
      </c>
      <c r="R416" s="57">
        <f t="shared" si="36"/>
        <v>0</v>
      </c>
      <c r="S416" s="58">
        <f t="shared" si="37"/>
        <v>3.770816136279765E-3</v>
      </c>
      <c r="T416" s="58">
        <f>IF(D416&lt;Overview!$F$18,(1-Overview!$F$9)*'='!Q416-'='!D416*'='!O416,0)</f>
        <v>0</v>
      </c>
      <c r="U416" s="54">
        <f>IF(D416&gt;=Overview!$F$18,(1-Overview!$F$9)*'='!Q416-Overview!$F$18*'='!O416,0)</f>
        <v>16.023138048120483</v>
      </c>
      <c r="V416" s="2"/>
      <c r="W416" s="112">
        <f>G416/Overview!$F$19</f>
        <v>2.6381082245000682</v>
      </c>
      <c r="X416" s="60">
        <f>G416^3*(1+H416*Overview!$F$38)</f>
        <v>7.1713188909516914</v>
      </c>
      <c r="Y416" s="61">
        <f>G416^3*Overview!$F$42*(1+Overview!$F$38*H416)+I416*Overview!$F$39/Overview!$F$40</f>
        <v>0.67763418798602182</v>
      </c>
      <c r="AD416" s="2"/>
    </row>
    <row r="417" spans="1:30">
      <c r="A417" s="34">
        <v>414</v>
      </c>
      <c r="B417">
        <v>1</v>
      </c>
      <c r="C417">
        <v>24</v>
      </c>
      <c r="D417" s="149">
        <f t="shared" si="38"/>
        <v>178.09744310451387</v>
      </c>
      <c r="E417" s="125">
        <f>B417/(B417+Overview!$F$22)</f>
        <v>0.58823529411764708</v>
      </c>
      <c r="F417" s="118">
        <f>EXP(Overview!$F$21/Overview!$F$5-Overview!$F$21/('='!C417+273.15))</f>
        <v>1.2060497570954571</v>
      </c>
      <c r="G417" s="77">
        <f t="shared" si="39"/>
        <v>1.7905615165901758</v>
      </c>
      <c r="H417" s="115">
        <f t="shared" si="40"/>
        <v>0.58823529411764708</v>
      </c>
      <c r="I417" s="80">
        <f>IF((A417-Overview!$F$43)/365=ROUND((A417-Overview!$F$43)/365,0),I416*0.05,I416+U416)</f>
        <v>757.38373596457473</v>
      </c>
      <c r="J417" s="70">
        <f>IF(D417&lt;Overview!$F$16,1,'='!G417/Overview!$F$26)</f>
        <v>77.513485566674277</v>
      </c>
      <c r="K417" s="71">
        <f>IF(D417&lt;Overview!$F$17,'='!G417/Overview!$F$26,Overview!$F$33)</f>
        <v>9.1428571428571423</v>
      </c>
      <c r="L417" s="72">
        <f t="shared" si="41"/>
        <v>9.1428571428571423</v>
      </c>
      <c r="M417" s="81">
        <f>MIN(1,Overview!$F$44*F417*(G417-Overview!$F$25)^2+0.2)</f>
        <v>1</v>
      </c>
      <c r="N417" s="48">
        <f>L417*F417*Overview!$F$8</f>
        <v>0.12482270400293095</v>
      </c>
      <c r="O417" s="48">
        <f>F417*Overview!$F$6</f>
        <v>2.3686817229354781E-3</v>
      </c>
      <c r="P417" s="122">
        <f>N417*(H417/G417-(1+Overview!$F$35/'='!G417)/(Overview!$F$37*Overview!$F$33))/('='!H417+Overview!$F$36)</f>
        <v>6.3058841441910917E-3</v>
      </c>
      <c r="Q417" s="128">
        <f>(N417/G417-P417)*H417*Overview!$F$29*'='!G417^3</f>
        <v>193.84054862932331</v>
      </c>
      <c r="R417" s="57">
        <f t="shared" si="36"/>
        <v>0</v>
      </c>
      <c r="S417" s="58">
        <f t="shared" si="37"/>
        <v>3.763691158888248E-3</v>
      </c>
      <c r="T417" s="58">
        <f>IF(D417&lt;Overview!$F$18,(1-Overview!$F$9)*'='!Q417-'='!D417*'='!O417,0)</f>
        <v>0</v>
      </c>
      <c r="U417" s="54">
        <f>IF(D417&gt;=Overview!$F$18,(1-Overview!$F$9)*'='!Q417-Overview!$F$18*'='!O417,0)</f>
        <v>16.095721210086481</v>
      </c>
      <c r="V417" s="2"/>
      <c r="W417" s="112">
        <f>G417/Overview!$F$19</f>
        <v>2.643675648294959</v>
      </c>
      <c r="X417" s="60">
        <f>G417^3*(1+H417*Overview!$F$38)</f>
        <v>7.2168175051644656</v>
      </c>
      <c r="Y417" s="61">
        <f>G417^3*Overview!$F$42*(1+Overview!$F$38*H417)+I417*Overview!$F$39/Overview!$F$40</f>
        <v>0.68242534144580791</v>
      </c>
      <c r="AD417" s="2"/>
    </row>
    <row r="418" spans="1:30">
      <c r="A418" s="34">
        <v>415</v>
      </c>
      <c r="B418">
        <v>1</v>
      </c>
      <c r="C418">
        <v>24</v>
      </c>
      <c r="D418" s="149">
        <f t="shared" si="38"/>
        <v>178.09744310451387</v>
      </c>
      <c r="E418" s="125">
        <f>B418/(B418+Overview!$F$22)</f>
        <v>0.58823529411764708</v>
      </c>
      <c r="F418" s="118">
        <f>EXP(Overview!$F$21/Overview!$F$5-Overview!$F$21/('='!C418+273.15))</f>
        <v>1.2060497570954571</v>
      </c>
      <c r="G418" s="77">
        <f t="shared" si="39"/>
        <v>1.7943252077490641</v>
      </c>
      <c r="H418" s="115">
        <f t="shared" si="40"/>
        <v>0.58823529411764708</v>
      </c>
      <c r="I418" s="80">
        <f>IF((A418-Overview!$F$43)/365=ROUND((A418-Overview!$F$43)/365,0),I417*0.05,I417+U417)</f>
        <v>773.47945717466121</v>
      </c>
      <c r="J418" s="70">
        <f>IF(D418&lt;Overview!$F$16,1,'='!G418/Overview!$F$26)</f>
        <v>77.676415919872909</v>
      </c>
      <c r="K418" s="71">
        <f>IF(D418&lt;Overview!$F$17,'='!G418/Overview!$F$26,Overview!$F$33)</f>
        <v>9.1428571428571423</v>
      </c>
      <c r="L418" s="72">
        <f t="shared" si="41"/>
        <v>9.1428571428571423</v>
      </c>
      <c r="M418" s="81">
        <f>MIN(1,Overview!$F$44*F418*(G418-Overview!$F$25)^2+0.2)</f>
        <v>1</v>
      </c>
      <c r="N418" s="48">
        <f>L418*F418*Overview!$F$8</f>
        <v>0.12482270400293095</v>
      </c>
      <c r="O418" s="48">
        <f>F418*Overview!$F$6</f>
        <v>2.3686817229354781E-3</v>
      </c>
      <c r="P418" s="122">
        <f>N418*(H418/G418-(1+Overview!$F$35/'='!G418)/(Overview!$F$37*Overview!$F$33))/('='!H418+Overview!$F$36)</f>
        <v>6.280767212024637E-3</v>
      </c>
      <c r="Q418" s="128">
        <f>(N418/G418-P418)*H418*Overview!$F$29*'='!G418^3</f>
        <v>194.69287502108489</v>
      </c>
      <c r="R418" s="57">
        <f t="shared" si="36"/>
        <v>0</v>
      </c>
      <c r="S418" s="58">
        <f t="shared" si="37"/>
        <v>3.7565796441798721E-3</v>
      </c>
      <c r="T418" s="58">
        <f>IF(D418&lt;Overview!$F$18,(1-Overview!$F$9)*'='!Q418-'='!D418*'='!O418,0)</f>
        <v>0</v>
      </c>
      <c r="U418" s="54">
        <f>IF(D418&gt;=Overview!$F$18,(1-Overview!$F$9)*'='!Q418-Overview!$F$18*'='!O418,0)</f>
        <v>16.168339418664569</v>
      </c>
      <c r="V418" s="2"/>
      <c r="W418" s="112">
        <f>G418/Overview!$F$19</f>
        <v>2.6492325524126148</v>
      </c>
      <c r="X418" s="60">
        <f>G418^3*(1+H418*Overview!$F$38)</f>
        <v>7.262421644195217</v>
      </c>
      <c r="Y418" s="61">
        <f>G418^3*Overview!$F$42*(1+Overview!$F$38*H418)+I418*Overview!$F$39/Overview!$F$40</f>
        <v>0.68722914620752307</v>
      </c>
      <c r="AD418" s="2"/>
    </row>
    <row r="419" spans="1:30">
      <c r="A419" s="34">
        <v>416</v>
      </c>
      <c r="B419">
        <v>1</v>
      </c>
      <c r="C419">
        <v>24</v>
      </c>
      <c r="D419" s="149">
        <f t="shared" si="38"/>
        <v>178.09744310451387</v>
      </c>
      <c r="E419" s="125">
        <f>B419/(B419+Overview!$F$22)</f>
        <v>0.58823529411764708</v>
      </c>
      <c r="F419" s="118">
        <f>EXP(Overview!$F$21/Overview!$F$5-Overview!$F$21/('='!C419+273.15))</f>
        <v>1.2060497570954571</v>
      </c>
      <c r="G419" s="77">
        <f t="shared" si="39"/>
        <v>1.798081787393244</v>
      </c>
      <c r="H419" s="115">
        <f t="shared" si="40"/>
        <v>0.58823529411764708</v>
      </c>
      <c r="I419" s="80">
        <f>IF((A419-Overview!$F$43)/365=ROUND((A419-Overview!$F$43)/365,0),I418*0.05,I418+U418)</f>
        <v>789.64779659332578</v>
      </c>
      <c r="J419" s="70">
        <f>IF(D419&lt;Overview!$F$16,1,'='!G419/Overview!$F$26)</f>
        <v>77.839038415291952</v>
      </c>
      <c r="K419" s="71">
        <f>IF(D419&lt;Overview!$F$17,'='!G419/Overview!$F$26,Overview!$F$33)</f>
        <v>9.1428571428571423</v>
      </c>
      <c r="L419" s="72">
        <f t="shared" si="41"/>
        <v>9.1428571428571423</v>
      </c>
      <c r="M419" s="81">
        <f>MIN(1,Overview!$F$44*F419*(G419-Overview!$F$25)^2+0.2)</f>
        <v>1</v>
      </c>
      <c r="N419" s="48">
        <f>L419*F419*Overview!$F$8</f>
        <v>0.12482270400293095</v>
      </c>
      <c r="O419" s="48">
        <f>F419*Overview!$F$6</f>
        <v>2.3686817229354781E-3</v>
      </c>
      <c r="P419" s="122">
        <f>N419*(H419/G419-(1+Overview!$F$35/'='!G419)/(Overview!$F$37*Overview!$F$33))/('='!H419+Overview!$F$36)</f>
        <v>6.2558025886340993E-3</v>
      </c>
      <c r="Q419" s="128">
        <f>(N419/G419-P419)*H419*Overview!$F$29*'='!G419^3</f>
        <v>195.54560531338947</v>
      </c>
      <c r="R419" s="57">
        <f t="shared" si="36"/>
        <v>0</v>
      </c>
      <c r="S419" s="58">
        <f t="shared" si="37"/>
        <v>3.7494815667168282E-3</v>
      </c>
      <c r="T419" s="58">
        <f>IF(D419&lt;Overview!$F$18,(1-Overview!$F$9)*'='!Q419-'='!D419*'='!O419,0)</f>
        <v>0</v>
      </c>
      <c r="U419" s="54">
        <f>IF(D419&gt;=Overview!$F$18,(1-Overview!$F$9)*'='!Q419-Overview!$F$18*'='!O419,0)</f>
        <v>16.240992039568919</v>
      </c>
      <c r="V419" s="2"/>
      <c r="W419" s="112">
        <f>G419/Overview!$F$19</f>
        <v>2.6547789567300222</v>
      </c>
      <c r="X419" s="60">
        <f>G419^3*(1+H419*Overview!$F$38)</f>
        <v>7.3081307866731917</v>
      </c>
      <c r="Y419" s="61">
        <f>G419^3*Overview!$F$42*(1+Overview!$F$38*H419)+I419*Overview!$F$39/Overview!$F$40</f>
        <v>0.69204555687073355</v>
      </c>
      <c r="AD419" s="2"/>
    </row>
    <row r="420" spans="1:30">
      <c r="A420" s="34">
        <v>417</v>
      </c>
      <c r="B420">
        <v>1</v>
      </c>
      <c r="C420">
        <v>24</v>
      </c>
      <c r="D420" s="149">
        <f t="shared" si="38"/>
        <v>178.09744310451387</v>
      </c>
      <c r="E420" s="125">
        <f>B420/(B420+Overview!$F$22)</f>
        <v>0.58823529411764708</v>
      </c>
      <c r="F420" s="118">
        <f>EXP(Overview!$F$21/Overview!$F$5-Overview!$F$21/('='!C420+273.15))</f>
        <v>1.2060497570954571</v>
      </c>
      <c r="G420" s="77">
        <f t="shared" si="39"/>
        <v>1.8018312689599607</v>
      </c>
      <c r="H420" s="115">
        <f t="shared" si="40"/>
        <v>0.58823529411764708</v>
      </c>
      <c r="I420" s="80">
        <f>IF((A420-Overview!$F$43)/365=ROUND((A420-Overview!$F$43)/365,0),I419*0.05,I419+U419)</f>
        <v>805.88878863289472</v>
      </c>
      <c r="J420" s="70">
        <f>IF(D420&lt;Overview!$F$16,1,'='!G420/Overview!$F$26)</f>
        <v>78.001353634630334</v>
      </c>
      <c r="K420" s="71">
        <f>IF(D420&lt;Overview!$F$17,'='!G420/Overview!$F$26,Overview!$F$33)</f>
        <v>9.1428571428571423</v>
      </c>
      <c r="L420" s="72">
        <f t="shared" si="41"/>
        <v>9.1428571428571423</v>
      </c>
      <c r="M420" s="81">
        <f>MIN(1,Overview!$F$44*F420*(G420-Overview!$F$25)^2+0.2)</f>
        <v>1</v>
      </c>
      <c r="N420" s="48">
        <f>L420*F420*Overview!$F$8</f>
        <v>0.12482270400293095</v>
      </c>
      <c r="O420" s="48">
        <f>F420*Overview!$F$6</f>
        <v>2.3686817229354781E-3</v>
      </c>
      <c r="P420" s="122">
        <f>N420*(H420/G420-(1+Overview!$F$35/'='!G420)/(Overview!$F$37*Overview!$F$33))/('='!H420+Overview!$F$36)</f>
        <v>6.2309889370543384E-3</v>
      </c>
      <c r="Q420" s="128">
        <f>(N420/G420-P420)*H420*Overview!$F$29*'='!G420^3</f>
        <v>196.39873209535907</v>
      </c>
      <c r="R420" s="57">
        <f t="shared" si="36"/>
        <v>0</v>
      </c>
      <c r="S420" s="58">
        <f t="shared" si="37"/>
        <v>3.7423969011093649E-3</v>
      </c>
      <c r="T420" s="58">
        <f>IF(D420&lt;Overview!$F$18,(1-Overview!$F$9)*'='!Q420-'='!D420*'='!O420,0)</f>
        <v>0</v>
      </c>
      <c r="U420" s="54">
        <f>IF(D420&gt;=Overview!$F$18,(1-Overview!$F$9)*'='!Q420-Overview!$F$18*'='!O420,0)</f>
        <v>16.313678441392728</v>
      </c>
      <c r="V420" s="2"/>
      <c r="W420" s="112">
        <f>G420/Overview!$F$19</f>
        <v>2.6603148810866095</v>
      </c>
      <c r="X420" s="60">
        <f>G420^3*(1+H420*Overview!$F$38)</f>
        <v>7.3539444111596328</v>
      </c>
      <c r="Y420" s="61">
        <f>G420^3*Overview!$F$42*(1+Overview!$F$38*H420)+I420*Overview!$F$39/Overview!$F$40</f>
        <v>0.69687452800132355</v>
      </c>
      <c r="AD420" s="2"/>
    </row>
    <row r="421" spans="1:30">
      <c r="A421" s="34">
        <v>418</v>
      </c>
      <c r="B421">
        <v>1</v>
      </c>
      <c r="C421">
        <v>24</v>
      </c>
      <c r="D421" s="149">
        <f t="shared" si="38"/>
        <v>178.09744310451387</v>
      </c>
      <c r="E421" s="125">
        <f>B421/(B421+Overview!$F$22)</f>
        <v>0.58823529411764708</v>
      </c>
      <c r="F421" s="118">
        <f>EXP(Overview!$F$21/Overview!$F$5-Overview!$F$21/('='!C421+273.15))</f>
        <v>1.2060497570954571</v>
      </c>
      <c r="G421" s="77">
        <f t="shared" si="39"/>
        <v>1.8055736658610702</v>
      </c>
      <c r="H421" s="115">
        <f t="shared" si="40"/>
        <v>0.58823529411764708</v>
      </c>
      <c r="I421" s="80">
        <f>IF((A421-Overview!$F$43)/365=ROUND((A421-Overview!$F$43)/365,0),I420*0.05,I420+U420)</f>
        <v>822.20246707428748</v>
      </c>
      <c r="J421" s="70">
        <f>IF(D421&lt;Overview!$F$16,1,'='!G421/Overview!$F$26)</f>
        <v>78.163362158487885</v>
      </c>
      <c r="K421" s="71">
        <f>IF(D421&lt;Overview!$F$17,'='!G421/Overview!$F$26,Overview!$F$33)</f>
        <v>9.1428571428571423</v>
      </c>
      <c r="L421" s="72">
        <f t="shared" si="41"/>
        <v>9.1428571428571423</v>
      </c>
      <c r="M421" s="81">
        <f>MIN(1,Overview!$F$44*F421*(G421-Overview!$F$25)^2+0.2)</f>
        <v>1</v>
      </c>
      <c r="N421" s="48">
        <f>L421*F421*Overview!$F$8</f>
        <v>0.12482270400293095</v>
      </c>
      <c r="O421" s="48">
        <f>F421*Overview!$F$6</f>
        <v>2.3686817229354781E-3</v>
      </c>
      <c r="P421" s="122">
        <f>N421*(H421/G421-(1+Overview!$F$35/'='!G421)/(Overview!$F$37*Overview!$F$33))/('='!H421+Overview!$F$36)</f>
        <v>6.2063249359050965E-3</v>
      </c>
      <c r="Q421" s="128">
        <f>(N421/G421-P421)*H421*Overview!$F$29*'='!G421^3</f>
        <v>197.25224798979963</v>
      </c>
      <c r="R421" s="57">
        <f t="shared" si="36"/>
        <v>0</v>
      </c>
      <c r="S421" s="58">
        <f t="shared" si="37"/>
        <v>3.7353256220157122E-3</v>
      </c>
      <c r="T421" s="58">
        <f>IF(D421&lt;Overview!$F$18,(1-Overview!$F$9)*'='!Q421-'='!D421*'='!O421,0)</f>
        <v>0</v>
      </c>
      <c r="U421" s="54">
        <f>IF(D421&gt;=Overview!$F$18,(1-Overview!$F$9)*'='!Q421-Overview!$F$18*'='!O421,0)</f>
        <v>16.386397995599065</v>
      </c>
      <c r="V421" s="2"/>
      <c r="W421" s="112">
        <f>G421/Overview!$F$19</f>
        <v>2.6658403452843205</v>
      </c>
      <c r="X421" s="60">
        <f>G421^3*(1+H421*Overview!$F$38)</f>
        <v>7.3998619961647227</v>
      </c>
      <c r="Y421" s="61">
        <f>G421^3*Overview!$F$42*(1+Overview!$F$38*H421)+I421*Overview!$F$39/Overview!$F$40</f>
        <v>0.70171601413314411</v>
      </c>
      <c r="AD421" s="2"/>
    </row>
    <row r="422" spans="1:30">
      <c r="A422" s="34">
        <v>419</v>
      </c>
      <c r="B422">
        <v>1</v>
      </c>
      <c r="C422">
        <v>24</v>
      </c>
      <c r="D422" s="149">
        <f t="shared" si="38"/>
        <v>178.09744310451387</v>
      </c>
      <c r="E422" s="125">
        <f>B422/(B422+Overview!$F$22)</f>
        <v>0.58823529411764708</v>
      </c>
      <c r="F422" s="118">
        <f>EXP(Overview!$F$21/Overview!$F$5-Overview!$F$21/('='!C422+273.15))</f>
        <v>1.2060497570954571</v>
      </c>
      <c r="G422" s="77">
        <f t="shared" si="39"/>
        <v>1.8093089914830858</v>
      </c>
      <c r="H422" s="115">
        <f t="shared" si="40"/>
        <v>0.58823529411764708</v>
      </c>
      <c r="I422" s="80">
        <f>IF((A422-Overview!$F$43)/365=ROUND((A422-Overview!$F$43)/365,0),I421*0.05,I421+U421)</f>
        <v>838.58886506988654</v>
      </c>
      <c r="J422" s="70">
        <f>IF(D422&lt;Overview!$F$16,1,'='!G422/Overview!$F$26)</f>
        <v>78.325064566367359</v>
      </c>
      <c r="K422" s="71">
        <f>IF(D422&lt;Overview!$F$17,'='!G422/Overview!$F$26,Overview!$F$33)</f>
        <v>9.1428571428571423</v>
      </c>
      <c r="L422" s="72">
        <f t="shared" si="41"/>
        <v>9.1428571428571423</v>
      </c>
      <c r="M422" s="81">
        <f>MIN(1,Overview!$F$44*F422*(G422-Overview!$F$25)^2+0.2)</f>
        <v>1</v>
      </c>
      <c r="N422" s="48">
        <f>L422*F422*Overview!$F$8</f>
        <v>0.12482270400293095</v>
      </c>
      <c r="O422" s="48">
        <f>F422*Overview!$F$6</f>
        <v>2.3686817229354781E-3</v>
      </c>
      <c r="P422" s="122">
        <f>N422*(H422/G422-(1+Overview!$F$35/'='!G422)/(Overview!$F$37*Overview!$F$33))/('='!H422+Overview!$F$36)</f>
        <v>6.1818092791645161E-3</v>
      </c>
      <c r="Q422" s="128">
        <f>(N422/G422-P422)*H422*Overview!$F$29*'='!G422^3</f>
        <v>198.10614565309353</v>
      </c>
      <c r="R422" s="57">
        <f t="shared" si="36"/>
        <v>0</v>
      </c>
      <c r="S422" s="58">
        <f t="shared" si="37"/>
        <v>3.7282677041419773E-3</v>
      </c>
      <c r="T422" s="58">
        <f>IF(D422&lt;Overview!$F$18,(1-Overview!$F$9)*'='!Q422-'='!D422*'='!O422,0)</f>
        <v>0</v>
      </c>
      <c r="U422" s="54">
        <f>IF(D422&gt;=Overview!$F$18,(1-Overview!$F$9)*'='!Q422-Overview!$F$18*'='!O422,0)</f>
        <v>16.459150076511705</v>
      </c>
      <c r="V422" s="2"/>
      <c r="W422" s="112">
        <f>G422/Overview!$F$19</f>
        <v>2.6713553690876801</v>
      </c>
      <c r="X422" s="60">
        <f>G422^3*(1+H422*Overview!$F$38)</f>
        <v>7.4458830201643433</v>
      </c>
      <c r="Y422" s="61">
        <f>G422^3*Overview!$F$42*(1+Overview!$F$38*H422)+I422*Overview!$F$39/Overview!$F$40</f>
        <v>0.70656996976964592</v>
      </c>
      <c r="AD422" s="2"/>
    </row>
    <row r="423" spans="1:30">
      <c r="A423" s="34">
        <v>420</v>
      </c>
      <c r="B423">
        <v>1</v>
      </c>
      <c r="C423">
        <v>24</v>
      </c>
      <c r="D423" s="149">
        <f t="shared" si="38"/>
        <v>178.09744310451387</v>
      </c>
      <c r="E423" s="125">
        <f>B423/(B423+Overview!$F$22)</f>
        <v>0.58823529411764708</v>
      </c>
      <c r="F423" s="118">
        <f>EXP(Overview!$F$21/Overview!$F$5-Overview!$F$21/('='!C423+273.15))</f>
        <v>1.2060497570954571</v>
      </c>
      <c r="G423" s="77">
        <f t="shared" si="39"/>
        <v>1.8130372591872277</v>
      </c>
      <c r="H423" s="115">
        <f t="shared" si="40"/>
        <v>0.58823529411764708</v>
      </c>
      <c r="I423" s="80">
        <f>IF((A423-Overview!$F$43)/365=ROUND((A423-Overview!$F$43)/365,0),I422*0.05,I422+U422)</f>
        <v>855.04801514639826</v>
      </c>
      <c r="J423" s="70">
        <f>IF(D423&lt;Overview!$F$16,1,'='!G423/Overview!$F$26)</f>
        <v>78.486461436676521</v>
      </c>
      <c r="K423" s="71">
        <f>IF(D423&lt;Overview!$F$17,'='!G423/Overview!$F$26,Overview!$F$33)</f>
        <v>9.1428571428571423</v>
      </c>
      <c r="L423" s="72">
        <f t="shared" si="41"/>
        <v>9.1428571428571423</v>
      </c>
      <c r="M423" s="81">
        <f>MIN(1,Overview!$F$44*F423*(G423-Overview!$F$25)^2+0.2)</f>
        <v>1</v>
      </c>
      <c r="N423" s="48">
        <f>L423*F423*Overview!$F$8</f>
        <v>0.12482270400293095</v>
      </c>
      <c r="O423" s="48">
        <f>F423*Overview!$F$6</f>
        <v>2.3686817229354781E-3</v>
      </c>
      <c r="P423" s="122">
        <f>N423*(H423/G423-(1+Overview!$F$35/'='!G423)/(Overview!$F$37*Overview!$F$33))/('='!H423+Overview!$F$36)</f>
        <v>6.1574406759466113E-3</v>
      </c>
      <c r="Q423" s="128">
        <f>(N423/G423-P423)*H423*Overview!$F$29*'='!G423^3</f>
        <v>198.96041777509265</v>
      </c>
      <c r="R423" s="57">
        <f t="shared" si="36"/>
        <v>0</v>
      </c>
      <c r="S423" s="58">
        <f t="shared" si="37"/>
        <v>3.7212231222420651E-3</v>
      </c>
      <c r="T423" s="58">
        <f>IF(D423&lt;Overview!$F$18,(1-Overview!$F$9)*'='!Q423-'='!D423*'='!O423,0)</f>
        <v>0</v>
      </c>
      <c r="U423" s="54">
        <f>IF(D423&gt;=Overview!$F$18,(1-Overview!$F$9)*'='!Q423-Overview!$F$18*'='!O423,0)</f>
        <v>16.531934061306032</v>
      </c>
      <c r="V423" s="2"/>
      <c r="W423" s="112">
        <f>G423/Overview!$F$19</f>
        <v>2.6768599722238706</v>
      </c>
      <c r="X423" s="60">
        <f>G423^3*(1+H423*Overview!$F$38)</f>
        <v>7.4920069616166964</v>
      </c>
      <c r="Y423" s="61">
        <f>G423^3*Overview!$F$42*(1+Overview!$F$38*H423)+I423*Overview!$F$39/Overview!$F$40</f>
        <v>0.7114363493855006</v>
      </c>
      <c r="AD423" s="2"/>
    </row>
    <row r="424" spans="1:30">
      <c r="A424" s="34">
        <v>421</v>
      </c>
      <c r="B424">
        <v>1</v>
      </c>
      <c r="C424">
        <v>24</v>
      </c>
      <c r="D424" s="149">
        <f t="shared" si="38"/>
        <v>178.09744310451387</v>
      </c>
      <c r="E424" s="125">
        <f>B424/(B424+Overview!$F$22)</f>
        <v>0.58823529411764708</v>
      </c>
      <c r="F424" s="118">
        <f>EXP(Overview!$F$21/Overview!$F$5-Overview!$F$21/('='!C424+273.15))</f>
        <v>1.2060497570954571</v>
      </c>
      <c r="G424" s="77">
        <f t="shared" si="39"/>
        <v>1.8167584823094698</v>
      </c>
      <c r="H424" s="115">
        <f t="shared" si="40"/>
        <v>0.58823529411764708</v>
      </c>
      <c r="I424" s="80">
        <f>IF((A424-Overview!$F$43)/365=ROUND((A424-Overview!$F$43)/365,0),I423*0.05,I423+U423)</f>
        <v>871.57994920770432</v>
      </c>
      <c r="J424" s="70">
        <f>IF(D424&lt;Overview!$F$16,1,'='!G424/Overview!$F$26)</f>
        <v>78.647553346730291</v>
      </c>
      <c r="K424" s="71">
        <f>IF(D424&lt;Overview!$F$17,'='!G424/Overview!$F$26,Overview!$F$33)</f>
        <v>9.1428571428571423</v>
      </c>
      <c r="L424" s="72">
        <f t="shared" si="41"/>
        <v>9.1428571428571423</v>
      </c>
      <c r="M424" s="81">
        <f>MIN(1,Overview!$F$44*F424*(G424-Overview!$F$25)^2+0.2)</f>
        <v>1</v>
      </c>
      <c r="N424" s="48">
        <f>L424*F424*Overview!$F$8</f>
        <v>0.12482270400293095</v>
      </c>
      <c r="O424" s="48">
        <f>F424*Overview!$F$6</f>
        <v>2.3686817229354781E-3</v>
      </c>
      <c r="P424" s="122">
        <f>N424*(H424/G424-(1+Overview!$F$35/'='!G424)/(Overview!$F$37*Overview!$F$33))/('='!H424+Overview!$F$36)</f>
        <v>6.1332178502825881E-3</v>
      </c>
      <c r="Q424" s="128">
        <f>(N424/G424-P424)*H424*Overview!$F$29*'='!G424^3</f>
        <v>199.81505707901135</v>
      </c>
      <c r="R424" s="57">
        <f t="shared" si="36"/>
        <v>0</v>
      </c>
      <c r="S424" s="58">
        <f t="shared" si="37"/>
        <v>3.7141918511175813E-3</v>
      </c>
      <c r="T424" s="58">
        <f>IF(D424&lt;Overview!$F$18,(1-Overview!$F$9)*'='!Q424-'='!D424*'='!O424,0)</f>
        <v>0</v>
      </c>
      <c r="U424" s="54">
        <f>IF(D424&gt;=Overview!$F$18,(1-Overview!$F$9)*'='!Q424-Overview!$F$18*'='!O424,0)</f>
        <v>16.604749329999905</v>
      </c>
      <c r="V424" s="2"/>
      <c r="W424" s="112">
        <f>G424/Overview!$F$19</f>
        <v>2.682354174382799</v>
      </c>
      <c r="X424" s="60">
        <f>G424^3*(1+H424*Overview!$F$38)</f>
        <v>7.5382332989787351</v>
      </c>
      <c r="Y424" s="61">
        <f>G424^3*Overview!$F$42*(1+Overview!$F$38*H424)+I424*Overview!$F$39/Overview!$F$40</f>
        <v>0.7163151074282027</v>
      </c>
      <c r="AD424" s="2"/>
    </row>
    <row r="425" spans="1:30">
      <c r="A425" s="34">
        <v>422</v>
      </c>
      <c r="B425">
        <v>1</v>
      </c>
      <c r="C425">
        <v>24</v>
      </c>
      <c r="D425" s="149">
        <f t="shared" si="38"/>
        <v>178.09744310451387</v>
      </c>
      <c r="E425" s="125">
        <f>B425/(B425+Overview!$F$22)</f>
        <v>0.58823529411764708</v>
      </c>
      <c r="F425" s="118">
        <f>EXP(Overview!$F$21/Overview!$F$5-Overview!$F$21/('='!C425+273.15))</f>
        <v>1.2060497570954571</v>
      </c>
      <c r="G425" s="77">
        <f t="shared" si="39"/>
        <v>1.8204726741605874</v>
      </c>
      <c r="H425" s="115">
        <f t="shared" si="40"/>
        <v>0.58823529411764708</v>
      </c>
      <c r="I425" s="80">
        <f>IF((A425-Overview!$F$43)/365=ROUND((A425-Overview!$F$43)/365,0),I424*0.05,I424+U424)</f>
        <v>888.18469853770421</v>
      </c>
      <c r="J425" s="70">
        <f>IF(D425&lt;Overview!$F$16,1,'='!G425/Overview!$F$26)</f>
        <v>78.808340872752709</v>
      </c>
      <c r="K425" s="71">
        <f>IF(D425&lt;Overview!$F$17,'='!G425/Overview!$F$26,Overview!$F$33)</f>
        <v>9.1428571428571423</v>
      </c>
      <c r="L425" s="72">
        <f t="shared" si="41"/>
        <v>9.1428571428571423</v>
      </c>
      <c r="M425" s="81">
        <f>MIN(1,Overview!$F$44*F425*(G425-Overview!$F$25)^2+0.2)</f>
        <v>1</v>
      </c>
      <c r="N425" s="48">
        <f>L425*F425*Overview!$F$8</f>
        <v>0.12482270400293095</v>
      </c>
      <c r="O425" s="48">
        <f>F425*Overview!$F$6</f>
        <v>2.3686817229354781E-3</v>
      </c>
      <c r="P425" s="122">
        <f>N425*(H425/G425-(1+Overview!$F$35/'='!G425)/(Overview!$F$37*Overview!$F$33))/('='!H425+Overview!$F$36)</f>
        <v>6.1091395409059437E-3</v>
      </c>
      <c r="Q425" s="128">
        <f>(N425/G425-P425)*H425*Overview!$F$29*'='!G425^3</f>
        <v>200.67005632131981</v>
      </c>
      <c r="R425" s="57">
        <f t="shared" si="36"/>
        <v>0</v>
      </c>
      <c r="S425" s="58">
        <f t="shared" si="37"/>
        <v>3.7071738656177422E-3</v>
      </c>
      <c r="T425" s="58">
        <f>IF(D425&lt;Overview!$F$18,(1-Overview!$F$9)*'='!Q425-'='!D425*'='!O425,0)</f>
        <v>0</v>
      </c>
      <c r="U425" s="54">
        <f>IF(D425&gt;=Overview!$F$18,(1-Overview!$F$9)*'='!Q425-Overview!$F$18*'='!O425,0)</f>
        <v>16.677595265444584</v>
      </c>
      <c r="V425" s="2"/>
      <c r="W425" s="112">
        <f>G425/Overview!$F$19</f>
        <v>2.6878379952171674</v>
      </c>
      <c r="X425" s="60">
        <f>G425^3*(1+H425*Overview!$F$38)</f>
        <v>7.5845615107224429</v>
      </c>
      <c r="Y425" s="61">
        <f>G425^3*Overview!$F$42*(1+Overview!$F$38*H425)+I425*Overview!$F$39/Overview!$F$40</f>
        <v>0.72120619831965826</v>
      </c>
      <c r="AD425" s="2"/>
    </row>
    <row r="426" spans="1:30">
      <c r="A426" s="34">
        <v>423</v>
      </c>
      <c r="B426">
        <v>1</v>
      </c>
      <c r="C426">
        <v>24</v>
      </c>
      <c r="D426" s="149">
        <f t="shared" si="38"/>
        <v>178.09744310451387</v>
      </c>
      <c r="E426" s="125">
        <f>B426/(B426+Overview!$F$22)</f>
        <v>0.58823529411764708</v>
      </c>
      <c r="F426" s="118">
        <f>EXP(Overview!$F$21/Overview!$F$5-Overview!$F$21/('='!C426+273.15))</f>
        <v>1.2060497570954571</v>
      </c>
      <c r="G426" s="77">
        <f t="shared" si="39"/>
        <v>1.8241798480262053</v>
      </c>
      <c r="H426" s="115">
        <f t="shared" si="40"/>
        <v>0.58823529411764708</v>
      </c>
      <c r="I426" s="80">
        <f>IF((A426-Overview!$F$43)/365=ROUND((A426-Overview!$F$43)/365,0),I425*0.05,I425+U425)</f>
        <v>904.86229380314876</v>
      </c>
      <c r="J426" s="70">
        <f>IF(D426&lt;Overview!$F$16,1,'='!G426/Overview!$F$26)</f>
        <v>78.96882458987902</v>
      </c>
      <c r="K426" s="71">
        <f>IF(D426&lt;Overview!$F$17,'='!G426/Overview!$F$26,Overview!$F$33)</f>
        <v>9.1428571428571423</v>
      </c>
      <c r="L426" s="72">
        <f t="shared" si="41"/>
        <v>9.1428571428571423</v>
      </c>
      <c r="M426" s="81">
        <f>MIN(1,Overview!$F$44*F426*(G426-Overview!$F$25)^2+0.2)</f>
        <v>1</v>
      </c>
      <c r="N426" s="48">
        <f>L426*F426*Overview!$F$8</f>
        <v>0.12482270400293095</v>
      </c>
      <c r="O426" s="48">
        <f>F426*Overview!$F$6</f>
        <v>2.3686817229354781E-3</v>
      </c>
      <c r="P426" s="122">
        <f>N426*(H426/G426-(1+Overview!$F$35/'='!G426)/(Overview!$F$37*Overview!$F$33))/('='!H426+Overview!$F$36)</f>
        <v>6.0852045010412843E-3</v>
      </c>
      <c r="Q426" s="128">
        <f>(N426/G426-P426)*H426*Overview!$F$29*'='!G426^3</f>
        <v>201.52540829163738</v>
      </c>
      <c r="R426" s="57">
        <f t="shared" si="36"/>
        <v>0</v>
      </c>
      <c r="S426" s="58">
        <f t="shared" si="37"/>
        <v>3.7001691406392898E-3</v>
      </c>
      <c r="T426" s="58">
        <f>IF(D426&lt;Overview!$F$18,(1-Overview!$F$9)*'='!Q426-'='!D426*'='!O426,0)</f>
        <v>0</v>
      </c>
      <c r="U426" s="54">
        <f>IF(D426&gt;=Overview!$F$18,(1-Overview!$F$9)*'='!Q426-Overview!$F$18*'='!O426,0)</f>
        <v>16.750471253315641</v>
      </c>
      <c r="V426" s="2"/>
      <c r="W426" s="112">
        <f>G426/Overview!$F$19</f>
        <v>2.693311454342544</v>
      </c>
      <c r="X426" s="60">
        <f>G426^3*(1+H426*Overview!$F$38)</f>
        <v>7.6309910753509405</v>
      </c>
      <c r="Y426" s="61">
        <f>G426^3*Overview!$F$42*(1+Overview!$F$38*H426)+I426*Overview!$F$39/Overview!$F$40</f>
        <v>0.72610957645775775</v>
      </c>
      <c r="AD426" s="2"/>
    </row>
    <row r="427" spans="1:30">
      <c r="A427" s="34">
        <v>424</v>
      </c>
      <c r="B427">
        <v>1</v>
      </c>
      <c r="C427">
        <v>24</v>
      </c>
      <c r="D427" s="149">
        <f t="shared" si="38"/>
        <v>178.09744310451387</v>
      </c>
      <c r="E427" s="125">
        <f>B427/(B427+Overview!$F$22)</f>
        <v>0.58823529411764708</v>
      </c>
      <c r="F427" s="118">
        <f>EXP(Overview!$F$21/Overview!$F$5-Overview!$F$21/('='!C427+273.15))</f>
        <v>1.2060497570954571</v>
      </c>
      <c r="G427" s="77">
        <f t="shared" si="39"/>
        <v>1.8278800171668446</v>
      </c>
      <c r="H427" s="115">
        <f t="shared" si="40"/>
        <v>0.58823529411764708</v>
      </c>
      <c r="I427" s="80">
        <f>IF((A427-Overview!$F$43)/365=ROUND((A427-Overview!$F$43)/365,0),I426*0.05,I426+U426)</f>
        <v>921.61276505646435</v>
      </c>
      <c r="J427" s="70">
        <f>IF(D427&lt;Overview!$F$16,1,'='!G427/Overview!$F$26)</f>
        <v>79.129005072157781</v>
      </c>
      <c r="K427" s="71">
        <f>IF(D427&lt;Overview!$F$17,'='!G427/Overview!$F$26,Overview!$F$33)</f>
        <v>9.1428571428571423</v>
      </c>
      <c r="L427" s="72">
        <f t="shared" si="41"/>
        <v>9.1428571428571423</v>
      </c>
      <c r="M427" s="81">
        <f>MIN(1,Overview!$F$44*F427*(G427-Overview!$F$25)^2+0.2)</f>
        <v>1</v>
      </c>
      <c r="N427" s="48">
        <f>L427*F427*Overview!$F$8</f>
        <v>0.12482270400293095</v>
      </c>
      <c r="O427" s="48">
        <f>F427*Overview!$F$6</f>
        <v>2.3686817229354781E-3</v>
      </c>
      <c r="P427" s="122">
        <f>N427*(H427/G427-(1+Overview!$F$35/'='!G427)/(Overview!$F$37*Overview!$F$33))/('='!H427+Overview!$F$36)</f>
        <v>6.0614114981967556E-3</v>
      </c>
      <c r="Q427" s="128">
        <f>(N427/G427-P427)*H427*Overview!$F$29*'='!G427^3</f>
        <v>202.38110581262654</v>
      </c>
      <c r="R427" s="57">
        <f t="shared" si="36"/>
        <v>0</v>
      </c>
      <c r="S427" s="58">
        <f t="shared" si="37"/>
        <v>3.6931776511263982E-3</v>
      </c>
      <c r="T427" s="58">
        <f>IF(D427&lt;Overview!$F$18,(1-Overview!$F$9)*'='!Q427-'='!D427*'='!O427,0)</f>
        <v>0</v>
      </c>
      <c r="U427" s="54">
        <f>IF(D427&gt;=Overview!$F$18,(1-Overview!$F$9)*'='!Q427-Overview!$F$18*'='!O427,0)</f>
        <v>16.82337668210392</v>
      </c>
      <c r="V427" s="2"/>
      <c r="W427" s="112">
        <f>G427/Overview!$F$19</f>
        <v>2.6987745713374349</v>
      </c>
      <c r="X427" s="60">
        <f>G427^3*(1+H427*Overview!$F$38)</f>
        <v>7.6775214714144466</v>
      </c>
      <c r="Y427" s="61">
        <f>G427^3*Overview!$F$42*(1+Overview!$F$38*H427)+I427*Overview!$F$39/Overview!$F$40</f>
        <v>0.7310251962179356</v>
      </c>
      <c r="AD427" s="2"/>
    </row>
    <row r="428" spans="1:30">
      <c r="A428" s="34">
        <v>425</v>
      </c>
      <c r="B428">
        <v>1</v>
      </c>
      <c r="C428">
        <v>24</v>
      </c>
      <c r="D428" s="149">
        <f t="shared" si="38"/>
        <v>178.09744310451387</v>
      </c>
      <c r="E428" s="125">
        <f>B428/(B428+Overview!$F$22)</f>
        <v>0.58823529411764708</v>
      </c>
      <c r="F428" s="118">
        <f>EXP(Overview!$F$21/Overview!$F$5-Overview!$F$21/('='!C428+273.15))</f>
        <v>1.2060497570954571</v>
      </c>
      <c r="G428" s="77">
        <f t="shared" si="39"/>
        <v>1.831573194817971</v>
      </c>
      <c r="H428" s="115">
        <f t="shared" si="40"/>
        <v>0.58823529411764708</v>
      </c>
      <c r="I428" s="80">
        <f>IF((A428-Overview!$F$43)/365=ROUND((A428-Overview!$F$43)/365,0),I427*0.05,I427+U427)</f>
        <v>938.43614173856827</v>
      </c>
      <c r="J428" s="70">
        <f>IF(D428&lt;Overview!$F$16,1,'='!G428/Overview!$F$26)</f>
        <v>79.288882892552863</v>
      </c>
      <c r="K428" s="71">
        <f>IF(D428&lt;Overview!$F$17,'='!G428/Overview!$F$26,Overview!$F$33)</f>
        <v>9.1428571428571423</v>
      </c>
      <c r="L428" s="72">
        <f t="shared" si="41"/>
        <v>9.1428571428571423</v>
      </c>
      <c r="M428" s="81">
        <f>MIN(1,Overview!$F$44*F428*(G428-Overview!$F$25)^2+0.2)</f>
        <v>1</v>
      </c>
      <c r="N428" s="48">
        <f>L428*F428*Overview!$F$8</f>
        <v>0.12482270400293095</v>
      </c>
      <c r="O428" s="48">
        <f>F428*Overview!$F$6</f>
        <v>2.3686817229354781E-3</v>
      </c>
      <c r="P428" s="122">
        <f>N428*(H428/G428-(1+Overview!$F$35/'='!G428)/(Overview!$F$37*Overview!$F$33))/('='!H428+Overview!$F$36)</f>
        <v>6.0377593139600396E-3</v>
      </c>
      <c r="Q428" s="128">
        <f>(N428/G428-P428)*H428*Overview!$F$29*'='!G428^3</f>
        <v>203.23714173988654</v>
      </c>
      <c r="R428" s="57">
        <f t="shared" si="36"/>
        <v>0</v>
      </c>
      <c r="S428" s="58">
        <f t="shared" si="37"/>
        <v>3.6861993720705834E-3</v>
      </c>
      <c r="T428" s="58">
        <f>IF(D428&lt;Overview!$F$18,(1-Overview!$F$9)*'='!Q428-'='!D428*'='!O428,0)</f>
        <v>0</v>
      </c>
      <c r="U428" s="54">
        <f>IF(D428&gt;=Overview!$F$18,(1-Overview!$F$9)*'='!Q428-Overview!$F$18*'='!O428,0)</f>
        <v>16.896310943106471</v>
      </c>
      <c r="V428" s="2"/>
      <c r="W428" s="112">
        <f>G428/Overview!$F$19</f>
        <v>2.7042273657433502</v>
      </c>
      <c r="X428" s="60">
        <f>G428^3*(1+H428*Overview!$F$38)</f>
        <v>7.7241521775260624</v>
      </c>
      <c r="Y428" s="61">
        <f>G428^3*Overview!$F$42*(1+Overview!$F$38*H428)+I428*Overview!$F$39/Overview!$F$40</f>
        <v>0.73595301195471241</v>
      </c>
      <c r="AD428" s="2"/>
    </row>
    <row r="429" spans="1:30">
      <c r="A429" s="34">
        <v>426</v>
      </c>
      <c r="B429">
        <v>1</v>
      </c>
      <c r="C429">
        <v>24</v>
      </c>
      <c r="D429" s="149">
        <f t="shared" si="38"/>
        <v>178.09744310451387</v>
      </c>
      <c r="E429" s="125">
        <f>B429/(B429+Overview!$F$22)</f>
        <v>0.58823529411764708</v>
      </c>
      <c r="F429" s="118">
        <f>EXP(Overview!$F$21/Overview!$F$5-Overview!$F$21/('='!C429+273.15))</f>
        <v>1.2060497570954571</v>
      </c>
      <c r="G429" s="77">
        <f t="shared" si="39"/>
        <v>1.8352593941900415</v>
      </c>
      <c r="H429" s="115">
        <f t="shared" si="40"/>
        <v>0.58823529411764708</v>
      </c>
      <c r="I429" s="80">
        <f>IF((A429-Overview!$F$43)/365=ROUND((A429-Overview!$F$43)/365,0),I428*0.05,I428+U428)</f>
        <v>955.33245268167479</v>
      </c>
      <c r="J429" s="70">
        <f>IF(D429&lt;Overview!$F$16,1,'='!G429/Overview!$F$26)</f>
        <v>79.448458622945523</v>
      </c>
      <c r="K429" s="71">
        <f>IF(D429&lt;Overview!$F$17,'='!G429/Overview!$F$26,Overview!$F$33)</f>
        <v>9.1428571428571423</v>
      </c>
      <c r="L429" s="72">
        <f t="shared" si="41"/>
        <v>9.1428571428571423</v>
      </c>
      <c r="M429" s="81">
        <f>MIN(1,Overview!$F$44*F429*(G429-Overview!$F$25)^2+0.2)</f>
        <v>1</v>
      </c>
      <c r="N429" s="48">
        <f>L429*F429*Overview!$F$8</f>
        <v>0.12482270400293095</v>
      </c>
      <c r="O429" s="48">
        <f>F429*Overview!$F$6</f>
        <v>2.3686817229354781E-3</v>
      </c>
      <c r="P429" s="122">
        <f>N429*(H429/G429-(1+Overview!$F$35/'='!G429)/(Overview!$F$37*Overview!$F$33))/('='!H429+Overview!$F$36)</f>
        <v>6.0142467437978358E-3</v>
      </c>
      <c r="Q429" s="128">
        <f>(N429/G429-P429)*H429*Overview!$F$29*'='!G429^3</f>
        <v>204.09350896184742</v>
      </c>
      <c r="R429" s="57">
        <f t="shared" si="36"/>
        <v>0</v>
      </c>
      <c r="S429" s="58">
        <f t="shared" si="37"/>
        <v>3.6792342785106152E-3</v>
      </c>
      <c r="T429" s="58">
        <f>IF(D429&lt;Overview!$F$18,(1-Overview!$F$9)*'='!Q429-'='!D429*'='!O429,0)</f>
        <v>0</v>
      </c>
      <c r="U429" s="54">
        <f>IF(D429&gt;=Overview!$F$18,(1-Overview!$F$9)*'='!Q429-Overview!$F$18*'='!O429,0)</f>
        <v>16.969273430417537</v>
      </c>
      <c r="V429" s="2"/>
      <c r="W429" s="112">
        <f>G429/Overview!$F$19</f>
        <v>2.7096698570648772</v>
      </c>
      <c r="X429" s="60">
        <f>G429^3*(1+H429*Overview!$F$38)</f>
        <v>7.7708826723773967</v>
      </c>
      <c r="Y429" s="61">
        <f>G429^3*Overview!$F$42*(1+Overview!$F$38*H429)+I429*Overview!$F$39/Overview!$F$40</f>
        <v>0.74089297800322385</v>
      </c>
      <c r="AD429" s="2"/>
    </row>
    <row r="430" spans="1:30">
      <c r="A430" s="34">
        <v>427</v>
      </c>
      <c r="B430">
        <v>1</v>
      </c>
      <c r="C430">
        <v>24</v>
      </c>
      <c r="D430" s="149">
        <f t="shared" si="38"/>
        <v>178.09744310451387</v>
      </c>
      <c r="E430" s="125">
        <f>B430/(B430+Overview!$F$22)</f>
        <v>0.58823529411764708</v>
      </c>
      <c r="F430" s="118">
        <f>EXP(Overview!$F$21/Overview!$F$5-Overview!$F$21/('='!C430+273.15))</f>
        <v>1.2060497570954571</v>
      </c>
      <c r="G430" s="77">
        <f t="shared" si="39"/>
        <v>1.8389386284685521</v>
      </c>
      <c r="H430" s="115">
        <f t="shared" si="40"/>
        <v>0.58823529411764708</v>
      </c>
      <c r="I430" s="80">
        <f>IF((A430-Overview!$F$43)/365=ROUND((A430-Overview!$F$43)/365,0),I429*0.05,I429+U429)</f>
        <v>972.3017261120923</v>
      </c>
      <c r="J430" s="70">
        <f>IF(D430&lt;Overview!$F$16,1,'='!G430/Overview!$F$26)</f>
        <v>79.607732834136456</v>
      </c>
      <c r="K430" s="71">
        <f>IF(D430&lt;Overview!$F$17,'='!G430/Overview!$F$26,Overview!$F$33)</f>
        <v>9.1428571428571423</v>
      </c>
      <c r="L430" s="72">
        <f t="shared" si="41"/>
        <v>9.1428571428571423</v>
      </c>
      <c r="M430" s="81">
        <f>MIN(1,Overview!$F$44*F430*(G430-Overview!$F$25)^2+0.2)</f>
        <v>1</v>
      </c>
      <c r="N430" s="48">
        <f>L430*F430*Overview!$F$8</f>
        <v>0.12482270400293095</v>
      </c>
      <c r="O430" s="48">
        <f>F430*Overview!$F$6</f>
        <v>2.3686817229354781E-3</v>
      </c>
      <c r="P430" s="122">
        <f>N430*(H430/G430-(1+Overview!$F$35/'='!G430)/(Overview!$F$37*Overview!$F$33))/('='!H430+Overview!$F$36)</f>
        <v>5.9908725968587651E-3</v>
      </c>
      <c r="Q430" s="128">
        <f>(N430/G430-P430)*H430*Overview!$F$29*'='!G430^3</f>
        <v>204.95020039966454</v>
      </c>
      <c r="R430" s="57">
        <f t="shared" si="36"/>
        <v>0</v>
      </c>
      <c r="S430" s="58">
        <f t="shared" si="37"/>
        <v>3.6722823455324302E-3</v>
      </c>
      <c r="T430" s="58">
        <f>IF(D430&lt;Overview!$F$18,(1-Overview!$F$9)*'='!Q430-'='!D430*'='!O430,0)</f>
        <v>0</v>
      </c>
      <c r="U430" s="54">
        <f>IF(D430&gt;=Overview!$F$18,(1-Overview!$F$9)*'='!Q430-Overview!$F$18*'='!O430,0)</f>
        <v>17.042263540919556</v>
      </c>
      <c r="V430" s="2"/>
      <c r="W430" s="112">
        <f>G430/Overview!$F$19</f>
        <v>2.7151020647697504</v>
      </c>
      <c r="X430" s="60">
        <f>G430^3*(1+H430*Overview!$F$38)</f>
        <v>7.8177124347540472</v>
      </c>
      <c r="Y430" s="61">
        <f>G430^3*Overview!$F$42*(1+Overview!$F$38*H430)+I430*Overview!$F$39/Overview!$F$40</f>
        <v>0.7458450486807352</v>
      </c>
      <c r="AD430" s="2"/>
    </row>
    <row r="431" spans="1:30">
      <c r="A431" s="34">
        <v>428</v>
      </c>
      <c r="B431">
        <v>1</v>
      </c>
      <c r="C431">
        <v>24</v>
      </c>
      <c r="D431" s="149">
        <f t="shared" si="38"/>
        <v>178.09744310451387</v>
      </c>
      <c r="E431" s="125">
        <f>B431/(B431+Overview!$F$22)</f>
        <v>0.58823529411764708</v>
      </c>
      <c r="F431" s="118">
        <f>EXP(Overview!$F$21/Overview!$F$5-Overview!$F$21/('='!C431+273.15))</f>
        <v>1.2060497570954571</v>
      </c>
      <c r="G431" s="77">
        <f t="shared" si="39"/>
        <v>1.8426109108140845</v>
      </c>
      <c r="H431" s="115">
        <f t="shared" si="40"/>
        <v>0.58823529411764708</v>
      </c>
      <c r="I431" s="80">
        <f>IF((A431-Overview!$F$43)/365=ROUND((A431-Overview!$F$43)/365,0),I430*0.05,I430+U430)</f>
        <v>989.34398965301182</v>
      </c>
      <c r="J431" s="70">
        <f>IF(D431&lt;Overview!$F$16,1,'='!G431/Overview!$F$26)</f>
        <v>79.766706095847809</v>
      </c>
      <c r="K431" s="71">
        <f>IF(D431&lt;Overview!$F$17,'='!G431/Overview!$F$26,Overview!$F$33)</f>
        <v>9.1428571428571423</v>
      </c>
      <c r="L431" s="72">
        <f t="shared" si="41"/>
        <v>9.1428571428571423</v>
      </c>
      <c r="M431" s="81">
        <f>MIN(1,Overview!$F$44*F431*(G431-Overview!$F$25)^2+0.2)</f>
        <v>1</v>
      </c>
      <c r="N431" s="48">
        <f>L431*F431*Overview!$F$8</f>
        <v>0.12482270400293095</v>
      </c>
      <c r="O431" s="48">
        <f>F431*Overview!$F$6</f>
        <v>2.3686817229354781E-3</v>
      </c>
      <c r="P431" s="122">
        <f>N431*(H431/G431-(1+Overview!$F$35/'='!G431)/(Overview!$F$37*Overview!$F$33))/('='!H431+Overview!$F$36)</f>
        <v>5.9676356957796047E-3</v>
      </c>
      <c r="Q431" s="128">
        <f>(N431/G431-P431)*H431*Overview!$F$29*'='!G431^3</f>
        <v>205.80720900711273</v>
      </c>
      <c r="R431" s="57">
        <f t="shared" si="36"/>
        <v>0</v>
      </c>
      <c r="S431" s="58">
        <f t="shared" si="37"/>
        <v>3.6653435482690336E-3</v>
      </c>
      <c r="T431" s="58">
        <f>IF(D431&lt;Overview!$F$18,(1-Overview!$F$9)*'='!Q431-'='!D431*'='!O431,0)</f>
        <v>0</v>
      </c>
      <c r="U431" s="54">
        <f>IF(D431&gt;=Overview!$F$18,(1-Overview!$F$9)*'='!Q431-Overview!$F$18*'='!O431,0)</f>
        <v>17.115280674274143</v>
      </c>
      <c r="V431" s="2"/>
      <c r="W431" s="112">
        <f>G431/Overview!$F$19</f>
        <v>2.7205240082889186</v>
      </c>
      <c r="X431" s="60">
        <f>G431^3*(1+H431*Overview!$F$38)</f>
        <v>7.8646409435509108</v>
      </c>
      <c r="Y431" s="61">
        <f>G431^3*Overview!$F$42*(1+Overview!$F$38*H431)+I431*Overview!$F$39/Overview!$F$40</f>
        <v>0.75080917828814009</v>
      </c>
      <c r="AD431" s="2"/>
    </row>
    <row r="432" spans="1:30">
      <c r="A432" s="34">
        <v>429</v>
      </c>
      <c r="B432">
        <v>1</v>
      </c>
      <c r="C432">
        <v>24</v>
      </c>
      <c r="D432" s="149">
        <f t="shared" si="38"/>
        <v>178.09744310451387</v>
      </c>
      <c r="E432" s="125">
        <f>B432/(B432+Overview!$F$22)</f>
        <v>0.58823529411764708</v>
      </c>
      <c r="F432" s="118">
        <f>EXP(Overview!$F$21/Overview!$F$5-Overview!$F$21/('='!C432+273.15))</f>
        <v>1.2060497570954571</v>
      </c>
      <c r="G432" s="77">
        <f t="shared" si="39"/>
        <v>1.8462762543623534</v>
      </c>
      <c r="H432" s="115">
        <f t="shared" si="40"/>
        <v>0.58823529411764708</v>
      </c>
      <c r="I432" s="80">
        <f>IF((A432-Overview!$F$43)/365=ROUND((A432-Overview!$F$43)/365,0),I431*0.05,I431+U431)</f>
        <v>1006.4592703272859</v>
      </c>
      <c r="J432" s="70">
        <f>IF(D432&lt;Overview!$F$16,1,'='!G432/Overview!$F$26)</f>
        <v>79.925378976725256</v>
      </c>
      <c r="K432" s="71">
        <f>IF(D432&lt;Overview!$F$17,'='!G432/Overview!$F$26,Overview!$F$33)</f>
        <v>9.1428571428571423</v>
      </c>
      <c r="L432" s="72">
        <f t="shared" si="41"/>
        <v>9.1428571428571423</v>
      </c>
      <c r="M432" s="81">
        <f>MIN(1,Overview!$F$44*F432*(G432-Overview!$F$25)^2+0.2)</f>
        <v>1</v>
      </c>
      <c r="N432" s="48">
        <f>L432*F432*Overview!$F$8</f>
        <v>0.12482270400293095</v>
      </c>
      <c r="O432" s="48">
        <f>F432*Overview!$F$6</f>
        <v>2.3686817229354781E-3</v>
      </c>
      <c r="P432" s="122">
        <f>N432*(H432/G432-(1+Overview!$F$35/'='!G432)/(Overview!$F$37*Overview!$F$33))/('='!H432+Overview!$F$36)</f>
        <v>5.944534876494845E-3</v>
      </c>
      <c r="Q432" s="128">
        <f>(N432/G432-P432)*H432*Overview!$F$29*'='!G432^3</f>
        <v>206.66452777048139</v>
      </c>
      <c r="R432" s="57">
        <f t="shared" si="36"/>
        <v>0</v>
      </c>
      <c r="S432" s="58">
        <f t="shared" si="37"/>
        <v>3.6584178619004262E-3</v>
      </c>
      <c r="T432" s="58">
        <f>IF(D432&lt;Overview!$F$18,(1-Overview!$F$9)*'='!Q432-'='!D432*'='!O432,0)</f>
        <v>0</v>
      </c>
      <c r="U432" s="54">
        <f>IF(D432&gt;=Overview!$F$18,(1-Overview!$F$9)*'='!Q432-Overview!$F$18*'='!O432,0)</f>
        <v>17.18832423291315</v>
      </c>
      <c r="V432" s="2"/>
      <c r="W432" s="112">
        <f>G432/Overview!$F$19</f>
        <v>2.7259357070166153</v>
      </c>
      <c r="X432" s="60">
        <f>G432^3*(1+H432*Overview!$F$38)</f>
        <v>7.9116676777873378</v>
      </c>
      <c r="Y432" s="61">
        <f>G432^3*Overview!$F$42*(1+Overview!$F$38*H432)+I432*Overview!$F$39/Overview!$F$40</f>
        <v>0.75578532111144592</v>
      </c>
      <c r="AD432" s="2"/>
    </row>
    <row r="433" spans="1:30">
      <c r="A433" s="34">
        <v>430</v>
      </c>
      <c r="B433">
        <v>1</v>
      </c>
      <c r="C433">
        <v>24</v>
      </c>
      <c r="D433" s="149">
        <f t="shared" si="38"/>
        <v>178.09744310451387</v>
      </c>
      <c r="E433" s="125">
        <f>B433/(B433+Overview!$F$22)</f>
        <v>0.58823529411764708</v>
      </c>
      <c r="F433" s="118">
        <f>EXP(Overview!$F$21/Overview!$F$5-Overview!$F$21/('='!C433+273.15))</f>
        <v>1.2060497570954571</v>
      </c>
      <c r="G433" s="77">
        <f t="shared" si="39"/>
        <v>1.8499346722242538</v>
      </c>
      <c r="H433" s="115">
        <f t="shared" si="40"/>
        <v>0.58823529411764708</v>
      </c>
      <c r="I433" s="80">
        <f>IF((A433-Overview!$F$43)/365=ROUND((A433-Overview!$F$43)/365,0),I432*0.05,I432+U432)</f>
        <v>1023.6475945601991</v>
      </c>
      <c r="J433" s="70">
        <f>IF(D433&lt;Overview!$F$16,1,'='!G433/Overview!$F$26)</f>
        <v>80.083752044339988</v>
      </c>
      <c r="K433" s="71">
        <f>IF(D433&lt;Overview!$F$17,'='!G433/Overview!$F$26,Overview!$F$33)</f>
        <v>9.1428571428571423</v>
      </c>
      <c r="L433" s="72">
        <f t="shared" si="41"/>
        <v>9.1428571428571423</v>
      </c>
      <c r="M433" s="81">
        <f>MIN(1,Overview!$F$44*F433*(G433-Overview!$F$25)^2+0.2)</f>
        <v>1</v>
      </c>
      <c r="N433" s="48">
        <f>L433*F433*Overview!$F$8</f>
        <v>0.12482270400293095</v>
      </c>
      <c r="O433" s="48">
        <f>F433*Overview!$F$6</f>
        <v>2.3686817229354781E-3</v>
      </c>
      <c r="P433" s="122">
        <f>N433*(H433/G433-(1+Overview!$F$35/'='!G433)/(Overview!$F$37*Overview!$F$33))/('='!H433+Overview!$F$36)</f>
        <v>5.921568988049416E-3</v>
      </c>
      <c r="Q433" s="128">
        <f>(N433/G433-P433)*H433*Overview!$F$29*'='!G433^3</f>
        <v>207.52214970846873</v>
      </c>
      <c r="R433" s="57">
        <f t="shared" si="36"/>
        <v>0</v>
      </c>
      <c r="S433" s="58">
        <f t="shared" si="37"/>
        <v>3.6515052616535007E-3</v>
      </c>
      <c r="T433" s="58">
        <f>IF(D433&lt;Overview!$F$18,(1-Overview!$F$9)*'='!Q433-'='!D433*'='!O433,0)</f>
        <v>0</v>
      </c>
      <c r="U433" s="54">
        <f>IF(D433&gt;=Overview!$F$18,(1-Overview!$F$9)*'='!Q433-Overview!$F$18*'='!O433,0)</f>
        <v>17.261393622029672</v>
      </c>
      <c r="V433" s="2"/>
      <c r="W433" s="112">
        <f>G433/Overview!$F$19</f>
        <v>2.7313371803104292</v>
      </c>
      <c r="X433" s="60">
        <f>G433^3*(1+H433*Overview!$F$38)</f>
        <v>7.9587921166221438</v>
      </c>
      <c r="Y433" s="61">
        <f>G433^3*Overview!$F$42*(1+Overview!$F$38*H433)+I433*Overview!$F$39/Overview!$F$40</f>
        <v>0.76077343142324527</v>
      </c>
      <c r="AD433" s="2"/>
    </row>
    <row r="434" spans="1:30">
      <c r="A434" s="34">
        <v>431</v>
      </c>
      <c r="B434">
        <v>1</v>
      </c>
      <c r="C434">
        <v>24</v>
      </c>
      <c r="D434" s="149">
        <f t="shared" si="38"/>
        <v>178.09744310451387</v>
      </c>
      <c r="E434" s="125">
        <f>B434/(B434+Overview!$F$22)</f>
        <v>0.58823529411764708</v>
      </c>
      <c r="F434" s="118">
        <f>EXP(Overview!$F$21/Overview!$F$5-Overview!$F$21/('='!C434+273.15))</f>
        <v>1.2060497570954571</v>
      </c>
      <c r="G434" s="77">
        <f t="shared" si="39"/>
        <v>1.8535861774859073</v>
      </c>
      <c r="H434" s="115">
        <f t="shared" si="40"/>
        <v>0.58823529411764708</v>
      </c>
      <c r="I434" s="80">
        <f>IF((A434-Overview!$F$43)/365=ROUND((A434-Overview!$F$43)/365,0),I433*0.05,I433+U433)</f>
        <v>1040.9089881822288</v>
      </c>
      <c r="J434" s="70">
        <f>IF(D434&lt;Overview!$F$16,1,'='!G434/Overview!$F$26)</f>
        <v>80.241825865190791</v>
      </c>
      <c r="K434" s="71">
        <f>IF(D434&lt;Overview!$F$17,'='!G434/Overview!$F$26,Overview!$F$33)</f>
        <v>9.1428571428571423</v>
      </c>
      <c r="L434" s="72">
        <f t="shared" si="41"/>
        <v>9.1428571428571423</v>
      </c>
      <c r="M434" s="81">
        <f>MIN(1,Overview!$F$44*F434*(G434-Overview!$F$25)^2+0.2)</f>
        <v>1</v>
      </c>
      <c r="N434" s="48">
        <f>L434*F434*Overview!$F$8</f>
        <v>0.12482270400293095</v>
      </c>
      <c r="O434" s="48">
        <f>F434*Overview!$F$6</f>
        <v>2.3686817229354781E-3</v>
      </c>
      <c r="P434" s="122">
        <f>N434*(H434/G434-(1+Overview!$F$35/'='!G434)/(Overview!$F$37*Overview!$F$33))/('='!H434+Overview!$F$36)</f>
        <v>5.8987368924145979E-3</v>
      </c>
      <c r="Q434" s="128">
        <f>(N434/G434-P434)*H434*Overview!$F$29*'='!G434^3</f>
        <v>208.3800678720776</v>
      </c>
      <c r="R434" s="57">
        <f t="shared" si="36"/>
        <v>0</v>
      </c>
      <c r="S434" s="58">
        <f t="shared" si="37"/>
        <v>3.644605722801958E-3</v>
      </c>
      <c r="T434" s="58">
        <f>IF(D434&lt;Overview!$F$18,(1-Overview!$F$9)*'='!Q434-'='!D434*'='!O434,0)</f>
        <v>0</v>
      </c>
      <c r="U434" s="54">
        <f>IF(D434&gt;=Overview!$F$18,(1-Overview!$F$9)*'='!Q434-Overview!$F$18*'='!O434,0)</f>
        <v>17.334488249569148</v>
      </c>
      <c r="V434" s="2"/>
      <c r="W434" s="112">
        <f>G434/Overview!$F$19</f>
        <v>2.7367284474913736</v>
      </c>
      <c r="X434" s="60">
        <f>G434^3*(1+H434*Overview!$F$38)</f>
        <v>8.0060137393684574</v>
      </c>
      <c r="Y434" s="61">
        <f>G434^3*Overview!$F$42*(1+Overview!$F$38*H434)+I434*Overview!$F$39/Overview!$F$40</f>
        <v>0.76577346348417064</v>
      </c>
      <c r="AD434" s="2"/>
    </row>
    <row r="435" spans="1:30">
      <c r="A435" s="34">
        <v>432</v>
      </c>
      <c r="B435">
        <v>1</v>
      </c>
      <c r="C435">
        <v>24</v>
      </c>
      <c r="D435" s="149">
        <f t="shared" si="38"/>
        <v>178.09744310451387</v>
      </c>
      <c r="E435" s="125">
        <f>B435/(B435+Overview!$F$22)</f>
        <v>0.58823529411764708</v>
      </c>
      <c r="F435" s="118">
        <f>EXP(Overview!$F$21/Overview!$F$5-Overview!$F$21/('='!C435+273.15))</f>
        <v>1.2060497570954571</v>
      </c>
      <c r="G435" s="77">
        <f t="shared" si="39"/>
        <v>1.8572307832087092</v>
      </c>
      <c r="H435" s="115">
        <f t="shared" si="40"/>
        <v>0.58823529411764708</v>
      </c>
      <c r="I435" s="80">
        <f>IF((A435-Overview!$F$43)/365=ROUND((A435-Overview!$F$43)/365,0),I434*0.05,I434+U434)</f>
        <v>1058.2434764317979</v>
      </c>
      <c r="J435" s="70">
        <f>IF(D435&lt;Overview!$F$16,1,'='!G435/Overview!$F$26)</f>
        <v>80.399601004706028</v>
      </c>
      <c r="K435" s="71">
        <f>IF(D435&lt;Overview!$F$17,'='!G435/Overview!$F$26,Overview!$F$33)</f>
        <v>9.1428571428571423</v>
      </c>
      <c r="L435" s="72">
        <f t="shared" si="41"/>
        <v>9.1428571428571423</v>
      </c>
      <c r="M435" s="81">
        <f>MIN(1,Overview!$F$44*F435*(G435-Overview!$F$25)^2+0.2)</f>
        <v>1</v>
      </c>
      <c r="N435" s="48">
        <f>L435*F435*Overview!$F$8</f>
        <v>0.12482270400293095</v>
      </c>
      <c r="O435" s="48">
        <f>F435*Overview!$F$6</f>
        <v>2.3686817229354781E-3</v>
      </c>
      <c r="P435" s="122">
        <f>N435*(H435/G435-(1+Overview!$F$35/'='!G435)/(Overview!$F$37*Overview!$F$33))/('='!H435+Overview!$F$36)</f>
        <v>5.8760374643070327E-3</v>
      </c>
      <c r="Q435" s="128">
        <f>(N435/G435-P435)*H435*Overview!$F$29*'='!G435^3</f>
        <v>209.23827534450993</v>
      </c>
      <c r="R435" s="57">
        <f t="shared" si="36"/>
        <v>0</v>
      </c>
      <c r="S435" s="58">
        <f t="shared" si="37"/>
        <v>3.6377192206662225E-3</v>
      </c>
      <c r="T435" s="58">
        <f>IF(D435&lt;Overview!$F$18,(1-Overview!$F$9)*'='!Q435-'='!D435*'='!O435,0)</f>
        <v>0</v>
      </c>
      <c r="U435" s="54">
        <f>IF(D435&gt;=Overview!$F$18,(1-Overview!$F$9)*'='!Q435-Overview!$F$18*'='!O435,0)</f>
        <v>17.407607526220385</v>
      </c>
      <c r="V435" s="2"/>
      <c r="W435" s="112">
        <f>G435/Overview!$F$19</f>
        <v>2.7421095278439527</v>
      </c>
      <c r="X435" s="60">
        <f>G435^3*(1+H435*Overview!$F$38)</f>
        <v>8.0533320255084071</v>
      </c>
      <c r="Y435" s="61">
        <f>G435^3*Overview!$F$42*(1+Overview!$F$38*H435)+I435*Overview!$F$39/Overview!$F$40</f>
        <v>0.77078537154433846</v>
      </c>
      <c r="AD435" s="2"/>
    </row>
    <row r="436" spans="1:30">
      <c r="A436" s="34">
        <v>433</v>
      </c>
      <c r="B436">
        <v>1</v>
      </c>
      <c r="C436">
        <v>24</v>
      </c>
      <c r="D436" s="149">
        <f t="shared" si="38"/>
        <v>178.09744310451387</v>
      </c>
      <c r="E436" s="125">
        <f>B436/(B436+Overview!$F$22)</f>
        <v>0.58823529411764708</v>
      </c>
      <c r="F436" s="118">
        <f>EXP(Overview!$F$21/Overview!$F$5-Overview!$F$21/('='!C436+273.15))</f>
        <v>1.2060497570954571</v>
      </c>
      <c r="G436" s="77">
        <f t="shared" si="39"/>
        <v>1.8608685024293754</v>
      </c>
      <c r="H436" s="115">
        <f t="shared" si="40"/>
        <v>0.58823529411764708</v>
      </c>
      <c r="I436" s="80">
        <f>IF((A436-Overview!$F$43)/365=ROUND((A436-Overview!$F$43)/365,0),I435*0.05,I435+U435)</f>
        <v>1075.6510839580183</v>
      </c>
      <c r="J436" s="70">
        <f>IF(D436&lt;Overview!$F$16,1,'='!G436/Overview!$F$26)</f>
        <v>80.557078027245694</v>
      </c>
      <c r="K436" s="71">
        <f>IF(D436&lt;Overview!$F$17,'='!G436/Overview!$F$26,Overview!$F$33)</f>
        <v>9.1428571428571423</v>
      </c>
      <c r="L436" s="72">
        <f t="shared" si="41"/>
        <v>9.1428571428571423</v>
      </c>
      <c r="M436" s="81">
        <f>MIN(1,Overview!$F$44*F436*(G436-Overview!$F$25)^2+0.2)</f>
        <v>1</v>
      </c>
      <c r="N436" s="48">
        <f>L436*F436*Overview!$F$8</f>
        <v>0.12482270400293095</v>
      </c>
      <c r="O436" s="48">
        <f>F436*Overview!$F$6</f>
        <v>2.3686817229354781E-3</v>
      </c>
      <c r="P436" s="122">
        <f>N436*(H436/G436-(1+Overview!$F$35/'='!G436)/(Overview!$F$37*Overview!$F$33))/('='!H436+Overview!$F$36)</f>
        <v>5.853469591010743E-3</v>
      </c>
      <c r="Q436" s="128">
        <f>(N436/G436-P436)*H436*Overview!$F$29*'='!G436^3</f>
        <v>210.09676524106305</v>
      </c>
      <c r="R436" s="57">
        <f t="shared" si="36"/>
        <v>0</v>
      </c>
      <c r="S436" s="58">
        <f t="shared" si="37"/>
        <v>3.6308457306133499E-3</v>
      </c>
      <c r="T436" s="58">
        <f>IF(D436&lt;Overview!$F$18,(1-Overview!$F$9)*'='!Q436-'='!D436*'='!O436,0)</f>
        <v>0</v>
      </c>
      <c r="U436" s="54">
        <f>IF(D436&gt;=Overview!$F$18,(1-Overview!$F$9)*'='!Q436-Overview!$F$18*'='!O436,0)</f>
        <v>17.480750865406709</v>
      </c>
      <c r="V436" s="2"/>
      <c r="W436" s="112">
        <f>G436/Overview!$F$19</f>
        <v>2.7474804406162341</v>
      </c>
      <c r="X436" s="60">
        <f>G436^3*(1+H436*Overview!$F$38)</f>
        <v>8.1007464547076875</v>
      </c>
      <c r="Y436" s="61">
        <f>G436^3*Overview!$F$42*(1+Overview!$F$38*H436)+I436*Overview!$F$39/Overview!$F$40</f>
        <v>0.77580910984477658</v>
      </c>
      <c r="AD436" s="2"/>
    </row>
    <row r="437" spans="1:30">
      <c r="A437" s="34">
        <v>434</v>
      </c>
      <c r="B437">
        <v>1</v>
      </c>
      <c r="C437">
        <v>24</v>
      </c>
      <c r="D437" s="149">
        <f t="shared" si="38"/>
        <v>178.09744310451387</v>
      </c>
      <c r="E437" s="125">
        <f>B437/(B437+Overview!$F$22)</f>
        <v>0.58823529411764708</v>
      </c>
      <c r="F437" s="118">
        <f>EXP(Overview!$F$21/Overview!$F$5-Overview!$F$21/('='!C437+273.15))</f>
        <v>1.2060497570954571</v>
      </c>
      <c r="G437" s="77">
        <f t="shared" si="39"/>
        <v>1.8644993481599887</v>
      </c>
      <c r="H437" s="115">
        <f t="shared" si="40"/>
        <v>0.58823529411764708</v>
      </c>
      <c r="I437" s="80">
        <f>IF((A437-Overview!$F$43)/365=ROUND((A437-Overview!$F$43)/365,0),I436*0.05,I436+U436)</f>
        <v>1093.1318348234249</v>
      </c>
      <c r="J437" s="70">
        <f>IF(D437&lt;Overview!$F$16,1,'='!G437/Overview!$F$26)</f>
        <v>80.714257496103414</v>
      </c>
      <c r="K437" s="71">
        <f>IF(D437&lt;Overview!$F$17,'='!G437/Overview!$F$26,Overview!$F$33)</f>
        <v>9.1428571428571423</v>
      </c>
      <c r="L437" s="72">
        <f t="shared" si="41"/>
        <v>9.1428571428571423</v>
      </c>
      <c r="M437" s="81">
        <f>MIN(1,Overview!$F$44*F437*(G437-Overview!$F$25)^2+0.2)</f>
        <v>1</v>
      </c>
      <c r="N437" s="48">
        <f>L437*F437*Overview!$F$8</f>
        <v>0.12482270400293095</v>
      </c>
      <c r="O437" s="48">
        <f>F437*Overview!$F$6</f>
        <v>2.3686817229354781E-3</v>
      </c>
      <c r="P437" s="122">
        <f>N437*(H437/G437-(1+Overview!$F$35/'='!G437)/(Overview!$F$37*Overview!$F$33))/('='!H437+Overview!$F$36)</f>
        <v>5.8310321722021396E-3</v>
      </c>
      <c r="Q437" s="128">
        <f>(N437/G437-P437)*H437*Overview!$F$29*'='!G437^3</f>
        <v>210.95553070902466</v>
      </c>
      <c r="R437" s="57">
        <f t="shared" si="36"/>
        <v>0</v>
      </c>
      <c r="S437" s="58">
        <f t="shared" si="37"/>
        <v>3.6239852280569376E-3</v>
      </c>
      <c r="T437" s="58">
        <f>IF(D437&lt;Overview!$F$18,(1-Overview!$F$9)*'='!Q437-'='!D437*'='!O437,0)</f>
        <v>0</v>
      </c>
      <c r="U437" s="54">
        <f>IF(D437&gt;=Overview!$F$18,(1-Overview!$F$9)*'='!Q437-Overview!$F$18*'='!O437,0)</f>
        <v>17.553917683277039</v>
      </c>
      <c r="V437" s="2"/>
      <c r="W437" s="112">
        <f>G437/Overview!$F$19</f>
        <v>2.7528412050199154</v>
      </c>
      <c r="X437" s="60">
        <f>G437^3*(1+H437*Overview!$F$38)</f>
        <v>8.1482565068299362</v>
      </c>
      <c r="Y437" s="61">
        <f>G437^3*Overview!$F$42*(1+Overview!$F$38*H437)+I437*Overview!$F$39/Overview!$F$40</f>
        <v>0.78084463261883941</v>
      </c>
      <c r="AD437" s="2"/>
    </row>
    <row r="438" spans="1:30">
      <c r="A438" s="34">
        <v>435</v>
      </c>
      <c r="B438">
        <v>1</v>
      </c>
      <c r="C438">
        <v>24</v>
      </c>
      <c r="D438" s="149">
        <f t="shared" si="38"/>
        <v>178.09744310451387</v>
      </c>
      <c r="E438" s="125">
        <f>B438/(B438+Overview!$F$22)</f>
        <v>0.58823529411764708</v>
      </c>
      <c r="F438" s="118">
        <f>EXP(Overview!$F$21/Overview!$F$5-Overview!$F$21/('='!C438+273.15))</f>
        <v>1.2060497570954571</v>
      </c>
      <c r="G438" s="77">
        <f t="shared" si="39"/>
        <v>1.8681233333880456</v>
      </c>
      <c r="H438" s="115">
        <f t="shared" si="40"/>
        <v>0.58823529411764708</v>
      </c>
      <c r="I438" s="80">
        <f>IF((A438-Overview!$F$43)/365=ROUND((A438-Overview!$F$43)/365,0),I437*0.05,I437+U437)</f>
        <v>1110.6857525067019</v>
      </c>
      <c r="J438" s="70">
        <f>IF(D438&lt;Overview!$F$16,1,'='!G438/Overview!$F$26)</f>
        <v>80.871139973508477</v>
      </c>
      <c r="K438" s="71">
        <f>IF(D438&lt;Overview!$F$17,'='!G438/Overview!$F$26,Overview!$F$33)</f>
        <v>9.1428571428571423</v>
      </c>
      <c r="L438" s="72">
        <f t="shared" si="41"/>
        <v>9.1428571428571423</v>
      </c>
      <c r="M438" s="81">
        <f>MIN(1,Overview!$F$44*F438*(G438-Overview!$F$25)^2+0.2)</f>
        <v>1</v>
      </c>
      <c r="N438" s="48">
        <f>L438*F438*Overview!$F$8</f>
        <v>0.12482270400293095</v>
      </c>
      <c r="O438" s="48">
        <f>F438*Overview!$F$6</f>
        <v>2.3686817229354781E-3</v>
      </c>
      <c r="P438" s="122">
        <f>N438*(H438/G438-(1+Overview!$F$35/'='!G438)/(Overview!$F$37*Overview!$F$33))/('='!H438+Overview!$F$36)</f>
        <v>5.8087241197779518E-3</v>
      </c>
      <c r="Q438" s="128">
        <f>(N438/G438-P438)*H438*Overview!$F$29*'='!G438^3</f>
        <v>211.81456492756914</v>
      </c>
      <c r="R438" s="57">
        <f t="shared" si="36"/>
        <v>0</v>
      </c>
      <c r="S438" s="58">
        <f t="shared" si="37"/>
        <v>3.6171376884570425E-3</v>
      </c>
      <c r="T438" s="58">
        <f>IF(D438&lt;Overview!$F$18,(1-Overview!$F$9)*'='!Q438-'='!D438*'='!O438,0)</f>
        <v>0</v>
      </c>
      <c r="U438" s="54">
        <f>IF(D438&gt;=Overview!$F$18,(1-Overview!$F$9)*'='!Q438-Overview!$F$18*'='!O438,0)</f>
        <v>17.627107398697028</v>
      </c>
      <c r="V438" s="2"/>
      <c r="W438" s="112">
        <f>G438/Overview!$F$19</f>
        <v>2.7581918402303938</v>
      </c>
      <c r="X438" s="60">
        <f>G438^3*(1+H438*Overview!$F$38)</f>
        <v>8.1958616619509854</v>
      </c>
      <c r="Y438" s="61">
        <f>G438^3*Overview!$F$42*(1+Overview!$F$38*H438)+I438*Overview!$F$39/Overview!$F$40</f>
        <v>0.78589189409360727</v>
      </c>
      <c r="AD438" s="2"/>
    </row>
    <row r="439" spans="1:30">
      <c r="A439" s="34">
        <v>436</v>
      </c>
      <c r="B439">
        <v>1</v>
      </c>
      <c r="C439">
        <v>24</v>
      </c>
      <c r="D439" s="149">
        <f t="shared" si="38"/>
        <v>178.09744310451387</v>
      </c>
      <c r="E439" s="125">
        <f>B439/(B439+Overview!$F$22)</f>
        <v>0.58823529411764708</v>
      </c>
      <c r="F439" s="118">
        <f>EXP(Overview!$F$21/Overview!$F$5-Overview!$F$21/('='!C439+273.15))</f>
        <v>1.2060497570954571</v>
      </c>
      <c r="G439" s="77">
        <f t="shared" si="39"/>
        <v>1.8717404710765027</v>
      </c>
      <c r="H439" s="115">
        <f t="shared" si="40"/>
        <v>0.58823529411764708</v>
      </c>
      <c r="I439" s="80">
        <f>IF((A439-Overview!$F$43)/365=ROUND((A439-Overview!$F$43)/365,0),I438*0.05,I438+U438)</f>
        <v>1128.3128599053989</v>
      </c>
      <c r="J439" s="70">
        <f>IF(D439&lt;Overview!$F$16,1,'='!G439/Overview!$F$26)</f>
        <v>81.027726020627824</v>
      </c>
      <c r="K439" s="71">
        <f>IF(D439&lt;Overview!$F$17,'='!G439/Overview!$F$26,Overview!$F$33)</f>
        <v>9.1428571428571423</v>
      </c>
      <c r="L439" s="72">
        <f t="shared" si="41"/>
        <v>9.1428571428571423</v>
      </c>
      <c r="M439" s="81">
        <f>MIN(1,Overview!$F$44*F439*(G439-Overview!$F$25)^2+0.2)</f>
        <v>1</v>
      </c>
      <c r="N439" s="48">
        <f>L439*F439*Overview!$F$8</f>
        <v>0.12482270400293095</v>
      </c>
      <c r="O439" s="48">
        <f>F439*Overview!$F$6</f>
        <v>2.3686817229354781E-3</v>
      </c>
      <c r="P439" s="122">
        <f>N439*(H439/G439-(1+Overview!$F$35/'='!G439)/(Overview!$F$37*Overview!$F$33))/('='!H439+Overview!$F$36)</f>
        <v>5.7865443576860008E-3</v>
      </c>
      <c r="Q439" s="128">
        <f>(N439/G439-P439)*H439*Overview!$F$29*'='!G439^3</f>
        <v>212.67386110765344</v>
      </c>
      <c r="R439" s="57">
        <f t="shared" si="36"/>
        <v>0</v>
      </c>
      <c r="S439" s="58">
        <f t="shared" si="37"/>
        <v>3.6103030873200913E-3</v>
      </c>
      <c r="T439" s="58">
        <f>IF(D439&lt;Overview!$F$18,(1-Overview!$F$9)*'='!Q439-'='!D439*'='!O439,0)</f>
        <v>0</v>
      </c>
      <c r="U439" s="54">
        <f>IF(D439&gt;=Overview!$F$18,(1-Overview!$F$9)*'='!Q439-Overview!$F$18*'='!O439,0)</f>
        <v>17.70031943324021</v>
      </c>
      <c r="V439" s="2"/>
      <c r="W439" s="112">
        <f>G439/Overview!$F$19</f>
        <v>2.7635323653868338</v>
      </c>
      <c r="X439" s="60">
        <f>G439^3*(1+H439*Overview!$F$38)</f>
        <v>8.2435614003729736</v>
      </c>
      <c r="Y439" s="61">
        <f>G439^3*Overview!$F$42*(1+Overview!$F$38*H439)+I439*Overview!$F$39/Overview!$F$40</f>
        <v>0.79095084849127506</v>
      </c>
      <c r="AD439" s="2"/>
    </row>
    <row r="440" spans="1:30">
      <c r="A440" s="34">
        <v>437</v>
      </c>
      <c r="B440">
        <v>1</v>
      </c>
      <c r="C440">
        <v>24</v>
      </c>
      <c r="D440" s="149">
        <f t="shared" si="38"/>
        <v>178.09744310451387</v>
      </c>
      <c r="E440" s="125">
        <f>B440/(B440+Overview!$F$22)</f>
        <v>0.58823529411764708</v>
      </c>
      <c r="F440" s="118">
        <f>EXP(Overview!$F$21/Overview!$F$5-Overview!$F$21/('='!C440+273.15))</f>
        <v>1.2060497570954571</v>
      </c>
      <c r="G440" s="77">
        <f t="shared" si="39"/>
        <v>1.8753507741638227</v>
      </c>
      <c r="H440" s="115">
        <f t="shared" si="40"/>
        <v>0.58823529411764708</v>
      </c>
      <c r="I440" s="80">
        <f>IF((A440-Overview!$F$43)/365=ROUND((A440-Overview!$F$43)/365,0),I439*0.05,I439+U439)</f>
        <v>1146.013179338639</v>
      </c>
      <c r="J440" s="70">
        <f>IF(D440&lt;Overview!$F$16,1,'='!G440/Overview!$F$26)</f>
        <v>81.184016197568084</v>
      </c>
      <c r="K440" s="71">
        <f>IF(D440&lt;Overview!$F$17,'='!G440/Overview!$F$26,Overview!$F$33)</f>
        <v>9.1428571428571423</v>
      </c>
      <c r="L440" s="72">
        <f t="shared" si="41"/>
        <v>9.1428571428571423</v>
      </c>
      <c r="M440" s="81">
        <f>MIN(1,Overview!$F$44*F440*(G440-Overview!$F$25)^2+0.2)</f>
        <v>1</v>
      </c>
      <c r="N440" s="48">
        <f>L440*F440*Overview!$F$8</f>
        <v>0.12482270400293095</v>
      </c>
      <c r="O440" s="48">
        <f>F440*Overview!$F$6</f>
        <v>2.3686817229354781E-3</v>
      </c>
      <c r="P440" s="122">
        <f>N440*(H440/G440-(1+Overview!$F$35/'='!G440)/(Overview!$F$37*Overview!$F$33))/('='!H440+Overview!$F$36)</f>
        <v>5.7644918217587783E-3</v>
      </c>
      <c r="Q440" s="128">
        <f>(N440/G440-P440)*H440*Overview!$F$29*'='!G440^3</f>
        <v>213.53341249191342</v>
      </c>
      <c r="R440" s="57">
        <f t="shared" si="36"/>
        <v>0</v>
      </c>
      <c r="S440" s="58">
        <f t="shared" si="37"/>
        <v>3.6034814001987829E-3</v>
      </c>
      <c r="T440" s="58">
        <f>IF(D440&lt;Overview!$F$18,(1-Overview!$F$9)*'='!Q440-'='!D440*'='!O440,0)</f>
        <v>0</v>
      </c>
      <c r="U440" s="54">
        <f>IF(D440&gt;=Overview!$F$18,(1-Overview!$F$9)*'='!Q440-Overview!$F$18*'='!O440,0)</f>
        <v>17.773553211179163</v>
      </c>
      <c r="V440" s="2"/>
      <c r="W440" s="112">
        <f>G440/Overview!$F$19</f>
        <v>2.7688627995922377</v>
      </c>
      <c r="X440" s="60">
        <f>G440^3*(1+H440*Overview!$F$38)</f>
        <v>8.2913552026382717</v>
      </c>
      <c r="Y440" s="61">
        <f>G440^3*Overview!$F$42*(1+Overview!$F$38*H440)+I440*Overview!$F$39/Overview!$F$40</f>
        <v>0.7960214500305236</v>
      </c>
      <c r="AD440" s="2"/>
    </row>
    <row r="441" spans="1:30">
      <c r="A441" s="34">
        <v>438</v>
      </c>
      <c r="B441">
        <v>1</v>
      </c>
      <c r="C441">
        <v>24</v>
      </c>
      <c r="D441" s="149">
        <f t="shared" si="38"/>
        <v>178.09744310451387</v>
      </c>
      <c r="E441" s="125">
        <f>B441/(B441+Overview!$F$22)</f>
        <v>0.58823529411764708</v>
      </c>
      <c r="F441" s="118">
        <f>EXP(Overview!$F$21/Overview!$F$5-Overview!$F$21/('='!C441+273.15))</f>
        <v>1.2060497570954571</v>
      </c>
      <c r="G441" s="77">
        <f t="shared" si="39"/>
        <v>1.8789542555640215</v>
      </c>
      <c r="H441" s="115">
        <f t="shared" si="40"/>
        <v>0.58823529411764708</v>
      </c>
      <c r="I441" s="80">
        <f>IF((A441-Overview!$F$43)/365=ROUND((A441-Overview!$F$43)/365,0),I440*0.05,I440+U440)</f>
        <v>1163.7867325498182</v>
      </c>
      <c r="J441" s="70">
        <f>IF(D441&lt;Overview!$F$16,1,'='!G441/Overview!$F$26)</f>
        <v>81.34001106337756</v>
      </c>
      <c r="K441" s="71">
        <f>IF(D441&lt;Overview!$F$17,'='!G441/Overview!$F$26,Overview!$F$33)</f>
        <v>9.1428571428571423</v>
      </c>
      <c r="L441" s="72">
        <f t="shared" si="41"/>
        <v>9.1428571428571423</v>
      </c>
      <c r="M441" s="81">
        <f>MIN(1,Overview!$F$44*F441*(G441-Overview!$F$25)^2+0.2)</f>
        <v>1</v>
      </c>
      <c r="N441" s="48">
        <f>L441*F441*Overview!$F$8</f>
        <v>0.12482270400293095</v>
      </c>
      <c r="O441" s="48">
        <f>F441*Overview!$F$6</f>
        <v>2.3686817229354781E-3</v>
      </c>
      <c r="P441" s="122">
        <f>N441*(H441/G441-(1+Overview!$F$35/'='!G441)/(Overview!$F$37*Overview!$F$33))/('='!H441+Overview!$F$36)</f>
        <v>5.7425654595497999E-3</v>
      </c>
      <c r="Q441" s="128">
        <f>(N441/G441-P441)*H441*Overview!$F$29*'='!G441^3</f>
        <v>214.39321235456026</v>
      </c>
      <c r="R441" s="57">
        <f t="shared" si="36"/>
        <v>0</v>
      </c>
      <c r="S441" s="58">
        <f t="shared" si="37"/>
        <v>3.5966726026920195E-3</v>
      </c>
      <c r="T441" s="58">
        <f>IF(D441&lt;Overview!$F$18,(1-Overview!$F$9)*'='!Q441-'='!D441*'='!O441,0)</f>
        <v>0</v>
      </c>
      <c r="U441" s="54">
        <f>IF(D441&gt;=Overview!$F$18,(1-Overview!$F$9)*'='!Q441-Overview!$F$18*'='!O441,0)</f>
        <v>17.846808159476673</v>
      </c>
      <c r="V441" s="2"/>
      <c r="W441" s="112">
        <f>G441/Overview!$F$19</f>
        <v>2.7741831619135118</v>
      </c>
      <c r="X441" s="60">
        <f>G441^3*(1+H441*Overview!$F$38)</f>
        <v>8.3392425495433145</v>
      </c>
      <c r="Y441" s="61">
        <f>G441^3*Overview!$F$42*(1+Overview!$F$38*H441)+I441*Overview!$F$39/Overview!$F$40</f>
        <v>0.80110365292788133</v>
      </c>
      <c r="AD441" s="2"/>
    </row>
    <row r="442" spans="1:30">
      <c r="A442" s="34">
        <v>439</v>
      </c>
      <c r="B442">
        <v>1</v>
      </c>
      <c r="C442">
        <v>24</v>
      </c>
      <c r="D442" s="149">
        <f t="shared" si="38"/>
        <v>178.09744310451387</v>
      </c>
      <c r="E442" s="125">
        <f>B442/(B442+Overview!$F$22)</f>
        <v>0.58823529411764708</v>
      </c>
      <c r="F442" s="118">
        <f>EXP(Overview!$F$21/Overview!$F$5-Overview!$F$21/('='!C442+273.15))</f>
        <v>1.2060497570954571</v>
      </c>
      <c r="G442" s="77">
        <f t="shared" si="39"/>
        <v>1.8825509281667134</v>
      </c>
      <c r="H442" s="115">
        <f t="shared" si="40"/>
        <v>0.58823529411764708</v>
      </c>
      <c r="I442" s="80">
        <f>IF((A442-Overview!$F$43)/365=ROUND((A442-Overview!$F$43)/365,0),I441*0.05,I441+U441)</f>
        <v>1181.6335407092949</v>
      </c>
      <c r="J442" s="70">
        <f>IF(D442&lt;Overview!$F$16,1,'='!G442/Overview!$F$26)</f>
        <v>81.495711176048204</v>
      </c>
      <c r="K442" s="71">
        <f>IF(D442&lt;Overview!$F$17,'='!G442/Overview!$F$26,Overview!$F$33)</f>
        <v>9.1428571428571423</v>
      </c>
      <c r="L442" s="72">
        <f t="shared" si="41"/>
        <v>9.1428571428571423</v>
      </c>
      <c r="M442" s="81">
        <f>MIN(1,Overview!$F$44*F442*(G442-Overview!$F$25)^2+0.2)</f>
        <v>1</v>
      </c>
      <c r="N442" s="48">
        <f>L442*F442*Overview!$F$8</f>
        <v>0.12482270400293095</v>
      </c>
      <c r="O442" s="48">
        <f>F442*Overview!$F$6</f>
        <v>2.3686817229354781E-3</v>
      </c>
      <c r="P442" s="122">
        <f>N442*(H442/G442-(1+Overview!$F$35/'='!G442)/(Overview!$F$37*Overview!$F$33))/('='!H442+Overview!$F$36)</f>
        <v>5.7207642301726246E-3</v>
      </c>
      <c r="Q442" s="128">
        <f>(N442/G442-P442)*H442*Overview!$F$29*'='!G442^3</f>
        <v>215.25325400127736</v>
      </c>
      <c r="R442" s="57">
        <f t="shared" si="36"/>
        <v>0</v>
      </c>
      <c r="S442" s="58">
        <f t="shared" si="37"/>
        <v>3.5898766704448026E-3</v>
      </c>
      <c r="T442" s="58">
        <f>IF(D442&lt;Overview!$F$18,(1-Overview!$F$9)*'='!Q442-'='!D442*'='!O442,0)</f>
        <v>0</v>
      </c>
      <c r="U442" s="54">
        <f>IF(D442&gt;=Overview!$F$18,(1-Overview!$F$9)*'='!Q442-Overview!$F$18*'='!O442,0)</f>
        <v>17.920083707776968</v>
      </c>
      <c r="V442" s="2"/>
      <c r="W442" s="112">
        <f>G442/Overview!$F$19</f>
        <v>2.7794934713815347</v>
      </c>
      <c r="X442" s="60">
        <f>G442^3*(1+H442*Overview!$F$38)</f>
        <v>8.3872229221522421</v>
      </c>
      <c r="Y442" s="61">
        <f>G442^3*Overview!$F$42*(1+Overview!$F$38*H442)+I442*Overview!$F$39/Overview!$F$40</f>
        <v>0.80619741139906931</v>
      </c>
      <c r="AD442" s="2"/>
    </row>
    <row r="443" spans="1:30">
      <c r="A443" s="34">
        <v>440</v>
      </c>
      <c r="B443">
        <v>1</v>
      </c>
      <c r="C443">
        <v>24</v>
      </c>
      <c r="D443" s="149">
        <f t="shared" si="38"/>
        <v>178.09744310451387</v>
      </c>
      <c r="E443" s="125">
        <f>B443/(B443+Overview!$F$22)</f>
        <v>0.58823529411764708</v>
      </c>
      <c r="F443" s="118">
        <f>EXP(Overview!$F$21/Overview!$F$5-Overview!$F$21/('='!C443+273.15))</f>
        <v>1.2060497570954571</v>
      </c>
      <c r="G443" s="77">
        <f t="shared" si="39"/>
        <v>1.8861408048371582</v>
      </c>
      <c r="H443" s="115">
        <f t="shared" si="40"/>
        <v>0.58823529411764708</v>
      </c>
      <c r="I443" s="80">
        <f>IF((A443-Overview!$F$43)/365=ROUND((A443-Overview!$F$43)/365,0),I442*0.05,I442+U442)</f>
        <v>1199.5536244170719</v>
      </c>
      <c r="J443" s="70">
        <f>IF(D443&lt;Overview!$F$16,1,'='!G443/Overview!$F$26)</f>
        <v>81.65111709251768</v>
      </c>
      <c r="K443" s="71">
        <f>IF(D443&lt;Overview!$F$17,'='!G443/Overview!$F$26,Overview!$F$33)</f>
        <v>9.1428571428571423</v>
      </c>
      <c r="L443" s="72">
        <f t="shared" si="41"/>
        <v>9.1428571428571423</v>
      </c>
      <c r="M443" s="81">
        <f>MIN(1,Overview!$F$44*F443*(G443-Overview!$F$25)^2+0.2)</f>
        <v>1</v>
      </c>
      <c r="N443" s="48">
        <f>L443*F443*Overview!$F$8</f>
        <v>0.12482270400293095</v>
      </c>
      <c r="O443" s="48">
        <f>F443*Overview!$F$6</f>
        <v>2.3686817229354781E-3</v>
      </c>
      <c r="P443" s="122">
        <f>N443*(H443/G443-(1+Overview!$F$35/'='!G443)/(Overview!$F$37*Overview!$F$33))/('='!H443+Overview!$F$36)</f>
        <v>5.6990871041425343E-3</v>
      </c>
      <c r="Q443" s="128">
        <f>(N443/G443-P443)*H443*Overview!$F$29*'='!G443^3</f>
        <v>216.11353076911701</v>
      </c>
      <c r="R443" s="57">
        <f t="shared" si="36"/>
        <v>0</v>
      </c>
      <c r="S443" s="58">
        <f t="shared" si="37"/>
        <v>3.583093579148156E-3</v>
      </c>
      <c r="T443" s="58">
        <f>IF(D443&lt;Overview!$F$18,(1-Overview!$F$9)*'='!Q443-'='!D443*'='!O443,0)</f>
        <v>0</v>
      </c>
      <c r="U443" s="54">
        <f>IF(D443&gt;=Overview!$F$18,(1-Overview!$F$9)*'='!Q443-Overview!$F$18*'='!O443,0)</f>
        <v>17.993379288396905</v>
      </c>
      <c r="V443" s="2"/>
      <c r="W443" s="112">
        <f>G443/Overview!$F$19</f>
        <v>2.7847937469912272</v>
      </c>
      <c r="X443" s="60">
        <f>G443^3*(1+H443*Overview!$F$38)</f>
        <v>8.4352958018104296</v>
      </c>
      <c r="Y443" s="61">
        <f>G443^3*Overview!$F$42*(1+Overview!$F$38*H443)+I443*Overview!$F$39/Overview!$F$40</f>
        <v>0.81130267966033509</v>
      </c>
      <c r="AD443" s="2"/>
    </row>
    <row r="444" spans="1:30">
      <c r="A444" s="34">
        <v>441</v>
      </c>
      <c r="B444">
        <v>1</v>
      </c>
      <c r="C444">
        <v>24</v>
      </c>
      <c r="D444" s="149">
        <f t="shared" si="38"/>
        <v>178.09744310451387</v>
      </c>
      <c r="E444" s="125">
        <f>B444/(B444+Overview!$F$22)</f>
        <v>0.58823529411764708</v>
      </c>
      <c r="F444" s="118">
        <f>EXP(Overview!$F$21/Overview!$F$5-Overview!$F$21/('='!C444+273.15))</f>
        <v>1.2060497570954571</v>
      </c>
      <c r="G444" s="77">
        <f t="shared" si="39"/>
        <v>1.8897238984163063</v>
      </c>
      <c r="H444" s="115">
        <f t="shared" si="40"/>
        <v>0.58823529411764708</v>
      </c>
      <c r="I444" s="80">
        <f>IF((A444-Overview!$F$43)/365=ROUND((A444-Overview!$F$43)/365,0),I443*0.05,I443+U443)</f>
        <v>1217.5470037054688</v>
      </c>
      <c r="J444" s="70">
        <f>IF(D444&lt;Overview!$F$16,1,'='!G444/Overview!$F$26)</f>
        <v>81.806229368671268</v>
      </c>
      <c r="K444" s="71">
        <f>IF(D444&lt;Overview!$F$17,'='!G444/Overview!$F$26,Overview!$F$33)</f>
        <v>9.1428571428571423</v>
      </c>
      <c r="L444" s="72">
        <f t="shared" si="41"/>
        <v>9.1428571428571423</v>
      </c>
      <c r="M444" s="81">
        <f>MIN(1,Overview!$F$44*F444*(G444-Overview!$F$25)^2+0.2)</f>
        <v>1</v>
      </c>
      <c r="N444" s="48">
        <f>L444*F444*Overview!$F$8</f>
        <v>0.12482270400293095</v>
      </c>
      <c r="O444" s="48">
        <f>F444*Overview!$F$6</f>
        <v>2.3686817229354781E-3</v>
      </c>
      <c r="P444" s="122">
        <f>N444*(H444/G444-(1+Overview!$F$35/'='!G444)/(Overview!$F$37*Overview!$F$33))/('='!H444+Overview!$F$36)</f>
        <v>5.6775330632208108E-3</v>
      </c>
      <c r="Q444" s="128">
        <f>(N444/G444-P444)*H444*Overview!$F$29*'='!G444^3</f>
        <v>216.97403602639756</v>
      </c>
      <c r="R444" s="57">
        <f t="shared" si="36"/>
        <v>0</v>
      </c>
      <c r="S444" s="58">
        <f t="shared" si="37"/>
        <v>3.5763233045390344E-3</v>
      </c>
      <c r="T444" s="58">
        <f>IF(D444&lt;Overview!$F$18,(1-Overview!$F$9)*'='!Q444-'='!D444*'='!O444,0)</f>
        <v>0</v>
      </c>
      <c r="U444" s="54">
        <f>IF(D444&gt;=Overview!$F$18,(1-Overview!$F$9)*'='!Q444-Overview!$F$18*'='!O444,0)</f>
        <v>18.066694336317209</v>
      </c>
      <c r="V444" s="2"/>
      <c r="W444" s="112">
        <f>G444/Overview!$F$19</f>
        <v>2.7900840077016187</v>
      </c>
      <c r="X444" s="60">
        <f>G444^3*(1+H444*Overview!$F$38)</f>
        <v>8.4834606701578537</v>
      </c>
      <c r="Y444" s="61">
        <f>G444^3*Overview!$F$42*(1+Overview!$F$38*H444)+I444*Overview!$F$39/Overview!$F$40</f>
        <v>0.81641941192977185</v>
      </c>
      <c r="AD444" s="2"/>
    </row>
    <row r="445" spans="1:30">
      <c r="A445" s="34">
        <v>442</v>
      </c>
      <c r="B445">
        <v>1</v>
      </c>
      <c r="C445">
        <v>24</v>
      </c>
      <c r="D445" s="149">
        <f t="shared" si="38"/>
        <v>178.09744310451387</v>
      </c>
      <c r="E445" s="125">
        <f>B445/(B445+Overview!$F$22)</f>
        <v>0.58823529411764708</v>
      </c>
      <c r="F445" s="118">
        <f>EXP(Overview!$F$21/Overview!$F$5-Overview!$F$21/('='!C445+273.15))</f>
        <v>1.2060497570954571</v>
      </c>
      <c r="G445" s="77">
        <f t="shared" si="39"/>
        <v>1.8933002217208452</v>
      </c>
      <c r="H445" s="115">
        <f t="shared" si="40"/>
        <v>0.58823529411764708</v>
      </c>
      <c r="I445" s="80">
        <f>IF((A445-Overview!$F$43)/365=ROUND((A445-Overview!$F$43)/365,0),I444*0.05,I444+U444)</f>
        <v>1235.6136980417859</v>
      </c>
      <c r="J445" s="70">
        <f>IF(D445&lt;Overview!$F$16,1,'='!G445/Overview!$F$26)</f>
        <v>81.961048559343951</v>
      </c>
      <c r="K445" s="71">
        <f>IF(D445&lt;Overview!$F$17,'='!G445/Overview!$F$26,Overview!$F$33)</f>
        <v>9.1428571428571423</v>
      </c>
      <c r="L445" s="72">
        <f t="shared" si="41"/>
        <v>9.1428571428571423</v>
      </c>
      <c r="M445" s="81">
        <f>MIN(1,Overview!$F$44*F445*(G445-Overview!$F$25)^2+0.2)</f>
        <v>1</v>
      </c>
      <c r="N445" s="48">
        <f>L445*F445*Overview!$F$8</f>
        <v>0.12482270400293095</v>
      </c>
      <c r="O445" s="48">
        <f>F445*Overview!$F$6</f>
        <v>2.3686817229354781E-3</v>
      </c>
      <c r="P445" s="122">
        <f>N445*(H445/G445-(1+Overview!$F$35/'='!G445)/(Overview!$F$37*Overview!$F$33))/('='!H445+Overview!$F$36)</f>
        <v>5.6561011002615536E-3</v>
      </c>
      <c r="Q445" s="128">
        <f>(N445/G445-P445)*H445*Overview!$F$29*'='!G445^3</f>
        <v>217.83476317260076</v>
      </c>
      <c r="R445" s="57">
        <f t="shared" si="36"/>
        <v>0</v>
      </c>
      <c r="S445" s="58">
        <f t="shared" si="37"/>
        <v>3.5695658224002384E-3</v>
      </c>
      <c r="T445" s="58">
        <f>IF(D445&lt;Overview!$F$18,(1-Overview!$F$9)*'='!Q445-'='!D445*'='!O445,0)</f>
        <v>0</v>
      </c>
      <c r="U445" s="54">
        <f>IF(D445&gt;=Overview!$F$18,(1-Overview!$F$9)*'='!Q445-Overview!$F$18*'='!O445,0)</f>
        <v>18.140028289173724</v>
      </c>
      <c r="V445" s="2"/>
      <c r="W445" s="112">
        <f>G445/Overview!$F$19</f>
        <v>2.7953642724359149</v>
      </c>
      <c r="X445" s="60">
        <f>G445^3*(1+H445*Overview!$F$38)</f>
        <v>8.5317170091423282</v>
      </c>
      <c r="Y445" s="61">
        <f>G445^3*Overview!$F$42*(1+Overview!$F$38*H445)+I445*Overview!$F$39/Overview!$F$40</f>
        <v>0.82154756242862526</v>
      </c>
      <c r="AD445" s="2"/>
    </row>
    <row r="446" spans="1:30">
      <c r="A446" s="34">
        <v>443</v>
      </c>
      <c r="B446">
        <v>1</v>
      </c>
      <c r="C446">
        <v>24</v>
      </c>
      <c r="D446" s="149">
        <f t="shared" si="38"/>
        <v>178.09744310451387</v>
      </c>
      <c r="E446" s="125">
        <f>B446/(B446+Overview!$F$22)</f>
        <v>0.58823529411764708</v>
      </c>
      <c r="F446" s="118">
        <f>EXP(Overview!$F$21/Overview!$F$5-Overview!$F$21/('='!C446+273.15))</f>
        <v>1.2060497570954571</v>
      </c>
      <c r="G446" s="77">
        <f t="shared" si="39"/>
        <v>1.8968697875432454</v>
      </c>
      <c r="H446" s="115">
        <f t="shared" si="40"/>
        <v>0.58823529411764708</v>
      </c>
      <c r="I446" s="80">
        <f>IF((A446-Overview!$F$43)/365=ROUND((A446-Overview!$F$43)/365,0),I445*0.05,I445+U445)</f>
        <v>1253.7537263309596</v>
      </c>
      <c r="J446" s="70">
        <f>IF(D446&lt;Overview!$F$16,1,'='!G446/Overview!$F$26)</f>
        <v>82.11557521832232</v>
      </c>
      <c r="K446" s="71">
        <f>IF(D446&lt;Overview!$F$17,'='!G446/Overview!$F$26,Overview!$F$33)</f>
        <v>9.1428571428571423</v>
      </c>
      <c r="L446" s="72">
        <f t="shared" si="41"/>
        <v>9.1428571428571423</v>
      </c>
      <c r="M446" s="81">
        <f>MIN(1,Overview!$F$44*F446*(G446-Overview!$F$25)^2+0.2)</f>
        <v>1</v>
      </c>
      <c r="N446" s="48">
        <f>L446*F446*Overview!$F$8</f>
        <v>0.12482270400293095</v>
      </c>
      <c r="O446" s="48">
        <f>F446*Overview!$F$6</f>
        <v>2.3686817229354781E-3</v>
      </c>
      <c r="P446" s="122">
        <f>N446*(H446/G446-(1+Overview!$F$35/'='!G446)/(Overview!$F$37*Overview!$F$33))/('='!H446+Overview!$F$36)</f>
        <v>5.6347902190609913E-3</v>
      </c>
      <c r="Q446" s="128">
        <f>(N446/G446-P446)*H446*Overview!$F$29*'='!G446^3</f>
        <v>218.69570563826952</v>
      </c>
      <c r="R446" s="57">
        <f t="shared" si="36"/>
        <v>0</v>
      </c>
      <c r="S446" s="58">
        <f t="shared" si="37"/>
        <v>3.5628211085603264E-3</v>
      </c>
      <c r="T446" s="58">
        <f>IF(D446&lt;Overview!$F$18,(1-Overview!$F$9)*'='!Q446-'='!D446*'='!O446,0)</f>
        <v>0</v>
      </c>
      <c r="U446" s="54">
        <f>IF(D446&gt;=Overview!$F$18,(1-Overview!$F$9)*'='!Q446-Overview!$F$18*'='!O446,0)</f>
        <v>18.2133805872487</v>
      </c>
      <c r="V446" s="2"/>
      <c r="W446" s="112">
        <f>G446/Overview!$F$19</f>
        <v>2.800634560081567</v>
      </c>
      <c r="X446" s="60">
        <f>G446^3*(1+H446*Overview!$F$38)</f>
        <v>8.5800643010326052</v>
      </c>
      <c r="Y446" s="61">
        <f>G446^3*Overview!$F$42*(1+Overview!$F$38*H446)+I446*Overview!$F$39/Overview!$F$40</f>
        <v>0.82668708538258895</v>
      </c>
      <c r="AD446" s="2"/>
    </row>
    <row r="447" spans="1:30">
      <c r="A447" s="34">
        <v>444</v>
      </c>
      <c r="B447">
        <v>1</v>
      </c>
      <c r="C447">
        <v>24</v>
      </c>
      <c r="D447" s="149">
        <f t="shared" si="38"/>
        <v>178.09744310451387</v>
      </c>
      <c r="E447" s="125">
        <f>B447/(B447+Overview!$F$22)</f>
        <v>0.58823529411764708</v>
      </c>
      <c r="F447" s="118">
        <f>EXP(Overview!$F$21/Overview!$F$5-Overview!$F$21/('='!C447+273.15))</f>
        <v>1.2060497570954571</v>
      </c>
      <c r="G447" s="77">
        <f t="shared" si="39"/>
        <v>1.9004326086518057</v>
      </c>
      <c r="H447" s="115">
        <f t="shared" si="40"/>
        <v>0.58823529411764708</v>
      </c>
      <c r="I447" s="80">
        <f>IF((A447-Overview!$F$43)/365=ROUND((A447-Overview!$F$43)/365,0),I446*0.05,I446+U446)</f>
        <v>1271.9671069182082</v>
      </c>
      <c r="J447" s="70">
        <f>IF(D447&lt;Overview!$F$16,1,'='!G447/Overview!$F$26)</f>
        <v>82.269809898346566</v>
      </c>
      <c r="K447" s="71">
        <f>IF(D447&lt;Overview!$F$17,'='!G447/Overview!$F$26,Overview!$F$33)</f>
        <v>9.1428571428571423</v>
      </c>
      <c r="L447" s="72">
        <f t="shared" si="41"/>
        <v>9.1428571428571423</v>
      </c>
      <c r="M447" s="81">
        <f>MIN(1,Overview!$F$44*F447*(G447-Overview!$F$25)^2+0.2)</f>
        <v>1</v>
      </c>
      <c r="N447" s="48">
        <f>L447*F447*Overview!$F$8</f>
        <v>0.12482270400293095</v>
      </c>
      <c r="O447" s="48">
        <f>F447*Overview!$F$6</f>
        <v>2.3686817229354781E-3</v>
      </c>
      <c r="P447" s="122">
        <f>N447*(H447/G447-(1+Overview!$F$35/'='!G447)/(Overview!$F$37*Overview!$F$33))/('='!H447+Overview!$F$36)</f>
        <v>5.6135994342092479E-3</v>
      </c>
      <c r="Q447" s="128">
        <f>(N447/G447-P447)*H447*Overview!$F$29*'='!G447^3</f>
        <v>219.5568568849049</v>
      </c>
      <c r="R447" s="57">
        <f t="shared" si="36"/>
        <v>0</v>
      </c>
      <c r="S447" s="58">
        <f t="shared" si="37"/>
        <v>3.556089138893527E-3</v>
      </c>
      <c r="T447" s="58">
        <f>IF(D447&lt;Overview!$F$18,(1-Overview!$F$9)*'='!Q447-'='!D447*'='!O447,0)</f>
        <v>0</v>
      </c>
      <c r="U447" s="54">
        <f>IF(D447&gt;=Overview!$F$18,(1-Overview!$F$9)*'='!Q447-Overview!$F$18*'='!O447,0)</f>
        <v>18.286750673462034</v>
      </c>
      <c r="V447" s="2"/>
      <c r="W447" s="112">
        <f>G447/Overview!$F$19</f>
        <v>2.8058948894903377</v>
      </c>
      <c r="X447" s="60">
        <f>G447^3*(1+H447*Overview!$F$38)</f>
        <v>8.6285020284313116</v>
      </c>
      <c r="Y447" s="61">
        <f>G447^3*Overview!$F$42*(1+Overview!$F$38*H447)+I447*Overview!$F$39/Overview!$F$40</f>
        <v>0.83183793502308201</v>
      </c>
      <c r="AD447" s="2"/>
    </row>
    <row r="448" spans="1:30">
      <c r="A448" s="34">
        <v>445</v>
      </c>
      <c r="B448">
        <v>1</v>
      </c>
      <c r="C448">
        <v>24</v>
      </c>
      <c r="D448" s="149">
        <f t="shared" si="38"/>
        <v>178.09744310451387</v>
      </c>
      <c r="E448" s="125">
        <f>B448/(B448+Overview!$F$22)</f>
        <v>0.58823529411764708</v>
      </c>
      <c r="F448" s="118">
        <f>EXP(Overview!$F$21/Overview!$F$5-Overview!$F$21/('='!C448+273.15))</f>
        <v>1.2060497570954571</v>
      </c>
      <c r="G448" s="77">
        <f t="shared" si="39"/>
        <v>1.9039886977906992</v>
      </c>
      <c r="H448" s="115">
        <f t="shared" si="40"/>
        <v>0.58823529411764708</v>
      </c>
      <c r="I448" s="80">
        <f>IF((A448-Overview!$F$43)/365=ROUND((A448-Overview!$F$43)/365,0),I447*0.05,I447+U447)</f>
        <v>1290.2538575916701</v>
      </c>
      <c r="J448" s="70">
        <f>IF(D448&lt;Overview!$F$16,1,'='!G448/Overview!$F$26)</f>
        <v>82.423753151112521</v>
      </c>
      <c r="K448" s="71">
        <f>IF(D448&lt;Overview!$F$17,'='!G448/Overview!$F$26,Overview!$F$33)</f>
        <v>9.1428571428571423</v>
      </c>
      <c r="L448" s="72">
        <f t="shared" si="41"/>
        <v>9.1428571428571423</v>
      </c>
      <c r="M448" s="81">
        <f>MIN(1,Overview!$F$44*F448*(G448-Overview!$F$25)^2+0.2)</f>
        <v>1</v>
      </c>
      <c r="N448" s="48">
        <f>L448*F448*Overview!$F$8</f>
        <v>0.12482270400293095</v>
      </c>
      <c r="O448" s="48">
        <f>F448*Overview!$F$6</f>
        <v>2.3686817229354781E-3</v>
      </c>
      <c r="P448" s="122">
        <f>N448*(H448/G448-(1+Overview!$F$35/'='!G448)/(Overview!$F$37*Overview!$F$33))/('='!H448+Overview!$F$36)</f>
        <v>5.5925277709445208E-3</v>
      </c>
      <c r="Q448" s="128">
        <f>(N448/G448-P448)*H448*Overview!$F$29*'='!G448^3</f>
        <v>220.41821040486494</v>
      </c>
      <c r="R448" s="57">
        <f t="shared" si="36"/>
        <v>0</v>
      </c>
      <c r="S448" s="58">
        <f t="shared" si="37"/>
        <v>3.5493698893196601E-3</v>
      </c>
      <c r="T448" s="58">
        <f>IF(D448&lt;Overview!$F$18,(1-Overview!$F$9)*'='!Q448-'='!D448*'='!O448,0)</f>
        <v>0</v>
      </c>
      <c r="U448" s="54">
        <f>IF(D448&gt;=Overview!$F$18,(1-Overview!$F$9)*'='!Q448-Overview!$F$18*'='!O448,0)</f>
        <v>18.360137993362631</v>
      </c>
      <c r="V448" s="2"/>
      <c r="W448" s="112">
        <f>G448/Overview!$F$19</f>
        <v>2.8111452794783687</v>
      </c>
      <c r="X448" s="60">
        <f>G448^3*(1+H448*Overview!$F$38)</f>
        <v>8.6770296742877733</v>
      </c>
      <c r="Y448" s="61">
        <f>G448^3*Overview!$F$42*(1+Overview!$F$38*H448)+I448*Overview!$F$39/Overview!$F$40</f>
        <v>0.83700006558851947</v>
      </c>
      <c r="AD448" s="2"/>
    </row>
    <row r="449" spans="1:30">
      <c r="A449" s="34">
        <v>446</v>
      </c>
      <c r="B449">
        <v>1</v>
      </c>
      <c r="C449">
        <v>24</v>
      </c>
      <c r="D449" s="149">
        <f t="shared" si="38"/>
        <v>178.09744310451387</v>
      </c>
      <c r="E449" s="125">
        <f>B449/(B449+Overview!$F$22)</f>
        <v>0.58823529411764708</v>
      </c>
      <c r="F449" s="118">
        <f>EXP(Overview!$F$21/Overview!$F$5-Overview!$F$21/('='!C449+273.15))</f>
        <v>1.2060497570954571</v>
      </c>
      <c r="G449" s="77">
        <f t="shared" si="39"/>
        <v>1.9075380676800189</v>
      </c>
      <c r="H449" s="115">
        <f t="shared" si="40"/>
        <v>0.58823529411764708</v>
      </c>
      <c r="I449" s="80">
        <f>IF((A449-Overview!$F$43)/365=ROUND((A449-Overview!$F$43)/365,0),I448*0.05,I448+U448)</f>
        <v>1308.6139955850329</v>
      </c>
      <c r="J449" s="70">
        <f>IF(D449&lt;Overview!$F$16,1,'='!G449/Overview!$F$26)</f>
        <v>82.577405527273541</v>
      </c>
      <c r="K449" s="71">
        <f>IF(D449&lt;Overview!$F$17,'='!G449/Overview!$F$26,Overview!$F$33)</f>
        <v>9.1428571428571423</v>
      </c>
      <c r="L449" s="72">
        <f t="shared" si="41"/>
        <v>9.1428571428571423</v>
      </c>
      <c r="M449" s="81">
        <f>MIN(1,Overview!$F$44*F449*(G449-Overview!$F$25)^2+0.2)</f>
        <v>1</v>
      </c>
      <c r="N449" s="48">
        <f>L449*F449*Overview!$F$8</f>
        <v>0.12482270400293095</v>
      </c>
      <c r="O449" s="48">
        <f>F449*Overview!$F$6</f>
        <v>2.3686817229354781E-3</v>
      </c>
      <c r="P449" s="122">
        <f>N449*(H449/G449-(1+Overview!$F$35/'='!G449)/(Overview!$F$37*Overview!$F$33))/('='!H449+Overview!$F$36)</f>
        <v>5.5715742650095891E-3</v>
      </c>
      <c r="Q449" s="128">
        <f>(N449/G449-P449)*H449*Overview!$F$29*'='!G449^3</f>
        <v>221.27975972126228</v>
      </c>
      <c r="R449" s="57">
        <f t="shared" si="36"/>
        <v>0</v>
      </c>
      <c r="S449" s="58">
        <f t="shared" si="37"/>
        <v>3.5426633358040375E-3</v>
      </c>
      <c r="T449" s="58">
        <f>IF(D449&lt;Overview!$F$18,(1-Overview!$F$9)*'='!Q449-'='!D449*'='!O449,0)</f>
        <v>0</v>
      </c>
      <c r="U449" s="54">
        <f>IF(D449&gt;=Overview!$F$18,(1-Overview!$F$9)*'='!Q449-Overview!$F$18*'='!O449,0)</f>
        <v>18.433541995119683</v>
      </c>
      <c r="V449" s="2"/>
      <c r="W449" s="112">
        <f>G449/Overview!$F$19</f>
        <v>2.8163857488262494</v>
      </c>
      <c r="X449" s="60">
        <f>G449^3*(1+H449*Overview!$F$38)</f>
        <v>8.7256467219106995</v>
      </c>
      <c r="Y449" s="61">
        <f>G449^3*Overview!$F$42*(1+Overview!$F$38*H449)+I449*Overview!$F$39/Overview!$F$40</f>
        <v>0.84217343132556699</v>
      </c>
      <c r="AD449" s="2"/>
    </row>
    <row r="450" spans="1:30">
      <c r="A450" s="34">
        <v>447</v>
      </c>
      <c r="B450">
        <v>1</v>
      </c>
      <c r="C450">
        <v>24</v>
      </c>
      <c r="D450" s="149">
        <f t="shared" si="38"/>
        <v>178.09744310451387</v>
      </c>
      <c r="E450" s="125">
        <f>B450/(B450+Overview!$F$22)</f>
        <v>0.58823529411764708</v>
      </c>
      <c r="F450" s="118">
        <f>EXP(Overview!$F$21/Overview!$F$5-Overview!$F$21/('='!C450+273.15))</f>
        <v>1.2060497570954571</v>
      </c>
      <c r="G450" s="77">
        <f t="shared" si="39"/>
        <v>1.9110807310158229</v>
      </c>
      <c r="H450" s="115">
        <f t="shared" si="40"/>
        <v>0.58823529411764708</v>
      </c>
      <c r="I450" s="80">
        <f>IF((A450-Overview!$F$43)/365=ROUND((A450-Overview!$F$43)/365,0),I449*0.05,I449+U449)</f>
        <v>1327.0475375801525</v>
      </c>
      <c r="J450" s="70">
        <f>IF(D450&lt;Overview!$F$16,1,'='!G450/Overview!$F$26)</f>
        <v>82.730767576442545</v>
      </c>
      <c r="K450" s="71">
        <f>IF(D450&lt;Overview!$F$17,'='!G450/Overview!$F$26,Overview!$F$33)</f>
        <v>9.1428571428571423</v>
      </c>
      <c r="L450" s="72">
        <f t="shared" si="41"/>
        <v>9.1428571428571423</v>
      </c>
      <c r="M450" s="81">
        <f>MIN(1,Overview!$F$44*F450*(G450-Overview!$F$25)^2+0.2)</f>
        <v>1</v>
      </c>
      <c r="N450" s="48">
        <f>L450*F450*Overview!$F$8</f>
        <v>0.12482270400293095</v>
      </c>
      <c r="O450" s="48">
        <f>F450*Overview!$F$6</f>
        <v>2.3686817229354781E-3</v>
      </c>
      <c r="P450" s="122">
        <f>N450*(H450/G450-(1+Overview!$F$35/'='!G450)/(Overview!$F$37*Overview!$F$33))/('='!H450+Overview!$F$36)</f>
        <v>5.5507379625106702E-3</v>
      </c>
      <c r="Q450" s="128">
        <f>(N450/G450-P450)*H450*Overview!$F$29*'='!G450^3</f>
        <v>222.14149838786247</v>
      </c>
      <c r="R450" s="57">
        <f t="shared" si="36"/>
        <v>0</v>
      </c>
      <c r="S450" s="58">
        <f t="shared" si="37"/>
        <v>3.5359694543573902E-3</v>
      </c>
      <c r="T450" s="58">
        <f>IF(D450&lt;Overview!$F$18,(1-Overview!$F$9)*'='!Q450-'='!D450*'='!O450,0)</f>
        <v>0</v>
      </c>
      <c r="U450" s="54">
        <f>IF(D450&gt;=Overview!$F$18,(1-Overview!$F$9)*'='!Q450-Overview!$F$18*'='!O450,0)</f>
        <v>18.506962129514019</v>
      </c>
      <c r="V450" s="2"/>
      <c r="W450" s="112">
        <f>G450/Overview!$F$19</f>
        <v>2.821616316279083</v>
      </c>
      <c r="X450" s="60">
        <f>G450^3*(1+H450*Overview!$F$38)</f>
        <v>8.7743526549807083</v>
      </c>
      <c r="Y450" s="61">
        <f>G450^3*Overview!$F$42*(1+Overview!$F$38*H450)+I450*Overview!$F$39/Overview!$F$40</f>
        <v>0.84735798649038307</v>
      </c>
      <c r="AD450" s="2"/>
    </row>
    <row r="451" spans="1:30">
      <c r="A451" s="34">
        <v>448</v>
      </c>
      <c r="B451">
        <v>1</v>
      </c>
      <c r="C451">
        <v>24</v>
      </c>
      <c r="D451" s="149">
        <f t="shared" si="38"/>
        <v>178.09744310451387</v>
      </c>
      <c r="E451" s="125">
        <f>B451/(B451+Overview!$F$22)</f>
        <v>0.58823529411764708</v>
      </c>
      <c r="F451" s="118">
        <f>EXP(Overview!$F$21/Overview!$F$5-Overview!$F$21/('='!C451+273.15))</f>
        <v>1.2060497570954571</v>
      </c>
      <c r="G451" s="77">
        <f t="shared" si="39"/>
        <v>1.9146167004701802</v>
      </c>
      <c r="H451" s="115">
        <f t="shared" si="40"/>
        <v>0.58823529411764708</v>
      </c>
      <c r="I451" s="80">
        <f>IF((A451-Overview!$F$43)/365=ROUND((A451-Overview!$F$43)/365,0),I450*0.05,I450+U450)</f>
        <v>1345.5544997096665</v>
      </c>
      <c r="J451" s="70">
        <f>IF(D451&lt;Overview!$F$16,1,'='!G451/Overview!$F$26)</f>
        <v>82.883839847193954</v>
      </c>
      <c r="K451" s="71">
        <f>IF(D451&lt;Overview!$F$17,'='!G451/Overview!$F$26,Overview!$F$33)</f>
        <v>9.1428571428571423</v>
      </c>
      <c r="L451" s="72">
        <f t="shared" si="41"/>
        <v>9.1428571428571423</v>
      </c>
      <c r="M451" s="81">
        <f>MIN(1,Overview!$F$44*F451*(G451-Overview!$F$25)^2+0.2)</f>
        <v>1</v>
      </c>
      <c r="N451" s="48">
        <f>L451*F451*Overview!$F$8</f>
        <v>0.12482270400293095</v>
      </c>
      <c r="O451" s="48">
        <f>F451*Overview!$F$6</f>
        <v>2.3686817229354781E-3</v>
      </c>
      <c r="P451" s="122">
        <f>N451*(H451/G451-(1+Overview!$F$35/'='!G451)/(Overview!$F$37*Overview!$F$33))/('='!H451+Overview!$F$36)</f>
        <v>5.5300179197785258E-3</v>
      </c>
      <c r="Q451" s="128">
        <f>(N451/G451-P451)*H451*Overview!$F$29*'='!G451^3</f>
        <v>223.00341998898281</v>
      </c>
      <c r="R451" s="57">
        <f t="shared" ref="R451:R514" si="42">(E451*M451-H451)*N451/G451</f>
        <v>0</v>
      </c>
      <c r="S451" s="58">
        <f t="shared" ref="S451:S514" si="43">G451*P451/3</f>
        <v>3.5292882210357767E-3</v>
      </c>
      <c r="T451" s="58">
        <f>IF(D451&lt;Overview!$F$18,(1-Overview!$F$9)*'='!Q451-'='!D451*'='!O451,0)</f>
        <v>0</v>
      </c>
      <c r="U451" s="54">
        <f>IF(D451&gt;=Overview!$F$18,(1-Overview!$F$9)*'='!Q451-Overview!$F$18*'='!O451,0)</f>
        <v>18.580397849929472</v>
      </c>
      <c r="V451" s="2"/>
      <c r="W451" s="112">
        <f>G451/Overview!$F$19</f>
        <v>2.8268370005465528</v>
      </c>
      <c r="X451" s="60">
        <f>G451^3*(1+H451*Overview!$F$38)</f>
        <v>8.8231469575627468</v>
      </c>
      <c r="Y451" s="61">
        <f>G451^3*Overview!$F$42*(1+Overview!$F$38*H451)+I451*Overview!$F$39/Overview!$F$40</f>
        <v>0.8525536853498491</v>
      </c>
      <c r="AD451" s="2"/>
    </row>
    <row r="452" spans="1:30">
      <c r="A452" s="34">
        <v>449</v>
      </c>
      <c r="B452">
        <v>1</v>
      </c>
      <c r="C452">
        <v>24</v>
      </c>
      <c r="D452" s="149">
        <f t="shared" ref="D452:D515" si="44">D451+T451</f>
        <v>178.09744310451387</v>
      </c>
      <c r="E452" s="125">
        <f>B452/(B452+Overview!$F$22)</f>
        <v>0.58823529411764708</v>
      </c>
      <c r="F452" s="118">
        <f>EXP(Overview!$F$21/Overview!$F$5-Overview!$F$21/('='!C452+273.15))</f>
        <v>1.2060497570954571</v>
      </c>
      <c r="G452" s="77">
        <f t="shared" ref="G452:G515" si="45">G451+S451</f>
        <v>1.918145988691216</v>
      </c>
      <c r="H452" s="115">
        <f t="shared" ref="H452:H515" si="46">H451+R451</f>
        <v>0.58823529411764708</v>
      </c>
      <c r="I452" s="80">
        <f>IF((A452-Overview!$F$43)/365=ROUND((A452-Overview!$F$43)/365,0),I451*0.05,I451+U451)</f>
        <v>1364.1348975595961</v>
      </c>
      <c r="J452" s="70">
        <f>IF(D452&lt;Overview!$F$16,1,'='!G452/Overview!$F$26)</f>
        <v>83.036622887065633</v>
      </c>
      <c r="K452" s="71">
        <f>IF(D452&lt;Overview!$F$17,'='!G452/Overview!$F$26,Overview!$F$33)</f>
        <v>9.1428571428571423</v>
      </c>
      <c r="L452" s="72">
        <f t="shared" ref="L452:L515" si="47">IF(J452=1,1,K452)</f>
        <v>9.1428571428571423</v>
      </c>
      <c r="M452" s="81">
        <f>MIN(1,Overview!$F$44*F452*(G452-Overview!$F$25)^2+0.2)</f>
        <v>1</v>
      </c>
      <c r="N452" s="48">
        <f>L452*F452*Overview!$F$8</f>
        <v>0.12482270400293095</v>
      </c>
      <c r="O452" s="48">
        <f>F452*Overview!$F$6</f>
        <v>2.3686817229354781E-3</v>
      </c>
      <c r="P452" s="122">
        <f>N452*(H452/G452-(1+Overview!$F$35/'='!G452)/(Overview!$F$37*Overview!$F$33))/('='!H452+Overview!$F$36)</f>
        <v>5.5094132032317946E-3</v>
      </c>
      <c r="Q452" s="128">
        <f>(N452/G452-P452)*H452*Overview!$F$29*'='!G452^3</f>
        <v>223.86551813939093</v>
      </c>
      <c r="R452" s="57">
        <f t="shared" si="42"/>
        <v>0</v>
      </c>
      <c r="S452" s="58">
        <f t="shared" si="43"/>
        <v>3.5226196119404964E-3</v>
      </c>
      <c r="T452" s="58">
        <f>IF(D452&lt;Overview!$F$18,(1-Overview!$F$9)*'='!Q452-'='!D452*'='!O452,0)</f>
        <v>0</v>
      </c>
      <c r="U452" s="54">
        <f>IF(D452&gt;=Overview!$F$18,(1-Overview!$F$9)*'='!Q452-Overview!$F$18*'='!O452,0)</f>
        <v>18.653848612344245</v>
      </c>
      <c r="V452" s="2"/>
      <c r="W452" s="112">
        <f>G452/Overview!$F$19</f>
        <v>2.8320478203029911</v>
      </c>
      <c r="X452" s="60">
        <f>G452^3*(1+H452*Overview!$F$38)</f>
        <v>8.8720291141183605</v>
      </c>
      <c r="Y452" s="61">
        <f>G452^3*Overview!$F$42*(1+Overview!$F$38*H452)+I452*Overview!$F$39/Overview!$F$40</f>
        <v>0.85776048218278755</v>
      </c>
      <c r="AD452" s="2"/>
    </row>
    <row r="453" spans="1:30">
      <c r="A453" s="34">
        <v>450</v>
      </c>
      <c r="B453">
        <v>1</v>
      </c>
      <c r="C453">
        <v>24</v>
      </c>
      <c r="D453" s="149">
        <f t="shared" si="44"/>
        <v>178.09744310451387</v>
      </c>
      <c r="E453" s="125">
        <f>B453/(B453+Overview!$F$22)</f>
        <v>0.58823529411764708</v>
      </c>
      <c r="F453" s="118">
        <f>EXP(Overview!$F$21/Overview!$F$5-Overview!$F$21/('='!C453+273.15))</f>
        <v>1.2060497570954571</v>
      </c>
      <c r="G453" s="77">
        <f t="shared" si="45"/>
        <v>1.9216686083031564</v>
      </c>
      <c r="H453" s="115">
        <f t="shared" si="46"/>
        <v>0.58823529411764708</v>
      </c>
      <c r="I453" s="80">
        <f>IF((A453-Overview!$F$43)/365=ROUND((A453-Overview!$F$43)/365,0),I452*0.05,I452+U452)</f>
        <v>1382.7887461719404</v>
      </c>
      <c r="J453" s="70">
        <f>IF(D453&lt;Overview!$F$16,1,'='!G453/Overview!$F$26)</f>
        <v>83.189117242560883</v>
      </c>
      <c r="K453" s="71">
        <f>IF(D453&lt;Overview!$F$17,'='!G453/Overview!$F$26,Overview!$F$33)</f>
        <v>9.1428571428571423</v>
      </c>
      <c r="L453" s="72">
        <f t="shared" si="47"/>
        <v>9.1428571428571423</v>
      </c>
      <c r="M453" s="81">
        <f>MIN(1,Overview!$F$44*F453*(G453-Overview!$F$25)^2+0.2)</f>
        <v>1</v>
      </c>
      <c r="N453" s="48">
        <f>L453*F453*Overview!$F$8</f>
        <v>0.12482270400293095</v>
      </c>
      <c r="O453" s="48">
        <f>F453*Overview!$F$6</f>
        <v>2.3686817229354781E-3</v>
      </c>
      <c r="P453" s="122">
        <f>N453*(H453/G453-(1+Overview!$F$35/'='!G453)/(Overview!$F$37*Overview!$F$33))/('='!H453+Overview!$F$36)</f>
        <v>5.4889228892425219E-3</v>
      </c>
      <c r="Q453" s="128">
        <f>(N453/G453-P453)*H453*Overview!$F$29*'='!G453^3</f>
        <v>224.72778648420382</v>
      </c>
      <c r="R453" s="57">
        <f t="shared" si="42"/>
        <v>0</v>
      </c>
      <c r="S453" s="58">
        <f t="shared" si="43"/>
        <v>3.5159636032180059E-3</v>
      </c>
      <c r="T453" s="58">
        <f>IF(D453&lt;Overview!$F$18,(1-Overview!$F$9)*'='!Q453-'='!D453*'='!O453,0)</f>
        <v>0</v>
      </c>
      <c r="U453" s="54">
        <f>IF(D453&gt;=Overview!$F$18,(1-Overview!$F$9)*'='!Q453-Overview!$F$18*'='!O453,0)</f>
        <v>18.727313875322302</v>
      </c>
      <c r="V453" s="2"/>
      <c r="W453" s="112">
        <f>G453/Overview!$F$19</f>
        <v>2.8372487941874449</v>
      </c>
      <c r="X453" s="60">
        <f>G453^3*(1+H453*Overview!$F$38)</f>
        <v>8.920998609517822</v>
      </c>
      <c r="Y453" s="61">
        <f>G453^3*Overview!$F$42*(1+Overview!$F$38*H453)+I453*Overview!$F$39/Overview!$F$40</f>
        <v>0.86297833128116641</v>
      </c>
      <c r="AD453" s="2"/>
    </row>
    <row r="454" spans="1:30">
      <c r="A454" s="34">
        <v>451</v>
      </c>
      <c r="B454">
        <v>1</v>
      </c>
      <c r="C454">
        <v>24</v>
      </c>
      <c r="D454" s="149">
        <f t="shared" si="44"/>
        <v>178.09744310451387</v>
      </c>
      <c r="E454" s="125">
        <f>B454/(B454+Overview!$F$22)</f>
        <v>0.58823529411764708</v>
      </c>
      <c r="F454" s="118">
        <f>EXP(Overview!$F$21/Overview!$F$5-Overview!$F$21/('='!C454+273.15))</f>
        <v>1.2060497570954571</v>
      </c>
      <c r="G454" s="77">
        <f t="shared" si="45"/>
        <v>1.9251845719063745</v>
      </c>
      <c r="H454" s="115">
        <f t="shared" si="46"/>
        <v>0.58823529411764708</v>
      </c>
      <c r="I454" s="80">
        <f>IF((A454-Overview!$F$43)/365=ROUND((A454-Overview!$F$43)/365,0),I453*0.05,I453+U453)</f>
        <v>1401.5160600472627</v>
      </c>
      <c r="J454" s="70">
        <f>IF(D454&lt;Overview!$F$16,1,'='!G454/Overview!$F$26)</f>
        <v>83.341323459150416</v>
      </c>
      <c r="K454" s="71">
        <f>IF(D454&lt;Overview!$F$17,'='!G454/Overview!$F$26,Overview!$F$33)</f>
        <v>9.1428571428571423</v>
      </c>
      <c r="L454" s="72">
        <f t="shared" si="47"/>
        <v>9.1428571428571423</v>
      </c>
      <c r="M454" s="81">
        <f>MIN(1,Overview!$F$44*F454*(G454-Overview!$F$25)^2+0.2)</f>
        <v>1</v>
      </c>
      <c r="N454" s="48">
        <f>L454*F454*Overview!$F$8</f>
        <v>0.12482270400293095</v>
      </c>
      <c r="O454" s="48">
        <f>F454*Overview!$F$6</f>
        <v>2.3686817229354781E-3</v>
      </c>
      <c r="P454" s="122">
        <f>N454*(H454/G454-(1+Overview!$F$35/'='!G454)/(Overview!$F$37*Overview!$F$33))/('='!H454+Overview!$F$36)</f>
        <v>5.4685460640038252E-3</v>
      </c>
      <c r="Q454" s="128">
        <f>(N454/G454-P454)*H454*Overview!$F$29*'='!G454^3</f>
        <v>225.59021869878688</v>
      </c>
      <c r="R454" s="57">
        <f t="shared" si="42"/>
        <v>0</v>
      </c>
      <c r="S454" s="58">
        <f t="shared" si="43"/>
        <v>3.509320171059831E-3</v>
      </c>
      <c r="T454" s="58">
        <f>IF(D454&lt;Overview!$F$18,(1-Overview!$F$9)*'='!Q454-'='!D454*'='!O454,0)</f>
        <v>0</v>
      </c>
      <c r="U454" s="54">
        <f>IF(D454&gt;=Overview!$F$18,(1-Overview!$F$9)*'='!Q454-Overview!$F$18*'='!O454,0)</f>
        <v>18.800793100004782</v>
      </c>
      <c r="V454" s="2"/>
      <c r="W454" s="112">
        <f>G454/Overview!$F$19</f>
        <v>2.8424399408037422</v>
      </c>
      <c r="X454" s="60">
        <f>G454^3*(1+H454*Overview!$F$38)</f>
        <v>8.9700549290521501</v>
      </c>
      <c r="Y454" s="61">
        <f>G454^3*Overview!$F$42*(1+Overview!$F$38*H454)+I454*Overview!$F$39/Overview!$F$40</f>
        <v>0.86820718695129262</v>
      </c>
      <c r="AD454" s="2"/>
    </row>
    <row r="455" spans="1:30">
      <c r="A455" s="34">
        <v>452</v>
      </c>
      <c r="B455">
        <v>1</v>
      </c>
      <c r="C455">
        <v>24</v>
      </c>
      <c r="D455" s="149">
        <f t="shared" si="44"/>
        <v>178.09744310451387</v>
      </c>
      <c r="E455" s="125">
        <f>B455/(B455+Overview!$F$22)</f>
        <v>0.58823529411764708</v>
      </c>
      <c r="F455" s="118">
        <f>EXP(Overview!$F$21/Overview!$F$5-Overview!$F$21/('='!C455+273.15))</f>
        <v>1.2060497570954571</v>
      </c>
      <c r="G455" s="77">
        <f t="shared" si="45"/>
        <v>1.9286938920774344</v>
      </c>
      <c r="H455" s="115">
        <f t="shared" si="46"/>
        <v>0.58823529411764708</v>
      </c>
      <c r="I455" s="80">
        <f>IF((A455-Overview!$F$43)/365=ROUND((A455-Overview!$F$43)/365,0),I454*0.05,I454+U454)</f>
        <v>1420.3168531472675</v>
      </c>
      <c r="J455" s="70">
        <f>IF(D455&lt;Overview!$F$16,1,'='!G455/Overview!$F$26)</f>
        <v>83.493242081274218</v>
      </c>
      <c r="K455" s="71">
        <f>IF(D455&lt;Overview!$F$17,'='!G455/Overview!$F$26,Overview!$F$33)</f>
        <v>9.1428571428571423</v>
      </c>
      <c r="L455" s="72">
        <f t="shared" si="47"/>
        <v>9.1428571428571423</v>
      </c>
      <c r="M455" s="81">
        <f>MIN(1,Overview!$F$44*F455*(G455-Overview!$F$25)^2+0.2)</f>
        <v>1</v>
      </c>
      <c r="N455" s="48">
        <f>L455*F455*Overview!$F$8</f>
        <v>0.12482270400293095</v>
      </c>
      <c r="O455" s="48">
        <f>F455*Overview!$F$6</f>
        <v>2.3686817229354781E-3</v>
      </c>
      <c r="P455" s="122">
        <f>N455*(H455/G455-(1+Overview!$F$35/'='!G455)/(Overview!$F$37*Overview!$F$33))/('='!H455+Overview!$F$36)</f>
        <v>5.4482818233996767E-3</v>
      </c>
      <c r="Q455" s="128">
        <f>(N455/G455-P455)*H455*Overview!$F$29*'='!G455^3</f>
        <v>226.45280848865363</v>
      </c>
      <c r="R455" s="57">
        <f t="shared" si="42"/>
        <v>0</v>
      </c>
      <c r="S455" s="58">
        <f t="shared" si="43"/>
        <v>3.5026892917024879E-3</v>
      </c>
      <c r="T455" s="58">
        <f>IF(D455&lt;Overview!$F$18,(1-Overview!$F$9)*'='!Q455-'='!D455*'='!O455,0)</f>
        <v>0</v>
      </c>
      <c r="U455" s="54">
        <f>IF(D455&gt;=Overview!$F$18,(1-Overview!$F$9)*'='!Q455-Overview!$F$18*'='!O455,0)</f>
        <v>18.874285750101429</v>
      </c>
      <c r="V455" s="2"/>
      <c r="W455" s="112">
        <f>G455/Overview!$F$19</f>
        <v>2.8476212787205584</v>
      </c>
      <c r="X455" s="60">
        <f>G455^3*(1+H455*Overview!$F$38)</f>
        <v>9.0191975584449775</v>
      </c>
      <c r="Y455" s="61">
        <f>G455^3*Overview!$F$42*(1+Overview!$F$38*H455)+I455*Overview!$F$39/Overview!$F$40</f>
        <v>0.87344700351499283</v>
      </c>
      <c r="AD455" s="2"/>
    </row>
    <row r="456" spans="1:30">
      <c r="A456" s="34">
        <v>453</v>
      </c>
      <c r="B456">
        <v>1</v>
      </c>
      <c r="C456">
        <v>24</v>
      </c>
      <c r="D456" s="149">
        <f t="shared" si="44"/>
        <v>178.09744310451387</v>
      </c>
      <c r="E456" s="125">
        <f>B456/(B456+Overview!$F$22)</f>
        <v>0.58823529411764708</v>
      </c>
      <c r="F456" s="118">
        <f>EXP(Overview!$F$21/Overview!$F$5-Overview!$F$21/('='!C456+273.15))</f>
        <v>1.2060497570954571</v>
      </c>
      <c r="G456" s="77">
        <f t="shared" si="45"/>
        <v>1.9321965813691369</v>
      </c>
      <c r="H456" s="115">
        <f t="shared" si="46"/>
        <v>0.58823529411764708</v>
      </c>
      <c r="I456" s="80">
        <f>IF((A456-Overview!$F$43)/365=ROUND((A456-Overview!$F$43)/365,0),I455*0.05,I455+U455)</f>
        <v>1439.191138897369</v>
      </c>
      <c r="J456" s="70">
        <f>IF(D456&lt;Overview!$F$16,1,'='!G456/Overview!$F$26)</f>
        <v>83.644873652343591</v>
      </c>
      <c r="K456" s="71">
        <f>IF(D456&lt;Overview!$F$17,'='!G456/Overview!$F$26,Overview!$F$33)</f>
        <v>9.1428571428571423</v>
      </c>
      <c r="L456" s="72">
        <f t="shared" si="47"/>
        <v>9.1428571428571423</v>
      </c>
      <c r="M456" s="81">
        <f>MIN(1,Overview!$F$44*F456*(G456-Overview!$F$25)^2+0.2)</f>
        <v>1</v>
      </c>
      <c r="N456" s="48">
        <f>L456*F456*Overview!$F$8</f>
        <v>0.12482270400293095</v>
      </c>
      <c r="O456" s="48">
        <f>F456*Overview!$F$6</f>
        <v>2.3686817229354781E-3</v>
      </c>
      <c r="P456" s="122">
        <f>N456*(H456/G456-(1+Overview!$F$35/'='!G456)/(Overview!$F$37*Overview!$F$33))/('='!H456+Overview!$F$36)</f>
        <v>5.4281292728767371E-3</v>
      </c>
      <c r="Q456" s="128">
        <f>(N456/G456-P456)*H456*Overview!$F$29*'='!G456^3</f>
        <v>227.31554958936496</v>
      </c>
      <c r="R456" s="57">
        <f t="shared" si="42"/>
        <v>0</v>
      </c>
      <c r="S456" s="58">
        <f t="shared" si="43"/>
        <v>3.49607094142739E-3</v>
      </c>
      <c r="T456" s="58">
        <f>IF(D456&lt;Overview!$F$18,(1-Overview!$F$9)*'='!Q456-'='!D456*'='!O456,0)</f>
        <v>0</v>
      </c>
      <c r="U456" s="54">
        <f>IF(D456&gt;=Overview!$F$18,(1-Overview!$F$9)*'='!Q456-Overview!$F$18*'='!O456,0)</f>
        <v>18.947791291882034</v>
      </c>
      <c r="V456" s="2"/>
      <c r="W456" s="112">
        <f>G456/Overview!$F$19</f>
        <v>2.852792826471485</v>
      </c>
      <c r="X456" s="60">
        <f>G456^3*(1+H456*Overview!$F$38)</f>
        <v>9.0684259838642998</v>
      </c>
      <c r="Y456" s="61">
        <f>G456^3*Overview!$F$42*(1+Overview!$F$38*H456)+I456*Overview!$F$39/Overview!$F$40</f>
        <v>0.87869773531078177</v>
      </c>
      <c r="AD456" s="2"/>
    </row>
    <row r="457" spans="1:30">
      <c r="A457" s="34">
        <v>454</v>
      </c>
      <c r="B457">
        <v>1</v>
      </c>
      <c r="C457">
        <v>24</v>
      </c>
      <c r="D457" s="149">
        <f t="shared" si="44"/>
        <v>178.09744310451387</v>
      </c>
      <c r="E457" s="125">
        <f>B457/(B457+Overview!$F$22)</f>
        <v>0.58823529411764708</v>
      </c>
      <c r="F457" s="118">
        <f>EXP(Overview!$F$21/Overview!$F$5-Overview!$F$21/('='!C457+273.15))</f>
        <v>1.2060497570954571</v>
      </c>
      <c r="G457" s="77">
        <f t="shared" si="45"/>
        <v>1.9356926523105642</v>
      </c>
      <c r="H457" s="115">
        <f t="shared" si="46"/>
        <v>0.58823529411764708</v>
      </c>
      <c r="I457" s="80">
        <f>IF((A457-Overview!$F$43)/365=ROUND((A457-Overview!$F$43)/365,0),I456*0.05,I456+U456)</f>
        <v>1458.1389301892511</v>
      </c>
      <c r="J457" s="70">
        <f>IF(D457&lt;Overview!$F$16,1,'='!G457/Overview!$F$26)</f>
        <v>83.796218714743048</v>
      </c>
      <c r="K457" s="71">
        <f>IF(D457&lt;Overview!$F$17,'='!G457/Overview!$F$26,Overview!$F$33)</f>
        <v>9.1428571428571423</v>
      </c>
      <c r="L457" s="72">
        <f t="shared" si="47"/>
        <v>9.1428571428571423</v>
      </c>
      <c r="M457" s="81">
        <f>MIN(1,Overview!$F$44*F457*(G457-Overview!$F$25)^2+0.2)</f>
        <v>1</v>
      </c>
      <c r="N457" s="48">
        <f>L457*F457*Overview!$F$8</f>
        <v>0.12482270400293095</v>
      </c>
      <c r="O457" s="48">
        <f>F457*Overview!$F$6</f>
        <v>2.3686817229354781E-3</v>
      </c>
      <c r="P457" s="122">
        <f>N457*(H457/G457-(1+Overview!$F$35/'='!G457)/(Overview!$F$37*Overview!$F$33))/('='!H457+Overview!$F$36)</f>
        <v>5.4080875273182349E-3</v>
      </c>
      <c r="Q457" s="128">
        <f>(N457/G457-P457)*H457*Overview!$F$29*'='!G457^3</f>
        <v>228.17843576642915</v>
      </c>
      <c r="R457" s="57">
        <f t="shared" si="42"/>
        <v>0</v>
      </c>
      <c r="S457" s="58">
        <f t="shared" si="43"/>
        <v>3.4894650965607717E-3</v>
      </c>
      <c r="T457" s="58">
        <f>IF(D457&lt;Overview!$F$18,(1-Overview!$F$9)*'='!Q457-'='!D457*'='!O457,0)</f>
        <v>0</v>
      </c>
      <c r="U457" s="54">
        <f>IF(D457&gt;=Overview!$F$18,(1-Overview!$F$9)*'='!Q457-Overview!$F$18*'='!O457,0)</f>
        <v>19.021309194167902</v>
      </c>
      <c r="V457" s="2"/>
      <c r="W457" s="112">
        <f>G457/Overview!$F$19</f>
        <v>2.8579546025550924</v>
      </c>
      <c r="X457" s="60">
        <f>G457^3*(1+H457*Overview!$F$38)</f>
        <v>9.1177396919340907</v>
      </c>
      <c r="Y457" s="61">
        <f>G457^3*Overview!$F$42*(1+Overview!$F$38*H457)+I457*Overview!$F$39/Overview!$F$40</f>
        <v>0.88395933669501936</v>
      </c>
      <c r="AD457" s="2"/>
    </row>
    <row r="458" spans="1:30">
      <c r="A458" s="34">
        <v>455</v>
      </c>
      <c r="B458">
        <v>1</v>
      </c>
      <c r="C458">
        <v>24</v>
      </c>
      <c r="D458" s="149">
        <f t="shared" si="44"/>
        <v>178.09744310451387</v>
      </c>
      <c r="E458" s="125">
        <f>B458/(B458+Overview!$F$22)</f>
        <v>0.58823529411764708</v>
      </c>
      <c r="F458" s="118">
        <f>EXP(Overview!$F$21/Overview!$F$5-Overview!$F$21/('='!C458+273.15))</f>
        <v>1.2060497570954571</v>
      </c>
      <c r="G458" s="77">
        <f t="shared" si="45"/>
        <v>1.9391821174071249</v>
      </c>
      <c r="H458" s="115">
        <f t="shared" si="46"/>
        <v>0.58823529411764708</v>
      </c>
      <c r="I458" s="80">
        <f>IF((A458-Overview!$F$43)/365=ROUND((A458-Overview!$F$43)/365,0),I457*0.05,I457+U457)</f>
        <v>1477.1602393834191</v>
      </c>
      <c r="J458" s="70">
        <f>IF(D458&lt;Overview!$F$16,1,'='!G458/Overview!$F$26)</f>
        <v>83.947277809832244</v>
      </c>
      <c r="K458" s="71">
        <f>IF(D458&lt;Overview!$F$17,'='!G458/Overview!$F$26,Overview!$F$33)</f>
        <v>9.1428571428571423</v>
      </c>
      <c r="L458" s="72">
        <f t="shared" si="47"/>
        <v>9.1428571428571423</v>
      </c>
      <c r="M458" s="81">
        <f>MIN(1,Overview!$F$44*F458*(G458-Overview!$F$25)^2+0.2)</f>
        <v>1</v>
      </c>
      <c r="N458" s="48">
        <f>L458*F458*Overview!$F$8</f>
        <v>0.12482270400293095</v>
      </c>
      <c r="O458" s="48">
        <f>F458*Overview!$F$6</f>
        <v>2.3686817229354781E-3</v>
      </c>
      <c r="P458" s="122">
        <f>N458*(H458/G458-(1+Overview!$F$35/'='!G458)/(Overview!$F$37*Overview!$F$33))/('='!H458+Overview!$F$36)</f>
        <v>5.3881557109198156E-3</v>
      </c>
      <c r="Q458" s="128">
        <f>(N458/G458-P458)*H458*Overview!$F$29*'='!G458^3</f>
        <v>229.04146081520176</v>
      </c>
      <c r="R458" s="57">
        <f t="shared" si="42"/>
        <v>0</v>
      </c>
      <c r="S458" s="58">
        <f t="shared" si="43"/>
        <v>3.4828717334735933E-3</v>
      </c>
      <c r="T458" s="58">
        <f>IF(D458&lt;Overview!$F$18,(1-Overview!$F$9)*'='!Q458-'='!D458*'='!O458,0)</f>
        <v>0</v>
      </c>
      <c r="U458" s="54">
        <f>IF(D458&gt;=Overview!$F$18,(1-Overview!$F$9)*'='!Q458-Overview!$F$18*'='!O458,0)</f>
        <v>19.094838928323327</v>
      </c>
      <c r="V458" s="2"/>
      <c r="W458" s="112">
        <f>G458/Overview!$F$19</f>
        <v>2.8631066254349991</v>
      </c>
      <c r="X458" s="60">
        <f>G458^3*(1+H458*Overview!$F$38)</f>
        <v>9.1671381697457903</v>
      </c>
      <c r="Y458" s="61">
        <f>G458^3*Overview!$F$42*(1+Overview!$F$38*H458)+I458*Overview!$F$39/Overview!$F$40</f>
        <v>0.88923176204305521</v>
      </c>
      <c r="AD458" s="2"/>
    </row>
    <row r="459" spans="1:30">
      <c r="A459" s="34">
        <v>456</v>
      </c>
      <c r="B459">
        <v>1</v>
      </c>
      <c r="C459">
        <v>24</v>
      </c>
      <c r="D459" s="149">
        <f t="shared" si="44"/>
        <v>178.09744310451387</v>
      </c>
      <c r="E459" s="125">
        <f>B459/(B459+Overview!$F$22)</f>
        <v>0.58823529411764708</v>
      </c>
      <c r="F459" s="118">
        <f>EXP(Overview!$F$21/Overview!$F$5-Overview!$F$21/('='!C459+273.15))</f>
        <v>1.2060497570954571</v>
      </c>
      <c r="G459" s="77">
        <f t="shared" si="45"/>
        <v>1.9426649891405985</v>
      </c>
      <c r="H459" s="115">
        <f t="shared" si="46"/>
        <v>0.58823529411764708</v>
      </c>
      <c r="I459" s="80">
        <f>IF((A459-Overview!$F$43)/365=ROUND((A459-Overview!$F$43)/365,0),I458*0.05,I458+U458)</f>
        <v>1496.2550783117424</v>
      </c>
      <c r="J459" s="70">
        <f>IF(D459&lt;Overview!$F$16,1,'='!G459/Overview!$F$26)</f>
        <v>84.09805147794799</v>
      </c>
      <c r="K459" s="71">
        <f>IF(D459&lt;Overview!$F$17,'='!G459/Overview!$F$26,Overview!$F$33)</f>
        <v>9.1428571428571423</v>
      </c>
      <c r="L459" s="72">
        <f t="shared" si="47"/>
        <v>9.1428571428571423</v>
      </c>
      <c r="M459" s="81">
        <f>MIN(1,Overview!$F$44*F459*(G459-Overview!$F$25)^2+0.2)</f>
        <v>1</v>
      </c>
      <c r="N459" s="48">
        <f>L459*F459*Overview!$F$8</f>
        <v>0.12482270400293095</v>
      </c>
      <c r="O459" s="48">
        <f>F459*Overview!$F$6</f>
        <v>2.3686817229354781E-3</v>
      </c>
      <c r="P459" s="122">
        <f>N459*(H459/G459-(1+Overview!$F$35/'='!G459)/(Overview!$F$37*Overview!$F$33))/('='!H459+Overview!$F$36)</f>
        <v>5.3683329570673706E-3</v>
      </c>
      <c r="Q459" s="128">
        <f>(N459/G459-P459)*H459*Overview!$F$29*'='!G459^3</f>
        <v>229.90461856078622</v>
      </c>
      <c r="R459" s="57">
        <f t="shared" si="42"/>
        <v>0</v>
      </c>
      <c r="S459" s="58">
        <f t="shared" si="43"/>
        <v>3.4762908285814668E-3</v>
      </c>
      <c r="T459" s="58">
        <f>IF(D459&lt;Overview!$F$18,(1-Overview!$F$9)*'='!Q459-'='!D459*'='!O459,0)</f>
        <v>0</v>
      </c>
      <c r="U459" s="54">
        <f>IF(D459&gt;=Overview!$F$18,(1-Overview!$F$9)*'='!Q459-Overview!$F$18*'='!O459,0)</f>
        <v>19.168379968247123</v>
      </c>
      <c r="V459" s="2"/>
      <c r="W459" s="112">
        <f>G459/Overview!$F$19</f>
        <v>2.8682489135399356</v>
      </c>
      <c r="X459" s="60">
        <f>G459^3*(1+H459*Overview!$F$38)</f>
        <v>9.2166209048696697</v>
      </c>
      <c r="Y459" s="61">
        <f>G459^3*Overview!$F$42*(1+Overview!$F$38*H459)+I459*Overview!$F$39/Overview!$F$40</f>
        <v>0.89451496575036227</v>
      </c>
      <c r="AD459" s="2"/>
    </row>
    <row r="460" spans="1:30">
      <c r="A460" s="34">
        <v>457</v>
      </c>
      <c r="B460">
        <v>1</v>
      </c>
      <c r="C460">
        <v>24</v>
      </c>
      <c r="D460" s="149">
        <f t="shared" si="44"/>
        <v>178.09744310451387</v>
      </c>
      <c r="E460" s="125">
        <f>B460/(B460+Overview!$F$22)</f>
        <v>0.58823529411764708</v>
      </c>
      <c r="F460" s="118">
        <f>EXP(Overview!$F$21/Overview!$F$5-Overview!$F$21/('='!C460+273.15))</f>
        <v>1.2060497570954571</v>
      </c>
      <c r="G460" s="77">
        <f t="shared" si="45"/>
        <v>1.94614127996918</v>
      </c>
      <c r="H460" s="115">
        <f t="shared" si="46"/>
        <v>0.58823529411764708</v>
      </c>
      <c r="I460" s="80">
        <f>IF((A460-Overview!$F$43)/365=ROUND((A460-Overview!$F$43)/365,0),I459*0.05,I459+U459)</f>
        <v>1515.4234582799895</v>
      </c>
      <c r="J460" s="70">
        <f>IF(D460&lt;Overview!$F$16,1,'='!G460/Overview!$F$26)</f>
        <v>84.248540258406067</v>
      </c>
      <c r="K460" s="71">
        <f>IF(D460&lt;Overview!$F$17,'='!G460/Overview!$F$26,Overview!$F$33)</f>
        <v>9.1428571428571423</v>
      </c>
      <c r="L460" s="72">
        <f t="shared" si="47"/>
        <v>9.1428571428571423</v>
      </c>
      <c r="M460" s="81">
        <f>MIN(1,Overview!$F$44*F460*(G460-Overview!$F$25)^2+0.2)</f>
        <v>1</v>
      </c>
      <c r="N460" s="48">
        <f>L460*F460*Overview!$F$8</f>
        <v>0.12482270400293095</v>
      </c>
      <c r="O460" s="48">
        <f>F460*Overview!$F$6</f>
        <v>2.3686817229354781E-3</v>
      </c>
      <c r="P460" s="122">
        <f>N460*(H460/G460-(1+Overview!$F$35/'='!G460)/(Overview!$F$37*Overview!$F$33))/('='!H460+Overview!$F$36)</f>
        <v>5.348618408216768E-3</v>
      </c>
      <c r="Q460" s="128">
        <f>(N460/G460-P460)*H460*Overview!$F$29*'='!G460^3</f>
        <v>230.76790285793356</v>
      </c>
      <c r="R460" s="57">
        <f t="shared" si="42"/>
        <v>0</v>
      </c>
      <c r="S460" s="58">
        <f t="shared" si="43"/>
        <v>3.469722358344566E-3</v>
      </c>
      <c r="T460" s="58">
        <f>IF(D460&lt;Overview!$F$18,(1-Overview!$F$9)*'='!Q460-'='!D460*'='!O460,0)</f>
        <v>0</v>
      </c>
      <c r="U460" s="54">
        <f>IF(D460&gt;=Overview!$F$18,(1-Overview!$F$9)*'='!Q460-Overview!$F$18*'='!O460,0)</f>
        <v>19.241931790364077</v>
      </c>
      <c r="V460" s="2"/>
      <c r="W460" s="112">
        <f>G460/Overview!$F$19</f>
        <v>2.873381485263812</v>
      </c>
      <c r="X460" s="60">
        <f>G460^3*(1+H460*Overview!$F$38)</f>
        <v>9.2661873853660488</v>
      </c>
      <c r="Y460" s="61">
        <f>G460^3*Overview!$F$42*(1+Overview!$F$38*H460)+I460*Overview!$F$39/Overview!$F$40</f>
        <v>0.89980890223365662</v>
      </c>
      <c r="AD460" s="2"/>
    </row>
    <row r="461" spans="1:30">
      <c r="A461" s="34">
        <v>458</v>
      </c>
      <c r="B461">
        <v>1</v>
      </c>
      <c r="C461">
        <v>24</v>
      </c>
      <c r="D461" s="149">
        <f t="shared" si="44"/>
        <v>178.09744310451387</v>
      </c>
      <c r="E461" s="125">
        <f>B461/(B461+Overview!$F$22)</f>
        <v>0.58823529411764708</v>
      </c>
      <c r="F461" s="118">
        <f>EXP(Overview!$F$21/Overview!$F$5-Overview!$F$21/('='!C461+273.15))</f>
        <v>1.2060497570954571</v>
      </c>
      <c r="G461" s="77">
        <f t="shared" si="45"/>
        <v>1.9496110023275246</v>
      </c>
      <c r="H461" s="115">
        <f t="shared" si="46"/>
        <v>0.58823529411764708</v>
      </c>
      <c r="I461" s="80">
        <f>IF((A461-Overview!$F$43)/365=ROUND((A461-Overview!$F$43)/365,0),I460*0.05,I460+U460)</f>
        <v>1534.6653900703536</v>
      </c>
      <c r="J461" s="70">
        <f>IF(D461&lt;Overview!$F$16,1,'='!G461/Overview!$F$26)</f>
        <v>84.398744689503232</v>
      </c>
      <c r="K461" s="71">
        <f>IF(D461&lt;Overview!$F$17,'='!G461/Overview!$F$26,Overview!$F$33)</f>
        <v>9.1428571428571423</v>
      </c>
      <c r="L461" s="72">
        <f t="shared" si="47"/>
        <v>9.1428571428571423</v>
      </c>
      <c r="M461" s="81">
        <f>MIN(1,Overview!$F$44*F461*(G461-Overview!$F$25)^2+0.2)</f>
        <v>1</v>
      </c>
      <c r="N461" s="48">
        <f>L461*F461*Overview!$F$8</f>
        <v>0.12482270400293095</v>
      </c>
      <c r="O461" s="48">
        <f>F461*Overview!$F$6</f>
        <v>2.3686817229354781E-3</v>
      </c>
      <c r="P461" s="122">
        <f>N461*(H461/G461-(1+Overview!$F$35/'='!G461)/(Overview!$F$37*Overview!$F$33))/('='!H461+Overview!$F$36)</f>
        <v>5.3290112157754659E-3</v>
      </c>
      <c r="Q461" s="128">
        <f>(N461/G461-P461)*H461*Overview!$F$29*'='!G461^3</f>
        <v>231.63130759094406</v>
      </c>
      <c r="R461" s="57">
        <f t="shared" si="42"/>
        <v>0</v>
      </c>
      <c r="S461" s="58">
        <f t="shared" si="43"/>
        <v>3.4631662992675419E-3</v>
      </c>
      <c r="T461" s="58">
        <f>IF(D461&lt;Overview!$F$18,(1-Overview!$F$9)*'='!Q461-'='!D461*'='!O461,0)</f>
        <v>0</v>
      </c>
      <c r="U461" s="54">
        <f>IF(D461&gt;=Overview!$F$18,(1-Overview!$F$9)*'='!Q461-Overview!$F$18*'='!O461,0)</f>
        <v>19.315493873616571</v>
      </c>
      <c r="V461" s="2"/>
      <c r="W461" s="112">
        <f>G461/Overview!$F$19</f>
        <v>2.8785043589657828</v>
      </c>
      <c r="X461" s="60">
        <f>G461^3*(1+H461*Overview!$F$38)</f>
        <v>9.3158370997964344</v>
      </c>
      <c r="Y461" s="61">
        <f>G461^3*Overview!$F$42*(1+Overview!$F$38*H461)+I461*Overview!$F$39/Overview!$F$40</f>
        <v>0.90511352593200889</v>
      </c>
      <c r="AD461" s="2"/>
    </row>
    <row r="462" spans="1:30">
      <c r="A462" s="34">
        <v>459</v>
      </c>
      <c r="B462">
        <v>1</v>
      </c>
      <c r="C462">
        <v>24</v>
      </c>
      <c r="D462" s="149">
        <f t="shared" si="44"/>
        <v>178.09744310451387</v>
      </c>
      <c r="E462" s="125">
        <f>B462/(B462+Overview!$F$22)</f>
        <v>0.58823529411764708</v>
      </c>
      <c r="F462" s="118">
        <f>EXP(Overview!$F$21/Overview!$F$5-Overview!$F$21/('='!C462+273.15))</f>
        <v>1.2060497570954571</v>
      </c>
      <c r="G462" s="77">
        <f t="shared" si="45"/>
        <v>1.9530741686267921</v>
      </c>
      <c r="H462" s="115">
        <f t="shared" si="46"/>
        <v>0.58823529411764708</v>
      </c>
      <c r="I462" s="80">
        <f>IF((A462-Overview!$F$43)/365=ROUND((A462-Overview!$F$43)/365,0),I461*0.05,I461+U461)</f>
        <v>1553.9808839439702</v>
      </c>
      <c r="J462" s="70">
        <f>IF(D462&lt;Overview!$F$16,1,'='!G462/Overview!$F$26)</f>
        <v>84.548665308519134</v>
      </c>
      <c r="K462" s="71">
        <f>IF(D462&lt;Overview!$F$17,'='!G462/Overview!$F$26,Overview!$F$33)</f>
        <v>9.1428571428571423</v>
      </c>
      <c r="L462" s="72">
        <f t="shared" si="47"/>
        <v>9.1428571428571423</v>
      </c>
      <c r="M462" s="81">
        <f>MIN(1,Overview!$F$44*F462*(G462-Overview!$F$25)^2+0.2)</f>
        <v>1</v>
      </c>
      <c r="N462" s="48">
        <f>L462*F462*Overview!$F$8</f>
        <v>0.12482270400293095</v>
      </c>
      <c r="O462" s="48">
        <f>F462*Overview!$F$6</f>
        <v>2.3686817229354781E-3</v>
      </c>
      <c r="P462" s="122">
        <f>N462*(H462/G462-(1+Overview!$F$35/'='!G462)/(Overview!$F$37*Overview!$F$33))/('='!H462+Overview!$F$36)</f>
        <v>5.3095105399859899E-3</v>
      </c>
      <c r="Q462" s="128">
        <f>(N462/G462-P462)*H462*Overview!$F$29*'='!G462^3</f>
        <v>232.49482667356702</v>
      </c>
      <c r="R462" s="57">
        <f t="shared" si="42"/>
        <v>0</v>
      </c>
      <c r="S462" s="58">
        <f t="shared" si="43"/>
        <v>3.4566226278994424E-3</v>
      </c>
      <c r="T462" s="58">
        <f>IF(D462&lt;Overview!$F$18,(1-Overview!$F$9)*'='!Q462-'='!D462*'='!O462,0)</f>
        <v>0</v>
      </c>
      <c r="U462" s="54">
        <f>IF(D462&gt;=Overview!$F$18,(1-Overview!$F$9)*'='!Q462-Overview!$F$18*'='!O462,0)</f>
        <v>19.389065699456047</v>
      </c>
      <c r="V462" s="2"/>
      <c r="W462" s="112">
        <f>G462/Overview!$F$19</f>
        <v>2.8836175529703114</v>
      </c>
      <c r="X462" s="60">
        <f>G462^3*(1+H462*Overview!$F$38)</f>
        <v>9.3655695372344709</v>
      </c>
      <c r="Y462" s="61">
        <f>G462^3*Overview!$F$42*(1+Overview!$F$38*H462)+I462*Overview!$F$39/Overview!$F$40</f>
        <v>0.91042879130794041</v>
      </c>
      <c r="AD462" s="2"/>
    </row>
    <row r="463" spans="1:30">
      <c r="A463" s="34">
        <v>460</v>
      </c>
      <c r="B463">
        <v>1</v>
      </c>
      <c r="C463">
        <v>24</v>
      </c>
      <c r="D463" s="149">
        <f t="shared" si="44"/>
        <v>178.09744310451387</v>
      </c>
      <c r="E463" s="125">
        <f>B463/(B463+Overview!$F$22)</f>
        <v>0.58823529411764708</v>
      </c>
      <c r="F463" s="118">
        <f>EXP(Overview!$F$21/Overview!$F$5-Overview!$F$21/('='!C463+273.15))</f>
        <v>1.2060497570954571</v>
      </c>
      <c r="G463" s="77">
        <f t="shared" si="45"/>
        <v>1.9565307912546914</v>
      </c>
      <c r="H463" s="115">
        <f t="shared" si="46"/>
        <v>0.58823529411764708</v>
      </c>
      <c r="I463" s="80">
        <f>IF((A463-Overview!$F$43)/365=ROUND((A463-Overview!$F$43)/365,0),I462*0.05,I462+U462)</f>
        <v>1573.3699496434263</v>
      </c>
      <c r="J463" s="70">
        <f>IF(D463&lt;Overview!$F$16,1,'='!G463/Overview!$F$26)</f>
        <v>84.698302651718251</v>
      </c>
      <c r="K463" s="71">
        <f>IF(D463&lt;Overview!$F$17,'='!G463/Overview!$F$26,Overview!$F$33)</f>
        <v>9.1428571428571423</v>
      </c>
      <c r="L463" s="72">
        <f t="shared" si="47"/>
        <v>9.1428571428571423</v>
      </c>
      <c r="M463" s="81">
        <f>MIN(1,Overview!$F$44*F463*(G463-Overview!$F$25)^2+0.2)</f>
        <v>1</v>
      </c>
      <c r="N463" s="48">
        <f>L463*F463*Overview!$F$8</f>
        <v>0.12482270400293095</v>
      </c>
      <c r="O463" s="48">
        <f>F463*Overview!$F$6</f>
        <v>2.3686817229354781E-3</v>
      </c>
      <c r="P463" s="122">
        <f>N463*(H463/G463-(1+Overview!$F$35/'='!G463)/(Overview!$F$37*Overview!$F$33))/('='!H463+Overview!$F$36)</f>
        <v>5.2901155498112085E-3</v>
      </c>
      <c r="Q463" s="128">
        <f>(N463/G463-P463)*H463*Overview!$F$29*'='!G463^3</f>
        <v>233.35845404890276</v>
      </c>
      <c r="R463" s="57">
        <f t="shared" si="42"/>
        <v>0</v>
      </c>
      <c r="S463" s="58">
        <f t="shared" si="43"/>
        <v>3.4500913208336237E-3</v>
      </c>
      <c r="T463" s="58">
        <f>IF(D463&lt;Overview!$F$18,(1-Overview!$F$9)*'='!Q463-'='!D463*'='!O463,0)</f>
        <v>0</v>
      </c>
      <c r="U463" s="54">
        <f>IF(D463&gt;=Overview!$F$18,(1-Overview!$F$9)*'='!Q463-Overview!$F$18*'='!O463,0)</f>
        <v>19.462646751834654</v>
      </c>
      <c r="V463" s="2"/>
      <c r="W463" s="112">
        <f>G463/Overview!$F$19</f>
        <v>2.8887210855672394</v>
      </c>
      <c r="X463" s="60">
        <f>G463^3*(1+H463*Overview!$F$38)</f>
        <v>9.4153841872768371</v>
      </c>
      <c r="Y463" s="61">
        <f>G463^3*Overview!$F$42*(1+Overview!$F$38*H463)+I463*Overview!$F$39/Overview!$F$40</f>
        <v>0.91575465284851154</v>
      </c>
      <c r="AD463" s="2"/>
    </row>
    <row r="464" spans="1:30">
      <c r="A464" s="34">
        <v>461</v>
      </c>
      <c r="B464">
        <v>1</v>
      </c>
      <c r="C464">
        <v>24</v>
      </c>
      <c r="D464" s="149">
        <f t="shared" si="44"/>
        <v>178.09744310451387</v>
      </c>
      <c r="E464" s="125">
        <f>B464/(B464+Overview!$F$22)</f>
        <v>0.58823529411764708</v>
      </c>
      <c r="F464" s="118">
        <f>EXP(Overview!$F$21/Overview!$F$5-Overview!$F$21/('='!C464+273.15))</f>
        <v>1.2060497570954571</v>
      </c>
      <c r="G464" s="77">
        <f t="shared" si="45"/>
        <v>1.9599808825755249</v>
      </c>
      <c r="H464" s="115">
        <f t="shared" si="46"/>
        <v>0.58823529411764708</v>
      </c>
      <c r="I464" s="80">
        <f>IF((A464-Overview!$F$43)/365=ROUND((A464-Overview!$F$43)/365,0),I463*0.05,I463+U463)</f>
        <v>1592.8325963952609</v>
      </c>
      <c r="J464" s="70">
        <f>IF(D464&lt;Overview!$F$16,1,'='!G464/Overview!$F$26)</f>
        <v>84.847657254351731</v>
      </c>
      <c r="K464" s="71">
        <f>IF(D464&lt;Overview!$F$17,'='!G464/Overview!$F$26,Overview!$F$33)</f>
        <v>9.1428571428571423</v>
      </c>
      <c r="L464" s="72">
        <f t="shared" si="47"/>
        <v>9.1428571428571423</v>
      </c>
      <c r="M464" s="81">
        <f>MIN(1,Overview!$F$44*F464*(G464-Overview!$F$25)^2+0.2)</f>
        <v>1</v>
      </c>
      <c r="N464" s="48">
        <f>L464*F464*Overview!$F$8</f>
        <v>0.12482270400293095</v>
      </c>
      <c r="O464" s="48">
        <f>F464*Overview!$F$6</f>
        <v>2.3686817229354781E-3</v>
      </c>
      <c r="P464" s="122">
        <f>N464*(H464/G464-(1+Overview!$F$35/'='!G464)/(Overview!$F$37*Overview!$F$33))/('='!H464+Overview!$F$36)</f>
        <v>5.2708254228214036E-3</v>
      </c>
      <c r="Q464" s="128">
        <f>(N464/G464-P464)*H464*Overview!$F$29*'='!G464^3</f>
        <v>234.22218368930356</v>
      </c>
      <c r="R464" s="57">
        <f t="shared" si="42"/>
        <v>0</v>
      </c>
      <c r="S464" s="58">
        <f t="shared" si="43"/>
        <v>3.4435723547076697E-3</v>
      </c>
      <c r="T464" s="58">
        <f>IF(D464&lt;Overview!$F$18,(1-Overview!$F$9)*'='!Q464-'='!D464*'='!O464,0)</f>
        <v>0</v>
      </c>
      <c r="U464" s="54">
        <f>IF(D464&gt;=Overview!$F$18,(1-Overview!$F$9)*'='!Q464-Overview!$F$18*'='!O464,0)</f>
        <v>19.536236517196802</v>
      </c>
      <c r="V464" s="2"/>
      <c r="W464" s="112">
        <f>G464/Overview!$F$19</f>
        <v>2.8938149750118485</v>
      </c>
      <c r="X464" s="60">
        <f>G464^3*(1+H464*Overview!$F$38)</f>
        <v>9.465280540053957</v>
      </c>
      <c r="Y464" s="61">
        <f>G464^3*Overview!$F$42*(1+Overview!$F$38*H464)+I464*Overview!$F$39/Overview!$F$40</f>
        <v>0.92109106506639571</v>
      </c>
      <c r="AD464" s="2"/>
    </row>
    <row r="465" spans="1:30">
      <c r="A465" s="34">
        <v>462</v>
      </c>
      <c r="B465">
        <v>1</v>
      </c>
      <c r="C465">
        <v>24</v>
      </c>
      <c r="D465" s="149">
        <f t="shared" si="44"/>
        <v>178.09744310451387</v>
      </c>
      <c r="E465" s="125">
        <f>B465/(B465+Overview!$F$22)</f>
        <v>0.58823529411764708</v>
      </c>
      <c r="F465" s="118">
        <f>EXP(Overview!$F$21/Overview!$F$5-Overview!$F$21/('='!C465+273.15))</f>
        <v>1.2060497570954571</v>
      </c>
      <c r="G465" s="77">
        <f t="shared" si="45"/>
        <v>1.9634244549302327</v>
      </c>
      <c r="H465" s="115">
        <f t="shared" si="46"/>
        <v>0.58823529411764708</v>
      </c>
      <c r="I465" s="80">
        <f>IF((A465-Overview!$F$43)/365=ROUND((A465-Overview!$F$43)/365,0),I464*0.05,I464+U464)</f>
        <v>1612.3688329124577</v>
      </c>
      <c r="J465" s="70">
        <f>IF(D465&lt;Overview!$F$16,1,'='!G465/Overview!$F$26)</f>
        <v>84.996729650659432</v>
      </c>
      <c r="K465" s="71">
        <f>IF(D465&lt;Overview!$F$17,'='!G465/Overview!$F$26,Overview!$F$33)</f>
        <v>9.1428571428571423</v>
      </c>
      <c r="L465" s="72">
        <f t="shared" si="47"/>
        <v>9.1428571428571423</v>
      </c>
      <c r="M465" s="81">
        <f>MIN(1,Overview!$F$44*F465*(G465-Overview!$F$25)^2+0.2)</f>
        <v>1</v>
      </c>
      <c r="N465" s="48">
        <f>L465*F465*Overview!$F$8</f>
        <v>0.12482270400293095</v>
      </c>
      <c r="O465" s="48">
        <f>F465*Overview!$F$6</f>
        <v>2.3686817229354781E-3</v>
      </c>
      <c r="P465" s="122">
        <f>N465*(H465/G465-(1+Overview!$F$35/'='!G465)/(Overview!$F$37*Overview!$F$33))/('='!H465+Overview!$F$36)</f>
        <v>5.2516393450830886E-3</v>
      </c>
      <c r="Q465" s="128">
        <f>(N465/G465-P465)*H465*Overview!$F$29*'='!G465^3</f>
        <v>235.08600959627498</v>
      </c>
      <c r="R465" s="57">
        <f t="shared" si="42"/>
        <v>0</v>
      </c>
      <c r="S465" s="58">
        <f t="shared" si="43"/>
        <v>3.4370657062033089E-3</v>
      </c>
      <c r="T465" s="58">
        <f>IF(D465&lt;Overview!$F$18,(1-Overview!$F$9)*'='!Q465-'='!D465*'='!O465,0)</f>
        <v>0</v>
      </c>
      <c r="U465" s="54">
        <f>IF(D465&gt;=Overview!$F$18,(1-Overview!$F$9)*'='!Q465-Overview!$F$18*'='!O465,0)</f>
        <v>19.609834484470767</v>
      </c>
      <c r="V465" s="2"/>
      <c r="W465" s="112">
        <f>G465/Overview!$F$19</f>
        <v>2.8988992395249262</v>
      </c>
      <c r="X465" s="60">
        <f>G465^3*(1+H465*Overview!$F$38)</f>
        <v>9.5152580862406353</v>
      </c>
      <c r="Y465" s="61">
        <f>G465^3*Overview!$F$42*(1+Overview!$F$38*H465)+I465*Overview!$F$39/Overview!$F$40</f>
        <v>0.92643798250094389</v>
      </c>
      <c r="AD465" s="2"/>
    </row>
    <row r="466" spans="1:30">
      <c r="A466" s="34">
        <v>463</v>
      </c>
      <c r="B466">
        <v>1</v>
      </c>
      <c r="C466">
        <v>24</v>
      </c>
      <c r="D466" s="149">
        <f t="shared" si="44"/>
        <v>178.09744310451387</v>
      </c>
      <c r="E466" s="125">
        <f>B466/(B466+Overview!$F$22)</f>
        <v>0.58823529411764708</v>
      </c>
      <c r="F466" s="118">
        <f>EXP(Overview!$F$21/Overview!$F$5-Overview!$F$21/('='!C466+273.15))</f>
        <v>1.2060497570954571</v>
      </c>
      <c r="G466" s="77">
        <f t="shared" si="45"/>
        <v>1.9668615206364359</v>
      </c>
      <c r="H466" s="115">
        <f t="shared" si="46"/>
        <v>0.58823529411764708</v>
      </c>
      <c r="I466" s="80">
        <f>IF((A466-Overview!$F$43)/365=ROUND((A466-Overview!$F$43)/365,0),I465*0.05,I465+U465)</f>
        <v>1631.9786673969286</v>
      </c>
      <c r="J466" s="70">
        <f>IF(D466&lt;Overview!$F$16,1,'='!G466/Overview!$F$26)</f>
        <v>85.14552037387169</v>
      </c>
      <c r="K466" s="71">
        <f>IF(D466&lt;Overview!$F$17,'='!G466/Overview!$F$26,Overview!$F$33)</f>
        <v>9.1428571428571423</v>
      </c>
      <c r="L466" s="72">
        <f t="shared" si="47"/>
        <v>9.1428571428571423</v>
      </c>
      <c r="M466" s="81">
        <f>MIN(1,Overview!$F$44*F466*(G466-Overview!$F$25)^2+0.2)</f>
        <v>1</v>
      </c>
      <c r="N466" s="48">
        <f>L466*F466*Overview!$F$8</f>
        <v>0.12482270400293095</v>
      </c>
      <c r="O466" s="48">
        <f>F466*Overview!$F$6</f>
        <v>2.3686817229354781E-3</v>
      </c>
      <c r="P466" s="122">
        <f>N466*(H466/G466-(1+Overview!$F$35/'='!G466)/(Overview!$F$37*Overview!$F$33))/('='!H466+Overview!$F$36)</f>
        <v>5.2325565110495431E-3</v>
      </c>
      <c r="Q466" s="128">
        <f>(N466/G466-P466)*H466*Overview!$F$29*'='!G466^3</f>
        <v>235.94992580037794</v>
      </c>
      <c r="R466" s="57">
        <f t="shared" si="42"/>
        <v>0</v>
      </c>
      <c r="S466" s="58">
        <f t="shared" si="43"/>
        <v>3.4305713520463295E-3</v>
      </c>
      <c r="T466" s="58">
        <f>IF(D466&lt;Overview!$F$18,(1-Overview!$F$9)*'='!Q466-'='!D466*'='!O466,0)</f>
        <v>0</v>
      </c>
      <c r="U466" s="54">
        <f>IF(D466&gt;=Overview!$F$18,(1-Overview!$F$9)*'='!Q466-Overview!$F$18*'='!O466,0)</f>
        <v>19.683440145060338</v>
      </c>
      <c r="V466" s="2"/>
      <c r="W466" s="112">
        <f>G466/Overview!$F$19</f>
        <v>2.9039738972928331</v>
      </c>
      <c r="X466" s="60">
        <f>G466^3*(1+H466*Overview!$F$38)</f>
        <v>9.5653163170665394</v>
      </c>
      <c r="Y466" s="61">
        <f>G466^3*Overview!$F$42*(1+Overview!$F$38*H466)+I466*Overview!$F$39/Overview!$F$40</f>
        <v>0.93179535971923677</v>
      </c>
      <c r="AD466" s="2"/>
    </row>
    <row r="467" spans="1:30">
      <c r="A467" s="34">
        <v>464</v>
      </c>
      <c r="B467">
        <v>1</v>
      </c>
      <c r="C467">
        <v>24</v>
      </c>
      <c r="D467" s="149">
        <f t="shared" si="44"/>
        <v>178.09744310451387</v>
      </c>
      <c r="E467" s="125">
        <f>B467/(B467+Overview!$F$22)</f>
        <v>0.58823529411764708</v>
      </c>
      <c r="F467" s="118">
        <f>EXP(Overview!$F$21/Overview!$F$5-Overview!$F$21/('='!C467+273.15))</f>
        <v>1.2060497570954571</v>
      </c>
      <c r="G467" s="77">
        <f t="shared" si="45"/>
        <v>1.9702920919884823</v>
      </c>
      <c r="H467" s="115">
        <f t="shared" si="46"/>
        <v>0.58823529411764708</v>
      </c>
      <c r="I467" s="80">
        <f>IF((A467-Overview!$F$43)/365=ROUND((A467-Overview!$F$43)/365,0),I466*0.05,I466+U466)</f>
        <v>1651.6621075419889</v>
      </c>
      <c r="J467" s="70">
        <f>IF(D467&lt;Overview!$F$16,1,'='!G467/Overview!$F$26)</f>
        <v>85.294029956211361</v>
      </c>
      <c r="K467" s="71">
        <f>IF(D467&lt;Overview!$F$17,'='!G467/Overview!$F$26,Overview!$F$33)</f>
        <v>9.1428571428571423</v>
      </c>
      <c r="L467" s="72">
        <f t="shared" si="47"/>
        <v>9.1428571428571423</v>
      </c>
      <c r="M467" s="81">
        <f>MIN(1,Overview!$F$44*F467*(G467-Overview!$F$25)^2+0.2)</f>
        <v>1</v>
      </c>
      <c r="N467" s="48">
        <f>L467*F467*Overview!$F$8</f>
        <v>0.12482270400293095</v>
      </c>
      <c r="O467" s="48">
        <f>F467*Overview!$F$6</f>
        <v>2.3686817229354781E-3</v>
      </c>
      <c r="P467" s="122">
        <f>N467*(H467/G467-(1+Overview!$F$35/'='!G467)/(Overview!$F$37*Overview!$F$33))/('='!H467+Overview!$F$36)</f>
        <v>5.2135761234530335E-3</v>
      </c>
      <c r="Q467" s="128">
        <f>(N467/G467-P467)*H467*Overview!$F$29*'='!G467^3</f>
        <v>236.81392636113037</v>
      </c>
      <c r="R467" s="57">
        <f t="shared" si="42"/>
        <v>0</v>
      </c>
      <c r="S467" s="58">
        <f t="shared" si="43"/>
        <v>3.4240892690064928E-3</v>
      </c>
      <c r="T467" s="58">
        <f>IF(D467&lt;Overview!$F$18,(1-Overview!$F$9)*'='!Q467-'='!D467*'='!O467,0)</f>
        <v>0</v>
      </c>
      <c r="U467" s="54">
        <f>IF(D467&gt;=Overview!$F$18,(1-Overview!$F$9)*'='!Q467-Overview!$F$18*'='!O467,0)</f>
        <v>19.757052992836446</v>
      </c>
      <c r="V467" s="2"/>
      <c r="W467" s="112">
        <f>G467/Overview!$F$19</f>
        <v>2.9090389664675658</v>
      </c>
      <c r="X467" s="60">
        <f>G467^3*(1+H467*Overview!$F$38)</f>
        <v>9.6154547243265966</v>
      </c>
      <c r="Y467" s="61">
        <f>G467^3*Overview!$F$42*(1+Overview!$F$38*H467)+I467*Overview!$F$39/Overview!$F$40</f>
        <v>0.93716315131712724</v>
      </c>
      <c r="AD467" s="2"/>
    </row>
    <row r="468" spans="1:30">
      <c r="A468" s="34">
        <v>465</v>
      </c>
      <c r="B468">
        <v>1</v>
      </c>
      <c r="C468">
        <v>24</v>
      </c>
      <c r="D468" s="149">
        <f t="shared" si="44"/>
        <v>178.09744310451387</v>
      </c>
      <c r="E468" s="125">
        <f>B468/(B468+Overview!$F$22)</f>
        <v>0.58823529411764708</v>
      </c>
      <c r="F468" s="118">
        <f>EXP(Overview!$F$21/Overview!$F$5-Overview!$F$21/('='!C468+273.15))</f>
        <v>1.2060497570954571</v>
      </c>
      <c r="G468" s="77">
        <f t="shared" si="45"/>
        <v>1.9737161812574888</v>
      </c>
      <c r="H468" s="115">
        <f t="shared" si="46"/>
        <v>0.58823529411764708</v>
      </c>
      <c r="I468" s="80">
        <f>IF((A468-Overview!$F$43)/365=ROUND((A468-Overview!$F$43)/365,0),I467*0.05,I467+U467)</f>
        <v>1671.4191605348253</v>
      </c>
      <c r="J468" s="70">
        <f>IF(D468&lt;Overview!$F$16,1,'='!G468/Overview!$F$26)</f>
        <v>85.442258928895626</v>
      </c>
      <c r="K468" s="71">
        <f>IF(D468&lt;Overview!$F$17,'='!G468/Overview!$F$26,Overview!$F$33)</f>
        <v>9.1428571428571423</v>
      </c>
      <c r="L468" s="72">
        <f t="shared" si="47"/>
        <v>9.1428571428571423</v>
      </c>
      <c r="M468" s="81">
        <f>MIN(1,Overview!$F$44*F468*(G468-Overview!$F$25)^2+0.2)</f>
        <v>1</v>
      </c>
      <c r="N468" s="48">
        <f>L468*F468*Overview!$F$8</f>
        <v>0.12482270400293095</v>
      </c>
      <c r="O468" s="48">
        <f>F468*Overview!$F$6</f>
        <v>2.3686817229354781E-3</v>
      </c>
      <c r="P468" s="122">
        <f>N468*(H468/G468-(1+Overview!$F$35/'='!G468)/(Overview!$F$37*Overview!$F$33))/('='!H468+Overview!$F$36)</f>
        <v>5.1946973931987078E-3</v>
      </c>
      <c r="Q468" s="128">
        <f>(N468/G468-P468)*H468*Overview!$F$29*'='!G468^3</f>
        <v>237.67800536690973</v>
      </c>
      <c r="R468" s="57">
        <f t="shared" si="42"/>
        <v>0</v>
      </c>
      <c r="S468" s="58">
        <f t="shared" si="43"/>
        <v>3.4176194338974616E-3</v>
      </c>
      <c r="T468" s="58">
        <f>IF(D468&lt;Overview!$F$18,(1-Overview!$F$9)*'='!Q468-'='!D468*'='!O468,0)</f>
        <v>0</v>
      </c>
      <c r="U468" s="54">
        <f>IF(D468&gt;=Overview!$F$18,(1-Overview!$F$9)*'='!Q468-Overview!$F$18*'='!O468,0)</f>
        <v>19.830672524128847</v>
      </c>
      <c r="V468" s="2"/>
      <c r="W468" s="112">
        <f>G468/Overview!$F$19</f>
        <v>2.9140944651668224</v>
      </c>
      <c r="X468" s="60">
        <f>G468^3*(1+H468*Overview!$F$38)</f>
        <v>9.6656728003912296</v>
      </c>
      <c r="Y468" s="61">
        <f>G468^3*Overview!$F$42*(1+Overview!$F$38*H468)+I468*Overview!$F$39/Overview!$F$40</f>
        <v>0.94254131192026946</v>
      </c>
      <c r="AD468" s="2"/>
    </row>
    <row r="469" spans="1:30">
      <c r="A469" s="34">
        <v>466</v>
      </c>
      <c r="B469">
        <v>1</v>
      </c>
      <c r="C469">
        <v>24</v>
      </c>
      <c r="D469" s="149">
        <f t="shared" si="44"/>
        <v>178.09744310451387</v>
      </c>
      <c r="E469" s="125">
        <f>B469/(B469+Overview!$F$22)</f>
        <v>0.58823529411764708</v>
      </c>
      <c r="F469" s="118">
        <f>EXP(Overview!$F$21/Overview!$F$5-Overview!$F$21/('='!C469+273.15))</f>
        <v>1.2060497570954571</v>
      </c>
      <c r="G469" s="77">
        <f t="shared" si="45"/>
        <v>1.9771338006913863</v>
      </c>
      <c r="H469" s="115">
        <f t="shared" si="46"/>
        <v>0.58823529411764708</v>
      </c>
      <c r="I469" s="80">
        <f>IF((A469-Overview!$F$43)/365=ROUND((A469-Overview!$F$43)/365,0),I468*0.05,I468+U468)</f>
        <v>1691.2498330589542</v>
      </c>
      <c r="J469" s="70">
        <f>IF(D469&lt;Overview!$F$16,1,'='!G469/Overview!$F$26)</f>
        <v>85.590207822137941</v>
      </c>
      <c r="K469" s="71">
        <f>IF(D469&lt;Overview!$F$17,'='!G469/Overview!$F$26,Overview!$F$33)</f>
        <v>9.1428571428571423</v>
      </c>
      <c r="L469" s="72">
        <f t="shared" si="47"/>
        <v>9.1428571428571423</v>
      </c>
      <c r="M469" s="81">
        <f>MIN(1,Overview!$F$44*F469*(G469-Overview!$F$25)^2+0.2)</f>
        <v>1</v>
      </c>
      <c r="N469" s="48">
        <f>L469*F469*Overview!$F$8</f>
        <v>0.12482270400293095</v>
      </c>
      <c r="O469" s="48">
        <f>F469*Overview!$F$6</f>
        <v>2.3686817229354781E-3</v>
      </c>
      <c r="P469" s="122">
        <f>N469*(H469/G469-(1+Overview!$F$35/'='!G469)/(Overview!$F$37*Overview!$F$33))/('='!H469+Overview!$F$36)</f>
        <v>5.1759195392600882E-3</v>
      </c>
      <c r="Q469" s="128">
        <f>(N469/G469-P469)*H469*Overview!$F$29*'='!G469^3</f>
        <v>238.5421569348548</v>
      </c>
      <c r="R469" s="57">
        <f t="shared" si="42"/>
        <v>0</v>
      </c>
      <c r="S469" s="58">
        <f t="shared" si="43"/>
        <v>3.4111618235767027E-3</v>
      </c>
      <c r="T469" s="58">
        <f>IF(D469&lt;Overview!$F$18,(1-Overview!$F$9)*'='!Q469-'='!D469*'='!O469,0)</f>
        <v>0</v>
      </c>
      <c r="U469" s="54">
        <f>IF(D469&gt;=Overview!$F$18,(1-Overview!$F$9)*'='!Q469-Overview!$F$18*'='!O469,0)</f>
        <v>19.904298237717768</v>
      </c>
      <c r="V469" s="2"/>
      <c r="W469" s="112">
        <f>G469/Overview!$F$19</f>
        <v>2.9191404114740682</v>
      </c>
      <c r="X469" s="60">
        <f>G469^3*(1+H469*Overview!$F$38)</f>
        <v>9.7159700382165219</v>
      </c>
      <c r="Y469" s="61">
        <f>G469^3*Overview!$F$42*(1+Overview!$F$38*H469)+I469*Overview!$F$39/Overview!$F$40</f>
        <v>0.94792979618513962</v>
      </c>
      <c r="AD469" s="2"/>
    </row>
    <row r="470" spans="1:30">
      <c r="A470" s="34">
        <v>467</v>
      </c>
      <c r="B470">
        <v>1</v>
      </c>
      <c r="C470">
        <v>24</v>
      </c>
      <c r="D470" s="149">
        <f t="shared" si="44"/>
        <v>178.09744310451387</v>
      </c>
      <c r="E470" s="125">
        <f>B470/(B470+Overview!$F$22)</f>
        <v>0.58823529411764708</v>
      </c>
      <c r="F470" s="118">
        <f>EXP(Overview!$F$21/Overview!$F$5-Overview!$F$21/('='!C470+273.15))</f>
        <v>1.2060497570954571</v>
      </c>
      <c r="G470" s="77">
        <f t="shared" si="45"/>
        <v>1.9805449625149629</v>
      </c>
      <c r="H470" s="115">
        <f t="shared" si="46"/>
        <v>0.58823529411764708</v>
      </c>
      <c r="I470" s="80">
        <f>IF((A470-Overview!$F$43)/365=ROUND((A470-Overview!$F$43)/365,0),I469*0.05,I469+U469)</f>
        <v>1711.1541312966719</v>
      </c>
      <c r="J470" s="70">
        <f>IF(D470&lt;Overview!$F$16,1,'='!G470/Overview!$F$26)</f>
        <v>85.737877165149911</v>
      </c>
      <c r="K470" s="71">
        <f>IF(D470&lt;Overview!$F$17,'='!G470/Overview!$F$26,Overview!$F$33)</f>
        <v>9.1428571428571423</v>
      </c>
      <c r="L470" s="72">
        <f t="shared" si="47"/>
        <v>9.1428571428571423</v>
      </c>
      <c r="M470" s="81">
        <f>MIN(1,Overview!$F$44*F470*(G470-Overview!$F$25)^2+0.2)</f>
        <v>1</v>
      </c>
      <c r="N470" s="48">
        <f>L470*F470*Overview!$F$8</f>
        <v>0.12482270400293095</v>
      </c>
      <c r="O470" s="48">
        <f>F470*Overview!$F$6</f>
        <v>2.3686817229354781E-3</v>
      </c>
      <c r="P470" s="122">
        <f>N470*(H470/G470-(1+Overview!$F$35/'='!G470)/(Overview!$F$37*Overview!$F$33))/('='!H470+Overview!$F$36)</f>
        <v>5.1572417885761912E-3</v>
      </c>
      <c r="Q470" s="128">
        <f>(N470/G470-P470)*H470*Overview!$F$29*'='!G470^3</f>
        <v>239.40637521076869</v>
      </c>
      <c r="R470" s="57">
        <f t="shared" si="42"/>
        <v>0</v>
      </c>
      <c r="S470" s="58">
        <f t="shared" si="43"/>
        <v>3.4047164149454113E-3</v>
      </c>
      <c r="T470" s="58">
        <f>IF(D470&lt;Overview!$F$18,(1-Overview!$F$9)*'='!Q470-'='!D470*'='!O470,0)</f>
        <v>0</v>
      </c>
      <c r="U470" s="54">
        <f>IF(D470&gt;=Overview!$F$18,(1-Overview!$F$9)*'='!Q470-Overview!$F$18*'='!O470,0)</f>
        <v>19.977929634825632</v>
      </c>
      <c r="V470" s="2"/>
      <c r="W470" s="112">
        <f>G470/Overview!$F$19</f>
        <v>2.9241768234385987</v>
      </c>
      <c r="X470" s="60">
        <f>G470^3*(1+H470*Overview!$F$38)</f>
        <v>9.7663459313542162</v>
      </c>
      <c r="Y470" s="61">
        <f>G470^3*Overview!$F$42*(1+Overview!$F$38*H470)+I470*Overview!$F$39/Overview!$F$40</f>
        <v>0.95332855880004397</v>
      </c>
      <c r="AD470" s="2"/>
    </row>
    <row r="471" spans="1:30">
      <c r="A471" s="34">
        <v>468</v>
      </c>
      <c r="B471">
        <v>1</v>
      </c>
      <c r="C471">
        <v>24</v>
      </c>
      <c r="D471" s="149">
        <f t="shared" si="44"/>
        <v>178.09744310451387</v>
      </c>
      <c r="E471" s="125">
        <f>B471/(B471+Overview!$F$22)</f>
        <v>0.58823529411764708</v>
      </c>
      <c r="F471" s="118">
        <f>EXP(Overview!$F$21/Overview!$F$5-Overview!$F$21/('='!C471+273.15))</f>
        <v>1.2060497570954571</v>
      </c>
      <c r="G471" s="77">
        <f t="shared" si="45"/>
        <v>1.9839496789299083</v>
      </c>
      <c r="H471" s="115">
        <f t="shared" si="46"/>
        <v>0.58823529411764708</v>
      </c>
      <c r="I471" s="80">
        <f>IF((A471-Overview!$F$43)/365=ROUND((A471-Overview!$F$43)/365,0),I470*0.05,I470+U470)</f>
        <v>1731.1320609314976</v>
      </c>
      <c r="J471" s="70">
        <f>IF(D471&lt;Overview!$F$16,1,'='!G471/Overview!$F$26)</f>
        <v>85.885267486143221</v>
      </c>
      <c r="K471" s="71">
        <f>IF(D471&lt;Overview!$F$17,'='!G471/Overview!$F$26,Overview!$F$33)</f>
        <v>9.1428571428571423</v>
      </c>
      <c r="L471" s="72">
        <f t="shared" si="47"/>
        <v>9.1428571428571423</v>
      </c>
      <c r="M471" s="81">
        <f>MIN(1,Overview!$F$44*F471*(G471-Overview!$F$25)^2+0.2)</f>
        <v>1</v>
      </c>
      <c r="N471" s="48">
        <f>L471*F471*Overview!$F$8</f>
        <v>0.12482270400293095</v>
      </c>
      <c r="O471" s="48">
        <f>F471*Overview!$F$6</f>
        <v>2.3686817229354781E-3</v>
      </c>
      <c r="P471" s="122">
        <f>N471*(H471/G471-(1+Overview!$F$35/'='!G471)/(Overview!$F$37*Overview!$F$33))/('='!H471+Overview!$F$36)</f>
        <v>5.1386633759502075E-3</v>
      </c>
      <c r="Q471" s="128">
        <f>(N471/G471-P471)*H471*Overview!$F$29*'='!G471^3</f>
        <v>240.27065436902171</v>
      </c>
      <c r="R471" s="57">
        <f t="shared" si="42"/>
        <v>0</v>
      </c>
      <c r="S471" s="58">
        <f t="shared" si="43"/>
        <v>3.3982831849484305E-3</v>
      </c>
      <c r="T471" s="58">
        <f>IF(D471&lt;Overview!$F$18,(1-Overview!$F$9)*'='!Q471-'='!D471*'='!O471,0)</f>
        <v>0</v>
      </c>
      <c r="U471" s="54">
        <f>IF(D471&gt;=Overview!$F$18,(1-Overview!$F$9)*'='!Q471-Overview!$F$18*'='!O471,0)</f>
        <v>20.051566219108789</v>
      </c>
      <c r="V471" s="2"/>
      <c r="W471" s="112">
        <f>G471/Overview!$F$19</f>
        <v>2.9292037190756064</v>
      </c>
      <c r="X471" s="60">
        <f>G471^3*(1+H471*Overview!$F$38)</f>
        <v>9.8167999739616505</v>
      </c>
      <c r="Y471" s="61">
        <f>G471^3*Overview!$F$42*(1+Overview!$F$38*H471)+I471*Overview!$F$39/Overview!$F$40</f>
        <v>0.95873755448611719</v>
      </c>
      <c r="AD471" s="2"/>
    </row>
    <row r="472" spans="1:30">
      <c r="A472" s="34">
        <v>469</v>
      </c>
      <c r="B472">
        <v>1</v>
      </c>
      <c r="C472">
        <v>24</v>
      </c>
      <c r="D472" s="149">
        <f t="shared" si="44"/>
        <v>178.09744310451387</v>
      </c>
      <c r="E472" s="125">
        <f>B472/(B472+Overview!$F$22)</f>
        <v>0.58823529411764708</v>
      </c>
      <c r="F472" s="118">
        <f>EXP(Overview!$F$21/Overview!$F$5-Overview!$F$21/('='!C472+273.15))</f>
        <v>1.2060497570954571</v>
      </c>
      <c r="G472" s="77">
        <f t="shared" si="45"/>
        <v>1.9873479621148566</v>
      </c>
      <c r="H472" s="115">
        <f t="shared" si="46"/>
        <v>0.58823529411764708</v>
      </c>
      <c r="I472" s="80">
        <f>IF((A472-Overview!$F$43)/365=ROUND((A472-Overview!$F$43)/365,0),I471*0.05,I471+U471)</f>
        <v>1751.1836271506063</v>
      </c>
      <c r="J472" s="70">
        <f>IF(D472&lt;Overview!$F$16,1,'='!G472/Overview!$F$26)</f>
        <v>86.032379312331457</v>
      </c>
      <c r="K472" s="71">
        <f>IF(D472&lt;Overview!$F$17,'='!G472/Overview!$F$26,Overview!$F$33)</f>
        <v>9.1428571428571423</v>
      </c>
      <c r="L472" s="72">
        <f t="shared" si="47"/>
        <v>9.1428571428571423</v>
      </c>
      <c r="M472" s="81">
        <f>MIN(1,Overview!$F$44*F472*(G472-Overview!$F$25)^2+0.2)</f>
        <v>1</v>
      </c>
      <c r="N472" s="48">
        <f>L472*F472*Overview!$F$8</f>
        <v>0.12482270400293095</v>
      </c>
      <c r="O472" s="48">
        <f>F472*Overview!$F$6</f>
        <v>2.3686817229354781E-3</v>
      </c>
      <c r="P472" s="122">
        <f>N472*(H472/G472-(1+Overview!$F$35/'='!G472)/(Overview!$F$37*Overview!$F$33))/('='!H472+Overview!$F$36)</f>
        <v>5.1201835439497207E-3</v>
      </c>
      <c r="Q472" s="128">
        <f>(N472/G472-P472)*H472*Overview!$F$29*'='!G472^3</f>
        <v>241.13498861245418</v>
      </c>
      <c r="R472" s="57">
        <f t="shared" si="42"/>
        <v>0</v>
      </c>
      <c r="S472" s="58">
        <f t="shared" si="43"/>
        <v>3.3918621105741673E-3</v>
      </c>
      <c r="T472" s="58">
        <f>IF(D472&lt;Overview!$F$18,(1-Overview!$F$9)*'='!Q472-'='!D472*'='!O472,0)</f>
        <v>0</v>
      </c>
      <c r="U472" s="54">
        <f>IF(D472&gt;=Overview!$F$18,(1-Overview!$F$9)*'='!Q472-Overview!$F$18*'='!O472,0)</f>
        <v>20.125207496649235</v>
      </c>
      <c r="V472" s="2"/>
      <c r="W472" s="112">
        <f>G472/Overview!$F$19</f>
        <v>2.9342211163662433</v>
      </c>
      <c r="X472" s="60">
        <f>G472^3*(1+H472*Overview!$F$38)</f>
        <v>9.8673316608115318</v>
      </c>
      <c r="Y472" s="61">
        <f>G472^3*Overview!$F$42*(1+Overview!$F$38*H472)+I472*Overview!$F$39/Overview!$F$40</f>
        <v>0.96415673799830981</v>
      </c>
      <c r="AD472" s="2"/>
    </row>
    <row r="473" spans="1:30">
      <c r="A473" s="34">
        <v>470</v>
      </c>
      <c r="B473">
        <v>1</v>
      </c>
      <c r="C473">
        <v>24</v>
      </c>
      <c r="D473" s="149">
        <f t="shared" si="44"/>
        <v>178.09744310451387</v>
      </c>
      <c r="E473" s="125">
        <f>B473/(B473+Overview!$F$22)</f>
        <v>0.58823529411764708</v>
      </c>
      <c r="F473" s="118">
        <f>EXP(Overview!$F$21/Overview!$F$5-Overview!$F$21/('='!C473+273.15))</f>
        <v>1.2060497570954571</v>
      </c>
      <c r="G473" s="77">
        <f t="shared" si="45"/>
        <v>1.9907398242254308</v>
      </c>
      <c r="H473" s="115">
        <f t="shared" si="46"/>
        <v>0.58823529411764708</v>
      </c>
      <c r="I473" s="80">
        <f>IF((A473-Overview!$F$43)/365=ROUND((A473-Overview!$F$43)/365,0),I472*0.05,I472+U472)</f>
        <v>1771.3088346472555</v>
      </c>
      <c r="J473" s="70">
        <f>IF(D473&lt;Overview!$F$16,1,'='!G473/Overview!$F$26)</f>
        <v>86.179213169932069</v>
      </c>
      <c r="K473" s="71">
        <f>IF(D473&lt;Overview!$F$17,'='!G473/Overview!$F$26,Overview!$F$33)</f>
        <v>9.1428571428571423</v>
      </c>
      <c r="L473" s="72">
        <f t="shared" si="47"/>
        <v>9.1428571428571423</v>
      </c>
      <c r="M473" s="81">
        <f>MIN(1,Overview!$F$44*F473*(G473-Overview!$F$25)^2+0.2)</f>
        <v>1</v>
      </c>
      <c r="N473" s="48">
        <f>L473*F473*Overview!$F$8</f>
        <v>0.12482270400293095</v>
      </c>
      <c r="O473" s="48">
        <f>F473*Overview!$F$6</f>
        <v>2.3686817229354781E-3</v>
      </c>
      <c r="P473" s="122">
        <f>N473*(H473/G473-(1+Overview!$F$35/'='!G473)/(Overview!$F$37*Overview!$F$33))/('='!H473+Overview!$F$36)</f>
        <v>5.1018015428084436E-3</v>
      </c>
      <c r="Q473" s="128">
        <f>(N473/G473-P473)*H473*Overview!$F$29*'='!G473^3</f>
        <v>241.99937217227949</v>
      </c>
      <c r="R473" s="57">
        <f t="shared" si="42"/>
        <v>0</v>
      </c>
      <c r="S473" s="58">
        <f t="shared" si="43"/>
        <v>3.3854531688545047E-3</v>
      </c>
      <c r="T473" s="58">
        <f>IF(D473&lt;Overview!$F$18,(1-Overview!$F$9)*'='!Q473-'='!D473*'='!O473,0)</f>
        <v>0</v>
      </c>
      <c r="U473" s="54">
        <f>IF(D473&gt;=Overview!$F$18,(1-Overview!$F$9)*'='!Q473-Overview!$F$18*'='!O473,0)</f>
        <v>20.198852975946352</v>
      </c>
      <c r="V473" s="2"/>
      <c r="W473" s="112">
        <f>G473/Overview!$F$19</f>
        <v>2.939229033257686</v>
      </c>
      <c r="X473" s="60">
        <f>G473^3*(1+H473*Overview!$F$38)</f>
        <v>9.9179404873016193</v>
      </c>
      <c r="Y473" s="61">
        <f>G473^3*Overview!$F$42*(1+Overview!$F$38*H473)+I473*Overview!$F$39/Overview!$F$40</f>
        <v>0.96958606412636272</v>
      </c>
      <c r="AD473" s="2"/>
    </row>
    <row r="474" spans="1:30">
      <c r="A474" s="34">
        <v>471</v>
      </c>
      <c r="B474">
        <v>1</v>
      </c>
      <c r="C474">
        <v>24</v>
      </c>
      <c r="D474" s="149">
        <f t="shared" si="44"/>
        <v>178.09744310451387</v>
      </c>
      <c r="E474" s="125">
        <f>B474/(B474+Overview!$F$22)</f>
        <v>0.58823529411764708</v>
      </c>
      <c r="F474" s="118">
        <f>EXP(Overview!$F$21/Overview!$F$5-Overview!$F$21/('='!C474+273.15))</f>
        <v>1.2060497570954571</v>
      </c>
      <c r="G474" s="77">
        <f t="shared" si="45"/>
        <v>1.9941252773942852</v>
      </c>
      <c r="H474" s="115">
        <f t="shared" si="46"/>
        <v>0.58823529411764708</v>
      </c>
      <c r="I474" s="80">
        <f>IF((A474-Overview!$F$43)/365=ROUND((A474-Overview!$F$43)/365,0),I473*0.05,I473+U473)</f>
        <v>1791.5076876232019</v>
      </c>
      <c r="J474" s="70">
        <f>IF(D474&lt;Overview!$F$16,1,'='!G474/Overview!$F$26)</f>
        <v>86.325769584168199</v>
      </c>
      <c r="K474" s="71">
        <f>IF(D474&lt;Overview!$F$17,'='!G474/Overview!$F$26,Overview!$F$33)</f>
        <v>9.1428571428571423</v>
      </c>
      <c r="L474" s="72">
        <f t="shared" si="47"/>
        <v>9.1428571428571423</v>
      </c>
      <c r="M474" s="81">
        <f>MIN(1,Overview!$F$44*F474*(G474-Overview!$F$25)^2+0.2)</f>
        <v>1</v>
      </c>
      <c r="N474" s="48">
        <f>L474*F474*Overview!$F$8</f>
        <v>0.12482270400293095</v>
      </c>
      <c r="O474" s="48">
        <f>F474*Overview!$F$6</f>
        <v>2.3686817229354781E-3</v>
      </c>
      <c r="P474" s="122">
        <f>N474*(H474/G474-(1+Overview!$F$35/'='!G474)/(Overview!$F$37*Overview!$F$33))/('='!H474+Overview!$F$36)</f>
        <v>5.0835166303294498E-3</v>
      </c>
      <c r="Q474" s="128">
        <f>(N474/G474-P474)*H474*Overview!$F$29*'='!G474^3</f>
        <v>242.86379930798782</v>
      </c>
      <c r="R474" s="57">
        <f t="shared" si="42"/>
        <v>0</v>
      </c>
      <c r="S474" s="58">
        <f t="shared" si="43"/>
        <v>3.3790563368647254E-3</v>
      </c>
      <c r="T474" s="58">
        <f>IF(D474&lt;Overview!$F$18,(1-Overview!$F$9)*'='!Q474-'='!D474*'='!O474,0)</f>
        <v>0</v>
      </c>
      <c r="U474" s="54">
        <f>IF(D474&gt;=Overview!$F$18,(1-Overview!$F$9)*'='!Q474-Overview!$F$18*'='!O474,0)</f>
        <v>20.272502167908701</v>
      </c>
      <c r="V474" s="2"/>
      <c r="W474" s="112">
        <f>G474/Overview!$F$19</f>
        <v>2.9442274876631997</v>
      </c>
      <c r="X474" s="60">
        <f>G474^3*(1+H474*Overview!$F$38)</f>
        <v>9.9686259494642879</v>
      </c>
      <c r="Y474" s="61">
        <f>G474^3*Overview!$F$42*(1+Overview!$F$38*H474)+I474*Overview!$F$39/Overview!$F$40</f>
        <v>0.97502548769577579</v>
      </c>
      <c r="AD474" s="2"/>
    </row>
    <row r="475" spans="1:30">
      <c r="A475" s="34">
        <v>472</v>
      </c>
      <c r="B475">
        <v>1</v>
      </c>
      <c r="C475">
        <v>24</v>
      </c>
      <c r="D475" s="149">
        <f t="shared" si="44"/>
        <v>178.09744310451387</v>
      </c>
      <c r="E475" s="125">
        <f>B475/(B475+Overview!$F$22)</f>
        <v>0.58823529411764708</v>
      </c>
      <c r="F475" s="118">
        <f>EXP(Overview!$F$21/Overview!$F$5-Overview!$F$21/('='!C475+273.15))</f>
        <v>1.2060497570954571</v>
      </c>
      <c r="G475" s="77">
        <f t="shared" si="45"/>
        <v>1.99750433373115</v>
      </c>
      <c r="H475" s="115">
        <f t="shared" si="46"/>
        <v>0.58823529411764708</v>
      </c>
      <c r="I475" s="80">
        <f>IF((A475-Overview!$F$43)/365=ROUND((A475-Overview!$F$43)/365,0),I474*0.05,I474+U474)</f>
        <v>1811.7801897911106</v>
      </c>
      <c r="J475" s="70">
        <f>IF(D475&lt;Overview!$F$16,1,'='!G475/Overview!$F$26)</f>
        <v>86.472049079270562</v>
      </c>
      <c r="K475" s="71">
        <f>IF(D475&lt;Overview!$F$17,'='!G475/Overview!$F$26,Overview!$F$33)</f>
        <v>9.1428571428571423</v>
      </c>
      <c r="L475" s="72">
        <f t="shared" si="47"/>
        <v>9.1428571428571423</v>
      </c>
      <c r="M475" s="81">
        <f>MIN(1,Overview!$F$44*F475*(G475-Overview!$F$25)^2+0.2)</f>
        <v>1</v>
      </c>
      <c r="N475" s="48">
        <f>L475*F475*Overview!$F$8</f>
        <v>0.12482270400293095</v>
      </c>
      <c r="O475" s="48">
        <f>F475*Overview!$F$6</f>
        <v>2.3686817229354781E-3</v>
      </c>
      <c r="P475" s="122">
        <f>N475*(H475/G475-(1+Overview!$F$35/'='!G475)/(Overview!$F$37*Overview!$F$33))/('='!H475+Overview!$F$36)</f>
        <v>5.0653280717898605E-3</v>
      </c>
      <c r="Q475" s="128">
        <f>(N475/G475-P475)*H475*Overview!$F$29*'='!G475^3</f>
        <v>243.72826430724976</v>
      </c>
      <c r="R475" s="57">
        <f t="shared" si="42"/>
        <v>0</v>
      </c>
      <c r="S475" s="58">
        <f t="shared" si="43"/>
        <v>3.3726715917234318E-3</v>
      </c>
      <c r="T475" s="58">
        <f>IF(D475&lt;Overview!$F$18,(1-Overview!$F$9)*'='!Q475-'='!D475*'='!O475,0)</f>
        <v>0</v>
      </c>
      <c r="U475" s="54">
        <f>IF(D475&gt;=Overview!$F$18,(1-Overview!$F$9)*'='!Q475-Overview!$F$18*'='!O475,0)</f>
        <v>20.34615458584582</v>
      </c>
      <c r="V475" s="2"/>
      <c r="W475" s="112">
        <f>G475/Overview!$F$19</f>
        <v>2.9492164974622028</v>
      </c>
      <c r="X475" s="60">
        <f>G475^3*(1+H475*Overview!$F$38)</f>
        <v>10.019387543975993</v>
      </c>
      <c r="Y475" s="61">
        <f>G475^3*Overview!$F$42*(1+Overview!$F$38*H475)+I475*Overview!$F$39/Overview!$F$40</f>
        <v>0.98047496356876218</v>
      </c>
      <c r="AD475" s="2"/>
    </row>
    <row r="476" spans="1:30">
      <c r="A476" s="34">
        <v>473</v>
      </c>
      <c r="B476">
        <v>1</v>
      </c>
      <c r="C476">
        <v>24</v>
      </c>
      <c r="D476" s="149">
        <f t="shared" si="44"/>
        <v>178.09744310451387</v>
      </c>
      <c r="E476" s="125">
        <f>B476/(B476+Overview!$F$22)</f>
        <v>0.58823529411764708</v>
      </c>
      <c r="F476" s="118">
        <f>EXP(Overview!$F$21/Overview!$F$5-Overview!$F$21/('='!C476+273.15))</f>
        <v>1.2060497570954571</v>
      </c>
      <c r="G476" s="77">
        <f t="shared" si="45"/>
        <v>2.0008770053228733</v>
      </c>
      <c r="H476" s="115">
        <f t="shared" si="46"/>
        <v>0.58823529411764708</v>
      </c>
      <c r="I476" s="80">
        <f>IF((A476-Overview!$F$43)/365=ROUND((A476-Overview!$F$43)/365,0),I475*0.05,I475+U475)</f>
        <v>1832.1263443769565</v>
      </c>
      <c r="J476" s="70">
        <f>IF(D476&lt;Overview!$F$16,1,'='!G476/Overview!$F$26)</f>
        <v>86.61805217847936</v>
      </c>
      <c r="K476" s="71">
        <f>IF(D476&lt;Overview!$F$17,'='!G476/Overview!$F$26,Overview!$F$33)</f>
        <v>9.1428571428571423</v>
      </c>
      <c r="L476" s="72">
        <f t="shared" si="47"/>
        <v>9.1428571428571423</v>
      </c>
      <c r="M476" s="81">
        <f>MIN(1,Overview!$F$44*F476*(G476-Overview!$F$25)^2+0.2)</f>
        <v>1</v>
      </c>
      <c r="N476" s="48">
        <f>L476*F476*Overview!$F$8</f>
        <v>0.12482270400293095</v>
      </c>
      <c r="O476" s="48">
        <f>F476*Overview!$F$6</f>
        <v>2.3686817229354781E-3</v>
      </c>
      <c r="P476" s="122">
        <f>N476*(H476/G476-(1+Overview!$F$35/'='!G476)/(Overview!$F$37*Overview!$F$33))/('='!H476+Overview!$F$36)</f>
        <v>5.0472351398469697E-3</v>
      </c>
      <c r="Q476" s="128">
        <f>(N476/G476-P476)*H476*Overview!$F$29*'='!G476^3</f>
        <v>244.59276148582015</v>
      </c>
      <c r="R476" s="57">
        <f t="shared" si="42"/>
        <v>0</v>
      </c>
      <c r="S476" s="58">
        <f t="shared" si="43"/>
        <v>3.3662989105924593E-3</v>
      </c>
      <c r="T476" s="58">
        <f>IF(D476&lt;Overview!$F$18,(1-Overview!$F$9)*'='!Q476-'='!D476*'='!O476,0)</f>
        <v>0</v>
      </c>
      <c r="U476" s="54">
        <f>IF(D476&gt;=Overview!$F$18,(1-Overview!$F$9)*'='!Q476-Overview!$F$18*'='!O476,0)</f>
        <v>20.419809745460014</v>
      </c>
      <c r="V476" s="2"/>
      <c r="W476" s="112">
        <f>G476/Overview!$F$19</f>
        <v>2.9541960805003296</v>
      </c>
      <c r="X476" s="60">
        <f>G476^3*(1+H476*Overview!$F$38)</f>
        <v>10.0702247681666</v>
      </c>
      <c r="Y476" s="61">
        <f>G476^3*Overview!$F$42*(1+Overview!$F$38*H476)+I476*Overview!$F$39/Overview!$F$40</f>
        <v>0.9859344466451927</v>
      </c>
      <c r="AD476" s="2"/>
    </row>
    <row r="477" spans="1:30">
      <c r="A477" s="34">
        <v>474</v>
      </c>
      <c r="B477">
        <v>1</v>
      </c>
      <c r="C477">
        <v>24</v>
      </c>
      <c r="D477" s="149">
        <f t="shared" si="44"/>
        <v>178.09744310451387</v>
      </c>
      <c r="E477" s="125">
        <f>B477/(B477+Overview!$F$22)</f>
        <v>0.58823529411764708</v>
      </c>
      <c r="F477" s="118">
        <f>EXP(Overview!$F$21/Overview!$F$5-Overview!$F$21/('='!C477+273.15))</f>
        <v>1.2060497570954571</v>
      </c>
      <c r="G477" s="77">
        <f t="shared" si="45"/>
        <v>2.0042433042334658</v>
      </c>
      <c r="H477" s="115">
        <f t="shared" si="46"/>
        <v>0.58823529411764708</v>
      </c>
      <c r="I477" s="80">
        <f>IF((A477-Overview!$F$43)/365=ROUND((A477-Overview!$F$43)/365,0),I476*0.05,I476+U476)</f>
        <v>1852.5461541224165</v>
      </c>
      <c r="J477" s="70">
        <f>IF(D477&lt;Overview!$F$16,1,'='!G477/Overview!$F$26)</f>
        <v>86.763779404046147</v>
      </c>
      <c r="K477" s="71">
        <f>IF(D477&lt;Overview!$F$17,'='!G477/Overview!$F$26,Overview!$F$33)</f>
        <v>9.1428571428571423</v>
      </c>
      <c r="L477" s="72">
        <f t="shared" si="47"/>
        <v>9.1428571428571423</v>
      </c>
      <c r="M477" s="81">
        <f>MIN(1,Overview!$F$44*F477*(G477-Overview!$F$25)^2+0.2)</f>
        <v>1</v>
      </c>
      <c r="N477" s="48">
        <f>L477*F477*Overview!$F$8</f>
        <v>0.12482270400293095</v>
      </c>
      <c r="O477" s="48">
        <f>F477*Overview!$F$6</f>
        <v>2.3686817229354781E-3</v>
      </c>
      <c r="P477" s="122">
        <f>N477*(H477/G477-(1+Overview!$F$35/'='!G477)/(Overview!$F$37*Overview!$F$33))/('='!H477+Overview!$F$36)</f>
        <v>5.0292371144457747E-3</v>
      </c>
      <c r="Q477" s="128">
        <f>(N477/G477-P477)*H477*Overview!$F$29*'='!G477^3</f>
        <v>245.4572851874421</v>
      </c>
      <c r="R477" s="57">
        <f t="shared" si="42"/>
        <v>0</v>
      </c>
      <c r="S477" s="58">
        <f t="shared" si="43"/>
        <v>3.3599382706767933E-3</v>
      </c>
      <c r="T477" s="58">
        <f>IF(D477&lt;Overview!$F$18,(1-Overview!$F$9)*'='!Q477-'='!D477*'='!O477,0)</f>
        <v>0</v>
      </c>
      <c r="U477" s="54">
        <f>IF(D477&gt;=Overview!$F$18,(1-Overview!$F$9)*'='!Q477-Overview!$F$18*'='!O477,0)</f>
        <v>20.493467164838204</v>
      </c>
      <c r="V477" s="2"/>
      <c r="W477" s="112">
        <f>G477/Overview!$F$19</f>
        <v>2.9591662545894959</v>
      </c>
      <c r="X477" s="60">
        <f>G477^3*(1+H477*Overview!$F$38)</f>
        <v>10.121137120028623</v>
      </c>
      <c r="Y477" s="61">
        <f>G477^3*Overview!$F$42*(1+Overview!$F$38*H477)+I477*Overview!$F$39/Overview!$F$40</f>
        <v>0.99140389186353195</v>
      </c>
      <c r="AD477" s="2"/>
    </row>
    <row r="478" spans="1:30">
      <c r="A478" s="34">
        <v>475</v>
      </c>
      <c r="B478">
        <v>1</v>
      </c>
      <c r="C478">
        <v>24</v>
      </c>
      <c r="D478" s="149">
        <f t="shared" si="44"/>
        <v>178.09744310451387</v>
      </c>
      <c r="E478" s="125">
        <f>B478/(B478+Overview!$F$22)</f>
        <v>0.58823529411764708</v>
      </c>
      <c r="F478" s="118">
        <f>EXP(Overview!$F$21/Overview!$F$5-Overview!$F$21/('='!C478+273.15))</f>
        <v>1.2060497570954571</v>
      </c>
      <c r="G478" s="77">
        <f t="shared" si="45"/>
        <v>2.0076032425041426</v>
      </c>
      <c r="H478" s="115">
        <f t="shared" si="46"/>
        <v>0.58823529411764708</v>
      </c>
      <c r="I478" s="80">
        <f>IF((A478-Overview!$F$43)/365=ROUND((A478-Overview!$F$43)/365,0),I477*0.05,I477+U477)</f>
        <v>1873.0396212872547</v>
      </c>
      <c r="J478" s="70">
        <f>IF(D478&lt;Overview!$F$16,1,'='!G478/Overview!$F$26)</f>
        <v>86.909231277235619</v>
      </c>
      <c r="K478" s="71">
        <f>IF(D478&lt;Overview!$F$17,'='!G478/Overview!$F$26,Overview!$F$33)</f>
        <v>9.1428571428571423</v>
      </c>
      <c r="L478" s="72">
        <f t="shared" si="47"/>
        <v>9.1428571428571423</v>
      </c>
      <c r="M478" s="81">
        <f>MIN(1,Overview!$F$44*F478*(G478-Overview!$F$25)^2+0.2)</f>
        <v>1</v>
      </c>
      <c r="N478" s="48">
        <f>L478*F478*Overview!$F$8</f>
        <v>0.12482270400293095</v>
      </c>
      <c r="O478" s="48">
        <f>F478*Overview!$F$6</f>
        <v>2.3686817229354781E-3</v>
      </c>
      <c r="P478" s="122">
        <f>N478*(H478/G478-(1+Overview!$F$35/'='!G478)/(Overview!$F$37*Overview!$F$33))/('='!H478+Overview!$F$36)</f>
        <v>5.0113332827279094E-3</v>
      </c>
      <c r="Q478" s="128">
        <f>(N478/G478-P478)*H478*Overview!$F$29*'='!G478^3</f>
        <v>246.32182978375135</v>
      </c>
      <c r="R478" s="57">
        <f t="shared" si="42"/>
        <v>0</v>
      </c>
      <c r="S478" s="58">
        <f t="shared" si="43"/>
        <v>3.3535896492244937E-3</v>
      </c>
      <c r="T478" s="58">
        <f>IF(D478&lt;Overview!$F$18,(1-Overview!$F$9)*'='!Q478-'='!D478*'='!O478,0)</f>
        <v>0</v>
      </c>
      <c r="U478" s="54">
        <f>IF(D478&gt;=Overview!$F$18,(1-Overview!$F$9)*'='!Q478-Overview!$F$18*'='!O478,0)</f>
        <v>20.567126364443755</v>
      </c>
      <c r="V478" s="2"/>
      <c r="W478" s="112">
        <f>G478/Overview!$F$19</f>
        <v>2.964127037507962</v>
      </c>
      <c r="X478" s="60">
        <f>G478^3*(1+H478*Overview!$F$38)</f>
        <v>10.172124098226337</v>
      </c>
      <c r="Y478" s="61">
        <f>G478^3*Overview!$F$42*(1+Overview!$F$38*H478)+I478*Overview!$F$39/Overview!$F$40</f>
        <v>0.99688325420176205</v>
      </c>
      <c r="AD478" s="2"/>
    </row>
    <row r="479" spans="1:30">
      <c r="A479" s="34">
        <v>476</v>
      </c>
      <c r="B479">
        <v>1</v>
      </c>
      <c r="C479">
        <v>24</v>
      </c>
      <c r="D479" s="149">
        <f t="shared" si="44"/>
        <v>178.09744310451387</v>
      </c>
      <c r="E479" s="125">
        <f>B479/(B479+Overview!$F$22)</f>
        <v>0.58823529411764708</v>
      </c>
      <c r="F479" s="118">
        <f>EXP(Overview!$F$21/Overview!$F$5-Overview!$F$21/('='!C479+273.15))</f>
        <v>1.2060497570954571</v>
      </c>
      <c r="G479" s="77">
        <f t="shared" si="45"/>
        <v>2.0109568321533668</v>
      </c>
      <c r="H479" s="115">
        <f t="shared" si="46"/>
        <v>0.58823529411764708</v>
      </c>
      <c r="I479" s="80">
        <f>IF((A479-Overview!$F$43)/365=ROUND((A479-Overview!$F$43)/365,0),I478*0.05,I478+U478)</f>
        <v>1893.6067476516985</v>
      </c>
      <c r="J479" s="70">
        <f>IF(D479&lt;Overview!$F$16,1,'='!G479/Overview!$F$26)</f>
        <v>87.054408318327575</v>
      </c>
      <c r="K479" s="71">
        <f>IF(D479&lt;Overview!$F$17,'='!G479/Overview!$F$26,Overview!$F$33)</f>
        <v>9.1428571428571423</v>
      </c>
      <c r="L479" s="72">
        <f t="shared" si="47"/>
        <v>9.1428571428571423</v>
      </c>
      <c r="M479" s="81">
        <f>MIN(1,Overview!$F$44*F479*(G479-Overview!$F$25)^2+0.2)</f>
        <v>1</v>
      </c>
      <c r="N479" s="48">
        <f>L479*F479*Overview!$F$8</f>
        <v>0.12482270400293095</v>
      </c>
      <c r="O479" s="48">
        <f>F479*Overview!$F$6</f>
        <v>2.3686817229354781E-3</v>
      </c>
      <c r="P479" s="122">
        <f>N479*(H479/G479-(1+Overview!$F$35/'='!G479)/(Overview!$F$37*Overview!$F$33))/('='!H479+Overview!$F$36)</f>
        <v>4.9935229389419271E-3</v>
      </c>
      <c r="Q479" s="128">
        <f>(N479/G479-P479)*H479*Overview!$F$29*'='!G479^3</f>
        <v>247.18638967418079</v>
      </c>
      <c r="R479" s="57">
        <f t="shared" si="42"/>
        <v>0</v>
      </c>
      <c r="S479" s="58">
        <f t="shared" si="43"/>
        <v>3.3472530235266092E-3</v>
      </c>
      <c r="T479" s="58">
        <f>IF(D479&lt;Overview!$F$18,(1-Overview!$F$9)*'='!Q479-'='!D479*'='!O479,0)</f>
        <v>0</v>
      </c>
      <c r="U479" s="54">
        <f>IF(D479&gt;=Overview!$F$18,(1-Overview!$F$9)*'='!Q479-Overview!$F$18*'='!O479,0)</f>
        <v>20.640786867108343</v>
      </c>
      <c r="V479" s="2"/>
      <c r="W479" s="112">
        <f>G479/Overview!$F$19</f>
        <v>2.9690784470003941</v>
      </c>
      <c r="X479" s="60">
        <f>G479^3*(1+H479*Overview!$F$38)</f>
        <v>10.223185202104803</v>
      </c>
      <c r="Y479" s="61">
        <f>G479^3*Overview!$F$42*(1+Overview!$F$38*H479)+I479*Overview!$F$39/Overview!$F$40</f>
        <v>1.002372488678297</v>
      </c>
      <c r="AD479" s="2"/>
    </row>
    <row r="480" spans="1:30">
      <c r="A480" s="34">
        <v>477</v>
      </c>
      <c r="B480">
        <v>1</v>
      </c>
      <c r="C480">
        <v>24</v>
      </c>
      <c r="D480" s="149">
        <f t="shared" si="44"/>
        <v>178.09744310451387</v>
      </c>
      <c r="E480" s="125">
        <f>B480/(B480+Overview!$F$22)</f>
        <v>0.58823529411764708</v>
      </c>
      <c r="F480" s="118">
        <f>EXP(Overview!$F$21/Overview!$F$5-Overview!$F$21/('='!C480+273.15))</f>
        <v>1.2060497570954571</v>
      </c>
      <c r="G480" s="77">
        <f t="shared" si="45"/>
        <v>2.0143040851768936</v>
      </c>
      <c r="H480" s="115">
        <f t="shared" si="46"/>
        <v>0.58823529411764708</v>
      </c>
      <c r="I480" s="80">
        <f>IF((A480-Overview!$F$43)/365=ROUND((A480-Overview!$F$43)/365,0),I479*0.05,I479+U479)</f>
        <v>1914.2475345188068</v>
      </c>
      <c r="J480" s="70">
        <f>IF(D480&lt;Overview!$F$16,1,'='!G480/Overview!$F$26)</f>
        <v>87.199311046618774</v>
      </c>
      <c r="K480" s="71">
        <f>IF(D480&lt;Overview!$F$17,'='!G480/Overview!$F$26,Overview!$F$33)</f>
        <v>9.1428571428571423</v>
      </c>
      <c r="L480" s="72">
        <f t="shared" si="47"/>
        <v>9.1428571428571423</v>
      </c>
      <c r="M480" s="81">
        <f>MIN(1,Overview!$F$44*F480*(G480-Overview!$F$25)^2+0.2)</f>
        <v>1</v>
      </c>
      <c r="N480" s="48">
        <f>L480*F480*Overview!$F$8</f>
        <v>0.12482270400293095</v>
      </c>
      <c r="O480" s="48">
        <f>F480*Overview!$F$6</f>
        <v>2.3686817229354781E-3</v>
      </c>
      <c r="P480" s="122">
        <f>N480*(H480/G480-(1+Overview!$F$35/'='!G480)/(Overview!$F$37*Overview!$F$33))/('='!H480+Overview!$F$36)</f>
        <v>4.975805384354914E-3</v>
      </c>
      <c r="Q480" s="128">
        <f>(N480/G480-P480)*H480*Overview!$F$29*'='!G480^3</f>
        <v>248.05095928586519</v>
      </c>
      <c r="R480" s="57">
        <f t="shared" si="42"/>
        <v>0</v>
      </c>
      <c r="S480" s="58">
        <f t="shared" si="43"/>
        <v>3.3409283709170956E-3</v>
      </c>
      <c r="T480" s="58">
        <f>IF(D480&lt;Overview!$F$18,(1-Overview!$F$9)*'='!Q480-'='!D480*'='!O480,0)</f>
        <v>0</v>
      </c>
      <c r="U480" s="54">
        <f>IF(D480&gt;=Overview!$F$18,(1-Overview!$F$9)*'='!Q480-Overview!$F$18*'='!O480,0)</f>
        <v>20.714448198023852</v>
      </c>
      <c r="V480" s="2"/>
      <c r="W480" s="112">
        <f>G480/Overview!$F$19</f>
        <v>2.9740205007779323</v>
      </c>
      <c r="X480" s="60">
        <f>G480^3*(1+H480*Overview!$F$38)</f>
        <v>10.274319931698763</v>
      </c>
      <c r="Y480" s="61">
        <f>G480^3*Overview!$F$42*(1+Overview!$F$38*H480)+I480*Overview!$F$39/Overview!$F$40</f>
        <v>1.0078715503528877</v>
      </c>
      <c r="AD480" s="2"/>
    </row>
    <row r="481" spans="1:30">
      <c r="A481" s="34">
        <v>478</v>
      </c>
      <c r="B481">
        <v>1</v>
      </c>
      <c r="C481">
        <v>24</v>
      </c>
      <c r="D481" s="149">
        <f t="shared" si="44"/>
        <v>178.09744310451387</v>
      </c>
      <c r="E481" s="125">
        <f>B481/(B481+Overview!$F$22)</f>
        <v>0.58823529411764708</v>
      </c>
      <c r="F481" s="118">
        <f>EXP(Overview!$F$21/Overview!$F$5-Overview!$F$21/('='!C481+273.15))</f>
        <v>1.2060497570954571</v>
      </c>
      <c r="G481" s="77">
        <f t="shared" si="45"/>
        <v>2.0176450135478108</v>
      </c>
      <c r="H481" s="115">
        <f t="shared" si="46"/>
        <v>0.58823529411764708</v>
      </c>
      <c r="I481" s="80">
        <f>IF((A481-Overview!$F$43)/365=ROUND((A481-Overview!$F$43)/365,0),I480*0.05,I480+U480)</f>
        <v>1934.9619827168306</v>
      </c>
      <c r="J481" s="70">
        <f>IF(D481&lt;Overview!$F$16,1,'='!G481/Overview!$F$26)</f>
        <v>87.343939980424707</v>
      </c>
      <c r="K481" s="71">
        <f>IF(D481&lt;Overview!$F$17,'='!G481/Overview!$F$26,Overview!$F$33)</f>
        <v>9.1428571428571423</v>
      </c>
      <c r="L481" s="72">
        <f t="shared" si="47"/>
        <v>9.1428571428571423</v>
      </c>
      <c r="M481" s="81">
        <f>MIN(1,Overview!$F$44*F481*(G481-Overview!$F$25)^2+0.2)</f>
        <v>1</v>
      </c>
      <c r="N481" s="48">
        <f>L481*F481*Overview!$F$8</f>
        <v>0.12482270400293095</v>
      </c>
      <c r="O481" s="48">
        <f>F481*Overview!$F$6</f>
        <v>2.3686817229354781E-3</v>
      </c>
      <c r="P481" s="122">
        <f>N481*(H481/G481-(1+Overview!$F$35/'='!G481)/(Overview!$F$37*Overview!$F$33))/('='!H481+Overview!$F$36)</f>
        <v>4.9581799271654521E-3</v>
      </c>
      <c r="Q481" s="128">
        <f>(N481/G481-P481)*H481*Overview!$F$29*'='!G481^3</f>
        <v>248.91553307354599</v>
      </c>
      <c r="R481" s="57">
        <f t="shared" si="42"/>
        <v>0</v>
      </c>
      <c r="S481" s="58">
        <f t="shared" si="43"/>
        <v>3.3346156687727407E-3</v>
      </c>
      <c r="T481" s="58">
        <f>IF(D481&lt;Overview!$F$18,(1-Overview!$F$9)*'='!Q481-'='!D481*'='!O481,0)</f>
        <v>0</v>
      </c>
      <c r="U481" s="54">
        <f>IF(D481&gt;=Overview!$F$18,(1-Overview!$F$9)*'='!Q481-Overview!$F$18*'='!O481,0)</f>
        <v>20.788109884734258</v>
      </c>
      <c r="V481" s="2"/>
      <c r="W481" s="112">
        <f>G481/Overview!$F$19</f>
        <v>2.9789532165182502</v>
      </c>
      <c r="X481" s="60">
        <f>G481^3*(1+H481*Overview!$F$38)</f>
        <v>10.325527787741434</v>
      </c>
      <c r="Y481" s="61">
        <f>G481^3*Overview!$F$42*(1+Overview!$F$38*H481)+I481*Overview!$F$39/Overview!$F$40</f>
        <v>1.013380394327515</v>
      </c>
      <c r="AD481" s="2"/>
    </row>
    <row r="482" spans="1:30">
      <c r="A482" s="34">
        <v>479</v>
      </c>
      <c r="B482">
        <v>1</v>
      </c>
      <c r="C482">
        <v>24</v>
      </c>
      <c r="D482" s="149">
        <f t="shared" si="44"/>
        <v>178.09744310451387</v>
      </c>
      <c r="E482" s="125">
        <f>B482/(B482+Overview!$F$22)</f>
        <v>0.58823529411764708</v>
      </c>
      <c r="F482" s="118">
        <f>EXP(Overview!$F$21/Overview!$F$5-Overview!$F$21/('='!C482+273.15))</f>
        <v>1.2060497570954571</v>
      </c>
      <c r="G482" s="77">
        <f t="shared" si="45"/>
        <v>2.0209796292165834</v>
      </c>
      <c r="H482" s="115">
        <f t="shared" si="46"/>
        <v>0.58823529411764708</v>
      </c>
      <c r="I482" s="80">
        <f>IF((A482-Overview!$F$43)/365=ROUND((A482-Overview!$F$43)/365,0),I481*0.05,I481+U481)</f>
        <v>1955.7500926015648</v>
      </c>
      <c r="J482" s="70">
        <f>IF(D482&lt;Overview!$F$16,1,'='!G482/Overview!$F$26)</f>
        <v>87.488295637081535</v>
      </c>
      <c r="K482" s="71">
        <f>IF(D482&lt;Overview!$F$17,'='!G482/Overview!$F$26,Overview!$F$33)</f>
        <v>9.1428571428571423</v>
      </c>
      <c r="L482" s="72">
        <f t="shared" si="47"/>
        <v>9.1428571428571423</v>
      </c>
      <c r="M482" s="81">
        <f>MIN(1,Overview!$F$44*F482*(G482-Overview!$F$25)^2+0.2)</f>
        <v>1</v>
      </c>
      <c r="N482" s="48">
        <f>L482*F482*Overview!$F$8</f>
        <v>0.12482270400293095</v>
      </c>
      <c r="O482" s="48">
        <f>F482*Overview!$F$6</f>
        <v>2.3686817229354781E-3</v>
      </c>
      <c r="P482" s="122">
        <f>N482*(H482/G482-(1+Overview!$F$35/'='!G482)/(Overview!$F$37*Overview!$F$33))/('='!H482+Overview!$F$36)</f>
        <v>4.940645882417832E-3</v>
      </c>
      <c r="Q482" s="128">
        <f>(N482/G482-P482)*H482*Overview!$F$29*'='!G482^3</f>
        <v>249.7801055194769</v>
      </c>
      <c r="R482" s="57">
        <f t="shared" si="42"/>
        <v>0</v>
      </c>
      <c r="S482" s="58">
        <f t="shared" si="43"/>
        <v>3.3283148945130766E-3</v>
      </c>
      <c r="T482" s="58">
        <f>IF(D482&lt;Overview!$F$18,(1-Overview!$F$9)*'='!Q482-'='!D482*'='!O482,0)</f>
        <v>0</v>
      </c>
      <c r="U482" s="54">
        <f>IF(D482&gt;=Overview!$F$18,(1-Overview!$F$9)*'='!Q482-Overview!$F$18*'='!O482,0)</f>
        <v>20.861771457127571</v>
      </c>
      <c r="V482" s="2"/>
      <c r="W482" s="112">
        <f>G482/Overview!$F$19</f>
        <v>2.9838766118656186</v>
      </c>
      <c r="X482" s="60">
        <f>G482^3*(1+H482*Overview!$F$38)</f>
        <v>10.376808271673211</v>
      </c>
      <c r="Y482" s="61">
        <f>G482^3*Overview!$F$42*(1+Overview!$F$38*H482)+I482*Overview!$F$39/Overview!$F$40</f>
        <v>1.0188989757472751</v>
      </c>
      <c r="AD482" s="2"/>
    </row>
    <row r="483" spans="1:30">
      <c r="A483" s="34">
        <v>480</v>
      </c>
      <c r="B483">
        <v>1</v>
      </c>
      <c r="C483">
        <v>24</v>
      </c>
      <c r="D483" s="149">
        <f t="shared" si="44"/>
        <v>178.09744310451387</v>
      </c>
      <c r="E483" s="125">
        <f>B483/(B483+Overview!$F$22)</f>
        <v>0.58823529411764708</v>
      </c>
      <c r="F483" s="118">
        <f>EXP(Overview!$F$21/Overview!$F$5-Overview!$F$21/('='!C483+273.15))</f>
        <v>1.2060497570954571</v>
      </c>
      <c r="G483" s="77">
        <f t="shared" si="45"/>
        <v>2.0243079441110963</v>
      </c>
      <c r="H483" s="115">
        <f t="shared" si="46"/>
        <v>0.58823529411764708</v>
      </c>
      <c r="I483" s="80">
        <f>IF((A483-Overview!$F$43)/365=ROUND((A483-Overview!$F$43)/365,0),I482*0.05,I482+U482)</f>
        <v>1976.6118640586924</v>
      </c>
      <c r="J483" s="70">
        <f>IF(D483&lt;Overview!$F$16,1,'='!G483/Overview!$F$26)</f>
        <v>87.632378532947897</v>
      </c>
      <c r="K483" s="71">
        <f>IF(D483&lt;Overview!$F$17,'='!G483/Overview!$F$26,Overview!$F$33)</f>
        <v>9.1428571428571423</v>
      </c>
      <c r="L483" s="72">
        <f t="shared" si="47"/>
        <v>9.1428571428571423</v>
      </c>
      <c r="M483" s="81">
        <f>MIN(1,Overview!$F$44*F483*(G483-Overview!$F$25)^2+0.2)</f>
        <v>1</v>
      </c>
      <c r="N483" s="48">
        <f>L483*F483*Overview!$F$8</f>
        <v>0.12482270400293095</v>
      </c>
      <c r="O483" s="48">
        <f>F483*Overview!$F$6</f>
        <v>2.3686817229354781E-3</v>
      </c>
      <c r="P483" s="122">
        <f>N483*(H483/G483-(1+Overview!$F$35/'='!G483)/(Overview!$F$37*Overview!$F$33))/('='!H483+Overview!$F$36)</f>
        <v>4.9232025719175582E-3</v>
      </c>
      <c r="Q483" s="128">
        <f>(N483/G483-P483)*H483*Overview!$F$29*'='!G483^3</f>
        <v>250.6446711333289</v>
      </c>
      <c r="R483" s="57">
        <f t="shared" si="42"/>
        <v>0</v>
      </c>
      <c r="S483" s="58">
        <f t="shared" si="43"/>
        <v>3.322026025600298E-3</v>
      </c>
      <c r="T483" s="58">
        <f>IF(D483&lt;Overview!$F$18,(1-Overview!$F$9)*'='!Q483-'='!D483*'='!O483,0)</f>
        <v>0</v>
      </c>
      <c r="U483" s="54">
        <f>IF(D483&gt;=Overview!$F$18,(1-Overview!$F$9)*'='!Q483-Overview!$F$18*'='!O483,0)</f>
        <v>20.935432447427761</v>
      </c>
      <c r="V483" s="2"/>
      <c r="W483" s="112">
        <f>G483/Overview!$F$19</f>
        <v>2.9887907044309703</v>
      </c>
      <c r="X483" s="60">
        <f>G483^3*(1+H483*Overview!$F$38)</f>
        <v>10.428160885650239</v>
      </c>
      <c r="Y483" s="61">
        <f>G483^3*Overview!$F$42*(1+Overview!$F$38*H483)+I483*Overview!$F$39/Overview!$F$40</f>
        <v>1.0244272498012539</v>
      </c>
      <c r="AD483" s="2"/>
    </row>
    <row r="484" spans="1:30">
      <c r="A484" s="34">
        <v>481</v>
      </c>
      <c r="B484">
        <v>1</v>
      </c>
      <c r="C484">
        <v>24</v>
      </c>
      <c r="D484" s="149">
        <f t="shared" si="44"/>
        <v>178.09744310451387</v>
      </c>
      <c r="E484" s="125">
        <f>B484/(B484+Overview!$F$22)</f>
        <v>0.58823529411764708</v>
      </c>
      <c r="F484" s="118">
        <f>EXP(Overview!$F$21/Overview!$F$5-Overview!$F$21/('='!C484+273.15))</f>
        <v>1.2060497570954571</v>
      </c>
      <c r="G484" s="77">
        <f t="shared" si="45"/>
        <v>2.0276299701366964</v>
      </c>
      <c r="H484" s="115">
        <f t="shared" si="46"/>
        <v>0.58823529411764708</v>
      </c>
      <c r="I484" s="80">
        <f>IF((A484-Overview!$F$43)/365=ROUND((A484-Overview!$F$43)/365,0),I483*0.05,I483+U483)</f>
        <v>1997.5472965061201</v>
      </c>
      <c r="J484" s="70">
        <f>IF(D484&lt;Overview!$F$16,1,'='!G484/Overview!$F$26)</f>
        <v>87.776189183406771</v>
      </c>
      <c r="K484" s="71">
        <f>IF(D484&lt;Overview!$F$17,'='!G484/Overview!$F$26,Overview!$F$33)</f>
        <v>9.1428571428571423</v>
      </c>
      <c r="L484" s="72">
        <f t="shared" si="47"/>
        <v>9.1428571428571423</v>
      </c>
      <c r="M484" s="81">
        <f>MIN(1,Overview!$F$44*F484*(G484-Overview!$F$25)^2+0.2)</f>
        <v>1</v>
      </c>
      <c r="N484" s="48">
        <f>L484*F484*Overview!$F$8</f>
        <v>0.12482270400293095</v>
      </c>
      <c r="O484" s="48">
        <f>F484*Overview!$F$6</f>
        <v>2.3686817229354781E-3</v>
      </c>
      <c r="P484" s="122">
        <f>N484*(H484/G484-(1+Overview!$F$35/'='!G484)/(Overview!$F$37*Overview!$F$33))/('='!H484+Overview!$F$36)</f>
        <v>4.9058493241481106E-3</v>
      </c>
      <c r="Q484" s="128">
        <f>(N484/G484-P484)*H484*Overview!$F$29*'='!G484^3</f>
        <v>251.50922445209599</v>
      </c>
      <c r="R484" s="57">
        <f t="shared" si="42"/>
        <v>0</v>
      </c>
      <c r="S484" s="58">
        <f t="shared" si="43"/>
        <v>3.315749039539189E-3</v>
      </c>
      <c r="T484" s="58">
        <f>IF(D484&lt;Overview!$F$18,(1-Overview!$F$9)*'='!Q484-'='!D484*'='!O484,0)</f>
        <v>0</v>
      </c>
      <c r="U484" s="54">
        <f>IF(D484&gt;=Overview!$F$18,(1-Overview!$F$9)*'='!Q484-Overview!$F$18*'='!O484,0)</f>
        <v>21.009092390186719</v>
      </c>
      <c r="V484" s="2"/>
      <c r="W484" s="112">
        <f>G484/Overview!$F$19</f>
        <v>2.9936955117919628</v>
      </c>
      <c r="X484" s="60">
        <f>G484^3*(1+H484*Overview!$F$38)</f>
        <v>10.479585132552913</v>
      </c>
      <c r="Y484" s="61">
        <f>G484^3*Overview!$F$42*(1+Overview!$F$38*H484)+I484*Overview!$F$39/Overview!$F$40</f>
        <v>1.0299651717233917</v>
      </c>
      <c r="AD484" s="2"/>
    </row>
    <row r="485" spans="1:30">
      <c r="A485" s="34">
        <v>482</v>
      </c>
      <c r="B485">
        <v>1</v>
      </c>
      <c r="C485">
        <v>24</v>
      </c>
      <c r="D485" s="149">
        <f t="shared" si="44"/>
        <v>178.09744310451387</v>
      </c>
      <c r="E485" s="125">
        <f>B485/(B485+Overview!$F$22)</f>
        <v>0.58823529411764708</v>
      </c>
      <c r="F485" s="118">
        <f>EXP(Overview!$F$21/Overview!$F$5-Overview!$F$21/('='!C485+273.15))</f>
        <v>1.2060497570954571</v>
      </c>
      <c r="G485" s="77">
        <f t="shared" si="45"/>
        <v>2.0309457191762355</v>
      </c>
      <c r="H485" s="115">
        <f t="shared" si="46"/>
        <v>0.58823529411764708</v>
      </c>
      <c r="I485" s="80">
        <f>IF((A485-Overview!$F$43)/365=ROUND((A485-Overview!$F$43)/365,0),I484*0.05,I484+U484)</f>
        <v>2018.5563888963068</v>
      </c>
      <c r="J485" s="70">
        <f>IF(D485&lt;Overview!$F$16,1,'='!G485/Overview!$F$26)</f>
        <v>87.919728102867339</v>
      </c>
      <c r="K485" s="71">
        <f>IF(D485&lt;Overview!$F$17,'='!G485/Overview!$F$26,Overview!$F$33)</f>
        <v>9.1428571428571423</v>
      </c>
      <c r="L485" s="72">
        <f t="shared" si="47"/>
        <v>9.1428571428571423</v>
      </c>
      <c r="M485" s="81">
        <f>MIN(1,Overview!$F$44*F485*(G485-Overview!$F$25)^2+0.2)</f>
        <v>1</v>
      </c>
      <c r="N485" s="48">
        <f>L485*F485*Overview!$F$8</f>
        <v>0.12482270400293095</v>
      </c>
      <c r="O485" s="48">
        <f>F485*Overview!$F$6</f>
        <v>2.3686817229354781E-3</v>
      </c>
      <c r="P485" s="122">
        <f>N485*(H485/G485-(1+Overview!$F$35/'='!G485)/(Overview!$F$37*Overview!$F$33))/('='!H485+Overview!$F$36)</f>
        <v>4.8885854741889207E-3</v>
      </c>
      <c r="Q485" s="128">
        <f>(N485/G485-P485)*H485*Overview!$F$29*'='!G485^3</f>
        <v>252.37376004000086</v>
      </c>
      <c r="R485" s="57">
        <f t="shared" si="42"/>
        <v>0</v>
      </c>
      <c r="S485" s="58">
        <f t="shared" si="43"/>
        <v>3.3094839138770385E-3</v>
      </c>
      <c r="T485" s="58">
        <f>IF(D485&lt;Overview!$F$18,(1-Overview!$F$9)*'='!Q485-'='!D485*'='!O485,0)</f>
        <v>0</v>
      </c>
      <c r="U485" s="54">
        <f>IF(D485&gt;=Overview!$F$18,(1-Overview!$F$9)*'='!Q485-Overview!$F$18*'='!O485,0)</f>
        <v>21.082750822276214</v>
      </c>
      <c r="V485" s="2"/>
      <c r="W485" s="112">
        <f>G485/Overview!$F$19</f>
        <v>2.998591051493039</v>
      </c>
      <c r="X485" s="60">
        <f>G485^3*(1+H485*Overview!$F$38)</f>
        <v>10.531080515994221</v>
      </c>
      <c r="Y485" s="61">
        <f>G485^3*Overview!$F$42*(1+Overview!$F$38*H485)+I485*Overview!$F$39/Overview!$F$40</f>
        <v>1.0355126967933375</v>
      </c>
      <c r="AD485" s="2"/>
    </row>
    <row r="486" spans="1:30">
      <c r="A486" s="34">
        <v>483</v>
      </c>
      <c r="B486">
        <v>1</v>
      </c>
      <c r="C486">
        <v>24</v>
      </c>
      <c r="D486" s="149">
        <f t="shared" si="44"/>
        <v>178.09744310451387</v>
      </c>
      <c r="E486" s="125">
        <f>B486/(B486+Overview!$F$22)</f>
        <v>0.58823529411764708</v>
      </c>
      <c r="F486" s="118">
        <f>EXP(Overview!$F$21/Overview!$F$5-Overview!$F$21/('='!C486+273.15))</f>
        <v>1.2060497570954571</v>
      </c>
      <c r="G486" s="77">
        <f t="shared" si="45"/>
        <v>2.0342552030901127</v>
      </c>
      <c r="H486" s="115">
        <f t="shared" si="46"/>
        <v>0.58823529411764708</v>
      </c>
      <c r="I486" s="80">
        <f>IF((A486-Overview!$F$43)/365=ROUND((A486-Overview!$F$43)/365,0),I485*0.05,I485+U485)</f>
        <v>2039.639139718583</v>
      </c>
      <c r="J486" s="70">
        <f>IF(D486&lt;Overview!$F$16,1,'='!G486/Overview!$F$26)</f>
        <v>88.062995804766786</v>
      </c>
      <c r="K486" s="71">
        <f>IF(D486&lt;Overview!$F$17,'='!G486/Overview!$F$26,Overview!$F$33)</f>
        <v>9.1428571428571423</v>
      </c>
      <c r="L486" s="72">
        <f t="shared" si="47"/>
        <v>9.1428571428571423</v>
      </c>
      <c r="M486" s="81">
        <f>MIN(1,Overview!$F$44*F486*(G486-Overview!$F$25)^2+0.2)</f>
        <v>1</v>
      </c>
      <c r="N486" s="48">
        <f>L486*F486*Overview!$F$8</f>
        <v>0.12482270400293095</v>
      </c>
      <c r="O486" s="48">
        <f>F486*Overview!$F$6</f>
        <v>2.3686817229354781E-3</v>
      </c>
      <c r="P486" s="122">
        <f>N486*(H486/G486-(1+Overview!$F$35/'='!G486)/(Overview!$F$37*Overview!$F$33))/('='!H486+Overview!$F$36)</f>
        <v>4.871410363634544E-3</v>
      </c>
      <c r="Q486" s="128">
        <f>(N486/G486-P486)*H486*Overview!$F$29*'='!G486^3</f>
        <v>253.23827248840129</v>
      </c>
      <c r="R486" s="57">
        <f t="shared" si="42"/>
        <v>0</v>
      </c>
      <c r="S486" s="58">
        <f t="shared" si="43"/>
        <v>3.3032306262035563E-3</v>
      </c>
      <c r="T486" s="58">
        <f>IF(D486&lt;Overview!$F$18,(1-Overview!$F$9)*'='!Q486-'='!D486*'='!O486,0)</f>
        <v>0</v>
      </c>
      <c r="U486" s="54">
        <f>IF(D486&gt;=Overview!$F$18,(1-Overview!$F$9)*'='!Q486-Overview!$F$18*'='!O486,0)</f>
        <v>21.156407282879929</v>
      </c>
      <c r="V486" s="2"/>
      <c r="W486" s="112">
        <f>G486/Overview!$F$19</f>
        <v>3.0034773410454934</v>
      </c>
      <c r="X486" s="60">
        <f>G486^3*(1+H486*Overview!$F$38)</f>
        <v>10.582646540328057</v>
      </c>
      <c r="Y486" s="61">
        <f>G486^3*Overview!$F$42*(1+Overview!$F$38*H486)+I486*Overview!$F$39/Overview!$F$40</f>
        <v>1.0410697803372961</v>
      </c>
      <c r="AD486" s="2"/>
    </row>
    <row r="487" spans="1:30">
      <c r="A487" s="34">
        <v>484</v>
      </c>
      <c r="B487">
        <v>1</v>
      </c>
      <c r="C487">
        <v>24</v>
      </c>
      <c r="D487" s="149">
        <f t="shared" si="44"/>
        <v>178.09744310451387</v>
      </c>
      <c r="E487" s="125">
        <f>B487/(B487+Overview!$F$22)</f>
        <v>0.58823529411764708</v>
      </c>
      <c r="F487" s="118">
        <f>EXP(Overview!$F$21/Overview!$F$5-Overview!$F$21/('='!C487+273.15))</f>
        <v>1.2060497570954571</v>
      </c>
      <c r="G487" s="77">
        <f t="shared" si="45"/>
        <v>2.0375584337163164</v>
      </c>
      <c r="H487" s="115">
        <f t="shared" si="46"/>
        <v>0.58823529411764708</v>
      </c>
      <c r="I487" s="80">
        <f>IF((A487-Overview!$F$43)/365=ROUND((A487-Overview!$F$43)/365,0),I486*0.05,I486+U486)</f>
        <v>2060.7955470014631</v>
      </c>
      <c r="J487" s="70">
        <f>IF(D487&lt;Overview!$F$16,1,'='!G487/Overview!$F$26)</f>
        <v>88.205992801572137</v>
      </c>
      <c r="K487" s="71">
        <f>IF(D487&lt;Overview!$F$17,'='!G487/Overview!$F$26,Overview!$F$33)</f>
        <v>9.1428571428571423</v>
      </c>
      <c r="L487" s="72">
        <f t="shared" si="47"/>
        <v>9.1428571428571423</v>
      </c>
      <c r="M487" s="81">
        <f>MIN(1,Overview!$F$44*F487*(G487-Overview!$F$25)^2+0.2)</f>
        <v>1</v>
      </c>
      <c r="N487" s="48">
        <f>L487*F487*Overview!$F$8</f>
        <v>0.12482270400293095</v>
      </c>
      <c r="O487" s="48">
        <f>F487*Overview!$F$6</f>
        <v>2.3686817229354781E-3</v>
      </c>
      <c r="P487" s="122">
        <f>N487*(H487/G487-(1+Overview!$F$35/'='!G487)/(Overview!$F$37*Overview!$F$33))/('='!H487+Overview!$F$36)</f>
        <v>4.8543233405150526E-3</v>
      </c>
      <c r="Q487" s="128">
        <f>(N487/G487-P487)*H487*Overview!$F$29*'='!G487^3</f>
        <v>254.10275641569589</v>
      </c>
      <c r="R487" s="57">
        <f t="shared" si="42"/>
        <v>0</v>
      </c>
      <c r="S487" s="58">
        <f t="shared" si="43"/>
        <v>3.2969891541508021E-3</v>
      </c>
      <c r="T487" s="58">
        <f>IF(D487&lt;Overview!$F$18,(1-Overview!$F$9)*'='!Q487-'='!D487*'='!O487,0)</f>
        <v>0</v>
      </c>
      <c r="U487" s="54">
        <f>IF(D487&gt;=Overview!$F$18,(1-Overview!$F$9)*'='!Q487-Overview!$F$18*'='!O487,0)</f>
        <v>21.230061313485429</v>
      </c>
      <c r="V487" s="2"/>
      <c r="W487" s="112">
        <f>G487/Overview!$F$19</f>
        <v>3.0083543979275302</v>
      </c>
      <c r="X487" s="60">
        <f>G487^3*(1+H487*Overview!$F$38)</f>
        <v>10.634282710657352</v>
      </c>
      <c r="Y487" s="61">
        <f>G487^3*Overview!$F$42*(1+Overview!$F$38*H487)+I487*Overview!$F$39/Overview!$F$40</f>
        <v>1.0466363777288616</v>
      </c>
      <c r="AD487" s="2"/>
    </row>
    <row r="488" spans="1:30">
      <c r="A488" s="34">
        <v>485</v>
      </c>
      <c r="B488">
        <v>1</v>
      </c>
      <c r="C488">
        <v>24</v>
      </c>
      <c r="D488" s="149">
        <f t="shared" si="44"/>
        <v>178.09744310451387</v>
      </c>
      <c r="E488" s="125">
        <f>B488/(B488+Overview!$F$22)</f>
        <v>0.58823529411764708</v>
      </c>
      <c r="F488" s="118">
        <f>EXP(Overview!$F$21/Overview!$F$5-Overview!$F$21/('='!C488+273.15))</f>
        <v>1.2060497570954571</v>
      </c>
      <c r="G488" s="77">
        <f t="shared" si="45"/>
        <v>2.0408554228704672</v>
      </c>
      <c r="H488" s="115">
        <f t="shared" si="46"/>
        <v>0.58823529411764708</v>
      </c>
      <c r="I488" s="80">
        <f>IF((A488-Overview!$F$43)/365=ROUND((A488-Overview!$F$43)/365,0),I487*0.05,I487+U487)</f>
        <v>2082.0256083149484</v>
      </c>
      <c r="J488" s="70">
        <f>IF(D488&lt;Overview!$F$16,1,'='!G488/Overview!$F$26)</f>
        <v>88.348719604782133</v>
      </c>
      <c r="K488" s="71">
        <f>IF(D488&lt;Overview!$F$17,'='!G488/Overview!$F$26,Overview!$F$33)</f>
        <v>9.1428571428571423</v>
      </c>
      <c r="L488" s="72">
        <f t="shared" si="47"/>
        <v>9.1428571428571423</v>
      </c>
      <c r="M488" s="81">
        <f>MIN(1,Overview!$F$44*F488*(G488-Overview!$F$25)^2+0.2)</f>
        <v>1</v>
      </c>
      <c r="N488" s="48">
        <f>L488*F488*Overview!$F$8</f>
        <v>0.12482270400293095</v>
      </c>
      <c r="O488" s="48">
        <f>F488*Overview!$F$6</f>
        <v>2.3686817229354781E-3</v>
      </c>
      <c r="P488" s="122">
        <f>N488*(H488/G488-(1+Overview!$F$35/'='!G488)/(Overview!$F$37*Overview!$F$33))/('='!H488+Overview!$F$36)</f>
        <v>4.8373237592175466E-3</v>
      </c>
      <c r="Q488" s="128">
        <f>(N488/G488-P488)*H488*Overview!$F$29*'='!G488^3</f>
        <v>254.96720646723094</v>
      </c>
      <c r="R488" s="57">
        <f t="shared" si="42"/>
        <v>0</v>
      </c>
      <c r="S488" s="58">
        <f t="shared" si="43"/>
        <v>3.290759475393095E-3</v>
      </c>
      <c r="T488" s="58">
        <f>IF(D488&lt;Overview!$F$18,(1-Overview!$F$9)*'='!Q488-'='!D488*'='!O488,0)</f>
        <v>0</v>
      </c>
      <c r="U488" s="54">
        <f>IF(D488&gt;=Overview!$F$18,(1-Overview!$F$9)*'='!Q488-Overview!$F$18*'='!O488,0)</f>
        <v>21.303712457876216</v>
      </c>
      <c r="V488" s="2"/>
      <c r="W488" s="112">
        <f>G488/Overview!$F$19</f>
        <v>3.0132222395843304</v>
      </c>
      <c r="X488" s="60">
        <f>G488^3*(1+H488*Overview!$F$38)</f>
        <v>10.685988532842172</v>
      </c>
      <c r="Y488" s="61">
        <f>G488^3*Overview!$F$42*(1+Overview!$F$38*H488)+I488*Overview!$F$39/Overview!$F$40</f>
        <v>1.0522124443898451</v>
      </c>
      <c r="AD488" s="2"/>
    </row>
    <row r="489" spans="1:30">
      <c r="A489" s="34">
        <v>486</v>
      </c>
      <c r="B489">
        <v>1</v>
      </c>
      <c r="C489">
        <v>24</v>
      </c>
      <c r="D489" s="149">
        <f t="shared" si="44"/>
        <v>178.09744310451387</v>
      </c>
      <c r="E489" s="125">
        <f>B489/(B489+Overview!$F$22)</f>
        <v>0.58823529411764708</v>
      </c>
      <c r="F489" s="118">
        <f>EXP(Overview!$F$21/Overview!$F$5-Overview!$F$21/('='!C489+273.15))</f>
        <v>1.2060497570954571</v>
      </c>
      <c r="G489" s="77">
        <f t="shared" si="45"/>
        <v>2.0441461823458602</v>
      </c>
      <c r="H489" s="115">
        <f t="shared" si="46"/>
        <v>0.58823529411764708</v>
      </c>
      <c r="I489" s="80">
        <f>IF((A489-Overview!$F$43)/365=ROUND((A489-Overview!$F$43)/365,0),I488*0.05,I488+U488)</f>
        <v>2103.3293207728248</v>
      </c>
      <c r="J489" s="70">
        <f>IF(D489&lt;Overview!$F$16,1,'='!G489/Overview!$F$26)</f>
        <v>88.491176724929019</v>
      </c>
      <c r="K489" s="71">
        <f>IF(D489&lt;Overview!$F$17,'='!G489/Overview!$F$26,Overview!$F$33)</f>
        <v>9.1428571428571423</v>
      </c>
      <c r="L489" s="72">
        <f t="shared" si="47"/>
        <v>9.1428571428571423</v>
      </c>
      <c r="M489" s="81">
        <f>MIN(1,Overview!$F$44*F489*(G489-Overview!$F$25)^2+0.2)</f>
        <v>1</v>
      </c>
      <c r="N489" s="48">
        <f>L489*F489*Overview!$F$8</f>
        <v>0.12482270400293095</v>
      </c>
      <c r="O489" s="48">
        <f>F489*Overview!$F$6</f>
        <v>2.3686817229354781E-3</v>
      </c>
      <c r="P489" s="122">
        <f>N489*(H489/G489-(1+Overview!$F$35/'='!G489)/(Overview!$F$37*Overview!$F$33))/('='!H489+Overview!$F$36)</f>
        <v>4.8204109804088537E-3</v>
      </c>
      <c r="Q489" s="128">
        <f>(N489/G489-P489)*H489*Overview!$F$29*'='!G489^3</f>
        <v>255.83161731520701</v>
      </c>
      <c r="R489" s="57">
        <f t="shared" si="42"/>
        <v>0</v>
      </c>
      <c r="S489" s="58">
        <f t="shared" si="43"/>
        <v>3.2845415676469414E-3</v>
      </c>
      <c r="T489" s="58">
        <f>IF(D489&lt;Overview!$F$18,(1-Overview!$F$9)*'='!Q489-'='!D489*'='!O489,0)</f>
        <v>0</v>
      </c>
      <c r="U489" s="54">
        <f>IF(D489&gt;=Overview!$F$18,(1-Overview!$F$9)*'='!Q489-Overview!$F$18*'='!O489,0)</f>
        <v>21.377360262123776</v>
      </c>
      <c r="V489" s="2"/>
      <c r="W489" s="112">
        <f>G489/Overview!$F$19</f>
        <v>3.0180808834281119</v>
      </c>
      <c r="X489" s="60">
        <f>G489^3*(1+H489*Overview!$F$38)</f>
        <v>10.737763513507675</v>
      </c>
      <c r="Y489" s="61">
        <f>G489^3*Overview!$F$42*(1+Overview!$F$38*H489)+I489*Overview!$F$39/Overview!$F$40</f>
        <v>1.0577979357910916</v>
      </c>
      <c r="AD489" s="2"/>
    </row>
    <row r="490" spans="1:30">
      <c r="A490" s="34">
        <v>487</v>
      </c>
      <c r="B490">
        <v>1</v>
      </c>
      <c r="C490">
        <v>24</v>
      </c>
      <c r="D490" s="149">
        <f t="shared" si="44"/>
        <v>178.09744310451387</v>
      </c>
      <c r="E490" s="125">
        <f>B490/(B490+Overview!$F$22)</f>
        <v>0.58823529411764708</v>
      </c>
      <c r="F490" s="118">
        <f>EXP(Overview!$F$21/Overview!$F$5-Overview!$F$21/('='!C490+273.15))</f>
        <v>1.2060497570954571</v>
      </c>
      <c r="G490" s="77">
        <f t="shared" si="45"/>
        <v>2.0474307239135072</v>
      </c>
      <c r="H490" s="115">
        <f t="shared" si="46"/>
        <v>0.58823529411764708</v>
      </c>
      <c r="I490" s="80">
        <f>IF((A490-Overview!$F$43)/365=ROUND((A490-Overview!$F$43)/365,0),I489*0.05,I489+U489)</f>
        <v>2124.7066810349484</v>
      </c>
      <c r="J490" s="70">
        <f>IF(D490&lt;Overview!$F$16,1,'='!G490/Overview!$F$26)</f>
        <v>88.633364671580409</v>
      </c>
      <c r="K490" s="71">
        <f>IF(D490&lt;Overview!$F$17,'='!G490/Overview!$F$26,Overview!$F$33)</f>
        <v>9.1428571428571423</v>
      </c>
      <c r="L490" s="72">
        <f t="shared" si="47"/>
        <v>9.1428571428571423</v>
      </c>
      <c r="M490" s="81">
        <f>MIN(1,Overview!$F$44*F490*(G490-Overview!$F$25)^2+0.2)</f>
        <v>1</v>
      </c>
      <c r="N490" s="48">
        <f>L490*F490*Overview!$F$8</f>
        <v>0.12482270400293095</v>
      </c>
      <c r="O490" s="48">
        <f>F490*Overview!$F$6</f>
        <v>2.3686817229354781E-3</v>
      </c>
      <c r="P490" s="122">
        <f>N490*(H490/G490-(1+Overview!$F$35/'='!G490)/(Overview!$F$37*Overview!$F$33))/('='!H490+Overview!$F$36)</f>
        <v>4.8035843709593237E-3</v>
      </c>
      <c r="Q490" s="128">
        <f>(N490/G490-P490)*H490*Overview!$F$29*'='!G490^3</f>
        <v>256.69598365858599</v>
      </c>
      <c r="R490" s="57">
        <f t="shared" si="42"/>
        <v>0</v>
      </c>
      <c r="S490" s="58">
        <f t="shared" si="43"/>
        <v>3.2783354086709528E-3</v>
      </c>
      <c r="T490" s="58">
        <f>IF(D490&lt;Overview!$F$18,(1-Overview!$F$9)*'='!Q490-'='!D490*'='!O490,0)</f>
        <v>0</v>
      </c>
      <c r="U490" s="54">
        <f>IF(D490&gt;=Overview!$F$18,(1-Overview!$F$9)*'='!Q490-Overview!$F$18*'='!O490,0)</f>
        <v>21.451004274579667</v>
      </c>
      <c r="V490" s="2"/>
      <c r="W490" s="112">
        <f>G490/Overview!$F$19</f>
        <v>3.0229303468381916</v>
      </c>
      <c r="X490" s="60">
        <f>G490^3*(1+H490*Overview!$F$38)</f>
        <v>10.78960716005199</v>
      </c>
      <c r="Y490" s="61">
        <f>G490^3*Overview!$F$42*(1+Overview!$F$38*H490)+I490*Overview!$F$39/Overview!$F$40</f>
        <v>1.0633928074532886</v>
      </c>
      <c r="AD490" s="2"/>
    </row>
    <row r="491" spans="1:30">
      <c r="A491" s="34">
        <v>488</v>
      </c>
      <c r="B491">
        <v>1</v>
      </c>
      <c r="C491">
        <v>24</v>
      </c>
      <c r="D491" s="149">
        <f t="shared" si="44"/>
        <v>178.09744310451387</v>
      </c>
      <c r="E491" s="125">
        <f>B491/(B491+Overview!$F$22)</f>
        <v>0.58823529411764708</v>
      </c>
      <c r="F491" s="118">
        <f>EXP(Overview!$F$21/Overview!$F$5-Overview!$F$21/('='!C491+273.15))</f>
        <v>1.2060497570954571</v>
      </c>
      <c r="G491" s="77">
        <f t="shared" si="45"/>
        <v>2.0507090593221782</v>
      </c>
      <c r="H491" s="115">
        <f t="shared" si="46"/>
        <v>0.58823529411764708</v>
      </c>
      <c r="I491" s="80">
        <f>IF((A491-Overview!$F$43)/365=ROUND((A491-Overview!$F$43)/365,0),I490*0.05,I490+U490)</f>
        <v>2146.157685309528</v>
      </c>
      <c r="J491" s="70">
        <f>IF(D491&lt;Overview!$F$16,1,'='!G491/Overview!$F$26)</f>
        <v>88.775283953341045</v>
      </c>
      <c r="K491" s="71">
        <f>IF(D491&lt;Overview!$F$17,'='!G491/Overview!$F$26,Overview!$F$33)</f>
        <v>9.1428571428571423</v>
      </c>
      <c r="L491" s="72">
        <f t="shared" si="47"/>
        <v>9.1428571428571423</v>
      </c>
      <c r="M491" s="81">
        <f>MIN(1,Overview!$F$44*F491*(G491-Overview!$F$25)^2+0.2)</f>
        <v>1</v>
      </c>
      <c r="N491" s="48">
        <f>L491*F491*Overview!$F$8</f>
        <v>0.12482270400293095</v>
      </c>
      <c r="O491" s="48">
        <f>F491*Overview!$F$6</f>
        <v>2.3686817229354781E-3</v>
      </c>
      <c r="P491" s="122">
        <f>N491*(H491/G491-(1+Overview!$F$35/'='!G491)/(Overview!$F$37*Overview!$F$33))/('='!H491+Overview!$F$36)</f>
        <v>4.7868433038677407E-3</v>
      </c>
      <c r="Q491" s="128">
        <f>(N491/G491-P491)*H491*Overview!$F$29*'='!G491^3</f>
        <v>257.5603002229978</v>
      </c>
      <c r="R491" s="57">
        <f t="shared" si="42"/>
        <v>0</v>
      </c>
      <c r="S491" s="58">
        <f t="shared" si="43"/>
        <v>3.2721409762657607E-3</v>
      </c>
      <c r="T491" s="58">
        <f>IF(D491&lt;Overview!$F$18,(1-Overview!$F$9)*'='!Q491-'='!D491*'='!O491,0)</f>
        <v>0</v>
      </c>
      <c r="U491" s="54">
        <f>IF(D491&gt;=Overview!$F$18,(1-Overview!$F$9)*'='!Q491-Overview!$F$18*'='!O491,0)</f>
        <v>21.524644045867554</v>
      </c>
      <c r="V491" s="2"/>
      <c r="W491" s="112">
        <f>G491/Overview!$F$19</f>
        <v>3.0277706471610486</v>
      </c>
      <c r="X491" s="60">
        <f>G491^3*(1+H491*Overview!$F$38)</f>
        <v>10.841518980653969</v>
      </c>
      <c r="Y491" s="61">
        <f>G491^3*Overview!$F$42*(1+Overview!$F$38*H491)+I491*Overview!$F$39/Overview!$F$40</f>
        <v>1.0689970149477619</v>
      </c>
      <c r="AD491" s="2"/>
    </row>
    <row r="492" spans="1:30">
      <c r="A492" s="34">
        <v>489</v>
      </c>
      <c r="B492">
        <v>1</v>
      </c>
      <c r="C492">
        <v>24</v>
      </c>
      <c r="D492" s="149">
        <f t="shared" si="44"/>
        <v>178.09744310451387</v>
      </c>
      <c r="E492" s="125">
        <f>B492/(B492+Overview!$F$22)</f>
        <v>0.58823529411764708</v>
      </c>
      <c r="F492" s="118">
        <f>EXP(Overview!$F$21/Overview!$F$5-Overview!$F$21/('='!C492+273.15))</f>
        <v>1.2060497570954571</v>
      </c>
      <c r="G492" s="77">
        <f t="shared" si="45"/>
        <v>2.0539812002984439</v>
      </c>
      <c r="H492" s="115">
        <f t="shared" si="46"/>
        <v>0.58823529411764708</v>
      </c>
      <c r="I492" s="80">
        <f>IF((A492-Overview!$F$43)/365=ROUND((A492-Overview!$F$43)/365,0),I491*0.05,I491+U491)</f>
        <v>2167.6823293553957</v>
      </c>
      <c r="J492" s="70">
        <f>IF(D492&lt;Overview!$F$16,1,'='!G492/Overview!$F$26)</f>
        <v>88.916935077854717</v>
      </c>
      <c r="K492" s="71">
        <f>IF(D492&lt;Overview!$F$17,'='!G492/Overview!$F$26,Overview!$F$33)</f>
        <v>9.1428571428571423</v>
      </c>
      <c r="L492" s="72">
        <f t="shared" si="47"/>
        <v>9.1428571428571423</v>
      </c>
      <c r="M492" s="81">
        <f>MIN(1,Overview!$F$44*F492*(G492-Overview!$F$25)^2+0.2)</f>
        <v>1</v>
      </c>
      <c r="N492" s="48">
        <f>L492*F492*Overview!$F$8</f>
        <v>0.12482270400293095</v>
      </c>
      <c r="O492" s="48">
        <f>F492*Overview!$F$6</f>
        <v>2.3686817229354781E-3</v>
      </c>
      <c r="P492" s="122">
        <f>N492*(H492/G492-(1+Overview!$F$35/'='!G492)/(Overview!$F$37*Overview!$F$33))/('='!H492+Overview!$F$36)</f>
        <v>4.7701871581873369E-3</v>
      </c>
      <c r="Q492" s="128">
        <f>(N492/G492-P492)*H492*Overview!$F$29*'='!G492^3</f>
        <v>258.42456176064815</v>
      </c>
      <c r="R492" s="57">
        <f t="shared" si="42"/>
        <v>0</v>
      </c>
      <c r="S492" s="58">
        <f t="shared" si="43"/>
        <v>3.2659582482739498E-3</v>
      </c>
      <c r="T492" s="58">
        <f>IF(D492&lt;Overview!$F$18,(1-Overview!$F$9)*'='!Q492-'='!D492*'='!O492,0)</f>
        <v>0</v>
      </c>
      <c r="U492" s="54">
        <f>IF(D492&gt;=Overview!$F$18,(1-Overview!$F$9)*'='!Q492-Overview!$F$18*'='!O492,0)</f>
        <v>21.598279128875362</v>
      </c>
      <c r="V492" s="2"/>
      <c r="W492" s="112">
        <f>G492/Overview!$F$19</f>
        <v>3.0326018017103853</v>
      </c>
      <c r="X492" s="60">
        <f>G492^3*(1+H492*Overview!$F$38)</f>
        <v>10.893498484280869</v>
      </c>
      <c r="Y492" s="61">
        <f>G492^3*Overview!$F$42*(1+Overview!$F$38*H492)+I492*Overview!$F$39/Overview!$F$40</f>
        <v>1.0746105138972672</v>
      </c>
      <c r="AD492" s="2"/>
    </row>
    <row r="493" spans="1:30">
      <c r="A493" s="34">
        <v>490</v>
      </c>
      <c r="B493">
        <v>1</v>
      </c>
      <c r="C493">
        <v>24</v>
      </c>
      <c r="D493" s="149">
        <f t="shared" si="44"/>
        <v>178.09744310451387</v>
      </c>
      <c r="E493" s="125">
        <f>B493/(B493+Overview!$F$22)</f>
        <v>0.58823529411764708</v>
      </c>
      <c r="F493" s="118">
        <f>EXP(Overview!$F$21/Overview!$F$5-Overview!$F$21/('='!C493+273.15))</f>
        <v>1.2060497570954571</v>
      </c>
      <c r="G493" s="77">
        <f t="shared" si="45"/>
        <v>2.0572471585467178</v>
      </c>
      <c r="H493" s="115">
        <f t="shared" si="46"/>
        <v>0.58823529411764708</v>
      </c>
      <c r="I493" s="80">
        <f>IF((A493-Overview!$F$43)/365=ROUND((A493-Overview!$F$43)/365,0),I492*0.05,I492+U492)</f>
        <v>2189.2806084842709</v>
      </c>
      <c r="J493" s="70">
        <f>IF(D493&lt;Overview!$F$16,1,'='!G493/Overview!$F$26)</f>
        <v>89.058318551805968</v>
      </c>
      <c r="K493" s="71">
        <f>IF(D493&lt;Overview!$F$17,'='!G493/Overview!$F$26,Overview!$F$33)</f>
        <v>9.1428571428571423</v>
      </c>
      <c r="L493" s="72">
        <f t="shared" si="47"/>
        <v>9.1428571428571423</v>
      </c>
      <c r="M493" s="81">
        <f>MIN(1,Overview!$F$44*F493*(G493-Overview!$F$25)^2+0.2)</f>
        <v>1</v>
      </c>
      <c r="N493" s="48">
        <f>L493*F493*Overview!$F$8</f>
        <v>0.12482270400293095</v>
      </c>
      <c r="O493" s="48">
        <f>F493*Overview!$F$6</f>
        <v>2.3686817229354781E-3</v>
      </c>
      <c r="P493" s="122">
        <f>N493*(H493/G493-(1+Overview!$F$35/'='!G493)/(Overview!$F$37*Overview!$F$33))/('='!H493+Overview!$F$36)</f>
        <v>4.7536153189528503E-3</v>
      </c>
      <c r="Q493" s="128">
        <f>(N493/G493-P493)*H493*Overview!$F$29*'='!G493^3</f>
        <v>259.28876305022601</v>
      </c>
      <c r="R493" s="57">
        <f t="shared" si="42"/>
        <v>0</v>
      </c>
      <c r="S493" s="58">
        <f t="shared" si="43"/>
        <v>3.2597872025799668E-3</v>
      </c>
      <c r="T493" s="58">
        <f>IF(D493&lt;Overview!$F$18,(1-Overview!$F$9)*'='!Q493-'='!D493*'='!O493,0)</f>
        <v>0</v>
      </c>
      <c r="U493" s="54">
        <f>IF(D493&gt;=Overview!$F$18,(1-Overview!$F$9)*'='!Q493-Overview!$F$18*'='!O493,0)</f>
        <v>21.671909078747397</v>
      </c>
      <c r="V493" s="2"/>
      <c r="W493" s="112">
        <f>G493/Overview!$F$19</f>
        <v>3.0374238277671899</v>
      </c>
      <c r="X493" s="60">
        <f>G493^3*(1+H493*Overview!$F$38)</f>
        <v>10.94554518069593</v>
      </c>
      <c r="Y493" s="61">
        <f>G493^3*Overview!$F$42*(1+Overview!$F$38*H493)+I493*Overview!$F$39/Overview!$F$40</f>
        <v>1.0802332599767683</v>
      </c>
      <c r="AD493" s="2"/>
    </row>
    <row r="494" spans="1:30">
      <c r="A494" s="34">
        <v>491</v>
      </c>
      <c r="B494">
        <v>1</v>
      </c>
      <c r="C494">
        <v>24</v>
      </c>
      <c r="D494" s="149">
        <f t="shared" si="44"/>
        <v>178.09744310451387</v>
      </c>
      <c r="E494" s="125">
        <f>B494/(B494+Overview!$F$22)</f>
        <v>0.58823529411764708</v>
      </c>
      <c r="F494" s="118">
        <f>EXP(Overview!$F$21/Overview!$F$5-Overview!$F$21/('='!C494+273.15))</f>
        <v>1.2060497570954571</v>
      </c>
      <c r="G494" s="77">
        <f t="shared" si="45"/>
        <v>2.0605069457492977</v>
      </c>
      <c r="H494" s="115">
        <f t="shared" si="46"/>
        <v>0.58823529411764708</v>
      </c>
      <c r="I494" s="80">
        <f>IF((A494-Overview!$F$43)/365=ROUND((A494-Overview!$F$43)/365,0),I493*0.05,I493+U493)</f>
        <v>2210.9525175630183</v>
      </c>
      <c r="J494" s="70">
        <f>IF(D494&lt;Overview!$F$16,1,'='!G494/Overview!$F$26)</f>
        <v>89.199434880921984</v>
      </c>
      <c r="K494" s="71">
        <f>IF(D494&lt;Overview!$F$17,'='!G494/Overview!$F$26,Overview!$F$33)</f>
        <v>9.1428571428571423</v>
      </c>
      <c r="L494" s="72">
        <f t="shared" si="47"/>
        <v>9.1428571428571423</v>
      </c>
      <c r="M494" s="81">
        <f>MIN(1,Overview!$F$44*F494*(G494-Overview!$F$25)^2+0.2)</f>
        <v>1</v>
      </c>
      <c r="N494" s="48">
        <f>L494*F494*Overview!$F$8</f>
        <v>0.12482270400293095</v>
      </c>
      <c r="O494" s="48">
        <f>F494*Overview!$F$6</f>
        <v>2.3686817229354781E-3</v>
      </c>
      <c r="P494" s="122">
        <f>N494*(H494/G494-(1+Overview!$F$35/'='!G494)/(Overview!$F$37*Overview!$F$33))/('='!H494+Overview!$F$36)</f>
        <v>4.7371271771086531E-3</v>
      </c>
      <c r="Q494" s="128">
        <f>(N494/G494-P494)*H494*Overview!$F$29*'='!G494^3</f>
        <v>260.15289889681122</v>
      </c>
      <c r="R494" s="57">
        <f t="shared" si="42"/>
        <v>0</v>
      </c>
      <c r="S494" s="58">
        <f t="shared" si="43"/>
        <v>3.2536278171100478E-3</v>
      </c>
      <c r="T494" s="58">
        <f>IF(D494&lt;Overview!$F$18,(1-Overview!$F$9)*'='!Q494-'='!D494*'='!O494,0)</f>
        <v>0</v>
      </c>
      <c r="U494" s="54">
        <f>IF(D494&gt;=Overview!$F$18,(1-Overview!$F$9)*'='!Q494-Overview!$F$18*'='!O494,0)</f>
        <v>21.745533452876455</v>
      </c>
      <c r="V494" s="2"/>
      <c r="W494" s="112">
        <f>G494/Overview!$F$19</f>
        <v>3.0422367425797989</v>
      </c>
      <c r="X494" s="60">
        <f>G494^3*(1+H494*Overview!$F$38)</f>
        <v>10.99765858046584</v>
      </c>
      <c r="Y494" s="61">
        <f>G494^3*Overview!$F$42*(1+Overview!$F$38*H494)+I494*Overview!$F$39/Overview!$F$40</f>
        <v>1.0858652089142093</v>
      </c>
      <c r="AD494" s="2"/>
    </row>
    <row r="495" spans="1:30">
      <c r="A495" s="34">
        <v>492</v>
      </c>
      <c r="B495">
        <v>1</v>
      </c>
      <c r="C495">
        <v>24</v>
      </c>
      <c r="D495" s="149">
        <f t="shared" si="44"/>
        <v>178.09744310451387</v>
      </c>
      <c r="E495" s="125">
        <f>B495/(B495+Overview!$F$22)</f>
        <v>0.58823529411764708</v>
      </c>
      <c r="F495" s="118">
        <f>EXP(Overview!$F$21/Overview!$F$5-Overview!$F$21/('='!C495+273.15))</f>
        <v>1.2060497570954571</v>
      </c>
      <c r="G495" s="77">
        <f t="shared" si="45"/>
        <v>2.063760573566408</v>
      </c>
      <c r="H495" s="115">
        <f t="shared" si="46"/>
        <v>0.58823529411764708</v>
      </c>
      <c r="I495" s="80">
        <f>IF((A495-Overview!$F$43)/365=ROUND((A495-Overview!$F$43)/365,0),I494*0.05,I494+U494)</f>
        <v>2232.6980510158946</v>
      </c>
      <c r="J495" s="70">
        <f>IF(D495&lt;Overview!$F$16,1,'='!G495/Overview!$F$26)</f>
        <v>89.340284569974372</v>
      </c>
      <c r="K495" s="71">
        <f>IF(D495&lt;Overview!$F$17,'='!G495/Overview!$F$26,Overview!$F$33)</f>
        <v>9.1428571428571423</v>
      </c>
      <c r="L495" s="72">
        <f t="shared" si="47"/>
        <v>9.1428571428571423</v>
      </c>
      <c r="M495" s="81">
        <f>MIN(1,Overview!$F$44*F495*(G495-Overview!$F$25)^2+0.2)</f>
        <v>1</v>
      </c>
      <c r="N495" s="48">
        <f>L495*F495*Overview!$F$8</f>
        <v>0.12482270400293095</v>
      </c>
      <c r="O495" s="48">
        <f>F495*Overview!$F$6</f>
        <v>2.3686817229354781E-3</v>
      </c>
      <c r="P495" s="122">
        <f>N495*(H495/G495-(1+Overview!$F$35/'='!G495)/(Overview!$F$37*Overview!$F$33))/('='!H495+Overview!$F$36)</f>
        <v>4.7207221294379067E-3</v>
      </c>
      <c r="Q495" s="128">
        <f>(N495/G495-P495)*H495*Overview!$F$29*'='!G495^3</f>
        <v>261.01696413178269</v>
      </c>
      <c r="R495" s="57">
        <f t="shared" si="42"/>
        <v>0</v>
      </c>
      <c r="S495" s="58">
        <f t="shared" si="43"/>
        <v>3.2474800698321367E-3</v>
      </c>
      <c r="T495" s="58">
        <f>IF(D495&lt;Overview!$F$18,(1-Overview!$F$9)*'='!Q495-'='!D495*'='!O495,0)</f>
        <v>0</v>
      </c>
      <c r="U495" s="54">
        <f>IF(D495&gt;=Overview!$F$18,(1-Overview!$F$9)*'='!Q495-Overview!$F$18*'='!O495,0)</f>
        <v>21.819151810896024</v>
      </c>
      <c r="V495" s="2"/>
      <c r="W495" s="112">
        <f>G495/Overview!$F$19</f>
        <v>3.0470405633639568</v>
      </c>
      <c r="X495" s="60">
        <f>G495^3*(1+H495*Overview!$F$38)</f>
        <v>11.04983819496813</v>
      </c>
      <c r="Y495" s="61">
        <f>G495^3*Overview!$F$42*(1+Overview!$F$38*H495)+I495*Overview!$F$39/Overview!$F$40</f>
        <v>1.0915063164912768</v>
      </c>
      <c r="AD495" s="2"/>
    </row>
    <row r="496" spans="1:30">
      <c r="A496" s="34">
        <v>493</v>
      </c>
      <c r="B496">
        <v>1</v>
      </c>
      <c r="C496">
        <v>24</v>
      </c>
      <c r="D496" s="149">
        <f t="shared" si="44"/>
        <v>178.09744310451387</v>
      </c>
      <c r="E496" s="125">
        <f>B496/(B496+Overview!$F$22)</f>
        <v>0.58823529411764708</v>
      </c>
      <c r="F496" s="118">
        <f>EXP(Overview!$F$21/Overview!$F$5-Overview!$F$21/('='!C496+273.15))</f>
        <v>1.2060497570954571</v>
      </c>
      <c r="G496" s="77">
        <f t="shared" si="45"/>
        <v>2.0670080536362403</v>
      </c>
      <c r="H496" s="115">
        <f t="shared" si="46"/>
        <v>0.58823529411764708</v>
      </c>
      <c r="I496" s="80">
        <f>IF((A496-Overview!$F$43)/365=ROUND((A496-Overview!$F$43)/365,0),I495*0.05,I495+U495)</f>
        <v>2254.5172028267907</v>
      </c>
      <c r="J496" s="70">
        <f>IF(D496&lt;Overview!$F$16,1,'='!G496/Overview!$F$26)</f>
        <v>89.480868122780976</v>
      </c>
      <c r="K496" s="71">
        <f>IF(D496&lt;Overview!$F$17,'='!G496/Overview!$F$26,Overview!$F$33)</f>
        <v>9.1428571428571423</v>
      </c>
      <c r="L496" s="72">
        <f t="shared" si="47"/>
        <v>9.1428571428571423</v>
      </c>
      <c r="M496" s="81">
        <f>MIN(1,Overview!$F$44*F496*(G496-Overview!$F$25)^2+0.2)</f>
        <v>1</v>
      </c>
      <c r="N496" s="48">
        <f>L496*F496*Overview!$F$8</f>
        <v>0.12482270400293095</v>
      </c>
      <c r="O496" s="48">
        <f>F496*Overview!$F$6</f>
        <v>2.3686817229354781E-3</v>
      </c>
      <c r="P496" s="122">
        <f>N496*(H496/G496-(1+Overview!$F$35/'='!G496)/(Overview!$F$37*Overview!$F$33))/('='!H496+Overview!$F$36)</f>
        <v>4.7043995784927335E-3</v>
      </c>
      <c r="Q496" s="128">
        <f>(N496/G496-P496)*H496*Overview!$F$29*'='!G496^3</f>
        <v>261.88095361272667</v>
      </c>
      <c r="R496" s="57">
        <f t="shared" si="42"/>
        <v>0</v>
      </c>
      <c r="S496" s="58">
        <f t="shared" si="43"/>
        <v>3.2413439387558047E-3</v>
      </c>
      <c r="T496" s="58">
        <f>IF(D496&lt;Overview!$F$18,(1-Overview!$F$9)*'='!Q496-'='!D496*'='!O496,0)</f>
        <v>0</v>
      </c>
      <c r="U496" s="54">
        <f>IF(D496&gt;=Overview!$F$18,(1-Overview!$F$9)*'='!Q496-Overview!$F$18*'='!O496,0)</f>
        <v>21.892763714672451</v>
      </c>
      <c r="V496" s="2"/>
      <c r="W496" s="112">
        <f>G496/Overview!$F$19</f>
        <v>3.0518353073028797</v>
      </c>
      <c r="X496" s="60">
        <f>G496^3*(1+H496*Overview!$F$38)</f>
        <v>11.102083536398442</v>
      </c>
      <c r="Y496" s="61">
        <f>G496^3*Overview!$F$42*(1+Overview!$F$38*H496)+I496*Overview!$F$39/Overview!$F$40</f>
        <v>1.0971565385441513</v>
      </c>
      <c r="AD496" s="2"/>
    </row>
    <row r="497" spans="1:30">
      <c r="A497" s="34">
        <v>494</v>
      </c>
      <c r="B497">
        <v>1</v>
      </c>
      <c r="C497">
        <v>24</v>
      </c>
      <c r="D497" s="149">
        <f t="shared" si="44"/>
        <v>178.09744310451387</v>
      </c>
      <c r="E497" s="125">
        <f>B497/(B497+Overview!$F$22)</f>
        <v>0.58823529411764708</v>
      </c>
      <c r="F497" s="118">
        <f>EXP(Overview!$F$21/Overview!$F$5-Overview!$F$21/('='!C497+273.15))</f>
        <v>1.2060497570954571</v>
      </c>
      <c r="G497" s="77">
        <f t="shared" si="45"/>
        <v>2.070249397574996</v>
      </c>
      <c r="H497" s="115">
        <f t="shared" si="46"/>
        <v>0.58823529411764708</v>
      </c>
      <c r="I497" s="80">
        <f>IF((A497-Overview!$F$43)/365=ROUND((A497-Overview!$F$43)/365,0),I496*0.05,I496+U496)</f>
        <v>2276.4099665414633</v>
      </c>
      <c r="J497" s="70">
        <f>IF(D497&lt;Overview!$F$16,1,'='!G497/Overview!$F$26)</f>
        <v>89.621186042207626</v>
      </c>
      <c r="K497" s="71">
        <f>IF(D497&lt;Overview!$F$17,'='!G497/Overview!$F$26,Overview!$F$33)</f>
        <v>9.1428571428571423</v>
      </c>
      <c r="L497" s="72">
        <f t="shared" si="47"/>
        <v>9.1428571428571423</v>
      </c>
      <c r="M497" s="81">
        <f>MIN(1,Overview!$F$44*F497*(G497-Overview!$F$25)^2+0.2)</f>
        <v>1</v>
      </c>
      <c r="N497" s="48">
        <f>L497*F497*Overview!$F$8</f>
        <v>0.12482270400293095</v>
      </c>
      <c r="O497" s="48">
        <f>F497*Overview!$F$6</f>
        <v>2.3686817229354781E-3</v>
      </c>
      <c r="P497" s="122">
        <f>N497*(H497/G497-(1+Overview!$F$35/'='!G497)/(Overview!$F$37*Overview!$F$33))/('='!H497+Overview!$F$36)</f>
        <v>4.6881589325253976E-3</v>
      </c>
      <c r="Q497" s="128">
        <f>(N497/G497-P497)*H497*Overview!$F$29*'='!G497^3</f>
        <v>262.74486222334463</v>
      </c>
      <c r="R497" s="57">
        <f t="shared" si="42"/>
        <v>0</v>
      </c>
      <c r="S497" s="58">
        <f t="shared" si="43"/>
        <v>3.2352194019321799E-3</v>
      </c>
      <c r="T497" s="58">
        <f>IF(D497&lt;Overview!$F$18,(1-Overview!$F$9)*'='!Q497-'='!D497*'='!O497,0)</f>
        <v>0</v>
      </c>
      <c r="U497" s="54">
        <f>IF(D497&gt;=Overview!$F$18,(1-Overview!$F$9)*'='!Q497-Overview!$F$18*'='!O497,0)</f>
        <v>21.966368728297102</v>
      </c>
      <c r="V497" s="2"/>
      <c r="W497" s="112">
        <f>G497/Overview!$F$19</f>
        <v>3.0566209915473141</v>
      </c>
      <c r="X497" s="60">
        <f>G497^3*(1+H497*Overview!$F$38)</f>
        <v>11.154394117777731</v>
      </c>
      <c r="Y497" s="61">
        <f>G497^3*Overview!$F$42*(1+Overview!$F$38*H497)+I497*Overview!$F$39/Overview!$F$40</f>
        <v>1.1028158309642522</v>
      </c>
      <c r="AD497" s="2"/>
    </row>
    <row r="498" spans="1:30">
      <c r="A498" s="34">
        <v>495</v>
      </c>
      <c r="B498">
        <v>1</v>
      </c>
      <c r="C498">
        <v>24</v>
      </c>
      <c r="D498" s="149">
        <f t="shared" si="44"/>
        <v>178.09744310451387</v>
      </c>
      <c r="E498" s="125">
        <f>B498/(B498+Overview!$F$22)</f>
        <v>0.58823529411764708</v>
      </c>
      <c r="F498" s="118">
        <f>EXP(Overview!$F$21/Overview!$F$5-Overview!$F$21/('='!C498+273.15))</f>
        <v>1.2060497570954571</v>
      </c>
      <c r="G498" s="77">
        <f t="shared" si="45"/>
        <v>2.0734846169769283</v>
      </c>
      <c r="H498" s="115">
        <f t="shared" si="46"/>
        <v>0.58823529411764708</v>
      </c>
      <c r="I498" s="80">
        <f>IF((A498-Overview!$F$43)/365=ROUND((A498-Overview!$F$43)/365,0),I497*0.05,I497+U497)</f>
        <v>2298.3763352697606</v>
      </c>
      <c r="J498" s="70">
        <f>IF(D498&lt;Overview!$F$16,1,'='!G498/Overview!$F$26)</f>
        <v>89.761238830170058</v>
      </c>
      <c r="K498" s="71">
        <f>IF(D498&lt;Overview!$F$17,'='!G498/Overview!$F$26,Overview!$F$33)</f>
        <v>9.1428571428571423</v>
      </c>
      <c r="L498" s="72">
        <f t="shared" si="47"/>
        <v>9.1428571428571423</v>
      </c>
      <c r="M498" s="81">
        <f>MIN(1,Overview!$F$44*F498*(G498-Overview!$F$25)^2+0.2)</f>
        <v>1</v>
      </c>
      <c r="N498" s="48">
        <f>L498*F498*Overview!$F$8</f>
        <v>0.12482270400293095</v>
      </c>
      <c r="O498" s="48">
        <f>F498*Overview!$F$6</f>
        <v>2.3686817229354781E-3</v>
      </c>
      <c r="P498" s="122">
        <f>N498*(H498/G498-(1+Overview!$F$35/'='!G498)/(Overview!$F$37*Overview!$F$33))/('='!H498+Overview!$F$36)</f>
        <v>4.6719996054204451E-3</v>
      </c>
      <c r="Q498" s="128">
        <f>(N498/G498-P498)*H498*Overview!$F$29*'='!G498^3</f>
        <v>263.60868487336268</v>
      </c>
      <c r="R498" s="57">
        <f t="shared" si="42"/>
        <v>0</v>
      </c>
      <c r="S498" s="58">
        <f t="shared" si="43"/>
        <v>3.2291064374538572E-3</v>
      </c>
      <c r="T498" s="58">
        <f>IF(D498&lt;Overview!$F$18,(1-Overview!$F$9)*'='!Q498-'='!D498*'='!O498,0)</f>
        <v>0</v>
      </c>
      <c r="U498" s="54">
        <f>IF(D498&gt;=Overview!$F$18,(1-Overview!$F$9)*'='!Q498-Overview!$F$18*'='!O498,0)</f>
        <v>22.039966418078642</v>
      </c>
      <c r="V498" s="2"/>
      <c r="W498" s="112">
        <f>G498/Overview!$F$19</f>
        <v>3.0613976332156034</v>
      </c>
      <c r="X498" s="60">
        <f>G498^3*(1+H498*Overview!$F$38)</f>
        <v>11.206769452959369</v>
      </c>
      <c r="Y498" s="61">
        <f>G498^3*Overview!$F$42*(1+Overview!$F$38*H498)+I498*Overview!$F$39/Overview!$F$40</f>
        <v>1.1084841496989746</v>
      </c>
      <c r="AD498" s="2"/>
    </row>
    <row r="499" spans="1:30">
      <c r="A499" s="34">
        <v>496</v>
      </c>
      <c r="B499">
        <v>1</v>
      </c>
      <c r="C499">
        <v>24</v>
      </c>
      <c r="D499" s="149">
        <f t="shared" si="44"/>
        <v>178.09744310451387</v>
      </c>
      <c r="E499" s="125">
        <f>B499/(B499+Overview!$F$22)</f>
        <v>0.58823529411764708</v>
      </c>
      <c r="F499" s="118">
        <f>EXP(Overview!$F$21/Overview!$F$5-Overview!$F$21/('='!C499+273.15))</f>
        <v>1.2060497570954571</v>
      </c>
      <c r="G499" s="77">
        <f t="shared" si="45"/>
        <v>2.076713723414382</v>
      </c>
      <c r="H499" s="115">
        <f t="shared" si="46"/>
        <v>0.58823529411764708</v>
      </c>
      <c r="I499" s="80">
        <f>IF((A499-Overview!$F$43)/365=ROUND((A499-Overview!$F$43)/365,0),I498*0.05,I498+U498)</f>
        <v>2320.4163016878392</v>
      </c>
      <c r="J499" s="70">
        <f>IF(D499&lt;Overview!$F$16,1,'='!G499/Overview!$F$26)</f>
        <v>89.901026987635589</v>
      </c>
      <c r="K499" s="71">
        <f>IF(D499&lt;Overview!$F$17,'='!G499/Overview!$F$26,Overview!$F$33)</f>
        <v>9.1428571428571423</v>
      </c>
      <c r="L499" s="72">
        <f t="shared" si="47"/>
        <v>9.1428571428571423</v>
      </c>
      <c r="M499" s="81">
        <f>MIN(1,Overview!$F$44*F499*(G499-Overview!$F$25)^2+0.2)</f>
        <v>1</v>
      </c>
      <c r="N499" s="48">
        <f>L499*F499*Overview!$F$8</f>
        <v>0.12482270400293095</v>
      </c>
      <c r="O499" s="48">
        <f>F499*Overview!$F$6</f>
        <v>2.3686817229354781E-3</v>
      </c>
      <c r="P499" s="122">
        <f>N499*(H499/G499-(1+Overview!$F$35/'='!G499)/(Overview!$F$37*Overview!$F$33))/('='!H499+Overview!$F$36)</f>
        <v>4.655921016627847E-3</v>
      </c>
      <c r="Q499" s="128">
        <f>(N499/G499-P499)*H499*Overview!$F$29*'='!G499^3</f>
        <v>264.47241649844005</v>
      </c>
      <c r="R499" s="57">
        <f t="shared" si="42"/>
        <v>0</v>
      </c>
      <c r="S499" s="58">
        <f t="shared" si="43"/>
        <v>3.2230050234548307E-3</v>
      </c>
      <c r="T499" s="58">
        <f>IF(D499&lt;Overview!$F$18,(1-Overview!$F$9)*'='!Q499-'='!D499*'='!O499,0)</f>
        <v>0</v>
      </c>
      <c r="U499" s="54">
        <f>IF(D499&gt;=Overview!$F$18,(1-Overview!$F$9)*'='!Q499-Overview!$F$18*'='!O499,0)</f>
        <v>22.113556352535234</v>
      </c>
      <c r="V499" s="2"/>
      <c r="W499" s="112">
        <f>G499/Overview!$F$19</f>
        <v>3.0661652493937428</v>
      </c>
      <c r="X499" s="60">
        <f>G499^3*(1+H499*Overview!$F$38)</f>
        <v>11.259209056636131</v>
      </c>
      <c r="Y499" s="61">
        <f>G499^3*Overview!$F$42*(1+Overview!$F$38*H499)+I499*Overview!$F$39/Overview!$F$40</f>
        <v>1.1141614507524142</v>
      </c>
      <c r="AD499" s="2"/>
    </row>
    <row r="500" spans="1:30">
      <c r="A500" s="34">
        <v>497</v>
      </c>
      <c r="B500">
        <v>1</v>
      </c>
      <c r="C500">
        <v>24</v>
      </c>
      <c r="D500" s="149">
        <f t="shared" si="44"/>
        <v>178.09744310451387</v>
      </c>
      <c r="E500" s="125">
        <f>B500/(B500+Overview!$F$22)</f>
        <v>0.58823529411764708</v>
      </c>
      <c r="F500" s="118">
        <f>EXP(Overview!$F$21/Overview!$F$5-Overview!$F$21/('='!C500+273.15))</f>
        <v>1.2060497570954571</v>
      </c>
      <c r="G500" s="77">
        <f t="shared" si="45"/>
        <v>2.0799367284378367</v>
      </c>
      <c r="H500" s="115">
        <f t="shared" si="46"/>
        <v>0.58823529411764708</v>
      </c>
      <c r="I500" s="80">
        <f>IF((A500-Overview!$F$43)/365=ROUND((A500-Overview!$F$43)/365,0),I499*0.05,I499+U499)</f>
        <v>2342.5298580403746</v>
      </c>
      <c r="J500" s="70">
        <f>IF(D500&lt;Overview!$F$16,1,'='!G500/Overview!$F$26)</f>
        <v>90.040551014624967</v>
      </c>
      <c r="K500" s="71">
        <f>IF(D500&lt;Overview!$F$17,'='!G500/Overview!$F$26,Overview!$F$33)</f>
        <v>9.1428571428571423</v>
      </c>
      <c r="L500" s="72">
        <f t="shared" si="47"/>
        <v>9.1428571428571423</v>
      </c>
      <c r="M500" s="81">
        <f>MIN(1,Overview!$F$44*F500*(G500-Overview!$F$25)^2+0.2)</f>
        <v>1</v>
      </c>
      <c r="N500" s="48">
        <f>L500*F500*Overview!$F$8</f>
        <v>0.12482270400293095</v>
      </c>
      <c r="O500" s="48">
        <f>F500*Overview!$F$6</f>
        <v>2.3686817229354781E-3</v>
      </c>
      <c r="P500" s="122">
        <f>N500*(H500/G500-(1+Overview!$F$35/'='!G500)/(Overview!$F$37*Overview!$F$33))/('='!H500+Overview!$F$36)</f>
        <v>4.6399225910970484E-3</v>
      </c>
      <c r="Q500" s="128">
        <f>(N500/G500-P500)*H500*Overview!$F$29*'='!G500^3</f>
        <v>265.33605206007826</v>
      </c>
      <c r="R500" s="57">
        <f t="shared" si="42"/>
        <v>0</v>
      </c>
      <c r="S500" s="58">
        <f t="shared" si="43"/>
        <v>3.2169151381104019E-3</v>
      </c>
      <c r="T500" s="58">
        <f>IF(D500&lt;Overview!$F$18,(1-Overview!$F$9)*'='!Q500-'='!D500*'='!O500,0)</f>
        <v>0</v>
      </c>
      <c r="U500" s="54">
        <f>IF(D500&gt;=Overview!$F$18,(1-Overview!$F$9)*'='!Q500-Overview!$F$18*'='!O500,0)</f>
        <v>22.187138102386808</v>
      </c>
      <c r="V500" s="2"/>
      <c r="W500" s="112">
        <f>G500/Overview!$F$19</f>
        <v>3.0709238571354445</v>
      </c>
      <c r="X500" s="60">
        <f>G500^3*(1+H500*Overview!$F$38)</f>
        <v>11.311712444347126</v>
      </c>
      <c r="Y500" s="61">
        <f>G500^3*Overview!$F$42*(1+Overview!$F$38*H500)+I500*Overview!$F$39/Overview!$F$40</f>
        <v>1.1198476901860865</v>
      </c>
      <c r="AD500" s="2"/>
    </row>
    <row r="501" spans="1:30">
      <c r="A501" s="34">
        <v>498</v>
      </c>
      <c r="B501">
        <v>1</v>
      </c>
      <c r="C501">
        <v>24</v>
      </c>
      <c r="D501" s="149">
        <f t="shared" si="44"/>
        <v>178.09744310451387</v>
      </c>
      <c r="E501" s="125">
        <f>B501/(B501+Overview!$F$22)</f>
        <v>0.58823529411764708</v>
      </c>
      <c r="F501" s="118">
        <f>EXP(Overview!$F$21/Overview!$F$5-Overview!$F$21/('='!C501+273.15))</f>
        <v>1.2060497570954571</v>
      </c>
      <c r="G501" s="77">
        <f t="shared" si="45"/>
        <v>2.083153643575947</v>
      </c>
      <c r="H501" s="115">
        <f t="shared" si="46"/>
        <v>0.58823529411764708</v>
      </c>
      <c r="I501" s="80">
        <f>IF((A501-Overview!$F$43)/365=ROUND((A501-Overview!$F$43)/365,0),I500*0.05,I500+U500)</f>
        <v>2364.7169961427612</v>
      </c>
      <c r="J501" s="70">
        <f>IF(D501&lt;Overview!$F$16,1,'='!G501/Overview!$F$26)</f>
        <v>90.179811410214157</v>
      </c>
      <c r="K501" s="71">
        <f>IF(D501&lt;Overview!$F$17,'='!G501/Overview!$F$26,Overview!$F$33)</f>
        <v>9.1428571428571423</v>
      </c>
      <c r="L501" s="72">
        <f t="shared" si="47"/>
        <v>9.1428571428571423</v>
      </c>
      <c r="M501" s="81">
        <f>MIN(1,Overview!$F$44*F501*(G501-Overview!$F$25)^2+0.2)</f>
        <v>1</v>
      </c>
      <c r="N501" s="48">
        <f>L501*F501*Overview!$F$8</f>
        <v>0.12482270400293095</v>
      </c>
      <c r="O501" s="48">
        <f>F501*Overview!$F$6</f>
        <v>2.3686817229354781E-3</v>
      </c>
      <c r="P501" s="122">
        <f>N501*(H501/G501-(1+Overview!$F$35/'='!G501)/(Overview!$F$37*Overview!$F$33))/('='!H501+Overview!$F$36)</f>
        <v>4.6240037592120056E-3</v>
      </c>
      <c r="Q501" s="128">
        <f>(N501/G501-P501)*H501*Overview!$F$29*'='!G501^3</f>
        <v>266.19958654553017</v>
      </c>
      <c r="R501" s="57">
        <f t="shared" si="42"/>
        <v>0</v>
      </c>
      <c r="S501" s="58">
        <f t="shared" si="43"/>
        <v>3.2108367596371218E-3</v>
      </c>
      <c r="T501" s="58">
        <f>IF(D501&lt;Overview!$F$18,(1-Overview!$F$9)*'='!Q501-'='!D501*'='!O501,0)</f>
        <v>0</v>
      </c>
      <c r="U501" s="54">
        <f>IF(D501&gt;=Overview!$F$18,(1-Overview!$F$9)*'='!Q501-Overview!$F$18*'='!O501,0)</f>
        <v>22.260711240547309</v>
      </c>
      <c r="V501" s="2"/>
      <c r="W501" s="112">
        <f>G501/Overview!$F$19</f>
        <v>3.0756734734621984</v>
      </c>
      <c r="X501" s="60">
        <f>G501^3*(1+H501*Overview!$F$38)</f>
        <v>11.364279132484601</v>
      </c>
      <c r="Y501" s="61">
        <f>G501^3*Overview!$F$42*(1+Overview!$F$38*H501)+I501*Overview!$F$39/Overview!$F$40</f>
        <v>1.1255428241196359</v>
      </c>
      <c r="AD501" s="2"/>
    </row>
    <row r="502" spans="1:30">
      <c r="A502" s="34">
        <v>499</v>
      </c>
      <c r="B502">
        <v>1</v>
      </c>
      <c r="C502">
        <v>24</v>
      </c>
      <c r="D502" s="149">
        <f t="shared" si="44"/>
        <v>178.09744310451387</v>
      </c>
      <c r="E502" s="125">
        <f>B502/(B502+Overview!$F$22)</f>
        <v>0.58823529411764708</v>
      </c>
      <c r="F502" s="118">
        <f>EXP(Overview!$F$21/Overview!$F$5-Overview!$F$21/('='!C502+273.15))</f>
        <v>1.2060497570954571</v>
      </c>
      <c r="G502" s="77">
        <f t="shared" si="45"/>
        <v>2.0863644803355843</v>
      </c>
      <c r="H502" s="115">
        <f t="shared" si="46"/>
        <v>0.58823529411764708</v>
      </c>
      <c r="I502" s="80">
        <f>IF((A502-Overview!$F$43)/365=ROUND((A502-Overview!$F$43)/365,0),I501*0.05,I501+U501)</f>
        <v>2386.9777073833084</v>
      </c>
      <c r="J502" s="70">
        <f>IF(D502&lt;Overview!$F$16,1,'='!G502/Overview!$F$26)</f>
        <v>90.318808672536122</v>
      </c>
      <c r="K502" s="71">
        <f>IF(D502&lt;Overview!$F$17,'='!G502/Overview!$F$26,Overview!$F$33)</f>
        <v>9.1428571428571423</v>
      </c>
      <c r="L502" s="72">
        <f t="shared" si="47"/>
        <v>9.1428571428571423</v>
      </c>
      <c r="M502" s="81">
        <f>MIN(1,Overview!$F$44*F502*(G502-Overview!$F$25)^2+0.2)</f>
        <v>1</v>
      </c>
      <c r="N502" s="48">
        <f>L502*F502*Overview!$F$8</f>
        <v>0.12482270400293095</v>
      </c>
      <c r="O502" s="48">
        <f>F502*Overview!$F$6</f>
        <v>2.3686817229354781E-3</v>
      </c>
      <c r="P502" s="122">
        <f>N502*(H502/G502-(1+Overview!$F$35/'='!G502)/(Overview!$F$37*Overview!$F$33))/('='!H502+Overview!$F$36)</f>
        <v>4.6081639567270832E-3</v>
      </c>
      <c r="Q502" s="128">
        <f>(N502/G502-P502)*H502*Overview!$F$29*'='!G502^3</f>
        <v>267.0630149677101</v>
      </c>
      <c r="R502" s="57">
        <f t="shared" si="42"/>
        <v>0</v>
      </c>
      <c r="S502" s="58">
        <f t="shared" si="43"/>
        <v>3.20476986629269E-3</v>
      </c>
      <c r="T502" s="58">
        <f>IF(D502&lt;Overview!$F$18,(1-Overview!$F$9)*'='!Q502-'='!D502*'='!O502,0)</f>
        <v>0</v>
      </c>
      <c r="U502" s="54">
        <f>IF(D502&gt;=Overview!$F$18,(1-Overview!$F$9)*'='!Q502-Overview!$F$18*'='!O502,0)</f>
        <v>22.334275342117042</v>
      </c>
      <c r="V502" s="2"/>
      <c r="W502" s="112">
        <f>G502/Overview!$F$19</f>
        <v>3.0804141153633311</v>
      </c>
      <c r="X502" s="60">
        <f>G502^3*(1+H502*Overview!$F$38)</f>
        <v>11.41690863830069</v>
      </c>
      <c r="Y502" s="61">
        <f>G502^3*Overview!$F$42*(1+Overview!$F$38*H502)+I502*Overview!$F$39/Overview!$F$40</f>
        <v>1.1312468087315366</v>
      </c>
      <c r="AD502" s="2"/>
    </row>
    <row r="503" spans="1:30">
      <c r="A503" s="34">
        <v>500</v>
      </c>
      <c r="B503">
        <v>1</v>
      </c>
      <c r="C503">
        <v>24</v>
      </c>
      <c r="D503" s="149">
        <f t="shared" si="44"/>
        <v>178.09744310451387</v>
      </c>
      <c r="E503" s="125">
        <f>B503/(B503+Overview!$F$22)</f>
        <v>0.58823529411764708</v>
      </c>
      <c r="F503" s="118">
        <f>EXP(Overview!$F$21/Overview!$F$5-Overview!$F$21/('='!C503+273.15))</f>
        <v>1.2060497570954571</v>
      </c>
      <c r="G503" s="77">
        <f t="shared" si="45"/>
        <v>2.089569250201877</v>
      </c>
      <c r="H503" s="115">
        <f t="shared" si="46"/>
        <v>0.58823529411764708</v>
      </c>
      <c r="I503" s="80">
        <f>IF((A503-Overview!$F$43)/365=ROUND((A503-Overview!$F$43)/365,0),I502*0.05,I502+U502)</f>
        <v>2409.3119827254254</v>
      </c>
      <c r="J503" s="70">
        <f>IF(D503&lt;Overview!$F$16,1,'='!G503/Overview!$F$26)</f>
        <v>90.457543298782554</v>
      </c>
      <c r="K503" s="71">
        <f>IF(D503&lt;Overview!$F$17,'='!G503/Overview!$F$26,Overview!$F$33)</f>
        <v>9.1428571428571423</v>
      </c>
      <c r="L503" s="72">
        <f t="shared" si="47"/>
        <v>9.1428571428571423</v>
      </c>
      <c r="M503" s="81">
        <f>MIN(1,Overview!$F$44*F503*(G503-Overview!$F$25)^2+0.2)</f>
        <v>1</v>
      </c>
      <c r="N503" s="48">
        <f>L503*F503*Overview!$F$8</f>
        <v>0.12482270400293095</v>
      </c>
      <c r="O503" s="48">
        <f>F503*Overview!$F$6</f>
        <v>2.3686817229354781E-3</v>
      </c>
      <c r="P503" s="122">
        <f>N503*(H503/G503-(1+Overview!$F$35/'='!G503)/(Overview!$F$37*Overview!$F$33))/('='!H503+Overview!$F$36)</f>
        <v>4.5924026247039168E-3</v>
      </c>
      <c r="Q503" s="128">
        <f>(N503/G503-P503)*H503*Overview!$F$29*'='!G503^3</f>
        <v>267.92633236510295</v>
      </c>
      <c r="R503" s="57">
        <f t="shared" si="42"/>
        <v>0</v>
      </c>
      <c r="S503" s="58">
        <f t="shared" si="43"/>
        <v>3.1987144363758986E-3</v>
      </c>
      <c r="T503" s="58">
        <f>IF(D503&lt;Overview!$F$18,(1-Overview!$F$9)*'='!Q503-'='!D503*'='!O503,0)</f>
        <v>0</v>
      </c>
      <c r="U503" s="54">
        <f>IF(D503&gt;=Overview!$F$18,(1-Overview!$F$9)*'='!Q503-Overview!$F$18*'='!O503,0)</f>
        <v>22.407829984374914</v>
      </c>
      <c r="V503" s="2"/>
      <c r="W503" s="112">
        <f>G503/Overview!$F$19</f>
        <v>3.0851457997960683</v>
      </c>
      <c r="X503" s="60">
        <f>G503^3*(1+H503*Overview!$F$38)</f>
        <v>11.469600479914025</v>
      </c>
      <c r="Y503" s="61">
        <f>G503^3*Overview!$F$42*(1+Overview!$F$38*H503)+I503*Overview!$F$39/Overview!$F$40</f>
        <v>1.136959600259785</v>
      </c>
      <c r="AD503" s="2"/>
    </row>
    <row r="504" spans="1:30">
      <c r="A504" s="34">
        <v>501</v>
      </c>
      <c r="B504">
        <v>1</v>
      </c>
      <c r="C504">
        <v>24</v>
      </c>
      <c r="D504" s="149">
        <f t="shared" si="44"/>
        <v>178.09744310451387</v>
      </c>
      <c r="E504" s="125">
        <f>B504/(B504+Overview!$F$22)</f>
        <v>0.58823529411764708</v>
      </c>
      <c r="F504" s="118">
        <f>EXP(Overview!$F$21/Overview!$F$5-Overview!$F$21/('='!C504+273.15))</f>
        <v>1.2060497570954571</v>
      </c>
      <c r="G504" s="77">
        <f t="shared" si="45"/>
        <v>2.0927679646382531</v>
      </c>
      <c r="H504" s="115">
        <f t="shared" si="46"/>
        <v>0.58823529411764708</v>
      </c>
      <c r="I504" s="80">
        <f>IF((A504-Overview!$F$43)/365=ROUND((A504-Overview!$F$43)/365,0),I503*0.05,I503+U503)</f>
        <v>2431.7198127098004</v>
      </c>
      <c r="J504" s="70">
        <f>IF(D504&lt;Overview!$F$16,1,'='!G504/Overview!$F$26)</f>
        <v>90.596015785205765</v>
      </c>
      <c r="K504" s="71">
        <f>IF(D504&lt;Overview!$F$17,'='!G504/Overview!$F$26,Overview!$F$33)</f>
        <v>9.1428571428571423</v>
      </c>
      <c r="L504" s="72">
        <f t="shared" si="47"/>
        <v>9.1428571428571423</v>
      </c>
      <c r="M504" s="81">
        <f>MIN(1,Overview!$F$44*F504*(G504-Overview!$F$25)^2+0.2)</f>
        <v>1</v>
      </c>
      <c r="N504" s="48">
        <f>L504*F504*Overview!$F$8</f>
        <v>0.12482270400293095</v>
      </c>
      <c r="O504" s="48">
        <f>F504*Overview!$F$6</f>
        <v>2.3686817229354781E-3</v>
      </c>
      <c r="P504" s="122">
        <f>N504*(H504/G504-(1+Overview!$F$35/'='!G504)/(Overview!$F$37*Overview!$F$33))/('='!H504+Overview!$F$36)</f>
        <v>4.5767192094491125E-3</v>
      </c>
      <c r="Q504" s="128">
        <f>(N504/G504-P504)*H504*Overview!$F$29*'='!G504^3</f>
        <v>268.78953380167439</v>
      </c>
      <c r="R504" s="57">
        <f t="shared" si="42"/>
        <v>0</v>
      </c>
      <c r="S504" s="58">
        <f t="shared" si="43"/>
        <v>3.1926704482265378E-3</v>
      </c>
      <c r="T504" s="58">
        <f>IF(D504&lt;Overview!$F$18,(1-Overview!$F$9)*'='!Q504-'='!D504*'='!O504,0)</f>
        <v>0</v>
      </c>
      <c r="U504" s="54">
        <f>IF(D504&gt;=Overview!$F$18,(1-Overview!$F$9)*'='!Q504-Overview!$F$18*'='!O504,0)</f>
        <v>22.4813747467708</v>
      </c>
      <c r="V504" s="2"/>
      <c r="W504" s="112">
        <f>G504/Overview!$F$19</f>
        <v>3.0898685436855944</v>
      </c>
      <c r="X504" s="60">
        <f>G504^3*(1+H504*Overview!$F$38)</f>
        <v>11.522354176316316</v>
      </c>
      <c r="Y504" s="61">
        <f>G504^3*Overview!$F$42*(1+Overview!$F$38*H504)+I504*Overview!$F$39/Overview!$F$40</f>
        <v>1.142681155002585</v>
      </c>
      <c r="AD504" s="2"/>
    </row>
    <row r="505" spans="1:30">
      <c r="A505" s="34">
        <v>502</v>
      </c>
      <c r="B505">
        <v>1</v>
      </c>
      <c r="C505">
        <v>24</v>
      </c>
      <c r="D505" s="149">
        <f t="shared" si="44"/>
        <v>178.09744310451387</v>
      </c>
      <c r="E505" s="125">
        <f>B505/(B505+Overview!$F$22)</f>
        <v>0.58823529411764708</v>
      </c>
      <c r="F505" s="118">
        <f>EXP(Overview!$F$21/Overview!$F$5-Overview!$F$21/('='!C505+273.15))</f>
        <v>1.2060497570954571</v>
      </c>
      <c r="G505" s="77">
        <f t="shared" si="45"/>
        <v>2.0959606350864797</v>
      </c>
      <c r="H505" s="115">
        <f t="shared" si="46"/>
        <v>0.58823529411764708</v>
      </c>
      <c r="I505" s="80">
        <f>IF((A505-Overview!$F$43)/365=ROUND((A505-Overview!$F$43)/365,0),I504*0.05,I504+U504)</f>
        <v>2454.201187456571</v>
      </c>
      <c r="J505" s="70">
        <f>IF(D505&lt;Overview!$F$16,1,'='!G505/Overview!$F$26)</f>
        <v>90.734226627120336</v>
      </c>
      <c r="K505" s="71">
        <f>IF(D505&lt;Overview!$F$17,'='!G505/Overview!$F$26,Overview!$F$33)</f>
        <v>9.1428571428571423</v>
      </c>
      <c r="L505" s="72">
        <f t="shared" si="47"/>
        <v>9.1428571428571423</v>
      </c>
      <c r="M505" s="81">
        <f>MIN(1,Overview!$F$44*F505*(G505-Overview!$F$25)^2+0.2)</f>
        <v>1</v>
      </c>
      <c r="N505" s="48">
        <f>L505*F505*Overview!$F$8</f>
        <v>0.12482270400293095</v>
      </c>
      <c r="O505" s="48">
        <f>F505*Overview!$F$6</f>
        <v>2.3686817229354781E-3</v>
      </c>
      <c r="P505" s="122">
        <f>N505*(H505/G505-(1+Overview!$F$35/'='!G505)/(Overview!$F$37*Overview!$F$33))/('='!H505+Overview!$F$36)</f>
        <v>4.5611131624528484E-3</v>
      </c>
      <c r="Q505" s="128">
        <f>(N505/G505-P505)*H505*Overview!$F$29*'='!G505^3</f>
        <v>269.65261436678128</v>
      </c>
      <c r="R505" s="57">
        <f t="shared" si="42"/>
        <v>0</v>
      </c>
      <c r="S505" s="58">
        <f t="shared" si="43"/>
        <v>3.1866378802253245E-3</v>
      </c>
      <c r="T505" s="58">
        <f>IF(D505&lt;Overview!$F$18,(1-Overview!$F$9)*'='!Q505-'='!D505*'='!O505,0)</f>
        <v>0</v>
      </c>
      <c r="U505" s="54">
        <f>IF(D505&gt;=Overview!$F$18,(1-Overview!$F$9)*'='!Q505-Overview!$F$18*'='!O505,0)</f>
        <v>22.554909210917906</v>
      </c>
      <c r="V505" s="2"/>
      <c r="W505" s="112">
        <f>G505/Overview!$F$19</f>
        <v>3.094582363925114</v>
      </c>
      <c r="X505" s="60">
        <f>G505^3*(1+H505*Overview!$F$38)</f>
        <v>11.575169247378788</v>
      </c>
      <c r="Y505" s="61">
        <f>G505^3*Overview!$F$42*(1+Overview!$F$38*H505)+I505*Overview!$F$39/Overview!$F$40</f>
        <v>1.148411429319022</v>
      </c>
      <c r="AD505" s="2"/>
    </row>
    <row r="506" spans="1:30">
      <c r="A506" s="34">
        <v>503</v>
      </c>
      <c r="B506">
        <v>1</v>
      </c>
      <c r="C506">
        <v>24</v>
      </c>
      <c r="D506" s="149">
        <f t="shared" si="44"/>
        <v>178.09744310451387</v>
      </c>
      <c r="E506" s="125">
        <f>B506/(B506+Overview!$F$22)</f>
        <v>0.58823529411764708</v>
      </c>
      <c r="F506" s="118">
        <f>EXP(Overview!$F$21/Overview!$F$5-Overview!$F$21/('='!C506+273.15))</f>
        <v>1.2060497570954571</v>
      </c>
      <c r="G506" s="77">
        <f t="shared" si="45"/>
        <v>2.0991472729667051</v>
      </c>
      <c r="H506" s="115">
        <f t="shared" si="46"/>
        <v>0.58823529411764708</v>
      </c>
      <c r="I506" s="80">
        <f>IF((A506-Overview!$F$43)/365=ROUND((A506-Overview!$F$43)/365,0),I505*0.05,I505+U505)</f>
        <v>2476.7560966674887</v>
      </c>
      <c r="J506" s="70">
        <f>IF(D506&lt;Overview!$F$16,1,'='!G506/Overview!$F$26)</f>
        <v>90.872176318904991</v>
      </c>
      <c r="K506" s="71">
        <f>IF(D506&lt;Overview!$F$17,'='!G506/Overview!$F$26,Overview!$F$33)</f>
        <v>9.1428571428571423</v>
      </c>
      <c r="L506" s="72">
        <f t="shared" si="47"/>
        <v>9.1428571428571423</v>
      </c>
      <c r="M506" s="81">
        <f>MIN(1,Overview!$F$44*F506*(G506-Overview!$F$25)^2+0.2)</f>
        <v>1</v>
      </c>
      <c r="N506" s="48">
        <f>L506*F506*Overview!$F$8</f>
        <v>0.12482270400293095</v>
      </c>
      <c r="O506" s="48">
        <f>F506*Overview!$F$6</f>
        <v>2.3686817229354781E-3</v>
      </c>
      <c r="P506" s="122">
        <f>N506*(H506/G506-(1+Overview!$F$35/'='!G506)/(Overview!$F$37*Overview!$F$33))/('='!H506+Overview!$F$36)</f>
        <v>4.5455839403283418E-3</v>
      </c>
      <c r="Q506" s="128">
        <f>(N506/G506-P506)*H506*Overview!$F$29*'='!G506^3</f>
        <v>270.51556917508168</v>
      </c>
      <c r="R506" s="57">
        <f t="shared" si="42"/>
        <v>0</v>
      </c>
      <c r="S506" s="58">
        <f t="shared" si="43"/>
        <v>3.1806167107938294E-3</v>
      </c>
      <c r="T506" s="58">
        <f>IF(D506&lt;Overview!$F$18,(1-Overview!$F$9)*'='!Q506-'='!D506*'='!O506,0)</f>
        <v>0</v>
      </c>
      <c r="U506" s="54">
        <f>IF(D506&gt;=Overview!$F$18,(1-Overview!$F$9)*'='!Q506-Overview!$F$18*'='!O506,0)</f>
        <v>22.628432960585101</v>
      </c>
      <c r="V506" s="2"/>
      <c r="W506" s="112">
        <f>G506/Overview!$F$19</f>
        <v>3.0992872773759119</v>
      </c>
      <c r="X506" s="60">
        <f>G506^3*(1+H506*Overview!$F$38)</f>
        <v>11.628045213858579</v>
      </c>
      <c r="Y506" s="61">
        <f>G506^3*Overview!$F$42*(1+Overview!$F$38*H506)+I506*Overview!$F$39/Overview!$F$40</f>
        <v>1.1541503796297321</v>
      </c>
      <c r="AD506" s="2"/>
    </row>
    <row r="507" spans="1:30">
      <c r="A507" s="34">
        <v>504</v>
      </c>
      <c r="B507">
        <v>1</v>
      </c>
      <c r="C507">
        <v>24</v>
      </c>
      <c r="D507" s="149">
        <f t="shared" si="44"/>
        <v>178.09744310451387</v>
      </c>
      <c r="E507" s="125">
        <f>B507/(B507+Overview!$F$22)</f>
        <v>0.58823529411764708</v>
      </c>
      <c r="F507" s="118">
        <f>EXP(Overview!$F$21/Overview!$F$5-Overview!$F$21/('='!C507+273.15))</f>
        <v>1.2060497570954571</v>
      </c>
      <c r="G507" s="77">
        <f t="shared" si="45"/>
        <v>2.1023278896774991</v>
      </c>
      <c r="H507" s="115">
        <f t="shared" si="46"/>
        <v>0.58823529411764708</v>
      </c>
      <c r="I507" s="80">
        <f>IF((A507-Overview!$F$43)/365=ROUND((A507-Overview!$F$43)/365,0),I506*0.05,I506+U506)</f>
        <v>2499.3845296280738</v>
      </c>
      <c r="J507" s="70">
        <f>IF(D507&lt;Overview!$F$16,1,'='!G507/Overview!$F$26)</f>
        <v>91.00986535400429</v>
      </c>
      <c r="K507" s="71">
        <f>IF(D507&lt;Overview!$F$17,'='!G507/Overview!$F$26,Overview!$F$33)</f>
        <v>9.1428571428571423</v>
      </c>
      <c r="L507" s="72">
        <f t="shared" si="47"/>
        <v>9.1428571428571423</v>
      </c>
      <c r="M507" s="81">
        <f>MIN(1,Overview!$F$44*F507*(G507-Overview!$F$25)^2+0.2)</f>
        <v>1</v>
      </c>
      <c r="N507" s="48">
        <f>L507*F507*Overview!$F$8</f>
        <v>0.12482270400293095</v>
      </c>
      <c r="O507" s="48">
        <f>F507*Overview!$F$6</f>
        <v>2.3686817229354781E-3</v>
      </c>
      <c r="P507" s="122">
        <f>N507*(H507/G507-(1+Overview!$F$35/'='!G507)/(Overview!$F$37*Overview!$F$33))/('='!H507+Overview!$F$36)</f>
        <v>4.530131004752142E-3</v>
      </c>
      <c r="Q507" s="128">
        <f>(N507/G507-P507)*H507*Overview!$F$29*'='!G507^3</f>
        <v>271.37839336644589</v>
      </c>
      <c r="R507" s="57">
        <f t="shared" si="42"/>
        <v>0</v>
      </c>
      <c r="S507" s="58">
        <f t="shared" si="43"/>
        <v>3.174606918394393E-3</v>
      </c>
      <c r="T507" s="58">
        <f>IF(D507&lt;Overview!$F$18,(1-Overview!$F$9)*'='!Q507-'='!D507*'='!O507,0)</f>
        <v>0</v>
      </c>
      <c r="U507" s="54">
        <f>IF(D507&gt;=Overview!$F$18,(1-Overview!$F$9)*'='!Q507-Overview!$F$18*'='!O507,0)</f>
        <v>22.70194558168933</v>
      </c>
      <c r="V507" s="2"/>
      <c r="W507" s="112">
        <f>G507/Overview!$F$19</f>
        <v>3.1039833008674131</v>
      </c>
      <c r="X507" s="60">
        <f>G507^3*(1+H507*Overview!$F$38)</f>
        <v>11.680981597405005</v>
      </c>
      <c r="Y507" s="61">
        <f>G507^3*Overview!$F$42*(1+Overview!$F$38*H507)+I507*Overview!$F$39/Overview!$F$40</f>
        <v>1.1598979624175612</v>
      </c>
      <c r="AD507" s="2"/>
    </row>
    <row r="508" spans="1:30">
      <c r="A508" s="34">
        <v>505</v>
      </c>
      <c r="B508">
        <v>1</v>
      </c>
      <c r="C508">
        <v>24</v>
      </c>
      <c r="D508" s="149">
        <f t="shared" si="44"/>
        <v>178.09744310451387</v>
      </c>
      <c r="E508" s="125">
        <f>B508/(B508+Overview!$F$22)</f>
        <v>0.58823529411764708</v>
      </c>
      <c r="F508" s="118">
        <f>EXP(Overview!$F$21/Overview!$F$5-Overview!$F$21/('='!C508+273.15))</f>
        <v>1.2060497570954571</v>
      </c>
      <c r="G508" s="77">
        <f t="shared" si="45"/>
        <v>2.1055024965958933</v>
      </c>
      <c r="H508" s="115">
        <f t="shared" si="46"/>
        <v>0.58823529411764708</v>
      </c>
      <c r="I508" s="80">
        <f>IF((A508-Overview!$F$43)/365=ROUND((A508-Overview!$F$43)/365,0),I507*0.05,I507+U507)</f>
        <v>2522.0864752097632</v>
      </c>
      <c r="J508" s="70">
        <f>IF(D508&lt;Overview!$F$16,1,'='!G508/Overview!$F$26)</f>
        <v>91.147294224930448</v>
      </c>
      <c r="K508" s="71">
        <f>IF(D508&lt;Overview!$F$17,'='!G508/Overview!$F$26,Overview!$F$33)</f>
        <v>9.1428571428571423</v>
      </c>
      <c r="L508" s="72">
        <f t="shared" si="47"/>
        <v>9.1428571428571423</v>
      </c>
      <c r="M508" s="81">
        <f>MIN(1,Overview!$F$44*F508*(G508-Overview!$F$25)^2+0.2)</f>
        <v>1</v>
      </c>
      <c r="N508" s="48">
        <f>L508*F508*Overview!$F$8</f>
        <v>0.12482270400293095</v>
      </c>
      <c r="O508" s="48">
        <f>F508*Overview!$F$6</f>
        <v>2.3686817229354781E-3</v>
      </c>
      <c r="P508" s="122">
        <f>N508*(H508/G508-(1+Overview!$F$35/'='!G508)/(Overview!$F$37*Overview!$F$33))/('='!H508+Overview!$F$36)</f>
        <v>4.5147538224052739E-3</v>
      </c>
      <c r="Q508" s="128">
        <f>(N508/G508-P508)*H508*Overview!$F$29*'='!G508^3</f>
        <v>272.24108210586678</v>
      </c>
      <c r="R508" s="57">
        <f t="shared" si="42"/>
        <v>0</v>
      </c>
      <c r="S508" s="58">
        <f t="shared" si="43"/>
        <v>3.1686084815300522E-3</v>
      </c>
      <c r="T508" s="58">
        <f>IF(D508&lt;Overview!$F$18,(1-Overview!$F$9)*'='!Q508-'='!D508*'='!O508,0)</f>
        <v>0</v>
      </c>
      <c r="U508" s="54">
        <f>IF(D508&gt;=Overview!$F$18,(1-Overview!$F$9)*'='!Q508-Overview!$F$18*'='!O508,0)</f>
        <v>22.77544666228799</v>
      </c>
      <c r="V508" s="2"/>
      <c r="W508" s="112">
        <f>G508/Overview!$F$19</f>
        <v>3.1086704511972436</v>
      </c>
      <c r="X508" s="60">
        <f>G508^3*(1+H508*Overview!$F$38)</f>
        <v>11.733977920565767</v>
      </c>
      <c r="Y508" s="61">
        <f>G508^3*Overview!$F$42*(1+Overview!$F$38*H508)+I508*Overview!$F$39/Overview!$F$40</f>
        <v>1.1656541342282158</v>
      </c>
      <c r="AD508" s="2"/>
    </row>
    <row r="509" spans="1:30">
      <c r="A509" s="34">
        <v>506</v>
      </c>
      <c r="B509">
        <v>1</v>
      </c>
      <c r="C509">
        <v>24</v>
      </c>
      <c r="D509" s="149">
        <f t="shared" si="44"/>
        <v>178.09744310451387</v>
      </c>
      <c r="E509" s="125">
        <f>B509/(B509+Overview!$F$22)</f>
        <v>0.58823529411764708</v>
      </c>
      <c r="F509" s="118">
        <f>EXP(Overview!$F$21/Overview!$F$5-Overview!$F$21/('='!C509+273.15))</f>
        <v>1.2060497570954571</v>
      </c>
      <c r="G509" s="77">
        <f t="shared" si="45"/>
        <v>2.1086711050774234</v>
      </c>
      <c r="H509" s="115">
        <f t="shared" si="46"/>
        <v>0.58823529411764708</v>
      </c>
      <c r="I509" s="80">
        <f>IF((A509-Overview!$F$43)/365=ROUND((A509-Overview!$F$43)/365,0),I508*0.05,I508+U508)</f>
        <v>2544.861921872051</v>
      </c>
      <c r="J509" s="70">
        <f>IF(D509&lt;Overview!$F$16,1,'='!G509/Overview!$F$26)</f>
        <v>91.28446342326508</v>
      </c>
      <c r="K509" s="71">
        <f>IF(D509&lt;Overview!$F$17,'='!G509/Overview!$F$26,Overview!$F$33)</f>
        <v>9.1428571428571423</v>
      </c>
      <c r="L509" s="72">
        <f t="shared" si="47"/>
        <v>9.1428571428571423</v>
      </c>
      <c r="M509" s="81">
        <f>MIN(1,Overview!$F$44*F509*(G509-Overview!$F$25)^2+0.2)</f>
        <v>1</v>
      </c>
      <c r="N509" s="48">
        <f>L509*F509*Overview!$F$8</f>
        <v>0.12482270400293095</v>
      </c>
      <c r="O509" s="48">
        <f>F509*Overview!$F$6</f>
        <v>2.3686817229354781E-3</v>
      </c>
      <c r="P509" s="122">
        <f>N509*(H509/G509-(1+Overview!$F$35/'='!G509)/(Overview!$F$37*Overview!$F$33))/('='!H509+Overview!$F$36)</f>
        <v>4.4994518649151887E-3</v>
      </c>
      <c r="Q509" s="128">
        <f>(N509/G509-P509)*H509*Overview!$F$29*'='!G509^3</f>
        <v>273.10363058337157</v>
      </c>
      <c r="R509" s="57">
        <f t="shared" si="42"/>
        <v>0</v>
      </c>
      <c r="S509" s="58">
        <f t="shared" si="43"/>
        <v>3.1626213787444616E-3</v>
      </c>
      <c r="T509" s="58">
        <f>IF(D509&lt;Overview!$F$18,(1-Overview!$F$9)*'='!Q509-'='!D509*'='!O509,0)</f>
        <v>0</v>
      </c>
      <c r="U509" s="54">
        <f>IF(D509&gt;=Overview!$F$18,(1-Overview!$F$9)*'='!Q509-Overview!$F$18*'='!O509,0)</f>
        <v>22.8489357925714</v>
      </c>
      <c r="V509" s="2"/>
      <c r="W509" s="112">
        <f>G509/Overview!$F$19</f>
        <v>3.1133487451312911</v>
      </c>
      <c r="X509" s="60">
        <f>G509^3*(1+H509*Overview!$F$38)</f>
        <v>11.787033706793078</v>
      </c>
      <c r="Y509" s="61">
        <f>G509^3*Overview!$F$42*(1+Overview!$F$38*H509)+I509*Overview!$F$39/Overview!$F$40</f>
        <v>1.1714188516709079</v>
      </c>
      <c r="AD509" s="2"/>
    </row>
    <row r="510" spans="1:30">
      <c r="A510" s="34">
        <v>507</v>
      </c>
      <c r="B510">
        <v>1</v>
      </c>
      <c r="C510">
        <v>24</v>
      </c>
      <c r="D510" s="149">
        <f t="shared" si="44"/>
        <v>178.09744310451387</v>
      </c>
      <c r="E510" s="125">
        <f>B510/(B510+Overview!$F$22)</f>
        <v>0.58823529411764708</v>
      </c>
      <c r="F510" s="118">
        <f>EXP(Overview!$F$21/Overview!$F$5-Overview!$F$21/('='!C510+273.15))</f>
        <v>1.2060497570954571</v>
      </c>
      <c r="G510" s="77">
        <f t="shared" si="45"/>
        <v>2.111833726456168</v>
      </c>
      <c r="H510" s="115">
        <f t="shared" si="46"/>
        <v>0.58823529411764708</v>
      </c>
      <c r="I510" s="80">
        <f>IF((A510-Overview!$F$43)/365=ROUND((A510-Overview!$F$43)/365,0),I509*0.05,I509+U509)</f>
        <v>2567.7108576646224</v>
      </c>
      <c r="J510" s="70">
        <f>IF(D510&lt;Overview!$F$16,1,'='!G510/Overview!$F$26)</f>
        <v>91.421373439660954</v>
      </c>
      <c r="K510" s="71">
        <f>IF(D510&lt;Overview!$F$17,'='!G510/Overview!$F$26,Overview!$F$33)</f>
        <v>9.1428571428571423</v>
      </c>
      <c r="L510" s="72">
        <f t="shared" si="47"/>
        <v>9.1428571428571423</v>
      </c>
      <c r="M510" s="81">
        <f>MIN(1,Overview!$F$44*F510*(G510-Overview!$F$25)^2+0.2)</f>
        <v>1</v>
      </c>
      <c r="N510" s="48">
        <f>L510*F510*Overview!$F$8</f>
        <v>0.12482270400293095</v>
      </c>
      <c r="O510" s="48">
        <f>F510*Overview!$F$6</f>
        <v>2.3686817229354781E-3</v>
      </c>
      <c r="P510" s="122">
        <f>N510*(H510/G510-(1+Overview!$F$35/'='!G510)/(Overview!$F$37*Overview!$F$33))/('='!H510+Overview!$F$36)</f>
        <v>4.4842246087985326E-3</v>
      </c>
      <c r="Q510" s="128">
        <f>(N510/G510-P510)*H510*Overview!$F$29*'='!G510^3</f>
        <v>273.96603401393219</v>
      </c>
      <c r="R510" s="57">
        <f t="shared" si="42"/>
        <v>0</v>
      </c>
      <c r="S510" s="58">
        <f t="shared" si="43"/>
        <v>3.1566455886218193E-3</v>
      </c>
      <c r="T510" s="58">
        <f>IF(D510&lt;Overview!$F$18,(1-Overview!$F$9)*'='!Q510-'='!D510*'='!O510,0)</f>
        <v>0</v>
      </c>
      <c r="U510" s="54">
        <f>IF(D510&gt;=Overview!$F$18,(1-Overview!$F$9)*'='!Q510-Overview!$F$18*'='!O510,0)</f>
        <v>22.922412564855165</v>
      </c>
      <c r="V510" s="2"/>
      <c r="W510" s="112">
        <f>G510/Overview!$F$19</f>
        <v>3.1180181994037617</v>
      </c>
      <c r="X510" s="60">
        <f>G510^3*(1+H510*Overview!$F$38)</f>
        <v>11.840148480449674</v>
      </c>
      <c r="Y510" s="61">
        <f>G510^3*Overview!$F$42*(1+Overview!$F$38*H510)+I510*Overview!$F$39/Overview!$F$40</f>
        <v>1.1771920714189879</v>
      </c>
      <c r="AD510" s="2"/>
    </row>
    <row r="511" spans="1:30">
      <c r="A511" s="34">
        <v>508</v>
      </c>
      <c r="B511">
        <v>1</v>
      </c>
      <c r="C511">
        <v>24</v>
      </c>
      <c r="D511" s="149">
        <f t="shared" si="44"/>
        <v>178.09744310451387</v>
      </c>
      <c r="E511" s="125">
        <f>B511/(B511+Overview!$F$22)</f>
        <v>0.58823529411764708</v>
      </c>
      <c r="F511" s="118">
        <f>EXP(Overview!$F$21/Overview!$F$5-Overview!$F$21/('='!C511+273.15))</f>
        <v>1.2060497570954571</v>
      </c>
      <c r="G511" s="77">
        <f t="shared" si="45"/>
        <v>2.1149903720447898</v>
      </c>
      <c r="H511" s="115">
        <f t="shared" si="46"/>
        <v>0.58823529411764708</v>
      </c>
      <c r="I511" s="80">
        <f>IF((A511-Overview!$F$43)/365=ROUND((A511-Overview!$F$43)/365,0),I510*0.05,I510+U510)</f>
        <v>2590.6332702294776</v>
      </c>
      <c r="J511" s="70">
        <f>IF(D511&lt;Overview!$F$16,1,'='!G511/Overview!$F$26)</f>
        <v>91.558024763843719</v>
      </c>
      <c r="K511" s="71">
        <f>IF(D511&lt;Overview!$F$17,'='!G511/Overview!$F$26,Overview!$F$33)</f>
        <v>9.1428571428571423</v>
      </c>
      <c r="L511" s="72">
        <f t="shared" si="47"/>
        <v>9.1428571428571423</v>
      </c>
      <c r="M511" s="81">
        <f>MIN(1,Overview!$F$44*F511*(G511-Overview!$F$25)^2+0.2)</f>
        <v>1</v>
      </c>
      <c r="N511" s="48">
        <f>L511*F511*Overview!$F$8</f>
        <v>0.12482270400293095</v>
      </c>
      <c r="O511" s="48">
        <f>F511*Overview!$F$6</f>
        <v>2.3686817229354781E-3</v>
      </c>
      <c r="P511" s="122">
        <f>N511*(H511/G511-(1+Overview!$F$35/'='!G511)/(Overview!$F$37*Overview!$F$33))/('='!H511+Overview!$F$36)</f>
        <v>4.4690715354046961E-3</v>
      </c>
      <c r="Q511" s="128">
        <f>(N511/G511-P511)*H511*Overview!$F$29*'='!G511^3</f>
        <v>274.82828763737763</v>
      </c>
      <c r="R511" s="57">
        <f t="shared" si="42"/>
        <v>0</v>
      </c>
      <c r="S511" s="58">
        <f t="shared" si="43"/>
        <v>3.1506810897867863E-3</v>
      </c>
      <c r="T511" s="58">
        <f>IF(D511&lt;Overview!$F$18,(1-Overview!$F$9)*'='!Q511-'='!D511*'='!O511,0)</f>
        <v>0</v>
      </c>
      <c r="U511" s="54">
        <f>IF(D511&gt;=Overview!$F$18,(1-Overview!$F$9)*'='!Q511-Overview!$F$18*'='!O511,0)</f>
        <v>22.995876573572716</v>
      </c>
      <c r="V511" s="2"/>
      <c r="W511" s="112">
        <f>G511/Overview!$F$19</f>
        <v>3.1226788307172444</v>
      </c>
      <c r="X511" s="60">
        <f>G511^3*(1+H511*Overview!$F$38)</f>
        <v>11.893321766814759</v>
      </c>
      <c r="Y511" s="61">
        <f>G511^3*Overview!$F$42*(1+Overview!$F$38*H511)+I511*Overview!$F$39/Overview!$F$40</f>
        <v>1.1829737502105728</v>
      </c>
      <c r="AD511" s="2"/>
    </row>
    <row r="512" spans="1:30">
      <c r="A512" s="34">
        <v>509</v>
      </c>
      <c r="B512">
        <v>1</v>
      </c>
      <c r="C512">
        <v>24</v>
      </c>
      <c r="D512" s="149">
        <f t="shared" si="44"/>
        <v>178.09744310451387</v>
      </c>
      <c r="E512" s="125">
        <f>B512/(B512+Overview!$F$22)</f>
        <v>0.58823529411764708</v>
      </c>
      <c r="F512" s="118">
        <f>EXP(Overview!$F$21/Overview!$F$5-Overview!$F$21/('='!C512+273.15))</f>
        <v>1.2060497570954571</v>
      </c>
      <c r="G512" s="77">
        <f t="shared" si="45"/>
        <v>2.1181410531345768</v>
      </c>
      <c r="H512" s="115">
        <f t="shared" si="46"/>
        <v>0.58823529411764708</v>
      </c>
      <c r="I512" s="80">
        <f>IF((A512-Overview!$F$43)/365=ROUND((A512-Overview!$F$43)/365,0),I511*0.05,I511+U511)</f>
        <v>2613.6291468030504</v>
      </c>
      <c r="J512" s="70">
        <f>IF(D512&lt;Overview!$F$16,1,'='!G512/Overview!$F$26)</f>
        <v>91.694417884613713</v>
      </c>
      <c r="K512" s="71">
        <f>IF(D512&lt;Overview!$F$17,'='!G512/Overview!$F$26,Overview!$F$33)</f>
        <v>9.1428571428571423</v>
      </c>
      <c r="L512" s="72">
        <f t="shared" si="47"/>
        <v>9.1428571428571423</v>
      </c>
      <c r="M512" s="81">
        <f>MIN(1,Overview!$F$44*F512*(G512-Overview!$F$25)^2+0.2)</f>
        <v>1</v>
      </c>
      <c r="N512" s="48">
        <f>L512*F512*Overview!$F$8</f>
        <v>0.12482270400293095</v>
      </c>
      <c r="O512" s="48">
        <f>F512*Overview!$F$6</f>
        <v>2.3686817229354781E-3</v>
      </c>
      <c r="P512" s="122">
        <f>N512*(H512/G512-(1+Overview!$F$35/'='!G512)/(Overview!$F$37*Overview!$F$33))/('='!H512+Overview!$F$36)</f>
        <v>4.4539921308601547E-3</v>
      </c>
      <c r="Q512" s="128">
        <f>(N512/G512-P512)*H512*Overview!$F$29*'='!G512^3</f>
        <v>275.69038671830504</v>
      </c>
      <c r="R512" s="57">
        <f t="shared" si="42"/>
        <v>0</v>
      </c>
      <c r="S512" s="58">
        <f t="shared" si="43"/>
        <v>3.1447278609044154E-3</v>
      </c>
      <c r="T512" s="58">
        <f>IF(D512&lt;Overview!$F$18,(1-Overview!$F$9)*'='!Q512-'='!D512*'='!O512,0)</f>
        <v>0</v>
      </c>
      <c r="U512" s="54">
        <f>IF(D512&gt;=Overview!$F$18,(1-Overview!$F$9)*'='!Q512-Overview!$F$18*'='!O512,0)</f>
        <v>23.069327415267729</v>
      </c>
      <c r="V512" s="2"/>
      <c r="W512" s="112">
        <f>G512/Overview!$F$19</f>
        <v>3.1273306557427678</v>
      </c>
      <c r="X512" s="60">
        <f>G512^3*(1+H512*Overview!$F$38)</f>
        <v>11.946553092089882</v>
      </c>
      <c r="Y512" s="61">
        <f>G512^3*Overview!$F$42*(1+Overview!$F$38*H512)+I512*Overview!$F$39/Overview!$F$40</f>
        <v>1.1887638448491673</v>
      </c>
      <c r="AD512" s="2"/>
    </row>
    <row r="513" spans="1:30">
      <c r="A513" s="34">
        <v>510</v>
      </c>
      <c r="B513">
        <v>1</v>
      </c>
      <c r="C513">
        <v>24</v>
      </c>
      <c r="D513" s="149">
        <f t="shared" si="44"/>
        <v>178.09744310451387</v>
      </c>
      <c r="E513" s="125">
        <f>B513/(B513+Overview!$F$22)</f>
        <v>0.58823529411764708</v>
      </c>
      <c r="F513" s="118">
        <f>EXP(Overview!$F$21/Overview!$F$5-Overview!$F$21/('='!C513+273.15))</f>
        <v>1.2060497570954571</v>
      </c>
      <c r="G513" s="77">
        <f t="shared" si="45"/>
        <v>2.121285780995481</v>
      </c>
      <c r="H513" s="115">
        <f t="shared" si="46"/>
        <v>0.58823529411764708</v>
      </c>
      <c r="I513" s="80">
        <f>IF((A513-Overview!$F$43)/365=ROUND((A513-Overview!$F$43)/365,0),I512*0.05,I512+U512)</f>
        <v>2636.6984742183181</v>
      </c>
      <c r="J513" s="70">
        <f>IF(D513&lt;Overview!$F$16,1,'='!G513/Overview!$F$26)</f>
        <v>91.830553289847671</v>
      </c>
      <c r="K513" s="71">
        <f>IF(D513&lt;Overview!$F$17,'='!G513/Overview!$F$26,Overview!$F$33)</f>
        <v>9.1428571428571423</v>
      </c>
      <c r="L513" s="72">
        <f t="shared" si="47"/>
        <v>9.1428571428571423</v>
      </c>
      <c r="M513" s="81">
        <f>MIN(1,Overview!$F$44*F513*(G513-Overview!$F$25)^2+0.2)</f>
        <v>1</v>
      </c>
      <c r="N513" s="48">
        <f>L513*F513*Overview!$F$8</f>
        <v>0.12482270400293095</v>
      </c>
      <c r="O513" s="48">
        <f>F513*Overview!$F$6</f>
        <v>2.3686817229354781E-3</v>
      </c>
      <c r="P513" s="122">
        <f>N513*(H513/G513-(1+Overview!$F$35/'='!G513)/(Overview!$F$37*Overview!$F$33))/('='!H513+Overview!$F$36)</f>
        <v>4.4389858860135684E-3</v>
      </c>
      <c r="Q513" s="128">
        <f>(N513/G513-P513)*H513*Overview!$F$29*'='!G513^3</f>
        <v>276.55232654599195</v>
      </c>
      <c r="R513" s="57">
        <f t="shared" si="42"/>
        <v>0</v>
      </c>
      <c r="S513" s="58">
        <f t="shared" si="43"/>
        <v>3.1387858806800699E-3</v>
      </c>
      <c r="T513" s="58">
        <f>IF(D513&lt;Overview!$F$18,(1-Overview!$F$9)*'='!Q513-'='!D513*'='!O513,0)</f>
        <v>0</v>
      </c>
      <c r="U513" s="54">
        <f>IF(D513&gt;=Overview!$F$18,(1-Overview!$F$9)*'='!Q513-Overview!$F$18*'='!O513,0)</f>
        <v>23.142764688586656</v>
      </c>
      <c r="V513" s="2"/>
      <c r="W513" s="112">
        <f>G513/Overview!$F$19</f>
        <v>3.1319736911198599</v>
      </c>
      <c r="X513" s="60">
        <f>G513^3*(1+H513*Overview!$F$38)</f>
        <v>11.999841983404691</v>
      </c>
      <c r="Y513" s="61">
        <f>G513^3*Overview!$F$42*(1+Overview!$F$38*H513)+I513*Overview!$F$39/Overview!$F$40</f>
        <v>1.1945623122042728</v>
      </c>
      <c r="AD513" s="2"/>
    </row>
    <row r="514" spans="1:30">
      <c r="A514" s="34">
        <v>511</v>
      </c>
      <c r="B514">
        <v>1</v>
      </c>
      <c r="C514">
        <v>24</v>
      </c>
      <c r="D514" s="149">
        <f t="shared" si="44"/>
        <v>178.09744310451387</v>
      </c>
      <c r="E514" s="125">
        <f>B514/(B514+Overview!$F$22)</f>
        <v>0.58823529411764708</v>
      </c>
      <c r="F514" s="118">
        <f>EXP(Overview!$F$21/Overview!$F$5-Overview!$F$21/('='!C514+273.15))</f>
        <v>1.2060497570954571</v>
      </c>
      <c r="G514" s="77">
        <f t="shared" si="45"/>
        <v>2.124424566876161</v>
      </c>
      <c r="H514" s="115">
        <f t="shared" si="46"/>
        <v>0.58823529411764708</v>
      </c>
      <c r="I514" s="80">
        <f>IF((A514-Overview!$F$43)/365=ROUND((A514-Overview!$F$43)/365,0),I513*0.05,I513+U513)</f>
        <v>2659.8412389069049</v>
      </c>
      <c r="J514" s="70">
        <f>IF(D514&lt;Overview!$F$16,1,'='!G514/Overview!$F$26)</f>
        <v>91.966431466500481</v>
      </c>
      <c r="K514" s="71">
        <f>IF(D514&lt;Overview!$F$17,'='!G514/Overview!$F$26,Overview!$F$33)</f>
        <v>9.1428571428571423</v>
      </c>
      <c r="L514" s="72">
        <f t="shared" si="47"/>
        <v>9.1428571428571423</v>
      </c>
      <c r="M514" s="81">
        <f>MIN(1,Overview!$F$44*F514*(G514-Overview!$F$25)^2+0.2)</f>
        <v>1</v>
      </c>
      <c r="N514" s="48">
        <f>L514*F514*Overview!$F$8</f>
        <v>0.12482270400293095</v>
      </c>
      <c r="O514" s="48">
        <f>F514*Overview!$F$6</f>
        <v>2.3686817229354781E-3</v>
      </c>
      <c r="P514" s="122">
        <f>N514*(H514/G514-(1+Overview!$F$35/'='!G514)/(Overview!$F$37*Overview!$F$33))/('='!H514+Overview!$F$36)</f>
        <v>4.424052296381641E-3</v>
      </c>
      <c r="Q514" s="128">
        <f>(N514/G514-P514)*H514*Overview!$F$29*'='!G514^3</f>
        <v>277.41410243430869</v>
      </c>
      <c r="R514" s="57">
        <f t="shared" si="42"/>
        <v>0</v>
      </c>
      <c r="S514" s="58">
        <f t="shared" si="43"/>
        <v>3.1328551278593506E-3</v>
      </c>
      <c r="T514" s="58">
        <f>IF(D514&lt;Overview!$F$18,(1-Overview!$F$9)*'='!Q514-'='!D514*'='!O514,0)</f>
        <v>0</v>
      </c>
      <c r="U514" s="54">
        <f>IF(D514&gt;=Overview!$F$18,(1-Overview!$F$9)*'='!Q514-Overview!$F$18*'='!O514,0)</f>
        <v>23.216187994271241</v>
      </c>
      <c r="V514" s="2"/>
      <c r="W514" s="112">
        <f>G514/Overview!$F$19</f>
        <v>3.1366079534566085</v>
      </c>
      <c r="X514" s="60">
        <f>G514^3*(1+H514*Overview!$F$38)</f>
        <v>12.053187968822659</v>
      </c>
      <c r="Y514" s="61">
        <f>G514^3*Overview!$F$42*(1+Overview!$F$38*H514)+I514*Overview!$F$39/Overview!$F$40</f>
        <v>1.2003691092119937</v>
      </c>
      <c r="AD514" s="2"/>
    </row>
    <row r="515" spans="1:30">
      <c r="A515" s="34">
        <v>512</v>
      </c>
      <c r="B515">
        <v>1</v>
      </c>
      <c r="C515">
        <v>24</v>
      </c>
      <c r="D515" s="149">
        <f t="shared" si="44"/>
        <v>178.09744310451387</v>
      </c>
      <c r="E515" s="125">
        <f>B515/(B515+Overview!$F$22)</f>
        <v>0.58823529411764708</v>
      </c>
      <c r="F515" s="118">
        <f>EXP(Overview!$F$21/Overview!$F$5-Overview!$F$21/('='!C515+273.15))</f>
        <v>1.2060497570954571</v>
      </c>
      <c r="G515" s="77">
        <f t="shared" si="45"/>
        <v>2.1275574220040205</v>
      </c>
      <c r="H515" s="115">
        <f t="shared" si="46"/>
        <v>0.58823529411764708</v>
      </c>
      <c r="I515" s="80">
        <f>IF((A515-Overview!$F$43)/365=ROUND((A515-Overview!$F$43)/365,0),I514*0.05,I514+U514)</f>
        <v>2683.0574269011763</v>
      </c>
      <c r="J515" s="70">
        <f>IF(D515&lt;Overview!$F$16,1,'='!G515/Overview!$F$26)</f>
        <v>92.102052900606949</v>
      </c>
      <c r="K515" s="71">
        <f>IF(D515&lt;Overview!$F$17,'='!G515/Overview!$F$26,Overview!$F$33)</f>
        <v>9.1428571428571423</v>
      </c>
      <c r="L515" s="72">
        <f t="shared" si="47"/>
        <v>9.1428571428571423</v>
      </c>
      <c r="M515" s="81">
        <f>MIN(1,Overview!$F$44*F515*(G515-Overview!$F$25)^2+0.2)</f>
        <v>1</v>
      </c>
      <c r="N515" s="48">
        <f>L515*F515*Overview!$F$8</f>
        <v>0.12482270400293095</v>
      </c>
      <c r="O515" s="48">
        <f>F515*Overview!$F$6</f>
        <v>2.3686817229354781E-3</v>
      </c>
      <c r="P515" s="122">
        <f>N515*(H515/G515-(1+Overview!$F$35/'='!G515)/(Overview!$F$37*Overview!$F$33))/('='!H515+Overview!$F$36)</f>
        <v>4.4091908620957172E-3</v>
      </c>
      <c r="Q515" s="128">
        <f>(N515/G515-P515)*H515*Overview!$F$29*'='!G515^3</f>
        <v>278.27570972162999</v>
      </c>
      <c r="R515" s="57">
        <f t="shared" ref="R515:R578" si="48">(E515*M515-H515)*N515/G515</f>
        <v>0</v>
      </c>
      <c r="S515" s="58">
        <f t="shared" ref="S515:S578" si="49">G515*P515/3</f>
        <v>3.1269355812280162E-3</v>
      </c>
      <c r="T515" s="58">
        <f>IF(D515&lt;Overview!$F$18,(1-Overview!$F$9)*'='!Q515-'='!D515*'='!O515,0)</f>
        <v>0</v>
      </c>
      <c r="U515" s="54">
        <f>IF(D515&gt;=Overview!$F$18,(1-Overview!$F$9)*'='!Q515-Overview!$F$18*'='!O515,0)</f>
        <v>23.289596935151017</v>
      </c>
      <c r="V515" s="2"/>
      <c r="W515" s="112">
        <f>G515/Overview!$F$19</f>
        <v>3.1412334593297215</v>
      </c>
      <c r="X515" s="60">
        <f>G515^3*(1+H515*Overview!$F$38)</f>
        <v>12.106590577346676</v>
      </c>
      <c r="Y515" s="61">
        <f>G515^3*Overview!$F$42*(1+Overview!$F$38*H515)+I515*Overview!$F$39/Overview!$F$40</f>
        <v>1.2061841928756336</v>
      </c>
      <c r="AD515" s="2"/>
    </row>
    <row r="516" spans="1:30">
      <c r="A516" s="34">
        <v>513</v>
      </c>
      <c r="B516">
        <v>1</v>
      </c>
      <c r="C516">
        <v>24</v>
      </c>
      <c r="D516" s="149">
        <f t="shared" ref="D516:D579" si="50">D515+T515</f>
        <v>178.09744310451387</v>
      </c>
      <c r="E516" s="125">
        <f>B516/(B516+Overview!$F$22)</f>
        <v>0.58823529411764708</v>
      </c>
      <c r="F516" s="118">
        <f>EXP(Overview!$F$21/Overview!$F$5-Overview!$F$21/('='!C516+273.15))</f>
        <v>1.2060497570954571</v>
      </c>
      <c r="G516" s="77">
        <f t="shared" ref="G516:G579" si="51">G515+S515</f>
        <v>2.1306843575852485</v>
      </c>
      <c r="H516" s="115">
        <f t="shared" ref="H516:H579" si="52">H515+R515</f>
        <v>0.58823529411764708</v>
      </c>
      <c r="I516" s="80">
        <f>IF((A516-Overview!$F$43)/365=ROUND((A516-Overview!$F$43)/365,0),I515*0.05,I515+U515)</f>
        <v>2706.3470238363275</v>
      </c>
      <c r="J516" s="70">
        <f>IF(D516&lt;Overview!$F$16,1,'='!G516/Overview!$F$26)</f>
        <v>92.237418077283493</v>
      </c>
      <c r="K516" s="71">
        <f>IF(D516&lt;Overview!$F$17,'='!G516/Overview!$F$26,Overview!$F$33)</f>
        <v>9.1428571428571423</v>
      </c>
      <c r="L516" s="72">
        <f t="shared" ref="L516:L579" si="53">IF(J516=1,1,K516)</f>
        <v>9.1428571428571423</v>
      </c>
      <c r="M516" s="81">
        <f>MIN(1,Overview!$F$44*F516*(G516-Overview!$F$25)^2+0.2)</f>
        <v>1</v>
      </c>
      <c r="N516" s="48">
        <f>L516*F516*Overview!$F$8</f>
        <v>0.12482270400293095</v>
      </c>
      <c r="O516" s="48">
        <f>F516*Overview!$F$6</f>
        <v>2.3686817229354781E-3</v>
      </c>
      <c r="P516" s="122">
        <f>N516*(H516/G516-(1+Overview!$F$35/'='!G516)/(Overview!$F$37*Overview!$F$33))/('='!H516+Overview!$F$36)</f>
        <v>4.394401087849129E-3</v>
      </c>
      <c r="Q516" s="128">
        <f>(N516/G516-P516)*H516*Overview!$F$29*'='!G516^3</f>
        <v>279.13714377074837</v>
      </c>
      <c r="R516" s="57">
        <f t="shared" si="48"/>
        <v>0</v>
      </c>
      <c r="S516" s="58">
        <f t="shared" si="49"/>
        <v>3.1210272196119126E-3</v>
      </c>
      <c r="T516" s="58">
        <f>IF(D516&lt;Overview!$F$18,(1-Overview!$F$9)*'='!Q516-'='!D516*'='!O516,0)</f>
        <v>0</v>
      </c>
      <c r="U516" s="54">
        <f>IF(D516&gt;=Overview!$F$18,(1-Overview!$F$9)*'='!Q516-Overview!$F$18*'='!O516,0)</f>
        <v>23.362991116135902</v>
      </c>
      <c r="V516" s="2"/>
      <c r="W516" s="112">
        <f>G516/Overview!$F$19</f>
        <v>3.1458502252845837</v>
      </c>
      <c r="X516" s="60">
        <f>G516^3*(1+H516*Overview!$F$38)</f>
        <v>12.160049338924571</v>
      </c>
      <c r="Y516" s="61">
        <f>G516^3*Overview!$F$42*(1+Overview!$F$38*H516)+I516*Overview!$F$39/Overview!$F$40</f>
        <v>1.212007520266281</v>
      </c>
      <c r="AD516" s="2"/>
    </row>
    <row r="517" spans="1:30">
      <c r="A517" s="34">
        <v>514</v>
      </c>
      <c r="B517">
        <v>1</v>
      </c>
      <c r="C517">
        <v>24</v>
      </c>
      <c r="D517" s="149">
        <f t="shared" si="50"/>
        <v>178.09744310451387</v>
      </c>
      <c r="E517" s="125">
        <f>B517/(B517+Overview!$F$22)</f>
        <v>0.58823529411764708</v>
      </c>
      <c r="F517" s="118">
        <f>EXP(Overview!$F$21/Overview!$F$5-Overview!$F$21/('='!C517+273.15))</f>
        <v>1.2060497570954571</v>
      </c>
      <c r="G517" s="77">
        <f t="shared" si="51"/>
        <v>2.1338053848048606</v>
      </c>
      <c r="H517" s="115">
        <f t="shared" si="52"/>
        <v>0.58823529411764708</v>
      </c>
      <c r="I517" s="80">
        <f>IF((A517-Overview!$F$43)/365=ROUND((A517-Overview!$F$43)/365,0),I516*0.05,I516+U516)</f>
        <v>2729.7100149524636</v>
      </c>
      <c r="J517" s="70">
        <f>IF(D517&lt;Overview!$F$16,1,'='!G517/Overview!$F$26)</f>
        <v>92.3725274807299</v>
      </c>
      <c r="K517" s="71">
        <f>IF(D517&lt;Overview!$F$17,'='!G517/Overview!$F$26,Overview!$F$33)</f>
        <v>9.1428571428571423</v>
      </c>
      <c r="L517" s="72">
        <f t="shared" si="53"/>
        <v>9.1428571428571423</v>
      </c>
      <c r="M517" s="81">
        <f>MIN(1,Overview!$F$44*F517*(G517-Overview!$F$25)^2+0.2)</f>
        <v>1</v>
      </c>
      <c r="N517" s="48">
        <f>L517*F517*Overview!$F$8</f>
        <v>0.12482270400293095</v>
      </c>
      <c r="O517" s="48">
        <f>F517*Overview!$F$6</f>
        <v>2.3686817229354781E-3</v>
      </c>
      <c r="P517" s="122">
        <f>N517*(H517/G517-(1+Overview!$F$35/'='!G517)/(Overview!$F$37*Overview!$F$33))/('='!H517+Overview!$F$36)</f>
        <v>4.3796824828452327E-3</v>
      </c>
      <c r="Q517" s="128">
        <f>(N517/G517-P517)*H517*Overview!$F$29*'='!G517^3</f>
        <v>279.99839996878666</v>
      </c>
      <c r="R517" s="57">
        <f t="shared" si="48"/>
        <v>0</v>
      </c>
      <c r="S517" s="58">
        <f t="shared" si="49"/>
        <v>3.1151300218768929E-3</v>
      </c>
      <c r="T517" s="58">
        <f>IF(D517&lt;Overview!$F$18,(1-Overview!$F$9)*'='!Q517-'='!D517*'='!O517,0)</f>
        <v>0</v>
      </c>
      <c r="U517" s="54">
        <f>IF(D517&gt;=Overview!$F$18,(1-Overview!$F$9)*'='!Q517-Overview!$F$18*'='!O517,0)</f>
        <v>23.436370144208766</v>
      </c>
      <c r="V517" s="2"/>
      <c r="W517" s="112">
        <f>G517/Overview!$F$19</f>
        <v>3.1504582678353175</v>
      </c>
      <c r="X517" s="60">
        <f>G517^3*(1+H517*Overview!$F$38)</f>
        <v>12.213563784454607</v>
      </c>
      <c r="Y517" s="61">
        <f>G517^3*Overview!$F$42*(1+Overview!$F$38*H517)+I517*Overview!$F$39/Overview!$F$40</f>
        <v>1.2178390485233943</v>
      </c>
      <c r="AD517" s="2"/>
    </row>
    <row r="518" spans="1:30">
      <c r="A518" s="34">
        <v>515</v>
      </c>
      <c r="B518">
        <v>1</v>
      </c>
      <c r="C518">
        <v>24</v>
      </c>
      <c r="D518" s="149">
        <f t="shared" si="50"/>
        <v>178.09744310451387</v>
      </c>
      <c r="E518" s="125">
        <f>B518/(B518+Overview!$F$22)</f>
        <v>0.58823529411764708</v>
      </c>
      <c r="F518" s="118">
        <f>EXP(Overview!$F$21/Overview!$F$5-Overview!$F$21/('='!C518+273.15))</f>
        <v>1.2060497570954571</v>
      </c>
      <c r="G518" s="77">
        <f t="shared" si="51"/>
        <v>2.1369205148267376</v>
      </c>
      <c r="H518" s="115">
        <f t="shared" si="52"/>
        <v>0.58823529411764708</v>
      </c>
      <c r="I518" s="80">
        <f>IF((A518-Overview!$F$43)/365=ROUND((A518-Overview!$F$43)/365,0),I517*0.05,I517+U517)</f>
        <v>2753.1463850966725</v>
      </c>
      <c r="J518" s="70">
        <f>IF(D518&lt;Overview!$F$16,1,'='!G518/Overview!$F$26)</f>
        <v>92.507381594231063</v>
      </c>
      <c r="K518" s="71">
        <f>IF(D518&lt;Overview!$F$17,'='!G518/Overview!$F$26,Overview!$F$33)</f>
        <v>9.1428571428571423</v>
      </c>
      <c r="L518" s="72">
        <f t="shared" si="53"/>
        <v>9.1428571428571423</v>
      </c>
      <c r="M518" s="81">
        <f>MIN(1,Overview!$F$44*F518*(G518-Overview!$F$25)^2+0.2)</f>
        <v>1</v>
      </c>
      <c r="N518" s="48">
        <f>L518*F518*Overview!$F$8</f>
        <v>0.12482270400293095</v>
      </c>
      <c r="O518" s="48">
        <f>F518*Overview!$F$6</f>
        <v>2.3686817229354781E-3</v>
      </c>
      <c r="P518" s="122">
        <f>N518*(H518/G518-(1+Overview!$F$35/'='!G518)/(Overview!$F$37*Overview!$F$33))/('='!H518+Overview!$F$36)</f>
        <v>4.3650345607461824E-3</v>
      </c>
      <c r="Q518" s="128">
        <f>(N518/G518-P518)*H518*Overview!$F$29*'='!G518^3</f>
        <v>280.85947372711058</v>
      </c>
      <c r="R518" s="57">
        <f t="shared" si="48"/>
        <v>0</v>
      </c>
      <c r="S518" s="58">
        <f t="shared" si="49"/>
        <v>3.1092439669287448E-3</v>
      </c>
      <c r="T518" s="58">
        <f>IF(D518&lt;Overview!$F$18,(1-Overview!$F$9)*'='!Q518-'='!D518*'='!O518,0)</f>
        <v>0</v>
      </c>
      <c r="U518" s="54">
        <f>IF(D518&gt;=Overview!$F$18,(1-Overview!$F$9)*'='!Q518-Overview!$F$18*'='!O518,0)</f>
        <v>23.509733628417962</v>
      </c>
      <c r="V518" s="2"/>
      <c r="W518" s="112">
        <f>G518/Overview!$F$19</f>
        <v>3.1550576034648423</v>
      </c>
      <c r="X518" s="60">
        <f>G518^3*(1+H518*Overview!$F$38)</f>
        <v>12.267133445790796</v>
      </c>
      <c r="Y518" s="61">
        <f>G518^3*Overview!$F$42*(1+Overview!$F$38*H518)+I518*Overview!$F$39/Overview!$F$40</f>
        <v>1.2236787348553726</v>
      </c>
      <c r="AD518" s="2"/>
    </row>
    <row r="519" spans="1:30">
      <c r="A519" s="34">
        <v>516</v>
      </c>
      <c r="B519">
        <v>1</v>
      </c>
      <c r="C519">
        <v>24</v>
      </c>
      <c r="D519" s="149">
        <f t="shared" si="50"/>
        <v>178.09744310451387</v>
      </c>
      <c r="E519" s="125">
        <f>B519/(B519+Overview!$F$22)</f>
        <v>0.58823529411764708</v>
      </c>
      <c r="F519" s="118">
        <f>EXP(Overview!$F$21/Overview!$F$5-Overview!$F$21/('='!C519+273.15))</f>
        <v>1.2060497570954571</v>
      </c>
      <c r="G519" s="77">
        <f t="shared" si="51"/>
        <v>2.1400297587936663</v>
      </c>
      <c r="H519" s="115">
        <f t="shared" si="52"/>
        <v>0.58823529411764708</v>
      </c>
      <c r="I519" s="80">
        <f>IF((A519-Overview!$F$43)/365=ROUND((A519-Overview!$F$43)/365,0),I518*0.05,I518+U518)</f>
        <v>2776.6561187250904</v>
      </c>
      <c r="J519" s="70">
        <f>IF(D519&lt;Overview!$F$16,1,'='!G519/Overview!$F$26)</f>
        <v>92.641980900158714</v>
      </c>
      <c r="K519" s="71">
        <f>IF(D519&lt;Overview!$F$17,'='!G519/Overview!$F$26,Overview!$F$33)</f>
        <v>9.1428571428571423</v>
      </c>
      <c r="L519" s="72">
        <f t="shared" si="53"/>
        <v>9.1428571428571423</v>
      </c>
      <c r="M519" s="81">
        <f>MIN(1,Overview!$F$44*F519*(G519-Overview!$F$25)^2+0.2)</f>
        <v>1</v>
      </c>
      <c r="N519" s="48">
        <f>L519*F519*Overview!$F$8</f>
        <v>0.12482270400293095</v>
      </c>
      <c r="O519" s="48">
        <f>F519*Overview!$F$6</f>
        <v>2.3686817229354781E-3</v>
      </c>
      <c r="P519" s="122">
        <f>N519*(H519/G519-(1+Overview!$F$35/'='!G519)/(Overview!$F$37*Overview!$F$33))/('='!H519+Overview!$F$36)</f>
        <v>4.3504568396223785E-3</v>
      </c>
      <c r="Q519" s="128">
        <f>(N519/G519-P519)*H519*Overview!$F$29*'='!G519^3</f>
        <v>281.72036048124284</v>
      </c>
      <c r="R519" s="57">
        <f t="shared" si="48"/>
        <v>0</v>
      </c>
      <c r="S519" s="58">
        <f t="shared" si="49"/>
        <v>3.1033690337131116E-3</v>
      </c>
      <c r="T519" s="58">
        <f>IF(D519&lt;Overview!$F$18,(1-Overview!$F$9)*'='!Q519-'='!D519*'='!O519,0)</f>
        <v>0</v>
      </c>
      <c r="U519" s="54">
        <f>IF(D519&gt;=Overview!$F$18,(1-Overview!$F$9)*'='!Q519-Overview!$F$18*'='!O519,0)</f>
        <v>23.583081179870032</v>
      </c>
      <c r="V519" s="2"/>
      <c r="W519" s="112">
        <f>G519/Overview!$F$19</f>
        <v>3.1596482486249315</v>
      </c>
      <c r="X519" s="60">
        <f>G519^3*(1+H519*Overview!$F$38)</f>
        <v>12.320757855748235</v>
      </c>
      <c r="Y519" s="61">
        <f>G519^3*Overview!$F$42*(1+Overview!$F$38*H519)+I519*Overview!$F$39/Overview!$F$40</f>
        <v>1.2295265365401224</v>
      </c>
      <c r="AD519" s="2"/>
    </row>
    <row r="520" spans="1:30">
      <c r="A520" s="34">
        <v>517</v>
      </c>
      <c r="B520">
        <v>1</v>
      </c>
      <c r="C520">
        <v>24</v>
      </c>
      <c r="D520" s="149">
        <f t="shared" si="50"/>
        <v>178.09744310451387</v>
      </c>
      <c r="E520" s="125">
        <f>B520/(B520+Overview!$F$22)</f>
        <v>0.58823529411764708</v>
      </c>
      <c r="F520" s="118">
        <f>EXP(Overview!$F$21/Overview!$F$5-Overview!$F$21/('='!C520+273.15))</f>
        <v>1.2060497570954571</v>
      </c>
      <c r="G520" s="77">
        <f t="shared" si="51"/>
        <v>2.1431331278273795</v>
      </c>
      <c r="H520" s="115">
        <f t="shared" si="52"/>
        <v>0.58823529411764708</v>
      </c>
      <c r="I520" s="80">
        <f>IF((A520-Overview!$F$43)/365=ROUND((A520-Overview!$F$43)/365,0),I519*0.05,I519+U519)</f>
        <v>2800.2391999049605</v>
      </c>
      <c r="J520" s="70">
        <f>IF(D520&lt;Overview!$F$16,1,'='!G520/Overview!$F$26)</f>
        <v>92.776325879973143</v>
      </c>
      <c r="K520" s="71">
        <f>IF(D520&lt;Overview!$F$17,'='!G520/Overview!$F$26,Overview!$F$33)</f>
        <v>9.1428571428571423</v>
      </c>
      <c r="L520" s="72">
        <f t="shared" si="53"/>
        <v>9.1428571428571423</v>
      </c>
      <c r="M520" s="81">
        <f>MIN(1,Overview!$F$44*F520*(G520-Overview!$F$25)^2+0.2)</f>
        <v>1</v>
      </c>
      <c r="N520" s="48">
        <f>L520*F520*Overview!$F$8</f>
        <v>0.12482270400293095</v>
      </c>
      <c r="O520" s="48">
        <f>F520*Overview!$F$6</f>
        <v>2.3686817229354781E-3</v>
      </c>
      <c r="P520" s="122">
        <f>N520*(H520/G520-(1+Overview!$F$35/'='!G520)/(Overview!$F$37*Overview!$F$33))/('='!H520+Overview!$F$36)</f>
        <v>4.3359488419026154E-3</v>
      </c>
      <c r="Q520" s="128">
        <f>(N520/G520-P520)*H520*Overview!$F$29*'='!G520^3</f>
        <v>282.581055690776</v>
      </c>
      <c r="R520" s="57">
        <f t="shared" si="48"/>
        <v>0</v>
      </c>
      <c r="S520" s="58">
        <f t="shared" si="49"/>
        <v>3.0975052012154184E-3</v>
      </c>
      <c r="T520" s="58">
        <f>IF(D520&lt;Overview!$F$18,(1-Overview!$F$9)*'='!Q520-'='!D520*'='!O520,0)</f>
        <v>0</v>
      </c>
      <c r="U520" s="54">
        <f>IF(D520&gt;=Overview!$F$18,(1-Overview!$F$9)*'='!Q520-Overview!$F$18*'='!O520,0)</f>
        <v>23.656412411722258</v>
      </c>
      <c r="V520" s="2"/>
      <c r="W520" s="112">
        <f>G520/Overview!$F$19</f>
        <v>3.1642302197362757</v>
      </c>
      <c r="X520" s="60">
        <f>G520^3*(1+H520*Overview!$F$38)</f>
        <v>12.374436548108317</v>
      </c>
      <c r="Y520" s="61">
        <f>G520^3*Overview!$F$42*(1+Overview!$F$38*H520)+I520*Overview!$F$39/Overview!$F$40</f>
        <v>1.2353824109256184</v>
      </c>
      <c r="AD520" s="2"/>
    </row>
    <row r="521" spans="1:30">
      <c r="A521" s="34">
        <v>518</v>
      </c>
      <c r="B521">
        <v>1</v>
      </c>
      <c r="C521">
        <v>24</v>
      </c>
      <c r="D521" s="149">
        <f t="shared" si="50"/>
        <v>178.09744310451387</v>
      </c>
      <c r="E521" s="125">
        <f>B521/(B521+Overview!$F$22)</f>
        <v>0.58823529411764708</v>
      </c>
      <c r="F521" s="118">
        <f>EXP(Overview!$F$21/Overview!$F$5-Overview!$F$21/('='!C521+273.15))</f>
        <v>1.2060497570954571</v>
      </c>
      <c r="G521" s="77">
        <f t="shared" si="51"/>
        <v>2.146230633028595</v>
      </c>
      <c r="H521" s="115">
        <f t="shared" si="52"/>
        <v>0.58823529411764708</v>
      </c>
      <c r="I521" s="80">
        <f>IF((A521-Overview!$F$43)/365=ROUND((A521-Overview!$F$43)/365,0),I520*0.05,I520+U520)</f>
        <v>2823.8956123166827</v>
      </c>
      <c r="J521" s="70">
        <f>IF(D521&lt;Overview!$F$16,1,'='!G521/Overview!$F$26)</f>
        <v>92.91041701422489</v>
      </c>
      <c r="K521" s="71">
        <f>IF(D521&lt;Overview!$F$17,'='!G521/Overview!$F$26,Overview!$F$33)</f>
        <v>9.1428571428571423</v>
      </c>
      <c r="L521" s="72">
        <f t="shared" si="53"/>
        <v>9.1428571428571423</v>
      </c>
      <c r="M521" s="81">
        <f>MIN(1,Overview!$F$44*F521*(G521-Overview!$F$25)^2+0.2)</f>
        <v>1</v>
      </c>
      <c r="N521" s="48">
        <f>L521*F521*Overview!$F$8</f>
        <v>0.12482270400293095</v>
      </c>
      <c r="O521" s="48">
        <f>F521*Overview!$F$6</f>
        <v>2.3686817229354781E-3</v>
      </c>
      <c r="P521" s="122">
        <f>N521*(H521/G521-(1+Overview!$F$35/'='!G521)/(Overview!$F$37*Overview!$F$33))/('='!H521+Overview!$F$36)</f>
        <v>4.3215100943249053E-3</v>
      </c>
      <c r="Q521" s="128">
        <f>(N521/G521-P521)*H521*Overview!$F$29*'='!G521^3</f>
        <v>283.44155483928614</v>
      </c>
      <c r="R521" s="57">
        <f t="shared" si="48"/>
        <v>0</v>
      </c>
      <c r="S521" s="58">
        <f t="shared" si="49"/>
        <v>3.0916524484608018E-3</v>
      </c>
      <c r="T521" s="58">
        <f>IF(D521&lt;Overview!$F$18,(1-Overview!$F$9)*'='!Q521-'='!D521*'='!O521,0)</f>
        <v>0</v>
      </c>
      <c r="U521" s="54">
        <f>IF(D521&gt;=Overview!$F$18,(1-Overview!$F$9)*'='!Q521-Overview!$F$18*'='!O521,0)</f>
        <v>23.729726939175322</v>
      </c>
      <c r="V521" s="2"/>
      <c r="W521" s="112">
        <f>G521/Overview!$F$19</f>
        <v>3.1688035331885351</v>
      </c>
      <c r="X521" s="60">
        <f>G521^3*(1+H521*Overview!$F$38)</f>
        <v>12.428169057623842</v>
      </c>
      <c r="Y521" s="61">
        <f>G521^3*Overview!$F$42*(1+Overview!$F$38*H521)+I521*Overview!$F$39/Overview!$F$40</f>
        <v>1.2412463154304527</v>
      </c>
      <c r="AD521" s="2"/>
    </row>
    <row r="522" spans="1:30">
      <c r="A522" s="34">
        <v>519</v>
      </c>
      <c r="B522">
        <v>1</v>
      </c>
      <c r="C522">
        <v>24</v>
      </c>
      <c r="D522" s="149">
        <f t="shared" si="50"/>
        <v>178.09744310451387</v>
      </c>
      <c r="E522" s="125">
        <f>B522/(B522+Overview!$F$22)</f>
        <v>0.58823529411764708</v>
      </c>
      <c r="F522" s="118">
        <f>EXP(Overview!$F$21/Overview!$F$5-Overview!$F$21/('='!C522+273.15))</f>
        <v>1.2060497570954571</v>
      </c>
      <c r="G522" s="77">
        <f t="shared" si="51"/>
        <v>2.1493222854770559</v>
      </c>
      <c r="H522" s="115">
        <f t="shared" si="52"/>
        <v>0.58823529411764708</v>
      </c>
      <c r="I522" s="80">
        <f>IF((A522-Overview!$F$43)/365=ROUND((A522-Overview!$F$43)/365,0),I521*0.05,I521+U521)</f>
        <v>2847.6253392558579</v>
      </c>
      <c r="J522" s="70">
        <f>IF(D522&lt;Overview!$F$16,1,'='!G522/Overview!$F$26)</f>
        <v>93.044254782556536</v>
      </c>
      <c r="K522" s="71">
        <f>IF(D522&lt;Overview!$F$17,'='!G522/Overview!$F$26,Overview!$F$33)</f>
        <v>9.1428571428571423</v>
      </c>
      <c r="L522" s="72">
        <f t="shared" si="53"/>
        <v>9.1428571428571423</v>
      </c>
      <c r="M522" s="81">
        <f>MIN(1,Overview!$F$44*F522*(G522-Overview!$F$25)^2+0.2)</f>
        <v>1</v>
      </c>
      <c r="N522" s="48">
        <f>L522*F522*Overview!$F$8</f>
        <v>0.12482270400293095</v>
      </c>
      <c r="O522" s="48">
        <f>F522*Overview!$F$6</f>
        <v>2.3686817229354781E-3</v>
      </c>
      <c r="P522" s="122">
        <f>N522*(H522/G522-(1+Overview!$F$35/'='!G522)/(Overview!$F$37*Overview!$F$33))/('='!H522+Overview!$F$36)</f>
        <v>4.3071401278879547E-3</v>
      </c>
      <c r="Q522" s="128">
        <f>(N522/G522-P522)*H522*Overview!$F$29*'='!G522^3</f>
        <v>284.30185343424711</v>
      </c>
      <c r="R522" s="57">
        <f t="shared" si="48"/>
        <v>0</v>
      </c>
      <c r="S522" s="58">
        <f t="shared" si="49"/>
        <v>3.0858107545140259E-3</v>
      </c>
      <c r="T522" s="58">
        <f>IF(D522&lt;Overview!$F$18,(1-Overview!$F$9)*'='!Q522-'='!D522*'='!O522,0)</f>
        <v>0</v>
      </c>
      <c r="U522" s="54">
        <f>IF(D522&gt;=Overview!$F$18,(1-Overview!$F$9)*'='!Q522-Overview!$F$18*'='!O522,0)</f>
        <v>23.803024379465995</v>
      </c>
      <c r="V522" s="2"/>
      <c r="W522" s="112">
        <f>G522/Overview!$F$19</f>
        <v>3.1733682053404042</v>
      </c>
      <c r="X522" s="60">
        <f>G522^3*(1+H522*Overview!$F$38)</f>
        <v>12.481954920024105</v>
      </c>
      <c r="Y522" s="61">
        <f>G522^3*Overview!$F$42*(1+Overview!$F$38*H522)+I522*Overview!$F$39/Overview!$F$40</f>
        <v>1.2471182075443785</v>
      </c>
      <c r="AD522" s="2"/>
    </row>
    <row r="523" spans="1:30">
      <c r="A523" s="34">
        <v>520</v>
      </c>
      <c r="B523">
        <v>1</v>
      </c>
      <c r="C523">
        <v>24</v>
      </c>
      <c r="D523" s="149">
        <f t="shared" si="50"/>
        <v>178.09744310451387</v>
      </c>
      <c r="E523" s="125">
        <f>B523/(B523+Overview!$F$22)</f>
        <v>0.58823529411764708</v>
      </c>
      <c r="F523" s="118">
        <f>EXP(Overview!$F$21/Overview!$F$5-Overview!$F$21/('='!C523+273.15))</f>
        <v>1.2060497570954571</v>
      </c>
      <c r="G523" s="77">
        <f t="shared" si="51"/>
        <v>2.1524080962315701</v>
      </c>
      <c r="H523" s="115">
        <f t="shared" si="52"/>
        <v>0.58823529411764708</v>
      </c>
      <c r="I523" s="80">
        <f>IF((A523-Overview!$F$43)/365=ROUND((A523-Overview!$F$43)/365,0),I522*0.05,I522+U522)</f>
        <v>2871.4283636353239</v>
      </c>
      <c r="J523" s="70">
        <f>IF(D523&lt;Overview!$F$16,1,'='!G523/Overview!$F$26)</f>
        <v>93.177839663704333</v>
      </c>
      <c r="K523" s="71">
        <f>IF(D523&lt;Overview!$F$17,'='!G523/Overview!$F$26,Overview!$F$33)</f>
        <v>9.1428571428571423</v>
      </c>
      <c r="L523" s="72">
        <f t="shared" si="53"/>
        <v>9.1428571428571423</v>
      </c>
      <c r="M523" s="81">
        <f>MIN(1,Overview!$F$44*F523*(G523-Overview!$F$25)^2+0.2)</f>
        <v>1</v>
      </c>
      <c r="N523" s="48">
        <f>L523*F523*Overview!$F$8</f>
        <v>0.12482270400293095</v>
      </c>
      <c r="O523" s="48">
        <f>F523*Overview!$F$6</f>
        <v>2.3686817229354781E-3</v>
      </c>
      <c r="P523" s="122">
        <f>N523*(H523/G523-(1+Overview!$F$35/'='!G523)/(Overview!$F$37*Overview!$F$33))/('='!H523+Overview!$F$36)</f>
        <v>4.2928384778033041E-3</v>
      </c>
      <c r="Q523" s="128">
        <f>(N523/G523-P523)*H523*Overview!$F$29*'='!G523^3</f>
        <v>285.16194700694456</v>
      </c>
      <c r="R523" s="57">
        <f t="shared" si="48"/>
        <v>0</v>
      </c>
      <c r="S523" s="58">
        <f t="shared" si="49"/>
        <v>3.0799800984794138E-3</v>
      </c>
      <c r="T523" s="58">
        <f>IF(D523&lt;Overview!$F$18,(1-Overview!$F$9)*'='!Q523-'='!D523*'='!O523,0)</f>
        <v>0</v>
      </c>
      <c r="U523" s="54">
        <f>IF(D523&gt;=Overview!$F$18,(1-Overview!$F$9)*'='!Q523-Overview!$F$18*'='!O523,0)</f>
        <v>23.876304351859819</v>
      </c>
      <c r="V523" s="2"/>
      <c r="W523" s="112">
        <f>G523/Overview!$F$19</f>
        <v>3.1779242525196665</v>
      </c>
      <c r="X523" s="60">
        <f>G523^3*(1+H523*Overview!$F$38)</f>
        <v>12.53579367201986</v>
      </c>
      <c r="Y523" s="61">
        <f>G523^3*Overview!$F$42*(1+Overview!$F$38*H523)+I523*Overview!$F$39/Overview!$F$40</f>
        <v>1.2529980448288498</v>
      </c>
      <c r="AD523" s="2"/>
    </row>
    <row r="524" spans="1:30">
      <c r="A524" s="34">
        <v>521</v>
      </c>
      <c r="B524">
        <v>1</v>
      </c>
      <c r="C524">
        <v>24</v>
      </c>
      <c r="D524" s="149">
        <f t="shared" si="50"/>
        <v>178.09744310451387</v>
      </c>
      <c r="E524" s="125">
        <f>B524/(B524+Overview!$F$22)</f>
        <v>0.58823529411764708</v>
      </c>
      <c r="F524" s="118">
        <f>EXP(Overview!$F$21/Overview!$F$5-Overview!$F$21/('='!C524+273.15))</f>
        <v>1.2060497570954571</v>
      </c>
      <c r="G524" s="77">
        <f t="shared" si="51"/>
        <v>2.1554880763300495</v>
      </c>
      <c r="H524" s="115">
        <f t="shared" si="52"/>
        <v>0.58823529411764708</v>
      </c>
      <c r="I524" s="80">
        <f>IF((A524-Overview!$F$43)/365=ROUND((A524-Overview!$F$43)/365,0),I523*0.05,I523+U523)</f>
        <v>2895.3046679871836</v>
      </c>
      <c r="J524" s="70">
        <f>IF(D524&lt;Overview!$F$16,1,'='!G524/Overview!$F$26)</f>
        <v>93.311172135499987</v>
      </c>
      <c r="K524" s="71">
        <f>IF(D524&lt;Overview!$F$17,'='!G524/Overview!$F$26,Overview!$F$33)</f>
        <v>9.1428571428571423</v>
      </c>
      <c r="L524" s="72">
        <f t="shared" si="53"/>
        <v>9.1428571428571423</v>
      </c>
      <c r="M524" s="81">
        <f>MIN(1,Overview!$F$44*F524*(G524-Overview!$F$25)^2+0.2)</f>
        <v>1</v>
      </c>
      <c r="N524" s="48">
        <f>L524*F524*Overview!$F$8</f>
        <v>0.12482270400293095</v>
      </c>
      <c r="O524" s="48">
        <f>F524*Overview!$F$6</f>
        <v>2.3686817229354781E-3</v>
      </c>
      <c r="P524" s="122">
        <f>N524*(H524/G524-(1+Overview!$F$35/'='!G524)/(Overview!$F$37*Overview!$F$33))/('='!H524+Overview!$F$36)</f>
        <v>4.2786046834481133E-3</v>
      </c>
      <c r="Q524" s="128">
        <f>(N524/G524-P524)*H524*Overview!$F$29*'='!G524^3</f>
        <v>286.02183111238998</v>
      </c>
      <c r="R524" s="57">
        <f t="shared" si="48"/>
        <v>0</v>
      </c>
      <c r="S524" s="58">
        <f t="shared" si="49"/>
        <v>3.0741604595007715E-3</v>
      </c>
      <c r="T524" s="58">
        <f>IF(D524&lt;Overview!$F$18,(1-Overview!$F$9)*'='!Q524-'='!D524*'='!O524,0)</f>
        <v>0</v>
      </c>
      <c r="U524" s="54">
        <f>IF(D524&gt;=Overview!$F$18,(1-Overview!$F$9)*'='!Q524-Overview!$F$18*'='!O524,0)</f>
        <v>23.949566477643767</v>
      </c>
      <c r="V524" s="2"/>
      <c r="W524" s="112">
        <f>G524/Overview!$F$19</f>
        <v>3.1824716910232533</v>
      </c>
      <c r="X524" s="60">
        <f>G524^3*(1+H524*Overview!$F$38)</f>
        <v>12.58968485130824</v>
      </c>
      <c r="Y524" s="61">
        <f>G524^3*Overview!$F$42*(1+Overview!$F$38*H524)+I524*Overview!$F$39/Overview!$F$40</f>
        <v>1.2588857849175483</v>
      </c>
      <c r="AD524" s="2"/>
    </row>
    <row r="525" spans="1:30">
      <c r="A525" s="34">
        <v>522</v>
      </c>
      <c r="B525">
        <v>1</v>
      </c>
      <c r="C525">
        <v>24</v>
      </c>
      <c r="D525" s="149">
        <f t="shared" si="50"/>
        <v>178.09744310451387</v>
      </c>
      <c r="E525" s="125">
        <f>B525/(B525+Overview!$F$22)</f>
        <v>0.58823529411764708</v>
      </c>
      <c r="F525" s="118">
        <f>EXP(Overview!$F$21/Overview!$F$5-Overview!$F$21/('='!C525+273.15))</f>
        <v>1.2060497570954571</v>
      </c>
      <c r="G525" s="77">
        <f t="shared" si="51"/>
        <v>2.1585622367895501</v>
      </c>
      <c r="H525" s="115">
        <f t="shared" si="52"/>
        <v>0.58823529411764708</v>
      </c>
      <c r="I525" s="80">
        <f>IF((A525-Overview!$F$43)/365=ROUND((A525-Overview!$F$43)/365,0),I524*0.05,I524+U524)</f>
        <v>2919.2542344648273</v>
      </c>
      <c r="J525" s="70">
        <f>IF(D525&lt;Overview!$F$16,1,'='!G525/Overview!$F$26)</f>
        <v>93.444252674872303</v>
      </c>
      <c r="K525" s="71">
        <f>IF(D525&lt;Overview!$F$17,'='!G525/Overview!$F$26,Overview!$F$33)</f>
        <v>9.1428571428571423</v>
      </c>
      <c r="L525" s="72">
        <f t="shared" si="53"/>
        <v>9.1428571428571423</v>
      </c>
      <c r="M525" s="81">
        <f>MIN(1,Overview!$F$44*F525*(G525-Overview!$F$25)^2+0.2)</f>
        <v>1</v>
      </c>
      <c r="N525" s="48">
        <f>L525*F525*Overview!$F$8</f>
        <v>0.12482270400293095</v>
      </c>
      <c r="O525" s="48">
        <f>F525*Overview!$F$6</f>
        <v>2.3686817229354781E-3</v>
      </c>
      <c r="P525" s="122">
        <f>N525*(H525/G525-(1+Overview!$F$35/'='!G525)/(Overview!$F$37*Overview!$F$33))/('='!H525+Overview!$F$36)</f>
        <v>4.2644382883185719E-3</v>
      </c>
      <c r="Q525" s="128">
        <f>(N525/G525-P525)*H525*Overview!$F$29*'='!G525^3</f>
        <v>286.8815013292355</v>
      </c>
      <c r="R525" s="57">
        <f t="shared" si="48"/>
        <v>0</v>
      </c>
      <c r="S525" s="58">
        <f t="shared" si="49"/>
        <v>3.0683518167613122E-3</v>
      </c>
      <c r="T525" s="58">
        <f>IF(D525&lt;Overview!$F$18,(1-Overview!$F$9)*'='!Q525-'='!D525*'='!O525,0)</f>
        <v>0</v>
      </c>
      <c r="U525" s="54">
        <f>IF(D525&gt;=Overview!$F$18,(1-Overview!$F$9)*'='!Q525-Overview!$F$18*'='!O525,0)</f>
        <v>24.022810380119008</v>
      </c>
      <c r="V525" s="2"/>
      <c r="W525" s="112">
        <f>G525/Overview!$F$19</f>
        <v>3.1870105371173039</v>
      </c>
      <c r="X525" s="60">
        <f>G525^3*(1+H525*Overview!$F$38)</f>
        <v>12.643627996577578</v>
      </c>
      <c r="Y525" s="61">
        <f>G525^3*Overview!$F$42*(1+Overview!$F$38*H525)+I525*Overview!$F$39/Overview!$F$40</f>
        <v>1.2647813855169083</v>
      </c>
      <c r="AD525" s="2"/>
    </row>
    <row r="526" spans="1:30">
      <c r="A526" s="34">
        <v>523</v>
      </c>
      <c r="B526">
        <v>1</v>
      </c>
      <c r="C526">
        <v>24</v>
      </c>
      <c r="D526" s="149">
        <f t="shared" si="50"/>
        <v>178.09744310451387</v>
      </c>
      <c r="E526" s="125">
        <f>B526/(B526+Overview!$F$22)</f>
        <v>0.58823529411764708</v>
      </c>
      <c r="F526" s="118">
        <f>EXP(Overview!$F$21/Overview!$F$5-Overview!$F$21/('='!C526+273.15))</f>
        <v>1.2060497570954571</v>
      </c>
      <c r="G526" s="77">
        <f t="shared" si="51"/>
        <v>2.1616305886063114</v>
      </c>
      <c r="H526" s="115">
        <f t="shared" si="52"/>
        <v>0.58823529411764708</v>
      </c>
      <c r="I526" s="80">
        <f>IF((A526-Overview!$F$43)/365=ROUND((A526-Overview!$F$43)/365,0),I525*0.05,I525+U525)</f>
        <v>2943.2770448449464</v>
      </c>
      <c r="J526" s="70">
        <f>IF(D526&lt;Overview!$F$16,1,'='!G526/Overview!$F$26)</f>
        <v>93.577081757848987</v>
      </c>
      <c r="K526" s="71">
        <f>IF(D526&lt;Overview!$F$17,'='!G526/Overview!$F$26,Overview!$F$33)</f>
        <v>9.1428571428571423</v>
      </c>
      <c r="L526" s="72">
        <f t="shared" si="53"/>
        <v>9.1428571428571423</v>
      </c>
      <c r="M526" s="81">
        <f>MIN(1,Overview!$F$44*F526*(G526-Overview!$F$25)^2+0.2)</f>
        <v>1</v>
      </c>
      <c r="N526" s="48">
        <f>L526*F526*Overview!$F$8</f>
        <v>0.12482270400293095</v>
      </c>
      <c r="O526" s="48">
        <f>F526*Overview!$F$6</f>
        <v>2.3686817229354781E-3</v>
      </c>
      <c r="P526" s="122">
        <f>N526*(H526/G526-(1+Overview!$F$35/'='!G526)/(Overview!$F$37*Overview!$F$33))/('='!H526+Overview!$F$36)</f>
        <v>4.2503388399839394E-3</v>
      </c>
      <c r="Q526" s="128">
        <f>(N526/G526-P526)*H526*Overview!$F$29*'='!G526^3</f>
        <v>287.74095325968887</v>
      </c>
      <c r="R526" s="57">
        <f t="shared" si="48"/>
        <v>0</v>
      </c>
      <c r="S526" s="58">
        <f t="shared" si="49"/>
        <v>3.0625541494835834E-3</v>
      </c>
      <c r="T526" s="58">
        <f>IF(D526&lt;Overview!$F$18,(1-Overview!$F$9)*'='!Q526-'='!D526*'='!O526,0)</f>
        <v>0</v>
      </c>
      <c r="U526" s="54">
        <f>IF(D526&gt;=Overview!$F$18,(1-Overview!$F$9)*'='!Q526-Overview!$F$18*'='!O526,0)</f>
        <v>24.096035684593634</v>
      </c>
      <c r="V526" s="2"/>
      <c r="W526" s="112">
        <f>G526/Overview!$F$19</f>
        <v>3.1915408070372235</v>
      </c>
      <c r="X526" s="60">
        <f>G526^3*(1+H526*Overview!$F$38)</f>
        <v>12.697622647512185</v>
      </c>
      <c r="Y526" s="61">
        <f>G526^3*Overview!$F$42*(1+Overview!$F$38*H526)+I526*Overview!$F$39/Overview!$F$40</f>
        <v>1.2706848044066315</v>
      </c>
      <c r="AD526" s="2"/>
    </row>
    <row r="527" spans="1:30">
      <c r="A527" s="34">
        <v>524</v>
      </c>
      <c r="B527">
        <v>1</v>
      </c>
      <c r="C527">
        <v>24</v>
      </c>
      <c r="D527" s="149">
        <f t="shared" si="50"/>
        <v>178.09744310451387</v>
      </c>
      <c r="E527" s="125">
        <f>B527/(B527+Overview!$F$22)</f>
        <v>0.58823529411764708</v>
      </c>
      <c r="F527" s="118">
        <f>EXP(Overview!$F$21/Overview!$F$5-Overview!$F$21/('='!C527+273.15))</f>
        <v>1.2060497570954571</v>
      </c>
      <c r="G527" s="77">
        <f t="shared" si="51"/>
        <v>2.1646931427557949</v>
      </c>
      <c r="H527" s="115">
        <f t="shared" si="52"/>
        <v>0.58823529411764708</v>
      </c>
      <c r="I527" s="80">
        <f>IF((A527-Overview!$F$43)/365=ROUND((A527-Overview!$F$43)/365,0),I526*0.05,I526+U526)</f>
        <v>2967.3730805295399</v>
      </c>
      <c r="J527" s="70">
        <f>IF(D527&lt;Overview!$F$16,1,'='!G527/Overview!$F$26)</f>
        <v>93.709659859558229</v>
      </c>
      <c r="K527" s="71">
        <f>IF(D527&lt;Overview!$F$17,'='!G527/Overview!$F$26,Overview!$F$33)</f>
        <v>9.1428571428571423</v>
      </c>
      <c r="L527" s="72">
        <f t="shared" si="53"/>
        <v>9.1428571428571423</v>
      </c>
      <c r="M527" s="81">
        <f>MIN(1,Overview!$F$44*F527*(G527-Overview!$F$25)^2+0.2)</f>
        <v>1</v>
      </c>
      <c r="N527" s="48">
        <f>L527*F527*Overview!$F$8</f>
        <v>0.12482270400293095</v>
      </c>
      <c r="O527" s="48">
        <f>F527*Overview!$F$6</f>
        <v>2.3686817229354781E-3</v>
      </c>
      <c r="P527" s="122">
        <f>N527*(H527/G527-(1+Overview!$F$35/'='!G527)/(Overview!$F$37*Overview!$F$33))/('='!H527+Overview!$F$36)</f>
        <v>4.2363058900411988E-3</v>
      </c>
      <c r="Q527" s="128">
        <f>(N527/G527-P527)*H527*Overview!$F$29*'='!G527^3</f>
        <v>288.60018252942785</v>
      </c>
      <c r="R527" s="57">
        <f t="shared" si="48"/>
        <v>0</v>
      </c>
      <c r="S527" s="58">
        <f t="shared" si="49"/>
        <v>3.0567674369293891E-3</v>
      </c>
      <c r="T527" s="58">
        <f>IF(D527&lt;Overview!$F$18,(1-Overview!$F$9)*'='!Q527-'='!D527*'='!O527,0)</f>
        <v>0</v>
      </c>
      <c r="U527" s="54">
        <f>IF(D527&gt;=Overview!$F$18,(1-Overview!$F$9)*'='!Q527-Overview!$F$18*'='!O527,0)</f>
        <v>24.169242018375396</v>
      </c>
      <c r="V527" s="2"/>
      <c r="W527" s="112">
        <f>G527/Overview!$F$19</f>
        <v>3.1960625169877379</v>
      </c>
      <c r="X527" s="60">
        <f>G527^3*(1+H527*Overview!$F$38)</f>
        <v>12.751668344797004</v>
      </c>
      <c r="Y527" s="61">
        <f>G527^3*Overview!$F$42*(1+Overview!$F$38*H527)+I527*Overview!$F$39/Overview!$F$40</f>
        <v>1.2765959994401956</v>
      </c>
      <c r="AD527" s="2"/>
    </row>
    <row r="528" spans="1:30">
      <c r="A528" s="34">
        <v>525</v>
      </c>
      <c r="B528">
        <v>1</v>
      </c>
      <c r="C528">
        <v>24</v>
      </c>
      <c r="D528" s="149">
        <f t="shared" si="50"/>
        <v>178.09744310451387</v>
      </c>
      <c r="E528" s="125">
        <f>B528/(B528+Overview!$F$22)</f>
        <v>0.58823529411764708</v>
      </c>
      <c r="F528" s="118">
        <f>EXP(Overview!$F$21/Overview!$F$5-Overview!$F$21/('='!C528+273.15))</f>
        <v>1.2060497570954571</v>
      </c>
      <c r="G528" s="77">
        <f t="shared" si="51"/>
        <v>2.1677499101927244</v>
      </c>
      <c r="H528" s="115">
        <f t="shared" si="52"/>
        <v>0.58823529411764708</v>
      </c>
      <c r="I528" s="80">
        <f>IF((A528-Overview!$F$43)/365=ROUND((A528-Overview!$F$43)/365,0),I527*0.05,I527+U527)</f>
        <v>2991.5423225479153</v>
      </c>
      <c r="J528" s="70">
        <f>IF(D528&lt;Overview!$F$16,1,'='!G528/Overview!$F$26)</f>
        <v>93.841987454230505</v>
      </c>
      <c r="K528" s="71">
        <f>IF(D528&lt;Overview!$F$17,'='!G528/Overview!$F$26,Overview!$F$33)</f>
        <v>9.1428571428571423</v>
      </c>
      <c r="L528" s="72">
        <f t="shared" si="53"/>
        <v>9.1428571428571423</v>
      </c>
      <c r="M528" s="81">
        <f>MIN(1,Overview!$F$44*F528*(G528-Overview!$F$25)^2+0.2)</f>
        <v>1</v>
      </c>
      <c r="N528" s="48">
        <f>L528*F528*Overview!$F$8</f>
        <v>0.12482270400293095</v>
      </c>
      <c r="O528" s="48">
        <f>F528*Overview!$F$6</f>
        <v>2.3686817229354781E-3</v>
      </c>
      <c r="P528" s="122">
        <f>N528*(H528/G528-(1+Overview!$F$35/'='!G528)/(Overview!$F$37*Overview!$F$33))/('='!H528+Overview!$F$36)</f>
        <v>4.2223389940703156E-3</v>
      </c>
      <c r="Q528" s="128">
        <f>(N528/G528-P528)*H528*Overview!$F$29*'='!G528^3</f>
        <v>289.45918478751611</v>
      </c>
      <c r="R528" s="57">
        <f t="shared" si="48"/>
        <v>0</v>
      </c>
      <c r="S528" s="58">
        <f t="shared" si="49"/>
        <v>3.0509916583997218E-3</v>
      </c>
      <c r="T528" s="58">
        <f>IF(D528&lt;Overview!$F$18,(1-Overview!$F$9)*'='!Q528-'='!D528*'='!O528,0)</f>
        <v>0</v>
      </c>
      <c r="U528" s="54">
        <f>IF(D528&gt;=Overview!$F$18,(1-Overview!$F$9)*'='!Q528-Overview!$F$18*'='!O528,0)</f>
        <v>24.242429010764514</v>
      </c>
      <c r="V528" s="2"/>
      <c r="W528" s="112">
        <f>G528/Overview!$F$19</f>
        <v>3.2005756831429566</v>
      </c>
      <c r="X528" s="60">
        <f>G528^3*(1+H528*Overview!$F$38)</f>
        <v>12.805764630122241</v>
      </c>
      <c r="Y528" s="61">
        <f>G528^3*Overview!$F$42*(1+Overview!$F$38*H528)+I528*Overview!$F$39/Overview!$F$40</f>
        <v>1.2825149285453565</v>
      </c>
      <c r="AD528" s="2"/>
    </row>
    <row r="529" spans="1:30">
      <c r="A529" s="34">
        <v>526</v>
      </c>
      <c r="B529">
        <v>1</v>
      </c>
      <c r="C529">
        <v>24</v>
      </c>
      <c r="D529" s="149">
        <f t="shared" si="50"/>
        <v>178.09744310451387</v>
      </c>
      <c r="E529" s="125">
        <f>B529/(B529+Overview!$F$22)</f>
        <v>0.58823529411764708</v>
      </c>
      <c r="F529" s="118">
        <f>EXP(Overview!$F$21/Overview!$F$5-Overview!$F$21/('='!C529+273.15))</f>
        <v>1.2060497570954571</v>
      </c>
      <c r="G529" s="77">
        <f t="shared" si="51"/>
        <v>2.1708009018511243</v>
      </c>
      <c r="H529" s="115">
        <f t="shared" si="52"/>
        <v>0.58823529411764708</v>
      </c>
      <c r="I529" s="80">
        <f>IF((A529-Overview!$F$43)/365=ROUND((A529-Overview!$F$43)/365,0),I528*0.05,I528+U528)</f>
        <v>3015.78475155868</v>
      </c>
      <c r="J529" s="70">
        <f>IF(D529&lt;Overview!$F$16,1,'='!G529/Overview!$F$26)</f>
        <v>93.974065015200196</v>
      </c>
      <c r="K529" s="71">
        <f>IF(D529&lt;Overview!$F$17,'='!G529/Overview!$F$26,Overview!$F$33)</f>
        <v>9.1428571428571423</v>
      </c>
      <c r="L529" s="72">
        <f t="shared" si="53"/>
        <v>9.1428571428571423</v>
      </c>
      <c r="M529" s="81">
        <f>MIN(1,Overview!$F$44*F529*(G529-Overview!$F$25)^2+0.2)</f>
        <v>1</v>
      </c>
      <c r="N529" s="48">
        <f>L529*F529*Overview!$F$8</f>
        <v>0.12482270400293095</v>
      </c>
      <c r="O529" s="48">
        <f>F529*Overview!$F$6</f>
        <v>2.3686817229354781E-3</v>
      </c>
      <c r="P529" s="122">
        <f>N529*(H529/G529-(1+Overview!$F$35/'='!G529)/(Overview!$F$37*Overview!$F$33))/('='!H529+Overview!$F$36)</f>
        <v>4.2084377115900913E-3</v>
      </c>
      <c r="Q529" s="128">
        <f>(N529/G529-P529)*H529*Overview!$F$29*'='!G529^3</f>
        <v>290.31795570631829</v>
      </c>
      <c r="R529" s="57">
        <f t="shared" si="48"/>
        <v>0</v>
      </c>
      <c r="S529" s="58">
        <f t="shared" si="49"/>
        <v>3.0452267932346839E-3</v>
      </c>
      <c r="T529" s="58">
        <f>IF(D529&lt;Overview!$F$18,(1-Overview!$F$9)*'='!Q529-'='!D529*'='!O529,0)</f>
        <v>0</v>
      </c>
      <c r="U529" s="54">
        <f>IF(D529&gt;=Overview!$F$18,(1-Overview!$F$9)*'='!Q529-Overview!$F$18*'='!O529,0)</f>
        <v>24.315596293046461</v>
      </c>
      <c r="V529" s="2"/>
      <c r="W529" s="112">
        <f>G529/Overview!$F$19</f>
        <v>3.2050803216464261</v>
      </c>
      <c r="X529" s="60">
        <f>G529^3*(1+H529*Overview!$F$38)</f>
        <v>12.859911046187896</v>
      </c>
      <c r="Y529" s="61">
        <f>G529^3*Overview!$F$42*(1+Overview!$F$38*H529)+I529*Overview!$F$39/Overview!$F$40</f>
        <v>1.2884415497246424</v>
      </c>
      <c r="AD529" s="2"/>
    </row>
    <row r="530" spans="1:30">
      <c r="A530" s="34">
        <v>527</v>
      </c>
      <c r="B530">
        <v>1</v>
      </c>
      <c r="C530">
        <v>24</v>
      </c>
      <c r="D530" s="149">
        <f t="shared" si="50"/>
        <v>178.09744310451387</v>
      </c>
      <c r="E530" s="125">
        <f>B530/(B530+Overview!$F$22)</f>
        <v>0.58823529411764708</v>
      </c>
      <c r="F530" s="118">
        <f>EXP(Overview!$F$21/Overview!$F$5-Overview!$F$21/('='!C530+273.15))</f>
        <v>1.2060497570954571</v>
      </c>
      <c r="G530" s="77">
        <f t="shared" si="51"/>
        <v>2.1738461286443589</v>
      </c>
      <c r="H530" s="115">
        <f t="shared" si="52"/>
        <v>0.58823529411764708</v>
      </c>
      <c r="I530" s="80">
        <f>IF((A530-Overview!$F$43)/365=ROUND((A530-Overview!$F$43)/365,0),I529*0.05,I529+U529)</f>
        <v>3040.1003478517264</v>
      </c>
      <c r="J530" s="70">
        <f>IF(D530&lt;Overview!$F$16,1,'='!G530/Overview!$F$26)</f>
        <v>94.105893014907309</v>
      </c>
      <c r="K530" s="71">
        <f>IF(D530&lt;Overview!$F$17,'='!G530/Overview!$F$26,Overview!$F$33)</f>
        <v>9.1428571428571423</v>
      </c>
      <c r="L530" s="72">
        <f t="shared" si="53"/>
        <v>9.1428571428571423</v>
      </c>
      <c r="M530" s="81">
        <f>MIN(1,Overview!$F$44*F530*(G530-Overview!$F$25)^2+0.2)</f>
        <v>1</v>
      </c>
      <c r="N530" s="48">
        <f>L530*F530*Overview!$F$8</f>
        <v>0.12482270400293095</v>
      </c>
      <c r="O530" s="48">
        <f>F530*Overview!$F$6</f>
        <v>2.3686817229354781E-3</v>
      </c>
      <c r="P530" s="122">
        <f>N530*(H530/G530-(1+Overview!$F$35/'='!G530)/(Overview!$F$37*Overview!$F$33))/('='!H530+Overview!$F$36)</f>
        <v>4.1946016060145962E-3</v>
      </c>
      <c r="Q530" s="128">
        <f>(N530/G530-P530)*H530*Overview!$F$29*'='!G530^3</f>
        <v>291.17649098141516</v>
      </c>
      <c r="R530" s="57">
        <f t="shared" si="48"/>
        <v>0</v>
      </c>
      <c r="S530" s="58">
        <f t="shared" si="49"/>
        <v>3.0394728208134134E-3</v>
      </c>
      <c r="T530" s="58">
        <f>IF(D530&lt;Overview!$F$18,(1-Overview!$F$9)*'='!Q530-'='!D530*'='!O530,0)</f>
        <v>0</v>
      </c>
      <c r="U530" s="54">
        <f>IF(D530&gt;=Overview!$F$18,(1-Overview!$F$9)*'='!Q530-Overview!$F$18*'='!O530,0)</f>
        <v>24.388743498484715</v>
      </c>
      <c r="V530" s="2"/>
      <c r="W530" s="112">
        <f>G530/Overview!$F$19</f>
        <v>3.2095764486111897</v>
      </c>
      <c r="X530" s="60">
        <f>G530^3*(1+H530*Overview!$F$38)</f>
        <v>12.914107136708219</v>
      </c>
      <c r="Y530" s="61">
        <f>G530^3*Overview!$F$42*(1+Overview!$F$38*H530)+I530*Overview!$F$39/Overview!$F$40</f>
        <v>1.294375821055842</v>
      </c>
      <c r="AD530" s="2"/>
    </row>
    <row r="531" spans="1:30">
      <c r="A531" s="34">
        <v>528</v>
      </c>
      <c r="B531">
        <v>1</v>
      </c>
      <c r="C531">
        <v>24</v>
      </c>
      <c r="D531" s="149">
        <f t="shared" si="50"/>
        <v>178.09744310451387</v>
      </c>
      <c r="E531" s="125">
        <f>B531/(B531+Overview!$F$22)</f>
        <v>0.58823529411764708</v>
      </c>
      <c r="F531" s="118">
        <f>EXP(Overview!$F$21/Overview!$F$5-Overview!$F$21/('='!C531+273.15))</f>
        <v>1.2060497570954571</v>
      </c>
      <c r="G531" s="77">
        <f t="shared" si="51"/>
        <v>2.1768856014651723</v>
      </c>
      <c r="H531" s="115">
        <f t="shared" si="52"/>
        <v>0.58823529411764708</v>
      </c>
      <c r="I531" s="80">
        <f>IF((A531-Overview!$F$43)/365=ROUND((A531-Overview!$F$43)/365,0),I530*0.05,I530+U530)</f>
        <v>3064.4890913502113</v>
      </c>
      <c r="J531" s="70">
        <f>IF(D531&lt;Overview!$F$16,1,'='!G531/Overview!$F$26)</f>
        <v>94.237471924899239</v>
      </c>
      <c r="K531" s="71">
        <f>IF(D531&lt;Overview!$F$17,'='!G531/Overview!$F$26,Overview!$F$33)</f>
        <v>9.1428571428571423</v>
      </c>
      <c r="L531" s="72">
        <f t="shared" si="53"/>
        <v>9.1428571428571423</v>
      </c>
      <c r="M531" s="81">
        <f>MIN(1,Overview!$F$44*F531*(G531-Overview!$F$25)^2+0.2)</f>
        <v>1</v>
      </c>
      <c r="N531" s="48">
        <f>L531*F531*Overview!$F$8</f>
        <v>0.12482270400293095</v>
      </c>
      <c r="O531" s="48">
        <f>F531*Overview!$F$6</f>
        <v>2.3686817229354781E-3</v>
      </c>
      <c r="P531" s="122">
        <f>N531*(H531/G531-(1+Overview!$F$35/'='!G531)/(Overview!$F$37*Overview!$F$33))/('='!H531+Overview!$F$36)</f>
        <v>4.180830244610188E-3</v>
      </c>
      <c r="Q531" s="128">
        <f>(N531/G531-P531)*H531*Overview!$F$29*'='!G531^3</f>
        <v>292.03478633152093</v>
      </c>
      <c r="R531" s="57">
        <f t="shared" si="48"/>
        <v>0</v>
      </c>
      <c r="S531" s="58">
        <f t="shared" si="49"/>
        <v>3.0337297205540108E-3</v>
      </c>
      <c r="T531" s="58">
        <f>IF(D531&lt;Overview!$F$18,(1-Overview!$F$9)*'='!Q531-'='!D531*'='!O531,0)</f>
        <v>0</v>
      </c>
      <c r="U531" s="54">
        <f>IF(D531&gt;=Overview!$F$18,(1-Overview!$F$9)*'='!Q531-Overview!$F$18*'='!O531,0)</f>
        <v>24.461870262313724</v>
      </c>
      <c r="V531" s="2"/>
      <c r="W531" s="112">
        <f>G531/Overview!$F$19</f>
        <v>3.2140640801198468</v>
      </c>
      <c r="X531" s="60">
        <f>G531^3*(1+H531*Overview!$F$38)</f>
        <v>12.968352446416132</v>
      </c>
      <c r="Y531" s="61">
        <f>G531^3*Overview!$F$42*(1+Overview!$F$38*H531)+I531*Overview!$F$39/Overview!$F$40</f>
        <v>1.3003177006924884</v>
      </c>
      <c r="AD531" s="2"/>
    </row>
    <row r="532" spans="1:30">
      <c r="A532" s="34">
        <v>529</v>
      </c>
      <c r="B532">
        <v>1</v>
      </c>
      <c r="C532">
        <v>24</v>
      </c>
      <c r="D532" s="149">
        <f t="shared" si="50"/>
        <v>178.09744310451387</v>
      </c>
      <c r="E532" s="125">
        <f>B532/(B532+Overview!$F$22)</f>
        <v>0.58823529411764708</v>
      </c>
      <c r="F532" s="118">
        <f>EXP(Overview!$F$21/Overview!$F$5-Overview!$F$21/('='!C532+273.15))</f>
        <v>1.2060497570954571</v>
      </c>
      <c r="G532" s="77">
        <f t="shared" si="51"/>
        <v>2.1799193311857263</v>
      </c>
      <c r="H532" s="115">
        <f t="shared" si="52"/>
        <v>0.58823529411764708</v>
      </c>
      <c r="I532" s="80">
        <f>IF((A532-Overview!$F$43)/365=ROUND((A532-Overview!$F$43)/365,0),I531*0.05,I531+U531)</f>
        <v>3088.9509616125251</v>
      </c>
      <c r="J532" s="70">
        <f>IF(D532&lt;Overview!$F$16,1,'='!G532/Overview!$F$26)</f>
        <v>94.368802215832318</v>
      </c>
      <c r="K532" s="71">
        <f>IF(D532&lt;Overview!$F$17,'='!G532/Overview!$F$26,Overview!$F$33)</f>
        <v>9.1428571428571423</v>
      </c>
      <c r="L532" s="72">
        <f t="shared" si="53"/>
        <v>9.1428571428571423</v>
      </c>
      <c r="M532" s="81">
        <f>MIN(1,Overview!$F$44*F532*(G532-Overview!$F$25)^2+0.2)</f>
        <v>1</v>
      </c>
      <c r="N532" s="48">
        <f>L532*F532*Overview!$F$8</f>
        <v>0.12482270400293095</v>
      </c>
      <c r="O532" s="48">
        <f>F532*Overview!$F$6</f>
        <v>2.3686817229354781E-3</v>
      </c>
      <c r="P532" s="122">
        <f>N532*(H532/G532-(1+Overview!$F$35/'='!G532)/(Overview!$F$37*Overview!$F$33))/('='!H532+Overview!$F$36)</f>
        <v>4.1671231984531003E-3</v>
      </c>
      <c r="Q532" s="128">
        <f>(N532/G532-P532)*H532*Overview!$F$29*'='!G532^3</f>
        <v>292.89283749839774</v>
      </c>
      <c r="R532" s="57">
        <f t="shared" si="48"/>
        <v>0</v>
      </c>
      <c r="S532" s="58">
        <f t="shared" si="49"/>
        <v>3.027997471913469E-3</v>
      </c>
      <c r="T532" s="58">
        <f>IF(D532&lt;Overview!$F$18,(1-Overview!$F$9)*'='!Q532-'='!D532*'='!O532,0)</f>
        <v>0</v>
      </c>
      <c r="U532" s="54">
        <f>IF(D532&gt;=Overview!$F$18,(1-Overview!$F$9)*'='!Q532-Overview!$F$18*'='!O532,0)</f>
        <v>24.534976221731629</v>
      </c>
      <c r="V532" s="2"/>
      <c r="W532" s="112">
        <f>G532/Overview!$F$19</f>
        <v>3.218543232224607</v>
      </c>
      <c r="X532" s="60">
        <f>G532^3*(1+H532*Overview!$F$38)</f>
        <v>13.022646521067513</v>
      </c>
      <c r="Y532" s="61">
        <f>G532^3*Overview!$F$42*(1+Overview!$F$38*H532)+I532*Overview!$F$39/Overview!$F$40</f>
        <v>1.3062671468643294</v>
      </c>
      <c r="AD532" s="2"/>
    </row>
    <row r="533" spans="1:30">
      <c r="A533" s="34">
        <v>530</v>
      </c>
      <c r="B533">
        <v>1</v>
      </c>
      <c r="C533">
        <v>24</v>
      </c>
      <c r="D533" s="149">
        <f t="shared" si="50"/>
        <v>178.09744310451387</v>
      </c>
      <c r="E533" s="125">
        <f>B533/(B533+Overview!$F$22)</f>
        <v>0.58823529411764708</v>
      </c>
      <c r="F533" s="118">
        <f>EXP(Overview!$F$21/Overview!$F$5-Overview!$F$21/('='!C533+273.15))</f>
        <v>1.2060497570954571</v>
      </c>
      <c r="G533" s="77">
        <f t="shared" si="51"/>
        <v>2.1829473286576397</v>
      </c>
      <c r="H533" s="115">
        <f t="shared" si="52"/>
        <v>0.58823529411764708</v>
      </c>
      <c r="I533" s="80">
        <f>IF((A533-Overview!$F$43)/365=ROUND((A533-Overview!$F$43)/365,0),I532*0.05,I532+U532)</f>
        <v>3113.4859378342567</v>
      </c>
      <c r="J533" s="70">
        <f>IF(D533&lt;Overview!$F$16,1,'='!G533/Overview!$F$26)</f>
        <v>94.49988435747359</v>
      </c>
      <c r="K533" s="71">
        <f>IF(D533&lt;Overview!$F$17,'='!G533/Overview!$F$26,Overview!$F$33)</f>
        <v>9.1428571428571423</v>
      </c>
      <c r="L533" s="72">
        <f t="shared" si="53"/>
        <v>9.1428571428571423</v>
      </c>
      <c r="M533" s="81">
        <f>MIN(1,Overview!$F$44*F533*(G533-Overview!$F$25)^2+0.2)</f>
        <v>1</v>
      </c>
      <c r="N533" s="48">
        <f>L533*F533*Overview!$F$8</f>
        <v>0.12482270400293095</v>
      </c>
      <c r="O533" s="48">
        <f>F533*Overview!$F$6</f>
        <v>2.3686817229354781E-3</v>
      </c>
      <c r="P533" s="122">
        <f>N533*(H533/G533-(1+Overview!$F$35/'='!G533)/(Overview!$F$37*Overview!$F$33))/('='!H533+Overview!$F$36)</f>
        <v>4.1534800423875824E-3</v>
      </c>
      <c r="Q533" s="128">
        <f>(N533/G533-P533)*H533*Overview!$F$29*'='!G533^3</f>
        <v>293.75064024677272</v>
      </c>
      <c r="R533" s="57">
        <f t="shared" si="48"/>
        <v>0</v>
      </c>
      <c r="S533" s="58">
        <f t="shared" si="49"/>
        <v>3.0222760543875977E-3</v>
      </c>
      <c r="T533" s="58">
        <f>IF(D533&lt;Overview!$F$18,(1-Overview!$F$9)*'='!Q533-'='!D533*'='!O533,0)</f>
        <v>0</v>
      </c>
      <c r="U533" s="54">
        <f>IF(D533&gt;=Overview!$F$18,(1-Overview!$F$9)*'='!Q533-Overview!$F$18*'='!O533,0)</f>
        <v>24.608061015893178</v>
      </c>
      <c r="V533" s="2"/>
      <c r="W533" s="112">
        <f>G533/Overview!$F$19</f>
        <v>3.2230139209473494</v>
      </c>
      <c r="X533" s="60">
        <f>G533^3*(1+H533*Overview!$F$38)</f>
        <v>13.076988907445472</v>
      </c>
      <c r="Y533" s="61">
        <f>G533^3*Overview!$F$42*(1+Overview!$F$38*H533)+I533*Overview!$F$39/Overview!$F$40</f>
        <v>1.3122241178777991</v>
      </c>
      <c r="AD533" s="2"/>
    </row>
    <row r="534" spans="1:30">
      <c r="A534" s="34">
        <v>531</v>
      </c>
      <c r="B534">
        <v>1</v>
      </c>
      <c r="C534">
        <v>24</v>
      </c>
      <c r="D534" s="149">
        <f t="shared" si="50"/>
        <v>178.09744310451387</v>
      </c>
      <c r="E534" s="125">
        <f>B534/(B534+Overview!$F$22)</f>
        <v>0.58823529411764708</v>
      </c>
      <c r="F534" s="118">
        <f>EXP(Overview!$F$21/Overview!$F$5-Overview!$F$21/('='!C534+273.15))</f>
        <v>1.2060497570954571</v>
      </c>
      <c r="G534" s="77">
        <f t="shared" si="51"/>
        <v>2.1859696047120272</v>
      </c>
      <c r="H534" s="115">
        <f t="shared" si="52"/>
        <v>0.58823529411764708</v>
      </c>
      <c r="I534" s="80">
        <f>IF((A534-Overview!$F$43)/365=ROUND((A534-Overview!$F$43)/365,0),I533*0.05,I533+U533)</f>
        <v>3138.09399885015</v>
      </c>
      <c r="J534" s="70">
        <f>IF(D534&lt;Overview!$F$16,1,'='!G534/Overview!$F$26)</f>
        <v>94.630718818702476</v>
      </c>
      <c r="K534" s="71">
        <f>IF(D534&lt;Overview!$F$17,'='!G534/Overview!$F$26,Overview!$F$33)</f>
        <v>9.1428571428571423</v>
      </c>
      <c r="L534" s="72">
        <f t="shared" si="53"/>
        <v>9.1428571428571423</v>
      </c>
      <c r="M534" s="81">
        <f>MIN(1,Overview!$F$44*F534*(G534-Overview!$F$25)^2+0.2)</f>
        <v>1</v>
      </c>
      <c r="N534" s="48">
        <f>L534*F534*Overview!$F$8</f>
        <v>0.12482270400293095</v>
      </c>
      <c r="O534" s="48">
        <f>F534*Overview!$F$6</f>
        <v>2.3686817229354781E-3</v>
      </c>
      <c r="P534" s="122">
        <f>N534*(H534/G534-(1+Overview!$F$35/'='!G534)/(Overview!$F$37*Overview!$F$33))/('='!H534+Overview!$F$36)</f>
        <v>4.1399003549845844E-3</v>
      </c>
      <c r="Q534" s="128">
        <f>(N534/G534-P534)*H534*Overview!$F$29*'='!G534^3</f>
        <v>294.60819036425454</v>
      </c>
      <c r="R534" s="57">
        <f t="shared" si="48"/>
        <v>0</v>
      </c>
      <c r="S534" s="58">
        <f t="shared" si="49"/>
        <v>3.0165654475109442E-3</v>
      </c>
      <c r="T534" s="58">
        <f>IF(D534&lt;Overview!$F$18,(1-Overview!$F$9)*'='!Q534-'='!D534*'='!O534,0)</f>
        <v>0</v>
      </c>
      <c r="U534" s="54">
        <f>IF(D534&gt;=Overview!$F$18,(1-Overview!$F$9)*'='!Q534-Overview!$F$18*'='!O534,0)</f>
        <v>24.68112428590263</v>
      </c>
      <c r="V534" s="2"/>
      <c r="W534" s="112">
        <f>G534/Overview!$F$19</f>
        <v>3.2274761622796797</v>
      </c>
      <c r="X534" s="60">
        <f>G534^3*(1+H534*Overview!$F$38)</f>
        <v>13.131379153364527</v>
      </c>
      <c r="Y534" s="61">
        <f>G534^3*Overview!$F$42*(1+Overview!$F$38*H534)+I534*Overview!$F$39/Overview!$F$40</f>
        <v>1.3181885721164774</v>
      </c>
      <c r="AD534" s="2"/>
    </row>
    <row r="535" spans="1:30">
      <c r="A535" s="34">
        <v>532</v>
      </c>
      <c r="B535">
        <v>1</v>
      </c>
      <c r="C535">
        <v>24</v>
      </c>
      <c r="D535" s="149">
        <f t="shared" si="50"/>
        <v>178.09744310451387</v>
      </c>
      <c r="E535" s="125">
        <f>B535/(B535+Overview!$F$22)</f>
        <v>0.58823529411764708</v>
      </c>
      <c r="F535" s="118">
        <f>EXP(Overview!$F$21/Overview!$F$5-Overview!$F$21/('='!C535+273.15))</f>
        <v>1.2060497570954571</v>
      </c>
      <c r="G535" s="77">
        <f t="shared" si="51"/>
        <v>2.1889861701595383</v>
      </c>
      <c r="H535" s="115">
        <f t="shared" si="52"/>
        <v>0.58823529411764708</v>
      </c>
      <c r="I535" s="80">
        <f>IF((A535-Overview!$F$43)/365=ROUND((A535-Overview!$F$43)/365,0),I534*0.05,I534+U534)</f>
        <v>3162.7751231360526</v>
      </c>
      <c r="J535" s="70">
        <f>IF(D535&lt;Overview!$F$16,1,'='!G535/Overview!$F$26)</f>
        <v>94.761306067512493</v>
      </c>
      <c r="K535" s="71">
        <f>IF(D535&lt;Overview!$F$17,'='!G535/Overview!$F$26,Overview!$F$33)</f>
        <v>9.1428571428571423</v>
      </c>
      <c r="L535" s="72">
        <f t="shared" si="53"/>
        <v>9.1428571428571423</v>
      </c>
      <c r="M535" s="81">
        <f>MIN(1,Overview!$F$44*F535*(G535-Overview!$F$25)^2+0.2)</f>
        <v>1</v>
      </c>
      <c r="N535" s="48">
        <f>L535*F535*Overview!$F$8</f>
        <v>0.12482270400293095</v>
      </c>
      <c r="O535" s="48">
        <f>F535*Overview!$F$6</f>
        <v>2.3686817229354781E-3</v>
      </c>
      <c r="P535" s="122">
        <f>N535*(H535/G535-(1+Overview!$F$35/'='!G535)/(Overview!$F$37*Overview!$F$33))/('='!H535+Overview!$F$36)</f>
        <v>4.1263837185010069E-3</v>
      </c>
      <c r="Q535" s="128">
        <f>(N535/G535-P535)*H535*Overview!$F$29*'='!G535^3</f>
        <v>295.46548366125035</v>
      </c>
      <c r="R535" s="57">
        <f t="shared" si="48"/>
        <v>0</v>
      </c>
      <c r="S535" s="58">
        <f t="shared" si="49"/>
        <v>3.0108656308567312E-3</v>
      </c>
      <c r="T535" s="58">
        <f>IF(D535&lt;Overview!$F$18,(1-Overview!$F$9)*'='!Q535-'='!D535*'='!O535,0)</f>
        <v>0</v>
      </c>
      <c r="U535" s="54">
        <f>IF(D535&gt;=Overview!$F$18,(1-Overview!$F$9)*'='!Q535-Overview!$F$18*'='!O535,0)</f>
        <v>24.754165674806671</v>
      </c>
      <c r="V535" s="2"/>
      <c r="W535" s="112">
        <f>G535/Overview!$F$19</f>
        <v>3.2319299721829888</v>
      </c>
      <c r="X535" s="60">
        <f>G535^3*(1+H535*Overview!$F$38)</f>
        <v>13.185816807674728</v>
      </c>
      <c r="Y535" s="61">
        <f>G535^3*Overview!$F$42*(1+Overview!$F$38*H535)+I535*Overview!$F$39/Overview!$F$40</f>
        <v>1.3241604680415466</v>
      </c>
      <c r="AD535" s="2"/>
    </row>
    <row r="536" spans="1:30">
      <c r="A536" s="34">
        <v>533</v>
      </c>
      <c r="B536">
        <v>1</v>
      </c>
      <c r="C536">
        <v>24</v>
      </c>
      <c r="D536" s="149">
        <f t="shared" si="50"/>
        <v>178.09744310451387</v>
      </c>
      <c r="E536" s="125">
        <f>B536/(B536+Overview!$F$22)</f>
        <v>0.58823529411764708</v>
      </c>
      <c r="F536" s="118">
        <f>EXP(Overview!$F$21/Overview!$F$5-Overview!$F$21/('='!C536+273.15))</f>
        <v>1.2060497570954571</v>
      </c>
      <c r="G536" s="77">
        <f t="shared" si="51"/>
        <v>2.1919970357903953</v>
      </c>
      <c r="H536" s="115">
        <f t="shared" si="52"/>
        <v>0.58823529411764708</v>
      </c>
      <c r="I536" s="80">
        <f>IF((A536-Overview!$F$43)/365=ROUND((A536-Overview!$F$43)/365,0),I535*0.05,I535+U535)</f>
        <v>3187.5292888108593</v>
      </c>
      <c r="J536" s="70">
        <f>IF(D536&lt;Overview!$F$16,1,'='!G536/Overview!$F$26)</f>
        <v>94.891646571012785</v>
      </c>
      <c r="K536" s="71">
        <f>IF(D536&lt;Overview!$F$17,'='!G536/Overview!$F$26,Overview!$F$33)</f>
        <v>9.1428571428571423</v>
      </c>
      <c r="L536" s="72">
        <f t="shared" si="53"/>
        <v>9.1428571428571423</v>
      </c>
      <c r="M536" s="81">
        <f>MIN(1,Overview!$F$44*F536*(G536-Overview!$F$25)^2+0.2)</f>
        <v>1</v>
      </c>
      <c r="N536" s="48">
        <f>L536*F536*Overview!$F$8</f>
        <v>0.12482270400293095</v>
      </c>
      <c r="O536" s="48">
        <f>F536*Overview!$F$6</f>
        <v>2.3686817229354781E-3</v>
      </c>
      <c r="P536" s="122">
        <f>N536*(H536/G536-(1+Overview!$F$35/'='!G536)/(Overview!$F$37*Overview!$F$33))/('='!H536+Overview!$F$36)</f>
        <v>4.112929718839458E-3</v>
      </c>
      <c r="Q536" s="128">
        <f>(N536/G536-P536)*H536*Overview!$F$29*'='!G536^3</f>
        <v>296.32251597088168</v>
      </c>
      <c r="R536" s="57">
        <f t="shared" si="48"/>
        <v>0</v>
      </c>
      <c r="S536" s="58">
        <f t="shared" si="49"/>
        <v>3.0051765840367721E-3</v>
      </c>
      <c r="T536" s="58">
        <f>IF(D536&lt;Overview!$F$18,(1-Overview!$F$9)*'='!Q536-'='!D536*'='!O536,0)</f>
        <v>0</v>
      </c>
      <c r="U536" s="54">
        <f>IF(D536&gt;=Overview!$F$18,(1-Overview!$F$9)*'='!Q536-Overview!$F$18*'='!O536,0)</f>
        <v>24.82718482758726</v>
      </c>
      <c r="V536" s="2"/>
      <c r="W536" s="112">
        <f>G536/Overview!$F$19</f>
        <v>3.236375366588506</v>
      </c>
      <c r="X536" s="60">
        <f>G536^3*(1+H536*Overview!$F$38)</f>
        <v>13.24030142026567</v>
      </c>
      <c r="Y536" s="61">
        <f>G536^3*Overview!$F$42*(1+Overview!$F$38*H536)+I536*Overview!$F$39/Overview!$F$40</f>
        <v>1.3301397641922366</v>
      </c>
      <c r="AD536" s="2"/>
    </row>
    <row r="537" spans="1:30">
      <c r="A537" s="34">
        <v>534</v>
      </c>
      <c r="B537">
        <v>1</v>
      </c>
      <c r="C537">
        <v>24</v>
      </c>
      <c r="D537" s="149">
        <f t="shared" si="50"/>
        <v>178.09744310451387</v>
      </c>
      <c r="E537" s="125">
        <f>B537/(B537+Overview!$F$22)</f>
        <v>0.58823529411764708</v>
      </c>
      <c r="F537" s="118">
        <f>EXP(Overview!$F$21/Overview!$F$5-Overview!$F$21/('='!C537+273.15))</f>
        <v>1.2060497570954571</v>
      </c>
      <c r="G537" s="77">
        <f t="shared" si="51"/>
        <v>2.1950022123744319</v>
      </c>
      <c r="H537" s="115">
        <f t="shared" si="52"/>
        <v>0.58823529411764708</v>
      </c>
      <c r="I537" s="80">
        <f>IF((A537-Overview!$F$43)/365=ROUND((A537-Overview!$F$43)/365,0),I536*0.05,I536+U536)</f>
        <v>3212.3564736384465</v>
      </c>
      <c r="J537" s="70">
        <f>IF(D537&lt;Overview!$F$16,1,'='!G537/Overview!$F$26)</f>
        <v>95.021740795429963</v>
      </c>
      <c r="K537" s="71">
        <f>IF(D537&lt;Overview!$F$17,'='!G537/Overview!$F$26,Overview!$F$33)</f>
        <v>9.1428571428571423</v>
      </c>
      <c r="L537" s="72">
        <f t="shared" si="53"/>
        <v>9.1428571428571423</v>
      </c>
      <c r="M537" s="81">
        <f>MIN(1,Overview!$F$44*F537*(G537-Overview!$F$25)^2+0.2)</f>
        <v>1</v>
      </c>
      <c r="N537" s="48">
        <f>L537*F537*Overview!$F$8</f>
        <v>0.12482270400293095</v>
      </c>
      <c r="O537" s="48">
        <f>F537*Overview!$F$6</f>
        <v>2.3686817229354781E-3</v>
      </c>
      <c r="P537" s="122">
        <f>N537*(H537/G537-(1+Overview!$F$35/'='!G537)/(Overview!$F$37*Overview!$F$33))/('='!H537+Overview!$F$36)</f>
        <v>4.0995379455085641E-3</v>
      </c>
      <c r="Q537" s="128">
        <f>(N537/G537-P537)*H537*Overview!$F$29*'='!G537^3</f>
        <v>297.17928314890281</v>
      </c>
      <c r="R537" s="57">
        <f t="shared" si="48"/>
        <v>0</v>
      </c>
      <c r="S537" s="58">
        <f t="shared" si="49"/>
        <v>2.9994982867014106E-3</v>
      </c>
      <c r="T537" s="58">
        <f>IF(D537&lt;Overview!$F$18,(1-Overview!$F$9)*'='!Q537-'='!D537*'='!O537,0)</f>
        <v>0</v>
      </c>
      <c r="U537" s="54">
        <f>IF(D537&gt;=Overview!$F$18,(1-Overview!$F$9)*'='!Q537-Overview!$F$18*'='!O537,0)</f>
        <v>24.900181391154661</v>
      </c>
      <c r="V537" s="2"/>
      <c r="W537" s="112">
        <f>G537/Overview!$F$19</f>
        <v>3.2408123613973601</v>
      </c>
      <c r="X537" s="60">
        <f>G537^3*(1+H537*Overview!$F$38)</f>
        <v>13.294832542070495</v>
      </c>
      <c r="Y537" s="61">
        <f>G537^3*Overview!$F$42*(1+Overview!$F$38*H537)+I537*Overview!$F$39/Overview!$F$40</f>
        <v>1.3361264191862696</v>
      </c>
      <c r="AD537" s="2"/>
    </row>
    <row r="538" spans="1:30">
      <c r="A538" s="34">
        <v>535</v>
      </c>
      <c r="B538">
        <v>1</v>
      </c>
      <c r="C538">
        <v>24</v>
      </c>
      <c r="D538" s="149">
        <f t="shared" si="50"/>
        <v>178.09744310451387</v>
      </c>
      <c r="E538" s="125">
        <f>B538/(B538+Overview!$F$22)</f>
        <v>0.58823529411764708</v>
      </c>
      <c r="F538" s="118">
        <f>EXP(Overview!$F$21/Overview!$F$5-Overview!$F$21/('='!C538+273.15))</f>
        <v>1.2060497570954571</v>
      </c>
      <c r="G538" s="77">
        <f t="shared" si="51"/>
        <v>2.1980017106611331</v>
      </c>
      <c r="H538" s="115">
        <f t="shared" si="52"/>
        <v>0.58823529411764708</v>
      </c>
      <c r="I538" s="80">
        <f>IF((A538-Overview!$F$43)/365=ROUND((A538-Overview!$F$43)/365,0),I537*0.05,I537+U537)</f>
        <v>3237.256655029601</v>
      </c>
      <c r="J538" s="70">
        <f>IF(D538&lt;Overview!$F$16,1,'='!G538/Overview!$F$26)</f>
        <v>95.151589206109662</v>
      </c>
      <c r="K538" s="71">
        <f>IF(D538&lt;Overview!$F$17,'='!G538/Overview!$F$26,Overview!$F$33)</f>
        <v>9.1428571428571423</v>
      </c>
      <c r="L538" s="72">
        <f t="shared" si="53"/>
        <v>9.1428571428571423</v>
      </c>
      <c r="M538" s="81">
        <f>MIN(1,Overview!$F$44*F538*(G538-Overview!$F$25)^2+0.2)</f>
        <v>1</v>
      </c>
      <c r="N538" s="48">
        <f>L538*F538*Overview!$F$8</f>
        <v>0.12482270400293095</v>
      </c>
      <c r="O538" s="48">
        <f>F538*Overview!$F$6</f>
        <v>2.3686817229354781E-3</v>
      </c>
      <c r="P538" s="122">
        <f>N538*(H538/G538-(1+Overview!$F$35/'='!G538)/(Overview!$F$37*Overview!$F$33))/('='!H538+Overview!$F$36)</f>
        <v>4.0862079915837644E-3</v>
      </c>
      <c r="Q538" s="128">
        <f>(N538/G538-P538)*H538*Overview!$F$29*'='!G538^3</f>
        <v>298.03578107361756</v>
      </c>
      <c r="R538" s="57">
        <f t="shared" si="48"/>
        <v>0</v>
      </c>
      <c r="S538" s="58">
        <f t="shared" si="49"/>
        <v>2.9938307185394357E-3</v>
      </c>
      <c r="T538" s="58">
        <f>IF(D538&lt;Overview!$F$18,(1-Overview!$F$9)*'='!Q538-'='!D538*'='!O538,0)</f>
        <v>0</v>
      </c>
      <c r="U538" s="54">
        <f>IF(D538&gt;=Overview!$F$18,(1-Overview!$F$9)*'='!Q538-Overview!$F$18*'='!O538,0)</f>
        <v>24.973155014340357</v>
      </c>
      <c r="V538" s="2"/>
      <c r="W538" s="112">
        <f>G538/Overview!$F$19</f>
        <v>3.2452409724806337</v>
      </c>
      <c r="X538" s="60">
        <f>G538^3*(1+H538*Overview!$F$38)</f>
        <v>13.349409725069796</v>
      </c>
      <c r="Y538" s="61">
        <f>G538^3*Overview!$F$42*(1+Overview!$F$38*H538)+I538*Overview!$F$39/Overview!$F$40</f>
        <v>1.3421203917202951</v>
      </c>
      <c r="AD538" s="2"/>
    </row>
    <row r="539" spans="1:30">
      <c r="A539" s="34">
        <v>536</v>
      </c>
      <c r="B539">
        <v>1</v>
      </c>
      <c r="C539">
        <v>24</v>
      </c>
      <c r="D539" s="149">
        <f t="shared" si="50"/>
        <v>178.09744310451387</v>
      </c>
      <c r="E539" s="125">
        <f>B539/(B539+Overview!$F$22)</f>
        <v>0.58823529411764708</v>
      </c>
      <c r="F539" s="118">
        <f>EXP(Overview!$F$21/Overview!$F$5-Overview!$F$21/('='!C539+273.15))</f>
        <v>1.2060497570954571</v>
      </c>
      <c r="G539" s="77">
        <f t="shared" si="51"/>
        <v>2.2009955413796725</v>
      </c>
      <c r="H539" s="115">
        <f t="shared" si="52"/>
        <v>0.58823529411764708</v>
      </c>
      <c r="I539" s="80">
        <f>IF((A539-Overview!$F$43)/365=ROUND((A539-Overview!$F$43)/365,0),I538*0.05,I538+U538)</f>
        <v>3262.2298100439411</v>
      </c>
      <c r="J539" s="70">
        <f>IF(D539&lt;Overview!$F$16,1,'='!G539/Overview!$F$26)</f>
        <v>95.281192267518293</v>
      </c>
      <c r="K539" s="71">
        <f>IF(D539&lt;Overview!$F$17,'='!G539/Overview!$F$26,Overview!$F$33)</f>
        <v>9.1428571428571423</v>
      </c>
      <c r="L539" s="72">
        <f t="shared" si="53"/>
        <v>9.1428571428571423</v>
      </c>
      <c r="M539" s="81">
        <f>MIN(1,Overview!$F$44*F539*(G539-Overview!$F$25)^2+0.2)</f>
        <v>1</v>
      </c>
      <c r="N539" s="48">
        <f>L539*F539*Overview!$F$8</f>
        <v>0.12482270400293095</v>
      </c>
      <c r="O539" s="48">
        <f>F539*Overview!$F$6</f>
        <v>2.3686817229354781E-3</v>
      </c>
      <c r="P539" s="122">
        <f>N539*(H539/G539-(1+Overview!$F$35/'='!G539)/(Overview!$F$37*Overview!$F$33))/('='!H539+Overview!$F$36)</f>
        <v>4.0729394536686463E-3</v>
      </c>
      <c r="Q539" s="128">
        <f>(N539/G539-P539)*H539*Overview!$F$29*'='!G539^3</f>
        <v>298.89200564579704</v>
      </c>
      <c r="R539" s="57">
        <f t="shared" si="48"/>
        <v>0</v>
      </c>
      <c r="S539" s="58">
        <f t="shared" si="49"/>
        <v>2.9881738592780166E-3</v>
      </c>
      <c r="T539" s="58">
        <f>IF(D539&lt;Overview!$F$18,(1-Overview!$F$9)*'='!Q539-'='!D539*'='!O539,0)</f>
        <v>0</v>
      </c>
      <c r="U539" s="54">
        <f>IF(D539&gt;=Overview!$F$18,(1-Overview!$F$9)*'='!Q539-Overview!$F$18*'='!O539,0)</f>
        <v>25.046105347890052</v>
      </c>
      <c r="V539" s="2"/>
      <c r="W539" s="112">
        <f>G539/Overview!$F$19</f>
        <v>3.249661215679422</v>
      </c>
      <c r="X539" s="60">
        <f>G539^3*(1+H539*Overview!$F$38)</f>
        <v>13.404032522295465</v>
      </c>
      <c r="Y539" s="61">
        <f>G539^3*Overview!$F$42*(1+Overview!$F$38*H539)+I539*Overview!$F$39/Overview!$F$40</f>
        <v>1.3481216405703194</v>
      </c>
      <c r="AD539" s="2"/>
    </row>
    <row r="540" spans="1:30">
      <c r="A540" s="34">
        <v>537</v>
      </c>
      <c r="B540">
        <v>1</v>
      </c>
      <c r="C540">
        <v>24</v>
      </c>
      <c r="D540" s="149">
        <f t="shared" si="50"/>
        <v>178.09744310451387</v>
      </c>
      <c r="E540" s="125">
        <f>B540/(B540+Overview!$F$22)</f>
        <v>0.58823529411764708</v>
      </c>
      <c r="F540" s="118">
        <f>EXP(Overview!$F$21/Overview!$F$5-Overview!$F$21/('='!C540+273.15))</f>
        <v>1.2060497570954571</v>
      </c>
      <c r="G540" s="77">
        <f t="shared" si="51"/>
        <v>2.2039837152389503</v>
      </c>
      <c r="H540" s="115">
        <f t="shared" si="52"/>
        <v>0.58823529411764708</v>
      </c>
      <c r="I540" s="80">
        <f>IF((A540-Overview!$F$43)/365=ROUND((A540-Overview!$F$43)/365,0),I539*0.05,I539+U539)</f>
        <v>3287.2759153918314</v>
      </c>
      <c r="J540" s="70">
        <f>IF(D540&lt;Overview!$F$16,1,'='!G540/Overview!$F$26)</f>
        <v>95.410550443244603</v>
      </c>
      <c r="K540" s="71">
        <f>IF(D540&lt;Overview!$F$17,'='!G540/Overview!$F$26,Overview!$F$33)</f>
        <v>9.1428571428571423</v>
      </c>
      <c r="L540" s="72">
        <f t="shared" si="53"/>
        <v>9.1428571428571423</v>
      </c>
      <c r="M540" s="81">
        <f>MIN(1,Overview!$F$44*F540*(G540-Overview!$F$25)^2+0.2)</f>
        <v>1</v>
      </c>
      <c r="N540" s="48">
        <f>L540*F540*Overview!$F$8</f>
        <v>0.12482270400293095</v>
      </c>
      <c r="O540" s="48">
        <f>F540*Overview!$F$6</f>
        <v>2.3686817229354781E-3</v>
      </c>
      <c r="P540" s="122">
        <f>N540*(H540/G540-(1+Overview!$F$35/'='!G540)/(Overview!$F$37*Overview!$F$33))/('='!H540+Overview!$F$36)</f>
        <v>4.0597319318567728E-3</v>
      </c>
      <c r="Q540" s="128">
        <f>(N540/G540-P540)*H540*Overview!$F$29*'='!G540^3</f>
        <v>299.7479527885975</v>
      </c>
      <c r="R540" s="57">
        <f t="shared" si="48"/>
        <v>0</v>
      </c>
      <c r="S540" s="58">
        <f t="shared" si="49"/>
        <v>2.9825276886826305E-3</v>
      </c>
      <c r="T540" s="58">
        <f>IF(D540&lt;Overview!$F$18,(1-Overview!$F$9)*'='!Q540-'='!D540*'='!O540,0)</f>
        <v>0</v>
      </c>
      <c r="U540" s="54">
        <f>IF(D540&gt;=Overview!$F$18,(1-Overview!$F$9)*'='!Q540-Overview!$F$18*'='!O540,0)</f>
        <v>25.119032044456649</v>
      </c>
      <c r="V540" s="2"/>
      <c r="W540" s="112">
        <f>G540/Overview!$F$19</f>
        <v>3.2540731068048876</v>
      </c>
      <c r="X540" s="60">
        <f>G540^3*(1+H540*Overview!$F$38)</f>
        <v>13.458700487834449</v>
      </c>
      <c r="Y540" s="61">
        <f>G540^3*Overview!$F$42*(1+Overview!$F$38*H540)+I540*Overview!$F$39/Overview!$F$40</f>
        <v>1.3541301245921271</v>
      </c>
      <c r="AD540" s="2"/>
    </row>
    <row r="541" spans="1:30">
      <c r="A541" s="34">
        <v>538</v>
      </c>
      <c r="B541">
        <v>1</v>
      </c>
      <c r="C541">
        <v>24</v>
      </c>
      <c r="D541" s="149">
        <f t="shared" si="50"/>
        <v>178.09744310451387</v>
      </c>
      <c r="E541" s="125">
        <f>B541/(B541+Overview!$F$22)</f>
        <v>0.58823529411764708</v>
      </c>
      <c r="F541" s="118">
        <f>EXP(Overview!$F$21/Overview!$F$5-Overview!$F$21/('='!C541+273.15))</f>
        <v>1.2060497570954571</v>
      </c>
      <c r="G541" s="77">
        <f t="shared" si="51"/>
        <v>2.2069662429276331</v>
      </c>
      <c r="H541" s="115">
        <f t="shared" si="52"/>
        <v>0.58823529411764708</v>
      </c>
      <c r="I541" s="80">
        <f>IF((A541-Overview!$F$43)/365=ROUND((A541-Overview!$F$43)/365,0),I540*0.05,I540+U540)</f>
        <v>3312.394947436288</v>
      </c>
      <c r="J541" s="70">
        <f>IF(D541&lt;Overview!$F$16,1,'='!G541/Overview!$F$26)</f>
        <v>95.539664196001439</v>
      </c>
      <c r="K541" s="71">
        <f>IF(D541&lt;Overview!$F$17,'='!G541/Overview!$F$26,Overview!$F$33)</f>
        <v>9.1428571428571423</v>
      </c>
      <c r="L541" s="72">
        <f t="shared" si="53"/>
        <v>9.1428571428571423</v>
      </c>
      <c r="M541" s="81">
        <f>MIN(1,Overview!$F$44*F541*(G541-Overview!$F$25)^2+0.2)</f>
        <v>1</v>
      </c>
      <c r="N541" s="48">
        <f>L541*F541*Overview!$F$8</f>
        <v>0.12482270400293095</v>
      </c>
      <c r="O541" s="48">
        <f>F541*Overview!$F$6</f>
        <v>2.3686817229354781E-3</v>
      </c>
      <c r="P541" s="122">
        <f>N541*(H541/G541-(1+Overview!$F$35/'='!G541)/(Overview!$F$37*Overview!$F$33))/('='!H541+Overview!$F$36)</f>
        <v>4.0465850296939861E-3</v>
      </c>
      <c r="Q541" s="128">
        <f>(N541/G541-P541)*H541*Overview!$F$29*'='!G541^3</f>
        <v>300.60361844747831</v>
      </c>
      <c r="R541" s="57">
        <f t="shared" si="48"/>
        <v>0</v>
      </c>
      <c r="S541" s="58">
        <f t="shared" si="49"/>
        <v>2.9768921865569804E-3</v>
      </c>
      <c r="T541" s="58">
        <f>IF(D541&lt;Overview!$F$18,(1-Overview!$F$9)*'='!Q541-'='!D541*'='!O541,0)</f>
        <v>0</v>
      </c>
      <c r="U541" s="54">
        <f>IF(D541&gt;=Overview!$F$18,(1-Overview!$F$9)*'='!Q541-Overview!$F$18*'='!O541,0)</f>
        <v>25.191934758593295</v>
      </c>
      <c r="V541" s="2"/>
      <c r="W541" s="112">
        <f>G541/Overview!$F$19</f>
        <v>3.2584766616383183</v>
      </c>
      <c r="X541" s="60">
        <f>G541^3*(1+H541*Overview!$F$38)</f>
        <v>13.513413176832474</v>
      </c>
      <c r="Y541" s="61">
        <f>G541^3*Overview!$F$42*(1+Overview!$F$38*H541)+I541*Overview!$F$39/Overview!$F$40</f>
        <v>1.3601458027216995</v>
      </c>
      <c r="AD541" s="2"/>
    </row>
    <row r="542" spans="1:30">
      <c r="A542" s="34">
        <v>539</v>
      </c>
      <c r="B542">
        <v>1</v>
      </c>
      <c r="C542">
        <v>24</v>
      </c>
      <c r="D542" s="149">
        <f t="shared" si="50"/>
        <v>178.09744310451387</v>
      </c>
      <c r="E542" s="125">
        <f>B542/(B542+Overview!$F$22)</f>
        <v>0.58823529411764708</v>
      </c>
      <c r="F542" s="118">
        <f>EXP(Overview!$F$21/Overview!$F$5-Overview!$F$21/('='!C542+273.15))</f>
        <v>1.2060497570954571</v>
      </c>
      <c r="G542" s="77">
        <f t="shared" si="51"/>
        <v>2.20994313511419</v>
      </c>
      <c r="H542" s="115">
        <f t="shared" si="52"/>
        <v>0.58823529411764708</v>
      </c>
      <c r="I542" s="80">
        <f>IF((A542-Overview!$F$43)/365=ROUND((A542-Overview!$F$43)/365,0),I541*0.05,I541+U541)</f>
        <v>3337.5868821948811</v>
      </c>
      <c r="J542" s="70">
        <f>IF(D542&lt;Overview!$F$16,1,'='!G542/Overview!$F$26)</f>
        <v>95.668533987627285</v>
      </c>
      <c r="K542" s="71">
        <f>IF(D542&lt;Overview!$F$17,'='!G542/Overview!$F$26,Overview!$F$33)</f>
        <v>9.1428571428571423</v>
      </c>
      <c r="L542" s="72">
        <f t="shared" si="53"/>
        <v>9.1428571428571423</v>
      </c>
      <c r="M542" s="81">
        <f>MIN(1,Overview!$F$44*F542*(G542-Overview!$F$25)^2+0.2)</f>
        <v>1</v>
      </c>
      <c r="N542" s="48">
        <f>L542*F542*Overview!$F$8</f>
        <v>0.12482270400293095</v>
      </c>
      <c r="O542" s="48">
        <f>F542*Overview!$F$6</f>
        <v>2.3686817229354781E-3</v>
      </c>
      <c r="P542" s="122">
        <f>N542*(H542/G542-(1+Overview!$F$35/'='!G542)/(Overview!$F$37*Overview!$F$33))/('='!H542+Overview!$F$36)</f>
        <v>4.0334983541412388E-3</v>
      </c>
      <c r="Q542" s="128">
        <f>(N542/G542-P542)*H542*Overview!$F$29*'='!G542^3</f>
        <v>301.4589985901199</v>
      </c>
      <c r="R542" s="57">
        <f t="shared" si="48"/>
        <v>0</v>
      </c>
      <c r="S542" s="58">
        <f t="shared" si="49"/>
        <v>2.9712673327429383E-3</v>
      </c>
      <c r="T542" s="58">
        <f>IF(D542&lt;Overview!$F$18,(1-Overview!$F$9)*'='!Q542-'='!D542*'='!O542,0)</f>
        <v>0</v>
      </c>
      <c r="U542" s="54">
        <f>IF(D542&gt;=Overview!$F$18,(1-Overview!$F$9)*'='!Q542-Overview!$F$18*'='!O542,0)</f>
        <v>25.264813146746359</v>
      </c>
      <c r="V542" s="2"/>
      <c r="W542" s="112">
        <f>G542/Overview!$F$19</f>
        <v>3.2628718959311827</v>
      </c>
      <c r="X542" s="60">
        <f>G542^3*(1+H542*Overview!$F$38)</f>
        <v>13.568170145497678</v>
      </c>
      <c r="Y542" s="61">
        <f>G542^3*Overview!$F$42*(1+Overview!$F$38*H542)+I542*Overview!$F$39/Overview!$F$40</f>
        <v>1.3661686339756229</v>
      </c>
      <c r="AD542" s="2"/>
    </row>
    <row r="543" spans="1:30">
      <c r="A543" s="34">
        <v>540</v>
      </c>
      <c r="B543">
        <v>1</v>
      </c>
      <c r="C543">
        <v>24</v>
      </c>
      <c r="D543" s="149">
        <f t="shared" si="50"/>
        <v>178.09744310451387</v>
      </c>
      <c r="E543" s="125">
        <f>B543/(B543+Overview!$F$22)</f>
        <v>0.58823529411764708</v>
      </c>
      <c r="F543" s="118">
        <f>EXP(Overview!$F$21/Overview!$F$5-Overview!$F$21/('='!C543+273.15))</f>
        <v>1.2060497570954571</v>
      </c>
      <c r="G543" s="77">
        <f t="shared" si="51"/>
        <v>2.2129144024469332</v>
      </c>
      <c r="H543" s="115">
        <f t="shared" si="52"/>
        <v>0.58823529411764708</v>
      </c>
      <c r="I543" s="80">
        <f>IF((A543-Overview!$F$43)/365=ROUND((A543-Overview!$F$43)/365,0),I542*0.05,I542+U542)</f>
        <v>3362.8516953416274</v>
      </c>
      <c r="J543" s="70">
        <f>IF(D543&lt;Overview!$F$16,1,'='!G543/Overview!$F$26)</f>
        <v>95.797160279088018</v>
      </c>
      <c r="K543" s="71">
        <f>IF(D543&lt;Overview!$F$17,'='!G543/Overview!$F$26,Overview!$F$33)</f>
        <v>9.1428571428571423</v>
      </c>
      <c r="L543" s="72">
        <f t="shared" si="53"/>
        <v>9.1428571428571423</v>
      </c>
      <c r="M543" s="81">
        <f>MIN(1,Overview!$F$44*F543*(G543-Overview!$F$25)^2+0.2)</f>
        <v>1</v>
      </c>
      <c r="N543" s="48">
        <f>L543*F543*Overview!$F$8</f>
        <v>0.12482270400293095</v>
      </c>
      <c r="O543" s="48">
        <f>F543*Overview!$F$6</f>
        <v>2.3686817229354781E-3</v>
      </c>
      <c r="P543" s="122">
        <f>N543*(H543/G543-(1+Overview!$F$35/'='!G543)/(Overview!$F$37*Overview!$F$33))/('='!H543+Overview!$F$36)</f>
        <v>4.0204715155378644E-3</v>
      </c>
      <c r="Q543" s="128">
        <f>(N543/G543-P543)*H543*Overview!$F$29*'='!G543^3</f>
        <v>302.31408920634289</v>
      </c>
      <c r="R543" s="57">
        <f t="shared" si="48"/>
        <v>0</v>
      </c>
      <c r="S543" s="58">
        <f t="shared" si="49"/>
        <v>2.9656531071204626E-3</v>
      </c>
      <c r="T543" s="58">
        <f>IF(D543&lt;Overview!$F$18,(1-Overview!$F$9)*'='!Q543-'='!D543*'='!O543,0)</f>
        <v>0</v>
      </c>
      <c r="U543" s="54">
        <f>IF(D543&gt;=Overview!$F$18,(1-Overview!$F$9)*'='!Q543-Overview!$F$18*'='!O543,0)</f>
        <v>25.337666867248554</v>
      </c>
      <c r="V543" s="2"/>
      <c r="W543" s="112">
        <f>G543/Overview!$F$19</f>
        <v>3.2672588254051869</v>
      </c>
      <c r="X543" s="60">
        <f>G543^3*(1+H543*Overview!$F$38)</f>
        <v>13.6229709511042</v>
      </c>
      <c r="Y543" s="61">
        <f>G543^3*Overview!$F$42*(1+Overview!$F$38*H543)+I543*Overview!$F$39/Overview!$F$40</f>
        <v>1.372198577451496</v>
      </c>
      <c r="AD543" s="2"/>
    </row>
    <row r="544" spans="1:30">
      <c r="A544" s="34">
        <v>541</v>
      </c>
      <c r="B544">
        <v>1</v>
      </c>
      <c r="C544">
        <v>24</v>
      </c>
      <c r="D544" s="149">
        <f t="shared" si="50"/>
        <v>178.09744310451387</v>
      </c>
      <c r="E544" s="125">
        <f>B544/(B544+Overview!$F$22)</f>
        <v>0.58823529411764708</v>
      </c>
      <c r="F544" s="118">
        <f>EXP(Overview!$F$21/Overview!$F$5-Overview!$F$21/('='!C544+273.15))</f>
        <v>1.2060497570954571</v>
      </c>
      <c r="G544" s="77">
        <f t="shared" si="51"/>
        <v>2.2158800555540537</v>
      </c>
      <c r="H544" s="115">
        <f t="shared" si="52"/>
        <v>0.58823529411764708</v>
      </c>
      <c r="I544" s="80">
        <f>IF((A544-Overview!$F$43)/365=ROUND((A544-Overview!$F$43)/365,0),I543*0.05,I543+U543)</f>
        <v>3388.189362208876</v>
      </c>
      <c r="J544" s="70">
        <f>IF(D544&lt;Overview!$F$16,1,'='!G544/Overview!$F$26)</f>
        <v>95.925543530478521</v>
      </c>
      <c r="K544" s="71">
        <f>IF(D544&lt;Overview!$F$17,'='!G544/Overview!$F$26,Overview!$F$33)</f>
        <v>9.1428571428571423</v>
      </c>
      <c r="L544" s="72">
        <f t="shared" si="53"/>
        <v>9.1428571428571423</v>
      </c>
      <c r="M544" s="81">
        <f>MIN(1,Overview!$F$44*F544*(G544-Overview!$F$25)^2+0.2)</f>
        <v>1</v>
      </c>
      <c r="N544" s="48">
        <f>L544*F544*Overview!$F$8</f>
        <v>0.12482270400293095</v>
      </c>
      <c r="O544" s="48">
        <f>F544*Overview!$F$6</f>
        <v>2.3686817229354781E-3</v>
      </c>
      <c r="P544" s="122">
        <f>N544*(H544/G544-(1+Overview!$F$35/'='!G544)/(Overview!$F$37*Overview!$F$33))/('='!H544+Overview!$F$36)</f>
        <v>4.0075041275653388E-3</v>
      </c>
      <c r="Q544" s="128">
        <f>(N544/G544-P544)*H544*Overview!$F$29*'='!G544^3</f>
        <v>303.16888630802629</v>
      </c>
      <c r="R544" s="57">
        <f t="shared" si="48"/>
        <v>0</v>
      </c>
      <c r="S544" s="58">
        <f t="shared" si="49"/>
        <v>2.9600494896075275E-3</v>
      </c>
      <c r="T544" s="58">
        <f>IF(D544&lt;Overview!$F$18,(1-Overview!$F$9)*'='!Q544-'='!D544*'='!O544,0)</f>
        <v>0</v>
      </c>
      <c r="U544" s="54">
        <f>IF(D544&gt;=Overview!$F$18,(1-Overview!$F$9)*'='!Q544-Overview!$F$18*'='!O544,0)</f>
        <v>25.410495580311981</v>
      </c>
      <c r="V544" s="2"/>
      <c r="W544" s="112">
        <f>G544/Overview!$F$19</f>
        <v>3.2716374657523306</v>
      </c>
      <c r="X544" s="60">
        <f>G544^3*(1+H544*Overview!$F$38)</f>
        <v>13.677815151995693</v>
      </c>
      <c r="Y544" s="61">
        <f>G544^3*Overview!$F$42*(1+Overview!$F$38*H544)+I544*Overview!$F$39/Overview!$F$40</f>
        <v>1.3782355923283252</v>
      </c>
      <c r="AD544" s="2"/>
    </row>
    <row r="545" spans="1:30">
      <c r="A545" s="34">
        <v>542</v>
      </c>
      <c r="B545">
        <v>1</v>
      </c>
      <c r="C545">
        <v>24</v>
      </c>
      <c r="D545" s="149">
        <f t="shared" si="50"/>
        <v>178.09744310451387</v>
      </c>
      <c r="E545" s="125">
        <f>B545/(B545+Overview!$F$22)</f>
        <v>0.58823529411764708</v>
      </c>
      <c r="F545" s="118">
        <f>EXP(Overview!$F$21/Overview!$F$5-Overview!$F$21/('='!C545+273.15))</f>
        <v>1.2060497570954571</v>
      </c>
      <c r="G545" s="77">
        <f t="shared" si="51"/>
        <v>2.218840105043661</v>
      </c>
      <c r="H545" s="115">
        <f t="shared" si="52"/>
        <v>0.58823529411764708</v>
      </c>
      <c r="I545" s="80">
        <f>IF((A545-Overview!$F$43)/365=ROUND((A545-Overview!$F$43)/365,0),I544*0.05,I544+U544)</f>
        <v>3413.5998577891878</v>
      </c>
      <c r="J545" s="70">
        <f>IF(D545&lt;Overview!$F$16,1,'='!G545/Overview!$F$26)</f>
        <v>96.053684201024296</v>
      </c>
      <c r="K545" s="71">
        <f>IF(D545&lt;Overview!$F$17,'='!G545/Overview!$F$26,Overview!$F$33)</f>
        <v>9.1428571428571423</v>
      </c>
      <c r="L545" s="72">
        <f t="shared" si="53"/>
        <v>9.1428571428571423</v>
      </c>
      <c r="M545" s="81">
        <f>MIN(1,Overview!$F$44*F545*(G545-Overview!$F$25)^2+0.2)</f>
        <v>1</v>
      </c>
      <c r="N545" s="48">
        <f>L545*F545*Overview!$F$8</f>
        <v>0.12482270400293095</v>
      </c>
      <c r="O545" s="48">
        <f>F545*Overview!$F$6</f>
        <v>2.3686817229354781E-3</v>
      </c>
      <c r="P545" s="122">
        <f>N545*(H545/G545-(1+Overview!$F$35/'='!G545)/(Overview!$F$37*Overview!$F$33))/('='!H545+Overview!$F$36)</f>
        <v>3.994595807211513E-3</v>
      </c>
      <c r="Q545" s="128">
        <f>(N545/G545-P545)*H545*Overview!$F$29*'='!G545^3</f>
        <v>304.02338592902618</v>
      </c>
      <c r="R545" s="57">
        <f t="shared" si="48"/>
        <v>0</v>
      </c>
      <c r="S545" s="58">
        <f t="shared" si="49"/>
        <v>2.9544564601600536E-3</v>
      </c>
      <c r="T545" s="58">
        <f>IF(D545&lt;Overview!$F$18,(1-Overview!$F$9)*'='!Q545-'='!D545*'='!O545,0)</f>
        <v>0</v>
      </c>
      <c r="U545" s="54">
        <f>IF(D545&gt;=Overview!$F$18,(1-Overview!$F$9)*'='!Q545-Overview!$F$18*'='!O545,0)</f>
        <v>25.483298948021172</v>
      </c>
      <c r="V545" s="2"/>
      <c r="W545" s="112">
        <f>G545/Overview!$F$19</f>
        <v>3.276007832634964</v>
      </c>
      <c r="X545" s="60">
        <f>G545^3*(1+H545*Overview!$F$38)</f>
        <v>13.73270230758876</v>
      </c>
      <c r="Y545" s="61">
        <f>G545^3*Overview!$F$42*(1+Overview!$F$38*H545)+I545*Overview!$F$39/Overview!$F$40</f>
        <v>1.3842796378669184</v>
      </c>
      <c r="AD545" s="2"/>
    </row>
    <row r="546" spans="1:30">
      <c r="A546" s="34">
        <v>543</v>
      </c>
      <c r="B546">
        <v>1</v>
      </c>
      <c r="C546">
        <v>24</v>
      </c>
      <c r="D546" s="149">
        <f t="shared" si="50"/>
        <v>178.09744310451387</v>
      </c>
      <c r="E546" s="125">
        <f>B546/(B546+Overview!$F$22)</f>
        <v>0.58823529411764708</v>
      </c>
      <c r="F546" s="118">
        <f>EXP(Overview!$F$21/Overview!$F$5-Overview!$F$21/('='!C546+273.15))</f>
        <v>1.2060497570954571</v>
      </c>
      <c r="G546" s="77">
        <f t="shared" si="51"/>
        <v>2.2217945615038213</v>
      </c>
      <c r="H546" s="115">
        <f t="shared" si="52"/>
        <v>0.58823529411764708</v>
      </c>
      <c r="I546" s="80">
        <f>IF((A546-Overview!$F$43)/365=ROUND((A546-Overview!$F$43)/365,0),I545*0.05,I545+U545)</f>
        <v>3439.0831567372088</v>
      </c>
      <c r="J546" s="70">
        <f>IF(D546&lt;Overview!$F$16,1,'='!G546/Overview!$F$26)</f>
        <v>96.181582749083177</v>
      </c>
      <c r="K546" s="71">
        <f>IF(D546&lt;Overview!$F$17,'='!G546/Overview!$F$26,Overview!$F$33)</f>
        <v>9.1428571428571423</v>
      </c>
      <c r="L546" s="72">
        <f t="shared" si="53"/>
        <v>9.1428571428571423</v>
      </c>
      <c r="M546" s="81">
        <f>MIN(1,Overview!$F$44*F546*(G546-Overview!$F$25)^2+0.2)</f>
        <v>1</v>
      </c>
      <c r="N546" s="48">
        <f>L546*F546*Overview!$F$8</f>
        <v>0.12482270400293095</v>
      </c>
      <c r="O546" s="48">
        <f>F546*Overview!$F$6</f>
        <v>2.3686817229354781E-3</v>
      </c>
      <c r="P546" s="122">
        <f>N546*(H546/G546-(1+Overview!$F$35/'='!G546)/(Overview!$F$37*Overview!$F$33))/('='!H546+Overview!$F$36)</f>
        <v>3.9817461747352848E-3</v>
      </c>
      <c r="Q546" s="128">
        <f>(N546/G546-P546)*H546*Overview!$F$29*'='!G546^3</f>
        <v>304.87758412509595</v>
      </c>
      <c r="R546" s="57">
        <f t="shared" si="48"/>
        <v>0</v>
      </c>
      <c r="S546" s="58">
        <f t="shared" si="49"/>
        <v>2.9488739987718333E-3</v>
      </c>
      <c r="T546" s="58">
        <f>IF(D546&lt;Overview!$F$18,(1-Overview!$F$9)*'='!Q546-'='!D546*'='!O546,0)</f>
        <v>0</v>
      </c>
      <c r="U546" s="54">
        <f>IF(D546&gt;=Overview!$F$18,(1-Overview!$F$9)*'='!Q546-Overview!$F$18*'='!O546,0)</f>
        <v>25.556076634326317</v>
      </c>
      <c r="V546" s="2"/>
      <c r="W546" s="112">
        <f>G546/Overview!$F$19</f>
        <v>3.2803699416858425</v>
      </c>
      <c r="X546" s="60">
        <f>G546^3*(1+H546*Overview!$F$38)</f>
        <v>13.78763197837638</v>
      </c>
      <c r="Y546" s="61">
        <f>G546^3*Overview!$F$42*(1+Overview!$F$38*H546)+I546*Overview!$F$39/Overview!$F$40</f>
        <v>1.3903306734102729</v>
      </c>
      <c r="AD546" s="2"/>
    </row>
    <row r="547" spans="1:30">
      <c r="A547" s="34">
        <v>544</v>
      </c>
      <c r="B547">
        <v>1</v>
      </c>
      <c r="C547">
        <v>24</v>
      </c>
      <c r="D547" s="149">
        <f t="shared" si="50"/>
        <v>178.09744310451387</v>
      </c>
      <c r="E547" s="125">
        <f>B547/(B547+Overview!$F$22)</f>
        <v>0.58823529411764708</v>
      </c>
      <c r="F547" s="118">
        <f>EXP(Overview!$F$21/Overview!$F$5-Overview!$F$21/('='!C547+273.15))</f>
        <v>1.2060497570954571</v>
      </c>
      <c r="G547" s="77">
        <f t="shared" si="51"/>
        <v>2.2247434355025932</v>
      </c>
      <c r="H547" s="115">
        <f t="shared" si="52"/>
        <v>0.58823529411764708</v>
      </c>
      <c r="I547" s="80">
        <f>IF((A547-Overview!$F$43)/365=ROUND((A547-Overview!$F$43)/365,0),I546*0.05,I546+U546)</f>
        <v>3464.6392333715353</v>
      </c>
      <c r="J547" s="70">
        <f>IF(D547&lt;Overview!$F$16,1,'='!G547/Overview!$F$26)</f>
        <v>96.309239632146898</v>
      </c>
      <c r="K547" s="71">
        <f>IF(D547&lt;Overview!$F$17,'='!G547/Overview!$F$26,Overview!$F$33)</f>
        <v>9.1428571428571423</v>
      </c>
      <c r="L547" s="72">
        <f t="shared" si="53"/>
        <v>9.1428571428571423</v>
      </c>
      <c r="M547" s="81">
        <f>MIN(1,Overview!$F$44*F547*(G547-Overview!$F$25)^2+0.2)</f>
        <v>1</v>
      </c>
      <c r="N547" s="48">
        <f>L547*F547*Overview!$F$8</f>
        <v>0.12482270400293095</v>
      </c>
      <c r="O547" s="48">
        <f>F547*Overview!$F$6</f>
        <v>2.3686817229354781E-3</v>
      </c>
      <c r="P547" s="122">
        <f>N547*(H547/G547-(1+Overview!$F$35/'='!G547)/(Overview!$F$37*Overview!$F$33))/('='!H547+Overview!$F$36)</f>
        <v>3.9689548536317463E-3</v>
      </c>
      <c r="Q547" s="128">
        <f>(N547/G547-P547)*H547*Overview!$F$29*'='!G547^3</f>
        <v>305.73147697380415</v>
      </c>
      <c r="R547" s="57">
        <f t="shared" si="48"/>
        <v>0</v>
      </c>
      <c r="S547" s="58">
        <f t="shared" si="49"/>
        <v>2.9433020854744609E-3</v>
      </c>
      <c r="T547" s="58">
        <f>IF(D547&lt;Overview!$F$18,(1-Overview!$F$9)*'='!Q547-'='!D547*'='!O547,0)</f>
        <v>0</v>
      </c>
      <c r="U547" s="54">
        <f>IF(D547&gt;=Overview!$F$18,(1-Overview!$F$9)*'='!Q547-Overview!$F$18*'='!O547,0)</f>
        <v>25.628828305036254</v>
      </c>
      <c r="V547" s="2"/>
      <c r="W547" s="112">
        <f>G547/Overview!$F$19</f>
        <v>3.2847238085081845</v>
      </c>
      <c r="X547" s="60">
        <f>G547^3*(1+H547*Overview!$F$38)</f>
        <v>13.842603725931189</v>
      </c>
      <c r="Y547" s="61">
        <f>G547^3*Overview!$F$42*(1+Overview!$F$38*H547)+I547*Overview!$F$39/Overview!$F$40</f>
        <v>1.396388658383952</v>
      </c>
      <c r="AD547" s="2"/>
    </row>
    <row r="548" spans="1:30">
      <c r="A548" s="34">
        <v>545</v>
      </c>
      <c r="B548">
        <v>1</v>
      </c>
      <c r="C548">
        <v>24</v>
      </c>
      <c r="D548" s="149">
        <f t="shared" si="50"/>
        <v>178.09744310451387</v>
      </c>
      <c r="E548" s="125">
        <f>B548/(B548+Overview!$F$22)</f>
        <v>0.58823529411764708</v>
      </c>
      <c r="F548" s="118">
        <f>EXP(Overview!$F$21/Overview!$F$5-Overview!$F$21/('='!C548+273.15))</f>
        <v>1.2060497570954571</v>
      </c>
      <c r="G548" s="77">
        <f t="shared" si="51"/>
        <v>2.2276867375880678</v>
      </c>
      <c r="H548" s="115">
        <f t="shared" si="52"/>
        <v>0.58823529411764708</v>
      </c>
      <c r="I548" s="80">
        <f>IF((A548-Overview!$F$43)/365=ROUND((A548-Overview!$F$43)/365,0),I547*0.05,I547+U547)</f>
        <v>3490.2680616765715</v>
      </c>
      <c r="J548" s="70">
        <f>IF(D548&lt;Overview!$F$16,1,'='!G548/Overview!$F$26)</f>
        <v>96.436655306842766</v>
      </c>
      <c r="K548" s="71">
        <f>IF(D548&lt;Overview!$F$17,'='!G548/Overview!$F$26,Overview!$F$33)</f>
        <v>9.1428571428571423</v>
      </c>
      <c r="L548" s="72">
        <f t="shared" si="53"/>
        <v>9.1428571428571423</v>
      </c>
      <c r="M548" s="81">
        <f>MIN(1,Overview!$F$44*F548*(G548-Overview!$F$25)^2+0.2)</f>
        <v>1</v>
      </c>
      <c r="N548" s="48">
        <f>L548*F548*Overview!$F$8</f>
        <v>0.12482270400293095</v>
      </c>
      <c r="O548" s="48">
        <f>F548*Overview!$F$6</f>
        <v>2.3686817229354781E-3</v>
      </c>
      <c r="P548" s="122">
        <f>N548*(H548/G548-(1+Overview!$F$35/'='!G548)/(Overview!$F$37*Overview!$F$33))/('='!H548+Overview!$F$36)</f>
        <v>3.9562214705977606E-3</v>
      </c>
      <c r="Q548" s="128">
        <f>(N548/G548-P548)*H548*Overview!$F$29*'='!G548^3</f>
        <v>306.58506057445487</v>
      </c>
      <c r="R548" s="57">
        <f t="shared" si="48"/>
        <v>0</v>
      </c>
      <c r="S548" s="58">
        <f t="shared" si="49"/>
        <v>2.9377407003372646E-3</v>
      </c>
      <c r="T548" s="58">
        <f>IF(D548&lt;Overview!$F$18,(1-Overview!$F$9)*'='!Q548-'='!D548*'='!O548,0)</f>
        <v>0</v>
      </c>
      <c r="U548" s="54">
        <f>IF(D548&gt;=Overview!$F$18,(1-Overview!$F$9)*'='!Q548-Overview!$F$18*'='!O548,0)</f>
        <v>25.701553627811698</v>
      </c>
      <c r="V548" s="2"/>
      <c r="W548" s="112">
        <f>G548/Overview!$F$19</f>
        <v>3.2890694486757237</v>
      </c>
      <c r="X548" s="60">
        <f>G548^3*(1+H548*Overview!$F$38)</f>
        <v>13.897617112908765</v>
      </c>
      <c r="Y548" s="61">
        <f>G548^3*Overview!$F$42*(1+Overview!$F$38*H548)+I548*Overview!$F$39/Overview!$F$40</f>
        <v>1.4024535522964616</v>
      </c>
      <c r="AD548" s="2"/>
    </row>
    <row r="549" spans="1:30">
      <c r="A549" s="34">
        <v>546</v>
      </c>
      <c r="B549">
        <v>1</v>
      </c>
      <c r="C549">
        <v>24</v>
      </c>
      <c r="D549" s="149">
        <f t="shared" si="50"/>
        <v>178.09744310451387</v>
      </c>
      <c r="E549" s="125">
        <f>B549/(B549+Overview!$F$22)</f>
        <v>0.58823529411764708</v>
      </c>
      <c r="F549" s="118">
        <f>EXP(Overview!$F$21/Overview!$F$5-Overview!$F$21/('='!C549+273.15))</f>
        <v>1.2060497570954571</v>
      </c>
      <c r="G549" s="77">
        <f t="shared" si="51"/>
        <v>2.230624478288405</v>
      </c>
      <c r="H549" s="115">
        <f t="shared" si="52"/>
        <v>0.58823529411764708</v>
      </c>
      <c r="I549" s="80">
        <f>IF((A549-Overview!$F$43)/365=ROUND((A549-Overview!$F$43)/365,0),I548*0.05,I548+U548)</f>
        <v>3515.9696153043833</v>
      </c>
      <c r="J549" s="70">
        <f>IF(D549&lt;Overview!$F$16,1,'='!G549/Overview!$F$26)</f>
        <v>96.563830228935288</v>
      </c>
      <c r="K549" s="71">
        <f>IF(D549&lt;Overview!$F$17,'='!G549/Overview!$F$26,Overview!$F$33)</f>
        <v>9.1428571428571423</v>
      </c>
      <c r="L549" s="72">
        <f t="shared" si="53"/>
        <v>9.1428571428571423</v>
      </c>
      <c r="M549" s="81">
        <f>MIN(1,Overview!$F$44*F549*(G549-Overview!$F$25)^2+0.2)</f>
        <v>1</v>
      </c>
      <c r="N549" s="48">
        <f>L549*F549*Overview!$F$8</f>
        <v>0.12482270400293095</v>
      </c>
      <c r="O549" s="48">
        <f>F549*Overview!$F$6</f>
        <v>2.3686817229354781E-3</v>
      </c>
      <c r="P549" s="122">
        <f>N549*(H549/G549-(1+Overview!$F$35/'='!G549)/(Overview!$F$37*Overview!$F$33))/('='!H549+Overview!$F$36)</f>
        <v>3.943545655497975E-3</v>
      </c>
      <c r="Q549" s="128">
        <f>(N549/G549-P549)*H549*Overview!$F$29*'='!G549^3</f>
        <v>307.43833104800757</v>
      </c>
      <c r="R549" s="57">
        <f t="shared" si="48"/>
        <v>0</v>
      </c>
      <c r="S549" s="58">
        <f t="shared" si="49"/>
        <v>2.9321898234672254E-3</v>
      </c>
      <c r="T549" s="58">
        <f>IF(D549&lt;Overview!$F$18,(1-Overview!$F$9)*'='!Q549-'='!D549*'='!O549,0)</f>
        <v>0</v>
      </c>
      <c r="U549" s="54">
        <f>IF(D549&gt;=Overview!$F$18,(1-Overview!$F$9)*'='!Q549-Overview!$F$18*'='!O549,0)</f>
        <v>25.774252272158389</v>
      </c>
      <c r="V549" s="2"/>
      <c r="W549" s="112">
        <f>G549/Overview!$F$19</f>
        <v>3.2934068777327696</v>
      </c>
      <c r="X549" s="60">
        <f>G549^3*(1+H549*Overview!$F$38)</f>
        <v>13.952671703050836</v>
      </c>
      <c r="Y549" s="61">
        <f>G549^3*Overview!$F$42*(1+Overview!$F$38*H549)+I549*Overview!$F$39/Overview!$F$40</f>
        <v>1.4085253147396204</v>
      </c>
      <c r="AD549" s="2"/>
    </row>
    <row r="550" spans="1:30">
      <c r="A550" s="34">
        <v>547</v>
      </c>
      <c r="B550">
        <v>1</v>
      </c>
      <c r="C550">
        <v>24</v>
      </c>
      <c r="D550" s="149">
        <f t="shared" si="50"/>
        <v>178.09744310451387</v>
      </c>
      <c r="E550" s="125">
        <f>B550/(B550+Overview!$F$22)</f>
        <v>0.58823529411764708</v>
      </c>
      <c r="F550" s="118">
        <f>EXP(Overview!$F$21/Overview!$F$5-Overview!$F$21/('='!C550+273.15))</f>
        <v>1.2060497570954571</v>
      </c>
      <c r="G550" s="77">
        <f t="shared" si="51"/>
        <v>2.2335566681118721</v>
      </c>
      <c r="H550" s="115">
        <f t="shared" si="52"/>
        <v>0.58823529411764708</v>
      </c>
      <c r="I550" s="80">
        <f>IF((A550-Overview!$F$43)/365=ROUND((A550-Overview!$F$43)/365,0),I549*0.05,I549+U549)</f>
        <v>3541.7438675765416</v>
      </c>
      <c r="J550" s="70">
        <f>IF(D550&lt;Overview!$F$16,1,'='!G550/Overview!$F$26)</f>
        <v>96.690764853327806</v>
      </c>
      <c r="K550" s="71">
        <f>IF(D550&lt;Overview!$F$17,'='!G550/Overview!$F$26,Overview!$F$33)</f>
        <v>9.1428571428571423</v>
      </c>
      <c r="L550" s="72">
        <f t="shared" si="53"/>
        <v>9.1428571428571423</v>
      </c>
      <c r="M550" s="81">
        <f>MIN(1,Overview!$F$44*F550*(G550-Overview!$F$25)^2+0.2)</f>
        <v>1</v>
      </c>
      <c r="N550" s="48">
        <f>L550*F550*Overview!$F$8</f>
        <v>0.12482270400293095</v>
      </c>
      <c r="O550" s="48">
        <f>F550*Overview!$F$6</f>
        <v>2.3686817229354781E-3</v>
      </c>
      <c r="P550" s="122">
        <f>N550*(H550/G550-(1+Overview!$F$35/'='!G550)/(Overview!$F$37*Overview!$F$33))/('='!H550+Overview!$F$36)</f>
        <v>3.930927041331282E-3</v>
      </c>
      <c r="Q550" s="128">
        <f>(N550/G550-P550)*H550*Overview!$F$29*'='!G550^3</f>
        <v>308.29128453699661</v>
      </c>
      <c r="R550" s="57">
        <f t="shared" si="48"/>
        <v>0</v>
      </c>
      <c r="S550" s="58">
        <f t="shared" si="49"/>
        <v>2.9266494350089194E-3</v>
      </c>
      <c r="T550" s="58">
        <f>IF(D550&lt;Overview!$F$18,(1-Overview!$F$9)*'='!Q550-'='!D550*'='!O550,0)</f>
        <v>0</v>
      </c>
      <c r="U550" s="54">
        <f>IF(D550&gt;=Overview!$F$18,(1-Overview!$F$9)*'='!Q550-Overview!$F$18*'='!O550,0)</f>
        <v>25.846923909420255</v>
      </c>
      <c r="V550" s="2"/>
      <c r="W550" s="112">
        <f>G550/Overview!$F$19</f>
        <v>3.2977361111942596</v>
      </c>
      <c r="X550" s="60">
        <f>G550^3*(1+H550*Overview!$F$38)</f>
        <v>14.007767061188398</v>
      </c>
      <c r="Y550" s="61">
        <f>G550^3*Overview!$F$42*(1+Overview!$F$38*H550)+I550*Overview!$F$39/Overview!$F$40</f>
        <v>1.4146039053889183</v>
      </c>
      <c r="AD550" s="2"/>
    </row>
    <row r="551" spans="1:30">
      <c r="A551" s="34">
        <v>548</v>
      </c>
      <c r="B551">
        <v>1</v>
      </c>
      <c r="C551">
        <v>24</v>
      </c>
      <c r="D551" s="149">
        <f t="shared" si="50"/>
        <v>178.09744310451387</v>
      </c>
      <c r="E551" s="125">
        <f>B551/(B551+Overview!$F$22)</f>
        <v>0.58823529411764708</v>
      </c>
      <c r="F551" s="118">
        <f>EXP(Overview!$F$21/Overview!$F$5-Overview!$F$21/('='!C551+273.15))</f>
        <v>1.2060497570954571</v>
      </c>
      <c r="G551" s="77">
        <f t="shared" si="51"/>
        <v>2.236483317546881</v>
      </c>
      <c r="H551" s="115">
        <f t="shared" si="52"/>
        <v>0.58823529411764708</v>
      </c>
      <c r="I551" s="80">
        <f>IF((A551-Overview!$F$43)/365=ROUND((A551-Overview!$F$43)/365,0),I550*0.05,I550+U550)</f>
        <v>3567.5907914859617</v>
      </c>
      <c r="J551" s="70">
        <f>IF(D551&lt;Overview!$F$16,1,'='!G551/Overview!$F$26)</f>
        <v>96.817459634064122</v>
      </c>
      <c r="K551" s="71">
        <f>IF(D551&lt;Overview!$F$17,'='!G551/Overview!$F$26,Overview!$F$33)</f>
        <v>9.1428571428571423</v>
      </c>
      <c r="L551" s="72">
        <f t="shared" si="53"/>
        <v>9.1428571428571423</v>
      </c>
      <c r="M551" s="81">
        <f>MIN(1,Overview!$F$44*F551*(G551-Overview!$F$25)^2+0.2)</f>
        <v>1</v>
      </c>
      <c r="N551" s="48">
        <f>L551*F551*Overview!$F$8</f>
        <v>0.12482270400293095</v>
      </c>
      <c r="O551" s="48">
        <f>F551*Overview!$F$6</f>
        <v>2.3686817229354781E-3</v>
      </c>
      <c r="P551" s="122">
        <f>N551*(H551/G551-(1+Overview!$F$35/'='!G551)/(Overview!$F$37*Overview!$F$33))/('='!H551+Overview!$F$36)</f>
        <v>3.9183652641976881E-3</v>
      </c>
      <c r="Q551" s="128">
        <f>(N551/G551-P551)*H551*Overview!$F$29*'='!G551^3</f>
        <v>309.143917205452</v>
      </c>
      <c r="R551" s="57">
        <f t="shared" si="48"/>
        <v>0</v>
      </c>
      <c r="S551" s="58">
        <f t="shared" si="49"/>
        <v>2.9211195151444356E-3</v>
      </c>
      <c r="T551" s="58">
        <f>IF(D551&lt;Overview!$F$18,(1-Overview!$F$9)*'='!Q551-'='!D551*'='!O551,0)</f>
        <v>0</v>
      </c>
      <c r="U551" s="54">
        <f>IF(D551&gt;=Overview!$F$18,(1-Overview!$F$9)*'='!Q551-Overview!$F$18*'='!O551,0)</f>
        <v>25.919568212772653</v>
      </c>
      <c r="V551" s="2"/>
      <c r="W551" s="112">
        <f>G551/Overview!$F$19</f>
        <v>3.3020571645458157</v>
      </c>
      <c r="X551" s="60">
        <f>G551^3*(1+H551*Overview!$F$38)</f>
        <v>14.062902753244835</v>
      </c>
      <c r="Y551" s="61">
        <f>G551^3*Overview!$F$42*(1+Overview!$F$38*H551)+I551*Overview!$F$39/Overview!$F$40</f>
        <v>1.4206892840038796</v>
      </c>
      <c r="AD551" s="2"/>
    </row>
    <row r="552" spans="1:30">
      <c r="A552" s="34">
        <v>549</v>
      </c>
      <c r="B552">
        <v>1</v>
      </c>
      <c r="C552">
        <v>24</v>
      </c>
      <c r="D552" s="149">
        <f t="shared" si="50"/>
        <v>178.09744310451387</v>
      </c>
      <c r="E552" s="125">
        <f>B552/(B552+Overview!$F$22)</f>
        <v>0.58823529411764708</v>
      </c>
      <c r="F552" s="118">
        <f>EXP(Overview!$F$21/Overview!$F$5-Overview!$F$21/('='!C552+273.15))</f>
        <v>1.2060497570954571</v>
      </c>
      <c r="G552" s="77">
        <f t="shared" si="51"/>
        <v>2.2394044370620256</v>
      </c>
      <c r="H552" s="115">
        <f t="shared" si="52"/>
        <v>0.58823529411764708</v>
      </c>
      <c r="I552" s="80">
        <f>IF((A552-Overview!$F$43)/365=ROUND((A552-Overview!$F$43)/365,0),I551*0.05,I551+U551)</f>
        <v>3593.5103596987342</v>
      </c>
      <c r="J552" s="70">
        <f>IF(D552&lt;Overview!$F$16,1,'='!G552/Overview!$F$26)</f>
        <v>96.943915024330124</v>
      </c>
      <c r="K552" s="71">
        <f>IF(D552&lt;Overview!$F$17,'='!G552/Overview!$F$26,Overview!$F$33)</f>
        <v>9.1428571428571423</v>
      </c>
      <c r="L552" s="72">
        <f t="shared" si="53"/>
        <v>9.1428571428571423</v>
      </c>
      <c r="M552" s="81">
        <f>MIN(1,Overview!$F$44*F552*(G552-Overview!$F$25)^2+0.2)</f>
        <v>1</v>
      </c>
      <c r="N552" s="48">
        <f>L552*F552*Overview!$F$8</f>
        <v>0.12482270400293095</v>
      </c>
      <c r="O552" s="48">
        <f>F552*Overview!$F$6</f>
        <v>2.3686817229354781E-3</v>
      </c>
      <c r="P552" s="122">
        <f>N552*(H552/G552-(1+Overview!$F$35/'='!G552)/(Overview!$F$37*Overview!$F$33))/('='!H552+Overview!$F$36)</f>
        <v>3.9058599632656064E-3</v>
      </c>
      <c r="Q552" s="128">
        <f>(N552/G552-P552)*H552*Overview!$F$29*'='!G552^3</f>
        <v>309.99622523881925</v>
      </c>
      <c r="R552" s="57">
        <f t="shared" si="48"/>
        <v>0</v>
      </c>
      <c r="S552" s="58">
        <f t="shared" si="49"/>
        <v>2.9156000440933062E-3</v>
      </c>
      <c r="T552" s="58">
        <f>IF(D552&lt;Overview!$F$18,(1-Overview!$F$9)*'='!Q552-'='!D552*'='!O552,0)</f>
        <v>0</v>
      </c>
      <c r="U552" s="54">
        <f>IF(D552&gt;=Overview!$F$18,(1-Overview!$F$9)*'='!Q552-Overview!$F$18*'='!O552,0)</f>
        <v>25.992184857215541</v>
      </c>
      <c r="V552" s="2"/>
      <c r="W552" s="112">
        <f>G552/Overview!$F$19</f>
        <v>3.3063700532437998</v>
      </c>
      <c r="X552" s="60">
        <f>G552^3*(1+H552*Overview!$F$38)</f>
        <v>14.118078346238894</v>
      </c>
      <c r="Y552" s="61">
        <f>G552^3*Overview!$F$42*(1+Overview!$F$38*H552)+I552*Overview!$F$39/Overview!$F$40</f>
        <v>1.4267814104284089</v>
      </c>
      <c r="AD552" s="2"/>
    </row>
    <row r="553" spans="1:30">
      <c r="A553" s="34">
        <v>550</v>
      </c>
      <c r="B553">
        <v>1</v>
      </c>
      <c r="C553">
        <v>24</v>
      </c>
      <c r="D553" s="149">
        <f t="shared" si="50"/>
        <v>178.09744310451387</v>
      </c>
      <c r="E553" s="125">
        <f>B553/(B553+Overview!$F$22)</f>
        <v>0.58823529411764708</v>
      </c>
      <c r="F553" s="118">
        <f>EXP(Overview!$F$21/Overview!$F$5-Overview!$F$21/('='!C553+273.15))</f>
        <v>1.2060497570954571</v>
      </c>
      <c r="G553" s="77">
        <f t="shared" si="51"/>
        <v>2.2423200371061189</v>
      </c>
      <c r="H553" s="115">
        <f t="shared" si="52"/>
        <v>0.58823529411764708</v>
      </c>
      <c r="I553" s="80">
        <f>IF((A553-Overview!$F$43)/365=ROUND((A553-Overview!$F$43)/365,0),I552*0.05,I552+U552)</f>
        <v>3619.50254455595</v>
      </c>
      <c r="J553" s="70">
        <f>IF(D553&lt;Overview!$F$16,1,'='!G553/Overview!$F$26)</f>
        <v>97.070131476455373</v>
      </c>
      <c r="K553" s="71">
        <f>IF(D553&lt;Overview!$F$17,'='!G553/Overview!$F$26,Overview!$F$33)</f>
        <v>9.1428571428571423</v>
      </c>
      <c r="L553" s="72">
        <f t="shared" si="53"/>
        <v>9.1428571428571423</v>
      </c>
      <c r="M553" s="81">
        <f>MIN(1,Overview!$F$44*F553*(G553-Overview!$F$25)^2+0.2)</f>
        <v>1</v>
      </c>
      <c r="N553" s="48">
        <f>L553*F553*Overview!$F$8</f>
        <v>0.12482270400293095</v>
      </c>
      <c r="O553" s="48">
        <f>F553*Overview!$F$6</f>
        <v>2.3686817229354781E-3</v>
      </c>
      <c r="P553" s="122">
        <f>N553*(H553/G553-(1+Overview!$F$35/'='!G553)/(Overview!$F$37*Overview!$F$33))/('='!H553+Overview!$F$36)</f>
        <v>3.893410780739581E-3</v>
      </c>
      <c r="Q553" s="128">
        <f>(N553/G553-P553)*H553*Overview!$F$29*'='!G553^3</f>
        <v>310.84820484388024</v>
      </c>
      <c r="R553" s="57">
        <f t="shared" si="48"/>
        <v>0</v>
      </c>
      <c r="S553" s="58">
        <f t="shared" si="49"/>
        <v>2.910091002112447E-3</v>
      </c>
      <c r="T553" s="58">
        <f>IF(D553&lt;Overview!$F$18,(1-Overview!$F$9)*'='!Q553-'='!D553*'='!O553,0)</f>
        <v>0</v>
      </c>
      <c r="U553" s="54">
        <f>IF(D553&gt;=Overview!$F$18,(1-Overview!$F$9)*'='!Q553-Overview!$F$18*'='!O553,0)</f>
        <v>26.064773519566739</v>
      </c>
      <c r="V553" s="2"/>
      <c r="W553" s="112">
        <f>G553/Overview!$F$19</f>
        <v>3.3106747927153681</v>
      </c>
      <c r="X553" s="60">
        <f>G553^3*(1+H553*Overview!$F$38)</f>
        <v>14.173293408287671</v>
      </c>
      <c r="Y553" s="61">
        <f>G553^3*Overview!$F$42*(1+Overview!$F$38*H553)+I553*Overview!$F$39/Overview!$F$40</f>
        <v>1.4328802445911397</v>
      </c>
      <c r="AD553" s="2"/>
    </row>
    <row r="554" spans="1:30">
      <c r="A554" s="34">
        <v>551</v>
      </c>
      <c r="B554">
        <v>1</v>
      </c>
      <c r="C554">
        <v>24</v>
      </c>
      <c r="D554" s="149">
        <f t="shared" si="50"/>
        <v>178.09744310451387</v>
      </c>
      <c r="E554" s="125">
        <f>B554/(B554+Overview!$F$22)</f>
        <v>0.58823529411764708</v>
      </c>
      <c r="F554" s="118">
        <f>EXP(Overview!$F$21/Overview!$F$5-Overview!$F$21/('='!C554+273.15))</f>
        <v>1.2060497570954571</v>
      </c>
      <c r="G554" s="77">
        <f t="shared" si="51"/>
        <v>2.2452301281082314</v>
      </c>
      <c r="H554" s="115">
        <f t="shared" si="52"/>
        <v>0.58823529411764708</v>
      </c>
      <c r="I554" s="80">
        <f>IF((A554-Overview!$F$43)/365=ROUND((A554-Overview!$F$43)/365,0),I553*0.05,I553+U553)</f>
        <v>3645.5673180755166</v>
      </c>
      <c r="J554" s="70">
        <f>IF(D554&lt;Overview!$F$16,1,'='!G554/Overview!$F$26)</f>
        <v>97.196109441914786</v>
      </c>
      <c r="K554" s="71">
        <f>IF(D554&lt;Overview!$F$17,'='!G554/Overview!$F$26,Overview!$F$33)</f>
        <v>9.1428571428571423</v>
      </c>
      <c r="L554" s="72">
        <f t="shared" si="53"/>
        <v>9.1428571428571423</v>
      </c>
      <c r="M554" s="81">
        <f>MIN(1,Overview!$F$44*F554*(G554-Overview!$F$25)^2+0.2)</f>
        <v>1</v>
      </c>
      <c r="N554" s="48">
        <f>L554*F554*Overview!$F$8</f>
        <v>0.12482270400293095</v>
      </c>
      <c r="O554" s="48">
        <f>F554*Overview!$F$6</f>
        <v>2.3686817229354781E-3</v>
      </c>
      <c r="P554" s="122">
        <f>N554*(H554/G554-(1+Overview!$F$35/'='!G554)/(Overview!$F$37*Overview!$F$33))/('='!H554+Overview!$F$36)</f>
        <v>3.8810173618283833E-3</v>
      </c>
      <c r="Q554" s="128">
        <f>(N554/G554-P554)*H554*Overview!$F$29*'='!G554^3</f>
        <v>311.69985224867395</v>
      </c>
      <c r="R554" s="57">
        <f t="shared" si="48"/>
        <v>0</v>
      </c>
      <c r="S554" s="58">
        <f t="shared" si="49"/>
        <v>2.9045923694960706E-3</v>
      </c>
      <c r="T554" s="58">
        <f>IF(D554&lt;Overview!$F$18,(1-Overview!$F$9)*'='!Q554-'='!D554*'='!O554,0)</f>
        <v>0</v>
      </c>
      <c r="U554" s="54">
        <f>IF(D554&gt;=Overview!$F$18,(1-Overview!$F$9)*'='!Q554-Overview!$F$18*'='!O554,0)</f>
        <v>26.137333878455163</v>
      </c>
      <c r="V554" s="2"/>
      <c r="W554" s="112">
        <f>G554/Overview!$F$19</f>
        <v>3.3149713983585287</v>
      </c>
      <c r="X554" s="60">
        <f>G554^3*(1+H554*Overview!$F$38)</f>
        <v>14.228547508609511</v>
      </c>
      <c r="Y554" s="61">
        <f>G554^3*Overview!$F$42*(1+Overview!$F$38*H554)+I554*Overview!$F$39/Overview!$F$40</f>
        <v>1.4389857465057738</v>
      </c>
      <c r="AD554" s="2"/>
    </row>
    <row r="555" spans="1:30">
      <c r="A555" s="34">
        <v>552</v>
      </c>
      <c r="B555">
        <v>1</v>
      </c>
      <c r="C555">
        <v>24</v>
      </c>
      <c r="D555" s="149">
        <f t="shared" si="50"/>
        <v>178.09744310451387</v>
      </c>
      <c r="E555" s="125">
        <f>B555/(B555+Overview!$F$22)</f>
        <v>0.58823529411764708</v>
      </c>
      <c r="F555" s="118">
        <f>EXP(Overview!$F$21/Overview!$F$5-Overview!$F$21/('='!C555+273.15))</f>
        <v>1.2060497570954571</v>
      </c>
      <c r="G555" s="77">
        <f t="shared" si="51"/>
        <v>2.2481347204777276</v>
      </c>
      <c r="H555" s="115">
        <f t="shared" si="52"/>
        <v>0.58823529411764708</v>
      </c>
      <c r="I555" s="80">
        <f>IF((A555-Overview!$F$43)/365=ROUND((A555-Overview!$F$43)/365,0),I554*0.05,I554+U554)</f>
        <v>3671.7046519539717</v>
      </c>
      <c r="J555" s="70">
        <f>IF(D555&lt;Overview!$F$16,1,'='!G555/Overview!$F$26)</f>
        <v>97.321849371330202</v>
      </c>
      <c r="K555" s="71">
        <f>IF(D555&lt;Overview!$F$17,'='!G555/Overview!$F$26,Overview!$F$33)</f>
        <v>9.1428571428571423</v>
      </c>
      <c r="L555" s="72">
        <f t="shared" si="53"/>
        <v>9.1428571428571423</v>
      </c>
      <c r="M555" s="81">
        <f>MIN(1,Overview!$F$44*F555*(G555-Overview!$F$25)^2+0.2)</f>
        <v>1</v>
      </c>
      <c r="N555" s="48">
        <f>L555*F555*Overview!$F$8</f>
        <v>0.12482270400293095</v>
      </c>
      <c r="O555" s="48">
        <f>F555*Overview!$F$6</f>
        <v>2.3686817229354781E-3</v>
      </c>
      <c r="P555" s="122">
        <f>N555*(H555/G555-(1+Overview!$F$35/'='!G555)/(Overview!$F$37*Overview!$F$33))/('='!H555+Overview!$F$36)</f>
        <v>3.8686793547135392E-3</v>
      </c>
      <c r="Q555" s="128">
        <f>(N555/G555-P555)*H555*Overview!$F$29*'='!G555^3</f>
        <v>312.55116370241791</v>
      </c>
      <c r="R555" s="57">
        <f t="shared" si="48"/>
        <v>0</v>
      </c>
      <c r="S555" s="58">
        <f t="shared" si="49"/>
        <v>2.8991041265756259E-3</v>
      </c>
      <c r="T555" s="58">
        <f>IF(D555&lt;Overview!$F$18,(1-Overview!$F$9)*'='!Q555-'='!D555*'='!O555,0)</f>
        <v>0</v>
      </c>
      <c r="U555" s="54">
        <f>IF(D555&gt;=Overview!$F$18,(1-Overview!$F$9)*'='!Q555-Overview!$F$18*'='!O555,0)</f>
        <v>26.20986561431415</v>
      </c>
      <c r="V555" s="2"/>
      <c r="W555" s="112">
        <f>G555/Overview!$F$19</f>
        <v>3.3192598855421931</v>
      </c>
      <c r="X555" s="60">
        <f>G555^3*(1+H555*Overview!$F$38)</f>
        <v>14.28384021752685</v>
      </c>
      <c r="Y555" s="61">
        <f>G555^3*Overview!$F$42*(1+Overview!$F$38*H555)+I555*Overview!$F$39/Overview!$F$40</f>
        <v>1.4450978762714164</v>
      </c>
      <c r="AD555" s="2"/>
    </row>
    <row r="556" spans="1:30">
      <c r="A556" s="34">
        <v>553</v>
      </c>
      <c r="B556">
        <v>1</v>
      </c>
      <c r="C556">
        <v>24</v>
      </c>
      <c r="D556" s="149">
        <f t="shared" si="50"/>
        <v>178.09744310451387</v>
      </c>
      <c r="E556" s="125">
        <f>B556/(B556+Overview!$F$22)</f>
        <v>0.58823529411764708</v>
      </c>
      <c r="F556" s="118">
        <f>EXP(Overview!$F$21/Overview!$F$5-Overview!$F$21/('='!C556+273.15))</f>
        <v>1.2060497570954571</v>
      </c>
      <c r="G556" s="77">
        <f t="shared" si="51"/>
        <v>2.2510338246043031</v>
      </c>
      <c r="H556" s="115">
        <f t="shared" si="52"/>
        <v>0.58823529411764708</v>
      </c>
      <c r="I556" s="80">
        <f>IF((A556-Overview!$F$43)/365=ROUND((A556-Overview!$F$43)/365,0),I555*0.05,I555+U555)</f>
        <v>3697.9145175682861</v>
      </c>
      <c r="J556" s="70">
        <f>IF(D556&lt;Overview!$F$16,1,'='!G556/Overview!$F$26)</f>
        <v>97.447351714472006</v>
      </c>
      <c r="K556" s="71">
        <f>IF(D556&lt;Overview!$F$17,'='!G556/Overview!$F$26,Overview!$F$33)</f>
        <v>9.1428571428571423</v>
      </c>
      <c r="L556" s="72">
        <f t="shared" si="53"/>
        <v>9.1428571428571423</v>
      </c>
      <c r="M556" s="81">
        <f>MIN(1,Overview!$F$44*F556*(G556-Overview!$F$25)^2+0.2)</f>
        <v>1</v>
      </c>
      <c r="N556" s="48">
        <f>L556*F556*Overview!$F$8</f>
        <v>0.12482270400293095</v>
      </c>
      <c r="O556" s="48">
        <f>F556*Overview!$F$6</f>
        <v>2.3686817229354781E-3</v>
      </c>
      <c r="P556" s="122">
        <f>N556*(H556/G556-(1+Overview!$F$35/'='!G556)/(Overview!$F$37*Overview!$F$33))/('='!H556+Overview!$F$36)</f>
        <v>3.8563964105182442E-3</v>
      </c>
      <c r="Q556" s="128">
        <f>(N556/G556-P556)*H556*Overview!$F$29*'='!G556^3</f>
        <v>313.40213547542891</v>
      </c>
      <c r="R556" s="57">
        <f t="shared" si="48"/>
        <v>0</v>
      </c>
      <c r="S556" s="58">
        <f t="shared" si="49"/>
        <v>2.8936262537197295E-3</v>
      </c>
      <c r="T556" s="58">
        <f>IF(D556&lt;Overview!$F$18,(1-Overview!$F$9)*'='!Q556-'='!D556*'='!O556,0)</f>
        <v>0</v>
      </c>
      <c r="U556" s="54">
        <f>IF(D556&gt;=Overview!$F$18,(1-Overview!$F$9)*'='!Q556-Overview!$F$18*'='!O556,0)</f>
        <v>26.282368409374687</v>
      </c>
      <c r="V556" s="2"/>
      <c r="W556" s="112">
        <f>G556/Overview!$F$19</f>
        <v>3.3235402696062351</v>
      </c>
      <c r="X556" s="60">
        <f>G556^3*(1+H556*Overview!$F$38)</f>
        <v>14.339171106468999</v>
      </c>
      <c r="Y556" s="61">
        <f>G556^3*Overview!$F$42*(1+Overview!$F$38*H556)+I556*Overview!$F$39/Overview!$F$40</f>
        <v>1.4512165940729045</v>
      </c>
      <c r="AD556" s="2"/>
    </row>
    <row r="557" spans="1:30">
      <c r="A557" s="34">
        <v>554</v>
      </c>
      <c r="B557">
        <v>1</v>
      </c>
      <c r="C557">
        <v>24</v>
      </c>
      <c r="D557" s="149">
        <f t="shared" si="50"/>
        <v>178.09744310451387</v>
      </c>
      <c r="E557" s="125">
        <f>B557/(B557+Overview!$F$22)</f>
        <v>0.58823529411764708</v>
      </c>
      <c r="F557" s="118">
        <f>EXP(Overview!$F$21/Overview!$F$5-Overview!$F$21/('='!C557+273.15))</f>
        <v>1.2060497570954571</v>
      </c>
      <c r="G557" s="77">
        <f t="shared" si="51"/>
        <v>2.2539274508580229</v>
      </c>
      <c r="H557" s="115">
        <f t="shared" si="52"/>
        <v>0.58823529411764708</v>
      </c>
      <c r="I557" s="80">
        <f>IF((A557-Overview!$F$43)/365=ROUND((A557-Overview!$F$43)/365,0),I556*0.05,I556+U556)</f>
        <v>3724.1968859776607</v>
      </c>
      <c r="J557" s="70">
        <f>IF(D557&lt;Overview!$F$16,1,'='!G557/Overview!$F$26)</f>
        <v>97.572616920260742</v>
      </c>
      <c r="K557" s="71">
        <f>IF(D557&lt;Overview!$F$17,'='!G557/Overview!$F$26,Overview!$F$33)</f>
        <v>9.1428571428571423</v>
      </c>
      <c r="L557" s="72">
        <f t="shared" si="53"/>
        <v>9.1428571428571423</v>
      </c>
      <c r="M557" s="81">
        <f>MIN(1,Overview!$F$44*F557*(G557-Overview!$F$25)^2+0.2)</f>
        <v>1</v>
      </c>
      <c r="N557" s="48">
        <f>L557*F557*Overview!$F$8</f>
        <v>0.12482270400293095</v>
      </c>
      <c r="O557" s="48">
        <f>F557*Overview!$F$6</f>
        <v>2.3686817229354781E-3</v>
      </c>
      <c r="P557" s="122">
        <f>N557*(H557/G557-(1+Overview!$F$35/'='!G557)/(Overview!$F$37*Overview!$F$33))/('='!H557+Overview!$F$36)</f>
        <v>3.8441681832766515E-3</v>
      </c>
      <c r="Q557" s="128">
        <f>(N557/G557-P557)*H557*Overview!$F$29*'='!G557^3</f>
        <v>314.25276385904482</v>
      </c>
      <c r="R557" s="57">
        <f t="shared" si="48"/>
        <v>0</v>
      </c>
      <c r="S557" s="58">
        <f t="shared" si="49"/>
        <v>2.8881587313340867E-3</v>
      </c>
      <c r="T557" s="58">
        <f>IF(D557&lt;Overview!$F$18,(1-Overview!$F$9)*'='!Q557-'='!D557*'='!O557,0)</f>
        <v>0</v>
      </c>
      <c r="U557" s="54">
        <f>IF(D557&gt;=Overview!$F$18,(1-Overview!$F$9)*'='!Q557-Overview!$F$18*'='!O557,0)</f>
        <v>26.354841947658763</v>
      </c>
      <c r="V557" s="2"/>
      <c r="W557" s="112">
        <f>G557/Overview!$F$19</f>
        <v>3.3278125658615427</v>
      </c>
      <c r="X557" s="60">
        <f>G557^3*(1+H557*Overview!$F$38)</f>
        <v>14.39453974797488</v>
      </c>
      <c r="Y557" s="61">
        <f>G557^3*Overview!$F$42*(1+Overview!$F$38*H557)+I557*Overview!$F$39/Overview!$F$40</f>
        <v>1.4573418601811321</v>
      </c>
      <c r="AD557" s="2"/>
    </row>
    <row r="558" spans="1:30">
      <c r="A558" s="34">
        <v>555</v>
      </c>
      <c r="B558">
        <v>1</v>
      </c>
      <c r="C558">
        <v>24</v>
      </c>
      <c r="D558" s="149">
        <f t="shared" si="50"/>
        <v>178.09744310451387</v>
      </c>
      <c r="E558" s="125">
        <f>B558/(B558+Overview!$F$22)</f>
        <v>0.58823529411764708</v>
      </c>
      <c r="F558" s="118">
        <f>EXP(Overview!$F$21/Overview!$F$5-Overview!$F$21/('='!C558+273.15))</f>
        <v>1.2060497570954571</v>
      </c>
      <c r="G558" s="77">
        <f t="shared" si="51"/>
        <v>2.2568156095893572</v>
      </c>
      <c r="H558" s="115">
        <f t="shared" si="52"/>
        <v>0.58823529411764708</v>
      </c>
      <c r="I558" s="80">
        <f>IF((A558-Overview!$F$43)/365=ROUND((A558-Overview!$F$43)/365,0),I557*0.05,I557+U557)</f>
        <v>3750.5517279253195</v>
      </c>
      <c r="J558" s="70">
        <f>IF(D558&lt;Overview!$F$16,1,'='!G558/Overview!$F$26)</f>
        <v>97.69764543676871</v>
      </c>
      <c r="K558" s="71">
        <f>IF(D558&lt;Overview!$F$17,'='!G558/Overview!$F$26,Overview!$F$33)</f>
        <v>9.1428571428571423</v>
      </c>
      <c r="L558" s="72">
        <f t="shared" si="53"/>
        <v>9.1428571428571423</v>
      </c>
      <c r="M558" s="81">
        <f>MIN(1,Overview!$F$44*F558*(G558-Overview!$F$25)^2+0.2)</f>
        <v>1</v>
      </c>
      <c r="N558" s="48">
        <f>L558*F558*Overview!$F$8</f>
        <v>0.12482270400293095</v>
      </c>
      <c r="O558" s="48">
        <f>F558*Overview!$F$6</f>
        <v>2.3686817229354781E-3</v>
      </c>
      <c r="P558" s="122">
        <f>N558*(H558/G558-(1+Overview!$F$35/'='!G558)/(Overview!$F$37*Overview!$F$33))/('='!H558+Overview!$F$36)</f>
        <v>3.8319943299035702E-3</v>
      </c>
      <c r="Q558" s="128">
        <f>(N558/G558-P558)*H558*Overview!$F$29*'='!G558^3</f>
        <v>315.10304516554623</v>
      </c>
      <c r="R558" s="57">
        <f t="shared" si="48"/>
        <v>0</v>
      </c>
      <c r="S558" s="58">
        <f t="shared" si="49"/>
        <v>2.8827015398614291E-3</v>
      </c>
      <c r="T558" s="58">
        <f>IF(D558&lt;Overview!$F$18,(1-Overview!$F$9)*'='!Q558-'='!D558*'='!O558,0)</f>
        <v>0</v>
      </c>
      <c r="U558" s="54">
        <f>IF(D558&gt;=Overview!$F$18,(1-Overview!$F$9)*'='!Q558-Overview!$F$18*'='!O558,0)</f>
        <v>26.427285914972682</v>
      </c>
      <c r="V558" s="2"/>
      <c r="W558" s="112">
        <f>G558/Overview!$F$19</f>
        <v>3.332076789590074</v>
      </c>
      <c r="X558" s="60">
        <f>G558^3*(1+H558*Overview!$F$38)</f>
        <v>14.449945715695685</v>
      </c>
      <c r="Y558" s="61">
        <f>G558^3*Overview!$F$42*(1+Overview!$F$38*H558)+I558*Overview!$F$39/Overview!$F$40</f>
        <v>1.4634736349533664</v>
      </c>
      <c r="AD558" s="2"/>
    </row>
    <row r="559" spans="1:30">
      <c r="A559" s="34">
        <v>556</v>
      </c>
      <c r="B559">
        <v>1</v>
      </c>
      <c r="C559">
        <v>24</v>
      </c>
      <c r="D559" s="149">
        <f t="shared" si="50"/>
        <v>178.09744310451387</v>
      </c>
      <c r="E559" s="125">
        <f>B559/(B559+Overview!$F$22)</f>
        <v>0.58823529411764708</v>
      </c>
      <c r="F559" s="118">
        <f>EXP(Overview!$F$21/Overview!$F$5-Overview!$F$21/('='!C559+273.15))</f>
        <v>1.2060497570954571</v>
      </c>
      <c r="G559" s="77">
        <f t="shared" si="51"/>
        <v>2.2596983111292186</v>
      </c>
      <c r="H559" s="115">
        <f t="shared" si="52"/>
        <v>0.58823529411764708</v>
      </c>
      <c r="I559" s="80">
        <f>IF((A559-Overview!$F$43)/365=ROUND((A559-Overview!$F$43)/365,0),I558*0.05,I558+U558)</f>
        <v>3776.9790138402923</v>
      </c>
      <c r="J559" s="70">
        <f>IF(D559&lt;Overview!$F$16,1,'='!G559/Overview!$F$26)</f>
        <v>97.822437711221582</v>
      </c>
      <c r="K559" s="71">
        <f>IF(D559&lt;Overview!$F$17,'='!G559/Overview!$F$26,Overview!$F$33)</f>
        <v>9.1428571428571423</v>
      </c>
      <c r="L559" s="72">
        <f t="shared" si="53"/>
        <v>9.1428571428571423</v>
      </c>
      <c r="M559" s="81">
        <f>MIN(1,Overview!$F$44*F559*(G559-Overview!$F$25)^2+0.2)</f>
        <v>1</v>
      </c>
      <c r="N559" s="48">
        <f>L559*F559*Overview!$F$8</f>
        <v>0.12482270400293095</v>
      </c>
      <c r="O559" s="48">
        <f>F559*Overview!$F$6</f>
        <v>2.3686817229354781E-3</v>
      </c>
      <c r="P559" s="122">
        <f>N559*(H559/G559-(1+Overview!$F$35/'='!G559)/(Overview!$F$37*Overview!$F$33))/('='!H559+Overview!$F$36)</f>
        <v>3.8198745101645218E-3</v>
      </c>
      <c r="Q559" s="128">
        <f>(N559/G559-P559)*H559*Overview!$F$29*'='!G559^3</f>
        <v>315.95297572807794</v>
      </c>
      <c r="R559" s="57">
        <f t="shared" si="48"/>
        <v>0</v>
      </c>
      <c r="S559" s="58">
        <f t="shared" si="49"/>
        <v>2.8772546597814405E-3</v>
      </c>
      <c r="T559" s="58">
        <f>IF(D559&lt;Overview!$F$18,(1-Overview!$F$9)*'='!Q559-'='!D559*'='!O559,0)</f>
        <v>0</v>
      </c>
      <c r="U559" s="54">
        <f>IF(D559&gt;=Overview!$F$18,(1-Overview!$F$9)*'='!Q559-Overview!$F$18*'='!O559,0)</f>
        <v>26.499699998900383</v>
      </c>
      <c r="V559" s="2"/>
      <c r="W559" s="112">
        <f>G559/Overview!$F$19</f>
        <v>3.3363329560449113</v>
      </c>
      <c r="X559" s="60">
        <f>G559^3*(1+H559*Overview!$F$38)</f>
        <v>14.505388584397487</v>
      </c>
      <c r="Y559" s="61">
        <f>G559^3*Overview!$F$42*(1+Overview!$F$38*H559)+I559*Overview!$F$39/Overview!$F$40</f>
        <v>1.469611878833561</v>
      </c>
      <c r="AD559" s="2"/>
    </row>
    <row r="560" spans="1:30">
      <c r="A560" s="34">
        <v>557</v>
      </c>
      <c r="B560">
        <v>1</v>
      </c>
      <c r="C560">
        <v>24</v>
      </c>
      <c r="D560" s="149">
        <f t="shared" si="50"/>
        <v>178.09744310451387</v>
      </c>
      <c r="E560" s="125">
        <f>B560/(B560+Overview!$F$22)</f>
        <v>0.58823529411764708</v>
      </c>
      <c r="F560" s="118">
        <f>EXP(Overview!$F$21/Overview!$F$5-Overview!$F$21/('='!C560+273.15))</f>
        <v>1.2060497570954571</v>
      </c>
      <c r="G560" s="77">
        <f t="shared" si="51"/>
        <v>2.2625755657890001</v>
      </c>
      <c r="H560" s="115">
        <f t="shared" si="52"/>
        <v>0.58823529411764708</v>
      </c>
      <c r="I560" s="80">
        <f>IF((A560-Overview!$F$43)/365=ROUND((A560-Overview!$F$43)/365,0),I559*0.05,I559+U559)</f>
        <v>3803.4787138391926</v>
      </c>
      <c r="J560" s="70">
        <f>IF(D560&lt;Overview!$F$16,1,'='!G560/Overview!$F$26)</f>
        <v>97.946994190000012</v>
      </c>
      <c r="K560" s="71">
        <f>IF(D560&lt;Overview!$F$17,'='!G560/Overview!$F$26,Overview!$F$33)</f>
        <v>9.1428571428571423</v>
      </c>
      <c r="L560" s="72">
        <f t="shared" si="53"/>
        <v>9.1428571428571423</v>
      </c>
      <c r="M560" s="81">
        <f>MIN(1,Overview!$F$44*F560*(G560-Overview!$F$25)^2+0.2)</f>
        <v>1</v>
      </c>
      <c r="N560" s="48">
        <f>L560*F560*Overview!$F$8</f>
        <v>0.12482270400293095</v>
      </c>
      <c r="O560" s="48">
        <f>F560*Overview!$F$6</f>
        <v>2.3686817229354781E-3</v>
      </c>
      <c r="P560" s="122">
        <f>N560*(H560/G560-(1+Overview!$F$35/'='!G560)/(Overview!$F$37*Overview!$F$33))/('='!H560+Overview!$F$36)</f>
        <v>3.8078083866461727E-3</v>
      </c>
      <c r="Q560" s="128">
        <f>(N560/G560-P560)*H560*Overview!$F$29*'='!G560^3</f>
        <v>316.80255190057198</v>
      </c>
      <c r="R560" s="57">
        <f t="shared" si="48"/>
        <v>0</v>
      </c>
      <c r="S560" s="58">
        <f t="shared" si="49"/>
        <v>2.8718180716106878E-3</v>
      </c>
      <c r="T560" s="58">
        <f>IF(D560&lt;Overview!$F$18,(1-Overview!$F$9)*'='!Q560-'='!D560*'='!O560,0)</f>
        <v>0</v>
      </c>
      <c r="U560" s="54">
        <f>IF(D560&gt;=Overview!$F$18,(1-Overview!$F$9)*'='!Q560-Overview!$F$18*'='!O560,0)</f>
        <v>26.572083888796875</v>
      </c>
      <c r="V560" s="2"/>
      <c r="W560" s="112">
        <f>G560/Overview!$F$19</f>
        <v>3.3405810804503173</v>
      </c>
      <c r="X560" s="60">
        <f>G560^3*(1+H560*Overview!$F$38)</f>
        <v>14.56086792996383</v>
      </c>
      <c r="Y560" s="61">
        <f>G560^3*Overview!$F$42*(1+Overview!$F$38*H560)+I560*Overview!$F$39/Overview!$F$40</f>
        <v>1.4757565523526659</v>
      </c>
      <c r="AD560" s="2"/>
    </row>
    <row r="561" spans="1:30">
      <c r="A561" s="34">
        <v>558</v>
      </c>
      <c r="B561">
        <v>1</v>
      </c>
      <c r="C561">
        <v>24</v>
      </c>
      <c r="D561" s="149">
        <f t="shared" si="50"/>
        <v>178.09744310451387</v>
      </c>
      <c r="E561" s="125">
        <f>B561/(B561+Overview!$F$22)</f>
        <v>0.58823529411764708</v>
      </c>
      <c r="F561" s="118">
        <f>EXP(Overview!$F$21/Overview!$F$5-Overview!$F$21/('='!C561+273.15))</f>
        <v>1.2060497570954571</v>
      </c>
      <c r="G561" s="77">
        <f t="shared" si="51"/>
        <v>2.2654473838606108</v>
      </c>
      <c r="H561" s="115">
        <f t="shared" si="52"/>
        <v>0.58823529411764708</v>
      </c>
      <c r="I561" s="80">
        <f>IF((A561-Overview!$F$43)/365=ROUND((A561-Overview!$F$43)/365,0),I560*0.05,I560+U560)</f>
        <v>3830.0507977279894</v>
      </c>
      <c r="J561" s="70">
        <f>IF(D561&lt;Overview!$F$16,1,'='!G561/Overview!$F$26)</f>
        <v>98.071315318641169</v>
      </c>
      <c r="K561" s="71">
        <f>IF(D561&lt;Overview!$F$17,'='!G561/Overview!$F$26,Overview!$F$33)</f>
        <v>9.1428571428571423</v>
      </c>
      <c r="L561" s="72">
        <f t="shared" si="53"/>
        <v>9.1428571428571423</v>
      </c>
      <c r="M561" s="81">
        <f>MIN(1,Overview!$F$44*F561*(G561-Overview!$F$25)^2+0.2)</f>
        <v>1</v>
      </c>
      <c r="N561" s="48">
        <f>L561*F561*Overview!$F$8</f>
        <v>0.12482270400293095</v>
      </c>
      <c r="O561" s="48">
        <f>F561*Overview!$F$6</f>
        <v>2.3686817229354781E-3</v>
      </c>
      <c r="P561" s="122">
        <f>N561*(H561/G561-(1+Overview!$F$35/'='!G561)/(Overview!$F$37*Overview!$F$33))/('='!H561+Overview!$F$36)</f>
        <v>3.7957956247271453E-3</v>
      </c>
      <c r="Q561" s="128">
        <f>(N561/G561-P561)*H561*Overview!$F$29*'='!G561^3</f>
        <v>317.6517700576693</v>
      </c>
      <c r="R561" s="57">
        <f t="shared" si="48"/>
        <v>0</v>
      </c>
      <c r="S561" s="58">
        <f t="shared" si="49"/>
        <v>2.8663917559025548E-3</v>
      </c>
      <c r="T561" s="58">
        <f>IF(D561&lt;Overview!$F$18,(1-Overview!$F$9)*'='!Q561-'='!D561*'='!O561,0)</f>
        <v>0</v>
      </c>
      <c r="U561" s="54">
        <f>IF(D561&gt;=Overview!$F$18,(1-Overview!$F$9)*'='!Q561-Overview!$F$18*'='!O561,0)</f>
        <v>26.644437275781566</v>
      </c>
      <c r="V561" s="2"/>
      <c r="W561" s="112">
        <f>G561/Overview!$F$19</f>
        <v>3.3448211780017876</v>
      </c>
      <c r="X561" s="60">
        <f>G561^3*(1+H561*Overview!$F$38)</f>
        <v>14.616383329398202</v>
      </c>
      <c r="Y561" s="61">
        <f>G561^3*Overview!$F$42*(1+Overview!$F$38*H561)+I561*Overview!$F$39/Overview!$F$40</f>
        <v>1.4819076161289271</v>
      </c>
      <c r="AD561" s="2"/>
    </row>
    <row r="562" spans="1:30">
      <c r="A562" s="34">
        <v>559</v>
      </c>
      <c r="B562">
        <v>1</v>
      </c>
      <c r="C562">
        <v>24</v>
      </c>
      <c r="D562" s="149">
        <f t="shared" si="50"/>
        <v>178.09744310451387</v>
      </c>
      <c r="E562" s="125">
        <f>B562/(B562+Overview!$F$22)</f>
        <v>0.58823529411764708</v>
      </c>
      <c r="F562" s="118">
        <f>EXP(Overview!$F$21/Overview!$F$5-Overview!$F$21/('='!C562+273.15))</f>
        <v>1.2060497570954571</v>
      </c>
      <c r="G562" s="77">
        <f t="shared" si="51"/>
        <v>2.2683137756165133</v>
      </c>
      <c r="H562" s="115">
        <f t="shared" si="52"/>
        <v>0.58823529411764708</v>
      </c>
      <c r="I562" s="80">
        <f>IF((A562-Overview!$F$43)/365=ROUND((A562-Overview!$F$43)/365,0),I561*0.05,I561+U561)</f>
        <v>3856.6952350037709</v>
      </c>
      <c r="J562" s="70">
        <f>IF(D562&lt;Overview!$F$16,1,'='!G562/Overview!$F$26)</f>
        <v>98.195401541840411</v>
      </c>
      <c r="K562" s="71">
        <f>IF(D562&lt;Overview!$F$17,'='!G562/Overview!$F$26,Overview!$F$33)</f>
        <v>9.1428571428571423</v>
      </c>
      <c r="L562" s="72">
        <f t="shared" si="53"/>
        <v>9.1428571428571423</v>
      </c>
      <c r="M562" s="81">
        <f>MIN(1,Overview!$F$44*F562*(G562-Overview!$F$25)^2+0.2)</f>
        <v>1</v>
      </c>
      <c r="N562" s="48">
        <f>L562*F562*Overview!$F$8</f>
        <v>0.12482270400293095</v>
      </c>
      <c r="O562" s="48">
        <f>F562*Overview!$F$6</f>
        <v>2.3686817229354781E-3</v>
      </c>
      <c r="P562" s="122">
        <f>N562*(H562/G562-(1+Overview!$F$35/'='!G562)/(Overview!$F$37*Overview!$F$33))/('='!H562+Overview!$F$36)</f>
        <v>3.7838358925491775E-3</v>
      </c>
      <c r="Q562" s="128">
        <f>(N562/G562-P562)*H562*Overview!$F$29*'='!G562^3</f>
        <v>318.50062659464191</v>
      </c>
      <c r="R562" s="57">
        <f t="shared" si="48"/>
        <v>0</v>
      </c>
      <c r="S562" s="58">
        <f t="shared" si="49"/>
        <v>2.860975693247168E-3</v>
      </c>
      <c r="T562" s="58">
        <f>IF(D562&lt;Overview!$F$18,(1-Overview!$F$9)*'='!Q562-'='!D562*'='!O562,0)</f>
        <v>0</v>
      </c>
      <c r="U562" s="54">
        <f>IF(D562&gt;=Overview!$F$18,(1-Overview!$F$9)*'='!Q562-Overview!$F$18*'='!O562,0)</f>
        <v>26.716759852731634</v>
      </c>
      <c r="V562" s="2"/>
      <c r="W562" s="112">
        <f>G562/Overview!$F$19</f>
        <v>3.3490532638661055</v>
      </c>
      <c r="X562" s="60">
        <f>G562^3*(1+H562*Overview!$F$38)</f>
        <v>14.671934360826484</v>
      </c>
      <c r="Y562" s="61">
        <f>G562^3*Overview!$F$42*(1+Overview!$F$38*H562)+I562*Overview!$F$39/Overview!$F$40</f>
        <v>1.4880650308681835</v>
      </c>
      <c r="AD562" s="2"/>
    </row>
    <row r="563" spans="1:30">
      <c r="A563" s="34">
        <v>560</v>
      </c>
      <c r="B563">
        <v>1</v>
      </c>
      <c r="C563">
        <v>24</v>
      </c>
      <c r="D563" s="149">
        <f t="shared" si="50"/>
        <v>178.09744310451387</v>
      </c>
      <c r="E563" s="125">
        <f>B563/(B563+Overview!$F$22)</f>
        <v>0.58823529411764708</v>
      </c>
      <c r="F563" s="118">
        <f>EXP(Overview!$F$21/Overview!$F$5-Overview!$F$21/('='!C563+273.15))</f>
        <v>1.2060497570954571</v>
      </c>
      <c r="G563" s="77">
        <f t="shared" si="51"/>
        <v>2.2711747513097604</v>
      </c>
      <c r="H563" s="115">
        <f t="shared" si="52"/>
        <v>0.58823529411764708</v>
      </c>
      <c r="I563" s="80">
        <f>IF((A563-Overview!$F$43)/365=ROUND((A563-Overview!$F$43)/365,0),I562*0.05,I562+U562)</f>
        <v>3883.4119948565026</v>
      </c>
      <c r="J563" s="70">
        <f>IF(D563&lt;Overview!$F$16,1,'='!G563/Overview!$F$26)</f>
        <v>98.31925330345284</v>
      </c>
      <c r="K563" s="71">
        <f>IF(D563&lt;Overview!$F$17,'='!G563/Overview!$F$26,Overview!$F$33)</f>
        <v>9.1428571428571423</v>
      </c>
      <c r="L563" s="72">
        <f t="shared" si="53"/>
        <v>9.1428571428571423</v>
      </c>
      <c r="M563" s="81">
        <f>MIN(1,Overview!$F$44*F563*(G563-Overview!$F$25)^2+0.2)</f>
        <v>1</v>
      </c>
      <c r="N563" s="48">
        <f>L563*F563*Overview!$F$8</f>
        <v>0.12482270400293095</v>
      </c>
      <c r="O563" s="48">
        <f>F563*Overview!$F$6</f>
        <v>2.3686817229354781E-3</v>
      </c>
      <c r="P563" s="122">
        <f>N563*(H563/G563-(1+Overview!$F$35/'='!G563)/(Overview!$F$37*Overview!$F$33))/('='!H563+Overview!$F$36)</f>
        <v>3.7719288609886427E-3</v>
      </c>
      <c r="Q563" s="128">
        <f>(N563/G563-P563)*H563*Overview!$F$29*'='!G563^3</f>
        <v>319.3491179273168</v>
      </c>
      <c r="R563" s="57">
        <f t="shared" si="48"/>
        <v>0</v>
      </c>
      <c r="S563" s="58">
        <f t="shared" si="49"/>
        <v>2.8555698642713299E-3</v>
      </c>
      <c r="T563" s="58">
        <f>IF(D563&lt;Overview!$F$18,(1-Overview!$F$9)*'='!Q563-'='!D563*'='!O563,0)</f>
        <v>0</v>
      </c>
      <c r="U563" s="54">
        <f>IF(D563&gt;=Overview!$F$18,(1-Overview!$F$9)*'='!Q563-Overview!$F$18*'='!O563,0)</f>
        <v>26.789051314275536</v>
      </c>
      <c r="V563" s="2"/>
      <c r="W563" s="112">
        <f>G563/Overview!$F$19</f>
        <v>3.3532773531813973</v>
      </c>
      <c r="X563" s="60">
        <f>G563^3*(1+H563*Overview!$F$38)</f>
        <v>14.727520603499375</v>
      </c>
      <c r="Y563" s="61">
        <f>G563^3*Overview!$F$42*(1+Overview!$F$38*H563)+I563*Overview!$F$39/Overview!$F$40</f>
        <v>1.4942287573641624</v>
      </c>
      <c r="AD563" s="2"/>
    </row>
    <row r="564" spans="1:30">
      <c r="A564" s="34">
        <v>561</v>
      </c>
      <c r="B564">
        <v>1</v>
      </c>
      <c r="C564">
        <v>24</v>
      </c>
      <c r="D564" s="149">
        <f t="shared" si="50"/>
        <v>178.09744310451387</v>
      </c>
      <c r="E564" s="125">
        <f>B564/(B564+Overview!$F$22)</f>
        <v>0.58823529411764708</v>
      </c>
      <c r="F564" s="118">
        <f>EXP(Overview!$F$21/Overview!$F$5-Overview!$F$21/('='!C564+273.15))</f>
        <v>1.2060497570954571</v>
      </c>
      <c r="G564" s="77">
        <f t="shared" si="51"/>
        <v>2.2740303211740316</v>
      </c>
      <c r="H564" s="115">
        <f t="shared" si="52"/>
        <v>0.58823529411764708</v>
      </c>
      <c r="I564" s="80">
        <f>IF((A564-Overview!$F$43)/365=ROUND((A564-Overview!$F$43)/365,0),I563*0.05,I563+U563)</f>
        <v>3910.2010461707782</v>
      </c>
      <c r="J564" s="70">
        <f>IF(D564&lt;Overview!$F$16,1,'='!G564/Overview!$F$26)</f>
        <v>98.442871046494872</v>
      </c>
      <c r="K564" s="71">
        <f>IF(D564&lt;Overview!$F$17,'='!G564/Overview!$F$26,Overview!$F$33)</f>
        <v>9.1428571428571423</v>
      </c>
      <c r="L564" s="72">
        <f t="shared" si="53"/>
        <v>9.1428571428571423</v>
      </c>
      <c r="M564" s="81">
        <f>MIN(1,Overview!$F$44*F564*(G564-Overview!$F$25)^2+0.2)</f>
        <v>1</v>
      </c>
      <c r="N564" s="48">
        <f>L564*F564*Overview!$F$8</f>
        <v>0.12482270400293095</v>
      </c>
      <c r="O564" s="48">
        <f>F564*Overview!$F$6</f>
        <v>2.3686817229354781E-3</v>
      </c>
      <c r="P564" s="122">
        <f>N564*(H564/G564-(1+Overview!$F$35/'='!G564)/(Overview!$F$37*Overview!$F$33))/('='!H564+Overview!$F$36)</f>
        <v>3.7600742036284223E-3</v>
      </c>
      <c r="Q564" s="128">
        <f>(N564/G564-P564)*H564*Overview!$F$29*'='!G564^3</f>
        <v>320.19724049199806</v>
      </c>
      <c r="R564" s="57">
        <f t="shared" si="48"/>
        <v>0</v>
      </c>
      <c r="S564" s="58">
        <f t="shared" si="49"/>
        <v>2.8501742496384441E-3</v>
      </c>
      <c r="T564" s="58">
        <f>IF(D564&lt;Overview!$F$18,(1-Overview!$F$9)*'='!Q564-'='!D564*'='!O564,0)</f>
        <v>0</v>
      </c>
      <c r="U564" s="54">
        <f>IF(D564&gt;=Overview!$F$18,(1-Overview!$F$9)*'='!Q564-Overview!$F$18*'='!O564,0)</f>
        <v>26.861311356786377</v>
      </c>
      <c r="V564" s="2"/>
      <c r="W564" s="112">
        <f>G564/Overview!$F$19</f>
        <v>3.3574934610571852</v>
      </c>
      <c r="X564" s="60">
        <f>G564^3*(1+H564*Overview!$F$38)</f>
        <v>14.78314163779469</v>
      </c>
      <c r="Y564" s="61">
        <f>G564^3*Overview!$F$42*(1+Overview!$F$38*H564)+I564*Overview!$F$39/Overview!$F$40</f>
        <v>1.5003987564987615</v>
      </c>
      <c r="AD564" s="2"/>
    </row>
    <row r="565" spans="1:30">
      <c r="A565" s="34">
        <v>562</v>
      </c>
      <c r="B565">
        <v>1</v>
      </c>
      <c r="C565">
        <v>24</v>
      </c>
      <c r="D565" s="149">
        <f t="shared" si="50"/>
        <v>178.09744310451387</v>
      </c>
      <c r="E565" s="125">
        <f>B565/(B565+Overview!$F$22)</f>
        <v>0.58823529411764708</v>
      </c>
      <c r="F565" s="118">
        <f>EXP(Overview!$F$21/Overview!$F$5-Overview!$F$21/('='!C565+273.15))</f>
        <v>1.2060497570954571</v>
      </c>
      <c r="G565" s="77">
        <f t="shared" si="51"/>
        <v>2.2768804954236699</v>
      </c>
      <c r="H565" s="115">
        <f t="shared" si="52"/>
        <v>0.58823529411764708</v>
      </c>
      <c r="I565" s="80">
        <f>IF((A565-Overview!$F$43)/365=ROUND((A565-Overview!$F$43)/365,0),I564*0.05,I564+U564)</f>
        <v>3937.0623575275645</v>
      </c>
      <c r="J565" s="70">
        <f>IF(D565&lt;Overview!$F$16,1,'='!G565/Overview!$F$26)</f>
        <v>98.56625521314588</v>
      </c>
      <c r="K565" s="71">
        <f>IF(D565&lt;Overview!$F$17,'='!G565/Overview!$F$26,Overview!$F$33)</f>
        <v>9.1428571428571423</v>
      </c>
      <c r="L565" s="72">
        <f t="shared" si="53"/>
        <v>9.1428571428571423</v>
      </c>
      <c r="M565" s="81">
        <f>MIN(1,Overview!$F$44*F565*(G565-Overview!$F$25)^2+0.2)</f>
        <v>1</v>
      </c>
      <c r="N565" s="48">
        <f>L565*F565*Overview!$F$8</f>
        <v>0.12482270400293095</v>
      </c>
      <c r="O565" s="48">
        <f>F565*Overview!$F$6</f>
        <v>2.3686817229354781E-3</v>
      </c>
      <c r="P565" s="122">
        <f>N565*(H565/G565-(1+Overview!$F$35/'='!G565)/(Overview!$F$37*Overview!$F$33))/('='!H565+Overview!$F$36)</f>
        <v>3.7482715967301337E-3</v>
      </c>
      <c r="Q565" s="128">
        <f>(N565/G565-P565)*H565*Overview!$F$29*'='!G565^3</f>
        <v>321.04499074538995</v>
      </c>
      <c r="R565" s="57">
        <f t="shared" si="48"/>
        <v>0</v>
      </c>
      <c r="S565" s="58">
        <f t="shared" si="49"/>
        <v>2.8447888300484592E-3</v>
      </c>
      <c r="T565" s="58">
        <f>IF(D565&lt;Overview!$F$18,(1-Overview!$F$9)*'='!Q565-'='!D565*'='!O565,0)</f>
        <v>0</v>
      </c>
      <c r="U565" s="54">
        <f>IF(D565&gt;=Overview!$F$18,(1-Overview!$F$9)*'='!Q565-Overview!$F$18*'='!O565,0)</f>
        <v>26.933539678375368</v>
      </c>
      <c r="V565" s="2"/>
      <c r="W565" s="112">
        <f>G565/Overview!$F$19</f>
        <v>3.3617016025744424</v>
      </c>
      <c r="X565" s="60">
        <f>G565^3*(1+H565*Overview!$F$38)</f>
        <v>14.83879704521968</v>
      </c>
      <c r="Y565" s="61">
        <f>G565^3*Overview!$F$42*(1+Overview!$F$38*H565)+I565*Overview!$F$39/Overview!$F$40</f>
        <v>1.5065749892423324</v>
      </c>
      <c r="AD565" s="2"/>
    </row>
    <row r="566" spans="1:30">
      <c r="A566" s="34">
        <v>563</v>
      </c>
      <c r="B566">
        <v>1</v>
      </c>
      <c r="C566">
        <v>24</v>
      </c>
      <c r="D566" s="149">
        <f t="shared" si="50"/>
        <v>178.09744310451387</v>
      </c>
      <c r="E566" s="125">
        <f>B566/(B566+Overview!$F$22)</f>
        <v>0.58823529411764708</v>
      </c>
      <c r="F566" s="118">
        <f>EXP(Overview!$F$21/Overview!$F$5-Overview!$F$21/('='!C566+273.15))</f>
        <v>1.2060497570954571</v>
      </c>
      <c r="G566" s="77">
        <f t="shared" si="51"/>
        <v>2.2797252842537183</v>
      </c>
      <c r="H566" s="115">
        <f t="shared" si="52"/>
        <v>0.58823529411764708</v>
      </c>
      <c r="I566" s="80">
        <f>IF((A566-Overview!$F$43)/365=ROUND((A566-Overview!$F$43)/365,0),I565*0.05,I565+U565)</f>
        <v>3963.9958972059399</v>
      </c>
      <c r="J566" s="70">
        <f>IF(D566&lt;Overview!$F$16,1,'='!G566/Overview!$F$26)</f>
        <v>98.689406244749719</v>
      </c>
      <c r="K566" s="71">
        <f>IF(D566&lt;Overview!$F$17,'='!G566/Overview!$F$26,Overview!$F$33)</f>
        <v>9.1428571428571423</v>
      </c>
      <c r="L566" s="72">
        <f t="shared" si="53"/>
        <v>9.1428571428571423</v>
      </c>
      <c r="M566" s="81">
        <f>MIN(1,Overview!$F$44*F566*(G566-Overview!$F$25)^2+0.2)</f>
        <v>1</v>
      </c>
      <c r="N566" s="48">
        <f>L566*F566*Overview!$F$8</f>
        <v>0.12482270400293095</v>
      </c>
      <c r="O566" s="48">
        <f>F566*Overview!$F$6</f>
        <v>2.3686817229354781E-3</v>
      </c>
      <c r="P566" s="122">
        <f>N566*(H566/G566-(1+Overview!$F$35/'='!G566)/(Overview!$F$37*Overview!$F$33))/('='!H566+Overview!$F$36)</f>
        <v>3.7365207192066752E-3</v>
      </c>
      <c r="Q566" s="128">
        <f>(N566/G566-P566)*H566*Overview!$F$29*'='!G566^3</f>
        <v>321.8923651645211</v>
      </c>
      <c r="R566" s="57">
        <f t="shared" si="48"/>
        <v>0</v>
      </c>
      <c r="S566" s="58">
        <f t="shared" si="49"/>
        <v>2.8394135862377817E-3</v>
      </c>
      <c r="T566" s="58">
        <f>IF(D566&lt;Overview!$F$18,(1-Overview!$F$9)*'='!Q566-'='!D566*'='!O566,0)</f>
        <v>0</v>
      </c>
      <c r="U566" s="54">
        <f>IF(D566&gt;=Overview!$F$18,(1-Overview!$F$9)*'='!Q566-Overview!$F$18*'='!O566,0)</f>
        <v>27.00573597888534</v>
      </c>
      <c r="V566" s="2"/>
      <c r="W566" s="112">
        <f>G566/Overview!$F$19</f>
        <v>3.3659017927856465</v>
      </c>
      <c r="X566" s="60">
        <f>G566^3*(1+H566*Overview!$F$38)</f>
        <v>14.894486408413252</v>
      </c>
      <c r="Y566" s="61">
        <f>G566^3*Overview!$F$42*(1+Overview!$F$38*H566)+I566*Overview!$F$39/Overview!$F$40</f>
        <v>1.5127574166539597</v>
      </c>
      <c r="AD566" s="2"/>
    </row>
    <row r="567" spans="1:30">
      <c r="A567" s="34">
        <v>564</v>
      </c>
      <c r="B567">
        <v>1</v>
      </c>
      <c r="C567">
        <v>24</v>
      </c>
      <c r="D567" s="149">
        <f t="shared" si="50"/>
        <v>178.09744310451387</v>
      </c>
      <c r="E567" s="125">
        <f>B567/(B567+Overview!$F$22)</f>
        <v>0.58823529411764708</v>
      </c>
      <c r="F567" s="118">
        <f>EXP(Overview!$F$21/Overview!$F$5-Overview!$F$21/('='!C567+273.15))</f>
        <v>1.2060497570954571</v>
      </c>
      <c r="G567" s="77">
        <f t="shared" si="51"/>
        <v>2.2825646978399563</v>
      </c>
      <c r="H567" s="115">
        <f t="shared" si="52"/>
        <v>0.58823529411764708</v>
      </c>
      <c r="I567" s="80">
        <f>IF((A567-Overview!$F$43)/365=ROUND((A567-Overview!$F$43)/365,0),I566*0.05,I566+U566)</f>
        <v>3991.0016331848251</v>
      </c>
      <c r="J567" s="70">
        <f>IF(D567&lt;Overview!$F$16,1,'='!G567/Overview!$F$26)</f>
        <v>98.812324581816299</v>
      </c>
      <c r="K567" s="71">
        <f>IF(D567&lt;Overview!$F$17,'='!G567/Overview!$F$26,Overview!$F$33)</f>
        <v>9.1428571428571423</v>
      </c>
      <c r="L567" s="72">
        <f t="shared" si="53"/>
        <v>9.1428571428571423</v>
      </c>
      <c r="M567" s="81">
        <f>MIN(1,Overview!$F$44*F567*(G567-Overview!$F$25)^2+0.2)</f>
        <v>1</v>
      </c>
      <c r="N567" s="48">
        <f>L567*F567*Overview!$F$8</f>
        <v>0.12482270400293095</v>
      </c>
      <c r="O567" s="48">
        <f>F567*Overview!$F$6</f>
        <v>2.3686817229354781E-3</v>
      </c>
      <c r="P567" s="122">
        <f>N567*(H567/G567-(1+Overview!$F$35/'='!G567)/(Overview!$F$37*Overview!$F$33))/('='!H567+Overview!$F$36)</f>
        <v>3.7248212525951428E-3</v>
      </c>
      <c r="Q567" s="128">
        <f>(N567/G567-P567)*H567*Overview!$F$29*'='!G567^3</f>
        <v>322.73936024666733</v>
      </c>
      <c r="R567" s="57">
        <f t="shared" si="48"/>
        <v>0</v>
      </c>
      <c r="S567" s="58">
        <f t="shared" si="49"/>
        <v>2.8340484989792265E-3</v>
      </c>
      <c r="T567" s="58">
        <f>IF(D567&lt;Overview!$F$18,(1-Overview!$F$9)*'='!Q567-'='!D567*'='!O567,0)</f>
        <v>0</v>
      </c>
      <c r="U567" s="54">
        <f>IF(D567&gt;=Overview!$F$18,(1-Overview!$F$9)*'='!Q567-Overview!$F$18*'='!O567,0)</f>
        <v>27.077899959884199</v>
      </c>
      <c r="V567" s="2"/>
      <c r="W567" s="112">
        <f>G567/Overview!$F$19</f>
        <v>3.3700940467148328</v>
      </c>
      <c r="X567" s="60">
        <f>G567^3*(1+H567*Overview!$F$38)</f>
        <v>14.950209311148148</v>
      </c>
      <c r="Y567" s="61">
        <f>G567^3*Overview!$F$42*(1+Overview!$F$38*H567)+I567*Overview!$F$39/Overview!$F$40</f>
        <v>1.5189459998817283</v>
      </c>
      <c r="AD567" s="2"/>
    </row>
    <row r="568" spans="1:30">
      <c r="A568" s="34">
        <v>565</v>
      </c>
      <c r="B568">
        <v>1</v>
      </c>
      <c r="C568">
        <v>24</v>
      </c>
      <c r="D568" s="149">
        <f t="shared" si="50"/>
        <v>178.09744310451387</v>
      </c>
      <c r="E568" s="125">
        <f>B568/(B568+Overview!$F$22)</f>
        <v>0.58823529411764708</v>
      </c>
      <c r="F568" s="118">
        <f>EXP(Overview!$F$21/Overview!$F$5-Overview!$F$21/('='!C568+273.15))</f>
        <v>1.2060497570954571</v>
      </c>
      <c r="G568" s="77">
        <f t="shared" si="51"/>
        <v>2.2853987463389354</v>
      </c>
      <c r="H568" s="115">
        <f t="shared" si="52"/>
        <v>0.58823529411764708</v>
      </c>
      <c r="I568" s="80">
        <f>IF((A568-Overview!$F$43)/365=ROUND((A568-Overview!$F$43)/365,0),I567*0.05,I567+U567)</f>
        <v>4018.0795331447093</v>
      </c>
      <c r="J568" s="70">
        <f>IF(D568&lt;Overview!$F$16,1,'='!G568/Overview!$F$26)</f>
        <v>98.935010664023181</v>
      </c>
      <c r="K568" s="71">
        <f>IF(D568&lt;Overview!$F$17,'='!G568/Overview!$F$26,Overview!$F$33)</f>
        <v>9.1428571428571423</v>
      </c>
      <c r="L568" s="72">
        <f t="shared" si="53"/>
        <v>9.1428571428571423</v>
      </c>
      <c r="M568" s="81">
        <f>MIN(1,Overview!$F$44*F568*(G568-Overview!$F$25)^2+0.2)</f>
        <v>1</v>
      </c>
      <c r="N568" s="48">
        <f>L568*F568*Overview!$F$8</f>
        <v>0.12482270400293095</v>
      </c>
      <c r="O568" s="48">
        <f>F568*Overview!$F$6</f>
        <v>2.3686817229354781E-3</v>
      </c>
      <c r="P568" s="122">
        <f>N568*(H568/G568-(1+Overview!$F$35/'='!G568)/(Overview!$F$37*Overview!$F$33))/('='!H568+Overview!$F$36)</f>
        <v>3.7131728810300439E-3</v>
      </c>
      <c r="Q568" s="128">
        <f>(N568/G568-P568)*H568*Overview!$F$29*'='!G568^3</f>
        <v>323.58597250927568</v>
      </c>
      <c r="R568" s="57">
        <f t="shared" si="48"/>
        <v>0</v>
      </c>
      <c r="S568" s="58">
        <f t="shared" si="49"/>
        <v>2.8286935490819316E-3</v>
      </c>
      <c r="T568" s="58">
        <f>IF(D568&lt;Overview!$F$18,(1-Overview!$F$9)*'='!Q568-'='!D568*'='!O568,0)</f>
        <v>0</v>
      </c>
      <c r="U568" s="54">
        <f>IF(D568&gt;=Overview!$F$18,(1-Overview!$F$9)*'='!Q568-Overview!$F$18*'='!O568,0)</f>
        <v>27.150031324658432</v>
      </c>
      <c r="V568" s="2"/>
      <c r="W568" s="112">
        <f>G568/Overview!$F$19</f>
        <v>3.3742783793576483</v>
      </c>
      <c r="X568" s="60">
        <f>G568^3*(1+H568*Overview!$F$38)</f>
        <v>15.005965338333066</v>
      </c>
      <c r="Y568" s="61">
        <f>G568^3*Overview!$F$42*(1+Overview!$F$38*H568)+I568*Overview!$F$39/Overview!$F$40</f>
        <v>1.5251407001629915</v>
      </c>
      <c r="AD568" s="2"/>
    </row>
    <row r="569" spans="1:30">
      <c r="A569" s="34">
        <v>566</v>
      </c>
      <c r="B569">
        <v>1</v>
      </c>
      <c r="C569">
        <v>24</v>
      </c>
      <c r="D569" s="149">
        <f t="shared" si="50"/>
        <v>178.09744310451387</v>
      </c>
      <c r="E569" s="125">
        <f>B569/(B569+Overview!$F$22)</f>
        <v>0.58823529411764708</v>
      </c>
      <c r="F569" s="118">
        <f>EXP(Overview!$F$21/Overview!$F$5-Overview!$F$21/('='!C569+273.15))</f>
        <v>1.2060497570954571</v>
      </c>
      <c r="G569" s="77">
        <f t="shared" si="51"/>
        <v>2.2882274398880171</v>
      </c>
      <c r="H569" s="115">
        <f t="shared" si="52"/>
        <v>0.58823529411764708</v>
      </c>
      <c r="I569" s="80">
        <f>IF((A569-Overview!$F$43)/365=ROUND((A569-Overview!$F$43)/365,0),I568*0.05,I568+U568)</f>
        <v>4045.2295644693677</v>
      </c>
      <c r="J569" s="70">
        <f>IF(D569&lt;Overview!$F$16,1,'='!G569/Overview!$F$26)</f>
        <v>99.057464930217193</v>
      </c>
      <c r="K569" s="71">
        <f>IF(D569&lt;Overview!$F$17,'='!G569/Overview!$F$26,Overview!$F$33)</f>
        <v>9.1428571428571423</v>
      </c>
      <c r="L569" s="72">
        <f t="shared" si="53"/>
        <v>9.1428571428571423</v>
      </c>
      <c r="M569" s="81">
        <f>MIN(1,Overview!$F$44*F569*(G569-Overview!$F$25)^2+0.2)</f>
        <v>1</v>
      </c>
      <c r="N569" s="48">
        <f>L569*F569*Overview!$F$8</f>
        <v>0.12482270400293095</v>
      </c>
      <c r="O569" s="48">
        <f>F569*Overview!$F$6</f>
        <v>2.3686817229354781E-3</v>
      </c>
      <c r="P569" s="122">
        <f>N569*(H569/G569-(1+Overview!$F$35/'='!G569)/(Overview!$F$37*Overview!$F$33))/('='!H569+Overview!$F$36)</f>
        <v>3.7015752912168609E-3</v>
      </c>
      <c r="Q569" s="128">
        <f>(N569/G569-P569)*H569*Overview!$F$29*'='!G569^3</f>
        <v>324.43219848988872</v>
      </c>
      <c r="R569" s="57">
        <f t="shared" si="48"/>
        <v>0</v>
      </c>
      <c r="S569" s="58">
        <f t="shared" si="49"/>
        <v>2.8233487173912994E-3</v>
      </c>
      <c r="T569" s="58">
        <f>IF(D569&lt;Overview!$F$18,(1-Overview!$F$9)*'='!Q569-'='!D569*'='!O569,0)</f>
        <v>0</v>
      </c>
      <c r="U569" s="54">
        <f>IF(D569&gt;=Overview!$F$18,(1-Overview!$F$9)*'='!Q569-Overview!$F$18*'='!O569,0)</f>
        <v>27.222129778206661</v>
      </c>
      <c r="V569" s="2"/>
      <c r="W569" s="112">
        <f>G569/Overview!$F$19</f>
        <v>3.378454805681407</v>
      </c>
      <c r="X569" s="60">
        <f>G569^3*(1+H569*Overview!$F$38)</f>
        <v>15.061754076014765</v>
      </c>
      <c r="Y569" s="61">
        <f>G569^3*Overview!$F$42*(1+Overview!$F$38*H569)+I569*Overview!$F$39/Overview!$F$40</f>
        <v>1.531341478824634</v>
      </c>
      <c r="AD569" s="2"/>
    </row>
    <row r="570" spans="1:30">
      <c r="A570" s="34">
        <v>567</v>
      </c>
      <c r="B570">
        <v>1</v>
      </c>
      <c r="C570">
        <v>24</v>
      </c>
      <c r="D570" s="149">
        <f t="shared" si="50"/>
        <v>178.09744310451387</v>
      </c>
      <c r="E570" s="125">
        <f>B570/(B570+Overview!$F$22)</f>
        <v>0.58823529411764708</v>
      </c>
      <c r="F570" s="118">
        <f>EXP(Overview!$F$21/Overview!$F$5-Overview!$F$21/('='!C570+273.15))</f>
        <v>1.2060497570954571</v>
      </c>
      <c r="G570" s="77">
        <f t="shared" si="51"/>
        <v>2.2910507886054083</v>
      </c>
      <c r="H570" s="115">
        <f t="shared" si="52"/>
        <v>0.58823529411764708</v>
      </c>
      <c r="I570" s="80">
        <f>IF((A570-Overview!$F$43)/365=ROUND((A570-Overview!$F$43)/365,0),I569*0.05,I569+U569)</f>
        <v>4072.4516942475743</v>
      </c>
      <c r="J570" s="70">
        <f>IF(D570&lt;Overview!$F$16,1,'='!G570/Overview!$F$26)</f>
        <v>99.179687818415957</v>
      </c>
      <c r="K570" s="71">
        <f>IF(D570&lt;Overview!$F$17,'='!G570/Overview!$F$26,Overview!$F$33)</f>
        <v>9.1428571428571423</v>
      </c>
      <c r="L570" s="72">
        <f t="shared" si="53"/>
        <v>9.1428571428571423</v>
      </c>
      <c r="M570" s="81">
        <f>MIN(1,Overview!$F$44*F570*(G570-Overview!$F$25)^2+0.2)</f>
        <v>1</v>
      </c>
      <c r="N570" s="48">
        <f>L570*F570*Overview!$F$8</f>
        <v>0.12482270400293095</v>
      </c>
      <c r="O570" s="48">
        <f>F570*Overview!$F$6</f>
        <v>2.3686817229354781E-3</v>
      </c>
      <c r="P570" s="122">
        <f>N570*(H570/G570-(1+Overview!$F$35/'='!G570)/(Overview!$F$37*Overview!$F$33))/('='!H570+Overview!$F$36)</f>
        <v>3.6900281724059252E-3</v>
      </c>
      <c r="Q570" s="128">
        <f>(N570/G570-P570)*H570*Overview!$F$29*'='!G570^3</f>
        <v>325.27803474606839</v>
      </c>
      <c r="R570" s="57">
        <f t="shared" si="48"/>
        <v>0</v>
      </c>
      <c r="S570" s="58">
        <f t="shared" si="49"/>
        <v>2.818013984788923E-3</v>
      </c>
      <c r="T570" s="58">
        <f>IF(D570&lt;Overview!$F$18,(1-Overview!$F$9)*'='!Q570-'='!D570*'='!O570,0)</f>
        <v>0</v>
      </c>
      <c r="U570" s="54">
        <f>IF(D570&gt;=Overview!$F$18,(1-Overview!$F$9)*'='!Q570-Overview!$F$18*'='!O570,0)</f>
        <v>27.294195027233169</v>
      </c>
      <c r="V570" s="2"/>
      <c r="W570" s="112">
        <f>G570/Overview!$F$19</f>
        <v>3.3826233406251416</v>
      </c>
      <c r="X570" s="60">
        <f>G570^3*(1+H570*Overview!$F$38)</f>
        <v>15.117575111380065</v>
      </c>
      <c r="Y570" s="61">
        <f>G570^3*Overview!$F$42*(1+Overview!$F$38*H570)+I570*Overview!$F$39/Overview!$F$40</f>
        <v>1.5375482972833276</v>
      </c>
      <c r="AD570" s="2"/>
    </row>
    <row r="571" spans="1:30">
      <c r="A571" s="34">
        <v>568</v>
      </c>
      <c r="B571">
        <v>1</v>
      </c>
      <c r="C571">
        <v>24</v>
      </c>
      <c r="D571" s="149">
        <f t="shared" si="50"/>
        <v>178.09744310451387</v>
      </c>
      <c r="E571" s="125">
        <f>B571/(B571+Overview!$F$22)</f>
        <v>0.58823529411764708</v>
      </c>
      <c r="F571" s="118">
        <f>EXP(Overview!$F$21/Overview!$F$5-Overview!$F$21/('='!C571+273.15))</f>
        <v>1.2060497570954571</v>
      </c>
      <c r="G571" s="77">
        <f t="shared" si="51"/>
        <v>2.2938688025901972</v>
      </c>
      <c r="H571" s="115">
        <f t="shared" si="52"/>
        <v>0.58823529411764708</v>
      </c>
      <c r="I571" s="80">
        <f>IF((A571-Overview!$F$43)/365=ROUND((A571-Overview!$F$43)/365,0),I570*0.05,I570+U570)</f>
        <v>4099.7458892748073</v>
      </c>
      <c r="J571" s="70">
        <f>IF(D571&lt;Overview!$F$16,1,'='!G571/Overview!$F$26)</f>
        <v>99.301679765809411</v>
      </c>
      <c r="K571" s="71">
        <f>IF(D571&lt;Overview!$F$17,'='!G571/Overview!$F$26,Overview!$F$33)</f>
        <v>9.1428571428571423</v>
      </c>
      <c r="L571" s="72">
        <f t="shared" si="53"/>
        <v>9.1428571428571423</v>
      </c>
      <c r="M571" s="81">
        <f>MIN(1,Overview!$F$44*F571*(G571-Overview!$F$25)^2+0.2)</f>
        <v>1</v>
      </c>
      <c r="N571" s="48">
        <f>L571*F571*Overview!$F$8</f>
        <v>0.12482270400293095</v>
      </c>
      <c r="O571" s="48">
        <f>F571*Overview!$F$6</f>
        <v>2.3686817229354781E-3</v>
      </c>
      <c r="P571" s="122">
        <f>N571*(H571/G571-(1+Overview!$F$35/'='!G571)/(Overview!$F$37*Overview!$F$33))/('='!H571+Overview!$F$36)</f>
        <v>3.6785312163666204E-3</v>
      </c>
      <c r="Q571" s="128">
        <f>(N571/G571-P571)*H571*Overview!$F$29*'='!G571^3</f>
        <v>326.12347785532091</v>
      </c>
      <c r="R571" s="57">
        <f t="shared" si="48"/>
        <v>0</v>
      </c>
      <c r="S571" s="58">
        <f t="shared" si="49"/>
        <v>2.8126893321925202E-3</v>
      </c>
      <c r="T571" s="58">
        <f>IF(D571&lt;Overview!$F$18,(1-Overview!$F$9)*'='!Q571-'='!D571*'='!O571,0)</f>
        <v>0</v>
      </c>
      <c r="U571" s="54">
        <f>IF(D571&gt;=Overview!$F$18,(1-Overview!$F$9)*'='!Q571-Overview!$F$18*'='!O571,0)</f>
        <v>27.366226780141485</v>
      </c>
      <c r="V571" s="2"/>
      <c r="W571" s="112">
        <f>G571/Overview!$F$19</f>
        <v>3.3867839990996562</v>
      </c>
      <c r="X571" s="60">
        <f>G571^3*(1+H571*Overview!$F$38)</f>
        <v>15.173428032757833</v>
      </c>
      <c r="Y571" s="61">
        <f>G571^3*Overview!$F$42*(1+Overview!$F$38*H571)+I571*Overview!$F$39/Overview!$F$40</f>
        <v>1.5437611170457828</v>
      </c>
      <c r="AD571" s="2"/>
    </row>
    <row r="572" spans="1:30">
      <c r="A572" s="34">
        <v>569</v>
      </c>
      <c r="B572">
        <v>1</v>
      </c>
      <c r="C572">
        <v>24</v>
      </c>
      <c r="D572" s="149">
        <f t="shared" si="50"/>
        <v>178.09744310451387</v>
      </c>
      <c r="E572" s="125">
        <f>B572/(B572+Overview!$F$22)</f>
        <v>0.58823529411764708</v>
      </c>
      <c r="F572" s="118">
        <f>EXP(Overview!$F$21/Overview!$F$5-Overview!$F$21/('='!C572+273.15))</f>
        <v>1.2060497570954571</v>
      </c>
      <c r="G572" s="77">
        <f t="shared" si="51"/>
        <v>2.2966814919223899</v>
      </c>
      <c r="H572" s="115">
        <f t="shared" si="52"/>
        <v>0.58823529411764708</v>
      </c>
      <c r="I572" s="80">
        <f>IF((A572-Overview!$F$43)/365=ROUND((A572-Overview!$F$43)/365,0),I571*0.05,I571+U571)</f>
        <v>4127.1121160549492</v>
      </c>
      <c r="J572" s="70">
        <f>IF(D572&lt;Overview!$F$16,1,'='!G572/Overview!$F$26)</f>
        <v>99.423441208761474</v>
      </c>
      <c r="K572" s="71">
        <f>IF(D572&lt;Overview!$F$17,'='!G572/Overview!$F$26,Overview!$F$33)</f>
        <v>9.1428571428571423</v>
      </c>
      <c r="L572" s="72">
        <f t="shared" si="53"/>
        <v>9.1428571428571423</v>
      </c>
      <c r="M572" s="81">
        <f>MIN(1,Overview!$F$44*F572*(G572-Overview!$F$25)^2+0.2)</f>
        <v>1</v>
      </c>
      <c r="N572" s="48">
        <f>L572*F572*Overview!$F$8</f>
        <v>0.12482270400293095</v>
      </c>
      <c r="O572" s="48">
        <f>F572*Overview!$F$6</f>
        <v>2.3686817229354781E-3</v>
      </c>
      <c r="P572" s="122">
        <f>N572*(H572/G572-(1+Overview!$F$35/'='!G572)/(Overview!$F$37*Overview!$F$33))/('='!H572+Overview!$F$36)</f>
        <v>3.6670841173618864E-3</v>
      </c>
      <c r="Q572" s="128">
        <f>(N572/G572-P572)*H572*Overview!$F$29*'='!G572^3</f>
        <v>326.96852441502108</v>
      </c>
      <c r="R572" s="57">
        <f t="shared" si="48"/>
        <v>0</v>
      </c>
      <c r="S572" s="58">
        <f t="shared" si="49"/>
        <v>2.8073747405558658E-3</v>
      </c>
      <c r="T572" s="58">
        <f>IF(D572&lt;Overview!$F$18,(1-Overview!$F$9)*'='!Q572-'='!D572*'='!O572,0)</f>
        <v>0</v>
      </c>
      <c r="U572" s="54">
        <f>IF(D572&gt;=Overview!$F$18,(1-Overview!$F$9)*'='!Q572-Overview!$F$18*'='!O572,0)</f>
        <v>27.438224747027938</v>
      </c>
      <c r="V572" s="2"/>
      <c r="W572" s="112">
        <f>G572/Overview!$F$19</f>
        <v>3.3909367959875829</v>
      </c>
      <c r="X572" s="60">
        <f>G572^3*(1+H572*Overview!$F$38)</f>
        <v>15.229312429620906</v>
      </c>
      <c r="Y572" s="61">
        <f>G572^3*Overview!$F$42*(1+Overview!$F$38*H572)+I572*Overview!$F$39/Overview!$F$40</f>
        <v>1.5499798997089966</v>
      </c>
      <c r="AD572" s="2"/>
    </row>
    <row r="573" spans="1:30">
      <c r="A573" s="34">
        <v>570</v>
      </c>
      <c r="B573">
        <v>1</v>
      </c>
      <c r="C573">
        <v>24</v>
      </c>
      <c r="D573" s="149">
        <f t="shared" si="50"/>
        <v>178.09744310451387</v>
      </c>
      <c r="E573" s="125">
        <f>B573/(B573+Overview!$F$22)</f>
        <v>0.58823529411764708</v>
      </c>
      <c r="F573" s="118">
        <f>EXP(Overview!$F$21/Overview!$F$5-Overview!$F$21/('='!C573+273.15))</f>
        <v>1.2060497570954571</v>
      </c>
      <c r="G573" s="77">
        <f t="shared" si="51"/>
        <v>2.2994888666629456</v>
      </c>
      <c r="H573" s="115">
        <f t="shared" si="52"/>
        <v>0.58823529411764708</v>
      </c>
      <c r="I573" s="80">
        <f>IF((A573-Overview!$F$43)/365=ROUND((A573-Overview!$F$43)/365,0),I572*0.05,I572+U572)</f>
        <v>4154.5503408019767</v>
      </c>
      <c r="J573" s="70">
        <f>IF(D573&lt;Overview!$F$16,1,'='!G573/Overview!$F$26)</f>
        <v>99.544972582811496</v>
      </c>
      <c r="K573" s="71">
        <f>IF(D573&lt;Overview!$F$17,'='!G573/Overview!$F$26,Overview!$F$33)</f>
        <v>9.1428571428571423</v>
      </c>
      <c r="L573" s="72">
        <f t="shared" si="53"/>
        <v>9.1428571428571423</v>
      </c>
      <c r="M573" s="81">
        <f>MIN(1,Overview!$F$44*F573*(G573-Overview!$F$25)^2+0.2)</f>
        <v>1</v>
      </c>
      <c r="N573" s="48">
        <f>L573*F573*Overview!$F$8</f>
        <v>0.12482270400293095</v>
      </c>
      <c r="O573" s="48">
        <f>F573*Overview!$F$6</f>
        <v>2.3686817229354781E-3</v>
      </c>
      <c r="P573" s="122">
        <f>N573*(H573/G573-(1+Overview!$F$35/'='!G573)/(Overview!$F$37*Overview!$F$33))/('='!H573+Overview!$F$36)</f>
        <v>3.655686572123046E-3</v>
      </c>
      <c r="Q573" s="128">
        <f>(N573/G573-P573)*H573*Overview!$F$29*'='!G573^3</f>
        <v>327.81317104233682</v>
      </c>
      <c r="R573" s="57">
        <f t="shared" si="48"/>
        <v>0</v>
      </c>
      <c r="S573" s="58">
        <f t="shared" si="49"/>
        <v>2.8020701908687239E-3</v>
      </c>
      <c r="T573" s="58">
        <f>IF(D573&lt;Overview!$F$18,(1-Overview!$F$9)*'='!Q573-'='!D573*'='!O573,0)</f>
        <v>0</v>
      </c>
      <c r="U573" s="54">
        <f>IF(D573&gt;=Overview!$F$18,(1-Overview!$F$9)*'='!Q573-Overview!$F$18*'='!O573,0)</f>
        <v>27.510188639675242</v>
      </c>
      <c r="V573" s="2"/>
      <c r="W573" s="112">
        <f>G573/Overview!$F$19</f>
        <v>3.3950817461434308</v>
      </c>
      <c r="X573" s="60">
        <f>G573^3*(1+H573*Overview!$F$38)</f>
        <v>15.285227892587947</v>
      </c>
      <c r="Y573" s="61">
        <f>G573^3*Overview!$F$42*(1+Overview!$F$38*H573)+I573*Overview!$F$39/Overview!$F$40</f>
        <v>1.556204606960492</v>
      </c>
      <c r="AD573" s="2"/>
    </row>
    <row r="574" spans="1:30">
      <c r="A574" s="34">
        <v>571</v>
      </c>
      <c r="B574">
        <v>1</v>
      </c>
      <c r="C574">
        <v>24</v>
      </c>
      <c r="D574" s="149">
        <f t="shared" si="50"/>
        <v>178.09744310451387</v>
      </c>
      <c r="E574" s="125">
        <f>B574/(B574+Overview!$F$22)</f>
        <v>0.58823529411764708</v>
      </c>
      <c r="F574" s="118">
        <f>EXP(Overview!$F$21/Overview!$F$5-Overview!$F$21/('='!C574+273.15))</f>
        <v>1.2060497570954571</v>
      </c>
      <c r="G574" s="77">
        <f t="shared" si="51"/>
        <v>2.3022909368538143</v>
      </c>
      <c r="H574" s="115">
        <f t="shared" si="52"/>
        <v>0.58823529411764708</v>
      </c>
      <c r="I574" s="80">
        <f>IF((A574-Overview!$F$43)/365=ROUND((A574-Overview!$F$43)/365,0),I573*0.05,I573+U573)</f>
        <v>4182.0605294416519</v>
      </c>
      <c r="J574" s="70">
        <f>IF(D574&lt;Overview!$F$16,1,'='!G574/Overview!$F$26)</f>
        <v>99.666274322675946</v>
      </c>
      <c r="K574" s="71">
        <f>IF(D574&lt;Overview!$F$17,'='!G574/Overview!$F$26,Overview!$F$33)</f>
        <v>9.1428571428571423</v>
      </c>
      <c r="L574" s="72">
        <f t="shared" si="53"/>
        <v>9.1428571428571423</v>
      </c>
      <c r="M574" s="81">
        <f>MIN(1,Overview!$F$44*F574*(G574-Overview!$F$25)^2+0.2)</f>
        <v>1</v>
      </c>
      <c r="N574" s="48">
        <f>L574*F574*Overview!$F$8</f>
        <v>0.12482270400293095</v>
      </c>
      <c r="O574" s="48">
        <f>F574*Overview!$F$6</f>
        <v>2.3686817229354781E-3</v>
      </c>
      <c r="P574" s="122">
        <f>N574*(H574/G574-(1+Overview!$F$35/'='!G574)/(Overview!$F$37*Overview!$F$33))/('='!H574+Overview!$F$36)</f>
        <v>3.6443382798249167E-3</v>
      </c>
      <c r="Q574" s="128">
        <f>(N574/G574-P574)*H574*Overview!$F$29*'='!G574^3</f>
        <v>328.65741437415539</v>
      </c>
      <c r="R574" s="57">
        <f t="shared" si="48"/>
        <v>0</v>
      </c>
      <c r="S574" s="58">
        <f t="shared" si="49"/>
        <v>2.7967756641567748E-3</v>
      </c>
      <c r="T574" s="58">
        <f>IF(D574&lt;Overview!$F$18,(1-Overview!$F$9)*'='!Q574-'='!D574*'='!O574,0)</f>
        <v>0</v>
      </c>
      <c r="U574" s="54">
        <f>IF(D574&gt;=Overview!$F$18,(1-Overview!$F$9)*'='!Q574-Overview!$F$18*'='!O574,0)</f>
        <v>27.582118171546185</v>
      </c>
      <c r="V574" s="2"/>
      <c r="W574" s="112">
        <f>G574/Overview!$F$19</f>
        <v>3.3992188643936427</v>
      </c>
      <c r="X574" s="60">
        <f>G574^3*(1+H574*Overview!$F$38)</f>
        <v>15.341174013425324</v>
      </c>
      <c r="Y574" s="61">
        <f>G574^3*Overview!$F$42*(1+Overview!$F$38*H574)+I574*Overview!$F$39/Overview!$F$40</f>
        <v>1.5624352005785618</v>
      </c>
      <c r="AD574" s="2"/>
    </row>
    <row r="575" spans="1:30">
      <c r="A575" s="34">
        <v>572</v>
      </c>
      <c r="B575">
        <v>1</v>
      </c>
      <c r="C575">
        <v>24</v>
      </c>
      <c r="D575" s="149">
        <f t="shared" si="50"/>
        <v>178.09744310451387</v>
      </c>
      <c r="E575" s="125">
        <f>B575/(B575+Overview!$F$22)</f>
        <v>0.58823529411764708</v>
      </c>
      <c r="F575" s="118">
        <f>EXP(Overview!$F$21/Overview!$F$5-Overview!$F$21/('='!C575+273.15))</f>
        <v>1.2060497570954571</v>
      </c>
      <c r="G575" s="77">
        <f t="shared" si="51"/>
        <v>2.3050877125179712</v>
      </c>
      <c r="H575" s="115">
        <f t="shared" si="52"/>
        <v>0.58823529411764708</v>
      </c>
      <c r="I575" s="80">
        <f>IF((A575-Overview!$F$43)/365=ROUND((A575-Overview!$F$43)/365,0),I574*0.05,I574+U574)</f>
        <v>4209.6426476131983</v>
      </c>
      <c r="J575" s="70">
        <f>IF(D575&lt;Overview!$F$16,1,'='!G575/Overview!$F$26)</f>
        <v>99.787346862249834</v>
      </c>
      <c r="K575" s="71">
        <f>IF(D575&lt;Overview!$F$17,'='!G575/Overview!$F$26,Overview!$F$33)</f>
        <v>9.1428571428571423</v>
      </c>
      <c r="L575" s="72">
        <f t="shared" si="53"/>
        <v>9.1428571428571423</v>
      </c>
      <c r="M575" s="81">
        <f>MIN(1,Overview!$F$44*F575*(G575-Overview!$F$25)^2+0.2)</f>
        <v>1</v>
      </c>
      <c r="N575" s="48">
        <f>L575*F575*Overview!$F$8</f>
        <v>0.12482270400293095</v>
      </c>
      <c r="O575" s="48">
        <f>F575*Overview!$F$6</f>
        <v>2.3686817229354781E-3</v>
      </c>
      <c r="P575" s="122">
        <f>N575*(H575/G575-(1+Overview!$F$35/'='!G575)/(Overview!$F$37*Overview!$F$33))/('='!H575+Overview!$F$36)</f>
        <v>3.6330389420612414E-3</v>
      </c>
      <c r="Q575" s="128">
        <f>(N575/G575-P575)*H575*Overview!$F$29*'='!G575^3</f>
        <v>329.50125106700762</v>
      </c>
      <c r="R575" s="57">
        <f t="shared" si="48"/>
        <v>0</v>
      </c>
      <c r="S575" s="58">
        <f t="shared" si="49"/>
        <v>2.7914911414815523E-3</v>
      </c>
      <c r="T575" s="58">
        <f>IF(D575&lt;Overview!$F$18,(1-Overview!$F$9)*'='!Q575-'='!D575*'='!O575,0)</f>
        <v>0</v>
      </c>
      <c r="U575" s="54">
        <f>IF(D575&gt;=Overview!$F$18,(1-Overview!$F$9)*'='!Q575-Overview!$F$18*'='!O575,0)</f>
        <v>27.654013057777192</v>
      </c>
      <c r="V575" s="2"/>
      <c r="W575" s="112">
        <f>G575/Overview!$F$19</f>
        <v>3.4033481655366473</v>
      </c>
      <c r="X575" s="60">
        <f>G575^3*(1+H575*Overview!$F$38)</f>
        <v>15.397150385048821</v>
      </c>
      <c r="Y575" s="61">
        <f>G575^3*Overview!$F$42*(1+Overview!$F$38*H575)+I575*Overview!$F$39/Overview!$F$40</f>
        <v>1.5686716424324947</v>
      </c>
      <c r="AD575" s="2"/>
    </row>
    <row r="576" spans="1:30">
      <c r="A576" s="34">
        <v>573</v>
      </c>
      <c r="B576">
        <v>1</v>
      </c>
      <c r="C576">
        <v>24</v>
      </c>
      <c r="D576" s="149">
        <f t="shared" si="50"/>
        <v>178.09744310451387</v>
      </c>
      <c r="E576" s="125">
        <f>B576/(B576+Overview!$F$22)</f>
        <v>0.58823529411764708</v>
      </c>
      <c r="F576" s="118">
        <f>EXP(Overview!$F$21/Overview!$F$5-Overview!$F$21/('='!C576+273.15))</f>
        <v>1.2060497570954571</v>
      </c>
      <c r="G576" s="77">
        <f t="shared" si="51"/>
        <v>2.3078792036594526</v>
      </c>
      <c r="H576" s="115">
        <f t="shared" si="52"/>
        <v>0.58823529411764708</v>
      </c>
      <c r="I576" s="80">
        <f>IF((A576-Overview!$F$43)/365=ROUND((A576-Overview!$F$43)/365,0),I575*0.05,I575+U575)</f>
        <v>4237.2966606709751</v>
      </c>
      <c r="J576" s="70">
        <f>IF(D576&lt;Overview!$F$16,1,'='!G576/Overview!$F$26)</f>
        <v>99.908190634608346</v>
      </c>
      <c r="K576" s="71">
        <f>IF(D576&lt;Overview!$F$17,'='!G576/Overview!$F$26,Overview!$F$33)</f>
        <v>9.1428571428571423</v>
      </c>
      <c r="L576" s="72">
        <f t="shared" si="53"/>
        <v>9.1428571428571423</v>
      </c>
      <c r="M576" s="81">
        <f>MIN(1,Overview!$F$44*F576*(G576-Overview!$F$25)^2+0.2)</f>
        <v>1</v>
      </c>
      <c r="N576" s="48">
        <f>L576*F576*Overview!$F$8</f>
        <v>0.12482270400293095</v>
      </c>
      <c r="O576" s="48">
        <f>F576*Overview!$F$6</f>
        <v>2.3686817229354781E-3</v>
      </c>
      <c r="P576" s="122">
        <f>N576*(H576/G576-(1+Overview!$F$35/'='!G576)/(Overview!$F$37*Overview!$F$33))/('='!H576+Overview!$F$36)</f>
        <v>3.6217882628204168E-3</v>
      </c>
      <c r="Q576" s="128">
        <f>(N576/G576-P576)*H576*Overview!$F$29*'='!G576^3</f>
        <v>330.34467779699349</v>
      </c>
      <c r="R576" s="57">
        <f t="shared" si="48"/>
        <v>0</v>
      </c>
      <c r="S576" s="58">
        <f t="shared" si="49"/>
        <v>2.7862166039403784E-3</v>
      </c>
      <c r="T576" s="58">
        <f>IF(D576&lt;Overview!$F$18,(1-Overview!$F$9)*'='!Q576-'='!D576*'='!O576,0)</f>
        <v>0</v>
      </c>
      <c r="U576" s="54">
        <f>IF(D576&gt;=Overview!$F$18,(1-Overview!$F$9)*'='!Q576-Overview!$F$18*'='!O576,0)</f>
        <v>27.725873015171988</v>
      </c>
      <c r="V576" s="2"/>
      <c r="W576" s="112">
        <f>G576/Overview!$F$19</f>
        <v>3.4074696643429094</v>
      </c>
      <c r="X576" s="60">
        <f>G576^3*(1+H576*Overview!$F$38)</f>
        <v>15.4531566015254</v>
      </c>
      <c r="Y576" s="61">
        <f>G576^3*Overview!$F$42*(1+Overview!$F$38*H576)+I576*Overview!$F$39/Overview!$F$40</f>
        <v>1.5749138944828065</v>
      </c>
      <c r="AD576" s="2"/>
    </row>
    <row r="577" spans="1:30">
      <c r="A577" s="34">
        <v>574</v>
      </c>
      <c r="B577">
        <v>1</v>
      </c>
      <c r="C577">
        <v>24</v>
      </c>
      <c r="D577" s="149">
        <f t="shared" si="50"/>
        <v>178.09744310451387</v>
      </c>
      <c r="E577" s="125">
        <f>B577/(B577+Overview!$F$22)</f>
        <v>0.58823529411764708</v>
      </c>
      <c r="F577" s="118">
        <f>EXP(Overview!$F$21/Overview!$F$5-Overview!$F$21/('='!C577+273.15))</f>
        <v>1.2060497570954571</v>
      </c>
      <c r="G577" s="77">
        <f t="shared" si="51"/>
        <v>2.3106654202633932</v>
      </c>
      <c r="H577" s="115">
        <f t="shared" si="52"/>
        <v>0.58823529411764708</v>
      </c>
      <c r="I577" s="80">
        <f>IF((A577-Overview!$F$43)/365=ROUND((A577-Overview!$F$43)/365,0),I576*0.05,I576+U576)</f>
        <v>4265.0225336861467</v>
      </c>
      <c r="J577" s="70">
        <f>IF(D577&lt;Overview!$F$16,1,'='!G577/Overview!$F$26)</f>
        <v>100.02880607200836</v>
      </c>
      <c r="K577" s="71">
        <f>IF(D577&lt;Overview!$F$17,'='!G577/Overview!$F$26,Overview!$F$33)</f>
        <v>9.1428571428571423</v>
      </c>
      <c r="L577" s="72">
        <f t="shared" si="53"/>
        <v>9.1428571428571423</v>
      </c>
      <c r="M577" s="81">
        <f>MIN(1,Overview!$F$44*F577*(G577-Overview!$F$25)^2+0.2)</f>
        <v>1</v>
      </c>
      <c r="N577" s="48">
        <f>L577*F577*Overview!$F$8</f>
        <v>0.12482270400293095</v>
      </c>
      <c r="O577" s="48">
        <f>F577*Overview!$F$6</f>
        <v>2.3686817229354781E-3</v>
      </c>
      <c r="P577" s="122">
        <f>N577*(H577/G577-(1+Overview!$F$35/'='!G577)/(Overview!$F$37*Overview!$F$33))/('='!H577+Overview!$F$36)</f>
        <v>3.6105859484614842E-3</v>
      </c>
      <c r="Q577" s="128">
        <f>(N577/G577-P577)*H577*Overview!$F$29*'='!G577^3</f>
        <v>331.18769125970874</v>
      </c>
      <c r="R577" s="57">
        <f t="shared" si="48"/>
        <v>0</v>
      </c>
      <c r="S577" s="58">
        <f t="shared" si="49"/>
        <v>2.7809520326662861E-3</v>
      </c>
      <c r="T577" s="58">
        <f>IF(D577&lt;Overview!$F$18,(1-Overview!$F$9)*'='!Q577-'='!D577*'='!O577,0)</f>
        <v>0</v>
      </c>
      <c r="U577" s="54">
        <f>IF(D577&gt;=Overview!$F$18,(1-Overview!$F$9)*'='!Q577-Overview!$F$18*'='!O577,0)</f>
        <v>27.79769776219533</v>
      </c>
      <c r="V577" s="2"/>
      <c r="W577" s="112">
        <f>G577/Overview!$F$19</f>
        <v>3.4115833755549878</v>
      </c>
      <c r="X577" s="60">
        <f>G577^3*(1+H577*Overview!$F$38)</f>
        <v>15.50919225807489</v>
      </c>
      <c r="Y577" s="61">
        <f>G577^3*Overview!$F$42*(1+Overview!$F$38*H577)+I577*Overview!$F$39/Overview!$F$40</f>
        <v>1.5811619187814654</v>
      </c>
      <c r="AD577" s="2"/>
    </row>
    <row r="578" spans="1:30">
      <c r="A578" s="34">
        <v>575</v>
      </c>
      <c r="B578">
        <v>1</v>
      </c>
      <c r="C578">
        <v>24</v>
      </c>
      <c r="D578" s="149">
        <f t="shared" si="50"/>
        <v>178.09744310451387</v>
      </c>
      <c r="E578" s="125">
        <f>B578/(B578+Overview!$F$22)</f>
        <v>0.58823529411764708</v>
      </c>
      <c r="F578" s="118">
        <f>EXP(Overview!$F$21/Overview!$F$5-Overview!$F$21/('='!C578+273.15))</f>
        <v>1.2060497570954571</v>
      </c>
      <c r="G578" s="77">
        <f t="shared" si="51"/>
        <v>2.3134463722960596</v>
      </c>
      <c r="H578" s="115">
        <f t="shared" si="52"/>
        <v>0.58823529411764708</v>
      </c>
      <c r="I578" s="80">
        <f>IF((A578-Overview!$F$43)/365=ROUND((A578-Overview!$F$43)/365,0),I577*0.05,I577+U577)</f>
        <v>4292.8202314483424</v>
      </c>
      <c r="J578" s="70">
        <f>IF(D578&lt;Overview!$F$16,1,'='!G578/Overview!$F$26)</f>
        <v>100.14919360589003</v>
      </c>
      <c r="K578" s="71">
        <f>IF(D578&lt;Overview!$F$17,'='!G578/Overview!$F$26,Overview!$F$33)</f>
        <v>9.1428571428571423</v>
      </c>
      <c r="L578" s="72">
        <f t="shared" si="53"/>
        <v>9.1428571428571423</v>
      </c>
      <c r="M578" s="81">
        <f>MIN(1,Overview!$F$44*F578*(G578-Overview!$F$25)^2+0.2)</f>
        <v>1</v>
      </c>
      <c r="N578" s="48">
        <f>L578*F578*Overview!$F$8</f>
        <v>0.12482270400293095</v>
      </c>
      <c r="O578" s="48">
        <f>F578*Overview!$F$6</f>
        <v>2.3686817229354781E-3</v>
      </c>
      <c r="P578" s="122">
        <f>N578*(H578/G578-(1+Overview!$F$35/'='!G578)/(Overview!$F$37*Overview!$F$33))/('='!H578+Overview!$F$36)</f>
        <v>3.5994317076904476E-3</v>
      </c>
      <c r="Q578" s="128">
        <f>(N578/G578-P578)*H578*Overview!$F$29*'='!G578^3</f>
        <v>332.03028817016968</v>
      </c>
      <c r="R578" s="57">
        <f t="shared" si="48"/>
        <v>0</v>
      </c>
      <c r="S578" s="58">
        <f t="shared" si="49"/>
        <v>2.7756974088279586E-3</v>
      </c>
      <c r="T578" s="58">
        <f>IF(D578&lt;Overview!$F$18,(1-Overview!$F$9)*'='!Q578-'='!D578*'='!O578,0)</f>
        <v>0</v>
      </c>
      <c r="U578" s="54">
        <f>IF(D578&gt;=Overview!$F$18,(1-Overview!$F$9)*'='!Q578-Overview!$F$18*'='!O578,0)</f>
        <v>27.869487018966602</v>
      </c>
      <c r="V578" s="2"/>
      <c r="W578" s="112">
        <f>G578/Overview!$F$19</f>
        <v>3.4156893138875826</v>
      </c>
      <c r="X578" s="60">
        <f>G578^3*(1+H578*Overview!$F$38)</f>
        <v>15.5652569510716</v>
      </c>
      <c r="Y578" s="61">
        <f>G578^3*Overview!$F$42*(1+Overview!$F$38*H578)+I578*Overview!$F$39/Overview!$F$40</f>
        <v>1.5874156774721082</v>
      </c>
      <c r="AD578" s="2"/>
    </row>
    <row r="579" spans="1:30">
      <c r="A579" s="34">
        <v>576</v>
      </c>
      <c r="B579">
        <v>1</v>
      </c>
      <c r="C579">
        <v>24</v>
      </c>
      <c r="D579" s="149">
        <f t="shared" si="50"/>
        <v>178.09744310451387</v>
      </c>
      <c r="E579" s="125">
        <f>B579/(B579+Overview!$F$22)</f>
        <v>0.58823529411764708</v>
      </c>
      <c r="F579" s="118">
        <f>EXP(Overview!$F$21/Overview!$F$5-Overview!$F$21/('='!C579+273.15))</f>
        <v>1.2060497570954571</v>
      </c>
      <c r="G579" s="77">
        <f t="shared" si="51"/>
        <v>2.3162220697048874</v>
      </c>
      <c r="H579" s="115">
        <f t="shared" si="52"/>
        <v>0.58823529411764708</v>
      </c>
      <c r="I579" s="80">
        <f>IF((A579-Overview!$F$43)/365=ROUND((A579-Overview!$F$43)/365,0),I578*0.05,I578+U578)</f>
        <v>4320.6897184673089</v>
      </c>
      <c r="J579" s="70">
        <f>IF(D579&lt;Overview!$F$16,1,'='!G579/Overview!$F$26)</f>
        <v>100.26935366687825</v>
      </c>
      <c r="K579" s="71">
        <f>IF(D579&lt;Overview!$F$17,'='!G579/Overview!$F$26,Overview!$F$33)</f>
        <v>9.1428571428571423</v>
      </c>
      <c r="L579" s="72">
        <f t="shared" si="53"/>
        <v>9.1428571428571423</v>
      </c>
      <c r="M579" s="81">
        <f>MIN(1,Overview!$F$44*F579*(G579-Overview!$F$25)^2+0.2)</f>
        <v>1</v>
      </c>
      <c r="N579" s="48">
        <f>L579*F579*Overview!$F$8</f>
        <v>0.12482270400293095</v>
      </c>
      <c r="O579" s="48">
        <f>F579*Overview!$F$6</f>
        <v>2.3686817229354781E-3</v>
      </c>
      <c r="P579" s="122">
        <f>N579*(H579/G579-(1+Overview!$F$35/'='!G579)/(Overview!$F$37*Overview!$F$33))/('='!H579+Overview!$F$36)</f>
        <v>3.5883252515368533E-3</v>
      </c>
      <c r="Q579" s="128">
        <f>(N579/G579-P579)*H579*Overview!$F$29*'='!G579^3</f>
        <v>332.87246526273975</v>
      </c>
      <c r="R579" s="57">
        <f t="shared" ref="R579:R642" si="54">(E579*M579-H579)*N579/G579</f>
        <v>0</v>
      </c>
      <c r="S579" s="58">
        <f t="shared" ref="S579:S642" si="55">G579*P579/3</f>
        <v>2.7704527136296671E-3</v>
      </c>
      <c r="T579" s="58">
        <f>IF(D579&lt;Overview!$F$18,(1-Overview!$F$9)*'='!Q579-'='!D579*'='!O579,0)</f>
        <v>0</v>
      </c>
      <c r="U579" s="54">
        <f>IF(D579&gt;=Overview!$F$18,(1-Overview!$F$9)*'='!Q579-Overview!$F$18*'='!O579,0)</f>
        <v>27.941240507253571</v>
      </c>
      <c r="V579" s="2"/>
      <c r="W579" s="112">
        <f>G579/Overview!$F$19</f>
        <v>3.4197874940275912</v>
      </c>
      <c r="X579" s="60">
        <f>G579^3*(1+H579*Overview!$F$38)</f>
        <v>15.621350278045886</v>
      </c>
      <c r="Y579" s="61">
        <f>G579^3*Overview!$F$42*(1+Overview!$F$38*H579)+I579*Overview!$F$39/Overview!$F$40</f>
        <v>1.5936751327902545</v>
      </c>
      <c r="AD579" s="2"/>
    </row>
    <row r="580" spans="1:30">
      <c r="A580" s="34">
        <v>577</v>
      </c>
      <c r="B580">
        <v>1</v>
      </c>
      <c r="C580">
        <v>24</v>
      </c>
      <c r="D580" s="149">
        <f t="shared" ref="D580:D643" si="56">D579+T579</f>
        <v>178.09744310451387</v>
      </c>
      <c r="E580" s="125">
        <f>B580/(B580+Overview!$F$22)</f>
        <v>0.58823529411764708</v>
      </c>
      <c r="F580" s="118">
        <f>EXP(Overview!$F$21/Overview!$F$5-Overview!$F$21/('='!C580+273.15))</f>
        <v>1.2060497570954571</v>
      </c>
      <c r="G580" s="77">
        <f t="shared" ref="G580:G643" si="57">G579+S579</f>
        <v>2.3189925224185171</v>
      </c>
      <c r="H580" s="115">
        <f t="shared" ref="H580:H643" si="58">H579+R579</f>
        <v>0.58823529411764708</v>
      </c>
      <c r="I580" s="80">
        <f>IF((A580-Overview!$F$43)/365=ROUND((A580-Overview!$F$43)/365,0),I579*0.05,I579+U579)</f>
        <v>4348.6309589745624</v>
      </c>
      <c r="J580" s="70">
        <f>IF(D580&lt;Overview!$F$16,1,'='!G580/Overview!$F$26)</f>
        <v>100.3892866847843</v>
      </c>
      <c r="K580" s="71">
        <f>IF(D580&lt;Overview!$F$17,'='!G580/Overview!$F$26,Overview!$F$33)</f>
        <v>9.1428571428571423</v>
      </c>
      <c r="L580" s="72">
        <f t="shared" ref="L580:L643" si="59">IF(J580=1,1,K580)</f>
        <v>9.1428571428571423</v>
      </c>
      <c r="M580" s="81">
        <f>MIN(1,Overview!$F$44*F580*(G580-Overview!$F$25)^2+0.2)</f>
        <v>1</v>
      </c>
      <c r="N580" s="48">
        <f>L580*F580*Overview!$F$8</f>
        <v>0.12482270400293095</v>
      </c>
      <c r="O580" s="48">
        <f>F580*Overview!$F$6</f>
        <v>2.3686817229354781E-3</v>
      </c>
      <c r="P580" s="122">
        <f>N580*(H580/G580-(1+Overview!$F$35/'='!G580)/(Overview!$F$37*Overview!$F$33))/('='!H580+Overview!$F$36)</f>
        <v>3.577266293330644E-3</v>
      </c>
      <c r="Q580" s="128">
        <f>(N580/G580-P580)*H580*Overview!$F$29*'='!G580^3</f>
        <v>333.71421929105628</v>
      </c>
      <c r="R580" s="57">
        <f t="shared" si="54"/>
        <v>0</v>
      </c>
      <c r="S580" s="58">
        <f t="shared" si="55"/>
        <v>2.76521792831119E-3</v>
      </c>
      <c r="T580" s="58">
        <f>IF(D580&lt;Overview!$F$18,(1-Overview!$F$9)*'='!Q580-'='!D580*'='!O580,0)</f>
        <v>0</v>
      </c>
      <c r="U580" s="54">
        <f>IF(D580&gt;=Overview!$F$18,(1-Overview!$F$9)*'='!Q580-Overview!$F$18*'='!O580,0)</f>
        <v>28.012957950466138</v>
      </c>
      <c r="V580" s="2"/>
      <c r="W580" s="112">
        <f>G580/Overview!$F$19</f>
        <v>3.4238779306341605</v>
      </c>
      <c r="X580" s="60">
        <f>G580^3*(1+H580*Overview!$F$38)</f>
        <v>15.677471837685747</v>
      </c>
      <c r="Y580" s="61">
        <f>G580^3*Overview!$F$42*(1+Overview!$F$38*H580)+I580*Overview!$F$39/Overview!$F$40</f>
        <v>1.5999402470635209</v>
      </c>
      <c r="AD580" s="2"/>
    </row>
    <row r="581" spans="1:30">
      <c r="A581" s="34">
        <v>578</v>
      </c>
      <c r="B581">
        <v>1</v>
      </c>
      <c r="C581">
        <v>24</v>
      </c>
      <c r="D581" s="149">
        <f t="shared" si="56"/>
        <v>178.09744310451387</v>
      </c>
      <c r="E581" s="125">
        <f>B581/(B581+Overview!$F$22)</f>
        <v>0.58823529411764708</v>
      </c>
      <c r="F581" s="118">
        <f>EXP(Overview!$F$21/Overview!$F$5-Overview!$F$21/('='!C581+273.15))</f>
        <v>1.2060497570954571</v>
      </c>
      <c r="G581" s="77">
        <f t="shared" si="57"/>
        <v>2.3217577403468281</v>
      </c>
      <c r="H581" s="115">
        <f t="shared" si="58"/>
        <v>0.58823529411764708</v>
      </c>
      <c r="I581" s="80">
        <f>IF((A581-Overview!$F$43)/365=ROUND((A581-Overview!$F$43)/365,0),I580*0.05,I580+U580)</f>
        <v>4376.6439169250289</v>
      </c>
      <c r="J581" s="70">
        <f>IF(D581&lt;Overview!$F$16,1,'='!G581/Overview!$F$26)</f>
        <v>100.50899308860728</v>
      </c>
      <c r="K581" s="71">
        <f>IF(D581&lt;Overview!$F$17,'='!G581/Overview!$F$26,Overview!$F$33)</f>
        <v>9.1428571428571423</v>
      </c>
      <c r="L581" s="72">
        <f t="shared" si="59"/>
        <v>9.1428571428571423</v>
      </c>
      <c r="M581" s="81">
        <f>MIN(1,Overview!$F$44*F581*(G581-Overview!$F$25)^2+0.2)</f>
        <v>1</v>
      </c>
      <c r="N581" s="48">
        <f>L581*F581*Overview!$F$8</f>
        <v>0.12482270400293095</v>
      </c>
      <c r="O581" s="48">
        <f>F581*Overview!$F$6</f>
        <v>2.3686817229354781E-3</v>
      </c>
      <c r="P581" s="122">
        <f>N581*(H581/G581-(1+Overview!$F$35/'='!G581)/(Overview!$F$37*Overview!$F$33))/('='!H581+Overview!$F$36)</f>
        <v>3.5662545486793065E-3</v>
      </c>
      <c r="Q581" s="128">
        <f>(N581/G581-P581)*H581*Overview!$F$29*'='!G581^3</f>
        <v>334.55554702795649</v>
      </c>
      <c r="R581" s="57">
        <f t="shared" si="54"/>
        <v>0</v>
      </c>
      <c r="S581" s="58">
        <f t="shared" si="55"/>
        <v>2.7599930341477546E-3</v>
      </c>
      <c r="T581" s="58">
        <f>IF(D581&lt;Overview!$F$18,(1-Overview!$F$9)*'='!Q581-'='!D581*'='!O581,0)</f>
        <v>0</v>
      </c>
      <c r="U581" s="54">
        <f>IF(D581&gt;=Overview!$F$18,(1-Overview!$F$9)*'='!Q581-Overview!$F$18*'='!O581,0)</f>
        <v>28.084639073650038</v>
      </c>
      <c r="V581" s="2"/>
      <c r="W581" s="112">
        <f>G581/Overview!$F$19</f>
        <v>3.4279606383387393</v>
      </c>
      <c r="X581" s="60">
        <f>G581^3*(1+H581*Overview!$F$38)</f>
        <v>15.733621229838265</v>
      </c>
      <c r="Y581" s="61">
        <f>G581^3*Overview!$F$42*(1+Overview!$F$38*H581)+I581*Overview!$F$39/Overview!$F$40</f>
        <v>1.6062109827118223</v>
      </c>
      <c r="AD581" s="2"/>
    </row>
    <row r="582" spans="1:30">
      <c r="A582" s="34">
        <v>579</v>
      </c>
      <c r="B582">
        <v>1</v>
      </c>
      <c r="C582">
        <v>24</v>
      </c>
      <c r="D582" s="149">
        <f t="shared" si="56"/>
        <v>178.09744310451387</v>
      </c>
      <c r="E582" s="125">
        <f>B582/(B582+Overview!$F$22)</f>
        <v>0.58823529411764708</v>
      </c>
      <c r="F582" s="118">
        <f>EXP(Overview!$F$21/Overview!$F$5-Overview!$F$21/('='!C582+273.15))</f>
        <v>1.2060497570954571</v>
      </c>
      <c r="G582" s="77">
        <f t="shared" si="57"/>
        <v>2.3245177333809757</v>
      </c>
      <c r="H582" s="115">
        <f t="shared" si="58"/>
        <v>0.58823529411764708</v>
      </c>
      <c r="I582" s="80">
        <f>IF((A582-Overview!$F$43)/365=ROUND((A582-Overview!$F$43)/365,0),I581*0.05,I581+U581)</f>
        <v>4404.7285559986785</v>
      </c>
      <c r="J582" s="70">
        <f>IF(D582&lt;Overview!$F$16,1,'='!G582/Overview!$F$26)</f>
        <v>100.62847330653575</v>
      </c>
      <c r="K582" s="71">
        <f>IF(D582&lt;Overview!$F$17,'='!G582/Overview!$F$26,Overview!$F$33)</f>
        <v>9.1428571428571423</v>
      </c>
      <c r="L582" s="72">
        <f t="shared" si="59"/>
        <v>9.1428571428571423</v>
      </c>
      <c r="M582" s="81">
        <f>MIN(1,Overview!$F$44*F582*(G582-Overview!$F$25)^2+0.2)</f>
        <v>1</v>
      </c>
      <c r="N582" s="48">
        <f>L582*F582*Overview!$F$8</f>
        <v>0.12482270400293095</v>
      </c>
      <c r="O582" s="48">
        <f>F582*Overview!$F$6</f>
        <v>2.3686817229354781E-3</v>
      </c>
      <c r="P582" s="122">
        <f>N582*(H582/G582-(1+Overview!$F$35/'='!G582)/(Overview!$F$37*Overview!$F$33))/('='!H582+Overview!$F$36)</f>
        <v>3.5552897354452842E-3</v>
      </c>
      <c r="Q582" s="128">
        <f>(N582/G582-P582)*H582*Overview!$F$29*'='!G582^3</f>
        <v>335.39644526540445</v>
      </c>
      <c r="R582" s="57">
        <f t="shared" si="54"/>
        <v>0</v>
      </c>
      <c r="S582" s="58">
        <f t="shared" si="55"/>
        <v>2.7547780124499732E-3</v>
      </c>
      <c r="T582" s="58">
        <f>IF(D582&lt;Overview!$F$18,(1-Overview!$F$9)*'='!Q582-'='!D582*'='!O582,0)</f>
        <v>0</v>
      </c>
      <c r="U582" s="54">
        <f>IF(D582&gt;=Overview!$F$18,(1-Overview!$F$9)*'='!Q582-Overview!$F$18*'='!O582,0)</f>
        <v>28.156283603480603</v>
      </c>
      <c r="V582" s="2"/>
      <c r="W582" s="112">
        <f>G582/Overview!$F$19</f>
        <v>3.4320356317451286</v>
      </c>
      <c r="X582" s="60">
        <f>G582^3*(1+H582*Overview!$F$38)</f>
        <v>15.789798055511062</v>
      </c>
      <c r="Y582" s="61">
        <f>G582^3*Overview!$F$42*(1+Overview!$F$38*H582)+I582*Overview!$F$39/Overview!$F$40</f>
        <v>1.6124873022475743</v>
      </c>
      <c r="AD582" s="2"/>
    </row>
    <row r="583" spans="1:30">
      <c r="A583" s="34">
        <v>580</v>
      </c>
      <c r="B583">
        <v>1</v>
      </c>
      <c r="C583">
        <v>24</v>
      </c>
      <c r="D583" s="149">
        <f t="shared" si="56"/>
        <v>178.09744310451387</v>
      </c>
      <c r="E583" s="125">
        <f>B583/(B583+Overview!$F$22)</f>
        <v>0.58823529411764708</v>
      </c>
      <c r="F583" s="118">
        <f>EXP(Overview!$F$21/Overview!$F$5-Overview!$F$21/('='!C583+273.15))</f>
        <v>1.2060497570954571</v>
      </c>
      <c r="G583" s="77">
        <f t="shared" si="57"/>
        <v>2.3272725113934256</v>
      </c>
      <c r="H583" s="115">
        <f t="shared" si="58"/>
        <v>0.58823529411764708</v>
      </c>
      <c r="I583" s="80">
        <f>IF((A583-Overview!$F$43)/365=ROUND((A583-Overview!$F$43)/365,0),I582*0.05,I582+U582)</f>
        <v>4432.8848396021594</v>
      </c>
      <c r="J583" s="70">
        <f>IF(D583&lt;Overview!$F$16,1,'='!G583/Overview!$F$26)</f>
        <v>100.74772776594916</v>
      </c>
      <c r="K583" s="71">
        <f>IF(D583&lt;Overview!$F$17,'='!G583/Overview!$F$26,Overview!$F$33)</f>
        <v>9.1428571428571423</v>
      </c>
      <c r="L583" s="72">
        <f t="shared" si="59"/>
        <v>9.1428571428571423</v>
      </c>
      <c r="M583" s="81">
        <f>MIN(1,Overview!$F$44*F583*(G583-Overview!$F$25)^2+0.2)</f>
        <v>1</v>
      </c>
      <c r="N583" s="48">
        <f>L583*F583*Overview!$F$8</f>
        <v>0.12482270400293095</v>
      </c>
      <c r="O583" s="48">
        <f>F583*Overview!$F$6</f>
        <v>2.3686817229354781E-3</v>
      </c>
      <c r="P583" s="122">
        <f>N583*(H583/G583-(1+Overview!$F$35/'='!G583)/(Overview!$F$37*Overview!$F$33))/('='!H583+Overview!$F$36)</f>
        <v>3.5443715737236456E-3</v>
      </c>
      <c r="Q583" s="128">
        <f>(N583/G583-P583)*H583*Overview!$F$29*'='!G583^3</f>
        <v>336.23691081441814</v>
      </c>
      <c r="R583" s="57">
        <f t="shared" si="54"/>
        <v>0</v>
      </c>
      <c r="S583" s="58">
        <f t="shared" si="55"/>
        <v>2.7495728445637653E-3</v>
      </c>
      <c r="T583" s="58">
        <f>IF(D583&lt;Overview!$F$18,(1-Overview!$F$9)*'='!Q583-'='!D583*'='!O583,0)</f>
        <v>0</v>
      </c>
      <c r="U583" s="54">
        <f>IF(D583&gt;=Overview!$F$18,(1-Overview!$F$9)*'='!Q583-Overview!$F$18*'='!O583,0)</f>
        <v>28.22789126825657</v>
      </c>
      <c r="V583" s="2"/>
      <c r="W583" s="112">
        <f>G583/Overview!$F$19</f>
        <v>3.4361029254295374</v>
      </c>
      <c r="X583" s="60">
        <f>G583^3*(1+H583*Overview!$F$38)</f>
        <v>15.846001916873723</v>
      </c>
      <c r="Y583" s="61">
        <f>G583^3*Overview!$F$42*(1+Overview!$F$38*H583)+I583*Overview!$F$39/Overview!$F$40</f>
        <v>1.6187691682758927</v>
      </c>
      <c r="AD583" s="2"/>
    </row>
    <row r="584" spans="1:30">
      <c r="A584" s="34">
        <v>581</v>
      </c>
      <c r="B584">
        <v>1</v>
      </c>
      <c r="C584">
        <v>24</v>
      </c>
      <c r="D584" s="149">
        <f t="shared" si="56"/>
        <v>178.09744310451387</v>
      </c>
      <c r="E584" s="125">
        <f>B584/(B584+Overview!$F$22)</f>
        <v>0.58823529411764708</v>
      </c>
      <c r="F584" s="118">
        <f>EXP(Overview!$F$21/Overview!$F$5-Overview!$F$21/('='!C584+273.15))</f>
        <v>1.2060497570954571</v>
      </c>
      <c r="G584" s="77">
        <f t="shared" si="57"/>
        <v>2.3300220842379895</v>
      </c>
      <c r="H584" s="115">
        <f t="shared" si="58"/>
        <v>0.58823529411764708</v>
      </c>
      <c r="I584" s="80">
        <f>IF((A584-Overview!$F$43)/365=ROUND((A584-Overview!$F$43)/365,0),I583*0.05,I583+U583)</f>
        <v>4461.1127308704163</v>
      </c>
      <c r="J584" s="70">
        <f>IF(D584&lt;Overview!$F$16,1,'='!G584/Overview!$F$26)</f>
        <v>100.86675689341946</v>
      </c>
      <c r="K584" s="71">
        <f>IF(D584&lt;Overview!$F$17,'='!G584/Overview!$F$26,Overview!$F$33)</f>
        <v>9.1428571428571423</v>
      </c>
      <c r="L584" s="72">
        <f t="shared" si="59"/>
        <v>9.1428571428571423</v>
      </c>
      <c r="M584" s="81">
        <f>MIN(1,Overview!$F$44*F584*(G584-Overview!$F$25)^2+0.2)</f>
        <v>1</v>
      </c>
      <c r="N584" s="48">
        <f>L584*F584*Overview!$F$8</f>
        <v>0.12482270400293095</v>
      </c>
      <c r="O584" s="48">
        <f>F584*Overview!$F$6</f>
        <v>2.3686817229354781E-3</v>
      </c>
      <c r="P584" s="122">
        <f>N584*(H584/G584-(1+Overview!$F$35/'='!G584)/(Overview!$F$37*Overview!$F$33))/('='!H584+Overview!$F$36)</f>
        <v>3.5334997858200456E-3</v>
      </c>
      <c r="Q584" s="128">
        <f>(N584/G584-P584)*H584*Overview!$F$29*'='!G584^3</f>
        <v>337.07694050499612</v>
      </c>
      <c r="R584" s="57">
        <f t="shared" si="54"/>
        <v>0</v>
      </c>
      <c r="S584" s="58">
        <f t="shared" si="55"/>
        <v>2.7443775118703041E-3</v>
      </c>
      <c r="T584" s="58">
        <f>IF(D584&lt;Overview!$F$18,(1-Overview!$F$9)*'='!Q584-'='!D584*'='!O584,0)</f>
        <v>0</v>
      </c>
      <c r="U584" s="54">
        <f>IF(D584&gt;=Overview!$F$18,(1-Overview!$F$9)*'='!Q584-Overview!$F$18*'='!O584,0)</f>
        <v>28.299461797893812</v>
      </c>
      <c r="V584" s="2"/>
      <c r="W584" s="112">
        <f>G584/Overview!$F$19</f>
        <v>3.4401625339406312</v>
      </c>
      <c r="X584" s="60">
        <f>G584^3*(1+H584*Overview!$F$38)</f>
        <v>15.902232417259111</v>
      </c>
      <c r="Y584" s="61">
        <f>G584^3*Overview!$F$42*(1+Overview!$F$38*H584)+I584*Overview!$F$39/Overview!$F$40</f>
        <v>1.6250565434947797</v>
      </c>
      <c r="AD584" s="2"/>
    </row>
    <row r="585" spans="1:30">
      <c r="A585" s="34">
        <v>582</v>
      </c>
      <c r="B585">
        <v>1</v>
      </c>
      <c r="C585">
        <v>24</v>
      </c>
      <c r="D585" s="149">
        <f t="shared" si="56"/>
        <v>178.09744310451387</v>
      </c>
      <c r="E585" s="125">
        <f>B585/(B585+Overview!$F$22)</f>
        <v>0.58823529411764708</v>
      </c>
      <c r="F585" s="118">
        <f>EXP(Overview!$F$21/Overview!$F$5-Overview!$F$21/('='!C585+273.15))</f>
        <v>1.2060497570954571</v>
      </c>
      <c r="G585" s="77">
        <f t="shared" si="57"/>
        <v>2.33276646174986</v>
      </c>
      <c r="H585" s="115">
        <f t="shared" si="58"/>
        <v>0.58823529411764708</v>
      </c>
      <c r="I585" s="80">
        <f>IF((A585-Overview!$F$43)/365=ROUND((A585-Overview!$F$43)/365,0),I584*0.05,I584+U584)</f>
        <v>4489.4121926683101</v>
      </c>
      <c r="J585" s="70">
        <f>IF(D585&lt;Overview!$F$16,1,'='!G585/Overview!$F$26)</f>
        <v>100.98556111471255</v>
      </c>
      <c r="K585" s="71">
        <f>IF(D585&lt;Overview!$F$17,'='!G585/Overview!$F$26,Overview!$F$33)</f>
        <v>9.1428571428571423</v>
      </c>
      <c r="L585" s="72">
        <f t="shared" si="59"/>
        <v>9.1428571428571423</v>
      </c>
      <c r="M585" s="81">
        <f>MIN(1,Overview!$F$44*F585*(G585-Overview!$F$25)^2+0.2)</f>
        <v>1</v>
      </c>
      <c r="N585" s="48">
        <f>L585*F585*Overview!$F$8</f>
        <v>0.12482270400293095</v>
      </c>
      <c r="O585" s="48">
        <f>F585*Overview!$F$6</f>
        <v>2.3686817229354781E-3</v>
      </c>
      <c r="P585" s="122">
        <f>N585*(H585/G585-(1+Overview!$F$35/'='!G585)/(Overview!$F$37*Overview!$F$33))/('='!H585+Overview!$F$36)</f>
        <v>3.522674096228918E-3</v>
      </c>
      <c r="Q585" s="128">
        <f>(N585/G585-P585)*H585*Overview!$F$29*'='!G585^3</f>
        <v>337.91653118604569</v>
      </c>
      <c r="R585" s="57">
        <f t="shared" si="54"/>
        <v>0</v>
      </c>
      <c r="S585" s="58">
        <f t="shared" si="55"/>
        <v>2.7391919957859396E-3</v>
      </c>
      <c r="T585" s="58">
        <f>IF(D585&lt;Overview!$F$18,(1-Overview!$F$9)*'='!Q585-'='!D585*'='!O585,0)</f>
        <v>0</v>
      </c>
      <c r="U585" s="54">
        <f>IF(D585&gt;=Overview!$F$18,(1-Overview!$F$9)*'='!Q585-Overview!$F$18*'='!O585,0)</f>
        <v>28.370994923919238</v>
      </c>
      <c r="V585" s="2"/>
      <c r="W585" s="112">
        <f>G585/Overview!$F$19</f>
        <v>3.4442144717995866</v>
      </c>
      <c r="X585" s="60">
        <f>G585^3*(1+H585*Overview!$F$38)</f>
        <v>15.958489161164714</v>
      </c>
      <c r="Y585" s="61">
        <f>G585^3*Overview!$F$42*(1+Overview!$F$38*H585)+I585*Overview!$F$39/Overview!$F$40</f>
        <v>1.6313493906953198</v>
      </c>
      <c r="AD585" s="2"/>
    </row>
    <row r="586" spans="1:30">
      <c r="A586" s="34">
        <v>583</v>
      </c>
      <c r="B586">
        <v>1</v>
      </c>
      <c r="C586">
        <v>24</v>
      </c>
      <c r="D586" s="149">
        <f t="shared" si="56"/>
        <v>178.09744310451387</v>
      </c>
      <c r="E586" s="125">
        <f>B586/(B586+Overview!$F$22)</f>
        <v>0.58823529411764708</v>
      </c>
      <c r="F586" s="118">
        <f>EXP(Overview!$F$21/Overview!$F$5-Overview!$F$21/('='!C586+273.15))</f>
        <v>1.2060497570954571</v>
      </c>
      <c r="G586" s="77">
        <f t="shared" si="57"/>
        <v>2.335505653745646</v>
      </c>
      <c r="H586" s="115">
        <f t="shared" si="58"/>
        <v>0.58823529411764708</v>
      </c>
      <c r="I586" s="80">
        <f>IF((A586-Overview!$F$43)/365=ROUND((A586-Overview!$F$43)/365,0),I585*0.05,I585+U585)</f>
        <v>4517.7831875922293</v>
      </c>
      <c r="J586" s="70">
        <f>IF(D586&lt;Overview!$F$16,1,'='!G586/Overview!$F$26)</f>
        <v>101.10414085478988</v>
      </c>
      <c r="K586" s="71">
        <f>IF(D586&lt;Overview!$F$17,'='!G586/Overview!$F$26,Overview!$F$33)</f>
        <v>9.1428571428571423</v>
      </c>
      <c r="L586" s="72">
        <f t="shared" si="59"/>
        <v>9.1428571428571423</v>
      </c>
      <c r="M586" s="81">
        <f>MIN(1,Overview!$F$44*F586*(G586-Overview!$F$25)^2+0.2)</f>
        <v>1</v>
      </c>
      <c r="N586" s="48">
        <f>L586*F586*Overview!$F$8</f>
        <v>0.12482270400293095</v>
      </c>
      <c r="O586" s="48">
        <f>F586*Overview!$F$6</f>
        <v>2.3686817229354781E-3</v>
      </c>
      <c r="P586" s="122">
        <f>N586*(H586/G586-(1+Overview!$F$35/'='!G586)/(Overview!$F$37*Overview!$F$33))/('='!H586+Overview!$F$36)</f>
        <v>3.5118942316119377E-3</v>
      </c>
      <c r="Q586" s="128">
        <f>(N586/G586-P586)*H586*Overview!$F$29*'='!G586^3</f>
        <v>338.75567972530979</v>
      </c>
      <c r="R586" s="57">
        <f t="shared" si="54"/>
        <v>0</v>
      </c>
      <c r="S586" s="58">
        <f t="shared" si="55"/>
        <v>2.7340162777621337E-3</v>
      </c>
      <c r="T586" s="58">
        <f>IF(D586&lt;Overview!$F$18,(1-Overview!$F$9)*'='!Q586-'='!D586*'='!O586,0)</f>
        <v>0</v>
      </c>
      <c r="U586" s="54">
        <f>IF(D586&gt;=Overview!$F$18,(1-Overview!$F$9)*'='!Q586-Overview!$F$18*'='!O586,0)</f>
        <v>28.442490379464537</v>
      </c>
      <c r="V586" s="2"/>
      <c r="W586" s="112">
        <f>G586/Overview!$F$19</f>
        <v>3.4482587535001419</v>
      </c>
      <c r="X586" s="60">
        <f>G586^3*(1+H586*Overview!$F$38)</f>
        <v>16.014771754253882</v>
      </c>
      <c r="Y586" s="61">
        <f>G586^3*Overview!$F$42*(1+Overview!$F$38*H586)+I586*Overview!$F$39/Overview!$F$40</f>
        <v>1.6376476727618567</v>
      </c>
      <c r="AD586" s="2"/>
    </row>
    <row r="587" spans="1:30">
      <c r="A587" s="34">
        <v>584</v>
      </c>
      <c r="B587">
        <v>1</v>
      </c>
      <c r="C587">
        <v>24</v>
      </c>
      <c r="D587" s="149">
        <f t="shared" si="56"/>
        <v>178.09744310451387</v>
      </c>
      <c r="E587" s="125">
        <f>B587/(B587+Overview!$F$22)</f>
        <v>0.58823529411764708</v>
      </c>
      <c r="F587" s="118">
        <f>EXP(Overview!$F$21/Overview!$F$5-Overview!$F$21/('='!C587+273.15))</f>
        <v>1.2060497570954571</v>
      </c>
      <c r="G587" s="77">
        <f t="shared" si="57"/>
        <v>2.338239670023408</v>
      </c>
      <c r="H587" s="115">
        <f t="shared" si="58"/>
        <v>0.58823529411764708</v>
      </c>
      <c r="I587" s="80">
        <f>IF((A587-Overview!$F$43)/365=ROUND((A587-Overview!$F$43)/365,0),I586*0.05,I586+U586)</f>
        <v>4546.2256779716936</v>
      </c>
      <c r="J587" s="70">
        <f>IF(D587&lt;Overview!$F$16,1,'='!G587/Overview!$F$26)</f>
        <v>101.22249653780987</v>
      </c>
      <c r="K587" s="71">
        <f>IF(D587&lt;Overview!$F$17,'='!G587/Overview!$F$26,Overview!$F$33)</f>
        <v>9.1428571428571423</v>
      </c>
      <c r="L587" s="72">
        <f t="shared" si="59"/>
        <v>9.1428571428571423</v>
      </c>
      <c r="M587" s="81">
        <f>MIN(1,Overview!$F$44*F587*(G587-Overview!$F$25)^2+0.2)</f>
        <v>1</v>
      </c>
      <c r="N587" s="48">
        <f>L587*F587*Overview!$F$8</f>
        <v>0.12482270400293095</v>
      </c>
      <c r="O587" s="48">
        <f>F587*Overview!$F$6</f>
        <v>2.3686817229354781E-3</v>
      </c>
      <c r="P587" s="122">
        <f>N587*(H587/G587-(1+Overview!$F$35/'='!G587)/(Overview!$F$37*Overview!$F$33))/('='!H587+Overview!$F$36)</f>
        <v>3.5011599207767467E-3</v>
      </c>
      <c r="Q587" s="128">
        <f>(N587/G587-P587)*H587*Overview!$F$29*'='!G587^3</f>
        <v>339.5943830092952</v>
      </c>
      <c r="R587" s="57">
        <f t="shared" si="54"/>
        <v>0</v>
      </c>
      <c r="S587" s="58">
        <f t="shared" si="55"/>
        <v>2.7288503392854002E-3</v>
      </c>
      <c r="T587" s="58">
        <f>IF(D587&lt;Overview!$F$18,(1-Overview!$F$9)*'='!Q587-'='!D587*'='!O587,0)</f>
        <v>0</v>
      </c>
      <c r="U587" s="54">
        <f>IF(D587&gt;=Overview!$F$18,(1-Overview!$F$9)*'='!Q587-Overview!$F$18*'='!O587,0)</f>
        <v>28.513947899260096</v>
      </c>
      <c r="V587" s="2"/>
      <c r="W587" s="112">
        <f>G587/Overview!$F$19</f>
        <v>3.4522953935086491</v>
      </c>
      <c r="X587" s="60">
        <f>G587^3*(1+H587*Overview!$F$38)</f>
        <v>16.071079803357065</v>
      </c>
      <c r="Y587" s="61">
        <f>G587^3*Overview!$F$42*(1+Overview!$F$38*H587)+I587*Overview!$F$39/Overview!$F$40</f>
        <v>1.6439513526721785</v>
      </c>
      <c r="AD587" s="2"/>
    </row>
    <row r="588" spans="1:30">
      <c r="A588" s="34">
        <v>585</v>
      </c>
      <c r="B588">
        <v>1</v>
      </c>
      <c r="C588">
        <v>24</v>
      </c>
      <c r="D588" s="149">
        <f t="shared" si="56"/>
        <v>178.09744310451387</v>
      </c>
      <c r="E588" s="125">
        <f>B588/(B588+Overview!$F$22)</f>
        <v>0.58823529411764708</v>
      </c>
      <c r="F588" s="118">
        <f>EXP(Overview!$F$21/Overview!$F$5-Overview!$F$21/('='!C588+273.15))</f>
        <v>1.2060497570954571</v>
      </c>
      <c r="G588" s="77">
        <f t="shared" si="57"/>
        <v>2.3409685203626935</v>
      </c>
      <c r="H588" s="115">
        <f t="shared" si="58"/>
        <v>0.58823529411764708</v>
      </c>
      <c r="I588" s="80">
        <f>IF((A588-Overview!$F$43)/365=ROUND((A588-Overview!$F$43)/365,0),I587*0.05,I587+U587)</f>
        <v>4574.7396258709541</v>
      </c>
      <c r="J588" s="70">
        <f>IF(D588&lt;Overview!$F$16,1,'='!G588/Overview!$F$26)</f>
        <v>101.3406285871296</v>
      </c>
      <c r="K588" s="71">
        <f>IF(D588&lt;Overview!$F$17,'='!G588/Overview!$F$26,Overview!$F$33)</f>
        <v>9.1428571428571423</v>
      </c>
      <c r="L588" s="72">
        <f t="shared" si="59"/>
        <v>9.1428571428571423</v>
      </c>
      <c r="M588" s="81">
        <f>MIN(1,Overview!$F$44*F588*(G588-Overview!$F$25)^2+0.2)</f>
        <v>1</v>
      </c>
      <c r="N588" s="48">
        <f>L588*F588*Overview!$F$8</f>
        <v>0.12482270400293095</v>
      </c>
      <c r="O588" s="48">
        <f>F588*Overview!$F$6</f>
        <v>2.3686817229354781E-3</v>
      </c>
      <c r="P588" s="122">
        <f>N588*(H588/G588-(1+Overview!$F$35/'='!G588)/(Overview!$F$37*Overview!$F$33))/('='!H588+Overview!$F$36)</f>
        <v>3.4904708946559117E-3</v>
      </c>
      <c r="Q588" s="128">
        <f>(N588/G588-P588)*H588*Overview!$F$29*'='!G588^3</f>
        <v>340.43263794320052</v>
      </c>
      <c r="R588" s="57">
        <f t="shared" si="54"/>
        <v>0</v>
      </c>
      <c r="S588" s="58">
        <f t="shared" si="55"/>
        <v>2.7236941618772321E-3</v>
      </c>
      <c r="T588" s="58">
        <f>IF(D588&lt;Overview!$F$18,(1-Overview!$F$9)*'='!Q588-'='!D588*'='!O588,0)</f>
        <v>0</v>
      </c>
      <c r="U588" s="54">
        <f>IF(D588&gt;=Overview!$F$18,(1-Overview!$F$9)*'='!Q588-Overview!$F$18*'='!O588,0)</f>
        <v>28.585367219628829</v>
      </c>
      <c r="V588" s="2"/>
      <c r="W588" s="112">
        <f>G588/Overview!$F$19</f>
        <v>3.4563244062641276</v>
      </c>
      <c r="X588" s="60">
        <f>G588^3*(1+H588*Overview!$F$38)</f>
        <v>16.127412916473002</v>
      </c>
      <c r="Y588" s="61">
        <f>G588^3*Overview!$F$42*(1+Overview!$F$38*H588)+I588*Overview!$F$39/Overview!$F$40</f>
        <v>1.6502603934976898</v>
      </c>
      <c r="AD588" s="2"/>
    </row>
    <row r="589" spans="1:30">
      <c r="A589" s="34">
        <v>586</v>
      </c>
      <c r="B589">
        <v>1</v>
      </c>
      <c r="C589">
        <v>24</v>
      </c>
      <c r="D589" s="149">
        <f t="shared" si="56"/>
        <v>178.09744310451387</v>
      </c>
      <c r="E589" s="125">
        <f>B589/(B589+Overview!$F$22)</f>
        <v>0.58823529411764708</v>
      </c>
      <c r="F589" s="118">
        <f>EXP(Overview!$F$21/Overview!$F$5-Overview!$F$21/('='!C589+273.15))</f>
        <v>1.2060497570954571</v>
      </c>
      <c r="G589" s="77">
        <f t="shared" si="57"/>
        <v>2.3436922145245709</v>
      </c>
      <c r="H589" s="115">
        <f t="shared" si="58"/>
        <v>0.58823529411764708</v>
      </c>
      <c r="I589" s="80">
        <f>IF((A589-Overview!$F$43)/365=ROUND((A589-Overview!$F$43)/365,0),I588*0.05,I588+U588)</f>
        <v>4603.3249930905831</v>
      </c>
      <c r="J589" s="70">
        <f>IF(D589&lt;Overview!$F$16,1,'='!G589/Overview!$F$26)</f>
        <v>101.4585374253061</v>
      </c>
      <c r="K589" s="71">
        <f>IF(D589&lt;Overview!$F$17,'='!G589/Overview!$F$26,Overview!$F$33)</f>
        <v>9.1428571428571423</v>
      </c>
      <c r="L589" s="72">
        <f t="shared" si="59"/>
        <v>9.1428571428571423</v>
      </c>
      <c r="M589" s="81">
        <f>MIN(1,Overview!$F$44*F589*(G589-Overview!$F$25)^2+0.2)</f>
        <v>1</v>
      </c>
      <c r="N589" s="48">
        <f>L589*F589*Overview!$F$8</f>
        <v>0.12482270400293095</v>
      </c>
      <c r="O589" s="48">
        <f>F589*Overview!$F$6</f>
        <v>2.3686817229354781E-3</v>
      </c>
      <c r="P589" s="122">
        <f>N589*(H589/G589-(1+Overview!$F$35/'='!G589)/(Overview!$F$37*Overview!$F$33))/('='!H589+Overview!$F$36)</f>
        <v>3.479826886286144E-3</v>
      </c>
      <c r="Q589" s="128">
        <f>(N589/G589-P589)*H589*Overview!$F$29*'='!G589^3</f>
        <v>341.27044145084403</v>
      </c>
      <c r="R589" s="57">
        <f t="shared" si="54"/>
        <v>0</v>
      </c>
      <c r="S589" s="58">
        <f t="shared" si="55"/>
        <v>2.7185477270940382E-3</v>
      </c>
      <c r="T589" s="58">
        <f>IF(D589&lt;Overview!$F$18,(1-Overview!$F$9)*'='!Q589-'='!D589*'='!O589,0)</f>
        <v>0</v>
      </c>
      <c r="U589" s="54">
        <f>IF(D589&gt;=Overview!$F$18,(1-Overview!$F$9)*'='!Q589-Overview!$F$18*'='!O589,0)</f>
        <v>28.656748078480057</v>
      </c>
      <c r="V589" s="2"/>
      <c r="W589" s="112">
        <f>G589/Overview!$F$19</f>
        <v>3.4603458061783123</v>
      </c>
      <c r="X589" s="60">
        <f>G589^3*(1+H589*Overview!$F$38)</f>
        <v>16.183770702769827</v>
      </c>
      <c r="Y589" s="61">
        <f>G589^3*Overview!$F$42*(1+Overview!$F$38*H589)+I589*Overview!$F$39/Overview!$F$40</f>
        <v>1.6565747584035844</v>
      </c>
      <c r="AD589" s="2"/>
    </row>
    <row r="590" spans="1:30">
      <c r="A590" s="34">
        <v>587</v>
      </c>
      <c r="B590">
        <v>1</v>
      </c>
      <c r="C590">
        <v>24</v>
      </c>
      <c r="D590" s="149">
        <f t="shared" si="56"/>
        <v>178.09744310451387</v>
      </c>
      <c r="E590" s="125">
        <f>B590/(B590+Overview!$F$22)</f>
        <v>0.58823529411764708</v>
      </c>
      <c r="F590" s="118">
        <f>EXP(Overview!$F$21/Overview!$F$5-Overview!$F$21/('='!C590+273.15))</f>
        <v>1.2060497570954571</v>
      </c>
      <c r="G590" s="77">
        <f t="shared" si="57"/>
        <v>2.346410762251665</v>
      </c>
      <c r="H590" s="115">
        <f t="shared" si="58"/>
        <v>0.58823529411764708</v>
      </c>
      <c r="I590" s="80">
        <f>IF((A590-Overview!$F$43)/365=ROUND((A590-Overview!$F$43)/365,0),I589*0.05,I589+U589)</f>
        <v>4631.9817411690628</v>
      </c>
      <c r="J590" s="70">
        <f>IF(D590&lt;Overview!$F$16,1,'='!G590/Overview!$F$26)</f>
        <v>101.57622347409806</v>
      </c>
      <c r="K590" s="71">
        <f>IF(D590&lt;Overview!$F$17,'='!G590/Overview!$F$26,Overview!$F$33)</f>
        <v>9.1428571428571423</v>
      </c>
      <c r="L590" s="72">
        <f t="shared" si="59"/>
        <v>9.1428571428571423</v>
      </c>
      <c r="M590" s="81">
        <f>MIN(1,Overview!$F$44*F590*(G590-Overview!$F$25)^2+0.2)</f>
        <v>1</v>
      </c>
      <c r="N590" s="48">
        <f>L590*F590*Overview!$F$8</f>
        <v>0.12482270400293095</v>
      </c>
      <c r="O590" s="48">
        <f>F590*Overview!$F$6</f>
        <v>2.3686817229354781E-3</v>
      </c>
      <c r="P590" s="122">
        <f>N590*(H590/G590-(1+Overview!$F$35/'='!G590)/(Overview!$F$37*Overview!$F$33))/('='!H590+Overview!$F$36)</f>
        <v>3.4692276307877502E-3</v>
      </c>
      <c r="Q590" s="128">
        <f>(N590/G590-P590)*H590*Overview!$F$29*'='!G590^3</f>
        <v>342.10779047459255</v>
      </c>
      <c r="R590" s="57">
        <f t="shared" si="54"/>
        <v>0</v>
      </c>
      <c r="S590" s="58">
        <f t="shared" si="55"/>
        <v>2.7134110165270742E-3</v>
      </c>
      <c r="T590" s="58">
        <f>IF(D590&lt;Overview!$F$18,(1-Overview!$F$9)*'='!Q590-'='!D590*'='!O590,0)</f>
        <v>0</v>
      </c>
      <c r="U590" s="54">
        <f>IF(D590&gt;=Overview!$F$18,(1-Overview!$F$9)*'='!Q590-Overview!$F$18*'='!O590,0)</f>
        <v>28.728090215303428</v>
      </c>
      <c r="V590" s="2"/>
      <c r="W590" s="112">
        <f>G590/Overview!$F$19</f>
        <v>3.4643596076357079</v>
      </c>
      <c r="X590" s="60">
        <f>G590^3*(1+H590*Overview!$F$38)</f>
        <v>16.240152772586178</v>
      </c>
      <c r="Y590" s="61">
        <f>G590^3*Overview!$F$42*(1+Overview!$F$38*H590)+I590*Overview!$F$39/Overview!$F$40</f>
        <v>1.6628944106490116</v>
      </c>
      <c r="AD590" s="2"/>
    </row>
    <row r="591" spans="1:30">
      <c r="A591" s="34">
        <v>588</v>
      </c>
      <c r="B591">
        <v>1</v>
      </c>
      <c r="C591">
        <v>24</v>
      </c>
      <c r="D591" s="149">
        <f t="shared" si="56"/>
        <v>178.09744310451387</v>
      </c>
      <c r="E591" s="125">
        <f>B591/(B591+Overview!$F$22)</f>
        <v>0.58823529411764708</v>
      </c>
      <c r="F591" s="118">
        <f>EXP(Overview!$F$21/Overview!$F$5-Overview!$F$21/('='!C591+273.15))</f>
        <v>1.2060497570954571</v>
      </c>
      <c r="G591" s="77">
        <f t="shared" si="57"/>
        <v>2.349124173268192</v>
      </c>
      <c r="H591" s="115">
        <f t="shared" si="58"/>
        <v>0.58823529411764708</v>
      </c>
      <c r="I591" s="80">
        <f>IF((A591-Overview!$F$43)/365=ROUND((A591-Overview!$F$43)/365,0),I590*0.05,I590+U590)</f>
        <v>4660.7098313843662</v>
      </c>
      <c r="J591" s="70">
        <f>IF(D591&lt;Overview!$F$16,1,'='!G591/Overview!$F$26)</f>
        <v>101.69368715446718</v>
      </c>
      <c r="K591" s="71">
        <f>IF(D591&lt;Overview!$F$17,'='!G591/Overview!$F$26,Overview!$F$33)</f>
        <v>9.1428571428571423</v>
      </c>
      <c r="L591" s="72">
        <f t="shared" si="59"/>
        <v>9.1428571428571423</v>
      </c>
      <c r="M591" s="81">
        <f>MIN(1,Overview!$F$44*F591*(G591-Overview!$F$25)^2+0.2)</f>
        <v>1</v>
      </c>
      <c r="N591" s="48">
        <f>L591*F591*Overview!$F$8</f>
        <v>0.12482270400293095</v>
      </c>
      <c r="O591" s="48">
        <f>F591*Overview!$F$6</f>
        <v>2.3686817229354781E-3</v>
      </c>
      <c r="P591" s="122">
        <f>N591*(H591/G591-(1+Overview!$F$35/'='!G591)/(Overview!$F$37*Overview!$F$33))/('='!H591+Overview!$F$36)</f>
        <v>3.4586728653443408E-3</v>
      </c>
      <c r="Q591" s="128">
        <f>(N591/G591-P591)*H591*Overview!$F$29*'='!G591^3</f>
        <v>342.94468197528971</v>
      </c>
      <c r="R591" s="57">
        <f t="shared" si="54"/>
        <v>0</v>
      </c>
      <c r="S591" s="58">
        <f t="shared" si="55"/>
        <v>2.7082840118023842E-3</v>
      </c>
      <c r="T591" s="58">
        <f>IF(D591&lt;Overview!$F$18,(1-Overview!$F$9)*'='!Q591-'='!D591*'='!O591,0)</f>
        <v>0</v>
      </c>
      <c r="U591" s="54">
        <f>IF(D591&gt;=Overview!$F$18,(1-Overview!$F$9)*'='!Q591-Overview!$F$18*'='!O591,0)</f>
        <v>28.799393371162829</v>
      </c>
      <c r="V591" s="2"/>
      <c r="W591" s="112">
        <f>G591/Overview!$F$19</f>
        <v>3.4683658249936395</v>
      </c>
      <c r="X591" s="60">
        <f>G591^3*(1+H591*Overview!$F$38)</f>
        <v>16.296558737432242</v>
      </c>
      <c r="Y591" s="61">
        <f>G591^3*Overview!$F$42*(1+Overview!$F$38*H591)+I591*Overview!$F$39/Overview!$F$40</f>
        <v>1.6692193135872406</v>
      </c>
      <c r="AD591" s="2"/>
    </row>
    <row r="592" spans="1:30">
      <c r="A592" s="34">
        <v>589</v>
      </c>
      <c r="B592">
        <v>1</v>
      </c>
      <c r="C592">
        <v>24</v>
      </c>
      <c r="D592" s="149">
        <f t="shared" si="56"/>
        <v>178.09744310451387</v>
      </c>
      <c r="E592" s="125">
        <f>B592/(B592+Overview!$F$22)</f>
        <v>0.58823529411764708</v>
      </c>
      <c r="F592" s="118">
        <f>EXP(Overview!$F$21/Overview!$F$5-Overview!$F$21/('='!C592+273.15))</f>
        <v>1.2060497570954571</v>
      </c>
      <c r="G592" s="77">
        <f t="shared" si="57"/>
        <v>2.3518324572799942</v>
      </c>
      <c r="H592" s="115">
        <f t="shared" si="58"/>
        <v>0.58823529411764708</v>
      </c>
      <c r="I592" s="80">
        <f>IF((A592-Overview!$F$43)/365=ROUND((A592-Overview!$F$43)/365,0),I591*0.05,I591+U591)</f>
        <v>4689.5092247555294</v>
      </c>
      <c r="J592" s="70">
        <f>IF(D592&lt;Overview!$F$16,1,'='!G592/Overview!$F$26)</f>
        <v>101.81092888657984</v>
      </c>
      <c r="K592" s="71">
        <f>IF(D592&lt;Overview!$F$17,'='!G592/Overview!$F$26,Overview!$F$33)</f>
        <v>9.1428571428571423</v>
      </c>
      <c r="L592" s="72">
        <f t="shared" si="59"/>
        <v>9.1428571428571423</v>
      </c>
      <c r="M592" s="81">
        <f>MIN(1,Overview!$F$44*F592*(G592-Overview!$F$25)^2+0.2)</f>
        <v>1</v>
      </c>
      <c r="N592" s="48">
        <f>L592*F592*Overview!$F$8</f>
        <v>0.12482270400293095</v>
      </c>
      <c r="O592" s="48">
        <f>F592*Overview!$F$6</f>
        <v>2.3686817229354781E-3</v>
      </c>
      <c r="P592" s="122">
        <f>N592*(H592/G592-(1+Overview!$F$35/'='!G592)/(Overview!$F$37*Overview!$F$33))/('='!H592+Overview!$F$36)</f>
        <v>3.4481623291827482E-3</v>
      </c>
      <c r="Q592" s="128">
        <f>(N592/G592-P592)*H592*Overview!$F$29*'='!G592^3</f>
        <v>343.78111293218501</v>
      </c>
      <c r="R592" s="57">
        <f t="shared" si="54"/>
        <v>0</v>
      </c>
      <c r="S592" s="58">
        <f t="shared" si="55"/>
        <v>2.703166694580724E-3</v>
      </c>
      <c r="T592" s="58">
        <f>IF(D592&lt;Overview!$F$18,(1-Overview!$F$9)*'='!Q592-'='!D592*'='!O592,0)</f>
        <v>0</v>
      </c>
      <c r="U592" s="54">
        <f>IF(D592&gt;=Overview!$F$18,(1-Overview!$F$9)*'='!Q592-Overview!$F$18*'='!O592,0)</f>
        <v>28.870657288690307</v>
      </c>
      <c r="V592" s="2"/>
      <c r="W592" s="112">
        <f>G592/Overview!$F$19</f>
        <v>3.4723644725823037</v>
      </c>
      <c r="X592" s="60">
        <f>G592^3*(1+H592*Overview!$F$38)</f>
        <v>16.352988209990773</v>
      </c>
      <c r="Y592" s="61">
        <f>G592^3*Overview!$F$42*(1+Overview!$F$38*H592)+I592*Overview!$F$39/Overview!$F$40</f>
        <v>1.6755494306658187</v>
      </c>
      <c r="AD592" s="2"/>
    </row>
    <row r="593" spans="1:30">
      <c r="A593" s="34">
        <v>590</v>
      </c>
      <c r="B593">
        <v>1</v>
      </c>
      <c r="C593">
        <v>24</v>
      </c>
      <c r="D593" s="149">
        <f t="shared" si="56"/>
        <v>178.09744310451387</v>
      </c>
      <c r="E593" s="125">
        <f>B593/(B593+Overview!$F$22)</f>
        <v>0.58823529411764708</v>
      </c>
      <c r="F593" s="118">
        <f>EXP(Overview!$F$21/Overview!$F$5-Overview!$F$21/('='!C593+273.15))</f>
        <v>1.2060497570954571</v>
      </c>
      <c r="G593" s="77">
        <f t="shared" si="57"/>
        <v>2.3545356239745749</v>
      </c>
      <c r="H593" s="115">
        <f t="shared" si="58"/>
        <v>0.58823529411764708</v>
      </c>
      <c r="I593" s="80">
        <f>IF((A593-Overview!$F$43)/365=ROUND((A593-Overview!$F$43)/365,0),I592*0.05,I592+U592)</f>
        <v>4718.3798820442198</v>
      </c>
      <c r="J593" s="70">
        <f>IF(D593&lt;Overview!$F$16,1,'='!G593/Overview!$F$26)</f>
        <v>101.92794908980845</v>
      </c>
      <c r="K593" s="71">
        <f>IF(D593&lt;Overview!$F$17,'='!G593/Overview!$F$26,Overview!$F$33)</f>
        <v>9.1428571428571423</v>
      </c>
      <c r="L593" s="72">
        <f t="shared" si="59"/>
        <v>9.1428571428571423</v>
      </c>
      <c r="M593" s="81">
        <f>MIN(1,Overview!$F$44*F593*(G593-Overview!$F$25)^2+0.2)</f>
        <v>1</v>
      </c>
      <c r="N593" s="48">
        <f>L593*F593*Overview!$F$8</f>
        <v>0.12482270400293095</v>
      </c>
      <c r="O593" s="48">
        <f>F593*Overview!$F$6</f>
        <v>2.3686817229354781E-3</v>
      </c>
      <c r="P593" s="122">
        <f>N593*(H593/G593-(1+Overview!$F$35/'='!G593)/(Overview!$F$37*Overview!$F$33))/('='!H593+Overview!$F$36)</f>
        <v>3.437695763553213E-3</v>
      </c>
      <c r="Q593" s="128">
        <f>(N593/G593-P593)*H593*Overview!$F$29*'='!G593^3</f>
        <v>344.61708034286261</v>
      </c>
      <c r="R593" s="57">
        <f t="shared" si="54"/>
        <v>0</v>
      </c>
      <c r="S593" s="58">
        <f t="shared" si="55"/>
        <v>2.6980590465575057E-3</v>
      </c>
      <c r="T593" s="58">
        <f>IF(D593&lt;Overview!$F$18,(1-Overview!$F$9)*'='!Q593-'='!D593*'='!O593,0)</f>
        <v>0</v>
      </c>
      <c r="U593" s="54">
        <f>IF(D593&gt;=Overview!$F$18,(1-Overview!$F$9)*'='!Q593-Overview!$F$18*'='!O593,0)</f>
        <v>28.94188171208004</v>
      </c>
      <c r="V593" s="2"/>
      <c r="W593" s="112">
        <f>G593/Overview!$F$19</f>
        <v>3.4763555647048205</v>
      </c>
      <c r="X593" s="60">
        <f>G593^3*(1+H593*Overview!$F$38)</f>
        <v>16.409440804118052</v>
      </c>
      <c r="Y593" s="61">
        <f>G593^3*Overview!$F$42*(1+Overview!$F$38*H593)+I593*Overview!$F$39/Overview!$F$40</f>
        <v>1.681884725426728</v>
      </c>
      <c r="AD593" s="2"/>
    </row>
    <row r="594" spans="1:30">
      <c r="A594" s="34">
        <v>591</v>
      </c>
      <c r="B594">
        <v>1</v>
      </c>
      <c r="C594">
        <v>24</v>
      </c>
      <c r="D594" s="149">
        <f t="shared" si="56"/>
        <v>178.09744310451387</v>
      </c>
      <c r="E594" s="125">
        <f>B594/(B594+Overview!$F$22)</f>
        <v>0.58823529411764708</v>
      </c>
      <c r="F594" s="118">
        <f>EXP(Overview!$F$21/Overview!$F$5-Overview!$F$21/('='!C594+273.15))</f>
        <v>1.2060497570954571</v>
      </c>
      <c r="G594" s="77">
        <f t="shared" si="57"/>
        <v>2.3572336830211325</v>
      </c>
      <c r="H594" s="115">
        <f t="shared" si="58"/>
        <v>0.58823529411764708</v>
      </c>
      <c r="I594" s="80">
        <f>IF((A594-Overview!$F$43)/365=ROUND((A594-Overview!$F$43)/365,0),I593*0.05,I593+U593)</f>
        <v>4747.3217637563002</v>
      </c>
      <c r="J594" s="70">
        <f>IF(D594&lt;Overview!$F$16,1,'='!G594/Overview!$F$26)</f>
        <v>102.04474818273302</v>
      </c>
      <c r="K594" s="71">
        <f>IF(D594&lt;Overview!$F$17,'='!G594/Overview!$F$26,Overview!$F$33)</f>
        <v>9.1428571428571423</v>
      </c>
      <c r="L594" s="72">
        <f t="shared" si="59"/>
        <v>9.1428571428571423</v>
      </c>
      <c r="M594" s="81">
        <f>MIN(1,Overview!$F$44*F594*(G594-Overview!$F$25)^2+0.2)</f>
        <v>1</v>
      </c>
      <c r="N594" s="48">
        <f>L594*F594*Overview!$F$8</f>
        <v>0.12482270400293095</v>
      </c>
      <c r="O594" s="48">
        <f>F594*Overview!$F$6</f>
        <v>2.3686817229354781E-3</v>
      </c>
      <c r="P594" s="122">
        <f>N594*(H594/G594-(1+Overview!$F$35/'='!G594)/(Overview!$F$37*Overview!$F$33))/('='!H594+Overview!$F$36)</f>
        <v>3.4272729117097692E-3</v>
      </c>
      <c r="Q594" s="128">
        <f>(N594/G594-P594)*H594*Overview!$F$29*'='!G594^3</f>
        <v>345.45258122317102</v>
      </c>
      <c r="R594" s="57">
        <f t="shared" si="54"/>
        <v>0</v>
      </c>
      <c r="S594" s="58">
        <f t="shared" si="55"/>
        <v>2.6929610494627267E-3</v>
      </c>
      <c r="T594" s="58">
        <f>IF(D594&lt;Overview!$F$18,(1-Overview!$F$9)*'='!Q594-'='!D594*'='!O594,0)</f>
        <v>0</v>
      </c>
      <c r="U594" s="54">
        <f>IF(D594&gt;=Overview!$F$18,(1-Overview!$F$9)*'='!Q594-Overview!$F$18*'='!O594,0)</f>
        <v>29.013066387082315</v>
      </c>
      <c r="V594" s="2"/>
      <c r="W594" s="112">
        <f>G594/Overview!$F$19</f>
        <v>3.480339115637284</v>
      </c>
      <c r="X594" s="60">
        <f>G594^3*(1+H594*Overview!$F$38)</f>
        <v>16.4659161348448</v>
      </c>
      <c r="Y594" s="61">
        <f>G594^3*Overview!$F$42*(1+Overview!$F$38*H594)+I594*Overview!$F$39/Overview!$F$40</f>
        <v>1.6882251615065331</v>
      </c>
      <c r="AD594" s="2"/>
    </row>
    <row r="595" spans="1:30">
      <c r="A595" s="34">
        <v>592</v>
      </c>
      <c r="B595">
        <v>1</v>
      </c>
      <c r="C595">
        <v>24</v>
      </c>
      <c r="D595" s="149">
        <f t="shared" si="56"/>
        <v>178.09744310451387</v>
      </c>
      <c r="E595" s="125">
        <f>B595/(B595+Overview!$F$22)</f>
        <v>0.58823529411764708</v>
      </c>
      <c r="F595" s="118">
        <f>EXP(Overview!$F$21/Overview!$F$5-Overview!$F$21/('='!C595+273.15))</f>
        <v>1.2060497570954571</v>
      </c>
      <c r="G595" s="77">
        <f t="shared" si="57"/>
        <v>2.3599266440705953</v>
      </c>
      <c r="H595" s="115">
        <f t="shared" si="58"/>
        <v>0.58823529411764708</v>
      </c>
      <c r="I595" s="80">
        <f>IF((A595-Overview!$F$43)/365=ROUND((A595-Overview!$F$43)/365,0),I594*0.05,I594+U594)</f>
        <v>4776.3348301433825</v>
      </c>
      <c r="J595" s="70">
        <f>IF(D595&lt;Overview!$F$16,1,'='!G595/Overview!$F$26)</f>
        <v>102.16132658314265</v>
      </c>
      <c r="K595" s="71">
        <f>IF(D595&lt;Overview!$F$17,'='!G595/Overview!$F$26,Overview!$F$33)</f>
        <v>9.1428571428571423</v>
      </c>
      <c r="L595" s="72">
        <f t="shared" si="59"/>
        <v>9.1428571428571423</v>
      </c>
      <c r="M595" s="81">
        <f>MIN(1,Overview!$F$44*F595*(G595-Overview!$F$25)^2+0.2)</f>
        <v>1</v>
      </c>
      <c r="N595" s="48">
        <f>L595*F595*Overview!$F$8</f>
        <v>0.12482270400293095</v>
      </c>
      <c r="O595" s="48">
        <f>F595*Overview!$F$6</f>
        <v>2.3686817229354781E-3</v>
      </c>
      <c r="P595" s="122">
        <f>N595*(H595/G595-(1+Overview!$F$35/'='!G595)/(Overview!$F$37*Overview!$F$33))/('='!H595+Overview!$F$36)</f>
        <v>3.4168935188908789E-3</v>
      </c>
      <c r="Q595" s="128">
        <f>(N595/G595-P595)*H595*Overview!$F$29*'='!G595^3</f>
        <v>346.28761260715191</v>
      </c>
      <c r="R595" s="57">
        <f t="shared" si="54"/>
        <v>0</v>
      </c>
      <c r="S595" s="58">
        <f t="shared" si="55"/>
        <v>2.6878726850609064E-3</v>
      </c>
      <c r="T595" s="58">
        <f>IF(D595&lt;Overview!$F$18,(1-Overview!$F$9)*'='!Q595-'='!D595*'='!O595,0)</f>
        <v>0</v>
      </c>
      <c r="U595" s="54">
        <f>IF(D595&gt;=Overview!$F$18,(1-Overview!$F$9)*'='!Q595-Overview!$F$18*'='!O595,0)</f>
        <v>29.084211060997486</v>
      </c>
      <c r="V595" s="2"/>
      <c r="W595" s="112">
        <f>G595/Overview!$F$19</f>
        <v>3.4843151396288135</v>
      </c>
      <c r="X595" s="60">
        <f>G595^3*(1+H595*Overview!$F$38)</f>
        <v>16.522413818377089</v>
      </c>
      <c r="Y595" s="61">
        <f>G595^3*Overview!$F$42*(1+Overview!$F$38*H595)+I595*Overview!$F$39/Overview!$F$40</f>
        <v>1.6945707026365324</v>
      </c>
      <c r="AD595" s="2"/>
    </row>
    <row r="596" spans="1:30">
      <c r="A596" s="34">
        <v>593</v>
      </c>
      <c r="B596">
        <v>1</v>
      </c>
      <c r="C596">
        <v>24</v>
      </c>
      <c r="D596" s="149">
        <f t="shared" si="56"/>
        <v>178.09744310451387</v>
      </c>
      <c r="E596" s="125">
        <f>B596/(B596+Overview!$F$22)</f>
        <v>0.58823529411764708</v>
      </c>
      <c r="F596" s="118">
        <f>EXP(Overview!$F$21/Overview!$F$5-Overview!$F$21/('='!C596+273.15))</f>
        <v>1.2060497570954571</v>
      </c>
      <c r="G596" s="77">
        <f t="shared" si="57"/>
        <v>2.3626145167556563</v>
      </c>
      <c r="H596" s="115">
        <f t="shared" si="58"/>
        <v>0.58823529411764708</v>
      </c>
      <c r="I596" s="80">
        <f>IF((A596-Overview!$F$43)/365=ROUND((A596-Overview!$F$43)/365,0),I595*0.05,I595+U595)</f>
        <v>4805.4190412043799</v>
      </c>
      <c r="J596" s="70">
        <f>IF(D596&lt;Overview!$F$16,1,'='!G596/Overview!$F$26)</f>
        <v>102.27768470803707</v>
      </c>
      <c r="K596" s="71">
        <f>IF(D596&lt;Overview!$F$17,'='!G596/Overview!$F$26,Overview!$F$33)</f>
        <v>9.1428571428571423</v>
      </c>
      <c r="L596" s="72">
        <f t="shared" si="59"/>
        <v>9.1428571428571423</v>
      </c>
      <c r="M596" s="81">
        <f>MIN(1,Overview!$F$44*F596*(G596-Overview!$F$25)^2+0.2)</f>
        <v>1</v>
      </c>
      <c r="N596" s="48">
        <f>L596*F596*Overview!$F$8</f>
        <v>0.12482270400293095</v>
      </c>
      <c r="O596" s="48">
        <f>F596*Overview!$F$6</f>
        <v>2.3686817229354781E-3</v>
      </c>
      <c r="P596" s="122">
        <f>N596*(H596/G596-(1+Overview!$F$35/'='!G596)/(Overview!$F$37*Overview!$F$33))/('='!H596+Overview!$F$36)</f>
        <v>3.4065573323002764E-3</v>
      </c>
      <c r="Q596" s="128">
        <f>(N596/G596-P596)*H596*Overview!$F$29*'='!G596^3</f>
        <v>347.12217154697009</v>
      </c>
      <c r="R596" s="57">
        <f t="shared" si="54"/>
        <v>0</v>
      </c>
      <c r="S596" s="58">
        <f t="shared" si="55"/>
        <v>2.6827939351510184E-3</v>
      </c>
      <c r="T596" s="58">
        <f>IF(D596&lt;Overview!$F$18,(1-Overview!$F$9)*'='!Q596-'='!D596*'='!O596,0)</f>
        <v>0</v>
      </c>
      <c r="U596" s="54">
        <f>IF(D596&gt;=Overview!$F$18,(1-Overview!$F$9)*'='!Q596-Overview!$F$18*'='!O596,0)</f>
        <v>29.155315482669998</v>
      </c>
      <c r="V596" s="2"/>
      <c r="W596" s="112">
        <f>G596/Overview!$F$19</f>
        <v>3.4882836509016037</v>
      </c>
      <c r="X596" s="60">
        <f>G596^3*(1+H596*Overview!$F$38)</f>
        <v>16.578933472097148</v>
      </c>
      <c r="Y596" s="61">
        <f>G596^3*Overview!$F$42*(1+Overview!$F$38*H596)+I596*Overview!$F$39/Overview!$F$40</f>
        <v>1.7009213126428973</v>
      </c>
      <c r="AD596" s="2"/>
    </row>
    <row r="597" spans="1:30">
      <c r="A597" s="34">
        <v>594</v>
      </c>
      <c r="B597">
        <v>1</v>
      </c>
      <c r="C597">
        <v>24</v>
      </c>
      <c r="D597" s="149">
        <f t="shared" si="56"/>
        <v>178.09744310451387</v>
      </c>
      <c r="E597" s="125">
        <f>B597/(B597+Overview!$F$22)</f>
        <v>0.58823529411764708</v>
      </c>
      <c r="F597" s="118">
        <f>EXP(Overview!$F$21/Overview!$F$5-Overview!$F$21/('='!C597+273.15))</f>
        <v>1.2060497570954571</v>
      </c>
      <c r="G597" s="77">
        <f t="shared" si="57"/>
        <v>2.3652973106908073</v>
      </c>
      <c r="H597" s="115">
        <f t="shared" si="58"/>
        <v>0.58823529411764708</v>
      </c>
      <c r="I597" s="80">
        <f>IF((A597-Overview!$F$43)/365=ROUND((A597-Overview!$F$43)/365,0),I596*0.05,I596+U596)</f>
        <v>4834.5743566870497</v>
      </c>
      <c r="J597" s="70">
        <f>IF(D597&lt;Overview!$F$16,1,'='!G597/Overview!$F$26)</f>
        <v>102.39382297362802</v>
      </c>
      <c r="K597" s="71">
        <f>IF(D597&lt;Overview!$F$17,'='!G597/Overview!$F$26,Overview!$F$33)</f>
        <v>9.1428571428571423</v>
      </c>
      <c r="L597" s="72">
        <f t="shared" si="59"/>
        <v>9.1428571428571423</v>
      </c>
      <c r="M597" s="81">
        <f>MIN(1,Overview!$F$44*F597*(G597-Overview!$F$25)^2+0.2)</f>
        <v>1</v>
      </c>
      <c r="N597" s="48">
        <f>L597*F597*Overview!$F$8</f>
        <v>0.12482270400293095</v>
      </c>
      <c r="O597" s="48">
        <f>F597*Overview!$F$6</f>
        <v>2.3686817229354781E-3</v>
      </c>
      <c r="P597" s="122">
        <f>N597*(H597/G597-(1+Overview!$F$35/'='!G597)/(Overview!$F$37*Overview!$F$33))/('='!H597+Overview!$F$36)</f>
        <v>3.396264101088045E-3</v>
      </c>
      <c r="Q597" s="128">
        <f>(N597/G597-P597)*H597*Overview!$F$29*'='!G597^3</f>
        <v>347.95625511284339</v>
      </c>
      <c r="R597" s="57">
        <f t="shared" si="54"/>
        <v>0</v>
      </c>
      <c r="S597" s="58">
        <f t="shared" si="55"/>
        <v>2.6777247815664286E-3</v>
      </c>
      <c r="T597" s="58">
        <f>IF(D597&lt;Overview!$F$18,(1-Overview!$F$9)*'='!Q597-'='!D597*'='!O597,0)</f>
        <v>0</v>
      </c>
      <c r="U597" s="54">
        <f>IF(D597&gt;=Overview!$F$18,(1-Overview!$F$9)*'='!Q597-Overview!$F$18*'='!O597,0)</f>
        <v>29.226379402482401</v>
      </c>
      <c r="V597" s="2"/>
      <c r="W597" s="112">
        <f>G597/Overview!$F$19</f>
        <v>3.4922446636509776</v>
      </c>
      <c r="X597" s="60">
        <f>G597^3*(1+H597*Overview!$F$38)</f>
        <v>16.6354747145642</v>
      </c>
      <c r="Y597" s="61">
        <f>G597^3*Overview!$F$42*(1+Overview!$F$38*H597)+I597*Overview!$F$39/Overview!$F$40</f>
        <v>1.7072769554468152</v>
      </c>
      <c r="AD597" s="2"/>
    </row>
    <row r="598" spans="1:30">
      <c r="A598" s="34">
        <v>595</v>
      </c>
      <c r="B598">
        <v>1</v>
      </c>
      <c r="C598">
        <v>24</v>
      </c>
      <c r="D598" s="149">
        <f t="shared" si="56"/>
        <v>178.09744310451387</v>
      </c>
      <c r="E598" s="125">
        <f>B598/(B598+Overview!$F$22)</f>
        <v>0.58823529411764708</v>
      </c>
      <c r="F598" s="118">
        <f>EXP(Overview!$F$21/Overview!$F$5-Overview!$F$21/('='!C598+273.15))</f>
        <v>1.2060497570954571</v>
      </c>
      <c r="G598" s="77">
        <f t="shared" si="57"/>
        <v>2.3679750354723739</v>
      </c>
      <c r="H598" s="115">
        <f t="shared" si="58"/>
        <v>0.58823529411764708</v>
      </c>
      <c r="I598" s="80">
        <f>IF((A598-Overview!$F$43)/365=ROUND((A598-Overview!$F$43)/365,0),I597*0.05,I597+U597)</f>
        <v>4863.8007360895317</v>
      </c>
      <c r="J598" s="70">
        <f>IF(D598&lt;Overview!$F$16,1,'='!G598/Overview!$F$26)</f>
        <v>102.50974179534086</v>
      </c>
      <c r="K598" s="71">
        <f>IF(D598&lt;Overview!$F$17,'='!G598/Overview!$F$26,Overview!$F$33)</f>
        <v>9.1428571428571423</v>
      </c>
      <c r="L598" s="72">
        <f t="shared" si="59"/>
        <v>9.1428571428571423</v>
      </c>
      <c r="M598" s="81">
        <f>MIN(1,Overview!$F$44*F598*(G598-Overview!$F$25)^2+0.2)</f>
        <v>1</v>
      </c>
      <c r="N598" s="48">
        <f>L598*F598*Overview!$F$8</f>
        <v>0.12482270400293095</v>
      </c>
      <c r="O598" s="48">
        <f>F598*Overview!$F$6</f>
        <v>2.3686817229354781E-3</v>
      </c>
      <c r="P598" s="122">
        <f>N598*(H598/G598-(1+Overview!$F$35/'='!G598)/(Overview!$F$37*Overview!$F$33))/('='!H598+Overview!$F$36)</f>
        <v>3.3860135763319078E-3</v>
      </c>
      <c r="Q598" s="128">
        <f>(N598/G598-P598)*H598*Overview!$F$29*'='!G598^3</f>
        <v>348.78986039297286</v>
      </c>
      <c r="R598" s="57">
        <f t="shared" si="54"/>
        <v>0</v>
      </c>
      <c r="S598" s="58">
        <f t="shared" si="55"/>
        <v>2.6726652061748297E-3</v>
      </c>
      <c r="T598" s="58">
        <f>IF(D598&lt;Overview!$F$18,(1-Overview!$F$9)*'='!Q598-'='!D598*'='!O598,0)</f>
        <v>0</v>
      </c>
      <c r="U598" s="54">
        <f>IF(D598&gt;=Overview!$F$18,(1-Overview!$F$9)*'='!Q598-Overview!$F$18*'='!O598,0)</f>
        <v>29.297402572349434</v>
      </c>
      <c r="V598" s="2"/>
      <c r="W598" s="112">
        <f>G598/Overview!$F$19</f>
        <v>3.4961981920454361</v>
      </c>
      <c r="X598" s="60">
        <f>G598^3*(1+H598*Overview!$F$38)</f>
        <v>16.692037165515224</v>
      </c>
      <c r="Y598" s="61">
        <f>G598^3*Overview!$F$42*(1+Overview!$F$38*H598)+I598*Overview!$F$39/Overview!$F$40</f>
        <v>1.7136375950646245</v>
      </c>
      <c r="AD598" s="2"/>
    </row>
    <row r="599" spans="1:30">
      <c r="A599" s="34">
        <v>596</v>
      </c>
      <c r="B599">
        <v>1</v>
      </c>
      <c r="C599">
        <v>24</v>
      </c>
      <c r="D599" s="149">
        <f t="shared" si="56"/>
        <v>178.09744310451387</v>
      </c>
      <c r="E599" s="125">
        <f>B599/(B599+Overview!$F$22)</f>
        <v>0.58823529411764708</v>
      </c>
      <c r="F599" s="118">
        <f>EXP(Overview!$F$21/Overview!$F$5-Overview!$F$21/('='!C599+273.15))</f>
        <v>1.2060497570954571</v>
      </c>
      <c r="G599" s="77">
        <f t="shared" si="57"/>
        <v>2.3706477006785489</v>
      </c>
      <c r="H599" s="115">
        <f t="shared" si="58"/>
        <v>0.58823529411764708</v>
      </c>
      <c r="I599" s="80">
        <f>IF((A599-Overview!$F$43)/365=ROUND((A599-Overview!$F$43)/365,0),I598*0.05,I598+U598)</f>
        <v>4893.0981386618814</v>
      </c>
      <c r="J599" s="70">
        <f>IF(D599&lt;Overview!$F$16,1,'='!G599/Overview!$F$26)</f>
        <v>102.62544158781597</v>
      </c>
      <c r="K599" s="71">
        <f>IF(D599&lt;Overview!$F$17,'='!G599/Overview!$F$26,Overview!$F$33)</f>
        <v>9.1428571428571423</v>
      </c>
      <c r="L599" s="72">
        <f t="shared" si="59"/>
        <v>9.1428571428571423</v>
      </c>
      <c r="M599" s="81">
        <f>MIN(1,Overview!$F$44*F599*(G599-Overview!$F$25)^2+0.2)</f>
        <v>1</v>
      </c>
      <c r="N599" s="48">
        <f>L599*F599*Overview!$F$8</f>
        <v>0.12482270400293095</v>
      </c>
      <c r="O599" s="48">
        <f>F599*Overview!$F$6</f>
        <v>2.3686817229354781E-3</v>
      </c>
      <c r="P599" s="122">
        <f>N599*(H599/G599-(1+Overview!$F$35/'='!G599)/(Overview!$F$37*Overview!$F$33))/('='!H599+Overview!$F$36)</f>
        <v>3.3758055110187277E-3</v>
      </c>
      <c r="Q599" s="128">
        <f>(N599/G599-P599)*H599*Overview!$F$29*'='!G599^3</f>
        <v>349.62298449347247</v>
      </c>
      <c r="R599" s="57">
        <f t="shared" si="54"/>
        <v>0</v>
      </c>
      <c r="S599" s="58">
        <f t="shared" si="55"/>
        <v>2.6676151908781739E-3</v>
      </c>
      <c r="T599" s="58">
        <f>IF(D599&lt;Overview!$F$18,(1-Overview!$F$9)*'='!Q599-'='!D599*'='!O599,0)</f>
        <v>0</v>
      </c>
      <c r="U599" s="54">
        <f>IF(D599&gt;=Overview!$F$18,(1-Overview!$F$9)*'='!Q599-Overview!$F$18*'='!O599,0)</f>
        <v>29.368384745712</v>
      </c>
      <c r="V599" s="2"/>
      <c r="W599" s="112">
        <f>G599/Overview!$F$19</f>
        <v>3.5001442502267075</v>
      </c>
      <c r="X599" s="60">
        <f>G599^3*(1+H599*Overview!$F$38)</f>
        <v>16.748620445865651</v>
      </c>
      <c r="Y599" s="61">
        <f>G599^3*Overview!$F$42*(1+Overview!$F$38*H599)+I599*Overview!$F$39/Overview!$F$40</f>
        <v>1.7200031956079431</v>
      </c>
      <c r="AD599" s="2"/>
    </row>
    <row r="600" spans="1:30">
      <c r="A600" s="34">
        <v>597</v>
      </c>
      <c r="B600">
        <v>1</v>
      </c>
      <c r="C600">
        <v>24</v>
      </c>
      <c r="D600" s="149">
        <f t="shared" si="56"/>
        <v>178.09744310451387</v>
      </c>
      <c r="E600" s="125">
        <f>B600/(B600+Overview!$F$22)</f>
        <v>0.58823529411764708</v>
      </c>
      <c r="F600" s="118">
        <f>EXP(Overview!$F$21/Overview!$F$5-Overview!$F$21/('='!C600+273.15))</f>
        <v>1.2060497570954571</v>
      </c>
      <c r="G600" s="77">
        <f t="shared" si="57"/>
        <v>2.3733153158694269</v>
      </c>
      <c r="H600" s="115">
        <f t="shared" si="58"/>
        <v>0.58823529411764708</v>
      </c>
      <c r="I600" s="80">
        <f>IF((A600-Overview!$F$43)/365=ROUND((A600-Overview!$F$43)/365,0),I599*0.05,I599+U599)</f>
        <v>4922.4665234075937</v>
      </c>
      <c r="J600" s="70">
        <f>IF(D600&lt;Overview!$F$16,1,'='!G600/Overview!$F$26)</f>
        <v>102.74092276491027</v>
      </c>
      <c r="K600" s="71">
        <f>IF(D600&lt;Overview!$F$17,'='!G600/Overview!$F$26,Overview!$F$33)</f>
        <v>9.1428571428571423</v>
      </c>
      <c r="L600" s="72">
        <f t="shared" si="59"/>
        <v>9.1428571428571423</v>
      </c>
      <c r="M600" s="81">
        <f>MIN(1,Overview!$F$44*F600*(G600-Overview!$F$25)^2+0.2)</f>
        <v>1</v>
      </c>
      <c r="N600" s="48">
        <f>L600*F600*Overview!$F$8</f>
        <v>0.12482270400293095</v>
      </c>
      <c r="O600" s="48">
        <f>F600*Overview!$F$6</f>
        <v>2.3686817229354781E-3</v>
      </c>
      <c r="P600" s="122">
        <f>N600*(H600/G600-(1+Overview!$F$35/'='!G600)/(Overview!$F$37*Overview!$F$33))/('='!H600+Overview!$F$36)</f>
        <v>3.3656396600262339E-3</v>
      </c>
      <c r="Q600" s="128">
        <f>(N600/G600-P600)*H600*Overview!$F$29*'='!G600^3</f>
        <v>350.45562453829996</v>
      </c>
      <c r="R600" s="57">
        <f t="shared" si="54"/>
        <v>0</v>
      </c>
      <c r="S600" s="58">
        <f t="shared" si="55"/>
        <v>2.6625747176126108E-3</v>
      </c>
      <c r="T600" s="58">
        <f>IF(D600&lt;Overview!$F$18,(1-Overview!$F$9)*'='!Q600-'='!D600*'='!O600,0)</f>
        <v>0</v>
      </c>
      <c r="U600" s="54">
        <f>IF(D600&gt;=Overview!$F$18,(1-Overview!$F$9)*'='!Q600-Overview!$F$18*'='!O600,0)</f>
        <v>29.439325677531301</v>
      </c>
      <c r="V600" s="2"/>
      <c r="W600" s="112">
        <f>G600/Overview!$F$19</f>
        <v>3.5040828523097991</v>
      </c>
      <c r="X600" s="60">
        <f>G600^3*(1+H600*Overview!$F$38)</f>
        <v>16.805224177710073</v>
      </c>
      <c r="Y600" s="61">
        <f>G600^3*Overview!$F$42*(1+Overview!$F$38*H600)+I600*Overview!$F$39/Overview!$F$40</f>
        <v>1.7263737212838002</v>
      </c>
      <c r="AD600" s="2"/>
    </row>
    <row r="601" spans="1:30">
      <c r="A601" s="34">
        <v>598</v>
      </c>
      <c r="B601">
        <v>1</v>
      </c>
      <c r="C601">
        <v>24</v>
      </c>
      <c r="D601" s="149">
        <f t="shared" si="56"/>
        <v>178.09744310451387</v>
      </c>
      <c r="E601" s="125">
        <f>B601/(B601+Overview!$F$22)</f>
        <v>0.58823529411764708</v>
      </c>
      <c r="F601" s="118">
        <f>EXP(Overview!$F$21/Overview!$F$5-Overview!$F$21/('='!C601+273.15))</f>
        <v>1.2060497570954571</v>
      </c>
      <c r="G601" s="77">
        <f t="shared" si="57"/>
        <v>2.3759778905870395</v>
      </c>
      <c r="H601" s="115">
        <f t="shared" si="58"/>
        <v>0.58823529411764708</v>
      </c>
      <c r="I601" s="80">
        <f>IF((A601-Overview!$F$43)/365=ROUND((A601-Overview!$F$43)/365,0),I600*0.05,I600+U600)</f>
        <v>4951.9058490851248</v>
      </c>
      <c r="J601" s="70">
        <f>IF(D601&lt;Overview!$F$16,1,'='!G601/Overview!$F$26)</f>
        <v>102.85618573969869</v>
      </c>
      <c r="K601" s="71">
        <f>IF(D601&lt;Overview!$F$17,'='!G601/Overview!$F$26,Overview!$F$33)</f>
        <v>9.1428571428571423</v>
      </c>
      <c r="L601" s="72">
        <f t="shared" si="59"/>
        <v>9.1428571428571423</v>
      </c>
      <c r="M601" s="81">
        <f>MIN(1,Overview!$F$44*F601*(G601-Overview!$F$25)^2+0.2)</f>
        <v>1</v>
      </c>
      <c r="N601" s="48">
        <f>L601*F601*Overview!$F$8</f>
        <v>0.12482270400293095</v>
      </c>
      <c r="O601" s="48">
        <f>F601*Overview!$F$6</f>
        <v>2.3686817229354781E-3</v>
      </c>
      <c r="P601" s="122">
        <f>N601*(H601/G601-(1+Overview!$F$35/'='!G601)/(Overview!$F$37*Overview!$F$33))/('='!H601+Overview!$F$36)</f>
        <v>3.3555157801049402E-3</v>
      </c>
      <c r="Q601" s="128">
        <f>(N601/G601-P601)*H601*Overview!$F$29*'='!G601^3</f>
        <v>351.28777766918773</v>
      </c>
      <c r="R601" s="57">
        <f t="shared" si="54"/>
        <v>0</v>
      </c>
      <c r="S601" s="58">
        <f t="shared" si="55"/>
        <v>2.6575437683484197E-3</v>
      </c>
      <c r="T601" s="58">
        <f>IF(D601&lt;Overview!$F$18,(1-Overview!$F$9)*'='!Q601-'='!D601*'='!O601,0)</f>
        <v>0</v>
      </c>
      <c r="U601" s="54">
        <f>IF(D601&gt;=Overview!$F$18,(1-Overview!$F$9)*'='!Q601-Overview!$F$18*'='!O601,0)</f>
        <v>29.51022512428294</v>
      </c>
      <c r="V601" s="2"/>
      <c r="W601" s="112">
        <f>G601/Overview!$F$19</f>
        <v>3.5080140123830494</v>
      </c>
      <c r="X601" s="60">
        <f>G601^3*(1+H601*Overview!$F$38)</f>
        <v>16.861847984322896</v>
      </c>
      <c r="Y601" s="61">
        <f>G601^3*Overview!$F$42*(1+Overview!$F$38*H601)+I601*Overview!$F$39/Overview!$F$40</f>
        <v>1.7327491363947596</v>
      </c>
      <c r="AD601" s="2"/>
    </row>
    <row r="602" spans="1:30">
      <c r="A602" s="34">
        <v>599</v>
      </c>
      <c r="B602">
        <v>1</v>
      </c>
      <c r="C602">
        <v>24</v>
      </c>
      <c r="D602" s="149">
        <f t="shared" si="56"/>
        <v>178.09744310451387</v>
      </c>
      <c r="E602" s="125">
        <f>B602/(B602+Overview!$F$22)</f>
        <v>0.58823529411764708</v>
      </c>
      <c r="F602" s="118">
        <f>EXP(Overview!$F$21/Overview!$F$5-Overview!$F$21/('='!C602+273.15))</f>
        <v>1.2060497570954571</v>
      </c>
      <c r="G602" s="77">
        <f t="shared" si="57"/>
        <v>2.3786354343553877</v>
      </c>
      <c r="H602" s="115">
        <f t="shared" si="58"/>
        <v>0.58823529411764708</v>
      </c>
      <c r="I602" s="80">
        <f>IF((A602-Overview!$F$43)/365=ROUND((A602-Overview!$F$43)/365,0),I601*0.05,I601+U601)</f>
        <v>4981.4160742094082</v>
      </c>
      <c r="J602" s="70">
        <f>IF(D602&lt;Overview!$F$16,1,'='!G602/Overview!$F$26)</f>
        <v>102.97123092447566</v>
      </c>
      <c r="K602" s="71">
        <f>IF(D602&lt;Overview!$F$17,'='!G602/Overview!$F$26,Overview!$F$33)</f>
        <v>9.1428571428571423</v>
      </c>
      <c r="L602" s="72">
        <f t="shared" si="59"/>
        <v>9.1428571428571423</v>
      </c>
      <c r="M602" s="81">
        <f>MIN(1,Overview!$F$44*F602*(G602-Overview!$F$25)^2+0.2)</f>
        <v>1</v>
      </c>
      <c r="N602" s="48">
        <f>L602*F602*Overview!$F$8</f>
        <v>0.12482270400293095</v>
      </c>
      <c r="O602" s="48">
        <f>F602*Overview!$F$6</f>
        <v>2.3686817229354781E-3</v>
      </c>
      <c r="P602" s="122">
        <f>N602*(H602/G602-(1+Overview!$F$35/'='!G602)/(Overview!$F$37*Overview!$F$33))/('='!H602+Overview!$F$36)</f>
        <v>3.3454336298602912E-3</v>
      </c>
      <c r="Q602" s="128">
        <f>(N602/G602-P602)*H602*Overview!$F$29*'='!G602^3</f>
        <v>352.11944104557324</v>
      </c>
      <c r="R602" s="57">
        <f t="shared" si="54"/>
        <v>0</v>
      </c>
      <c r="S602" s="58">
        <f t="shared" si="55"/>
        <v>2.652522325089952E-3</v>
      </c>
      <c r="T602" s="58">
        <f>IF(D602&lt;Overview!$F$18,(1-Overview!$F$9)*'='!Q602-'='!D602*'='!O602,0)</f>
        <v>0</v>
      </c>
      <c r="U602" s="54">
        <f>IF(D602&gt;=Overview!$F$18,(1-Overview!$F$9)*'='!Q602-Overview!$F$18*'='!O602,0)</f>
        <v>29.581082843950984</v>
      </c>
      <c r="V602" s="2"/>
      <c r="W602" s="112">
        <f>G602/Overview!$F$19</f>
        <v>3.5119377445081761</v>
      </c>
      <c r="X602" s="60">
        <f>G602^3*(1+H602*Overview!$F$38)</f>
        <v>16.918491490158928</v>
      </c>
      <c r="Y602" s="61">
        <f>G602^3*Overview!$F$42*(1+Overview!$F$38*H602)+I602*Overview!$F$39/Overview!$F$40</f>
        <v>1.7391294053390396</v>
      </c>
      <c r="AD602" s="2"/>
    </row>
    <row r="603" spans="1:30">
      <c r="A603" s="34">
        <v>600</v>
      </c>
      <c r="B603">
        <v>1</v>
      </c>
      <c r="C603">
        <v>24</v>
      </c>
      <c r="D603" s="149">
        <f t="shared" si="56"/>
        <v>178.09744310451387</v>
      </c>
      <c r="E603" s="125">
        <f>B603/(B603+Overview!$F$22)</f>
        <v>0.58823529411764708</v>
      </c>
      <c r="F603" s="118">
        <f>EXP(Overview!$F$21/Overview!$F$5-Overview!$F$21/('='!C603+273.15))</f>
        <v>1.2060497570954571</v>
      </c>
      <c r="G603" s="77">
        <f t="shared" si="57"/>
        <v>2.3812879566804779</v>
      </c>
      <c r="H603" s="115">
        <f t="shared" si="58"/>
        <v>0.58823529411764708</v>
      </c>
      <c r="I603" s="80">
        <f>IF((A603-Overview!$F$43)/365=ROUND((A603-Overview!$F$43)/365,0),I602*0.05,I602+U602)</f>
        <v>5010.9971570533589</v>
      </c>
      <c r="J603" s="70">
        <f>IF(D603&lt;Overview!$F$16,1,'='!G603/Overview!$F$26)</f>
        <v>103.08605873075662</v>
      </c>
      <c r="K603" s="71">
        <f>IF(D603&lt;Overview!$F$17,'='!G603/Overview!$F$26,Overview!$F$33)</f>
        <v>9.1428571428571423</v>
      </c>
      <c r="L603" s="72">
        <f t="shared" si="59"/>
        <v>9.1428571428571423</v>
      </c>
      <c r="M603" s="81">
        <f>MIN(1,Overview!$F$44*F603*(G603-Overview!$F$25)^2+0.2)</f>
        <v>1</v>
      </c>
      <c r="N603" s="48">
        <f>L603*F603*Overview!$F$8</f>
        <v>0.12482270400293095</v>
      </c>
      <c r="O603" s="48">
        <f>F603*Overview!$F$6</f>
        <v>2.3686817229354781E-3</v>
      </c>
      <c r="P603" s="122">
        <f>N603*(H603/G603-(1+Overview!$F$35/'='!G603)/(Overview!$F$37*Overview!$F$33))/('='!H603+Overview!$F$36)</f>
        <v>3.3353929697349889E-3</v>
      </c>
      <c r="Q603" s="128">
        <f>(N603/G603-P603)*H603*Overview!$F$29*'='!G603^3</f>
        <v>352.95061184453039</v>
      </c>
      <c r="R603" s="57">
        <f t="shared" si="54"/>
        <v>0</v>
      </c>
      <c r="S603" s="58">
        <f t="shared" si="55"/>
        <v>2.6475103698755543E-3</v>
      </c>
      <c r="T603" s="58">
        <f>IF(D603&lt;Overview!$F$18,(1-Overview!$F$9)*'='!Q603-'='!D603*'='!O603,0)</f>
        <v>0</v>
      </c>
      <c r="U603" s="54">
        <f>IF(D603&gt;=Overview!$F$18,(1-Overview!$F$9)*'='!Q603-Overview!$F$18*'='!O603,0)</f>
        <v>29.651898596022132</v>
      </c>
      <c r="V603" s="2"/>
      <c r="W603" s="112">
        <f>G603/Overview!$F$19</f>
        <v>3.5158540627203276</v>
      </c>
      <c r="X603" s="60">
        <f>G603^3*(1+H603*Overview!$F$38)</f>
        <v>16.975154320853981</v>
      </c>
      <c r="Y603" s="61">
        <f>G603^3*Overview!$F$42*(1+Overview!$F$38*H603)+I603*Overview!$F$39/Overview!$F$40</f>
        <v>1.7455144926106314</v>
      </c>
      <c r="AD603" s="2"/>
    </row>
    <row r="604" spans="1:30">
      <c r="A604" s="34">
        <v>601</v>
      </c>
      <c r="B604">
        <v>1</v>
      </c>
      <c r="C604">
        <v>24</v>
      </c>
      <c r="D604" s="149">
        <f t="shared" si="56"/>
        <v>178.09744310451387</v>
      </c>
      <c r="E604" s="125">
        <f>B604/(B604+Overview!$F$22)</f>
        <v>0.58823529411764708</v>
      </c>
      <c r="F604" s="118">
        <f>EXP(Overview!$F$21/Overview!$F$5-Overview!$F$21/('='!C604+273.15))</f>
        <v>1.2060497570954571</v>
      </c>
      <c r="G604" s="77">
        <f t="shared" si="57"/>
        <v>2.3839354670503536</v>
      </c>
      <c r="H604" s="115">
        <f t="shared" si="58"/>
        <v>0.58823529411764708</v>
      </c>
      <c r="I604" s="80">
        <f>IF((A604-Overview!$F$43)/365=ROUND((A604-Overview!$F$43)/365,0),I603*0.05,I603+U603)</f>
        <v>5040.6490556493809</v>
      </c>
      <c r="J604" s="70">
        <f>IF(D604&lt;Overview!$F$16,1,'='!G604/Overview!$F$26)</f>
        <v>103.20066956927938</v>
      </c>
      <c r="K604" s="71">
        <f>IF(D604&lt;Overview!$F$17,'='!G604/Overview!$F$26,Overview!$F$33)</f>
        <v>9.1428571428571423</v>
      </c>
      <c r="L604" s="72">
        <f t="shared" si="59"/>
        <v>9.1428571428571423</v>
      </c>
      <c r="M604" s="81">
        <f>MIN(1,Overview!$F$44*F604*(G604-Overview!$F$25)^2+0.2)</f>
        <v>1</v>
      </c>
      <c r="N604" s="48">
        <f>L604*F604*Overview!$F$8</f>
        <v>0.12482270400293095</v>
      </c>
      <c r="O604" s="48">
        <f>F604*Overview!$F$6</f>
        <v>2.3686817229354781E-3</v>
      </c>
      <c r="P604" s="122">
        <f>N604*(H604/G604-(1+Overview!$F$35/'='!G604)/(Overview!$F$37*Overview!$F$33))/('='!H604+Overview!$F$36)</f>
        <v>3.325393561991546E-3</v>
      </c>
      <c r="Q604" s="128">
        <f>(N604/G604-P604)*H604*Overview!$F$29*'='!G604^3</f>
        <v>353.78128726070048</v>
      </c>
      <c r="R604" s="57">
        <f t="shared" si="54"/>
        <v>0</v>
      </c>
      <c r="S604" s="58">
        <f t="shared" si="55"/>
        <v>2.6425078847775187E-3</v>
      </c>
      <c r="T604" s="58">
        <f>IF(D604&lt;Overview!$F$18,(1-Overview!$F$9)*'='!Q604-'='!D604*'='!O604,0)</f>
        <v>0</v>
      </c>
      <c r="U604" s="54">
        <f>IF(D604&gt;=Overview!$F$18,(1-Overview!$F$9)*'='!Q604-Overview!$F$18*'='!O604,0)</f>
        <v>29.722672141479826</v>
      </c>
      <c r="V604" s="2"/>
      <c r="W604" s="112">
        <f>G604/Overview!$F$19</f>
        <v>3.5197629810281317</v>
      </c>
      <c r="X604" s="60">
        <f>G604^3*(1+H604*Overview!$F$38)</f>
        <v>17.031836103225352</v>
      </c>
      <c r="Y604" s="61">
        <f>G604^3*Overview!$F$42*(1+Overview!$F$38*H604)+I604*Overview!$F$39/Overview!$F$40</f>
        <v>1.7519043627994093</v>
      </c>
      <c r="AD604" s="2"/>
    </row>
    <row r="605" spans="1:30">
      <c r="A605" s="34">
        <v>602</v>
      </c>
      <c r="B605">
        <v>1</v>
      </c>
      <c r="C605">
        <v>24</v>
      </c>
      <c r="D605" s="149">
        <f t="shared" si="56"/>
        <v>178.09744310451387</v>
      </c>
      <c r="E605" s="125">
        <f>B605/(B605+Overview!$F$22)</f>
        <v>0.58823529411764708</v>
      </c>
      <c r="F605" s="118">
        <f>EXP(Overview!$F$21/Overview!$F$5-Overview!$F$21/('='!C605+273.15))</f>
        <v>1.2060497570954571</v>
      </c>
      <c r="G605" s="77">
        <f t="shared" si="57"/>
        <v>2.3865779749351312</v>
      </c>
      <c r="H605" s="115">
        <f t="shared" si="58"/>
        <v>0.58823529411764708</v>
      </c>
      <c r="I605" s="80">
        <f>IF((A605-Overview!$F$43)/365=ROUND((A605-Overview!$F$43)/365,0),I604*0.05,I604+U604)</f>
        <v>5070.3717277908609</v>
      </c>
      <c r="J605" s="70">
        <f>IF(D605&lt;Overview!$F$16,1,'='!G605/Overview!$F$26)</f>
        <v>103.31506385000569</v>
      </c>
      <c r="K605" s="71">
        <f>IF(D605&lt;Overview!$F$17,'='!G605/Overview!$F$26,Overview!$F$33)</f>
        <v>9.1428571428571423</v>
      </c>
      <c r="L605" s="72">
        <f t="shared" si="59"/>
        <v>9.1428571428571423</v>
      </c>
      <c r="M605" s="81">
        <f>MIN(1,Overview!$F$44*F605*(G605-Overview!$F$25)^2+0.2)</f>
        <v>1</v>
      </c>
      <c r="N605" s="48">
        <f>L605*F605*Overview!$F$8</f>
        <v>0.12482270400293095</v>
      </c>
      <c r="O605" s="48">
        <f>F605*Overview!$F$6</f>
        <v>2.3686817229354781E-3</v>
      </c>
      <c r="P605" s="122">
        <f>N605*(H605/G605-(1+Overview!$F$35/'='!G605)/(Overview!$F$37*Overview!$F$33))/('='!H605+Overview!$F$36)</f>
        <v>3.3154351706950187E-3</v>
      </c>
      <c r="Q605" s="128">
        <f>(N605/G605-P605)*H605*Overview!$F$29*'='!G605^3</f>
        <v>354.61146450622385</v>
      </c>
      <c r="R605" s="57">
        <f t="shared" si="54"/>
        <v>0</v>
      </c>
      <c r="S605" s="58">
        <f t="shared" si="55"/>
        <v>2.6375148519020095E-3</v>
      </c>
      <c r="T605" s="58">
        <f>IF(D605&lt;Overview!$F$18,(1-Overview!$F$9)*'='!Q605-'='!D605*'='!O605,0)</f>
        <v>0</v>
      </c>
      <c r="U605" s="54">
        <f>IF(D605&gt;=Overview!$F$18,(1-Overview!$F$9)*'='!Q605-Overview!$F$18*'='!O605,0)</f>
        <v>29.793403242798416</v>
      </c>
      <c r="V605" s="2"/>
      <c r="W605" s="112">
        <f>G605/Overview!$F$19</f>
        <v>3.5236645134137476</v>
      </c>
      <c r="X605" s="60">
        <f>G605^3*(1+H605*Overview!$F$38)</f>
        <v>17.088536465272369</v>
      </c>
      <c r="Y605" s="61">
        <f>G605^3*Overview!$F$42*(1+Overview!$F$38*H605)+I605*Overview!$F$39/Overview!$F$40</f>
        <v>1.7582989805912437</v>
      </c>
      <c r="AD605" s="2"/>
    </row>
    <row r="606" spans="1:30">
      <c r="A606" s="34">
        <v>603</v>
      </c>
      <c r="B606">
        <v>1</v>
      </c>
      <c r="C606">
        <v>24</v>
      </c>
      <c r="D606" s="149">
        <f t="shared" si="56"/>
        <v>178.09744310451387</v>
      </c>
      <c r="E606" s="125">
        <f>B606/(B606+Overview!$F$22)</f>
        <v>0.58823529411764708</v>
      </c>
      <c r="F606" s="118">
        <f>EXP(Overview!$F$21/Overview!$F$5-Overview!$F$21/('='!C606+273.15))</f>
        <v>1.2060497570954571</v>
      </c>
      <c r="G606" s="77">
        <f t="shared" si="57"/>
        <v>2.3892154897870332</v>
      </c>
      <c r="H606" s="115">
        <f t="shared" si="58"/>
        <v>0.58823529411764708</v>
      </c>
      <c r="I606" s="80">
        <f>IF((A606-Overview!$F$43)/365=ROUND((A606-Overview!$F$43)/365,0),I605*0.05,I605+U605)</f>
        <v>5100.1651310336592</v>
      </c>
      <c r="J606" s="70">
        <f>IF(D606&lt;Overview!$F$16,1,'='!G606/Overview!$F$26)</f>
        <v>103.42924198212266</v>
      </c>
      <c r="K606" s="71">
        <f>IF(D606&lt;Overview!$F$17,'='!G606/Overview!$F$26,Overview!$F$33)</f>
        <v>9.1428571428571423</v>
      </c>
      <c r="L606" s="72">
        <f t="shared" si="59"/>
        <v>9.1428571428571423</v>
      </c>
      <c r="M606" s="81">
        <f>MIN(1,Overview!$F$44*F606*(G606-Overview!$F$25)^2+0.2)</f>
        <v>1</v>
      </c>
      <c r="N606" s="48">
        <f>L606*F606*Overview!$F$8</f>
        <v>0.12482270400293095</v>
      </c>
      <c r="O606" s="48">
        <f>F606*Overview!$F$6</f>
        <v>2.3686817229354781E-3</v>
      </c>
      <c r="P606" s="122">
        <f>N606*(H606/G606-(1+Overview!$F$35/'='!G606)/(Overview!$F$37*Overview!$F$33))/('='!H606+Overview!$F$36)</f>
        <v>3.3055175616959398E-3</v>
      </c>
      <c r="Q606" s="128">
        <f>(N606/G606-P606)*H606*Overview!$F$29*'='!G606^3</f>
        <v>355.4411408106717</v>
      </c>
      <c r="R606" s="57">
        <f t="shared" si="54"/>
        <v>0</v>
      </c>
      <c r="S606" s="58">
        <f t="shared" si="55"/>
        <v>2.6325312533890016E-3</v>
      </c>
      <c r="T606" s="58">
        <f>IF(D606&lt;Overview!$F$18,(1-Overview!$F$9)*'='!Q606-'='!D606*'='!O606,0)</f>
        <v>0</v>
      </c>
      <c r="U606" s="54">
        <f>IF(D606&gt;=Overview!$F$18,(1-Overview!$F$9)*'='!Q606-Overview!$F$18*'='!O606,0)</f>
        <v>29.864091663937373</v>
      </c>
      <c r="V606" s="2"/>
      <c r="W606" s="112">
        <f>G606/Overview!$F$19</f>
        <v>3.5275586738329148</v>
      </c>
      <c r="X606" s="60">
        <f>G606^3*(1+H606*Overview!$F$38)</f>
        <v>17.145255036176835</v>
      </c>
      <c r="Y606" s="61">
        <f>G606^3*Overview!$F$42*(1+Overview!$F$38*H606)+I606*Overview!$F$39/Overview!$F$40</f>
        <v>1.7646983107681047</v>
      </c>
      <c r="AD606" s="2"/>
    </row>
    <row r="607" spans="1:30">
      <c r="A607" s="34">
        <v>604</v>
      </c>
      <c r="B607">
        <v>1</v>
      </c>
      <c r="C607">
        <v>24</v>
      </c>
      <c r="D607" s="149">
        <f t="shared" si="56"/>
        <v>178.09744310451387</v>
      </c>
      <c r="E607" s="125">
        <f>B607/(B607+Overview!$F$22)</f>
        <v>0.58823529411764708</v>
      </c>
      <c r="F607" s="118">
        <f>EXP(Overview!$F$21/Overview!$F$5-Overview!$F$21/('='!C607+273.15))</f>
        <v>1.2060497570954571</v>
      </c>
      <c r="G607" s="77">
        <f t="shared" si="57"/>
        <v>2.3918480210404223</v>
      </c>
      <c r="H607" s="115">
        <f t="shared" si="58"/>
        <v>0.58823529411764708</v>
      </c>
      <c r="I607" s="80">
        <f>IF((A607-Overview!$F$43)/365=ROUND((A607-Overview!$F$43)/365,0),I606*0.05,I606+U606)</f>
        <v>5130.0292226975962</v>
      </c>
      <c r="J607" s="70">
        <f>IF(D607&lt;Overview!$F$16,1,'='!G607/Overview!$F$26)</f>
        <v>103.54320437404427</v>
      </c>
      <c r="K607" s="71">
        <f>IF(D607&lt;Overview!$F$17,'='!G607/Overview!$F$26,Overview!$F$33)</f>
        <v>9.1428571428571423</v>
      </c>
      <c r="L607" s="72">
        <f t="shared" si="59"/>
        <v>9.1428571428571423</v>
      </c>
      <c r="M607" s="81">
        <f>MIN(1,Overview!$F$44*F607*(G607-Overview!$F$25)^2+0.2)</f>
        <v>1</v>
      </c>
      <c r="N607" s="48">
        <f>L607*F607*Overview!$F$8</f>
        <v>0.12482270400293095</v>
      </c>
      <c r="O607" s="48">
        <f>F607*Overview!$F$6</f>
        <v>2.3686817229354781E-3</v>
      </c>
      <c r="P607" s="122">
        <f>N607*(H607/G607-(1+Overview!$F$35/'='!G607)/(Overview!$F$37*Overview!$F$33))/('='!H607+Overview!$F$36)</f>
        <v>3.2956405026134507E-3</v>
      </c>
      <c r="Q607" s="128">
        <f>(N607/G607-P607)*H607*Overview!$F$29*'='!G607^3</f>
        <v>356.2703134209778</v>
      </c>
      <c r="R607" s="57">
        <f t="shared" si="54"/>
        <v>0</v>
      </c>
      <c r="S607" s="58">
        <f t="shared" si="55"/>
        <v>2.6275570714122151E-3</v>
      </c>
      <c r="T607" s="58">
        <f>IF(D607&lt;Overview!$F$18,(1-Overview!$F$9)*'='!Q607-'='!D607*'='!O607,0)</f>
        <v>0</v>
      </c>
      <c r="U607" s="54">
        <f>IF(D607&gt;=Overview!$F$18,(1-Overview!$F$9)*'='!Q607-Overview!$F$18*'='!O607,0)</f>
        <v>29.934737170335453</v>
      </c>
      <c r="V607" s="2"/>
      <c r="W607" s="112">
        <f>G607/Overview!$F$19</f>
        <v>3.531445476215004</v>
      </c>
      <c r="X607" s="60">
        <f>G607^3*(1+H607*Overview!$F$38)</f>
        <v>17.201991446303438</v>
      </c>
      <c r="Y607" s="61">
        <f>G607^3*Overview!$F$42*(1+Overview!$F$38*H607)+I607*Overview!$F$39/Overview!$F$40</f>
        <v>1.7711023182081684</v>
      </c>
      <c r="AD607" s="2"/>
    </row>
    <row r="608" spans="1:30">
      <c r="A608" s="34">
        <v>605</v>
      </c>
      <c r="B608">
        <v>1</v>
      </c>
      <c r="C608">
        <v>24</v>
      </c>
      <c r="D608" s="149">
        <f t="shared" si="56"/>
        <v>178.09744310451387</v>
      </c>
      <c r="E608" s="125">
        <f>B608/(B608+Overview!$F$22)</f>
        <v>0.58823529411764708</v>
      </c>
      <c r="F608" s="118">
        <f>EXP(Overview!$F$21/Overview!$F$5-Overview!$F$21/('='!C608+273.15))</f>
        <v>1.2060497570954571</v>
      </c>
      <c r="G608" s="77">
        <f t="shared" si="57"/>
        <v>2.3944755781118343</v>
      </c>
      <c r="H608" s="115">
        <f t="shared" si="58"/>
        <v>0.58823529411764708</v>
      </c>
      <c r="I608" s="80">
        <f>IF((A608-Overview!$F$43)/365=ROUND((A608-Overview!$F$43)/365,0),I607*0.05,I607+U607)</f>
        <v>5159.9639598679314</v>
      </c>
      <c r="J608" s="70">
        <f>IF(D608&lt;Overview!$F$16,1,'='!G608/Overview!$F$26)</f>
        <v>103.65695143341274</v>
      </c>
      <c r="K608" s="71">
        <f>IF(D608&lt;Overview!$F$17,'='!G608/Overview!$F$26,Overview!$F$33)</f>
        <v>9.1428571428571423</v>
      </c>
      <c r="L608" s="72">
        <f t="shared" si="59"/>
        <v>9.1428571428571423</v>
      </c>
      <c r="M608" s="81">
        <f>MIN(1,Overview!$F$44*F608*(G608-Overview!$F$25)^2+0.2)</f>
        <v>1</v>
      </c>
      <c r="N608" s="48">
        <f>L608*F608*Overview!$F$8</f>
        <v>0.12482270400293095</v>
      </c>
      <c r="O608" s="48">
        <f>F608*Overview!$F$6</f>
        <v>2.3686817229354781E-3</v>
      </c>
      <c r="P608" s="122">
        <f>N608*(H608/G608-(1+Overview!$F$35/'='!G608)/(Overview!$F$37*Overview!$F$33))/('='!H608+Overview!$F$36)</f>
        <v>3.2858037628186246E-3</v>
      </c>
      <c r="Q608" s="128">
        <f>(N608/G608-P608)*H608*Overview!$F$29*'='!G608^3</f>
        <v>357.0989796013705</v>
      </c>
      <c r="R608" s="57">
        <f t="shared" si="54"/>
        <v>0</v>
      </c>
      <c r="S608" s="58">
        <f t="shared" si="55"/>
        <v>2.6225922881790553E-3</v>
      </c>
      <c r="T608" s="58">
        <f>IF(D608&lt;Overview!$F$18,(1-Overview!$F$9)*'='!Q608-'='!D608*'='!O608,0)</f>
        <v>0</v>
      </c>
      <c r="U608" s="54">
        <f>IF(D608&gt;=Overview!$F$18,(1-Overview!$F$9)*'='!Q608-Overview!$F$18*'='!O608,0)</f>
        <v>30.005339528904912</v>
      </c>
      <c r="V608" s="2"/>
      <c r="W608" s="112">
        <f>G608/Overview!$F$19</f>
        <v>3.5353249344630653</v>
      </c>
      <c r="X608" s="60">
        <f>G608^3*(1+H608*Overview!$F$38)</f>
        <v>17.258745327200156</v>
      </c>
      <c r="Y608" s="61">
        <f>G608^3*Overview!$F$42*(1+Overview!$F$38*H608)+I608*Overview!$F$39/Overview!$F$40</f>
        <v>1.7775109678859111</v>
      </c>
      <c r="AD608" s="2"/>
    </row>
    <row r="609" spans="1:30">
      <c r="A609" s="34">
        <v>606</v>
      </c>
      <c r="B609">
        <v>1</v>
      </c>
      <c r="C609">
        <v>24</v>
      </c>
      <c r="D609" s="149">
        <f t="shared" si="56"/>
        <v>178.09744310451387</v>
      </c>
      <c r="E609" s="125">
        <f>B609/(B609+Overview!$F$22)</f>
        <v>0.58823529411764708</v>
      </c>
      <c r="F609" s="118">
        <f>EXP(Overview!$F$21/Overview!$F$5-Overview!$F$21/('='!C609+273.15))</f>
        <v>1.2060497570954571</v>
      </c>
      <c r="G609" s="77">
        <f t="shared" si="57"/>
        <v>2.3970981704000134</v>
      </c>
      <c r="H609" s="115">
        <f t="shared" si="58"/>
        <v>0.58823529411764708</v>
      </c>
      <c r="I609" s="80">
        <f>IF((A609-Overview!$F$43)/365=ROUND((A609-Overview!$F$43)/365,0),I608*0.05,I608+U608)</f>
        <v>5189.9692993968365</v>
      </c>
      <c r="J609" s="70">
        <f>IF(D609&lt;Overview!$F$16,1,'='!G609/Overview!$F$26)</f>
        <v>103.77048356710016</v>
      </c>
      <c r="K609" s="71">
        <f>IF(D609&lt;Overview!$F$17,'='!G609/Overview!$F$26,Overview!$F$33)</f>
        <v>9.1428571428571423</v>
      </c>
      <c r="L609" s="72">
        <f t="shared" si="59"/>
        <v>9.1428571428571423</v>
      </c>
      <c r="M609" s="81">
        <f>MIN(1,Overview!$F$44*F609*(G609-Overview!$F$25)^2+0.2)</f>
        <v>1</v>
      </c>
      <c r="N609" s="48">
        <f>L609*F609*Overview!$F$8</f>
        <v>0.12482270400293095</v>
      </c>
      <c r="O609" s="48">
        <f>F609*Overview!$F$6</f>
        <v>2.3686817229354781E-3</v>
      </c>
      <c r="P609" s="122">
        <f>N609*(H609/G609-(1+Overview!$F$35/'='!G609)/(Overview!$F$37*Overview!$F$33))/('='!H609+Overview!$F$36)</f>
        <v>3.2760071134179656E-3</v>
      </c>
      <c r="Q609" s="128">
        <f>(N609/G609-P609)*H609*Overview!$F$29*'='!G609^3</f>
        <v>357.92713663330539</v>
      </c>
      <c r="R609" s="57">
        <f t="shared" si="54"/>
        <v>0</v>
      </c>
      <c r="S609" s="58">
        <f t="shared" si="55"/>
        <v>2.6176368859305451E-3</v>
      </c>
      <c r="T609" s="58">
        <f>IF(D609&lt;Overview!$F$18,(1-Overview!$F$9)*'='!Q609-'='!D609*'='!O609,0)</f>
        <v>0</v>
      </c>
      <c r="U609" s="54">
        <f>IF(D609&gt;=Overview!$F$18,(1-Overview!$F$9)*'='!Q609-Overview!$F$18*'='!O609,0)</f>
        <v>30.075898508025766</v>
      </c>
      <c r="V609" s="2"/>
      <c r="W609" s="112">
        <f>G609/Overview!$F$19</f>
        <v>3.5391970624538804</v>
      </c>
      <c r="X609" s="60">
        <f>G609^3*(1+H609*Overview!$F$38)</f>
        <v>17.315516311598611</v>
      </c>
      <c r="Y609" s="61">
        <f>G609^3*Overview!$F$42*(1+Overview!$F$38*H609)+I609*Overview!$F$39/Overview!$F$40</f>
        <v>1.78392422487221</v>
      </c>
      <c r="AD609" s="2"/>
    </row>
    <row r="610" spans="1:30">
      <c r="A610" s="34">
        <v>607</v>
      </c>
      <c r="B610">
        <v>1</v>
      </c>
      <c r="C610">
        <v>24</v>
      </c>
      <c r="D610" s="149">
        <f t="shared" si="56"/>
        <v>178.09744310451387</v>
      </c>
      <c r="E610" s="125">
        <f>B610/(B610+Overview!$F$22)</f>
        <v>0.58823529411764708</v>
      </c>
      <c r="F610" s="118">
        <f>EXP(Overview!$F$21/Overview!$F$5-Overview!$F$21/('='!C610+273.15))</f>
        <v>1.2060497570954571</v>
      </c>
      <c r="G610" s="77">
        <f t="shared" si="57"/>
        <v>2.3997158072859439</v>
      </c>
      <c r="H610" s="115">
        <f t="shared" si="58"/>
        <v>0.58823529411764708</v>
      </c>
      <c r="I610" s="80">
        <f>IF((A610-Overview!$F$43)/365=ROUND((A610-Overview!$F$43)/365,0),I609*0.05,I609+U609)</f>
        <v>5220.0451979048621</v>
      </c>
      <c r="J610" s="70">
        <f>IF(D610&lt;Overview!$F$16,1,'='!G610/Overview!$F$26)</f>
        <v>103.88380118120969</v>
      </c>
      <c r="K610" s="71">
        <f>IF(D610&lt;Overview!$F$17,'='!G610/Overview!$F$26,Overview!$F$33)</f>
        <v>9.1428571428571423</v>
      </c>
      <c r="L610" s="72">
        <f t="shared" si="59"/>
        <v>9.1428571428571423</v>
      </c>
      <c r="M610" s="81">
        <f>MIN(1,Overview!$F$44*F610*(G610-Overview!$F$25)^2+0.2)</f>
        <v>1</v>
      </c>
      <c r="N610" s="48">
        <f>L610*F610*Overview!$F$8</f>
        <v>0.12482270400293095</v>
      </c>
      <c r="O610" s="48">
        <f>F610*Overview!$F$6</f>
        <v>2.3686817229354781E-3</v>
      </c>
      <c r="P610" s="122">
        <f>N610*(H610/G610-(1+Overview!$F$35/'='!G610)/(Overview!$F$37*Overview!$F$33))/('='!H610+Overview!$F$36)</f>
        <v>3.266250327237112E-3</v>
      </c>
      <c r="Q610" s="128">
        <f>(N610/G610-P610)*H610*Overview!$F$29*'='!G610^3</f>
        <v>358.75478181539717</v>
      </c>
      <c r="R610" s="57">
        <f t="shared" si="54"/>
        <v>0</v>
      </c>
      <c r="S610" s="58">
        <f t="shared" si="55"/>
        <v>2.6126908469412615E-3</v>
      </c>
      <c r="T610" s="58">
        <f>IF(D610&lt;Overview!$F$18,(1-Overview!$F$9)*'='!Q610-'='!D610*'='!O610,0)</f>
        <v>0</v>
      </c>
      <c r="U610" s="54">
        <f>IF(D610&gt;=Overview!$F$18,(1-Overview!$F$9)*'='!Q610-Overview!$F$18*'='!O610,0)</f>
        <v>30.146413877539985</v>
      </c>
      <c r="V610" s="2"/>
      <c r="W610" s="112">
        <f>G610/Overview!$F$19</f>
        <v>3.5430618740380098</v>
      </c>
      <c r="X610" s="60">
        <f>G610^3*(1+H610*Overview!$F$38)</f>
        <v>17.372304033414352</v>
      </c>
      <c r="Y610" s="61">
        <f>G610^3*Overview!$F$42*(1+Overview!$F$38*H610)+I610*Overview!$F$39/Overview!$F$40</f>
        <v>1.7903420543344302</v>
      </c>
      <c r="AD610" s="2"/>
    </row>
    <row r="611" spans="1:30">
      <c r="A611" s="34">
        <v>608</v>
      </c>
      <c r="B611">
        <v>1</v>
      </c>
      <c r="C611">
        <v>24</v>
      </c>
      <c r="D611" s="149">
        <f t="shared" si="56"/>
        <v>178.09744310451387</v>
      </c>
      <c r="E611" s="125">
        <f>B611/(B611+Overview!$F$22)</f>
        <v>0.58823529411764708</v>
      </c>
      <c r="F611" s="118">
        <f>EXP(Overview!$F$21/Overview!$F$5-Overview!$F$21/('='!C611+273.15))</f>
        <v>1.2060497570954571</v>
      </c>
      <c r="G611" s="77">
        <f t="shared" si="57"/>
        <v>2.402328498132885</v>
      </c>
      <c r="H611" s="115">
        <f t="shared" si="58"/>
        <v>0.58823529411764708</v>
      </c>
      <c r="I611" s="80">
        <f>IF((A611-Overview!$F$43)/365=ROUND((A611-Overview!$F$43)/365,0),I610*0.05,I610+U610)</f>
        <v>5250.1916117824021</v>
      </c>
      <c r="J611" s="70">
        <f>IF(D611&lt;Overview!$F$16,1,'='!G611/Overview!$F$26)</f>
        <v>103.99690468107728</v>
      </c>
      <c r="K611" s="71">
        <f>IF(D611&lt;Overview!$F$17,'='!G611/Overview!$F$26,Overview!$F$33)</f>
        <v>9.1428571428571423</v>
      </c>
      <c r="L611" s="72">
        <f t="shared" si="59"/>
        <v>9.1428571428571423</v>
      </c>
      <c r="M611" s="81">
        <f>MIN(1,Overview!$F$44*F611*(G611-Overview!$F$25)^2+0.2)</f>
        <v>1</v>
      </c>
      <c r="N611" s="48">
        <f>L611*F611*Overview!$F$8</f>
        <v>0.12482270400293095</v>
      </c>
      <c r="O611" s="48">
        <f>F611*Overview!$F$6</f>
        <v>2.3686817229354781E-3</v>
      </c>
      <c r="P611" s="122">
        <f>N611*(H611/G611-(1+Overview!$F$35/'='!G611)/(Overview!$F$37*Overview!$F$33))/('='!H611+Overview!$F$36)</f>
        <v>3.2565331788047143E-3</v>
      </c>
      <c r="Q611" s="128">
        <f>(N611/G611-P611)*H611*Overview!$F$29*'='!G611^3</f>
        <v>359.58191246335258</v>
      </c>
      <c r="R611" s="57">
        <f t="shared" si="54"/>
        <v>0</v>
      </c>
      <c r="S611" s="58">
        <f t="shared" si="55"/>
        <v>2.6077541535192796E-3</v>
      </c>
      <c r="T611" s="58">
        <f>IF(D611&lt;Overview!$F$18,(1-Overview!$F$9)*'='!Q611-'='!D611*'='!O611,0)</f>
        <v>0</v>
      </c>
      <c r="U611" s="54">
        <f>IF(D611&gt;=Overview!$F$18,(1-Overview!$F$9)*'='!Q611-Overview!$F$18*'='!O611,0)</f>
        <v>30.216885408745785</v>
      </c>
      <c r="V611" s="2"/>
      <c r="W611" s="112">
        <f>G611/Overview!$F$19</f>
        <v>3.546919383039842</v>
      </c>
      <c r="X611" s="60">
        <f>G611^3*(1+H611*Overview!$F$38)</f>
        <v>17.429108127747178</v>
      </c>
      <c r="Y611" s="61">
        <f>G611^3*Overview!$F$42*(1+Overview!$F$38*H611)+I611*Overview!$F$39/Overview!$F$40</f>
        <v>1.7967644215365175</v>
      </c>
      <c r="AD611" s="2"/>
    </row>
    <row r="612" spans="1:30">
      <c r="A612" s="34">
        <v>609</v>
      </c>
      <c r="B612">
        <v>1</v>
      </c>
      <c r="C612">
        <v>24</v>
      </c>
      <c r="D612" s="149">
        <f t="shared" si="56"/>
        <v>178.09744310451387</v>
      </c>
      <c r="E612" s="125">
        <f>B612/(B612+Overview!$F$22)</f>
        <v>0.58823529411764708</v>
      </c>
      <c r="F612" s="118">
        <f>EXP(Overview!$F$21/Overview!$F$5-Overview!$F$21/('='!C612+273.15))</f>
        <v>1.2060497570954571</v>
      </c>
      <c r="G612" s="77">
        <f t="shared" si="57"/>
        <v>2.4049362522864044</v>
      </c>
      <c r="H612" s="115">
        <f t="shared" si="58"/>
        <v>0.58823529411764708</v>
      </c>
      <c r="I612" s="80">
        <f>IF((A612-Overview!$F$43)/365=ROUND((A612-Overview!$F$43)/365,0),I611*0.05,I611+U611)</f>
        <v>5280.4084971911479</v>
      </c>
      <c r="J612" s="70">
        <f>IF(D612&lt;Overview!$F$16,1,'='!G612/Overview!$F$26)</f>
        <v>104.10979447127292</v>
      </c>
      <c r="K612" s="71">
        <f>IF(D612&lt;Overview!$F$17,'='!G612/Overview!$F$26,Overview!$F$33)</f>
        <v>9.1428571428571423</v>
      </c>
      <c r="L612" s="72">
        <f t="shared" si="59"/>
        <v>9.1428571428571423</v>
      </c>
      <c r="M612" s="81">
        <f>MIN(1,Overview!$F$44*F612*(G612-Overview!$F$25)^2+0.2)</f>
        <v>1</v>
      </c>
      <c r="N612" s="48">
        <f>L612*F612*Overview!$F$8</f>
        <v>0.12482270400293095</v>
      </c>
      <c r="O612" s="48">
        <f>F612*Overview!$F$6</f>
        <v>2.3686817229354781E-3</v>
      </c>
      <c r="P612" s="122">
        <f>N612*(H612/G612-(1+Overview!$F$35/'='!G612)/(Overview!$F$37*Overview!$F$33))/('='!H612+Overview!$F$36)</f>
        <v>3.246855444336482E-3</v>
      </c>
      <c r="Q612" s="128">
        <f>(N612/G612-P612)*H612*Overview!$F$29*'='!G612^3</f>
        <v>360.40852590990357</v>
      </c>
      <c r="R612" s="57">
        <f t="shared" si="54"/>
        <v>0</v>
      </c>
      <c r="S612" s="58">
        <f t="shared" si="55"/>
        <v>2.6028267880060956E-3</v>
      </c>
      <c r="T612" s="58">
        <f>IF(D612&lt;Overview!$F$18,(1-Overview!$F$9)*'='!Q612-'='!D612*'='!O612,0)</f>
        <v>0</v>
      </c>
      <c r="U612" s="54">
        <f>IF(D612&gt;=Overview!$F$18,(1-Overview!$F$9)*'='!Q612-Overview!$F$18*'='!O612,0)</f>
        <v>30.28731287439193</v>
      </c>
      <c r="V612" s="2"/>
      <c r="W612" s="112">
        <f>G612/Overview!$F$19</f>
        <v>3.5507696032576472</v>
      </c>
      <c r="X612" s="60">
        <f>G612^3*(1+H612*Overview!$F$38)</f>
        <v>17.485928230881356</v>
      </c>
      <c r="Y612" s="61">
        <f>G612^3*Overview!$F$42*(1+Overview!$F$38*H612)+I612*Overview!$F$39/Overview!$F$40</f>
        <v>1.8031912918390831</v>
      </c>
      <c r="AD612" s="2"/>
    </row>
    <row r="613" spans="1:30">
      <c r="A613" s="34">
        <v>610</v>
      </c>
      <c r="B613">
        <v>1</v>
      </c>
      <c r="C613">
        <v>24</v>
      </c>
      <c r="D613" s="149">
        <f t="shared" si="56"/>
        <v>178.09744310451387</v>
      </c>
      <c r="E613" s="125">
        <f>B613/(B613+Overview!$F$22)</f>
        <v>0.58823529411764708</v>
      </c>
      <c r="F613" s="118">
        <f>EXP(Overview!$F$21/Overview!$F$5-Overview!$F$21/('='!C613+273.15))</f>
        <v>1.2060497570954571</v>
      </c>
      <c r="G613" s="77">
        <f t="shared" si="57"/>
        <v>2.4075390790744104</v>
      </c>
      <c r="H613" s="115">
        <f t="shared" si="58"/>
        <v>0.58823529411764708</v>
      </c>
      <c r="I613" s="80">
        <f>IF((A613-Overview!$F$43)/365=ROUND((A613-Overview!$F$43)/365,0),I612*0.05,I612+U612)</f>
        <v>5310.6958100655402</v>
      </c>
      <c r="J613" s="70">
        <f>IF(D613&lt;Overview!$F$16,1,'='!G613/Overview!$F$26)</f>
        <v>104.22247095560219</v>
      </c>
      <c r="K613" s="71">
        <f>IF(D613&lt;Overview!$F$17,'='!G613/Overview!$F$26,Overview!$F$33)</f>
        <v>9.1428571428571423</v>
      </c>
      <c r="L613" s="72">
        <f t="shared" si="59"/>
        <v>9.1428571428571423</v>
      </c>
      <c r="M613" s="81">
        <f>MIN(1,Overview!$F$44*F613*(G613-Overview!$F$25)^2+0.2)</f>
        <v>1</v>
      </c>
      <c r="N613" s="48">
        <f>L613*F613*Overview!$F$8</f>
        <v>0.12482270400293095</v>
      </c>
      <c r="O613" s="48">
        <f>F613*Overview!$F$6</f>
        <v>2.3686817229354781E-3</v>
      </c>
      <c r="P613" s="122">
        <f>N613*(H613/G613-(1+Overview!$F$35/'='!G613)/(Overview!$F$37*Overview!$F$33))/('='!H613+Overview!$F$36)</f>
        <v>3.2372169017194411E-3</v>
      </c>
      <c r="Q613" s="128">
        <f>(N613/G613-P613)*H613*Overview!$F$29*'='!G613^3</f>
        <v>361.23461950474012</v>
      </c>
      <c r="R613" s="57">
        <f t="shared" si="54"/>
        <v>0</v>
      </c>
      <c r="S613" s="58">
        <f t="shared" si="55"/>
        <v>2.5979087327765798E-3</v>
      </c>
      <c r="T613" s="58">
        <f>IF(D613&lt;Overview!$F$18,(1-Overview!$F$9)*'='!Q613-'='!D613*'='!O613,0)</f>
        <v>0</v>
      </c>
      <c r="U613" s="54">
        <f>IF(D613&gt;=Overview!$F$18,(1-Overview!$F$9)*'='!Q613-Overview!$F$18*'='!O613,0)</f>
        <v>30.357696048672004</v>
      </c>
      <c r="V613" s="2"/>
      <c r="W613" s="112">
        <f>G613/Overview!$F$19</f>
        <v>3.5546125484636208</v>
      </c>
      <c r="X613" s="60">
        <f>G613^3*(1+H613*Overview!$F$38)</f>
        <v>17.542763980285841</v>
      </c>
      <c r="Y613" s="61">
        <f>G613^3*Overview!$F$42*(1+Overview!$F$38*H613)+I613*Overview!$F$39/Overview!$F$40</f>
        <v>1.8096226306994829</v>
      </c>
      <c r="AD613" s="2"/>
    </row>
    <row r="614" spans="1:30">
      <c r="A614" s="34">
        <v>611</v>
      </c>
      <c r="B614">
        <v>1</v>
      </c>
      <c r="C614">
        <v>24</v>
      </c>
      <c r="D614" s="149">
        <f t="shared" si="56"/>
        <v>178.09744310451387</v>
      </c>
      <c r="E614" s="125">
        <f>B614/(B614+Overview!$F$22)</f>
        <v>0.58823529411764708</v>
      </c>
      <c r="F614" s="118">
        <f>EXP(Overview!$F$21/Overview!$F$5-Overview!$F$21/('='!C614+273.15))</f>
        <v>1.2060497570954571</v>
      </c>
      <c r="G614" s="77">
        <f t="shared" si="57"/>
        <v>2.4101369878071872</v>
      </c>
      <c r="H614" s="115">
        <f t="shared" si="58"/>
        <v>0.58823529411764708</v>
      </c>
      <c r="I614" s="80">
        <f>IF((A614-Overview!$F$43)/365=ROUND((A614-Overview!$F$43)/365,0),I613*0.05,I613+U613)</f>
        <v>5341.0535061142118</v>
      </c>
      <c r="J614" s="70">
        <f>IF(D614&lt;Overview!$F$16,1,'='!G614/Overview!$F$26)</f>
        <v>104.33493453710767</v>
      </c>
      <c r="K614" s="71">
        <f>IF(D614&lt;Overview!$F$17,'='!G614/Overview!$F$26,Overview!$F$33)</f>
        <v>9.1428571428571423</v>
      </c>
      <c r="L614" s="72">
        <f t="shared" si="59"/>
        <v>9.1428571428571423</v>
      </c>
      <c r="M614" s="81">
        <f>MIN(1,Overview!$F$44*F614*(G614-Overview!$F$25)^2+0.2)</f>
        <v>1</v>
      </c>
      <c r="N614" s="48">
        <f>L614*F614*Overview!$F$8</f>
        <v>0.12482270400293095</v>
      </c>
      <c r="O614" s="48">
        <f>F614*Overview!$F$6</f>
        <v>2.3686817229354781E-3</v>
      </c>
      <c r="P614" s="122">
        <f>N614*(H614/G614-(1+Overview!$F$35/'='!G614)/(Overview!$F$37*Overview!$F$33))/('='!H614+Overview!$F$36)</f>
        <v>3.2276173304963268E-3</v>
      </c>
      <c r="Q614" s="128">
        <f>(N614/G614-P614)*H614*Overview!$F$29*'='!G614^3</f>
        <v>362.06019061444334</v>
      </c>
      <c r="R614" s="57">
        <f t="shared" si="54"/>
        <v>0</v>
      </c>
      <c r="S614" s="58">
        <f t="shared" si="55"/>
        <v>2.5929999702388974E-3</v>
      </c>
      <c r="T614" s="58">
        <f>IF(D614&lt;Overview!$F$18,(1-Overview!$F$9)*'='!Q614-'='!D614*'='!O614,0)</f>
        <v>0</v>
      </c>
      <c r="U614" s="54">
        <f>IF(D614&gt;=Overview!$F$18,(1-Overview!$F$9)*'='!Q614-Overview!$F$18*'='!O614,0)</f>
        <v>30.428034707218718</v>
      </c>
      <c r="V614" s="2"/>
      <c r="W614" s="112">
        <f>G614/Overview!$F$19</f>
        <v>3.5584482324039381</v>
      </c>
      <c r="X614" s="60">
        <f>G614^3*(1+H614*Overview!$F$38)</f>
        <v>17.599615014614457</v>
      </c>
      <c r="Y614" s="61">
        <f>G614^3*Overview!$F$42*(1+Overview!$F$38*H614)+I614*Overview!$F$39/Overview!$F$40</f>
        <v>1.8160584036719003</v>
      </c>
      <c r="AD614" s="2"/>
    </row>
    <row r="615" spans="1:30">
      <c r="A615" s="34">
        <v>612</v>
      </c>
      <c r="B615">
        <v>1</v>
      </c>
      <c r="C615">
        <v>24</v>
      </c>
      <c r="D615" s="149">
        <f t="shared" si="56"/>
        <v>178.09744310451387</v>
      </c>
      <c r="E615" s="125">
        <f>B615/(B615+Overview!$F$22)</f>
        <v>0.58823529411764708</v>
      </c>
      <c r="F615" s="118">
        <f>EXP(Overview!$F$21/Overview!$F$5-Overview!$F$21/('='!C615+273.15))</f>
        <v>1.2060497570954571</v>
      </c>
      <c r="G615" s="77">
        <f t="shared" si="57"/>
        <v>2.4127299877774262</v>
      </c>
      <c r="H615" s="115">
        <f t="shared" si="58"/>
        <v>0.58823529411764708</v>
      </c>
      <c r="I615" s="80">
        <f>IF((A615-Overview!$F$43)/365=ROUND((A615-Overview!$F$43)/365,0),I614*0.05,I614+U614)</f>
        <v>5371.4815408214308</v>
      </c>
      <c r="J615" s="70">
        <f>IF(D615&lt;Overview!$F$16,1,'='!G615/Overview!$F$26)</f>
        <v>104.44718561807041</v>
      </c>
      <c r="K615" s="71">
        <f>IF(D615&lt;Overview!$F$17,'='!G615/Overview!$F$26,Overview!$F$33)</f>
        <v>9.1428571428571423</v>
      </c>
      <c r="L615" s="72">
        <f t="shared" si="59"/>
        <v>9.1428571428571423</v>
      </c>
      <c r="M615" s="81">
        <f>MIN(1,Overview!$F$44*F615*(G615-Overview!$F$25)^2+0.2)</f>
        <v>1</v>
      </c>
      <c r="N615" s="48">
        <f>L615*F615*Overview!$F$8</f>
        <v>0.12482270400293095</v>
      </c>
      <c r="O615" s="48">
        <f>F615*Overview!$F$6</f>
        <v>2.3686817229354781E-3</v>
      </c>
      <c r="P615" s="122">
        <f>N615*(H615/G615-(1+Overview!$F$35/'='!G615)/(Overview!$F$37*Overview!$F$33))/('='!H615+Overview!$F$36)</f>
        <v>3.2180565118501902E-3</v>
      </c>
      <c r="Q615" s="128">
        <f>(N615/G615-P615)*H615*Overview!$F$29*'='!G615^3</f>
        <v>362.88523662241903</v>
      </c>
      <c r="R615" s="57">
        <f t="shared" si="54"/>
        <v>0</v>
      </c>
      <c r="S615" s="58">
        <f t="shared" si="55"/>
        <v>2.5881004828344589E-3</v>
      </c>
      <c r="T615" s="58">
        <f>IF(D615&lt;Overview!$F$18,(1-Overview!$F$9)*'='!Q615-'='!D615*'='!O615,0)</f>
        <v>0</v>
      </c>
      <c r="U615" s="54">
        <f>IF(D615&gt;=Overview!$F$18,(1-Overview!$F$9)*'='!Q615-Overview!$F$18*'='!O615,0)</f>
        <v>30.498328627098246</v>
      </c>
      <c r="V615" s="2"/>
      <c r="W615" s="112">
        <f>G615/Overview!$F$19</f>
        <v>3.5622766687987983</v>
      </c>
      <c r="X615" s="60">
        <f>G615^3*(1+H615*Overview!$F$38)</f>
        <v>17.656480973706024</v>
      </c>
      <c r="Y615" s="61">
        <f>G615^3*Overview!$F$42*(1+Overview!$F$38*H615)+I615*Overview!$F$39/Overview!$F$40</f>
        <v>1.8224985764074189</v>
      </c>
      <c r="AD615" s="2"/>
    </row>
    <row r="616" spans="1:30">
      <c r="A616" s="34">
        <v>613</v>
      </c>
      <c r="B616">
        <v>1</v>
      </c>
      <c r="C616">
        <v>24</v>
      </c>
      <c r="D616" s="149">
        <f t="shared" si="56"/>
        <v>178.09744310451387</v>
      </c>
      <c r="E616" s="125">
        <f>B616/(B616+Overview!$F$22)</f>
        <v>0.58823529411764708</v>
      </c>
      <c r="F616" s="118">
        <f>EXP(Overview!$F$21/Overview!$F$5-Overview!$F$21/('='!C616+273.15))</f>
        <v>1.2060497570954571</v>
      </c>
      <c r="G616" s="77">
        <f t="shared" si="57"/>
        <v>2.4153180882602605</v>
      </c>
      <c r="H616" s="115">
        <f t="shared" si="58"/>
        <v>0.58823529411764708</v>
      </c>
      <c r="I616" s="80">
        <f>IF((A616-Overview!$F$43)/365=ROUND((A616-Overview!$F$43)/365,0),I615*0.05,I615+U615)</f>
        <v>5401.9798694485289</v>
      </c>
      <c r="J616" s="70">
        <f>IF(D616&lt;Overview!$F$16,1,'='!G616/Overview!$F$26)</f>
        <v>104.55922460001128</v>
      </c>
      <c r="K616" s="71">
        <f>IF(D616&lt;Overview!$F$17,'='!G616/Overview!$F$26,Overview!$F$33)</f>
        <v>9.1428571428571423</v>
      </c>
      <c r="L616" s="72">
        <f t="shared" si="59"/>
        <v>9.1428571428571423</v>
      </c>
      <c r="M616" s="81">
        <f>MIN(1,Overview!$F$44*F616*(G616-Overview!$F$25)^2+0.2)</f>
        <v>1</v>
      </c>
      <c r="N616" s="48">
        <f>L616*F616*Overview!$F$8</f>
        <v>0.12482270400293095</v>
      </c>
      <c r="O616" s="48">
        <f>F616*Overview!$F$6</f>
        <v>2.3686817229354781E-3</v>
      </c>
      <c r="P616" s="122">
        <f>N616*(H616/G616-(1+Overview!$F$35/'='!G616)/(Overview!$F$37*Overview!$F$33))/('='!H616+Overview!$F$36)</f>
        <v>3.2085342285891475E-3</v>
      </c>
      <c r="Q616" s="128">
        <f>(N616/G616-P616)*H616*Overview!$F$29*'='!G616^3</f>
        <v>363.70975492883179</v>
      </c>
      <c r="R616" s="57">
        <f t="shared" si="54"/>
        <v>0</v>
      </c>
      <c r="S616" s="58">
        <f t="shared" si="55"/>
        <v>2.5832102530378496E-3</v>
      </c>
      <c r="T616" s="58">
        <f>IF(D616&lt;Overview!$F$18,(1-Overview!$F$9)*'='!Q616-'='!D616*'='!O616,0)</f>
        <v>0</v>
      </c>
      <c r="U616" s="54">
        <f>IF(D616&gt;=Overview!$F$18,(1-Overview!$F$9)*'='!Q616-Overview!$F$18*'='!O616,0)</f>
        <v>30.568577586804615</v>
      </c>
      <c r="V616" s="2"/>
      <c r="W616" s="112">
        <f>G616/Overview!$F$19</f>
        <v>3.5660978713424782</v>
      </c>
      <c r="X616" s="60">
        <f>G616^3*(1+H616*Overview!$F$38)</f>
        <v>17.713361498584494</v>
      </c>
      <c r="Y616" s="61">
        <f>G616^3*Overview!$F$42*(1+Overview!$F$38*H616)+I616*Overview!$F$39/Overview!$F$40</f>
        <v>1.8289431146540949</v>
      </c>
      <c r="AD616" s="2"/>
    </row>
    <row r="617" spans="1:30">
      <c r="A617" s="34">
        <v>614</v>
      </c>
      <c r="B617">
        <v>1</v>
      </c>
      <c r="C617">
        <v>24</v>
      </c>
      <c r="D617" s="149">
        <f t="shared" si="56"/>
        <v>178.09744310451387</v>
      </c>
      <c r="E617" s="125">
        <f>B617/(B617+Overview!$F$22)</f>
        <v>0.58823529411764708</v>
      </c>
      <c r="F617" s="118">
        <f>EXP(Overview!$F$21/Overview!$F$5-Overview!$F$21/('='!C617+273.15))</f>
        <v>1.2060497570954571</v>
      </c>
      <c r="G617" s="77">
        <f t="shared" si="57"/>
        <v>2.4179012985132982</v>
      </c>
      <c r="H617" s="115">
        <f t="shared" si="58"/>
        <v>0.58823529411764708</v>
      </c>
      <c r="I617" s="80">
        <f>IF((A617-Overview!$F$43)/365=ROUND((A617-Overview!$F$43)/365,0),I616*0.05,I616+U616)</f>
        <v>5432.5484470353331</v>
      </c>
      <c r="J617" s="70">
        <f>IF(D617&lt;Overview!$F$16,1,'='!G617/Overview!$F$26)</f>
        <v>104.67105188369257</v>
      </c>
      <c r="K617" s="71">
        <f>IF(D617&lt;Overview!$F$17,'='!G617/Overview!$F$26,Overview!$F$33)</f>
        <v>9.1428571428571423</v>
      </c>
      <c r="L617" s="72">
        <f t="shared" si="59"/>
        <v>9.1428571428571423</v>
      </c>
      <c r="M617" s="81">
        <f>MIN(1,Overview!$F$44*F617*(G617-Overview!$F$25)^2+0.2)</f>
        <v>1</v>
      </c>
      <c r="N617" s="48">
        <f>L617*F617*Overview!$F$8</f>
        <v>0.12482270400293095</v>
      </c>
      <c r="O617" s="48">
        <f>F617*Overview!$F$6</f>
        <v>2.3686817229354781E-3</v>
      </c>
      <c r="P617" s="122">
        <f>N617*(H617/G617-(1+Overview!$F$35/'='!G617)/(Overview!$F$37*Overview!$F$33))/('='!H617+Overview!$F$36)</f>
        <v>3.1990502651313129E-3</v>
      </c>
      <c r="Q617" s="128">
        <f>(N617/G617-P617)*H617*Overview!$F$29*'='!G617^3</f>
        <v>364.53374295053823</v>
      </c>
      <c r="R617" s="57">
        <f t="shared" si="54"/>
        <v>0</v>
      </c>
      <c r="S617" s="58">
        <f t="shared" si="55"/>
        <v>2.5783292633567707E-3</v>
      </c>
      <c r="T617" s="58">
        <f>IF(D617&lt;Overview!$F$18,(1-Overview!$F$9)*'='!Q617-'='!D617*'='!O617,0)</f>
        <v>0</v>
      </c>
      <c r="U617" s="54">
        <f>IF(D617&gt;=Overview!$F$18,(1-Overview!$F$9)*'='!Q617-Overview!$F$18*'='!O617,0)</f>
        <v>30.638781366254001</v>
      </c>
      <c r="V617" s="2"/>
      <c r="W617" s="112">
        <f>G617/Overview!$F$19</f>
        <v>3.5699118537033785</v>
      </c>
      <c r="X617" s="60">
        <f>G617^3*(1+H617*Overview!$F$38)</f>
        <v>17.770256231459012</v>
      </c>
      <c r="Y617" s="61">
        <f>G617^3*Overview!$F$42*(1+Overview!$F$38*H617)+I617*Overview!$F$39/Overview!$F$40</f>
        <v>1.8353919842570281</v>
      </c>
      <c r="AD617" s="2"/>
    </row>
    <row r="618" spans="1:30">
      <c r="A618" s="34">
        <v>615</v>
      </c>
      <c r="B618">
        <v>1</v>
      </c>
      <c r="C618">
        <v>24</v>
      </c>
      <c r="D618" s="149">
        <f t="shared" si="56"/>
        <v>178.09744310451387</v>
      </c>
      <c r="E618" s="125">
        <f>B618/(B618+Overview!$F$22)</f>
        <v>0.58823529411764708</v>
      </c>
      <c r="F618" s="118">
        <f>EXP(Overview!$F$21/Overview!$F$5-Overview!$F$21/('='!C618+273.15))</f>
        <v>1.2060497570954571</v>
      </c>
      <c r="G618" s="77">
        <f t="shared" si="57"/>
        <v>2.4204796277766549</v>
      </c>
      <c r="H618" s="115">
        <f t="shared" si="58"/>
        <v>0.58823529411764708</v>
      </c>
      <c r="I618" s="80">
        <f>IF((A618-Overview!$F$43)/365=ROUND((A618-Overview!$F$43)/365,0),I617*0.05,I617+U617)</f>
        <v>5463.1872284015872</v>
      </c>
      <c r="J618" s="70">
        <f>IF(D618&lt;Overview!$F$16,1,'='!G618/Overview!$F$26)</f>
        <v>104.78266786911927</v>
      </c>
      <c r="K618" s="71">
        <f>IF(D618&lt;Overview!$F$17,'='!G618/Overview!$F$26,Overview!$F$33)</f>
        <v>9.1428571428571423</v>
      </c>
      <c r="L618" s="72">
        <f t="shared" si="59"/>
        <v>9.1428571428571423</v>
      </c>
      <c r="M618" s="81">
        <f>MIN(1,Overview!$F$44*F618*(G618-Overview!$F$25)^2+0.2)</f>
        <v>1</v>
      </c>
      <c r="N618" s="48">
        <f>L618*F618*Overview!$F$8</f>
        <v>0.12482270400293095</v>
      </c>
      <c r="O618" s="48">
        <f>F618*Overview!$F$6</f>
        <v>2.3686817229354781E-3</v>
      </c>
      <c r="P618" s="122">
        <f>N618*(H618/G618-(1+Overview!$F$35/'='!G618)/(Overview!$F$37*Overview!$F$33))/('='!H618+Overview!$F$36)</f>
        <v>3.1896044074898951E-3</v>
      </c>
      <c r="Q618" s="128">
        <f>(N618/G618-P618)*H618*Overview!$F$29*'='!G618^3</f>
        <v>365.35719812102172</v>
      </c>
      <c r="R618" s="57">
        <f t="shared" si="54"/>
        <v>0</v>
      </c>
      <c r="S618" s="58">
        <f t="shared" si="55"/>
        <v>2.5734574963319728E-3</v>
      </c>
      <c r="T618" s="58">
        <f>IF(D618&lt;Overview!$F$18,(1-Overview!$F$9)*'='!Q618-'='!D618*'='!O618,0)</f>
        <v>0</v>
      </c>
      <c r="U618" s="54">
        <f>IF(D618&gt;=Overview!$F$18,(1-Overview!$F$9)*'='!Q618-Overview!$F$18*'='!O618,0)</f>
        <v>30.708939746779198</v>
      </c>
      <c r="V618" s="2"/>
      <c r="W618" s="112">
        <f>G618/Overview!$F$19</f>
        <v>3.5737186295240733</v>
      </c>
      <c r="X618" s="60">
        <f>G618^3*(1+H618*Overview!$F$38)</f>
        <v>17.827164815723972</v>
      </c>
      <c r="Y618" s="61">
        <f>G618^3*Overview!$F$42*(1+Overview!$F$38*H618)+I618*Overview!$F$39/Overview!$F$40</f>
        <v>1.8418451511584264</v>
      </c>
      <c r="AD618" s="2"/>
    </row>
    <row r="619" spans="1:30">
      <c r="A619" s="34">
        <v>616</v>
      </c>
      <c r="B619">
        <v>1</v>
      </c>
      <c r="C619">
        <v>24</v>
      </c>
      <c r="D619" s="149">
        <f t="shared" si="56"/>
        <v>178.09744310451387</v>
      </c>
      <c r="E619" s="125">
        <f>B619/(B619+Overview!$F$22)</f>
        <v>0.58823529411764708</v>
      </c>
      <c r="F619" s="118">
        <f>EXP(Overview!$F$21/Overview!$F$5-Overview!$F$21/('='!C619+273.15))</f>
        <v>1.2060497570954571</v>
      </c>
      <c r="G619" s="77">
        <f t="shared" si="57"/>
        <v>2.4230530852729868</v>
      </c>
      <c r="H619" s="115">
        <f t="shared" si="58"/>
        <v>0.58823529411764708</v>
      </c>
      <c r="I619" s="80">
        <f>IF((A619-Overview!$F$43)/365=ROUND((A619-Overview!$F$43)/365,0),I618*0.05,I618+U618)</f>
        <v>5493.8961681483661</v>
      </c>
      <c r="J619" s="70">
        <f>IF(D619&lt;Overview!$F$16,1,'='!G619/Overview!$F$26)</f>
        <v>104.89407295554057</v>
      </c>
      <c r="K619" s="71">
        <f>IF(D619&lt;Overview!$F$17,'='!G619/Overview!$F$26,Overview!$F$33)</f>
        <v>9.1428571428571423</v>
      </c>
      <c r="L619" s="72">
        <f t="shared" si="59"/>
        <v>9.1428571428571423</v>
      </c>
      <c r="M619" s="81">
        <f>MIN(1,Overview!$F$44*F619*(G619-Overview!$F$25)^2+0.2)</f>
        <v>1</v>
      </c>
      <c r="N619" s="48">
        <f>L619*F619*Overview!$F$8</f>
        <v>0.12482270400293095</v>
      </c>
      <c r="O619" s="48">
        <f>F619*Overview!$F$6</f>
        <v>2.3686817229354781E-3</v>
      </c>
      <c r="P619" s="122">
        <f>N619*(H619/G619-(1+Overview!$F$35/'='!G619)/(Overview!$F$37*Overview!$F$33))/('='!H619+Overview!$F$36)</f>
        <v>3.1801964432584626E-3</v>
      </c>
      <c r="Q619" s="128">
        <f>(N619/G619-P619)*H619*Overview!$F$29*'='!G619^3</f>
        <v>366.18011789032596</v>
      </c>
      <c r="R619" s="57">
        <f t="shared" si="54"/>
        <v>0</v>
      </c>
      <c r="S619" s="58">
        <f t="shared" si="55"/>
        <v>2.5685949345371989E-3</v>
      </c>
      <c r="T619" s="58">
        <f>IF(D619&lt;Overview!$F$18,(1-Overview!$F$9)*'='!Q619-'='!D619*'='!O619,0)</f>
        <v>0</v>
      </c>
      <c r="U619" s="54">
        <f>IF(D619&gt;=Overview!$F$18,(1-Overview!$F$9)*'='!Q619-Overview!$F$18*'='!O619,0)</f>
        <v>30.779052511123918</v>
      </c>
      <c r="V619" s="2"/>
      <c r="W619" s="112">
        <f>G619/Overview!$F$19</f>
        <v>3.5775182124213596</v>
      </c>
      <c r="X619" s="60">
        <f>G619^3*(1+H619*Overview!$F$38)</f>
        <v>17.884086895959001</v>
      </c>
      <c r="Y619" s="61">
        <f>G619^3*Overview!$F$42*(1+Overview!$F$38*H619)+I619*Overview!$F$39/Overview!$F$40</f>
        <v>1.8483025813976663</v>
      </c>
      <c r="AD619" s="2"/>
    </row>
    <row r="620" spans="1:30">
      <c r="A620" s="34">
        <v>617</v>
      </c>
      <c r="B620">
        <v>1</v>
      </c>
      <c r="C620">
        <v>24</v>
      </c>
      <c r="D620" s="149">
        <f t="shared" si="56"/>
        <v>178.09744310451387</v>
      </c>
      <c r="E620" s="125">
        <f>B620/(B620+Overview!$F$22)</f>
        <v>0.58823529411764708</v>
      </c>
      <c r="F620" s="118">
        <f>EXP(Overview!$F$21/Overview!$F$5-Overview!$F$21/('='!C620+273.15))</f>
        <v>1.2060497570954571</v>
      </c>
      <c r="G620" s="77">
        <f t="shared" si="57"/>
        <v>2.4256216802075241</v>
      </c>
      <c r="H620" s="115">
        <f t="shared" si="58"/>
        <v>0.58823529411764708</v>
      </c>
      <c r="I620" s="80">
        <f>IF((A620-Overview!$F$43)/365=ROUND((A620-Overview!$F$43)/365,0),I619*0.05,I619+U619)</f>
        <v>5524.6752206594902</v>
      </c>
      <c r="J620" s="70">
        <f>IF(D620&lt;Overview!$F$16,1,'='!G620/Overview!$F$26)</f>
        <v>105.00526754145126</v>
      </c>
      <c r="K620" s="71">
        <f>IF(D620&lt;Overview!$F$17,'='!G620/Overview!$F$26,Overview!$F$33)</f>
        <v>9.1428571428571423</v>
      </c>
      <c r="L620" s="72">
        <f t="shared" si="59"/>
        <v>9.1428571428571423</v>
      </c>
      <c r="M620" s="81">
        <f>MIN(1,Overview!$F$44*F620*(G620-Overview!$F$25)^2+0.2)</f>
        <v>1</v>
      </c>
      <c r="N620" s="48">
        <f>L620*F620*Overview!$F$8</f>
        <v>0.12482270400293095</v>
      </c>
      <c r="O620" s="48">
        <f>F620*Overview!$F$6</f>
        <v>2.3686817229354781E-3</v>
      </c>
      <c r="P620" s="122">
        <f>N620*(H620/G620-(1+Overview!$F$35/'='!G620)/(Overview!$F$37*Overview!$F$33))/('='!H620+Overview!$F$36)</f>
        <v>3.1708261615963629E-3</v>
      </c>
      <c r="Q620" s="128">
        <f>(N620/G620-P620)*H620*Overview!$F$29*'='!G620^3</f>
        <v>367.00249972498966</v>
      </c>
      <c r="R620" s="57">
        <f t="shared" si="54"/>
        <v>0</v>
      </c>
      <c r="S620" s="58">
        <f t="shared" si="55"/>
        <v>2.5637415605791148E-3</v>
      </c>
      <c r="T620" s="58">
        <f>IF(D620&lt;Overview!$F$18,(1-Overview!$F$9)*'='!Q620-'='!D620*'='!O620,0)</f>
        <v>0</v>
      </c>
      <c r="U620" s="54">
        <f>IF(D620&gt;=Overview!$F$18,(1-Overview!$F$9)*'='!Q620-Overview!$F$18*'='!O620,0)</f>
        <v>30.849119443437264</v>
      </c>
      <c r="V620" s="2"/>
      <c r="W620" s="112">
        <f>G620/Overview!$F$19</f>
        <v>3.5813106159863044</v>
      </c>
      <c r="X620" s="60">
        <f>G620^3*(1+H620*Overview!$F$38)</f>
        <v>17.941022117928977</v>
      </c>
      <c r="Y620" s="61">
        <f>G620^3*Overview!$F$42*(1+Overview!$F$38*H620)+I620*Overview!$F$39/Overview!$F$40</f>
        <v>1.854764241111357</v>
      </c>
      <c r="AD620" s="2"/>
    </row>
    <row r="621" spans="1:30">
      <c r="A621" s="34">
        <v>618</v>
      </c>
      <c r="B621">
        <v>1</v>
      </c>
      <c r="C621">
        <v>24</v>
      </c>
      <c r="D621" s="149">
        <f t="shared" si="56"/>
        <v>178.09744310451387</v>
      </c>
      <c r="E621" s="125">
        <f>B621/(B621+Overview!$F$22)</f>
        <v>0.58823529411764708</v>
      </c>
      <c r="F621" s="118">
        <f>EXP(Overview!$F$21/Overview!$F$5-Overview!$F$21/('='!C621+273.15))</f>
        <v>1.2060497570954571</v>
      </c>
      <c r="G621" s="77">
        <f t="shared" si="57"/>
        <v>2.4281854217681031</v>
      </c>
      <c r="H621" s="115">
        <f t="shared" si="58"/>
        <v>0.58823529411764708</v>
      </c>
      <c r="I621" s="80">
        <f>IF((A621-Overview!$F$43)/365=ROUND((A621-Overview!$F$43)/365,0),I620*0.05,I620+U620)</f>
        <v>5555.5243401029275</v>
      </c>
      <c r="J621" s="70">
        <f>IF(D621&lt;Overview!$F$16,1,'='!G621/Overview!$F$26)</f>
        <v>105.11625202459321</v>
      </c>
      <c r="K621" s="71">
        <f>IF(D621&lt;Overview!$F$17,'='!G621/Overview!$F$26,Overview!$F$33)</f>
        <v>9.1428571428571423</v>
      </c>
      <c r="L621" s="72">
        <f t="shared" si="59"/>
        <v>9.1428571428571423</v>
      </c>
      <c r="M621" s="81">
        <f>MIN(1,Overview!$F$44*F621*(G621-Overview!$F$25)^2+0.2)</f>
        <v>1</v>
      </c>
      <c r="N621" s="48">
        <f>L621*F621*Overview!$F$8</f>
        <v>0.12482270400293095</v>
      </c>
      <c r="O621" s="48">
        <f>F621*Overview!$F$6</f>
        <v>2.3686817229354781E-3</v>
      </c>
      <c r="P621" s="122">
        <f>N621*(H621/G621-(1+Overview!$F$35/'='!G621)/(Overview!$F$37*Overview!$F$33))/('='!H621+Overview!$F$36)</f>
        <v>3.1614933532143198E-3</v>
      </c>
      <c r="Q621" s="128">
        <f>(N621/G621-P621)*H621*Overview!$F$29*'='!G621^3</f>
        <v>367.82434110798164</v>
      </c>
      <c r="R621" s="57">
        <f t="shared" si="54"/>
        <v>0</v>
      </c>
      <c r="S621" s="58">
        <f t="shared" si="55"/>
        <v>2.5588973570972559E-3</v>
      </c>
      <c r="T621" s="58">
        <f>IF(D621&lt;Overview!$F$18,(1-Overview!$F$9)*'='!Q621-'='!D621*'='!O621,0)</f>
        <v>0</v>
      </c>
      <c r="U621" s="54">
        <f>IF(D621&gt;=Overview!$F$18,(1-Overview!$F$9)*'='!Q621-Overview!$F$18*'='!O621,0)</f>
        <v>30.919140329268181</v>
      </c>
      <c r="V621" s="2"/>
      <c r="W621" s="112">
        <f>G621/Overview!$F$19</f>
        <v>3.5850958537842952</v>
      </c>
      <c r="X621" s="60">
        <f>G621^3*(1+H621*Overview!$F$38)</f>
        <v>17.997970128583948</v>
      </c>
      <c r="Y621" s="61">
        <f>G621^3*Overview!$F$42*(1+Overview!$F$38*H621)+I621*Overview!$F$39/Overview!$F$40</f>
        <v>1.8612300965333917</v>
      </c>
      <c r="AD621" s="2"/>
    </row>
    <row r="622" spans="1:30">
      <c r="A622" s="34">
        <v>619</v>
      </c>
      <c r="B622">
        <v>1</v>
      </c>
      <c r="C622">
        <v>24</v>
      </c>
      <c r="D622" s="149">
        <f t="shared" si="56"/>
        <v>178.09744310451387</v>
      </c>
      <c r="E622" s="125">
        <f>B622/(B622+Overview!$F$22)</f>
        <v>0.58823529411764708</v>
      </c>
      <c r="F622" s="118">
        <f>EXP(Overview!$F$21/Overview!$F$5-Overview!$F$21/('='!C622+273.15))</f>
        <v>1.2060497570954571</v>
      </c>
      <c r="G622" s="77">
        <f t="shared" si="57"/>
        <v>2.4307443191252003</v>
      </c>
      <c r="H622" s="115">
        <f t="shared" si="58"/>
        <v>0.58823529411764708</v>
      </c>
      <c r="I622" s="80">
        <f>IF((A622-Overview!$F$43)/365=ROUND((A622-Overview!$F$43)/365,0),I621*0.05,I621+U621)</f>
        <v>5586.4434804321954</v>
      </c>
      <c r="J622" s="70">
        <f>IF(D622&lt;Overview!$F$16,1,'='!G622/Overview!$F$26)</f>
        <v>105.22702680195673</v>
      </c>
      <c r="K622" s="71">
        <f>IF(D622&lt;Overview!$F$17,'='!G622/Overview!$F$26,Overview!$F$33)</f>
        <v>9.1428571428571423</v>
      </c>
      <c r="L622" s="72">
        <f t="shared" si="59"/>
        <v>9.1428571428571423</v>
      </c>
      <c r="M622" s="81">
        <f>MIN(1,Overview!$F$44*F622*(G622-Overview!$F$25)^2+0.2)</f>
        <v>1</v>
      </c>
      <c r="N622" s="48">
        <f>L622*F622*Overview!$F$8</f>
        <v>0.12482270400293095</v>
      </c>
      <c r="O622" s="48">
        <f>F622*Overview!$F$6</f>
        <v>2.3686817229354781E-3</v>
      </c>
      <c r="P622" s="122">
        <f>N622*(H622/G622-(1+Overview!$F$35/'='!G622)/(Overview!$F$37*Overview!$F$33))/('='!H622+Overview!$F$36)</f>
        <v>3.1521978103601664E-3</v>
      </c>
      <c r="Q622" s="128">
        <f>(N622/G622-P622)*H622*Overview!$F$29*'='!G622^3</f>
        <v>368.6456395386349</v>
      </c>
      <c r="R622" s="57">
        <f t="shared" si="54"/>
        <v>0</v>
      </c>
      <c r="S622" s="58">
        <f t="shared" si="55"/>
        <v>2.5540623067639569E-3</v>
      </c>
      <c r="T622" s="58">
        <f>IF(D622&lt;Overview!$F$18,(1-Overview!$F$9)*'='!Q622-'='!D622*'='!O622,0)</f>
        <v>0</v>
      </c>
      <c r="U622" s="54">
        <f>IF(D622&gt;=Overview!$F$18,(1-Overview!$F$9)*'='!Q622-Overview!$F$18*'='!O622,0)</f>
        <v>30.989114955559838</v>
      </c>
      <c r="V622" s="2"/>
      <c r="W622" s="112">
        <f>G622/Overview!$F$19</f>
        <v>3.5888739393550866</v>
      </c>
      <c r="X622" s="60">
        <f>G622^3*(1+H622*Overview!$F$38)</f>
        <v>18.054930576059057</v>
      </c>
      <c r="Y622" s="61">
        <f>G622^3*Overview!$F$42*(1+Overview!$F$38*H622)+I622*Overview!$F$39/Overview!$F$40</f>
        <v>1.8677001139950051</v>
      </c>
      <c r="AD622" s="2"/>
    </row>
    <row r="623" spans="1:30">
      <c r="A623" s="34">
        <v>620</v>
      </c>
      <c r="B623">
        <v>1</v>
      </c>
      <c r="C623">
        <v>24</v>
      </c>
      <c r="D623" s="149">
        <f t="shared" si="56"/>
        <v>178.09744310451387</v>
      </c>
      <c r="E623" s="125">
        <f>B623/(B623+Overview!$F$22)</f>
        <v>0.58823529411764708</v>
      </c>
      <c r="F623" s="118">
        <f>EXP(Overview!$F$21/Overview!$F$5-Overview!$F$21/('='!C623+273.15))</f>
        <v>1.2060497570954571</v>
      </c>
      <c r="G623" s="77">
        <f t="shared" si="57"/>
        <v>2.4332983814319644</v>
      </c>
      <c r="H623" s="115">
        <f t="shared" si="58"/>
        <v>0.58823529411764708</v>
      </c>
      <c r="I623" s="80">
        <f>IF((A623-Overview!$F$43)/365=ROUND((A623-Overview!$F$43)/365,0),I622*0.05,I622+U622)</f>
        <v>5617.4325953877551</v>
      </c>
      <c r="J623" s="70">
        <f>IF(D623&lt;Overview!$F$16,1,'='!G623/Overview!$F$26)</f>
        <v>105.33759226978201</v>
      </c>
      <c r="K623" s="71">
        <f>IF(D623&lt;Overview!$F$17,'='!G623/Overview!$F$26,Overview!$F$33)</f>
        <v>9.1428571428571423</v>
      </c>
      <c r="L623" s="72">
        <f t="shared" si="59"/>
        <v>9.1428571428571423</v>
      </c>
      <c r="M623" s="81">
        <f>MIN(1,Overview!$F$44*F623*(G623-Overview!$F$25)^2+0.2)</f>
        <v>1</v>
      </c>
      <c r="N623" s="48">
        <f>L623*F623*Overview!$F$8</f>
        <v>0.12482270400293095</v>
      </c>
      <c r="O623" s="48">
        <f>F623*Overview!$F$6</f>
        <v>2.3686817229354781E-3</v>
      </c>
      <c r="P623" s="122">
        <f>N623*(H623/G623-(1+Overview!$F$35/'='!G623)/(Overview!$F$37*Overview!$F$33))/('='!H623+Overview!$F$36)</f>
        <v>3.1429393268047555E-3</v>
      </c>
      <c r="Q623" s="128">
        <f>(N623/G623-P623)*H623*Overview!$F$29*'='!G623^3</f>
        <v>369.4663925325828</v>
      </c>
      <c r="R623" s="57">
        <f t="shared" si="54"/>
        <v>0</v>
      </c>
      <c r="S623" s="58">
        <f t="shared" si="55"/>
        <v>2.549236392284293E-3</v>
      </c>
      <c r="T623" s="58">
        <f>IF(D623&lt;Overview!$F$18,(1-Overview!$F$9)*'='!Q623-'='!D623*'='!O623,0)</f>
        <v>0</v>
      </c>
      <c r="U623" s="54">
        <f>IF(D623&gt;=Overview!$F$18,(1-Overview!$F$9)*'='!Q623-Overview!$F$18*'='!O623,0)</f>
        <v>31.0590431106442</v>
      </c>
      <c r="V623" s="2"/>
      <c r="W623" s="112">
        <f>G623/Overview!$F$19</f>
        <v>3.5926448862128515</v>
      </c>
      <c r="X623" s="60">
        <f>G623^3*(1+H623*Overview!$F$38)</f>
        <v>18.111903109674447</v>
      </c>
      <c r="Y623" s="61">
        <f>G623^3*Overview!$F$42*(1+Overview!$F$38*H623)+I623*Overview!$F$39/Overview!$F$40</f>
        <v>1.8741742599248228</v>
      </c>
      <c r="AD623" s="2"/>
    </row>
    <row r="624" spans="1:30">
      <c r="A624" s="34">
        <v>621</v>
      </c>
      <c r="B624">
        <v>1</v>
      </c>
      <c r="C624">
        <v>24</v>
      </c>
      <c r="D624" s="149">
        <f t="shared" si="56"/>
        <v>178.09744310451387</v>
      </c>
      <c r="E624" s="125">
        <f>B624/(B624+Overview!$F$22)</f>
        <v>0.58823529411764708</v>
      </c>
      <c r="F624" s="118">
        <f>EXP(Overview!$F$21/Overview!$F$5-Overview!$F$21/('='!C624+273.15))</f>
        <v>1.2060497570954571</v>
      </c>
      <c r="G624" s="77">
        <f t="shared" si="57"/>
        <v>2.4358476178242485</v>
      </c>
      <c r="H624" s="115">
        <f t="shared" si="58"/>
        <v>0.58823529411764708</v>
      </c>
      <c r="I624" s="80">
        <f>IF((A624-Overview!$F$43)/365=ROUND((A624-Overview!$F$43)/365,0),I623*0.05,I623+U623)</f>
        <v>5648.491638498399</v>
      </c>
      <c r="J624" s="70">
        <f>IF(D624&lt;Overview!$F$16,1,'='!G624/Overview!$F$26)</f>
        <v>105.44794882356055</v>
      </c>
      <c r="K624" s="71">
        <f>IF(D624&lt;Overview!$F$17,'='!G624/Overview!$F$26,Overview!$F$33)</f>
        <v>9.1428571428571423</v>
      </c>
      <c r="L624" s="72">
        <f t="shared" si="59"/>
        <v>9.1428571428571423</v>
      </c>
      <c r="M624" s="81">
        <f>MIN(1,Overview!$F$44*F624*(G624-Overview!$F$25)^2+0.2)</f>
        <v>1</v>
      </c>
      <c r="N624" s="48">
        <f>L624*F624*Overview!$F$8</f>
        <v>0.12482270400293095</v>
      </c>
      <c r="O624" s="48">
        <f>F624*Overview!$F$6</f>
        <v>2.3686817229354781E-3</v>
      </c>
      <c r="P624" s="122">
        <f>N624*(H624/G624-(1+Overview!$F$35/'='!G624)/(Overview!$F$37*Overview!$F$33))/('='!H624+Overview!$F$36)</f>
        <v>3.1337176978280192E-3</v>
      </c>
      <c r="Q624" s="128">
        <f>(N624/G624-P624)*H624*Overview!$F$29*'='!G624^3</f>
        <v>370.28659762169264</v>
      </c>
      <c r="R624" s="57">
        <f t="shared" si="54"/>
        <v>0</v>
      </c>
      <c r="S624" s="58">
        <f t="shared" si="55"/>
        <v>2.5444195963960229E-3</v>
      </c>
      <c r="T624" s="58">
        <f>IF(D624&lt;Overview!$F$18,(1-Overview!$F$9)*'='!Q624-'='!D624*'='!O624,0)</f>
        <v>0</v>
      </c>
      <c r="U624" s="54">
        <f>IF(D624&gt;=Overview!$F$18,(1-Overview!$F$9)*'='!Q624-Overview!$F$18*'='!O624,0)</f>
        <v>31.128924584236358</v>
      </c>
      <c r="V624" s="2"/>
      <c r="W624" s="112">
        <f>G624/Overview!$F$19</f>
        <v>3.5964087078462255</v>
      </c>
      <c r="X624" s="60">
        <f>G624^3*(1+H624*Overview!$F$38)</f>
        <v>18.168887379935068</v>
      </c>
      <c r="Y624" s="61">
        <f>G624^3*Overview!$F$42*(1+Overview!$F$38*H624)+I624*Overview!$F$39/Overview!$F$40</f>
        <v>1.8806525008489048</v>
      </c>
      <c r="AD624" s="2"/>
    </row>
    <row r="625" spans="1:30">
      <c r="A625" s="34">
        <v>622</v>
      </c>
      <c r="B625">
        <v>1</v>
      </c>
      <c r="C625">
        <v>24</v>
      </c>
      <c r="D625" s="149">
        <f t="shared" si="56"/>
        <v>178.09744310451387</v>
      </c>
      <c r="E625" s="125">
        <f>B625/(B625+Overview!$F$22)</f>
        <v>0.58823529411764708</v>
      </c>
      <c r="F625" s="118">
        <f>EXP(Overview!$F$21/Overview!$F$5-Overview!$F$21/('='!C625+273.15))</f>
        <v>1.2060497570954571</v>
      </c>
      <c r="G625" s="77">
        <f t="shared" si="57"/>
        <v>2.4383920374206447</v>
      </c>
      <c r="H625" s="115">
        <f t="shared" si="58"/>
        <v>0.58823529411764708</v>
      </c>
      <c r="I625" s="80">
        <f>IF((A625-Overview!$F$43)/365=ROUND((A625-Overview!$F$43)/365,0),I624*0.05,I624+U624)</f>
        <v>5679.6205630826353</v>
      </c>
      <c r="J625" s="70">
        <f>IF(D625&lt;Overview!$F$16,1,'='!G625/Overview!$F$26)</f>
        <v>105.55809685803658</v>
      </c>
      <c r="K625" s="71">
        <f>IF(D625&lt;Overview!$F$17,'='!G625/Overview!$F$26,Overview!$F$33)</f>
        <v>9.1428571428571423</v>
      </c>
      <c r="L625" s="72">
        <f t="shared" si="59"/>
        <v>9.1428571428571423</v>
      </c>
      <c r="M625" s="81">
        <f>MIN(1,Overview!$F$44*F625*(G625-Overview!$F$25)^2+0.2)</f>
        <v>1</v>
      </c>
      <c r="N625" s="48">
        <f>L625*F625*Overview!$F$8</f>
        <v>0.12482270400293095</v>
      </c>
      <c r="O625" s="48">
        <f>F625*Overview!$F$6</f>
        <v>2.3686817229354781E-3</v>
      </c>
      <c r="P625" s="122">
        <f>N625*(H625/G625-(1+Overview!$F$35/'='!G625)/(Overview!$F$37*Overview!$F$33))/('='!H625+Overview!$F$36)</f>
        <v>3.1245327202051678E-3</v>
      </c>
      <c r="Q625" s="128">
        <f>(N625/G625-P625)*H625*Overview!$F$29*'='!G625^3</f>
        <v>371.106252354003</v>
      </c>
      <c r="R625" s="57">
        <f t="shared" si="54"/>
        <v>0</v>
      </c>
      <c r="S625" s="58">
        <f t="shared" si="55"/>
        <v>2.5396119018695159E-3</v>
      </c>
      <c r="T625" s="58">
        <f>IF(D625&lt;Overview!$F$18,(1-Overview!$F$9)*'='!Q625-'='!D625*'='!O625,0)</f>
        <v>0</v>
      </c>
      <c r="U625" s="54">
        <f>IF(D625&gt;=Overview!$F$18,(1-Overview!$F$9)*'='!Q625-Overview!$F$18*'='!O625,0)</f>
        <v>31.198759167429202</v>
      </c>
      <c r="V625" s="2"/>
      <c r="W625" s="112">
        <f>G625/Overview!$F$19</f>
        <v>3.6001654177183591</v>
      </c>
      <c r="X625" s="60">
        <f>G625^3*(1+H625*Overview!$F$38)</f>
        <v>18.225883038530558</v>
      </c>
      <c r="Y625" s="61">
        <f>G625^3*Overview!$F$42*(1+Overview!$F$38*H625)+I625*Overview!$F$39/Overview!$F$40</f>
        <v>1.8871348033907955</v>
      </c>
      <c r="AD625" s="2"/>
    </row>
    <row r="626" spans="1:30">
      <c r="A626" s="34">
        <v>623</v>
      </c>
      <c r="B626">
        <v>1</v>
      </c>
      <c r="C626">
        <v>24</v>
      </c>
      <c r="D626" s="149">
        <f t="shared" si="56"/>
        <v>178.09744310451387</v>
      </c>
      <c r="E626" s="125">
        <f>B626/(B626+Overview!$F$22)</f>
        <v>0.58823529411764708</v>
      </c>
      <c r="F626" s="118">
        <f>EXP(Overview!$F$21/Overview!$F$5-Overview!$F$21/('='!C626+273.15))</f>
        <v>1.2060497570954571</v>
      </c>
      <c r="G626" s="77">
        <f t="shared" si="57"/>
        <v>2.4409316493225144</v>
      </c>
      <c r="H626" s="115">
        <f t="shared" si="58"/>
        <v>0.58823529411764708</v>
      </c>
      <c r="I626" s="80">
        <f>IF((A626-Overview!$F$43)/365=ROUND((A626-Overview!$F$43)/365,0),I625*0.05,I625+U625)</f>
        <v>5710.819322250064</v>
      </c>
      <c r="J626" s="70">
        <f>IF(D626&lt;Overview!$F$16,1,'='!G626/Overview!$F$26)</f>
        <v>105.66803676720842</v>
      </c>
      <c r="K626" s="71">
        <f>IF(D626&lt;Overview!$F$17,'='!G626/Overview!$F$26,Overview!$F$33)</f>
        <v>9.1428571428571423</v>
      </c>
      <c r="L626" s="72">
        <f t="shared" si="59"/>
        <v>9.1428571428571423</v>
      </c>
      <c r="M626" s="81">
        <f>MIN(1,Overview!$F$44*F626*(G626-Overview!$F$25)^2+0.2)</f>
        <v>1</v>
      </c>
      <c r="N626" s="48">
        <f>L626*F626*Overview!$F$8</f>
        <v>0.12482270400293095</v>
      </c>
      <c r="O626" s="48">
        <f>F626*Overview!$F$6</f>
        <v>2.3686817229354781E-3</v>
      </c>
      <c r="P626" s="122">
        <f>N626*(H626/G626-(1+Overview!$F$35/'='!G626)/(Overview!$F$37*Overview!$F$33))/('='!H626+Overview!$F$36)</f>
        <v>3.115384192193065E-3</v>
      </c>
      <c r="Q626" s="128">
        <f>(N626/G626-P626)*H626*Overview!$F$29*'='!G626^3</f>
        <v>371.92535429365779</v>
      </c>
      <c r="R626" s="57">
        <f t="shared" si="54"/>
        <v>0</v>
      </c>
      <c r="S626" s="58">
        <f t="shared" si="55"/>
        <v>2.5348132915077024E-3</v>
      </c>
      <c r="T626" s="58">
        <f>IF(D626&lt;Overview!$F$18,(1-Overview!$F$9)*'='!Q626-'='!D626*'='!O626,0)</f>
        <v>0</v>
      </c>
      <c r="U626" s="54">
        <f>IF(D626&gt;=Overview!$F$18,(1-Overview!$F$9)*'='!Q626-Overview!$F$18*'='!O626,0)</f>
        <v>31.268546652687789</v>
      </c>
      <c r="V626" s="2"/>
      <c r="W626" s="112">
        <f>G626/Overview!$F$19</f>
        <v>3.6039150292669633</v>
      </c>
      <c r="X626" s="60">
        <f>G626^3*(1+H626*Overview!$F$38)</f>
        <v>18.282889738334994</v>
      </c>
      <c r="Y626" s="61">
        <f>G626^3*Overview!$F$42*(1+Overview!$F$38*H626)+I626*Overview!$F$39/Overview!$F$40</f>
        <v>1.8936211342715614</v>
      </c>
      <c r="AD626" s="2"/>
    </row>
    <row r="627" spans="1:30">
      <c r="A627" s="34">
        <v>624</v>
      </c>
      <c r="B627">
        <v>1</v>
      </c>
      <c r="C627">
        <v>24</v>
      </c>
      <c r="D627" s="149">
        <f t="shared" si="56"/>
        <v>178.09744310451387</v>
      </c>
      <c r="E627" s="125">
        <f>B627/(B627+Overview!$F$22)</f>
        <v>0.58823529411764708</v>
      </c>
      <c r="F627" s="118">
        <f>EXP(Overview!$F$21/Overview!$F$5-Overview!$F$21/('='!C627+273.15))</f>
        <v>1.2060497570954571</v>
      </c>
      <c r="G627" s="77">
        <f t="shared" si="57"/>
        <v>2.4434664626140221</v>
      </c>
      <c r="H627" s="115">
        <f t="shared" si="58"/>
        <v>0.58823529411764708</v>
      </c>
      <c r="I627" s="80">
        <f>IF((A627-Overview!$F$43)/365=ROUND((A627-Overview!$F$43)/365,0),I626*0.05,I626+U626)</f>
        <v>5742.0878689027522</v>
      </c>
      <c r="J627" s="70">
        <f>IF(D627&lt;Overview!$F$16,1,'='!G627/Overview!$F$26)</f>
        <v>105.77776894432996</v>
      </c>
      <c r="K627" s="71">
        <f>IF(D627&lt;Overview!$F$17,'='!G627/Overview!$F$26,Overview!$F$33)</f>
        <v>9.1428571428571423</v>
      </c>
      <c r="L627" s="72">
        <f t="shared" si="59"/>
        <v>9.1428571428571423</v>
      </c>
      <c r="M627" s="81">
        <f>MIN(1,Overview!$F$44*F627*(G627-Overview!$F$25)^2+0.2)</f>
        <v>1</v>
      </c>
      <c r="N627" s="48">
        <f>L627*F627*Overview!$F$8</f>
        <v>0.12482270400293095</v>
      </c>
      <c r="O627" s="48">
        <f>F627*Overview!$F$6</f>
        <v>2.3686817229354781E-3</v>
      </c>
      <c r="P627" s="122">
        <f>N627*(H627/G627-(1+Overview!$F$35/'='!G627)/(Overview!$F$37*Overview!$F$33))/('='!H627+Overview!$F$36)</f>
        <v>3.1062719135167278E-3</v>
      </c>
      <c r="Q627" s="128">
        <f>(N627/G627-P627)*H627*Overview!$F$29*'='!G627^3</f>
        <v>372.74390102084305</v>
      </c>
      <c r="R627" s="57">
        <f t="shared" si="54"/>
        <v>0</v>
      </c>
      <c r="S627" s="58">
        <f t="shared" si="55"/>
        <v>2.5300237481460028E-3</v>
      </c>
      <c r="T627" s="58">
        <f>IF(D627&lt;Overview!$F$18,(1-Overview!$F$9)*'='!Q627-'='!D627*'='!O627,0)</f>
        <v>0</v>
      </c>
      <c r="U627" s="54">
        <f>IF(D627&gt;=Overview!$F$18,(1-Overview!$F$9)*'='!Q627-Overview!$F$18*'='!O627,0)</f>
        <v>31.338286833843974</v>
      </c>
      <c r="V627" s="2"/>
      <c r="W627" s="112">
        <f>G627/Overview!$F$19</f>
        <v>3.6076575559043587</v>
      </c>
      <c r="X627" s="60">
        <f>G627^3*(1+H627*Overview!$F$38)</f>
        <v>18.339907133406665</v>
      </c>
      <c r="Y627" s="61">
        <f>G627^3*Overview!$F$42*(1+Overview!$F$38*H627)+I627*Overview!$F$39/Overview!$F$40</f>
        <v>1.9001114603098284</v>
      </c>
      <c r="AD627" s="2"/>
    </row>
    <row r="628" spans="1:30">
      <c r="A628" s="34">
        <v>625</v>
      </c>
      <c r="B628">
        <v>1</v>
      </c>
      <c r="C628">
        <v>24</v>
      </c>
      <c r="D628" s="149">
        <f t="shared" si="56"/>
        <v>178.09744310451387</v>
      </c>
      <c r="E628" s="125">
        <f>B628/(B628+Overview!$F$22)</f>
        <v>0.58823529411764708</v>
      </c>
      <c r="F628" s="118">
        <f>EXP(Overview!$F$21/Overview!$F$5-Overview!$F$21/('='!C628+273.15))</f>
        <v>1.2060497570954571</v>
      </c>
      <c r="G628" s="77">
        <f t="shared" si="57"/>
        <v>2.4459964863621679</v>
      </c>
      <c r="H628" s="115">
        <f t="shared" si="58"/>
        <v>0.58823529411764708</v>
      </c>
      <c r="I628" s="80">
        <f>IF((A628-Overview!$F$43)/365=ROUND((A628-Overview!$F$43)/365,0),I627*0.05,I627+U627)</f>
        <v>5773.4261557365962</v>
      </c>
      <c r="J628" s="70">
        <f>IF(D628&lt;Overview!$F$16,1,'='!G628/Overview!$F$26)</f>
        <v>105.88729378191204</v>
      </c>
      <c r="K628" s="71">
        <f>IF(D628&lt;Overview!$F$17,'='!G628/Overview!$F$26,Overview!$F$33)</f>
        <v>9.1428571428571423</v>
      </c>
      <c r="L628" s="72">
        <f t="shared" si="59"/>
        <v>9.1428571428571423</v>
      </c>
      <c r="M628" s="81">
        <f>MIN(1,Overview!$F$44*F628*(G628-Overview!$F$25)^2+0.2)</f>
        <v>1</v>
      </c>
      <c r="N628" s="48">
        <f>L628*F628*Overview!$F$8</f>
        <v>0.12482270400293095</v>
      </c>
      <c r="O628" s="48">
        <f>F628*Overview!$F$6</f>
        <v>2.3686817229354781E-3</v>
      </c>
      <c r="P628" s="122">
        <f>N628*(H628/G628-(1+Overview!$F$35/'='!G628)/(Overview!$F$37*Overview!$F$33))/('='!H628+Overview!$F$36)</f>
        <v>3.0971956853559895E-3</v>
      </c>
      <c r="Q628" s="128">
        <f>(N628/G628-P628)*H628*Overview!$F$29*'='!G628^3</f>
        <v>373.56189013172252</v>
      </c>
      <c r="R628" s="57">
        <f t="shared" si="54"/>
        <v>0</v>
      </c>
      <c r="S628" s="58">
        <f t="shared" si="55"/>
        <v>2.5252432546522723E-3</v>
      </c>
      <c r="T628" s="58">
        <f>IF(D628&lt;Overview!$F$18,(1-Overview!$F$9)*'='!Q628-'='!D628*'='!O628,0)</f>
        <v>0</v>
      </c>
      <c r="U628" s="54">
        <f>IF(D628&gt;=Overview!$F$18,(1-Overview!$F$9)*'='!Q628-Overview!$F$18*'='!O628,0)</f>
        <v>31.407979506090903</v>
      </c>
      <c r="V628" s="2"/>
      <c r="W628" s="112">
        <f>G628/Overview!$F$19</f>
        <v>3.6113930110175225</v>
      </c>
      <c r="X628" s="60">
        <f>G628^3*(1+H628*Overview!$F$38)</f>
        <v>18.396934878987821</v>
      </c>
      <c r="Y628" s="61">
        <f>G628^3*Overview!$F$42*(1+Overview!$F$38*H628)+I628*Overview!$F$39/Overview!$F$40</f>
        <v>1.9066057484218213</v>
      </c>
      <c r="AD628" s="2"/>
    </row>
    <row r="629" spans="1:30">
      <c r="A629" s="34">
        <v>626</v>
      </c>
      <c r="B629">
        <v>1</v>
      </c>
      <c r="C629">
        <v>24</v>
      </c>
      <c r="D629" s="149">
        <f t="shared" si="56"/>
        <v>178.09744310451387</v>
      </c>
      <c r="E629" s="125">
        <f>B629/(B629+Overview!$F$22)</f>
        <v>0.58823529411764708</v>
      </c>
      <c r="F629" s="118">
        <f>EXP(Overview!$F$21/Overview!$F$5-Overview!$F$21/('='!C629+273.15))</f>
        <v>1.2060497570954571</v>
      </c>
      <c r="G629" s="77">
        <f t="shared" si="57"/>
        <v>2.4485217296168202</v>
      </c>
      <c r="H629" s="115">
        <f t="shared" si="58"/>
        <v>0.58823529411764708</v>
      </c>
      <c r="I629" s="80">
        <f>IF((A629-Overview!$F$43)/365=ROUND((A629-Overview!$F$43)/365,0),I628*0.05,I628+U628)</f>
        <v>5804.8341352426869</v>
      </c>
      <c r="J629" s="70">
        <f>IF(D629&lt;Overview!$F$16,1,'='!G629/Overview!$F$26)</f>
        <v>105.99661167172383</v>
      </c>
      <c r="K629" s="71">
        <f>IF(D629&lt;Overview!$F$17,'='!G629/Overview!$F$26,Overview!$F$33)</f>
        <v>9.1428571428571423</v>
      </c>
      <c r="L629" s="72">
        <f t="shared" si="59"/>
        <v>9.1428571428571423</v>
      </c>
      <c r="M629" s="81">
        <f>MIN(1,Overview!$F$44*F629*(G629-Overview!$F$25)^2+0.2)</f>
        <v>1</v>
      </c>
      <c r="N629" s="48">
        <f>L629*F629*Overview!$F$8</f>
        <v>0.12482270400293095</v>
      </c>
      <c r="O629" s="48">
        <f>F629*Overview!$F$6</f>
        <v>2.3686817229354781E-3</v>
      </c>
      <c r="P629" s="122">
        <f>N629*(H629/G629-(1+Overview!$F$35/'='!G629)/(Overview!$F$37*Overview!$F$33))/('='!H629+Overview!$F$36)</f>
        <v>3.0881553103322985E-3</v>
      </c>
      <c r="Q629" s="128">
        <f>(N629/G629-P629)*H629*Overview!$F$29*'='!G629^3</f>
        <v>374.37931923837431</v>
      </c>
      <c r="R629" s="57">
        <f t="shared" si="54"/>
        <v>0</v>
      </c>
      <c r="S629" s="58">
        <f t="shared" si="55"/>
        <v>2.5204717939267358E-3</v>
      </c>
      <c r="T629" s="58">
        <f>IF(D629&lt;Overview!$F$18,(1-Overview!$F$9)*'='!Q629-'='!D629*'='!O629,0)</f>
        <v>0</v>
      </c>
      <c r="U629" s="54">
        <f>IF(D629&gt;=Overview!$F$18,(1-Overview!$F$9)*'='!Q629-Overview!$F$18*'='!O629,0)</f>
        <v>31.477624465977637</v>
      </c>
      <c r="V629" s="2"/>
      <c r="W629" s="112">
        <f>G629/Overview!$F$19</f>
        <v>3.6151214079681386</v>
      </c>
      <c r="X629" s="60">
        <f>G629^3*(1+H629*Overview!$F$38)</f>
        <v>18.453972631504374</v>
      </c>
      <c r="Y629" s="61">
        <f>G629^3*Overview!$F$42*(1+Overview!$F$38*H629)+I629*Overview!$F$39/Overview!$F$40</f>
        <v>1.913103965621394</v>
      </c>
      <c r="AD629" s="2"/>
    </row>
    <row r="630" spans="1:30">
      <c r="A630" s="34">
        <v>627</v>
      </c>
      <c r="B630">
        <v>1</v>
      </c>
      <c r="C630">
        <v>24</v>
      </c>
      <c r="D630" s="149">
        <f t="shared" si="56"/>
        <v>178.09744310451387</v>
      </c>
      <c r="E630" s="125">
        <f>B630/(B630+Overview!$F$22)</f>
        <v>0.58823529411764708</v>
      </c>
      <c r="F630" s="118">
        <f>EXP(Overview!$F$21/Overview!$F$5-Overview!$F$21/('='!C630+273.15))</f>
        <v>1.2060497570954571</v>
      </c>
      <c r="G630" s="77">
        <f t="shared" si="57"/>
        <v>2.4510422014107469</v>
      </c>
      <c r="H630" s="115">
        <f t="shared" si="58"/>
        <v>0.58823529411764708</v>
      </c>
      <c r="I630" s="80">
        <f>IF((A630-Overview!$F$43)/365=ROUND((A630-Overview!$F$43)/365,0),I629*0.05,I629+U629)</f>
        <v>5836.3117597086648</v>
      </c>
      <c r="J630" s="70">
        <f>IF(D630&lt;Overview!$F$16,1,'='!G630/Overview!$F$26)</f>
        <v>106.10572300479424</v>
      </c>
      <c r="K630" s="71">
        <f>IF(D630&lt;Overview!$F$17,'='!G630/Overview!$F$26,Overview!$F$33)</f>
        <v>9.1428571428571423</v>
      </c>
      <c r="L630" s="72">
        <f t="shared" si="59"/>
        <v>9.1428571428571423</v>
      </c>
      <c r="M630" s="81">
        <f>MIN(1,Overview!$F$44*F630*(G630-Overview!$F$25)^2+0.2)</f>
        <v>1</v>
      </c>
      <c r="N630" s="48">
        <f>L630*F630*Overview!$F$8</f>
        <v>0.12482270400293095</v>
      </c>
      <c r="O630" s="48">
        <f>F630*Overview!$F$6</f>
        <v>2.3686817229354781E-3</v>
      </c>
      <c r="P630" s="122">
        <f>N630*(H630/G630-(1+Overview!$F$35/'='!G630)/(Overview!$F$37*Overview!$F$33))/('='!H630+Overview!$F$36)</f>
        <v>3.079150592495669E-3</v>
      </c>
      <c r="Q630" s="128">
        <f>(N630/G630-P630)*H630*Overview!$F$29*'='!G630^3</f>
        <v>375.19618596872647</v>
      </c>
      <c r="R630" s="57">
        <f t="shared" si="54"/>
        <v>0</v>
      </c>
      <c r="S630" s="58">
        <f t="shared" si="55"/>
        <v>2.51570934890193E-3</v>
      </c>
      <c r="T630" s="58">
        <f>IF(D630&lt;Overview!$F$18,(1-Overview!$F$9)*'='!Q630-'='!D630*'='!O630,0)</f>
        <v>0</v>
      </c>
      <c r="U630" s="54">
        <f>IF(D630&gt;=Overview!$F$18,(1-Overview!$F$9)*'='!Q630-Overview!$F$18*'='!O630,0)</f>
        <v>31.547221511403642</v>
      </c>
      <c r="V630" s="2"/>
      <c r="W630" s="112">
        <f>G630/Overview!$F$19</f>
        <v>3.6188427600926425</v>
      </c>
      <c r="X630" s="60">
        <f>G630^3*(1+H630*Overview!$F$38)</f>
        <v>18.511020048565552</v>
      </c>
      <c r="Y630" s="61">
        <f>G630^3*Overview!$F$42*(1+Overview!$F$38*H630)+I630*Overview!$F$39/Overview!$F$40</f>
        <v>1.919606079020058</v>
      </c>
      <c r="AD630" s="2"/>
    </row>
    <row r="631" spans="1:30">
      <c r="A631" s="34">
        <v>628</v>
      </c>
      <c r="B631">
        <v>1</v>
      </c>
      <c r="C631">
        <v>24</v>
      </c>
      <c r="D631" s="149">
        <f t="shared" si="56"/>
        <v>178.09744310451387</v>
      </c>
      <c r="E631" s="125">
        <f>B631/(B631+Overview!$F$22)</f>
        <v>0.58823529411764708</v>
      </c>
      <c r="F631" s="118">
        <f>EXP(Overview!$F$21/Overview!$F$5-Overview!$F$21/('='!C631+273.15))</f>
        <v>1.2060497570954571</v>
      </c>
      <c r="G631" s="77">
        <f t="shared" si="57"/>
        <v>2.453557910759649</v>
      </c>
      <c r="H631" s="115">
        <f t="shared" si="58"/>
        <v>0.58823529411764708</v>
      </c>
      <c r="I631" s="80">
        <f>IF((A631-Overview!$F$43)/365=ROUND((A631-Overview!$F$43)/365,0),I630*0.05,I630+U630)</f>
        <v>5867.858981220068</v>
      </c>
      <c r="J631" s="70">
        <f>IF(D631&lt;Overview!$F$16,1,'='!G631/Overview!$F$26)</f>
        <v>106.21462817141338</v>
      </c>
      <c r="K631" s="71">
        <f>IF(D631&lt;Overview!$F$17,'='!G631/Overview!$F$26,Overview!$F$33)</f>
        <v>9.1428571428571423</v>
      </c>
      <c r="L631" s="72">
        <f t="shared" si="59"/>
        <v>9.1428571428571423</v>
      </c>
      <c r="M631" s="81">
        <f>MIN(1,Overview!$F$44*F631*(G631-Overview!$F$25)^2+0.2)</f>
        <v>1</v>
      </c>
      <c r="N631" s="48">
        <f>L631*F631*Overview!$F$8</f>
        <v>0.12482270400293095</v>
      </c>
      <c r="O631" s="48">
        <f>F631*Overview!$F$6</f>
        <v>2.3686817229354781E-3</v>
      </c>
      <c r="P631" s="122">
        <f>N631*(H631/G631-(1+Overview!$F$35/'='!G631)/(Overview!$F$37*Overview!$F$33))/('='!H631+Overview!$F$36)</f>
        <v>3.070181337311764E-3</v>
      </c>
      <c r="Q631" s="128">
        <f>(N631/G631-P631)*H631*Overview!$F$29*'='!G631^3</f>
        <v>376.01248796649446</v>
      </c>
      <c r="R631" s="57">
        <f t="shared" si="54"/>
        <v>0</v>
      </c>
      <c r="S631" s="58">
        <f t="shared" si="55"/>
        <v>2.5109559025426388E-3</v>
      </c>
      <c r="T631" s="58">
        <f>IF(D631&lt;Overview!$F$18,(1-Overview!$F$9)*'='!Q631-'='!D631*'='!O631,0)</f>
        <v>0</v>
      </c>
      <c r="U631" s="54">
        <f>IF(D631&gt;=Overview!$F$18,(1-Overview!$F$9)*'='!Q631-Overview!$F$18*'='!O631,0)</f>
        <v>31.616770441613472</v>
      </c>
      <c r="V631" s="2"/>
      <c r="W631" s="112">
        <f>G631/Overview!$F$19</f>
        <v>3.622557080702272</v>
      </c>
      <c r="X631" s="60">
        <f>G631^3*(1+H631*Overview!$F$38)</f>
        <v>18.56807678896357</v>
      </c>
      <c r="Y631" s="61">
        <f>G631^3*Overview!$F$42*(1+Overview!$F$38*H631)+I631*Overview!$F$39/Overview!$F$40</f>
        <v>1.9261120558270115</v>
      </c>
      <c r="AD631" s="2"/>
    </row>
    <row r="632" spans="1:30">
      <c r="A632" s="34">
        <v>629</v>
      </c>
      <c r="B632">
        <v>1</v>
      </c>
      <c r="C632">
        <v>24</v>
      </c>
      <c r="D632" s="149">
        <f t="shared" si="56"/>
        <v>178.09744310451387</v>
      </c>
      <c r="E632" s="125">
        <f>B632/(B632+Overview!$F$22)</f>
        <v>0.58823529411764708</v>
      </c>
      <c r="F632" s="118">
        <f>EXP(Overview!$F$21/Overview!$F$5-Overview!$F$21/('='!C632+273.15))</f>
        <v>1.2060497570954571</v>
      </c>
      <c r="G632" s="77">
        <f t="shared" si="57"/>
        <v>2.4560688666621915</v>
      </c>
      <c r="H632" s="115">
        <f t="shared" si="58"/>
        <v>0.58823529411764708</v>
      </c>
      <c r="I632" s="80">
        <f>IF((A632-Overview!$F$43)/365=ROUND((A632-Overview!$F$43)/365,0),I631*0.05,I631+U631)</f>
        <v>5899.4757516616819</v>
      </c>
      <c r="J632" s="70">
        <f>IF(D632&lt;Overview!$F$16,1,'='!G632/Overview!$F$26)</f>
        <v>106.32332756113384</v>
      </c>
      <c r="K632" s="71">
        <f>IF(D632&lt;Overview!$F$17,'='!G632/Overview!$F$26,Overview!$F$33)</f>
        <v>9.1428571428571423</v>
      </c>
      <c r="L632" s="72">
        <f t="shared" si="59"/>
        <v>9.1428571428571423</v>
      </c>
      <c r="M632" s="81">
        <f>MIN(1,Overview!$F$44*F632*(G632-Overview!$F$25)^2+0.2)</f>
        <v>1</v>
      </c>
      <c r="N632" s="48">
        <f>L632*F632*Overview!$F$8</f>
        <v>0.12482270400293095</v>
      </c>
      <c r="O632" s="48">
        <f>F632*Overview!$F$6</f>
        <v>2.3686817229354781E-3</v>
      </c>
      <c r="P632" s="122">
        <f>N632*(H632/G632-(1+Overview!$F$35/'='!G632)/(Overview!$F$37*Overview!$F$33))/('='!H632+Overview!$F$36)</f>
        <v>3.0612473516491295E-3</v>
      </c>
      <c r="Q632" s="128">
        <f>(N632/G632-P632)*H632*Overview!$F$29*'='!G632^3</f>
        <v>376.82822289111749</v>
      </c>
      <c r="R632" s="57">
        <f t="shared" si="54"/>
        <v>0</v>
      </c>
      <c r="S632" s="58">
        <f t="shared" si="55"/>
        <v>2.5062114378458377E-3</v>
      </c>
      <c r="T632" s="58">
        <f>IF(D632&lt;Overview!$F$18,(1-Overview!$F$9)*'='!Q632-'='!D632*'='!O632,0)</f>
        <v>0</v>
      </c>
      <c r="U632" s="54">
        <f>IF(D632&gt;=Overview!$F$18,(1-Overview!$F$9)*'='!Q632-Overview!$F$18*'='!O632,0)</f>
        <v>31.686271057191359</v>
      </c>
      <c r="V632" s="2"/>
      <c r="W632" s="112">
        <f>G632/Overview!$F$19</f>
        <v>3.6262643830831114</v>
      </c>
      <c r="X632" s="60">
        <f>G632^3*(1+H632*Overview!$F$38)</f>
        <v>18.625142512673225</v>
      </c>
      <c r="Y632" s="61">
        <f>G632^3*Overview!$F$42*(1+Overview!$F$38*H632)+I632*Overview!$F$39/Overview!$F$40</f>
        <v>1.9326218633491614</v>
      </c>
      <c r="AD632" s="2"/>
    </row>
    <row r="633" spans="1:30">
      <c r="A633" s="34">
        <v>630</v>
      </c>
      <c r="B633">
        <v>1</v>
      </c>
      <c r="C633">
        <v>24</v>
      </c>
      <c r="D633" s="149">
        <f t="shared" si="56"/>
        <v>178.09744310451387</v>
      </c>
      <c r="E633" s="125">
        <f>B633/(B633+Overview!$F$22)</f>
        <v>0.58823529411764708</v>
      </c>
      <c r="F633" s="118">
        <f>EXP(Overview!$F$21/Overview!$F$5-Overview!$F$21/('='!C633+273.15))</f>
        <v>1.2060497570954571</v>
      </c>
      <c r="G633" s="77">
        <f t="shared" si="57"/>
        <v>2.4585750781000373</v>
      </c>
      <c r="H633" s="115">
        <f t="shared" si="58"/>
        <v>0.58823529411764708</v>
      </c>
      <c r="I633" s="80">
        <f>IF((A633-Overview!$F$43)/365=ROUND((A633-Overview!$F$43)/365,0),I632*0.05,I632+U632)</f>
        <v>5931.1620227188732</v>
      </c>
      <c r="J633" s="70">
        <f>IF(D633&lt;Overview!$F$16,1,'='!G633/Overview!$F$26)</f>
        <v>106.43182156277219</v>
      </c>
      <c r="K633" s="71">
        <f>IF(D633&lt;Overview!$F$17,'='!G633/Overview!$F$26,Overview!$F$33)</f>
        <v>9.1428571428571423</v>
      </c>
      <c r="L633" s="72">
        <f t="shared" si="59"/>
        <v>9.1428571428571423</v>
      </c>
      <c r="M633" s="81">
        <f>MIN(1,Overview!$F$44*F633*(G633-Overview!$F$25)^2+0.2)</f>
        <v>1</v>
      </c>
      <c r="N633" s="48">
        <f>L633*F633*Overview!$F$8</f>
        <v>0.12482270400293095</v>
      </c>
      <c r="O633" s="48">
        <f>F633*Overview!$F$6</f>
        <v>2.3686817229354781E-3</v>
      </c>
      <c r="P633" s="122">
        <f>N633*(H633/G633-(1+Overview!$F$35/'='!G633)/(Overview!$F$37*Overview!$F$33))/('='!H633+Overview!$F$36)</f>
        <v>3.0523484437665494E-3</v>
      </c>
      <c r="Q633" s="128">
        <f>(N633/G633-P633)*H633*Overview!$F$29*'='!G633^3</f>
        <v>377.64338841769592</v>
      </c>
      <c r="R633" s="57">
        <f t="shared" si="54"/>
        <v>0</v>
      </c>
      <c r="S633" s="58">
        <f t="shared" si="55"/>
        <v>2.5014759378406237E-3</v>
      </c>
      <c r="T633" s="58">
        <f>IF(D633&lt;Overview!$F$18,(1-Overview!$F$9)*'='!Q633-'='!D633*'='!O633,0)</f>
        <v>0</v>
      </c>
      <c r="U633" s="54">
        <f>IF(D633&gt;=Overview!$F$18,(1-Overview!$F$9)*'='!Q633-Overview!$F$18*'='!O633,0)</f>
        <v>31.75572316005584</v>
      </c>
      <c r="V633" s="2"/>
      <c r="W633" s="112">
        <f>G633/Overview!$F$19</f>
        <v>3.6299646804961423</v>
      </c>
      <c r="X633" s="60">
        <f>G633^3*(1+H633*Overview!$F$38)</f>
        <v>18.682216880851524</v>
      </c>
      <c r="Y633" s="61">
        <f>G633^3*Overview!$F$42*(1+Overview!$F$38*H633)+I633*Overview!$F$39/Overview!$F$40</f>
        <v>1.9391354689911482</v>
      </c>
      <c r="AD633" s="2"/>
    </row>
    <row r="634" spans="1:30">
      <c r="A634" s="34">
        <v>631</v>
      </c>
      <c r="B634">
        <v>1</v>
      </c>
      <c r="C634">
        <v>24</v>
      </c>
      <c r="D634" s="149">
        <f t="shared" si="56"/>
        <v>178.09744310451387</v>
      </c>
      <c r="E634" s="125">
        <f>B634/(B634+Overview!$F$22)</f>
        <v>0.58823529411764708</v>
      </c>
      <c r="F634" s="118">
        <f>EXP(Overview!$F$21/Overview!$F$5-Overview!$F$21/('='!C634+273.15))</f>
        <v>1.2060497570954571</v>
      </c>
      <c r="G634" s="77">
        <f t="shared" si="57"/>
        <v>2.4610765540378781</v>
      </c>
      <c r="H634" s="115">
        <f t="shared" si="58"/>
        <v>0.58823529411764708</v>
      </c>
      <c r="I634" s="80">
        <f>IF((A634-Overview!$F$43)/365=ROUND((A634-Overview!$F$43)/365,0),I633*0.05,I633+U633)</f>
        <v>5962.9177458789291</v>
      </c>
      <c r="J634" s="70">
        <f>IF(D634&lt;Overview!$F$16,1,'='!G634/Overview!$F$26)</f>
        <v>106.54011056441031</v>
      </c>
      <c r="K634" s="71">
        <f>IF(D634&lt;Overview!$F$17,'='!G634/Overview!$F$26,Overview!$F$33)</f>
        <v>9.1428571428571423</v>
      </c>
      <c r="L634" s="72">
        <f t="shared" si="59"/>
        <v>9.1428571428571423</v>
      </c>
      <c r="M634" s="81">
        <f>MIN(1,Overview!$F$44*F634*(G634-Overview!$F$25)^2+0.2)</f>
        <v>1</v>
      </c>
      <c r="N634" s="48">
        <f>L634*F634*Overview!$F$8</f>
        <v>0.12482270400293095</v>
      </c>
      <c r="O634" s="48">
        <f>F634*Overview!$F$6</f>
        <v>2.3686817229354781E-3</v>
      </c>
      <c r="P634" s="122">
        <f>N634*(H634/G634-(1+Overview!$F$35/'='!G634)/(Overview!$F$37*Overview!$F$33))/('='!H634+Overview!$F$36)</f>
        <v>3.0434844233005577E-3</v>
      </c>
      <c r="Q634" s="128">
        <f>(N634/G634-P634)*H634*Overview!$F$29*'='!G634^3</f>
        <v>378.45798223692771</v>
      </c>
      <c r="R634" s="57">
        <f t="shared" si="54"/>
        <v>0</v>
      </c>
      <c r="S634" s="58">
        <f t="shared" si="55"/>
        <v>2.4967493855881651E-3</v>
      </c>
      <c r="T634" s="58">
        <f>IF(D634&lt;Overview!$F$18,(1-Overview!$F$9)*'='!Q634-'='!D634*'='!O634,0)</f>
        <v>0</v>
      </c>
      <c r="U634" s="54">
        <f>IF(D634&gt;=Overview!$F$18,(1-Overview!$F$9)*'='!Q634-Overview!$F$18*'='!O634,0)</f>
        <v>31.825126553454385</v>
      </c>
      <c r="V634" s="2"/>
      <c r="W634" s="112">
        <f>G634/Overview!$F$19</f>
        <v>3.6336579861772891</v>
      </c>
      <c r="X634" s="60">
        <f>G634^3*(1+H634*Overview!$F$38)</f>
        <v>18.739299555837203</v>
      </c>
      <c r="Y634" s="61">
        <f>G634^3*Overview!$F$42*(1+Overview!$F$38*H634)+I634*Overview!$F$39/Overview!$F$40</f>
        <v>1.9456528402553599</v>
      </c>
      <c r="AD634" s="2"/>
    </row>
    <row r="635" spans="1:30">
      <c r="A635" s="34">
        <v>632</v>
      </c>
      <c r="B635">
        <v>1</v>
      </c>
      <c r="C635">
        <v>24</v>
      </c>
      <c r="D635" s="149">
        <f t="shared" si="56"/>
        <v>178.09744310451387</v>
      </c>
      <c r="E635" s="125">
        <f>B635/(B635+Overview!$F$22)</f>
        <v>0.58823529411764708</v>
      </c>
      <c r="F635" s="118">
        <f>EXP(Overview!$F$21/Overview!$F$5-Overview!$F$21/('='!C635+273.15))</f>
        <v>1.2060497570954571</v>
      </c>
      <c r="G635" s="77">
        <f t="shared" si="57"/>
        <v>2.4635733034234661</v>
      </c>
      <c r="H635" s="115">
        <f t="shared" si="58"/>
        <v>0.58823529411764708</v>
      </c>
      <c r="I635" s="80">
        <f>IF((A635-Overview!$F$43)/365=ROUND((A635-Overview!$F$43)/365,0),I634*0.05,I634+U634)</f>
        <v>5994.7428724323836</v>
      </c>
      <c r="J635" s="70">
        <f>IF(D635&lt;Overview!$F$16,1,'='!G635/Overview!$F$26)</f>
        <v>106.64819495339681</v>
      </c>
      <c r="K635" s="71">
        <f>IF(D635&lt;Overview!$F$17,'='!G635/Overview!$F$26,Overview!$F$33)</f>
        <v>9.1428571428571423</v>
      </c>
      <c r="L635" s="72">
        <f t="shared" si="59"/>
        <v>9.1428571428571423</v>
      </c>
      <c r="M635" s="81">
        <f>MIN(1,Overview!$F$44*F635*(G635-Overview!$F$25)^2+0.2)</f>
        <v>1</v>
      </c>
      <c r="N635" s="48">
        <f>L635*F635*Overview!$F$8</f>
        <v>0.12482270400293095</v>
      </c>
      <c r="O635" s="48">
        <f>F635*Overview!$F$6</f>
        <v>2.3686817229354781E-3</v>
      </c>
      <c r="P635" s="122">
        <f>N635*(H635/G635-(1+Overview!$F$35/'='!G635)/(Overview!$F$37*Overview!$F$33))/('='!H635+Overview!$F$36)</f>
        <v>3.0346551012530743E-3</v>
      </c>
      <c r="Q635" s="128">
        <f>(N635/G635-P635)*H635*Overview!$F$29*'='!G635^3</f>
        <v>379.27200205504658</v>
      </c>
      <c r="R635" s="57">
        <f t="shared" si="54"/>
        <v>0</v>
      </c>
      <c r="S635" s="58">
        <f t="shared" si="55"/>
        <v>2.4920317641816364E-3</v>
      </c>
      <c r="T635" s="58">
        <f>IF(D635&lt;Overview!$F$18,(1-Overview!$F$9)*'='!Q635-'='!D635*'='!O635,0)</f>
        <v>0</v>
      </c>
      <c r="U635" s="54">
        <f>IF(D635&gt;=Overview!$F$18,(1-Overview!$F$9)*'='!Q635-Overview!$F$18*'='!O635,0)</f>
        <v>31.894481041958112</v>
      </c>
      <c r="V635" s="2"/>
      <c r="W635" s="112">
        <f>G635/Overview!$F$19</f>
        <v>3.6373443133374668</v>
      </c>
      <c r="X635" s="60">
        <f>G635^3*(1+H635*Overview!$F$38)</f>
        <v>18.796390201150277</v>
      </c>
      <c r="Y635" s="61">
        <f>G635^3*Overview!$F$42*(1+Overview!$F$38*H635)+I635*Overview!$F$39/Overview!$F$40</f>
        <v>1.9521739447419502</v>
      </c>
      <c r="AD635" s="2"/>
    </row>
    <row r="636" spans="1:30">
      <c r="A636" s="34">
        <v>633</v>
      </c>
      <c r="B636">
        <v>1</v>
      </c>
      <c r="C636">
        <v>24</v>
      </c>
      <c r="D636" s="149">
        <f t="shared" si="56"/>
        <v>178.09744310451387</v>
      </c>
      <c r="E636" s="125">
        <f>B636/(B636+Overview!$F$22)</f>
        <v>0.58823529411764708</v>
      </c>
      <c r="F636" s="118">
        <f>EXP(Overview!$F$21/Overview!$F$5-Overview!$F$21/('='!C636+273.15))</f>
        <v>1.2060497570954571</v>
      </c>
      <c r="G636" s="77">
        <f t="shared" si="57"/>
        <v>2.4660653351876478</v>
      </c>
      <c r="H636" s="115">
        <f t="shared" si="58"/>
        <v>0.58823529411764708</v>
      </c>
      <c r="I636" s="80">
        <f>IF((A636-Overview!$F$43)/365=ROUND((A636-Overview!$F$43)/365,0),I635*0.05,I635+U635)</f>
        <v>6026.6373534743416</v>
      </c>
      <c r="J636" s="70">
        <f>IF(D636&lt;Overview!$F$16,1,'='!G636/Overview!$F$26)</f>
        <v>106.7560751163484</v>
      </c>
      <c r="K636" s="71">
        <f>IF(D636&lt;Overview!$F$17,'='!G636/Overview!$F$26,Overview!$F$33)</f>
        <v>9.1428571428571423</v>
      </c>
      <c r="L636" s="72">
        <f t="shared" si="59"/>
        <v>9.1428571428571423</v>
      </c>
      <c r="M636" s="81">
        <f>MIN(1,Overview!$F$44*F636*(G636-Overview!$F$25)^2+0.2)</f>
        <v>1</v>
      </c>
      <c r="N636" s="48">
        <f>L636*F636*Overview!$F$8</f>
        <v>0.12482270400293095</v>
      </c>
      <c r="O636" s="48">
        <f>F636*Overview!$F$6</f>
        <v>2.3686817229354781E-3</v>
      </c>
      <c r="P636" s="122">
        <f>N636*(H636/G636-(1+Overview!$F$35/'='!G636)/(Overview!$F$37*Overview!$F$33))/('='!H636+Overview!$F$36)</f>
        <v>3.0258602899791653E-3</v>
      </c>
      <c r="Q636" s="128">
        <f>(N636/G636-P636)*H636*Overview!$F$29*'='!G636^3</f>
        <v>380.08544559375895</v>
      </c>
      <c r="R636" s="57">
        <f t="shared" si="54"/>
        <v>0</v>
      </c>
      <c r="S636" s="58">
        <f t="shared" si="55"/>
        <v>2.4873230567461547E-3</v>
      </c>
      <c r="T636" s="58">
        <f>IF(D636&lt;Overview!$F$18,(1-Overview!$F$9)*'='!Q636-'='!D636*'='!O636,0)</f>
        <v>0</v>
      </c>
      <c r="U636" s="54">
        <f>IF(D636&gt;=Overview!$F$18,(1-Overview!$F$9)*'='!Q636-Overview!$F$18*'='!O636,0)</f>
        <v>31.963786431456409</v>
      </c>
      <c r="V636" s="2"/>
      <c r="W636" s="112">
        <f>G636/Overview!$F$19</f>
        <v>3.6410236751626277</v>
      </c>
      <c r="X636" s="60">
        <f>G636^3*(1+H636*Overview!$F$38)</f>
        <v>18.85348848149156</v>
      </c>
      <c r="Y636" s="61">
        <f>G636^3*Overview!$F$42*(1+Overview!$F$38*H636)+I636*Overview!$F$39/Overview!$F$40</f>
        <v>1.9586987501488524</v>
      </c>
      <c r="AD636" s="2"/>
    </row>
    <row r="637" spans="1:30">
      <c r="A637" s="34">
        <v>634</v>
      </c>
      <c r="B637">
        <v>1</v>
      </c>
      <c r="C637">
        <v>24</v>
      </c>
      <c r="D637" s="149">
        <f t="shared" si="56"/>
        <v>178.09744310451387</v>
      </c>
      <c r="E637" s="125">
        <f>B637/(B637+Overview!$F$22)</f>
        <v>0.58823529411764708</v>
      </c>
      <c r="F637" s="118">
        <f>EXP(Overview!$F$21/Overview!$F$5-Overview!$F$21/('='!C637+273.15))</f>
        <v>1.2060497570954571</v>
      </c>
      <c r="G637" s="77">
        <f t="shared" si="57"/>
        <v>2.468552658244394</v>
      </c>
      <c r="H637" s="115">
        <f t="shared" si="58"/>
        <v>0.58823529411764708</v>
      </c>
      <c r="I637" s="80">
        <f>IF((A637-Overview!$F$43)/365=ROUND((A637-Overview!$F$43)/365,0),I636*0.05,I636+U636)</f>
        <v>6058.6011399057979</v>
      </c>
      <c r="J637" s="70">
        <f>IF(D637&lt;Overview!$F$16,1,'='!G637/Overview!$F$26)</f>
        <v>106.86375143915126</v>
      </c>
      <c r="K637" s="71">
        <f>IF(D637&lt;Overview!$F$17,'='!G637/Overview!$F$26,Overview!$F$33)</f>
        <v>9.1428571428571423</v>
      </c>
      <c r="L637" s="72">
        <f t="shared" si="59"/>
        <v>9.1428571428571423</v>
      </c>
      <c r="M637" s="81">
        <f>MIN(1,Overview!$F$44*F637*(G637-Overview!$F$25)^2+0.2)</f>
        <v>1</v>
      </c>
      <c r="N637" s="48">
        <f>L637*F637*Overview!$F$8</f>
        <v>0.12482270400293095</v>
      </c>
      <c r="O637" s="48">
        <f>F637*Overview!$F$6</f>
        <v>2.3686817229354781E-3</v>
      </c>
      <c r="P637" s="122">
        <f>N637*(H637/G637-(1+Overview!$F$35/'='!G637)/(Overview!$F$37*Overview!$F$33))/('='!H637+Overview!$F$36)</f>
        <v>3.0170998031749541E-3</v>
      </c>
      <c r="Q637" s="128">
        <f>(N637/G637-P637)*H637*Overview!$F$29*'='!G637^3</f>
        <v>380.89831059018235</v>
      </c>
      <c r="R637" s="57">
        <f t="shared" si="54"/>
        <v>0</v>
      </c>
      <c r="S637" s="58">
        <f t="shared" si="55"/>
        <v>2.4826232464387238E-3</v>
      </c>
      <c r="T637" s="58">
        <f>IF(D637&lt;Overview!$F$18,(1-Overview!$F$9)*'='!Q637-'='!D637*'='!O637,0)</f>
        <v>0</v>
      </c>
      <c r="U637" s="54">
        <f>IF(D637&gt;=Overview!$F$18,(1-Overview!$F$9)*'='!Q637-Overview!$F$18*'='!O637,0)</f>
        <v>32.033042529151686</v>
      </c>
      <c r="V637" s="2"/>
      <c r="W637" s="112">
        <f>G637/Overview!$F$19</f>
        <v>3.6446960848138108</v>
      </c>
      <c r="X637" s="60">
        <f>G637^3*(1+H637*Overview!$F$38)</f>
        <v>18.910594062742135</v>
      </c>
      <c r="Y637" s="61">
        <f>G637^3*Overview!$F$42*(1+Overview!$F$38*H637)+I637*Overview!$F$39/Overview!$F$40</f>
        <v>1.9652272242717894</v>
      </c>
      <c r="AD637" s="2"/>
    </row>
    <row r="638" spans="1:30">
      <c r="A638" s="34">
        <v>635</v>
      </c>
      <c r="B638">
        <v>1</v>
      </c>
      <c r="C638">
        <v>24</v>
      </c>
      <c r="D638" s="149">
        <f t="shared" si="56"/>
        <v>178.09744310451387</v>
      </c>
      <c r="E638" s="125">
        <f>B638/(B638+Overview!$F$22)</f>
        <v>0.58823529411764708</v>
      </c>
      <c r="F638" s="118">
        <f>EXP(Overview!$F$21/Overview!$F$5-Overview!$F$21/('='!C638+273.15))</f>
        <v>1.2060497570954571</v>
      </c>
      <c r="G638" s="77">
        <f t="shared" si="57"/>
        <v>2.4710352814908325</v>
      </c>
      <c r="H638" s="115">
        <f t="shared" si="58"/>
        <v>0.58823529411764708</v>
      </c>
      <c r="I638" s="80">
        <f>IF((A638-Overview!$F$43)/365=ROUND((A638-Overview!$F$43)/365,0),I637*0.05,I637+U637)</f>
        <v>6090.6341824349493</v>
      </c>
      <c r="J638" s="70">
        <f>IF(D638&lt;Overview!$F$16,1,'='!G638/Overview!$F$26)</f>
        <v>106.97122430696245</v>
      </c>
      <c r="K638" s="71">
        <f>IF(D638&lt;Overview!$F$17,'='!G638/Overview!$F$26,Overview!$F$33)</f>
        <v>9.1428571428571423</v>
      </c>
      <c r="L638" s="72">
        <f t="shared" si="59"/>
        <v>9.1428571428571423</v>
      </c>
      <c r="M638" s="81">
        <f>MIN(1,Overview!$F$44*F638*(G638-Overview!$F$25)^2+0.2)</f>
        <v>1</v>
      </c>
      <c r="N638" s="48">
        <f>L638*F638*Overview!$F$8</f>
        <v>0.12482270400293095</v>
      </c>
      <c r="O638" s="48">
        <f>F638*Overview!$F$6</f>
        <v>2.3686817229354781E-3</v>
      </c>
      <c r="P638" s="122">
        <f>N638*(H638/G638-(1+Overview!$F$35/'='!G638)/(Overview!$F$37*Overview!$F$33))/('='!H638+Overview!$F$36)</f>
        <v>3.0083734558656473E-3</v>
      </c>
      <c r="Q638" s="128">
        <f>(N638/G638-P638)*H638*Overview!$F$29*'='!G638^3</f>
        <v>381.71059479678269</v>
      </c>
      <c r="R638" s="57">
        <f t="shared" si="54"/>
        <v>0</v>
      </c>
      <c r="S638" s="58">
        <f t="shared" si="55"/>
        <v>2.4779323164481728E-3</v>
      </c>
      <c r="T638" s="58">
        <f>IF(D638&lt;Overview!$F$18,(1-Overview!$F$9)*'='!Q638-'='!D638*'='!O638,0)</f>
        <v>0</v>
      </c>
      <c r="U638" s="54">
        <f>IF(D638&gt;=Overview!$F$18,(1-Overview!$F$9)*'='!Q638-Overview!$F$18*'='!O638,0)</f>
        <v>32.102249143554033</v>
      </c>
      <c r="V638" s="2"/>
      <c r="W638" s="112">
        <f>G638/Overview!$F$19</f>
        <v>3.6483615554271851</v>
      </c>
      <c r="X638" s="60">
        <f>G638^3*(1+H638*Overview!$F$38)</f>
        <v>18.967706611962793</v>
      </c>
      <c r="Y638" s="61">
        <f>G638^3*Overview!$F$42*(1+Overview!$F$38*H638)+I638*Overview!$F$39/Overview!$F$40</f>
        <v>1.971759335004279</v>
      </c>
      <c r="AD638" s="2"/>
    </row>
    <row r="639" spans="1:30">
      <c r="A639" s="34">
        <v>636</v>
      </c>
      <c r="B639">
        <v>1</v>
      </c>
      <c r="C639">
        <v>24</v>
      </c>
      <c r="D639" s="149">
        <f t="shared" si="56"/>
        <v>178.09744310451387</v>
      </c>
      <c r="E639" s="125">
        <f>B639/(B639+Overview!$F$22)</f>
        <v>0.58823529411764708</v>
      </c>
      <c r="F639" s="118">
        <f>EXP(Overview!$F$21/Overview!$F$5-Overview!$F$21/('='!C639+273.15))</f>
        <v>1.2060497570954571</v>
      </c>
      <c r="G639" s="77">
        <f t="shared" si="57"/>
        <v>2.4735132138072808</v>
      </c>
      <c r="H639" s="115">
        <f t="shared" si="58"/>
        <v>0.58823529411764708</v>
      </c>
      <c r="I639" s="80">
        <f>IF((A639-Overview!$F$43)/365=ROUND((A639-Overview!$F$43)/365,0),I638*0.05,I638+U638)</f>
        <v>6122.7364315785035</v>
      </c>
      <c r="J639" s="70">
        <f>IF(D639&lt;Overview!$F$16,1,'='!G639/Overview!$F$26)</f>
        <v>107.0784941042113</v>
      </c>
      <c r="K639" s="71">
        <f>IF(D639&lt;Overview!$F$17,'='!G639/Overview!$F$26,Overview!$F$33)</f>
        <v>9.1428571428571423</v>
      </c>
      <c r="L639" s="72">
        <f t="shared" si="59"/>
        <v>9.1428571428571423</v>
      </c>
      <c r="M639" s="81">
        <f>MIN(1,Overview!$F$44*F639*(G639-Overview!$F$25)^2+0.2)</f>
        <v>1</v>
      </c>
      <c r="N639" s="48">
        <f>L639*F639*Overview!$F$8</f>
        <v>0.12482270400293095</v>
      </c>
      <c r="O639" s="48">
        <f>F639*Overview!$F$6</f>
        <v>2.3686817229354781E-3</v>
      </c>
      <c r="P639" s="122">
        <f>N639*(H639/G639-(1+Overview!$F$35/'='!G639)/(Overview!$F$37*Overview!$F$33))/('='!H639+Overview!$F$36)</f>
        <v>2.9996810643936902E-3</v>
      </c>
      <c r="Q639" s="128">
        <f>(N639/G639-P639)*H639*Overview!$F$29*'='!G639^3</f>
        <v>382.52229598131299</v>
      </c>
      <c r="R639" s="57">
        <f t="shared" si="54"/>
        <v>0</v>
      </c>
      <c r="S639" s="58">
        <f t="shared" si="55"/>
        <v>2.4732502499950938E-3</v>
      </c>
      <c r="T639" s="58">
        <f>IF(D639&lt;Overview!$F$18,(1-Overview!$F$9)*'='!Q639-'='!D639*'='!O639,0)</f>
        <v>0</v>
      </c>
      <c r="U639" s="54">
        <f>IF(D639&gt;=Overview!$F$18,(1-Overview!$F$9)*'='!Q639-Overview!$F$18*'='!O639,0)</f>
        <v>32.171406084476018</v>
      </c>
      <c r="V639" s="2"/>
      <c r="W639" s="112">
        <f>G639/Overview!$F$19</f>
        <v>3.6520201001141013</v>
      </c>
      <c r="X639" s="60">
        <f>G639^3*(1+H639*Overview!$F$38)</f>
        <v>19.0248257973935</v>
      </c>
      <c r="Y639" s="61">
        <f>G639^3*Overview!$F$42*(1+Overview!$F$38*H639)+I639*Overview!$F$39/Overview!$F$40</f>
        <v>1.9782950503376444</v>
      </c>
      <c r="AD639" s="2"/>
    </row>
    <row r="640" spans="1:30">
      <c r="A640" s="34">
        <v>637</v>
      </c>
      <c r="B640">
        <v>1</v>
      </c>
      <c r="C640">
        <v>24</v>
      </c>
      <c r="D640" s="149">
        <f t="shared" si="56"/>
        <v>178.09744310451387</v>
      </c>
      <c r="E640" s="125">
        <f>B640/(B640+Overview!$F$22)</f>
        <v>0.58823529411764708</v>
      </c>
      <c r="F640" s="118">
        <f>EXP(Overview!$F$21/Overview!$F$5-Overview!$F$21/('='!C640+273.15))</f>
        <v>1.2060497570954571</v>
      </c>
      <c r="G640" s="77">
        <f t="shared" si="57"/>
        <v>2.475986464057276</v>
      </c>
      <c r="H640" s="115">
        <f t="shared" si="58"/>
        <v>0.58823529411764708</v>
      </c>
      <c r="I640" s="80">
        <f>IF((A640-Overview!$F$43)/365=ROUND((A640-Overview!$F$43)/365,0),I639*0.05,I639+U639)</f>
        <v>6154.9078376629795</v>
      </c>
      <c r="J640" s="70">
        <f>IF(D640&lt;Overview!$F$16,1,'='!G640/Overview!$F$26)</f>
        <v>107.1855612146007</v>
      </c>
      <c r="K640" s="71">
        <f>IF(D640&lt;Overview!$F$17,'='!G640/Overview!$F$26,Overview!$F$33)</f>
        <v>9.1428571428571423</v>
      </c>
      <c r="L640" s="72">
        <f t="shared" si="59"/>
        <v>9.1428571428571423</v>
      </c>
      <c r="M640" s="81">
        <f>MIN(1,Overview!$F$44*F640*(G640-Overview!$F$25)^2+0.2)</f>
        <v>1</v>
      </c>
      <c r="N640" s="48">
        <f>L640*F640*Overview!$F$8</f>
        <v>0.12482270400293095</v>
      </c>
      <c r="O640" s="48">
        <f>F640*Overview!$F$6</f>
        <v>2.3686817229354781E-3</v>
      </c>
      <c r="P640" s="122">
        <f>N640*(H640/G640-(1+Overview!$F$35/'='!G640)/(Overview!$F$37*Overview!$F$33))/('='!H640+Overview!$F$36)</f>
        <v>2.9910224464070609E-3</v>
      </c>
      <c r="Q640" s="128">
        <f>(N640/G640-P640)*H640*Overview!$F$29*'='!G640^3</f>
        <v>383.33341192675124</v>
      </c>
      <c r="R640" s="57">
        <f t="shared" si="54"/>
        <v>0</v>
      </c>
      <c r="S640" s="58">
        <f t="shared" si="55"/>
        <v>2.4685770303317874E-3</v>
      </c>
      <c r="T640" s="58">
        <f>IF(D640&lt;Overview!$F$18,(1-Overview!$F$9)*'='!Q640-'='!D640*'='!O640,0)</f>
        <v>0</v>
      </c>
      <c r="U640" s="54">
        <f>IF(D640&gt;=Overview!$F$18,(1-Overview!$F$9)*'='!Q640-Overview!$F$18*'='!O640,0)</f>
        <v>32.240513163027359</v>
      </c>
      <c r="V640" s="2"/>
      <c r="W640" s="112">
        <f>G640/Overview!$F$19</f>
        <v>3.6556717319611338</v>
      </c>
      <c r="X640" s="60">
        <f>G640^3*(1+H640*Overview!$F$38)</f>
        <v>19.081951288452739</v>
      </c>
      <c r="Y640" s="61">
        <f>G640^3*Overview!$F$42*(1+Overview!$F$38*H640)+I640*Overview!$F$39/Overview!$F$40</f>
        <v>1.9848343383610105</v>
      </c>
      <c r="AD640" s="2"/>
    </row>
    <row r="641" spans="1:30">
      <c r="A641" s="34">
        <v>638</v>
      </c>
      <c r="B641">
        <v>1</v>
      </c>
      <c r="C641">
        <v>24</v>
      </c>
      <c r="D641" s="149">
        <f t="shared" si="56"/>
        <v>178.09744310451387</v>
      </c>
      <c r="E641" s="125">
        <f>B641/(B641+Overview!$F$22)</f>
        <v>0.58823529411764708</v>
      </c>
      <c r="F641" s="118">
        <f>EXP(Overview!$F$21/Overview!$F$5-Overview!$F$21/('='!C641+273.15))</f>
        <v>1.2060497570954571</v>
      </c>
      <c r="G641" s="77">
        <f t="shared" si="57"/>
        <v>2.4784550410876078</v>
      </c>
      <c r="H641" s="115">
        <f t="shared" si="58"/>
        <v>0.58823529411764708</v>
      </c>
      <c r="I641" s="80">
        <f>IF((A641-Overview!$F$43)/365=ROUND((A641-Overview!$F$43)/365,0),I640*0.05,I640+U640)</f>
        <v>6187.1483508260071</v>
      </c>
      <c r="J641" s="70">
        <f>IF(D641&lt;Overview!$F$16,1,'='!G641/Overview!$F$26)</f>
        <v>107.29242602110857</v>
      </c>
      <c r="K641" s="71">
        <f>IF(D641&lt;Overview!$F$17,'='!G641/Overview!$F$26,Overview!$F$33)</f>
        <v>9.1428571428571423</v>
      </c>
      <c r="L641" s="72">
        <f t="shared" si="59"/>
        <v>9.1428571428571423</v>
      </c>
      <c r="M641" s="81">
        <f>MIN(1,Overview!$F$44*F641*(G641-Overview!$F$25)^2+0.2)</f>
        <v>1</v>
      </c>
      <c r="N641" s="48">
        <f>L641*F641*Overview!$F$8</f>
        <v>0.12482270400293095</v>
      </c>
      <c r="O641" s="48">
        <f>F641*Overview!$F$6</f>
        <v>2.3686817229354781E-3</v>
      </c>
      <c r="P641" s="122">
        <f>N641*(H641/G641-(1+Overview!$F$35/'='!G641)/(Overview!$F$37*Overview!$F$33))/('='!H641+Overview!$F$36)</f>
        <v>2.9823974208476674E-3</v>
      </c>
      <c r="Q641" s="128">
        <f>(N641/G641-P641)*H641*Overview!$F$29*'='!G641^3</f>
        <v>384.14394043123906</v>
      </c>
      <c r="R641" s="57">
        <f t="shared" si="54"/>
        <v>0</v>
      </c>
      <c r="S641" s="58">
        <f t="shared" si="55"/>
        <v>2.4639126407421936E-3</v>
      </c>
      <c r="T641" s="58">
        <f>IF(D641&lt;Overview!$F$18,(1-Overview!$F$9)*'='!Q641-'='!D641*'='!O641,0)</f>
        <v>0</v>
      </c>
      <c r="U641" s="54">
        <f>IF(D641&gt;=Overview!$F$18,(1-Overview!$F$9)*'='!Q641-Overview!$F$18*'='!O641,0)</f>
        <v>32.309570191609716</v>
      </c>
      <c r="V641" s="2"/>
      <c r="W641" s="112">
        <f>G641/Overview!$F$19</f>
        <v>3.6593164640301312</v>
      </c>
      <c r="X641" s="60">
        <f>G641^3*(1+H641*Overview!$F$38)</f>
        <v>19.139082755736933</v>
      </c>
      <c r="Y641" s="61">
        <f>G641^3*Overview!$F$42*(1+Overview!$F$38*H641)+I641*Overview!$F$39/Overview!$F$40</f>
        <v>1.9913771672613085</v>
      </c>
      <c r="AD641" s="2"/>
    </row>
    <row r="642" spans="1:30">
      <c r="A642" s="34">
        <v>639</v>
      </c>
      <c r="B642">
        <v>1</v>
      </c>
      <c r="C642">
        <v>24</v>
      </c>
      <c r="D642" s="149">
        <f t="shared" si="56"/>
        <v>178.09744310451387</v>
      </c>
      <c r="E642" s="125">
        <f>B642/(B642+Overview!$F$22)</f>
        <v>0.58823529411764708</v>
      </c>
      <c r="F642" s="118">
        <f>EXP(Overview!$F$21/Overview!$F$5-Overview!$F$21/('='!C642+273.15))</f>
        <v>1.2060497570954571</v>
      </c>
      <c r="G642" s="77">
        <f t="shared" si="57"/>
        <v>2.48091895372835</v>
      </c>
      <c r="H642" s="115">
        <f t="shared" si="58"/>
        <v>0.58823529411764708</v>
      </c>
      <c r="I642" s="80">
        <f>IF((A642-Overview!$F$43)/365=ROUND((A642-Overview!$F$43)/365,0),I641*0.05,I641+U641)</f>
        <v>6219.4579210176171</v>
      </c>
      <c r="J642" s="70">
        <f>IF(D642&lt;Overview!$F$16,1,'='!G642/Overview!$F$26)</f>
        <v>107.39908890598919</v>
      </c>
      <c r="K642" s="71">
        <f>IF(D642&lt;Overview!$F$17,'='!G642/Overview!$F$26,Overview!$F$33)</f>
        <v>9.1428571428571423</v>
      </c>
      <c r="L642" s="72">
        <f t="shared" si="59"/>
        <v>9.1428571428571423</v>
      </c>
      <c r="M642" s="81">
        <f>MIN(1,Overview!$F$44*F642*(G642-Overview!$F$25)^2+0.2)</f>
        <v>1</v>
      </c>
      <c r="N642" s="48">
        <f>L642*F642*Overview!$F$8</f>
        <v>0.12482270400293095</v>
      </c>
      <c r="O642" s="48">
        <f>F642*Overview!$F$6</f>
        <v>2.3686817229354781E-3</v>
      </c>
      <c r="P642" s="122">
        <f>N642*(H642/G642-(1+Overview!$F$35/'='!G642)/(Overview!$F$37*Overview!$F$33))/('='!H642+Overview!$F$36)</f>
        <v>2.9738058079398937E-3</v>
      </c>
      <c r="Q642" s="128">
        <f>(N642/G642-P642)*H642*Overview!$F$29*'='!G642^3</f>
        <v>384.9538793080207</v>
      </c>
      <c r="R642" s="57">
        <f t="shared" si="54"/>
        <v>0</v>
      </c>
      <c r="S642" s="58">
        <f t="shared" si="55"/>
        <v>2.4592570645418439E-3</v>
      </c>
      <c r="T642" s="58">
        <f>IF(D642&lt;Overview!$F$18,(1-Overview!$F$9)*'='!Q642-'='!D642*'='!O642,0)</f>
        <v>0</v>
      </c>
      <c r="U642" s="54">
        <f>IF(D642&gt;=Overview!$F$18,(1-Overview!$F$9)*'='!Q642-Overview!$F$18*'='!O642,0)</f>
        <v>32.378576983911515</v>
      </c>
      <c r="V642" s="2"/>
      <c r="W642" s="112">
        <f>G642/Overview!$F$19</f>
        <v>3.6629543093582608</v>
      </c>
      <c r="X642" s="60">
        <f>G642^3*(1+H642*Overview!$F$38)</f>
        <v>19.196219871019775</v>
      </c>
      <c r="Y642" s="61">
        <f>G642^3*Overview!$F$42*(1+Overview!$F$38*H642)+I642*Overview!$F$39/Overview!$F$40</f>
        <v>1.9979235053232722</v>
      </c>
      <c r="AD642" s="2"/>
    </row>
    <row r="643" spans="1:30">
      <c r="A643" s="34">
        <v>640</v>
      </c>
      <c r="B643">
        <v>1</v>
      </c>
      <c r="C643">
        <v>24</v>
      </c>
      <c r="D643" s="149">
        <f t="shared" si="56"/>
        <v>178.09744310451387</v>
      </c>
      <c r="E643" s="125">
        <f>B643/(B643+Overview!$F$22)</f>
        <v>0.58823529411764708</v>
      </c>
      <c r="F643" s="118">
        <f>EXP(Overview!$F$21/Overview!$F$5-Overview!$F$21/('='!C643+273.15))</f>
        <v>1.2060497570954571</v>
      </c>
      <c r="G643" s="77">
        <f t="shared" si="57"/>
        <v>2.4833782107928917</v>
      </c>
      <c r="H643" s="115">
        <f t="shared" si="58"/>
        <v>0.58823529411764708</v>
      </c>
      <c r="I643" s="80">
        <f>IF((A643-Overview!$F$43)/365=ROUND((A643-Overview!$F$43)/365,0),I642*0.05,I642+U642)</f>
        <v>6251.8364980015285</v>
      </c>
      <c r="J643" s="70">
        <f>IF(D643&lt;Overview!$F$16,1,'='!G643/Overview!$F$26)</f>
        <v>107.50555025077453</v>
      </c>
      <c r="K643" s="71">
        <f>IF(D643&lt;Overview!$F$17,'='!G643/Overview!$F$26,Overview!$F$33)</f>
        <v>9.1428571428571423</v>
      </c>
      <c r="L643" s="72">
        <f t="shared" si="59"/>
        <v>9.1428571428571423</v>
      </c>
      <c r="M643" s="81">
        <f>MIN(1,Overview!$F$44*F643*(G643-Overview!$F$25)^2+0.2)</f>
        <v>1</v>
      </c>
      <c r="N643" s="48">
        <f>L643*F643*Overview!$F$8</f>
        <v>0.12482270400293095</v>
      </c>
      <c r="O643" s="48">
        <f>F643*Overview!$F$6</f>
        <v>2.3686817229354781E-3</v>
      </c>
      <c r="P643" s="122">
        <f>N643*(H643/G643-(1+Overview!$F$35/'='!G643)/(Overview!$F$37*Overview!$F$33))/('='!H643+Overview!$F$36)</f>
        <v>2.9652474291792432E-3</v>
      </c>
      <c r="Q643" s="128">
        <f>(N643/G643-P643)*H643*Overview!$F$29*'='!G643^3</f>
        <v>385.76322638538147</v>
      </c>
      <c r="R643" s="57">
        <f t="shared" ref="R643:R706" si="60">(E643*M643-H643)*N643/G643</f>
        <v>0</v>
      </c>
      <c r="S643" s="58">
        <f t="shared" ref="S643:S706" si="61">G643*P643/3</f>
        <v>2.4546102850777902E-3</v>
      </c>
      <c r="T643" s="58">
        <f>IF(D643&lt;Overview!$F$18,(1-Overview!$F$9)*'='!Q643-'='!D643*'='!O643,0)</f>
        <v>0</v>
      </c>
      <c r="U643" s="54">
        <f>IF(D643&gt;=Overview!$F$18,(1-Overview!$F$9)*'='!Q643-Overview!$F$18*'='!O643,0)</f>
        <v>32.447533354902653</v>
      </c>
      <c r="V643" s="2"/>
      <c r="W643" s="112">
        <f>G643/Overview!$F$19</f>
        <v>3.6665852809580564</v>
      </c>
      <c r="X643" s="60">
        <f>G643^3*(1+H643*Overview!$F$38)</f>
        <v>19.253362307251543</v>
      </c>
      <c r="Y643" s="61">
        <f>G643^3*Overview!$F$42*(1+Overview!$F$38*H643)+I643*Overview!$F$39/Overview!$F$40</f>
        <v>2.0044733209294323</v>
      </c>
      <c r="AD643" s="2"/>
    </row>
    <row r="644" spans="1:30">
      <c r="A644" s="34">
        <v>641</v>
      </c>
      <c r="B644">
        <v>1</v>
      </c>
      <c r="C644">
        <v>24</v>
      </c>
      <c r="D644" s="149">
        <f t="shared" ref="D644:D707" si="62">D643+T643</f>
        <v>178.09744310451387</v>
      </c>
      <c r="E644" s="125">
        <f>B644/(B644+Overview!$F$22)</f>
        <v>0.58823529411764708</v>
      </c>
      <c r="F644" s="118">
        <f>EXP(Overview!$F$21/Overview!$F$5-Overview!$F$21/('='!C644+273.15))</f>
        <v>1.2060497570954571</v>
      </c>
      <c r="G644" s="77">
        <f t="shared" ref="G644:G707" si="63">G643+S643</f>
        <v>2.4858328210779694</v>
      </c>
      <c r="H644" s="115">
        <f t="shared" ref="H644:H707" si="64">H643+R643</f>
        <v>0.58823529411764708</v>
      </c>
      <c r="I644" s="80">
        <f>IF((A644-Overview!$F$43)/365=ROUND((A644-Overview!$F$43)/365,0),I643*0.05,I643+U643)</f>
        <v>6284.2840313564311</v>
      </c>
      <c r="J644" s="70">
        <f>IF(D644&lt;Overview!$F$16,1,'='!G644/Overview!$F$26)</f>
        <v>107.61181043627573</v>
      </c>
      <c r="K644" s="71">
        <f>IF(D644&lt;Overview!$F$17,'='!G644/Overview!$F$26,Overview!$F$33)</f>
        <v>9.1428571428571423</v>
      </c>
      <c r="L644" s="72">
        <f t="shared" ref="L644:L707" si="65">IF(J644=1,1,K644)</f>
        <v>9.1428571428571423</v>
      </c>
      <c r="M644" s="81">
        <f>MIN(1,Overview!$F$44*F644*(G644-Overview!$F$25)^2+0.2)</f>
        <v>1</v>
      </c>
      <c r="N644" s="48">
        <f>L644*F644*Overview!$F$8</f>
        <v>0.12482270400293095</v>
      </c>
      <c r="O644" s="48">
        <f>F644*Overview!$F$6</f>
        <v>2.3686817229354781E-3</v>
      </c>
      <c r="P644" s="122">
        <f>N644*(H644/G644-(1+Overview!$F$35/'='!G644)/(Overview!$F$37*Overview!$F$33))/('='!H644+Overview!$F$36)</f>
        <v>2.9567221073211192E-3</v>
      </c>
      <c r="Q644" s="128">
        <f>(N644/G644-P644)*H644*Overview!$F$29*'='!G644^3</f>
        <v>386.57197950658747</v>
      </c>
      <c r="R644" s="57">
        <f t="shared" si="60"/>
        <v>0</v>
      </c>
      <c r="S644" s="58">
        <f t="shared" si="61"/>
        <v>2.4499722857285523E-3</v>
      </c>
      <c r="T644" s="58">
        <f>IF(D644&lt;Overview!$F$18,(1-Overview!$F$9)*'='!Q644-'='!D644*'='!O644,0)</f>
        <v>0</v>
      </c>
      <c r="U644" s="54">
        <f>IF(D644&gt;=Overview!$F$18,(1-Overview!$F$9)*'='!Q644-Overview!$F$18*'='!O644,0)</f>
        <v>32.516439120829403</v>
      </c>
      <c r="V644" s="2"/>
      <c r="W644" s="112">
        <f>G644/Overview!$F$19</f>
        <v>3.6702093918174654</v>
      </c>
      <c r="X644" s="60">
        <f>G644^3*(1+H644*Overview!$F$38)</f>
        <v>19.31050973855843</v>
      </c>
      <c r="Y644" s="61">
        <f>G644^3*Overview!$F$42*(1+Overview!$F$38*H644)+I644*Overview!$F$39/Overview!$F$40</f>
        <v>2.011026582560111</v>
      </c>
      <c r="AD644" s="2"/>
    </row>
    <row r="645" spans="1:30">
      <c r="A645" s="34">
        <v>642</v>
      </c>
      <c r="B645">
        <v>1</v>
      </c>
      <c r="C645">
        <v>24</v>
      </c>
      <c r="D645" s="149">
        <f t="shared" si="62"/>
        <v>178.09744310451387</v>
      </c>
      <c r="E645" s="125">
        <f>B645/(B645+Overview!$F$22)</f>
        <v>0.58823529411764708</v>
      </c>
      <c r="F645" s="118">
        <f>EXP(Overview!$F$21/Overview!$F$5-Overview!$F$21/('='!C645+273.15))</f>
        <v>1.2060497570954571</v>
      </c>
      <c r="G645" s="77">
        <f t="shared" si="63"/>
        <v>2.4882827933636982</v>
      </c>
      <c r="H645" s="115">
        <f t="shared" si="64"/>
        <v>0.58823529411764708</v>
      </c>
      <c r="I645" s="80">
        <f>IF((A645-Overview!$F$43)/365=ROUND((A645-Overview!$F$43)/365,0),I644*0.05,I644+U644)</f>
        <v>6316.8004704772602</v>
      </c>
      <c r="J645" s="70">
        <f>IF(D645&lt;Overview!$F$16,1,'='!G645/Overview!$F$26)</f>
        <v>107.71786984258434</v>
      </c>
      <c r="K645" s="71">
        <f>IF(D645&lt;Overview!$F$17,'='!G645/Overview!$F$26,Overview!$F$33)</f>
        <v>9.1428571428571423</v>
      </c>
      <c r="L645" s="72">
        <f t="shared" si="65"/>
        <v>9.1428571428571423</v>
      </c>
      <c r="M645" s="81">
        <f>MIN(1,Overview!$F$44*F645*(G645-Overview!$F$25)^2+0.2)</f>
        <v>1</v>
      </c>
      <c r="N645" s="48">
        <f>L645*F645*Overview!$F$8</f>
        <v>0.12482270400293095</v>
      </c>
      <c r="O645" s="48">
        <f>F645*Overview!$F$6</f>
        <v>2.3686817229354781E-3</v>
      </c>
      <c r="P645" s="122">
        <f>N645*(H645/G645-(1+Overview!$F$35/'='!G645)/(Overview!$F$37*Overview!$F$33))/('='!H645+Overview!$F$36)</f>
        <v>2.9482296663697169E-3</v>
      </c>
      <c r="Q645" s="128">
        <f>(N645/G645-P645)*H645*Overview!$F$29*'='!G645^3</f>
        <v>387.38013652982403</v>
      </c>
      <c r="R645" s="57">
        <f t="shared" si="60"/>
        <v>0</v>
      </c>
      <c r="S645" s="58">
        <f t="shared" si="61"/>
        <v>2.4453430499040544E-3</v>
      </c>
      <c r="T645" s="58">
        <f>IF(D645&lt;Overview!$F$18,(1-Overview!$F$9)*'='!Q645-'='!D645*'='!O645,0)</f>
        <v>0</v>
      </c>
      <c r="U645" s="54">
        <f>IF(D645&gt;=Overview!$F$18,(1-Overview!$F$9)*'='!Q645-Overview!$F$18*'='!O645,0)</f>
        <v>32.585294099209158</v>
      </c>
      <c r="V645" s="2"/>
      <c r="W645" s="112">
        <f>G645/Overview!$F$19</f>
        <v>3.6738266548998939</v>
      </c>
      <c r="X645" s="60">
        <f>G645^3*(1+H645*Overview!$F$38)</f>
        <v>19.36766184024178</v>
      </c>
      <c r="Y645" s="61">
        <f>G645^3*Overview!$F$42*(1+Overview!$F$38*H645)+I645*Overview!$F$39/Overview!$F$40</f>
        <v>2.0175832587934082</v>
      </c>
      <c r="AD645" s="2"/>
    </row>
    <row r="646" spans="1:30">
      <c r="A646" s="34">
        <v>643</v>
      </c>
      <c r="B646">
        <v>1</v>
      </c>
      <c r="C646">
        <v>24</v>
      </c>
      <c r="D646" s="149">
        <f t="shared" si="62"/>
        <v>178.09744310451387</v>
      </c>
      <c r="E646" s="125">
        <f>B646/(B646+Overview!$F$22)</f>
        <v>0.58823529411764708</v>
      </c>
      <c r="F646" s="118">
        <f>EXP(Overview!$F$21/Overview!$F$5-Overview!$F$21/('='!C646+273.15))</f>
        <v>1.2060497570954571</v>
      </c>
      <c r="G646" s="77">
        <f t="shared" si="63"/>
        <v>2.490728136413602</v>
      </c>
      <c r="H646" s="115">
        <f t="shared" si="64"/>
        <v>0.58823529411764708</v>
      </c>
      <c r="I646" s="80">
        <f>IF((A646-Overview!$F$43)/365=ROUND((A646-Overview!$F$43)/365,0),I645*0.05,I645+U645)</f>
        <v>6349.3857645764692</v>
      </c>
      <c r="J646" s="70">
        <f>IF(D646&lt;Overview!$F$16,1,'='!G646/Overview!$F$26)</f>
        <v>107.82372884907369</v>
      </c>
      <c r="K646" s="71">
        <f>IF(D646&lt;Overview!$F$17,'='!G646/Overview!$F$26,Overview!$F$33)</f>
        <v>9.1428571428571423</v>
      </c>
      <c r="L646" s="72">
        <f t="shared" si="65"/>
        <v>9.1428571428571423</v>
      </c>
      <c r="M646" s="81">
        <f>MIN(1,Overview!$F$44*F646*(G646-Overview!$F$25)^2+0.2)</f>
        <v>1</v>
      </c>
      <c r="N646" s="48">
        <f>L646*F646*Overview!$F$8</f>
        <v>0.12482270400293095</v>
      </c>
      <c r="O646" s="48">
        <f>F646*Overview!$F$6</f>
        <v>2.3686817229354781E-3</v>
      </c>
      <c r="P646" s="122">
        <f>N646*(H646/G646-(1+Overview!$F$35/'='!G646)/(Overview!$F$37*Overview!$F$33))/('='!H646+Overview!$F$36)</f>
        <v>2.9397699315670397E-3</v>
      </c>
      <c r="Q646" s="128">
        <f>(N646/G646-P646)*H646*Overview!$F$29*'='!G646^3</f>
        <v>388.1876953281357</v>
      </c>
      <c r="R646" s="57">
        <f t="shared" si="60"/>
        <v>0</v>
      </c>
      <c r="S646" s="58">
        <f t="shared" si="61"/>
        <v>2.4407225610455718E-3</v>
      </c>
      <c r="T646" s="58">
        <f>IF(D646&lt;Overview!$F$18,(1-Overview!$F$9)*'='!Q646-'='!D646*'='!O646,0)</f>
        <v>0</v>
      </c>
      <c r="U646" s="54">
        <f>IF(D646&gt;=Overview!$F$18,(1-Overview!$F$9)*'='!Q646-Overview!$F$18*'='!O646,0)</f>
        <v>32.654098108825309</v>
      </c>
      <c r="V646" s="2"/>
      <c r="W646" s="112">
        <f>G646/Overview!$F$19</f>
        <v>3.6774370831442522</v>
      </c>
      <c r="X646" s="60">
        <f>G646^3*(1+H646*Overview!$F$38)</f>
        <v>19.424818288777338</v>
      </c>
      <c r="Y646" s="61">
        <f>G646^3*Overview!$F$42*(1+Overview!$F$38*H646)+I646*Overview!$F$39/Overview!$F$40</f>
        <v>2.0241433183051925</v>
      </c>
      <c r="AD646" s="2"/>
    </row>
    <row r="647" spans="1:30">
      <c r="A647" s="34">
        <v>644</v>
      </c>
      <c r="B647">
        <v>1</v>
      </c>
      <c r="C647">
        <v>24</v>
      </c>
      <c r="D647" s="149">
        <f t="shared" si="62"/>
        <v>178.09744310451387</v>
      </c>
      <c r="E647" s="125">
        <f>B647/(B647+Overview!$F$22)</f>
        <v>0.58823529411764708</v>
      </c>
      <c r="F647" s="118">
        <f>EXP(Overview!$F$21/Overview!$F$5-Overview!$F$21/('='!C647+273.15))</f>
        <v>1.2060497570954571</v>
      </c>
      <c r="G647" s="77">
        <f t="shared" si="63"/>
        <v>2.4931688589746477</v>
      </c>
      <c r="H647" s="115">
        <f t="shared" si="64"/>
        <v>0.58823529411764708</v>
      </c>
      <c r="I647" s="80">
        <f>IF((A647-Overview!$F$43)/365=ROUND((A647-Overview!$F$43)/365,0),I646*0.05,I646+U646)</f>
        <v>6382.0398626852948</v>
      </c>
      <c r="J647" s="70">
        <f>IF(D647&lt;Overview!$F$16,1,'='!G647/Overview!$F$26)</f>
        <v>107.92938783440033</v>
      </c>
      <c r="K647" s="71">
        <f>IF(D647&lt;Overview!$F$17,'='!G647/Overview!$F$26,Overview!$F$33)</f>
        <v>9.1428571428571423</v>
      </c>
      <c r="L647" s="72">
        <f t="shared" si="65"/>
        <v>9.1428571428571423</v>
      </c>
      <c r="M647" s="81">
        <f>MIN(1,Overview!$F$44*F647*(G647-Overview!$F$25)^2+0.2)</f>
        <v>1</v>
      </c>
      <c r="N647" s="48">
        <f>L647*F647*Overview!$F$8</f>
        <v>0.12482270400293095</v>
      </c>
      <c r="O647" s="48">
        <f>F647*Overview!$F$6</f>
        <v>2.3686817229354781E-3</v>
      </c>
      <c r="P647" s="122">
        <f>N647*(H647/G647-(1+Overview!$F$35/'='!G647)/(Overview!$F$37*Overview!$F$33))/('='!H647+Overview!$F$36)</f>
        <v>2.9313427293820161E-3</v>
      </c>
      <c r="Q647" s="128">
        <f>(N647/G647-P647)*H647*Overview!$F$29*'='!G647^3</f>
        <v>388.99465378936617</v>
      </c>
      <c r="R647" s="57">
        <f t="shared" si="60"/>
        <v>0</v>
      </c>
      <c r="S647" s="58">
        <f t="shared" si="61"/>
        <v>2.4361108026256634E-3</v>
      </c>
      <c r="T647" s="58">
        <f>IF(D647&lt;Overview!$F$18,(1-Overview!$F$9)*'='!Q647-'='!D647*'='!O647,0)</f>
        <v>0</v>
      </c>
      <c r="U647" s="54">
        <f>IF(D647&gt;=Overview!$F$18,(1-Overview!$F$9)*'='!Q647-Overview!$F$18*'='!O647,0)</f>
        <v>32.722850969722145</v>
      </c>
      <c r="V647" s="2"/>
      <c r="W647" s="112">
        <f>G647/Overview!$F$19</f>
        <v>3.6810406894650045</v>
      </c>
      <c r="X647" s="60">
        <f>G647^3*(1+H647*Overview!$F$38)</f>
        <v>19.481978761814513</v>
      </c>
      <c r="Y647" s="61">
        <f>G647^3*Overview!$F$42*(1+Overview!$F$38*H647)+I647*Overview!$F$39/Overview!$F$40</f>
        <v>2.0307067298690855</v>
      </c>
      <c r="AD647" s="2"/>
    </row>
    <row r="648" spans="1:30">
      <c r="A648" s="34">
        <v>645</v>
      </c>
      <c r="B648">
        <v>1</v>
      </c>
      <c r="C648">
        <v>24</v>
      </c>
      <c r="D648" s="149">
        <f t="shared" si="62"/>
        <v>178.09744310451387</v>
      </c>
      <c r="E648" s="125">
        <f>B648/(B648+Overview!$F$22)</f>
        <v>0.58823529411764708</v>
      </c>
      <c r="F648" s="118">
        <f>EXP(Overview!$F$21/Overview!$F$5-Overview!$F$21/('='!C648+273.15))</f>
        <v>1.2060497570954571</v>
      </c>
      <c r="G648" s="77">
        <f t="shared" si="63"/>
        <v>2.4956049697772733</v>
      </c>
      <c r="H648" s="115">
        <f t="shared" si="64"/>
        <v>0.58823529411764708</v>
      </c>
      <c r="I648" s="80">
        <f>IF((A648-Overview!$F$43)/365=ROUND((A648-Overview!$F$43)/365,0),I647*0.05,I647+U647)</f>
        <v>6414.7627136550173</v>
      </c>
      <c r="J648" s="70">
        <f>IF(D648&lt;Overview!$F$16,1,'='!G648/Overview!$F$26)</f>
        <v>108.03484717650534</v>
      </c>
      <c r="K648" s="71">
        <f>IF(D648&lt;Overview!$F$17,'='!G648/Overview!$F$26,Overview!$F$33)</f>
        <v>9.1428571428571423</v>
      </c>
      <c r="L648" s="72">
        <f t="shared" si="65"/>
        <v>9.1428571428571423</v>
      </c>
      <c r="M648" s="81">
        <f>MIN(1,Overview!$F$44*F648*(G648-Overview!$F$25)^2+0.2)</f>
        <v>1</v>
      </c>
      <c r="N648" s="48">
        <f>L648*F648*Overview!$F$8</f>
        <v>0.12482270400293095</v>
      </c>
      <c r="O648" s="48">
        <f>F648*Overview!$F$6</f>
        <v>2.3686817229354781E-3</v>
      </c>
      <c r="P648" s="122">
        <f>N648*(H648/G648-(1+Overview!$F$35/'='!G648)/(Overview!$F$37*Overview!$F$33))/('='!H648+Overview!$F$36)</f>
        <v>2.9229478874997499E-3</v>
      </c>
      <c r="Q648" s="128">
        <f>(N648/G648-P648)*H648*Overview!$F$29*'='!G648^3</f>
        <v>389.80100981609712</v>
      </c>
      <c r="R648" s="57">
        <f t="shared" si="60"/>
        <v>0</v>
      </c>
      <c r="S648" s="58">
        <f t="shared" si="61"/>
        <v>2.4315077581481197E-3</v>
      </c>
      <c r="T648" s="58">
        <f>IF(D648&lt;Overview!$F$18,(1-Overview!$F$9)*'='!Q648-'='!D648*'='!O648,0)</f>
        <v>0</v>
      </c>
      <c r="U648" s="54">
        <f>IF(D648&gt;=Overview!$F$18,(1-Overview!$F$9)*'='!Q648-Overview!$F$18*'='!O648,0)</f>
        <v>32.791552503199625</v>
      </c>
      <c r="V648" s="2"/>
      <c r="W648" s="112">
        <f>G648/Overview!$F$19</f>
        <v>3.6846374867522123</v>
      </c>
      <c r="X648" s="60">
        <f>G648^3*(1+H648*Overview!$F$38)</f>
        <v>19.539142938175541</v>
      </c>
      <c r="Y648" s="61">
        <f>G648^3*Overview!$F$42*(1+Overview!$F$38*H648)+I648*Overview!$F$39/Overview!$F$40</f>
        <v>2.0372734623564437</v>
      </c>
      <c r="AD648" s="2"/>
    </row>
    <row r="649" spans="1:30">
      <c r="A649" s="34">
        <v>646</v>
      </c>
      <c r="B649">
        <v>1</v>
      </c>
      <c r="C649">
        <v>24</v>
      </c>
      <c r="D649" s="149">
        <f t="shared" si="62"/>
        <v>178.09744310451387</v>
      </c>
      <c r="E649" s="125">
        <f>B649/(B649+Overview!$F$22)</f>
        <v>0.58823529411764708</v>
      </c>
      <c r="F649" s="118">
        <f>EXP(Overview!$F$21/Overview!$F$5-Overview!$F$21/('='!C649+273.15))</f>
        <v>1.2060497570954571</v>
      </c>
      <c r="G649" s="77">
        <f t="shared" si="63"/>
        <v>2.4980364775354214</v>
      </c>
      <c r="H649" s="115">
        <f t="shared" si="64"/>
        <v>0.58823529411764708</v>
      </c>
      <c r="I649" s="80">
        <f>IF((A649-Overview!$F$43)/365=ROUND((A649-Overview!$F$43)/365,0),I648*0.05,I648+U648)</f>
        <v>6447.5542661582167</v>
      </c>
      <c r="J649" s="70">
        <f>IF(D649&lt;Overview!$F$16,1,'='!G649/Overview!$F$26)</f>
        <v>108.14010725261565</v>
      </c>
      <c r="K649" s="71">
        <f>IF(D649&lt;Overview!$F$17,'='!G649/Overview!$F$26,Overview!$F$33)</f>
        <v>9.1428571428571423</v>
      </c>
      <c r="L649" s="72">
        <f t="shared" si="65"/>
        <v>9.1428571428571423</v>
      </c>
      <c r="M649" s="81">
        <f>MIN(1,Overview!$F$44*F649*(G649-Overview!$F$25)^2+0.2)</f>
        <v>1</v>
      </c>
      <c r="N649" s="48">
        <f>L649*F649*Overview!$F$8</f>
        <v>0.12482270400293095</v>
      </c>
      <c r="O649" s="48">
        <f>F649*Overview!$F$6</f>
        <v>2.3686817229354781E-3</v>
      </c>
      <c r="P649" s="122">
        <f>N649*(H649/G649-(1+Overview!$F$35/'='!G649)/(Overview!$F$37*Overview!$F$33))/('='!H649+Overview!$F$36)</f>
        <v>2.9145852348108699E-3</v>
      </c>
      <c r="Q649" s="128">
        <f>(N649/G649-P649)*H649*Overview!$F$29*'='!G649^3</f>
        <v>390.6067613255895</v>
      </c>
      <c r="R649" s="57">
        <f t="shared" si="60"/>
        <v>0</v>
      </c>
      <c r="S649" s="58">
        <f t="shared" si="61"/>
        <v>2.426913411147898E-3</v>
      </c>
      <c r="T649" s="58">
        <f>IF(D649&lt;Overview!$F$18,(1-Overview!$F$9)*'='!Q649-'='!D649*'='!O649,0)</f>
        <v>0</v>
      </c>
      <c r="U649" s="54">
        <f>IF(D649&gt;=Overview!$F$18,(1-Overview!$F$9)*'='!Q649-Overview!$F$18*'='!O649,0)</f>
        <v>32.860202531808376</v>
      </c>
      <c r="V649" s="2"/>
      <c r="W649" s="112">
        <f>G649/Overview!$F$19</f>
        <v>3.6882274878715804</v>
      </c>
      <c r="X649" s="60">
        <f>G649^3*(1+H649*Overview!$F$38)</f>
        <v>19.59631049785466</v>
      </c>
      <c r="Y649" s="61">
        <f>G649^3*Overview!$F$42*(1+Overview!$F$38*H649)+I649*Overview!$F$39/Overview!$F$40</f>
        <v>2.0438434847363403</v>
      </c>
      <c r="AD649" s="2"/>
    </row>
    <row r="650" spans="1:30">
      <c r="A650" s="34">
        <v>647</v>
      </c>
      <c r="B650">
        <v>1</v>
      </c>
      <c r="C650">
        <v>24</v>
      </c>
      <c r="D650" s="149">
        <f t="shared" si="62"/>
        <v>178.09744310451387</v>
      </c>
      <c r="E650" s="125">
        <f>B650/(B650+Overview!$F$22)</f>
        <v>0.58823529411764708</v>
      </c>
      <c r="F650" s="118">
        <f>EXP(Overview!$F$21/Overview!$F$5-Overview!$F$21/('='!C650+273.15))</f>
        <v>1.2060497570954571</v>
      </c>
      <c r="G650" s="77">
        <f t="shared" si="63"/>
        <v>2.5004633909465692</v>
      </c>
      <c r="H650" s="115">
        <f t="shared" si="64"/>
        <v>0.58823529411764708</v>
      </c>
      <c r="I650" s="80">
        <f>IF((A650-Overview!$F$43)/365=ROUND((A650-Overview!$F$43)/365,0),I649*0.05,I649+U649)</f>
        <v>6480.4144686900254</v>
      </c>
      <c r="J650" s="70">
        <f>IF(D650&lt;Overview!$F$16,1,'='!G650/Overview!$F$26)</f>
        <v>108.24516843924543</v>
      </c>
      <c r="K650" s="71">
        <f>IF(D650&lt;Overview!$F$17,'='!G650/Overview!$F$26,Overview!$F$33)</f>
        <v>9.1428571428571423</v>
      </c>
      <c r="L650" s="72">
        <f t="shared" si="65"/>
        <v>9.1428571428571423</v>
      </c>
      <c r="M650" s="81">
        <f>MIN(1,Overview!$F$44*F650*(G650-Overview!$F$25)^2+0.2)</f>
        <v>1</v>
      </c>
      <c r="N650" s="48">
        <f>L650*F650*Overview!$F$8</f>
        <v>0.12482270400293095</v>
      </c>
      <c r="O650" s="48">
        <f>F650*Overview!$F$6</f>
        <v>2.3686817229354781E-3</v>
      </c>
      <c r="P650" s="122">
        <f>N650*(H650/G650-(1+Overview!$F$35/'='!G650)/(Overview!$F$37*Overview!$F$33))/('='!H650+Overview!$F$36)</f>
        <v>2.9062546014009976E-3</v>
      </c>
      <c r="Q650" s="128">
        <f>(N650/G650-P650)*H650*Overview!$F$29*'='!G650^3</f>
        <v>391.4119062497229</v>
      </c>
      <c r="R650" s="57">
        <f t="shared" si="60"/>
        <v>0</v>
      </c>
      <c r="S650" s="58">
        <f t="shared" si="61"/>
        <v>2.4223277451910696E-3</v>
      </c>
      <c r="T650" s="58">
        <f>IF(D650&lt;Overview!$F$18,(1-Overview!$F$9)*'='!Q650-'='!D650*'='!O650,0)</f>
        <v>0</v>
      </c>
      <c r="U650" s="54">
        <f>IF(D650&gt;=Overview!$F$18,(1-Overview!$F$9)*'='!Q650-Overview!$F$18*'='!O650,0)</f>
        <v>32.928800879344543</v>
      </c>
      <c r="V650" s="2"/>
      <c r="W650" s="112">
        <f>G650/Overview!$F$19</f>
        <v>3.6918107056645049</v>
      </c>
      <c r="X650" s="60">
        <f>G650^3*(1+H650*Overview!$F$38)</f>
        <v>19.653481122017304</v>
      </c>
      <c r="Y650" s="61">
        <f>G650^3*Overview!$F$42*(1+Overview!$F$38*H650)+I650*Overview!$F$39/Overview!$F$40</f>
        <v>2.0504167660755419</v>
      </c>
      <c r="AD650" s="2"/>
    </row>
    <row r="651" spans="1:30">
      <c r="A651" s="34">
        <v>648</v>
      </c>
      <c r="B651">
        <v>1</v>
      </c>
      <c r="C651">
        <v>24</v>
      </c>
      <c r="D651" s="149">
        <f t="shared" si="62"/>
        <v>178.09744310451387</v>
      </c>
      <c r="E651" s="125">
        <f>B651/(B651+Overview!$F$22)</f>
        <v>0.58823529411764708</v>
      </c>
      <c r="F651" s="118">
        <f>EXP(Overview!$F$21/Overview!$F$5-Overview!$F$21/('='!C651+273.15))</f>
        <v>1.2060497570954571</v>
      </c>
      <c r="G651" s="77">
        <f t="shared" si="63"/>
        <v>2.5028857186917604</v>
      </c>
      <c r="H651" s="115">
        <f t="shared" si="64"/>
        <v>0.58823529411764708</v>
      </c>
      <c r="I651" s="80">
        <f>IF((A651-Overview!$F$43)/365=ROUND((A651-Overview!$F$43)/365,0),I650*0.05,I650+U650)</f>
        <v>6513.34326956937</v>
      </c>
      <c r="J651" s="70">
        <f>IF(D651&lt;Overview!$F$16,1,'='!G651/Overview!$F$26)</f>
        <v>108.35003111219743</v>
      </c>
      <c r="K651" s="71">
        <f>IF(D651&lt;Overview!$F$17,'='!G651/Overview!$F$26,Overview!$F$33)</f>
        <v>9.1428571428571423</v>
      </c>
      <c r="L651" s="72">
        <f t="shared" si="65"/>
        <v>9.1428571428571423</v>
      </c>
      <c r="M651" s="81">
        <f>MIN(1,Overview!$F$44*F651*(G651-Overview!$F$25)^2+0.2)</f>
        <v>1</v>
      </c>
      <c r="N651" s="48">
        <f>L651*F651*Overview!$F$8</f>
        <v>0.12482270400293095</v>
      </c>
      <c r="O651" s="48">
        <f>F651*Overview!$F$6</f>
        <v>2.3686817229354781E-3</v>
      </c>
      <c r="P651" s="122">
        <f>N651*(H651/G651-(1+Overview!$F$35/'='!G651)/(Overview!$F$37*Overview!$F$33))/('='!H651+Overview!$F$36)</f>
        <v>2.8979558185403243E-3</v>
      </c>
      <c r="Q651" s="128">
        <f>(N651/G651-P651)*H651*Overview!$F$29*'='!G651^3</f>
        <v>392.21644253493599</v>
      </c>
      <c r="R651" s="57">
        <f t="shared" si="60"/>
        <v>0</v>
      </c>
      <c r="S651" s="58">
        <f t="shared" si="61"/>
        <v>2.4177507438747563E-3</v>
      </c>
      <c r="T651" s="58">
        <f>IF(D651&lt;Overview!$F$18,(1-Overview!$F$9)*'='!Q651-'='!D651*'='!O651,0)</f>
        <v>0</v>
      </c>
      <c r="U651" s="54">
        <f>IF(D651&gt;=Overview!$F$18,(1-Overview!$F$9)*'='!Q651-Overview!$F$18*'='!O651,0)</f>
        <v>32.9973473708447</v>
      </c>
      <c r="V651" s="2"/>
      <c r="W651" s="112">
        <f>G651/Overview!$F$19</f>
        <v>3.6953871529481179</v>
      </c>
      <c r="X651" s="60">
        <f>G651^3*(1+H651*Overview!$F$38)</f>
        <v>19.710654492999172</v>
      </c>
      <c r="Y651" s="61">
        <f>G651^3*Overview!$F$42*(1+Overview!$F$38*H651)+I651*Overview!$F$39/Overview!$F$40</f>
        <v>2.0569932755384857</v>
      </c>
      <c r="AD651" s="2"/>
    </row>
    <row r="652" spans="1:30">
      <c r="A652" s="34">
        <v>649</v>
      </c>
      <c r="B652">
        <v>1</v>
      </c>
      <c r="C652">
        <v>24</v>
      </c>
      <c r="D652" s="149">
        <f t="shared" si="62"/>
        <v>178.09744310451387</v>
      </c>
      <c r="E652" s="125">
        <f>B652/(B652+Overview!$F$22)</f>
        <v>0.58823529411764708</v>
      </c>
      <c r="F652" s="118">
        <f>EXP(Overview!$F$21/Overview!$F$5-Overview!$F$21/('='!C652+273.15))</f>
        <v>1.2060497570954571</v>
      </c>
      <c r="G652" s="77">
        <f t="shared" si="63"/>
        <v>2.5053034694356353</v>
      </c>
      <c r="H652" s="115">
        <f t="shared" si="64"/>
        <v>0.58823529411764708</v>
      </c>
      <c r="I652" s="80">
        <f>IF((A652-Overview!$F$43)/365=ROUND((A652-Overview!$F$43)/365,0),I651*0.05,I651+U651)</f>
        <v>6546.3406169402151</v>
      </c>
      <c r="J652" s="70">
        <f>IF(D652&lt;Overview!$F$16,1,'='!G652/Overview!$F$26)</f>
        <v>108.4546956465643</v>
      </c>
      <c r="K652" s="71">
        <f>IF(D652&lt;Overview!$F$17,'='!G652/Overview!$F$26,Overview!$F$33)</f>
        <v>9.1428571428571423</v>
      </c>
      <c r="L652" s="72">
        <f t="shared" si="65"/>
        <v>9.1428571428571423</v>
      </c>
      <c r="M652" s="81">
        <f>MIN(1,Overview!$F$44*F652*(G652-Overview!$F$25)^2+0.2)</f>
        <v>1</v>
      </c>
      <c r="N652" s="48">
        <f>L652*F652*Overview!$F$8</f>
        <v>0.12482270400293095</v>
      </c>
      <c r="O652" s="48">
        <f>F652*Overview!$F$6</f>
        <v>2.3686817229354781E-3</v>
      </c>
      <c r="P652" s="122">
        <f>N652*(H652/G652-(1+Overview!$F$35/'='!G652)/(Overview!$F$37*Overview!$F$33))/('='!H652+Overview!$F$36)</f>
        <v>2.8896887186732924E-3</v>
      </c>
      <c r="Q652" s="128">
        <f>(N652/G652-P652)*H652*Overview!$F$29*'='!G652^3</f>
        <v>393.0203681421678</v>
      </c>
      <c r="R652" s="57">
        <f t="shared" si="60"/>
        <v>0</v>
      </c>
      <c r="S652" s="58">
        <f t="shared" si="61"/>
        <v>2.4131823908270715E-3</v>
      </c>
      <c r="T652" s="58">
        <f>IF(D652&lt;Overview!$F$18,(1-Overview!$F$9)*'='!Q652-'='!D652*'='!O652,0)</f>
        <v>0</v>
      </c>
      <c r="U652" s="54">
        <f>IF(D652&gt;=Overview!$F$18,(1-Overview!$F$9)*'='!Q652-Overview!$F$18*'='!O652,0)</f>
        <v>33.065841832580844</v>
      </c>
      <c r="V652" s="2"/>
      <c r="W652" s="112">
        <f>G652/Overview!$F$19</f>
        <v>3.6989568425153334</v>
      </c>
      <c r="X652" s="60">
        <f>G652^3*(1+H652*Overview!$F$38)</f>
        <v>19.767830294305391</v>
      </c>
      <c r="Y652" s="61">
        <f>G652^3*Overview!$F$42*(1+Overview!$F$38*H652)+I652*Overview!$F$39/Overview!$F$40</f>
        <v>2.0635729823872508</v>
      </c>
      <c r="AD652" s="2"/>
    </row>
    <row r="653" spans="1:30">
      <c r="A653" s="34">
        <v>650</v>
      </c>
      <c r="B653">
        <v>1</v>
      </c>
      <c r="C653">
        <v>24</v>
      </c>
      <c r="D653" s="149">
        <f t="shared" si="62"/>
        <v>178.09744310451387</v>
      </c>
      <c r="E653" s="125">
        <f>B653/(B653+Overview!$F$22)</f>
        <v>0.58823529411764708</v>
      </c>
      <c r="F653" s="118">
        <f>EXP(Overview!$F$21/Overview!$F$5-Overview!$F$21/('='!C653+273.15))</f>
        <v>1.2060497570954571</v>
      </c>
      <c r="G653" s="77">
        <f t="shared" si="63"/>
        <v>2.5077166518264624</v>
      </c>
      <c r="H653" s="115">
        <f t="shared" si="64"/>
        <v>0.58823529411764708</v>
      </c>
      <c r="I653" s="80">
        <f>IF((A653-Overview!$F$43)/365=ROUND((A653-Overview!$F$43)/365,0),I652*0.05,I652+U652)</f>
        <v>6579.4064587727962</v>
      </c>
      <c r="J653" s="70">
        <f>IF(D653&lt;Overview!$F$16,1,'='!G653/Overview!$F$26)</f>
        <v>108.55916241672998</v>
      </c>
      <c r="K653" s="71">
        <f>IF(D653&lt;Overview!$F$17,'='!G653/Overview!$F$26,Overview!$F$33)</f>
        <v>9.1428571428571423</v>
      </c>
      <c r="L653" s="72">
        <f t="shared" si="65"/>
        <v>9.1428571428571423</v>
      </c>
      <c r="M653" s="81">
        <f>MIN(1,Overview!$F$44*F653*(G653-Overview!$F$25)^2+0.2)</f>
        <v>1</v>
      </c>
      <c r="N653" s="48">
        <f>L653*F653*Overview!$F$8</f>
        <v>0.12482270400293095</v>
      </c>
      <c r="O653" s="48">
        <f>F653*Overview!$F$6</f>
        <v>2.3686817229354781E-3</v>
      </c>
      <c r="P653" s="122">
        <f>N653*(H653/G653-(1+Overview!$F$35/'='!G653)/(Overview!$F$37*Overview!$F$33))/('='!H653+Overview!$F$36)</f>
        <v>2.8814531354083932E-3</v>
      </c>
      <c r="Q653" s="128">
        <f>(N653/G653-P653)*H653*Overview!$F$29*'='!G653^3</f>
        <v>393.82368104679728</v>
      </c>
      <c r="R653" s="57">
        <f t="shared" si="60"/>
        <v>0</v>
      </c>
      <c r="S653" s="58">
        <f t="shared" si="61"/>
        <v>2.4086226697070663E-3</v>
      </c>
      <c r="T653" s="58">
        <f>IF(D653&lt;Overview!$F$18,(1-Overview!$F$9)*'='!Q653-'='!D653*'='!O653,0)</f>
        <v>0</v>
      </c>
      <c r="U653" s="54">
        <f>IF(D653&gt;=Overview!$F$18,(1-Overview!$F$9)*'='!Q653-Overview!$F$18*'='!O653,0)</f>
        <v>33.134284092055282</v>
      </c>
      <c r="V653" s="2"/>
      <c r="W653" s="112">
        <f>G653/Overview!$F$19</f>
        <v>3.702519787134892</v>
      </c>
      <c r="X653" s="60">
        <f>G653^3*(1+H653*Overview!$F$38)</f>
        <v>19.82500821060955</v>
      </c>
      <c r="Y653" s="61">
        <f>G653^3*Overview!$F$42*(1+Overview!$F$38*H653)+I653*Overview!$F$39/Overview!$F$40</f>
        <v>2.0701558559815316</v>
      </c>
      <c r="AD653" s="2"/>
    </row>
    <row r="654" spans="1:30">
      <c r="A654" s="34">
        <v>651</v>
      </c>
      <c r="B654">
        <v>1</v>
      </c>
      <c r="C654">
        <v>24</v>
      </c>
      <c r="D654" s="149">
        <f t="shared" si="62"/>
        <v>178.09744310451387</v>
      </c>
      <c r="E654" s="125">
        <f>B654/(B654+Overview!$F$22)</f>
        <v>0.58823529411764708</v>
      </c>
      <c r="F654" s="118">
        <f>EXP(Overview!$F$21/Overview!$F$5-Overview!$F$21/('='!C654+273.15))</f>
        <v>1.2060497570954571</v>
      </c>
      <c r="G654" s="77">
        <f t="shared" si="63"/>
        <v>2.5101252744961693</v>
      </c>
      <c r="H654" s="115">
        <f t="shared" si="64"/>
        <v>0.58823529411764708</v>
      </c>
      <c r="I654" s="80">
        <f>IF((A654-Overview!$F$43)/365=ROUND((A654-Overview!$F$43)/365,0),I653*0.05,I653+U653)</f>
        <v>6612.5407428648514</v>
      </c>
      <c r="J654" s="70">
        <f>IF(D654&lt;Overview!$F$16,1,'='!G654/Overview!$F$26)</f>
        <v>108.66343179637097</v>
      </c>
      <c r="K654" s="71">
        <f>IF(D654&lt;Overview!$F$17,'='!G654/Overview!$F$26,Overview!$F$33)</f>
        <v>9.1428571428571423</v>
      </c>
      <c r="L654" s="72">
        <f t="shared" si="65"/>
        <v>9.1428571428571423</v>
      </c>
      <c r="M654" s="81">
        <f>MIN(1,Overview!$F$44*F654*(G654-Overview!$F$25)^2+0.2)</f>
        <v>1</v>
      </c>
      <c r="N654" s="48">
        <f>L654*F654*Overview!$F$8</f>
        <v>0.12482270400293095</v>
      </c>
      <c r="O654" s="48">
        <f>F654*Overview!$F$6</f>
        <v>2.3686817229354781E-3</v>
      </c>
      <c r="P654" s="122">
        <f>N654*(H654/G654-(1+Overview!$F$35/'='!G654)/(Overview!$F$37*Overview!$F$33))/('='!H654+Overview!$F$36)</f>
        <v>2.8732489035080667E-3</v>
      </c>
      <c r="Q654" s="128">
        <f>(N654/G654-P654)*H654*Overview!$F$29*'='!G654^3</f>
        <v>394.6263792385854</v>
      </c>
      <c r="R654" s="57">
        <f t="shared" si="60"/>
        <v>0</v>
      </c>
      <c r="S654" s="58">
        <f t="shared" si="61"/>
        <v>2.4040715642046676E-3</v>
      </c>
      <c r="T654" s="58">
        <f>IF(D654&lt;Overview!$F$18,(1-Overview!$F$9)*'='!Q654-'='!D654*'='!O654,0)</f>
        <v>0</v>
      </c>
      <c r="U654" s="54">
        <f>IF(D654&gt;=Overview!$F$18,(1-Overview!$F$9)*'='!Q654-Overview!$F$18*'='!O654,0)</f>
        <v>33.20267397799563</v>
      </c>
      <c r="V654" s="2"/>
      <c r="W654" s="112">
        <f>G654/Overview!$F$19</f>
        <v>3.706075999551409</v>
      </c>
      <c r="X654" s="60">
        <f>G654^3*(1+H654*Overview!$F$38)</f>
        <v>19.882187927752788</v>
      </c>
      <c r="Y654" s="61">
        <f>G654^3*Overview!$F$42*(1+Overview!$F$38*H654)+I654*Overview!$F$39/Overview!$F$40</f>
        <v>2.0767418657786054</v>
      </c>
      <c r="AD654" s="2"/>
    </row>
    <row r="655" spans="1:30">
      <c r="A655" s="34">
        <v>652</v>
      </c>
      <c r="B655">
        <v>1</v>
      </c>
      <c r="C655">
        <v>24</v>
      </c>
      <c r="D655" s="149">
        <f t="shared" si="62"/>
        <v>178.09744310451387</v>
      </c>
      <c r="E655" s="125">
        <f>B655/(B655+Overview!$F$22)</f>
        <v>0.58823529411764708</v>
      </c>
      <c r="F655" s="118">
        <f>EXP(Overview!$F$21/Overview!$F$5-Overview!$F$21/('='!C655+273.15))</f>
        <v>1.2060497570954571</v>
      </c>
      <c r="G655" s="77">
        <f t="shared" si="63"/>
        <v>2.5125293460603739</v>
      </c>
      <c r="H655" s="115">
        <f t="shared" si="64"/>
        <v>0.58823529411764708</v>
      </c>
      <c r="I655" s="80">
        <f>IF((A655-Overview!$F$43)/365=ROUND((A655-Overview!$F$43)/365,0),I654*0.05,I654+U654)</f>
        <v>6645.7434168428472</v>
      </c>
      <c r="J655" s="70">
        <f>IF(D655&lt;Overview!$F$16,1,'='!G655/Overview!$F$26)</f>
        <v>108.76750415845775</v>
      </c>
      <c r="K655" s="71">
        <f>IF(D655&lt;Overview!$F$17,'='!G655/Overview!$F$26,Overview!$F$33)</f>
        <v>9.1428571428571423</v>
      </c>
      <c r="L655" s="72">
        <f t="shared" si="65"/>
        <v>9.1428571428571423</v>
      </c>
      <c r="M655" s="81">
        <f>MIN(1,Overview!$F$44*F655*(G655-Overview!$F$25)^2+0.2)</f>
        <v>1</v>
      </c>
      <c r="N655" s="48">
        <f>L655*F655*Overview!$F$8</f>
        <v>0.12482270400293095</v>
      </c>
      <c r="O655" s="48">
        <f>F655*Overview!$F$6</f>
        <v>2.3686817229354781E-3</v>
      </c>
      <c r="P655" s="122">
        <f>N655*(H655/G655-(1+Overview!$F$35/'='!G655)/(Overview!$F$37*Overview!$F$33))/('='!H655+Overview!$F$36)</f>
        <v>2.8650758588786964E-3</v>
      </c>
      <c r="Q655" s="128">
        <f>(N655/G655-P655)*H655*Overview!$F$29*'='!G655^3</f>
        <v>395.42846072161598</v>
      </c>
      <c r="R655" s="57">
        <f t="shared" si="60"/>
        <v>0</v>
      </c>
      <c r="S655" s="58">
        <f t="shared" si="61"/>
        <v>2.3995290580406184E-3</v>
      </c>
      <c r="T655" s="58">
        <f>IF(D655&lt;Overview!$F$18,(1-Overview!$F$9)*'='!Q655-'='!D655*'='!O655,0)</f>
        <v>0</v>
      </c>
      <c r="U655" s="54">
        <f>IF(D655&gt;=Overview!$F$18,(1-Overview!$F$9)*'='!Q655-Overview!$F$18*'='!O655,0)</f>
        <v>33.271011320349835</v>
      </c>
      <c r="V655" s="2"/>
      <c r="W655" s="112">
        <f>G655/Overview!$F$19</f>
        <v>3.7096254924854182</v>
      </c>
      <c r="X655" s="60">
        <f>G655^3*(1+H655*Overview!$F$38)</f>
        <v>19.939369132742844</v>
      </c>
      <c r="Y655" s="61">
        <f>G655^3*Overview!$F$42*(1+Overview!$F$38*H655)+I655*Overview!$F$39/Overview!$F$40</f>
        <v>2.0833309813332996</v>
      </c>
      <c r="AD655" s="2"/>
    </row>
    <row r="656" spans="1:30">
      <c r="A656" s="34">
        <v>653</v>
      </c>
      <c r="B656">
        <v>1</v>
      </c>
      <c r="C656">
        <v>24</v>
      </c>
      <c r="D656" s="149">
        <f t="shared" si="62"/>
        <v>178.09744310451387</v>
      </c>
      <c r="E656" s="125">
        <f>B656/(B656+Overview!$F$22)</f>
        <v>0.58823529411764708</v>
      </c>
      <c r="F656" s="118">
        <f>EXP(Overview!$F$21/Overview!$F$5-Overview!$F$21/('='!C656+273.15))</f>
        <v>1.2060497570954571</v>
      </c>
      <c r="G656" s="77">
        <f t="shared" si="63"/>
        <v>2.5149288751184145</v>
      </c>
      <c r="H656" s="115">
        <f t="shared" si="64"/>
        <v>0.58823529411764708</v>
      </c>
      <c r="I656" s="80">
        <f>IF((A656-Overview!$F$43)/365=ROUND((A656-Overview!$F$43)/365,0),I655*0.05,I655+U655)</f>
        <v>6679.0144281631974</v>
      </c>
      <c r="J656" s="70">
        <f>IF(D656&lt;Overview!$F$16,1,'='!G656/Overview!$F$26)</f>
        <v>108.87137987525604</v>
      </c>
      <c r="K656" s="71">
        <f>IF(D656&lt;Overview!$F$17,'='!G656/Overview!$F$26,Overview!$F$33)</f>
        <v>9.1428571428571423</v>
      </c>
      <c r="L656" s="72">
        <f t="shared" si="65"/>
        <v>9.1428571428571423</v>
      </c>
      <c r="M656" s="81">
        <f>MIN(1,Overview!$F$44*F656*(G656-Overview!$F$25)^2+0.2)</f>
        <v>1</v>
      </c>
      <c r="N656" s="48">
        <f>L656*F656*Overview!$F$8</f>
        <v>0.12482270400293095</v>
      </c>
      <c r="O656" s="48">
        <f>F656*Overview!$F$6</f>
        <v>2.3686817229354781E-3</v>
      </c>
      <c r="P656" s="122">
        <f>N656*(H656/G656-(1+Overview!$F$35/'='!G656)/(Overview!$F$37*Overview!$F$33))/('='!H656+Overview!$F$36)</f>
        <v>2.8569338385607303E-3</v>
      </c>
      <c r="Q656" s="128">
        <f>(N656/G656-P656)*H656*Overview!$F$29*'='!G656^3</f>
        <v>396.22992351423665</v>
      </c>
      <c r="R656" s="57">
        <f t="shared" si="60"/>
        <v>0</v>
      </c>
      <c r="S656" s="58">
        <f t="shared" si="61"/>
        <v>2.3949951349664235E-3</v>
      </c>
      <c r="T656" s="58">
        <f>IF(D656&lt;Overview!$F$18,(1-Overview!$F$9)*'='!Q656-'='!D656*'='!O656,0)</f>
        <v>0</v>
      </c>
      <c r="U656" s="54">
        <f>IF(D656&gt;=Overview!$F$18,(1-Overview!$F$9)*'='!Q656-Overview!$F$18*'='!O656,0)</f>
        <v>33.339295950281112</v>
      </c>
      <c r="V656" s="2"/>
      <c r="W656" s="112">
        <f>G656/Overview!$F$19</f>
        <v>3.7131682786334186</v>
      </c>
      <c r="X656" s="60">
        <f>G656^3*(1+H656*Overview!$F$38)</f>
        <v>19.996551513753047</v>
      </c>
      <c r="Y656" s="61">
        <f>G656^3*Overview!$F$42*(1+Overview!$F$38*H656)+I656*Overview!$F$39/Overview!$F$40</f>
        <v>2.089923172297957</v>
      </c>
      <c r="AD656" s="2"/>
    </row>
    <row r="657" spans="1:30">
      <c r="A657" s="34">
        <v>654</v>
      </c>
      <c r="B657">
        <v>1</v>
      </c>
      <c r="C657">
        <v>24</v>
      </c>
      <c r="D657" s="149">
        <f t="shared" si="62"/>
        <v>178.09744310451387</v>
      </c>
      <c r="E657" s="125">
        <f>B657/(B657+Overview!$F$22)</f>
        <v>0.58823529411764708</v>
      </c>
      <c r="F657" s="118">
        <f>EXP(Overview!$F$21/Overview!$F$5-Overview!$F$21/('='!C657+273.15))</f>
        <v>1.2060497570954571</v>
      </c>
      <c r="G657" s="77">
        <f t="shared" si="63"/>
        <v>2.5173238702533807</v>
      </c>
      <c r="H657" s="115">
        <f t="shared" si="64"/>
        <v>0.58823529411764708</v>
      </c>
      <c r="I657" s="80">
        <f>IF((A657-Overview!$F$43)/365=ROUND((A657-Overview!$F$43)/365,0),I656*0.05,I656+U656)</f>
        <v>6712.3537241134782</v>
      </c>
      <c r="J657" s="70">
        <f>IF(D657&lt;Overview!$F$16,1,'='!G657/Overview!$F$26)</f>
        <v>108.97505931832818</v>
      </c>
      <c r="K657" s="71">
        <f>IF(D657&lt;Overview!$F$17,'='!G657/Overview!$F$26,Overview!$F$33)</f>
        <v>9.1428571428571423</v>
      </c>
      <c r="L657" s="72">
        <f t="shared" si="65"/>
        <v>9.1428571428571423</v>
      </c>
      <c r="M657" s="81">
        <f>MIN(1,Overview!$F$44*F657*(G657-Overview!$F$25)^2+0.2)</f>
        <v>1</v>
      </c>
      <c r="N657" s="48">
        <f>L657*F657*Overview!$F$8</f>
        <v>0.12482270400293095</v>
      </c>
      <c r="O657" s="48">
        <f>F657*Overview!$F$6</f>
        <v>2.3686817229354781E-3</v>
      </c>
      <c r="P657" s="122">
        <f>N657*(H657/G657-(1+Overview!$F$35/'='!G657)/(Overview!$F$37*Overview!$F$33))/('='!H657+Overview!$F$36)</f>
        <v>2.848822680718881E-3</v>
      </c>
      <c r="Q657" s="128">
        <f>(N657/G657-P657)*H657*Overview!$F$29*'='!G657^3</f>
        <v>397.03076564900073</v>
      </c>
      <c r="R657" s="57">
        <f t="shared" si="60"/>
        <v>0</v>
      </c>
      <c r="S657" s="58">
        <f t="shared" si="61"/>
        <v>2.390469778764288E-3</v>
      </c>
      <c r="T657" s="58">
        <f>IF(D657&lt;Overview!$F$18,(1-Overview!$F$9)*'='!Q657-'='!D657*'='!O657,0)</f>
        <v>0</v>
      </c>
      <c r="U657" s="54">
        <f>IF(D657&gt;=Overview!$F$18,(1-Overview!$F$9)*'='!Q657-Overview!$F$18*'='!O657,0)</f>
        <v>33.407527700163016</v>
      </c>
      <c r="V657" s="2"/>
      <c r="W657" s="112">
        <f>G657/Overview!$F$19</f>
        <v>3.7167043706679177</v>
      </c>
      <c r="X657" s="60">
        <f>G657^3*(1+H657*Overview!$F$38)</f>
        <v>20.053734760121312</v>
      </c>
      <c r="Y657" s="61">
        <f>G657^3*Overview!$F$42*(1+Overview!$F$38*H657)+I657*Overview!$F$39/Overview!$F$40</f>
        <v>2.0965184084223947</v>
      </c>
      <c r="AD657" s="2"/>
    </row>
    <row r="658" spans="1:30">
      <c r="A658" s="34">
        <v>655</v>
      </c>
      <c r="B658">
        <v>1</v>
      </c>
      <c r="C658">
        <v>24</v>
      </c>
      <c r="D658" s="149">
        <f t="shared" si="62"/>
        <v>178.09744310451387</v>
      </c>
      <c r="E658" s="125">
        <f>B658/(B658+Overview!$F$22)</f>
        <v>0.58823529411764708</v>
      </c>
      <c r="F658" s="118">
        <f>EXP(Overview!$F$21/Overview!$F$5-Overview!$F$21/('='!C658+273.15))</f>
        <v>1.2060497570954571</v>
      </c>
      <c r="G658" s="77">
        <f t="shared" si="63"/>
        <v>2.5197143400321451</v>
      </c>
      <c r="H658" s="115">
        <f t="shared" si="64"/>
        <v>0.58823529411764708</v>
      </c>
      <c r="I658" s="80">
        <f>IF((A658-Overview!$F$43)/365=ROUND((A658-Overview!$F$43)/365,0),I657*0.05,I657+U657)</f>
        <v>6745.7612518136411</v>
      </c>
      <c r="J658" s="70">
        <f>IF(D658&lt;Overview!$F$16,1,'='!G658/Overview!$F$26)</f>
        <v>109.07854285853442</v>
      </c>
      <c r="K658" s="71">
        <f>IF(D658&lt;Overview!$F$17,'='!G658/Overview!$F$26,Overview!$F$33)</f>
        <v>9.1428571428571423</v>
      </c>
      <c r="L658" s="72">
        <f t="shared" si="65"/>
        <v>9.1428571428571423</v>
      </c>
      <c r="M658" s="81">
        <f>MIN(1,Overview!$F$44*F658*(G658-Overview!$F$25)^2+0.2)</f>
        <v>1</v>
      </c>
      <c r="N658" s="48">
        <f>L658*F658*Overview!$F$8</f>
        <v>0.12482270400293095</v>
      </c>
      <c r="O658" s="48">
        <f>F658*Overview!$F$6</f>
        <v>2.3686817229354781E-3</v>
      </c>
      <c r="P658" s="122">
        <f>N658*(H658/G658-(1+Overview!$F$35/'='!G658)/(Overview!$F$37*Overview!$F$33))/('='!H658+Overview!$F$36)</f>
        <v>2.8407422246324414E-3</v>
      </c>
      <c r="Q658" s="128">
        <f>(N658/G658-P658)*H658*Overview!$F$29*'='!G658^3</f>
        <v>397.83098517260868</v>
      </c>
      <c r="R658" s="57">
        <f t="shared" si="60"/>
        <v>0</v>
      </c>
      <c r="S658" s="58">
        <f t="shared" si="61"/>
        <v>2.38595297324706E-3</v>
      </c>
      <c r="T658" s="58">
        <f>IF(D658&lt;Overview!$F$18,(1-Overview!$F$9)*'='!Q658-'='!D658*'='!O658,0)</f>
        <v>0</v>
      </c>
      <c r="U658" s="54">
        <f>IF(D658&gt;=Overview!$F$18,(1-Overview!$F$9)*'='!Q658-Overview!$F$18*'='!O658,0)</f>
        <v>33.475706403574414</v>
      </c>
      <c r="V658" s="2"/>
      <c r="W658" s="112">
        <f>G658/Overview!$F$19</f>
        <v>3.7202337812374799</v>
      </c>
      <c r="X658" s="60">
        <f>G658^3*(1+H658*Overview!$F$38)</f>
        <v>20.110918562349138</v>
      </c>
      <c r="Y658" s="61">
        <f>G658^3*Overview!$F$42*(1+Overview!$F$38*H658)+I658*Overview!$F$39/Overview!$F$40</f>
        <v>2.1031166595538693</v>
      </c>
      <c r="AD658" s="2"/>
    </row>
    <row r="659" spans="1:30">
      <c r="A659" s="34">
        <v>656</v>
      </c>
      <c r="B659">
        <v>1</v>
      </c>
      <c r="C659">
        <v>24</v>
      </c>
      <c r="D659" s="149">
        <f t="shared" si="62"/>
        <v>178.09744310451387</v>
      </c>
      <c r="E659" s="125">
        <f>B659/(B659+Overview!$F$22)</f>
        <v>0.58823529411764708</v>
      </c>
      <c r="F659" s="118">
        <f>EXP(Overview!$F$21/Overview!$F$5-Overview!$F$21/('='!C659+273.15))</f>
        <v>1.2060497570954571</v>
      </c>
      <c r="G659" s="77">
        <f t="shared" si="63"/>
        <v>2.522100293005392</v>
      </c>
      <c r="H659" s="115">
        <f t="shared" si="64"/>
        <v>0.58823529411764708</v>
      </c>
      <c r="I659" s="80">
        <f>IF((A659-Overview!$F$43)/365=ROUND((A659-Overview!$F$43)/365,0),I658*0.05,I658+U658)</f>
        <v>6779.2369582172159</v>
      </c>
      <c r="J659" s="70">
        <f>IF(D659&lt;Overview!$F$16,1,'='!G659/Overview!$F$26)</f>
        <v>109.18183086603429</v>
      </c>
      <c r="K659" s="71">
        <f>IF(D659&lt;Overview!$F$17,'='!G659/Overview!$F$26,Overview!$F$33)</f>
        <v>9.1428571428571423</v>
      </c>
      <c r="L659" s="72">
        <f t="shared" si="65"/>
        <v>9.1428571428571423</v>
      </c>
      <c r="M659" s="81">
        <f>MIN(1,Overview!$F$44*F659*(G659-Overview!$F$25)^2+0.2)</f>
        <v>1</v>
      </c>
      <c r="N659" s="48">
        <f>L659*F659*Overview!$F$8</f>
        <v>0.12482270400293095</v>
      </c>
      <c r="O659" s="48">
        <f>F659*Overview!$F$6</f>
        <v>2.3686817229354781E-3</v>
      </c>
      <c r="P659" s="122">
        <f>N659*(H659/G659-(1+Overview!$F$35/'='!G659)/(Overview!$F$37*Overview!$F$33))/('='!H659+Overview!$F$36)</f>
        <v>2.8326923106857011E-3</v>
      </c>
      <c r="Q659" s="128">
        <f>(N659/G659-P659)*H659*Overview!$F$29*'='!G659^3</f>
        <v>398.63058014585016</v>
      </c>
      <c r="R659" s="57">
        <f t="shared" si="60"/>
        <v>0</v>
      </c>
      <c r="S659" s="58">
        <f t="shared" si="61"/>
        <v>2.3814447022581756E-3</v>
      </c>
      <c r="T659" s="58">
        <f>IF(D659&lt;Overview!$F$18,(1-Overview!$F$9)*'='!Q659-'='!D659*'='!O659,0)</f>
        <v>0</v>
      </c>
      <c r="U659" s="54">
        <f>IF(D659&gt;=Overview!$F$18,(1-Overview!$F$9)*'='!Q659-Overview!$F$18*'='!O659,0)</f>
        <v>33.543831895294588</v>
      </c>
      <c r="V659" s="2"/>
      <c r="W659" s="112">
        <f>G659/Overview!$F$19</f>
        <v>3.723756522966768</v>
      </c>
      <c r="X659" s="60">
        <f>G659^3*(1+H659*Overview!$F$38)</f>
        <v>20.168102612100515</v>
      </c>
      <c r="Y659" s="61">
        <f>G659^3*Overview!$F$42*(1+Overview!$F$38*H659)+I659*Overview!$F$39/Overview!$F$40</f>
        <v>2.1097178956370306</v>
      </c>
      <c r="AD659" s="2"/>
    </row>
    <row r="660" spans="1:30">
      <c r="A660" s="34">
        <v>657</v>
      </c>
      <c r="B660">
        <v>1</v>
      </c>
      <c r="C660">
        <v>24</v>
      </c>
      <c r="D660" s="149">
        <f t="shared" si="62"/>
        <v>178.09744310451387</v>
      </c>
      <c r="E660" s="125">
        <f>B660/(B660+Overview!$F$22)</f>
        <v>0.58823529411764708</v>
      </c>
      <c r="F660" s="118">
        <f>EXP(Overview!$F$21/Overview!$F$5-Overview!$F$21/('='!C660+273.15))</f>
        <v>1.2060497570954571</v>
      </c>
      <c r="G660" s="77">
        <f t="shared" si="63"/>
        <v>2.5244817377076503</v>
      </c>
      <c r="H660" s="115">
        <f t="shared" si="64"/>
        <v>0.58823529411764708</v>
      </c>
      <c r="I660" s="80">
        <f>IF((A660-Overview!$F$43)/365=ROUND((A660-Overview!$F$43)/365,0),I659*0.05,I659+U659)</f>
        <v>6812.7807901125107</v>
      </c>
      <c r="J660" s="70">
        <f>IF(D660&lt;Overview!$F$16,1,'='!G660/Overview!$F$26)</f>
        <v>109.2849237102879</v>
      </c>
      <c r="K660" s="71">
        <f>IF(D660&lt;Overview!$F$17,'='!G660/Overview!$F$26,Overview!$F$33)</f>
        <v>9.1428571428571423</v>
      </c>
      <c r="L660" s="72">
        <f t="shared" si="65"/>
        <v>9.1428571428571423</v>
      </c>
      <c r="M660" s="81">
        <f>MIN(1,Overview!$F$44*F660*(G660-Overview!$F$25)^2+0.2)</f>
        <v>1</v>
      </c>
      <c r="N660" s="48">
        <f>L660*F660*Overview!$F$8</f>
        <v>0.12482270400293095</v>
      </c>
      <c r="O660" s="48">
        <f>F660*Overview!$F$6</f>
        <v>2.3686817229354781E-3</v>
      </c>
      <c r="P660" s="122">
        <f>N660*(H660/G660-(1+Overview!$F$35/'='!G660)/(Overview!$F$37*Overview!$F$33))/('='!H660+Overview!$F$36)</f>
        <v>2.8246727803584474E-3</v>
      </c>
      <c r="Q660" s="128">
        <f>(N660/G660-P660)*H660*Overview!$F$29*'='!G660^3</f>
        <v>399.42954864354635</v>
      </c>
      <c r="R660" s="57">
        <f t="shared" si="60"/>
        <v>0</v>
      </c>
      <c r="S660" s="58">
        <f t="shared" si="61"/>
        <v>2.3769449496715976E-3</v>
      </c>
      <c r="T660" s="58">
        <f>IF(D660&lt;Overview!$F$18,(1-Overview!$F$9)*'='!Q660-'='!D660*'='!O660,0)</f>
        <v>0</v>
      </c>
      <c r="U660" s="54">
        <f>IF(D660&gt;=Overview!$F$18,(1-Overview!$F$9)*'='!Q660-Overview!$F$18*'='!O660,0)</f>
        <v>33.6119040112983</v>
      </c>
      <c r="V660" s="2"/>
      <c r="W660" s="112">
        <f>G660/Overview!$F$19</f>
        <v>3.7272726084565928</v>
      </c>
      <c r="X660" s="60">
        <f>G660^3*(1+H660*Overview!$F$38)</f>
        <v>20.225286602200907</v>
      </c>
      <c r="Y660" s="61">
        <f>G660^3*Overview!$F$42*(1+Overview!$F$38*H660)+I660*Overview!$F$39/Overview!$F$40</f>
        <v>2.1163220867138794</v>
      </c>
      <c r="AD660" s="2"/>
    </row>
    <row r="661" spans="1:30">
      <c r="A661" s="34">
        <v>658</v>
      </c>
      <c r="B661">
        <v>1</v>
      </c>
      <c r="C661">
        <v>24</v>
      </c>
      <c r="D661" s="149">
        <f t="shared" si="62"/>
        <v>178.09744310451387</v>
      </c>
      <c r="E661" s="125">
        <f>B661/(B661+Overview!$F$22)</f>
        <v>0.58823529411764708</v>
      </c>
      <c r="F661" s="118">
        <f>EXP(Overview!$F$21/Overview!$F$5-Overview!$F$21/('='!C661+273.15))</f>
        <v>1.2060497570954571</v>
      </c>
      <c r="G661" s="77">
        <f t="shared" si="63"/>
        <v>2.5268586826573221</v>
      </c>
      <c r="H661" s="115">
        <f t="shared" si="64"/>
        <v>0.58823529411764708</v>
      </c>
      <c r="I661" s="80">
        <f>IF((A661-Overview!$F$43)/365=ROUND((A661-Overview!$F$43)/365,0),I660*0.05,I660+U660)</f>
        <v>6846.3926941238087</v>
      </c>
      <c r="J661" s="70">
        <f>IF(D661&lt;Overview!$F$16,1,'='!G661/Overview!$F$26)</f>
        <v>109.38782176005724</v>
      </c>
      <c r="K661" s="71">
        <f>IF(D661&lt;Overview!$F$17,'='!G661/Overview!$F$26,Overview!$F$33)</f>
        <v>9.1428571428571423</v>
      </c>
      <c r="L661" s="72">
        <f t="shared" si="65"/>
        <v>9.1428571428571423</v>
      </c>
      <c r="M661" s="81">
        <f>MIN(1,Overview!$F$44*F661*(G661-Overview!$F$25)^2+0.2)</f>
        <v>1</v>
      </c>
      <c r="N661" s="48">
        <f>L661*F661*Overview!$F$8</f>
        <v>0.12482270400293095</v>
      </c>
      <c r="O661" s="48">
        <f>F661*Overview!$F$6</f>
        <v>2.3686817229354781E-3</v>
      </c>
      <c r="P661" s="122">
        <f>N661*(H661/G661-(1+Overview!$F$35/'='!G661)/(Overview!$F$37*Overview!$F$33))/('='!H661+Overview!$F$36)</f>
        <v>2.8166834762165791E-3</v>
      </c>
      <c r="Q661" s="128">
        <f>(N661/G661-P661)*H661*Overview!$F$29*'='!G661^3</f>
        <v>400.22788875449129</v>
      </c>
      <c r="R661" s="57">
        <f t="shared" si="60"/>
        <v>0</v>
      </c>
      <c r="S661" s="58">
        <f t="shared" si="61"/>
        <v>2.3724536993917572E-3</v>
      </c>
      <c r="T661" s="58">
        <f>IF(D661&lt;Overview!$F$18,(1-Overview!$F$9)*'='!Q661-'='!D661*'='!O661,0)</f>
        <v>0</v>
      </c>
      <c r="U661" s="54">
        <f>IF(D661&gt;=Overview!$F$18,(1-Overview!$F$9)*'='!Q661-Overview!$F$18*'='!O661,0)</f>
        <v>33.679922588750806</v>
      </c>
      <c r="V661" s="2"/>
      <c r="W661" s="112">
        <f>G661/Overview!$F$19</f>
        <v>3.7307820502839539</v>
      </c>
      <c r="X661" s="60">
        <f>G661^3*(1+H661*Overview!$F$38)</f>
        <v>20.282470226636118</v>
      </c>
      <c r="Y661" s="61">
        <f>G661^3*Overview!$F$42*(1+Overview!$F$38*H661)+I661*Overview!$F$39/Overview!$F$40</f>
        <v>2.1229292029237214</v>
      </c>
      <c r="AD661" s="2"/>
    </row>
    <row r="662" spans="1:30">
      <c r="A662" s="34">
        <v>659</v>
      </c>
      <c r="B662">
        <v>1</v>
      </c>
      <c r="C662">
        <v>24</v>
      </c>
      <c r="D662" s="149">
        <f t="shared" si="62"/>
        <v>178.09744310451387</v>
      </c>
      <c r="E662" s="125">
        <f>B662/(B662+Overview!$F$22)</f>
        <v>0.58823529411764708</v>
      </c>
      <c r="F662" s="118">
        <f>EXP(Overview!$F$21/Overview!$F$5-Overview!$F$21/('='!C662+273.15))</f>
        <v>1.2060497570954571</v>
      </c>
      <c r="G662" s="77">
        <f t="shared" si="63"/>
        <v>2.5292311363567137</v>
      </c>
      <c r="H662" s="115">
        <f t="shared" si="64"/>
        <v>0.58823529411764708</v>
      </c>
      <c r="I662" s="80">
        <f>IF((A662-Overview!$F$43)/365=ROUND((A662-Overview!$F$43)/365,0),I661*0.05,I661+U661)</f>
        <v>6880.0726167125595</v>
      </c>
      <c r="J662" s="70">
        <f>IF(D662&lt;Overview!$F$16,1,'='!G662/Overview!$F$26)</f>
        <v>109.49052538340753</v>
      </c>
      <c r="K662" s="71">
        <f>IF(D662&lt;Overview!$F$17,'='!G662/Overview!$F$26,Overview!$F$33)</f>
        <v>9.1428571428571423</v>
      </c>
      <c r="L662" s="72">
        <f t="shared" si="65"/>
        <v>9.1428571428571423</v>
      </c>
      <c r="M662" s="81">
        <f>MIN(1,Overview!$F$44*F662*(G662-Overview!$F$25)^2+0.2)</f>
        <v>1</v>
      </c>
      <c r="N662" s="48">
        <f>L662*F662*Overview!$F$8</f>
        <v>0.12482270400293095</v>
      </c>
      <c r="O662" s="48">
        <f>F662*Overview!$F$6</f>
        <v>2.3686817229354781E-3</v>
      </c>
      <c r="P662" s="122">
        <f>N662*(H662/G662-(1+Overview!$F$35/'='!G662)/(Overview!$F$37*Overview!$F$33))/('='!H662+Overview!$F$36)</f>
        <v>2.8087242419028162E-3</v>
      </c>
      <c r="Q662" s="128">
        <f>(N662/G662-P662)*H662*Overview!$F$29*'='!G662^3</f>
        <v>401.0255985813954</v>
      </c>
      <c r="R662" s="57">
        <f t="shared" si="60"/>
        <v>0</v>
      </c>
      <c r="S662" s="58">
        <f t="shared" si="61"/>
        <v>2.367970935353503E-3</v>
      </c>
      <c r="T662" s="58">
        <f>IF(D662&lt;Overview!$F$18,(1-Overview!$F$9)*'='!Q662-'='!D662*'='!O662,0)</f>
        <v>0</v>
      </c>
      <c r="U662" s="54">
        <f>IF(D662&gt;=Overview!$F$18,(1-Overview!$F$9)*'='!Q662-Overview!$F$18*'='!O662,0)</f>
        <v>33.747887466003036</v>
      </c>
      <c r="V662" s="2"/>
      <c r="W662" s="112">
        <f>G662/Overview!$F$19</f>
        <v>3.7342848610020871</v>
      </c>
      <c r="X662" s="60">
        <f>G662^3*(1+H662*Overview!$F$38)</f>
        <v>20.339653180551192</v>
      </c>
      <c r="Y662" s="61">
        <f>G662^3*Overview!$F$42*(1+Overview!$F$38*H662)+I662*Overview!$F$39/Overview!$F$40</f>
        <v>2.1295392145031165</v>
      </c>
      <c r="AD662" s="2"/>
    </row>
    <row r="663" spans="1:30">
      <c r="A663" s="34">
        <v>660</v>
      </c>
      <c r="B663">
        <v>1</v>
      </c>
      <c r="C663">
        <v>24</v>
      </c>
      <c r="D663" s="149">
        <f t="shared" si="62"/>
        <v>178.09744310451387</v>
      </c>
      <c r="E663" s="125">
        <f>B663/(B663+Overview!$F$22)</f>
        <v>0.58823529411764708</v>
      </c>
      <c r="F663" s="118">
        <f>EXP(Overview!$F$21/Overview!$F$5-Overview!$F$21/('='!C663+273.15))</f>
        <v>1.2060497570954571</v>
      </c>
      <c r="G663" s="77">
        <f t="shared" si="63"/>
        <v>2.5315991072920672</v>
      </c>
      <c r="H663" s="115">
        <f t="shared" si="64"/>
        <v>0.58823529411764708</v>
      </c>
      <c r="I663" s="80">
        <f>IF((A663-Overview!$F$43)/365=ROUND((A663-Overview!$F$43)/365,0),I662*0.05,I662+U662)</f>
        <v>6913.8205041785623</v>
      </c>
      <c r="J663" s="70">
        <f>IF(D663&lt;Overview!$F$16,1,'='!G663/Overview!$F$26)</f>
        <v>109.59303494770855</v>
      </c>
      <c r="K663" s="71">
        <f>IF(D663&lt;Overview!$F$17,'='!G663/Overview!$F$26,Overview!$F$33)</f>
        <v>9.1428571428571423</v>
      </c>
      <c r="L663" s="72">
        <f t="shared" si="65"/>
        <v>9.1428571428571423</v>
      </c>
      <c r="M663" s="81">
        <f>MIN(1,Overview!$F$44*F663*(G663-Overview!$F$25)^2+0.2)</f>
        <v>1</v>
      </c>
      <c r="N663" s="48">
        <f>L663*F663*Overview!$F$8</f>
        <v>0.12482270400293095</v>
      </c>
      <c r="O663" s="48">
        <f>F663*Overview!$F$6</f>
        <v>2.3686817229354781E-3</v>
      </c>
      <c r="P663" s="122">
        <f>N663*(H663/G663-(1+Overview!$F$35/'='!G663)/(Overview!$F$37*Overview!$F$33))/('='!H663+Overview!$F$36)</f>
        <v>2.800794922127486E-3</v>
      </c>
      <c r="Q663" s="128">
        <f>(N663/G663-P663)*H663*Overview!$F$29*'='!G663^3</f>
        <v>401.82267624082715</v>
      </c>
      <c r="R663" s="57">
        <f t="shared" si="60"/>
        <v>0</v>
      </c>
      <c r="S663" s="58">
        <f t="shared" si="61"/>
        <v>2.3634966415220326E-3</v>
      </c>
      <c r="T663" s="58">
        <f>IF(D663&lt;Overview!$F$18,(1-Overview!$F$9)*'='!Q663-'='!D663*'='!O663,0)</f>
        <v>0</v>
      </c>
      <c r="U663" s="54">
        <f>IF(D663&gt;=Overview!$F$18,(1-Overview!$F$9)*'='!Q663-Overview!$F$18*'='!O663,0)</f>
        <v>33.815798482586622</v>
      </c>
      <c r="V663" s="2"/>
      <c r="W663" s="112">
        <f>G663/Overview!$F$19</f>
        <v>3.7377810531405093</v>
      </c>
      <c r="X663" s="60">
        <f>G663^3*(1+H663*Overview!$F$38)</f>
        <v>20.396835160249296</v>
      </c>
      <c r="Y663" s="61">
        <f>G663^3*Overview!$F$42*(1+Overview!$F$38*H663)+I663*Overview!$F$39/Overview!$F$40</f>
        <v>2.1361520917858323</v>
      </c>
      <c r="AD663" s="2"/>
    </row>
    <row r="664" spans="1:30">
      <c r="A664" s="34">
        <v>661</v>
      </c>
      <c r="B664">
        <v>1</v>
      </c>
      <c r="C664">
        <v>24</v>
      </c>
      <c r="D664" s="149">
        <f t="shared" si="62"/>
        <v>178.09744310451387</v>
      </c>
      <c r="E664" s="125">
        <f>B664/(B664+Overview!$F$22)</f>
        <v>0.58823529411764708</v>
      </c>
      <c r="F664" s="118">
        <f>EXP(Overview!$F$21/Overview!$F$5-Overview!$F$21/('='!C664+273.15))</f>
        <v>1.2060497570954571</v>
      </c>
      <c r="G664" s="77">
        <f t="shared" si="63"/>
        <v>2.5339626039335892</v>
      </c>
      <c r="H664" s="115">
        <f t="shared" si="64"/>
        <v>0.58823529411764708</v>
      </c>
      <c r="I664" s="80">
        <f>IF((A664-Overview!$F$43)/365=ROUND((A664-Overview!$F$43)/365,0),I663*0.05,I663+U663)</f>
        <v>6947.6363026611489</v>
      </c>
      <c r="J664" s="70">
        <f>IF(D664&lt;Overview!$F$16,1,'='!G664/Overview!$F$26)</f>
        <v>109.69535081963591</v>
      </c>
      <c r="K664" s="71">
        <f>IF(D664&lt;Overview!$F$17,'='!G664/Overview!$F$26,Overview!$F$33)</f>
        <v>9.1428571428571423</v>
      </c>
      <c r="L664" s="72">
        <f t="shared" si="65"/>
        <v>9.1428571428571423</v>
      </c>
      <c r="M664" s="81">
        <f>MIN(1,Overview!$F$44*F664*(G664-Overview!$F$25)^2+0.2)</f>
        <v>1</v>
      </c>
      <c r="N664" s="48">
        <f>L664*F664*Overview!$F$8</f>
        <v>0.12482270400293095</v>
      </c>
      <c r="O664" s="48">
        <f>F664*Overview!$F$6</f>
        <v>2.3686817229354781E-3</v>
      </c>
      <c r="P664" s="122">
        <f>N664*(H664/G664-(1+Overview!$F$35/'='!G664)/(Overview!$F$37*Overview!$F$33))/('='!H664+Overview!$F$36)</f>
        <v>2.7928953626594338E-3</v>
      </c>
      <c r="Q664" s="128">
        <f>(N664/G664-P664)*H664*Overview!$F$29*'='!G664^3</f>
        <v>402.61911986315687</v>
      </c>
      <c r="R664" s="57">
        <f t="shared" si="60"/>
        <v>0</v>
      </c>
      <c r="S664" s="58">
        <f t="shared" si="61"/>
        <v>2.3590308018928484E-3</v>
      </c>
      <c r="T664" s="58">
        <f>IF(D664&lt;Overview!$F$18,(1-Overview!$F$9)*'='!Q664-'='!D664*'='!O664,0)</f>
        <v>0</v>
      </c>
      <c r="U664" s="54">
        <f>IF(D664&gt;=Overview!$F$18,(1-Overview!$F$9)*'='!Q664-Overview!$F$18*'='!O664,0)</f>
        <v>33.883655479209118</v>
      </c>
      <c r="V664" s="2"/>
      <c r="W664" s="112">
        <f>G664/Overview!$F$19</f>
        <v>3.7412706392050628</v>
      </c>
      <c r="X664" s="60">
        <f>G664^3*(1+H664*Overview!$F$38)</f>
        <v>20.454015863190556</v>
      </c>
      <c r="Y664" s="61">
        <f>G664^3*Overview!$F$42*(1+Overview!$F$38*H664)+I664*Overview!$F$39/Overview!$F$40</f>
        <v>2.142767805202789</v>
      </c>
      <c r="AD664" s="2"/>
    </row>
    <row r="665" spans="1:30">
      <c r="A665" s="34">
        <v>662</v>
      </c>
      <c r="B665">
        <v>1</v>
      </c>
      <c r="C665">
        <v>24</v>
      </c>
      <c r="D665" s="149">
        <f t="shared" si="62"/>
        <v>178.09744310451387</v>
      </c>
      <c r="E665" s="125">
        <f>B665/(B665+Overview!$F$22)</f>
        <v>0.58823529411764708</v>
      </c>
      <c r="F665" s="118">
        <f>EXP(Overview!$F$21/Overview!$F$5-Overview!$F$21/('='!C665+273.15))</f>
        <v>1.2060497570954571</v>
      </c>
      <c r="G665" s="77">
        <f t="shared" si="63"/>
        <v>2.536321634735482</v>
      </c>
      <c r="H665" s="115">
        <f t="shared" si="64"/>
        <v>0.58823529411764708</v>
      </c>
      <c r="I665" s="80">
        <f>IF((A665-Overview!$F$43)/365=ROUND((A665-Overview!$F$43)/365,0),I664*0.05,I664+U664)</f>
        <v>6981.5199581403576</v>
      </c>
      <c r="J665" s="70">
        <f>IF(D665&lt;Overview!$F$16,1,'='!G665/Overview!$F$26)</f>
        <v>109.79747336517238</v>
      </c>
      <c r="K665" s="71">
        <f>IF(D665&lt;Overview!$F$17,'='!G665/Overview!$F$26,Overview!$F$33)</f>
        <v>9.1428571428571423</v>
      </c>
      <c r="L665" s="72">
        <f t="shared" si="65"/>
        <v>9.1428571428571423</v>
      </c>
      <c r="M665" s="81">
        <f>MIN(1,Overview!$F$44*F665*(G665-Overview!$F$25)^2+0.2)</f>
        <v>1</v>
      </c>
      <c r="N665" s="48">
        <f>L665*F665*Overview!$F$8</f>
        <v>0.12482270400293095</v>
      </c>
      <c r="O665" s="48">
        <f>F665*Overview!$F$6</f>
        <v>2.3686817229354781E-3</v>
      </c>
      <c r="P665" s="122">
        <f>N665*(H665/G665-(1+Overview!$F$35/'='!G665)/(Overview!$F$37*Overview!$F$33))/('='!H665+Overview!$F$36)</f>
        <v>2.7850254103169957E-3</v>
      </c>
      <c r="Q665" s="128">
        <f>(N665/G665-P665)*H665*Overview!$F$29*'='!G665^3</f>
        <v>403.41492759249866</v>
      </c>
      <c r="R665" s="57">
        <f t="shared" si="60"/>
        <v>0</v>
      </c>
      <c r="S665" s="58">
        <f t="shared" si="61"/>
        <v>2.3545734004916863E-3</v>
      </c>
      <c r="T665" s="58">
        <f>IF(D665&lt;Overview!$F$18,(1-Overview!$F$9)*'='!Q665-'='!D665*'='!O665,0)</f>
        <v>0</v>
      </c>
      <c r="U665" s="54">
        <f>IF(D665&gt;=Overview!$F$18,(1-Overview!$F$9)*'='!Q665-Overview!$F$18*'='!O665,0)</f>
        <v>33.951458297749035</v>
      </c>
      <c r="V665" s="2"/>
      <c r="W665" s="112">
        <f>G665/Overview!$F$19</f>
        <v>3.7447536316779595</v>
      </c>
      <c r="X665" s="60">
        <f>G665^3*(1+H665*Overview!$F$38)</f>
        <v>20.511194987990883</v>
      </c>
      <c r="Y665" s="61">
        <f>G665^3*Overview!$F$42*(1+Overview!$F$38*H665)+I665*Overview!$F$39/Overview!$F$40</f>
        <v>2.149386325282006</v>
      </c>
      <c r="AD665" s="2"/>
    </row>
    <row r="666" spans="1:30">
      <c r="A666" s="34">
        <v>663</v>
      </c>
      <c r="B666">
        <v>1</v>
      </c>
      <c r="C666">
        <v>24</v>
      </c>
      <c r="D666" s="149">
        <f t="shared" si="62"/>
        <v>178.09744310451387</v>
      </c>
      <c r="E666" s="125">
        <f>B666/(B666+Overview!$F$22)</f>
        <v>0.58823529411764708</v>
      </c>
      <c r="F666" s="118">
        <f>EXP(Overview!$F$21/Overview!$F$5-Overview!$F$21/('='!C666+273.15))</f>
        <v>1.2060497570954571</v>
      </c>
      <c r="G666" s="77">
        <f t="shared" si="63"/>
        <v>2.5386762081359735</v>
      </c>
      <c r="H666" s="115">
        <f t="shared" si="64"/>
        <v>0.58823529411764708</v>
      </c>
      <c r="I666" s="80">
        <f>IF((A666-Overview!$F$43)/365=ROUND((A666-Overview!$F$43)/365,0),I665*0.05,I665+U665)</f>
        <v>7015.4714164381066</v>
      </c>
      <c r="J666" s="70">
        <f>IF(D666&lt;Overview!$F$16,1,'='!G666/Overview!$F$26)</f>
        <v>109.89940294960925</v>
      </c>
      <c r="K666" s="71">
        <f>IF(D666&lt;Overview!$F$17,'='!G666/Overview!$F$26,Overview!$F$33)</f>
        <v>9.1428571428571423</v>
      </c>
      <c r="L666" s="72">
        <f t="shared" si="65"/>
        <v>9.1428571428571423</v>
      </c>
      <c r="M666" s="81">
        <f>MIN(1,Overview!$F$44*F666*(G666-Overview!$F$25)^2+0.2)</f>
        <v>1</v>
      </c>
      <c r="N666" s="48">
        <f>L666*F666*Overview!$F$8</f>
        <v>0.12482270400293095</v>
      </c>
      <c r="O666" s="48">
        <f>F666*Overview!$F$6</f>
        <v>2.3686817229354781E-3</v>
      </c>
      <c r="P666" s="122">
        <f>N666*(H666/G666-(1+Overview!$F$35/'='!G666)/(Overview!$F$37*Overview!$F$33))/('='!H666+Overview!$F$36)</f>
        <v>2.7771849129590871E-3</v>
      </c>
      <c r="Q666" s="128">
        <f>(N666/G666-P666)*H666*Overview!$F$29*'='!G666^3</f>
        <v>404.21009758665423</v>
      </c>
      <c r="R666" s="57">
        <f t="shared" si="60"/>
        <v>0</v>
      </c>
      <c r="S666" s="58">
        <f t="shared" si="61"/>
        <v>2.3501244213744695E-3</v>
      </c>
      <c r="T666" s="58">
        <f>IF(D666&lt;Overview!$F$18,(1-Overview!$F$9)*'='!Q666-'='!D666*'='!O666,0)</f>
        <v>0</v>
      </c>
      <c r="U666" s="54">
        <f>IF(D666&gt;=Overview!$F$18,(1-Overview!$F$9)*'='!Q666-Overview!$F$18*'='!O666,0)</f>
        <v>34.019206781251093</v>
      </c>
      <c r="V666" s="2"/>
      <c r="W666" s="112">
        <f>G666/Overview!$F$19</f>
        <v>3.7482300430178257</v>
      </c>
      <c r="X666" s="60">
        <f>G666^3*(1+H666*Overview!$F$38)</f>
        <v>20.568372234420771</v>
      </c>
      <c r="Y666" s="61">
        <f>G666^3*Overview!$F$42*(1+Overview!$F$38*H666)+I666*Overview!$F$39/Overview!$F$40</f>
        <v>2.1560076226485436</v>
      </c>
      <c r="AD666" s="2"/>
    </row>
    <row r="667" spans="1:30">
      <c r="A667" s="34">
        <v>664</v>
      </c>
      <c r="B667">
        <v>1</v>
      </c>
      <c r="C667">
        <v>24</v>
      </c>
      <c r="D667" s="149">
        <f t="shared" si="62"/>
        <v>178.09744310451387</v>
      </c>
      <c r="E667" s="125">
        <f>B667/(B667+Overview!$F$22)</f>
        <v>0.58823529411764708</v>
      </c>
      <c r="F667" s="118">
        <f>EXP(Overview!$F$21/Overview!$F$5-Overview!$F$21/('='!C667+273.15))</f>
        <v>1.2060497570954571</v>
      </c>
      <c r="G667" s="77">
        <f t="shared" si="63"/>
        <v>2.5410263325573479</v>
      </c>
      <c r="H667" s="115">
        <f t="shared" si="64"/>
        <v>0.58823529411764708</v>
      </c>
      <c r="I667" s="80">
        <f>IF((A667-Overview!$F$43)/365=ROUND((A667-Overview!$F$43)/365,0),I666*0.05,I666+U666)</f>
        <v>7049.490623219358</v>
      </c>
      <c r="J667" s="70">
        <f>IF(D667&lt;Overview!$F$16,1,'='!G667/Overview!$F$26)</f>
        <v>110.00113993754753</v>
      </c>
      <c r="K667" s="71">
        <f>IF(D667&lt;Overview!$F$17,'='!G667/Overview!$F$26,Overview!$F$33)</f>
        <v>9.1428571428571423</v>
      </c>
      <c r="L667" s="72">
        <f t="shared" si="65"/>
        <v>9.1428571428571423</v>
      </c>
      <c r="M667" s="81">
        <f>MIN(1,Overview!$F$44*F667*(G667-Overview!$F$25)^2+0.2)</f>
        <v>1</v>
      </c>
      <c r="N667" s="48">
        <f>L667*F667*Overview!$F$8</f>
        <v>0.12482270400293095</v>
      </c>
      <c r="O667" s="48">
        <f>F667*Overview!$F$6</f>
        <v>2.3686817229354781E-3</v>
      </c>
      <c r="P667" s="122">
        <f>N667*(H667/G667-(1+Overview!$F$35/'='!G667)/(Overview!$F$37*Overview!$F$33))/('='!H667+Overview!$F$36)</f>
        <v>2.7693737194763725E-3</v>
      </c>
      <c r="Q667" s="128">
        <f>(N667/G667-P667)*H667*Overview!$F$29*'='!G667^3</f>
        <v>405.00462801705578</v>
      </c>
      <c r="R667" s="57">
        <f t="shared" si="60"/>
        <v>0</v>
      </c>
      <c r="S667" s="58">
        <f t="shared" si="61"/>
        <v>2.3456838486272495E-3</v>
      </c>
      <c r="T667" s="58">
        <f>IF(D667&lt;Overview!$F$18,(1-Overview!$F$9)*'='!Q667-'='!D667*'='!O667,0)</f>
        <v>0</v>
      </c>
      <c r="U667" s="54">
        <f>IF(D667&gt;=Overview!$F$18,(1-Overview!$F$9)*'='!Q667-Overview!$F$18*'='!O667,0)</f>
        <v>34.0869007739213</v>
      </c>
      <c r="V667" s="2"/>
      <c r="W667" s="112">
        <f>G667/Overview!$F$19</f>
        <v>3.7516998856597485</v>
      </c>
      <c r="X667" s="60">
        <f>G667^3*(1+H667*Overview!$F$38)</f>
        <v>20.625547303404112</v>
      </c>
      <c r="Y667" s="61">
        <f>G667^3*Overview!$F$42*(1+Overview!$F$38*H667)+I667*Overview!$F$39/Overview!$F$40</f>
        <v>2.1626316680244475</v>
      </c>
      <c r="AD667" s="2"/>
    </row>
    <row r="668" spans="1:30">
      <c r="A668" s="34">
        <v>665</v>
      </c>
      <c r="B668">
        <v>1</v>
      </c>
      <c r="C668">
        <v>24</v>
      </c>
      <c r="D668" s="149">
        <f t="shared" si="62"/>
        <v>178.09744310451387</v>
      </c>
      <c r="E668" s="125">
        <f>B668/(B668+Overview!$F$22)</f>
        <v>0.58823529411764708</v>
      </c>
      <c r="F668" s="118">
        <f>EXP(Overview!$F$21/Overview!$F$5-Overview!$F$21/('='!C668+273.15))</f>
        <v>1.2060497570954571</v>
      </c>
      <c r="G668" s="77">
        <f t="shared" si="63"/>
        <v>2.543372016405975</v>
      </c>
      <c r="H668" s="115">
        <f t="shared" si="64"/>
        <v>0.58823529411764708</v>
      </c>
      <c r="I668" s="80">
        <f>IF((A668-Overview!$F$43)/365=ROUND((A668-Overview!$F$43)/365,0),I667*0.05,I667+U667)</f>
        <v>7083.5775239932791</v>
      </c>
      <c r="J668" s="70">
        <f>IF(D668&lt;Overview!$F$16,1,'='!G668/Overview!$F$26)</f>
        <v>110.10268469289936</v>
      </c>
      <c r="K668" s="71">
        <f>IF(D668&lt;Overview!$F$17,'='!G668/Overview!$F$26,Overview!$F$33)</f>
        <v>9.1428571428571423</v>
      </c>
      <c r="L668" s="72">
        <f t="shared" si="65"/>
        <v>9.1428571428571423</v>
      </c>
      <c r="M668" s="81">
        <f>MIN(1,Overview!$F$44*F668*(G668-Overview!$F$25)^2+0.2)</f>
        <v>1</v>
      </c>
      <c r="N668" s="48">
        <f>L668*F668*Overview!$F$8</f>
        <v>0.12482270400293095</v>
      </c>
      <c r="O668" s="48">
        <f>F668*Overview!$F$6</f>
        <v>2.3686817229354781E-3</v>
      </c>
      <c r="P668" s="122">
        <f>N668*(H668/G668-(1+Overview!$F$35/'='!G668)/(Overview!$F$37*Overview!$F$33))/('='!H668+Overview!$F$36)</f>
        <v>2.7615916797825192E-3</v>
      </c>
      <c r="Q668" s="128">
        <f>(N668/G668-P668)*H668*Overview!$F$29*'='!G668^3</f>
        <v>405.79851706871034</v>
      </c>
      <c r="R668" s="57">
        <f t="shared" si="60"/>
        <v>0</v>
      </c>
      <c r="S668" s="58">
        <f t="shared" si="61"/>
        <v>2.3412516663661432E-3</v>
      </c>
      <c r="T668" s="58">
        <f>IF(D668&lt;Overview!$F$18,(1-Overview!$F$9)*'='!Q668-'='!D668*'='!O668,0)</f>
        <v>0</v>
      </c>
      <c r="U668" s="54">
        <f>IF(D668&gt;=Overview!$F$18,(1-Overview!$F$9)*'='!Q668-Overview!$F$18*'='!O668,0)</f>
        <v>34.154540121122274</v>
      </c>
      <c r="V668" s="2"/>
      <c r="W668" s="112">
        <f>G668/Overview!$F$19</f>
        <v>3.755163172015318</v>
      </c>
      <c r="X668" s="60">
        <f>G668^3*(1+H668*Overview!$F$38)</f>
        <v>20.682719897016941</v>
      </c>
      <c r="Y668" s="61">
        <f>G668^3*Overview!$F$42*(1+Overview!$F$38*H668)+I668*Overview!$F$39/Overview!$F$40</f>
        <v>2.1692584322286872</v>
      </c>
      <c r="AD668" s="2"/>
    </row>
    <row r="669" spans="1:30">
      <c r="A669" s="34">
        <v>666</v>
      </c>
      <c r="B669">
        <v>1</v>
      </c>
      <c r="C669">
        <v>24</v>
      </c>
      <c r="D669" s="149">
        <f t="shared" si="62"/>
        <v>178.09744310451387</v>
      </c>
      <c r="E669" s="125">
        <f>B669/(B669+Overview!$F$22)</f>
        <v>0.58823529411764708</v>
      </c>
      <c r="F669" s="118">
        <f>EXP(Overview!$F$21/Overview!$F$5-Overview!$F$21/('='!C669+273.15))</f>
        <v>1.2060497570954571</v>
      </c>
      <c r="G669" s="77">
        <f t="shared" si="63"/>
        <v>2.5457132680723413</v>
      </c>
      <c r="H669" s="115">
        <f t="shared" si="64"/>
        <v>0.58823529411764708</v>
      </c>
      <c r="I669" s="80">
        <f>IF((A669-Overview!$F$43)/365=ROUND((A669-Overview!$F$43)/365,0),I668*0.05,I668+U668)</f>
        <v>7117.7320641144015</v>
      </c>
      <c r="J669" s="70">
        <f>IF(D669&lt;Overview!$F$16,1,'='!G669/Overview!$F$26)</f>
        <v>110.20403757888924</v>
      </c>
      <c r="K669" s="71">
        <f>IF(D669&lt;Overview!$F$17,'='!G669/Overview!$F$26,Overview!$F$33)</f>
        <v>9.1428571428571423</v>
      </c>
      <c r="L669" s="72">
        <f t="shared" si="65"/>
        <v>9.1428571428571423</v>
      </c>
      <c r="M669" s="81">
        <f>MIN(1,Overview!$F$44*F669*(G669-Overview!$F$25)^2+0.2)</f>
        <v>1</v>
      </c>
      <c r="N669" s="48">
        <f>L669*F669*Overview!$F$8</f>
        <v>0.12482270400293095</v>
      </c>
      <c r="O669" s="48">
        <f>F669*Overview!$F$6</f>
        <v>2.3686817229354781E-3</v>
      </c>
      <c r="P669" s="122">
        <f>N669*(H669/G669-(1+Overview!$F$35/'='!G669)/(Overview!$F$37*Overview!$F$33))/('='!H669+Overview!$F$36)</f>
        <v>2.753838644805549E-3</v>
      </c>
      <c r="Q669" s="128">
        <f>(N669/G669-P669)*H669*Overview!$F$29*'='!G669^3</f>
        <v>406.59176294014242</v>
      </c>
      <c r="R669" s="57">
        <f t="shared" si="60"/>
        <v>0</v>
      </c>
      <c r="S669" s="58">
        <f t="shared" si="61"/>
        <v>2.3368278587372806E-3</v>
      </c>
      <c r="T669" s="58">
        <f>IF(D669&lt;Overview!$F$18,(1-Overview!$F$9)*'='!Q669-'='!D669*'='!O669,0)</f>
        <v>0</v>
      </c>
      <c r="U669" s="54">
        <f>IF(D669&gt;=Overview!$F$18,(1-Overview!$F$9)*'='!Q669-Overview!$F$18*'='!O669,0)</f>
        <v>34.222124669368284</v>
      </c>
      <c r="V669" s="2"/>
      <c r="W669" s="112">
        <f>G669/Overview!$F$19</f>
        <v>3.7586199144726726</v>
      </c>
      <c r="X669" s="60">
        <f>G669^3*(1+H669*Overview!$F$38)</f>
        <v>20.739889718486207</v>
      </c>
      <c r="Y669" s="61">
        <f>G669^3*Overview!$F$42*(1+Overview!$F$38*H669)+I669*Overview!$F$39/Overview!$F$40</f>
        <v>2.1758878861770934</v>
      </c>
      <c r="AD669" s="2"/>
    </row>
    <row r="670" spans="1:30">
      <c r="A670" s="34">
        <v>667</v>
      </c>
      <c r="B670">
        <v>1</v>
      </c>
      <c r="C670">
        <v>24</v>
      </c>
      <c r="D670" s="149">
        <f t="shared" si="62"/>
        <v>178.09744310451387</v>
      </c>
      <c r="E670" s="125">
        <f>B670/(B670+Overview!$F$22)</f>
        <v>0.58823529411764708</v>
      </c>
      <c r="F670" s="118">
        <f>EXP(Overview!$F$21/Overview!$F$5-Overview!$F$21/('='!C670+273.15))</f>
        <v>1.2060497570954571</v>
      </c>
      <c r="G670" s="77">
        <f t="shared" si="63"/>
        <v>2.5480500959310786</v>
      </c>
      <c r="H670" s="115">
        <f t="shared" si="64"/>
        <v>0.58823529411764708</v>
      </c>
      <c r="I670" s="80">
        <f>IF((A670-Overview!$F$43)/365=ROUND((A670-Overview!$F$43)/365,0),I669*0.05,I669+U669)</f>
        <v>7151.9541887837695</v>
      </c>
      <c r="J670" s="70">
        <f>IF(D670&lt;Overview!$F$16,1,'='!G670/Overview!$F$26)</f>
        <v>110.30519895805536</v>
      </c>
      <c r="K670" s="71">
        <f>IF(D670&lt;Overview!$F$17,'='!G670/Overview!$F$26,Overview!$F$33)</f>
        <v>9.1428571428571423</v>
      </c>
      <c r="L670" s="72">
        <f t="shared" si="65"/>
        <v>9.1428571428571423</v>
      </c>
      <c r="M670" s="81">
        <f>MIN(1,Overview!$F$44*F670*(G670-Overview!$F$25)^2+0.2)</f>
        <v>1</v>
      </c>
      <c r="N670" s="48">
        <f>L670*F670*Overview!$F$8</f>
        <v>0.12482270400293095</v>
      </c>
      <c r="O670" s="48">
        <f>F670*Overview!$F$6</f>
        <v>2.3686817229354781E-3</v>
      </c>
      <c r="P670" s="122">
        <f>N670*(H670/G670-(1+Overview!$F$35/'='!G670)/(Overview!$F$37*Overview!$F$33))/('='!H670+Overview!$F$36)</f>
        <v>2.7461144664792806E-3</v>
      </c>
      <c r="Q670" s="128">
        <f>(N670/G670-P670)*H670*Overview!$F$29*'='!G670^3</f>
        <v>407.38436384333835</v>
      </c>
      <c r="R670" s="57">
        <f t="shared" si="60"/>
        <v>0</v>
      </c>
      <c r="S670" s="58">
        <f t="shared" si="61"/>
        <v>2.332412409916751E-3</v>
      </c>
      <c r="T670" s="58">
        <f>IF(D670&lt;Overview!$F$18,(1-Overview!$F$9)*'='!Q670-'='!D670*'='!O670,0)</f>
        <v>0</v>
      </c>
      <c r="U670" s="54">
        <f>IF(D670&gt;=Overview!$F$18,(1-Overview!$F$9)*'='!Q670-Overview!$F$18*'='!O670,0)</f>
        <v>34.289654266320582</v>
      </c>
      <c r="V670" s="2"/>
      <c r="W670" s="112">
        <f>G670/Overview!$F$19</f>
        <v>3.762070125396543</v>
      </c>
      <c r="X670" s="60">
        <f>G670^3*(1+H670*Overview!$F$38)</f>
        <v>20.797056472188462</v>
      </c>
      <c r="Y670" s="61">
        <f>G670^3*Overview!$F$42*(1+Overview!$F$38*H670)+I670*Overview!$F$39/Overview!$F$40</f>
        <v>2.1825200008822927</v>
      </c>
      <c r="AD670" s="2"/>
    </row>
    <row r="671" spans="1:30">
      <c r="A671" s="34">
        <v>668</v>
      </c>
      <c r="B671">
        <v>1</v>
      </c>
      <c r="C671">
        <v>24</v>
      </c>
      <c r="D671" s="149">
        <f t="shared" si="62"/>
        <v>178.09744310451387</v>
      </c>
      <c r="E671" s="125">
        <f>B671/(B671+Overview!$F$22)</f>
        <v>0.58823529411764708</v>
      </c>
      <c r="F671" s="118">
        <f>EXP(Overview!$F$21/Overview!$F$5-Overview!$F$21/('='!C671+273.15))</f>
        <v>1.2060497570954571</v>
      </c>
      <c r="G671" s="77">
        <f t="shared" si="63"/>
        <v>2.5503825083409954</v>
      </c>
      <c r="H671" s="115">
        <f t="shared" si="64"/>
        <v>0.58823529411764708</v>
      </c>
      <c r="I671" s="80">
        <f>IF((A671-Overview!$F$43)/365=ROUND((A671-Overview!$F$43)/365,0),I670*0.05,I670+U670)</f>
        <v>7186.2438430500897</v>
      </c>
      <c r="J671" s="70">
        <f>IF(D671&lt;Overview!$F$16,1,'='!G671/Overview!$F$26)</f>
        <v>110.40616919225089</v>
      </c>
      <c r="K671" s="71">
        <f>IF(D671&lt;Overview!$F$17,'='!G671/Overview!$F$26,Overview!$F$33)</f>
        <v>9.1428571428571423</v>
      </c>
      <c r="L671" s="72">
        <f t="shared" si="65"/>
        <v>9.1428571428571423</v>
      </c>
      <c r="M671" s="81">
        <f>MIN(1,Overview!$F$44*F671*(G671-Overview!$F$25)^2+0.2)</f>
        <v>1</v>
      </c>
      <c r="N671" s="48">
        <f>L671*F671*Overview!$F$8</f>
        <v>0.12482270400293095</v>
      </c>
      <c r="O671" s="48">
        <f>F671*Overview!$F$6</f>
        <v>2.3686817229354781E-3</v>
      </c>
      <c r="P671" s="122">
        <f>N671*(H671/G671-(1+Overview!$F$35/'='!G671)/(Overview!$F$37*Overview!$F$33))/('='!H671+Overview!$F$36)</f>
        <v>2.7384189977348425E-3</v>
      </c>
      <c r="Q671" s="128">
        <f>(N671/G671-P671)*H671*Overview!$F$29*'='!G671^3</f>
        <v>408.17631800369048</v>
      </c>
      <c r="R671" s="57">
        <f t="shared" si="60"/>
        <v>0</v>
      </c>
      <c r="S671" s="58">
        <f t="shared" si="61"/>
        <v>2.3280053041105407E-3</v>
      </c>
      <c r="T671" s="58">
        <f>IF(D671&lt;Overview!$F$18,(1-Overview!$F$9)*'='!Q671-'='!D671*'='!O671,0)</f>
        <v>0</v>
      </c>
      <c r="U671" s="54">
        <f>IF(D671&gt;=Overview!$F$18,(1-Overview!$F$9)*'='!Q671-Overview!$F$18*'='!O671,0)</f>
        <v>34.357128760782579</v>
      </c>
      <c r="V671" s="2"/>
      <c r="W671" s="112">
        <f>G671/Overview!$F$19</f>
        <v>3.7655138171282969</v>
      </c>
      <c r="X671" s="60">
        <f>G671^3*(1+H671*Overview!$F$38)</f>
        <v>20.854219863648627</v>
      </c>
      <c r="Y671" s="61">
        <f>G671^3*Overview!$F$42*(1+Overview!$F$38*H671)+I671*Overview!$F$39/Overview!$F$40</f>
        <v>2.1891547474536437</v>
      </c>
      <c r="AD671" s="2"/>
    </row>
    <row r="672" spans="1:30">
      <c r="A672" s="34">
        <v>669</v>
      </c>
      <c r="B672">
        <v>1</v>
      </c>
      <c r="C672">
        <v>24</v>
      </c>
      <c r="D672" s="149">
        <f t="shared" si="62"/>
        <v>178.09744310451387</v>
      </c>
      <c r="E672" s="125">
        <f>B672/(B672+Overview!$F$22)</f>
        <v>0.58823529411764708</v>
      </c>
      <c r="F672" s="118">
        <f>EXP(Overview!$F$21/Overview!$F$5-Overview!$F$21/('='!C672+273.15))</f>
        <v>1.2060497570954571</v>
      </c>
      <c r="G672" s="77">
        <f t="shared" si="63"/>
        <v>2.5527105136451058</v>
      </c>
      <c r="H672" s="115">
        <f t="shared" si="64"/>
        <v>0.58823529411764708</v>
      </c>
      <c r="I672" s="80">
        <f>IF((A672-Overview!$F$43)/365=ROUND((A672-Overview!$F$43)/365,0),I671*0.05,I671+U671)</f>
        <v>7220.6009718108726</v>
      </c>
      <c r="J672" s="70">
        <f>IF(D672&lt;Overview!$F$16,1,'='!G672/Overview!$F$26)</f>
        <v>110.50694864264528</v>
      </c>
      <c r="K672" s="71">
        <f>IF(D672&lt;Overview!$F$17,'='!G672/Overview!$F$26,Overview!$F$33)</f>
        <v>9.1428571428571423</v>
      </c>
      <c r="L672" s="72">
        <f t="shared" si="65"/>
        <v>9.1428571428571423</v>
      </c>
      <c r="M672" s="81">
        <f>MIN(1,Overview!$F$44*F672*(G672-Overview!$F$25)^2+0.2)</f>
        <v>1</v>
      </c>
      <c r="N672" s="48">
        <f>L672*F672*Overview!$F$8</f>
        <v>0.12482270400293095</v>
      </c>
      <c r="O672" s="48">
        <f>F672*Overview!$F$6</f>
        <v>2.3686817229354781E-3</v>
      </c>
      <c r="P672" s="122">
        <f>N672*(H672/G672-(1+Overview!$F$35/'='!G672)/(Overview!$F$37*Overview!$F$33))/('='!H672+Overview!$F$36)</f>
        <v>2.7307520924922889E-3</v>
      </c>
      <c r="Q672" s="128">
        <f>(N672/G672-P672)*H672*Overview!$F$29*'='!G672^3</f>
        <v>408.96762365994113</v>
      </c>
      <c r="R672" s="57">
        <f t="shared" si="60"/>
        <v>0</v>
      </c>
      <c r="S672" s="58">
        <f t="shared" si="61"/>
        <v>2.3236065255544795E-3</v>
      </c>
      <c r="T672" s="58">
        <f>IF(D672&lt;Overview!$F$18,(1-Overview!$F$9)*'='!Q672-'='!D672*'='!O672,0)</f>
        <v>0</v>
      </c>
      <c r="U672" s="54">
        <f>IF(D672&gt;=Overview!$F$18,(1-Overview!$F$9)*'='!Q672-Overview!$F$18*'='!O672,0)</f>
        <v>34.424548002695133</v>
      </c>
      <c r="V672" s="2"/>
      <c r="W672" s="112">
        <f>G672/Overview!$F$19</f>
        <v>3.7689510019859824</v>
      </c>
      <c r="X672" s="60">
        <f>G672^3*(1+H672*Overview!$F$38)</f>
        <v>20.911379599538638</v>
      </c>
      <c r="Y672" s="61">
        <f>G672^3*Overview!$F$42*(1+Overview!$F$38*H672)+I672*Overview!$F$39/Overview!$F$40</f>
        <v>2.1957920970971676</v>
      </c>
      <c r="AD672" s="2"/>
    </row>
    <row r="673" spans="1:30">
      <c r="A673" s="34">
        <v>670</v>
      </c>
      <c r="B673">
        <v>1</v>
      </c>
      <c r="C673">
        <v>24</v>
      </c>
      <c r="D673" s="149">
        <f t="shared" si="62"/>
        <v>178.09744310451387</v>
      </c>
      <c r="E673" s="125">
        <f>B673/(B673+Overview!$F$22)</f>
        <v>0.58823529411764708</v>
      </c>
      <c r="F673" s="118">
        <f>EXP(Overview!$F$21/Overview!$F$5-Overview!$F$21/('='!C673+273.15))</f>
        <v>1.2060497570954571</v>
      </c>
      <c r="G673" s="77">
        <f t="shared" si="63"/>
        <v>2.5550341201706601</v>
      </c>
      <c r="H673" s="115">
        <f t="shared" si="64"/>
        <v>0.58823529411764708</v>
      </c>
      <c r="I673" s="80">
        <f>IF((A673-Overview!$F$43)/365=ROUND((A673-Overview!$F$43)/365,0),I672*0.05,I672+U672)</f>
        <v>7255.0255198135674</v>
      </c>
      <c r="J673" s="70">
        <f>IF(D673&lt;Overview!$F$16,1,'='!G673/Overview!$F$26)</f>
        <v>110.60753766972555</v>
      </c>
      <c r="K673" s="71">
        <f>IF(D673&lt;Overview!$F$17,'='!G673/Overview!$F$26,Overview!$F$33)</f>
        <v>9.1428571428571423</v>
      </c>
      <c r="L673" s="72">
        <f t="shared" si="65"/>
        <v>9.1428571428571423</v>
      </c>
      <c r="M673" s="81">
        <f>MIN(1,Overview!$F$44*F673*(G673-Overview!$F$25)^2+0.2)</f>
        <v>1</v>
      </c>
      <c r="N673" s="48">
        <f>L673*F673*Overview!$F$8</f>
        <v>0.12482270400293095</v>
      </c>
      <c r="O673" s="48">
        <f>F673*Overview!$F$6</f>
        <v>2.3686817229354781E-3</v>
      </c>
      <c r="P673" s="122">
        <f>N673*(H673/G673-(1+Overview!$F$35/'='!G673)/(Overview!$F$37*Overview!$F$33))/('='!H673+Overview!$F$36)</f>
        <v>2.7231136056522884E-3</v>
      </c>
      <c r="Q673" s="128">
        <f>(N673/G673-P673)*H673*Overview!$F$29*'='!G673^3</f>
        <v>409.75827906412735</v>
      </c>
      <c r="R673" s="57">
        <f t="shared" si="60"/>
        <v>0</v>
      </c>
      <c r="S673" s="58">
        <f t="shared" si="61"/>
        <v>2.3192160585141829E-3</v>
      </c>
      <c r="T673" s="58">
        <f>IF(D673&lt;Overview!$F$18,(1-Overview!$F$9)*'='!Q673-'='!D673*'='!O673,0)</f>
        <v>0</v>
      </c>
      <c r="U673" s="54">
        <f>IF(D673&gt;=Overview!$F$18,(1-Overview!$F$9)*'='!Q673-Overview!$F$18*'='!O673,0)</f>
        <v>34.491911843131803</v>
      </c>
      <c r="V673" s="2"/>
      <c r="W673" s="112">
        <f>G673/Overview!$F$19</f>
        <v>3.7723816922643731</v>
      </c>
      <c r="X673" s="60">
        <f>G673^3*(1+H673*Overview!$F$38)</f>
        <v>20.968535387676162</v>
      </c>
      <c r="Y673" s="61">
        <f>G673^3*Overview!$F$42*(1+Overview!$F$38*H673)+I673*Overview!$F$39/Overview!$F$40</f>
        <v>2.2024320211154804</v>
      </c>
      <c r="AD673" s="2"/>
    </row>
    <row r="674" spans="1:30">
      <c r="A674" s="34">
        <v>671</v>
      </c>
      <c r="B674">
        <v>1</v>
      </c>
      <c r="C674">
        <v>24</v>
      </c>
      <c r="D674" s="149">
        <f t="shared" si="62"/>
        <v>178.09744310451387</v>
      </c>
      <c r="E674" s="125">
        <f>B674/(B674+Overview!$F$22)</f>
        <v>0.58823529411764708</v>
      </c>
      <c r="F674" s="118">
        <f>EXP(Overview!$F$21/Overview!$F$5-Overview!$F$21/('='!C674+273.15))</f>
        <v>1.2060497570954571</v>
      </c>
      <c r="G674" s="77">
        <f t="shared" si="63"/>
        <v>2.5573533362291743</v>
      </c>
      <c r="H674" s="115">
        <f t="shared" si="64"/>
        <v>0.58823529411764708</v>
      </c>
      <c r="I674" s="80">
        <f>IF((A674-Overview!$F$43)/365=ROUND((A674-Overview!$F$43)/365,0),I673*0.05,I673+U673)</f>
        <v>7289.517431656699</v>
      </c>
      <c r="J674" s="70">
        <f>IF(D674&lt;Overview!$F$16,1,'='!G674/Overview!$F$26)</f>
        <v>110.70793663329759</v>
      </c>
      <c r="K674" s="71">
        <f>IF(D674&lt;Overview!$F$17,'='!G674/Overview!$F$26,Overview!$F$33)</f>
        <v>9.1428571428571423</v>
      </c>
      <c r="L674" s="72">
        <f t="shared" si="65"/>
        <v>9.1428571428571423</v>
      </c>
      <c r="M674" s="81">
        <f>MIN(1,Overview!$F$44*F674*(G674-Overview!$F$25)^2+0.2)</f>
        <v>1</v>
      </c>
      <c r="N674" s="48">
        <f>L674*F674*Overview!$F$8</f>
        <v>0.12482270400293095</v>
      </c>
      <c r="O674" s="48">
        <f>F674*Overview!$F$6</f>
        <v>2.3686817229354781E-3</v>
      </c>
      <c r="P674" s="122">
        <f>N674*(H674/G674-(1+Overview!$F$35/'='!G674)/(Overview!$F$37*Overview!$F$33))/('='!H674+Overview!$F$36)</f>
        <v>2.7155033930879023E-3</v>
      </c>
      <c r="Q674" s="128">
        <f>(N674/G674-P674)*H674*Overview!$F$29*'='!G674^3</f>
        <v>410.54828248152529</v>
      </c>
      <c r="R674" s="57">
        <f t="shared" si="60"/>
        <v>0</v>
      </c>
      <c r="S674" s="58">
        <f t="shared" si="61"/>
        <v>2.3148338872849964E-3</v>
      </c>
      <c r="T674" s="58">
        <f>IF(D674&lt;Overview!$F$18,(1-Overview!$F$9)*'='!Q674-'='!D674*'='!O674,0)</f>
        <v>0</v>
      </c>
      <c r="U674" s="54">
        <f>IF(D674&gt;=Overview!$F$18,(1-Overview!$F$9)*'='!Q674-Overview!$F$18*'='!O674,0)</f>
        <v>34.559220134294108</v>
      </c>
      <c r="V674" s="2"/>
      <c r="W674" s="112">
        <f>G674/Overview!$F$19</f>
        <v>3.7758059002350128</v>
      </c>
      <c r="X674" s="60">
        <f>G674^3*(1+H674*Overview!$F$38)</f>
        <v>21.025686937023234</v>
      </c>
      <c r="Y674" s="61">
        <f>G674^3*Overview!$F$42*(1+Overview!$F$38*H674)+I674*Overview!$F$39/Overview!$F$40</f>
        <v>2.2090744909077187</v>
      </c>
      <c r="AD674" s="2"/>
    </row>
    <row r="675" spans="1:30">
      <c r="A675" s="34">
        <v>672</v>
      </c>
      <c r="B675">
        <v>1</v>
      </c>
      <c r="C675">
        <v>24</v>
      </c>
      <c r="D675" s="149">
        <f t="shared" si="62"/>
        <v>178.09744310451387</v>
      </c>
      <c r="E675" s="125">
        <f>B675/(B675+Overview!$F$22)</f>
        <v>0.58823529411764708</v>
      </c>
      <c r="F675" s="118">
        <f>EXP(Overview!$F$21/Overview!$F$5-Overview!$F$21/('='!C675+273.15))</f>
        <v>1.2060497570954571</v>
      </c>
      <c r="G675" s="77">
        <f t="shared" si="63"/>
        <v>2.5596681701164594</v>
      </c>
      <c r="H675" s="115">
        <f t="shared" si="64"/>
        <v>0.58823529411764708</v>
      </c>
      <c r="I675" s="80">
        <f>IF((A675-Overview!$F$43)/365=ROUND((A675-Overview!$F$43)/365,0),I674*0.05,I674+U674)</f>
        <v>7324.0766517909933</v>
      </c>
      <c r="J675" s="70">
        <f>IF(D675&lt;Overview!$F$16,1,'='!G675/Overview!$F$26)</f>
        <v>110.80814589248743</v>
      </c>
      <c r="K675" s="71">
        <f>IF(D675&lt;Overview!$F$17,'='!G675/Overview!$F$26,Overview!$F$33)</f>
        <v>9.1428571428571423</v>
      </c>
      <c r="L675" s="72">
        <f t="shared" si="65"/>
        <v>9.1428571428571423</v>
      </c>
      <c r="M675" s="81">
        <f>MIN(1,Overview!$F$44*F675*(G675-Overview!$F$25)^2+0.2)</f>
        <v>1</v>
      </c>
      <c r="N675" s="48">
        <f>L675*F675*Overview!$F$8</f>
        <v>0.12482270400293095</v>
      </c>
      <c r="O675" s="48">
        <f>F675*Overview!$F$6</f>
        <v>2.3686817229354781E-3</v>
      </c>
      <c r="P675" s="122">
        <f>N675*(H675/G675-(1+Overview!$F$35/'='!G675)/(Overview!$F$37*Overview!$F$33))/('='!H675+Overview!$F$36)</f>
        <v>2.7079213116364461E-3</v>
      </c>
      <c r="Q675" s="128">
        <f>(N675/G675-P675)*H675*Overview!$F$29*'='!G675^3</f>
        <v>411.33763219059483</v>
      </c>
      <c r="R675" s="57">
        <f t="shared" si="60"/>
        <v>0</v>
      </c>
      <c r="S675" s="58">
        <f t="shared" si="61"/>
        <v>2.3104599961919418E-3</v>
      </c>
      <c r="T675" s="58">
        <f>IF(D675&lt;Overview!$F$18,(1-Overview!$F$9)*'='!Q675-'='!D675*'='!O675,0)</f>
        <v>0</v>
      </c>
      <c r="U675" s="54">
        <f>IF(D675&gt;=Overview!$F$18,(1-Overview!$F$9)*'='!Q675-Overview!$F$18*'='!O675,0)</f>
        <v>34.62647272950683</v>
      </c>
      <c r="V675" s="2"/>
      <c r="W675" s="112">
        <f>G675/Overview!$F$19</f>
        <v>3.7792236381462563</v>
      </c>
      <c r="X675" s="60">
        <f>G675^3*(1+H675*Overview!$F$38)</f>
        <v>21.08283395768489</v>
      </c>
      <c r="Y675" s="61">
        <f>G675^3*Overview!$F$42*(1+Overview!$F$38*H675)+I675*Overview!$F$39/Overview!$F$40</f>
        <v>2.2157194779694667</v>
      </c>
      <c r="AD675" s="2"/>
    </row>
    <row r="676" spans="1:30">
      <c r="A676" s="34">
        <v>673</v>
      </c>
      <c r="B676">
        <v>1</v>
      </c>
      <c r="C676">
        <v>24</v>
      </c>
      <c r="D676" s="149">
        <f t="shared" si="62"/>
        <v>178.09744310451387</v>
      </c>
      <c r="E676" s="125">
        <f>B676/(B676+Overview!$F$22)</f>
        <v>0.58823529411764708</v>
      </c>
      <c r="F676" s="118">
        <f>EXP(Overview!$F$21/Overview!$F$5-Overview!$F$21/('='!C676+273.15))</f>
        <v>1.2060497570954571</v>
      </c>
      <c r="G676" s="77">
        <f t="shared" si="63"/>
        <v>2.5619786301126513</v>
      </c>
      <c r="H676" s="115">
        <f t="shared" si="64"/>
        <v>0.58823529411764708</v>
      </c>
      <c r="I676" s="80">
        <f>IF((A676-Overview!$F$43)/365=ROUND((A676-Overview!$F$43)/365,0),I675*0.05,I675+U675)</f>
        <v>7358.7031245204998</v>
      </c>
      <c r="J676" s="70">
        <f>IF(D676&lt;Overview!$F$16,1,'='!G676/Overview!$F$26)</f>
        <v>110.90816580574248</v>
      </c>
      <c r="K676" s="71">
        <f>IF(D676&lt;Overview!$F$17,'='!G676/Overview!$F$26,Overview!$F$33)</f>
        <v>9.1428571428571423</v>
      </c>
      <c r="L676" s="72">
        <f t="shared" si="65"/>
        <v>9.1428571428571423</v>
      </c>
      <c r="M676" s="81">
        <f>MIN(1,Overview!$F$44*F676*(G676-Overview!$F$25)^2+0.2)</f>
        <v>1</v>
      </c>
      <c r="N676" s="48">
        <f>L676*F676*Overview!$F$8</f>
        <v>0.12482270400293095</v>
      </c>
      <c r="O676" s="48">
        <f>F676*Overview!$F$6</f>
        <v>2.3686817229354781E-3</v>
      </c>
      <c r="P676" s="122">
        <f>N676*(H676/G676-(1+Overview!$F$35/'='!G676)/(Overview!$F$37*Overview!$F$33))/('='!H676+Overview!$F$36)</f>
        <v>2.7003672190914286E-3</v>
      </c>
      <c r="Q676" s="128">
        <f>(N676/G676-P676)*H676*Overview!$F$29*'='!G676^3</f>
        <v>412.12632648292464</v>
      </c>
      <c r="R676" s="57">
        <f t="shared" si="60"/>
        <v>0</v>
      </c>
      <c r="S676" s="58">
        <f t="shared" si="61"/>
        <v>2.306094369589656E-3</v>
      </c>
      <c r="T676" s="58">
        <f>IF(D676&lt;Overview!$F$18,(1-Overview!$F$9)*'='!Q676-'='!D676*'='!O676,0)</f>
        <v>0</v>
      </c>
      <c r="U676" s="54">
        <f>IF(D676&gt;=Overview!$F$18,(1-Overview!$F$9)*'='!Q676-Overview!$F$18*'='!O676,0)</f>
        <v>34.693669483213334</v>
      </c>
      <c r="V676" s="2"/>
      <c r="W676" s="112">
        <f>G676/Overview!$F$19</f>
        <v>3.782634918223315</v>
      </c>
      <c r="X676" s="60">
        <f>G676^3*(1+H676*Overview!$F$38)</f>
        <v>21.139976160907789</v>
      </c>
      <c r="Y676" s="61">
        <f>G676^3*Overview!$F$42*(1+Overview!$F$38*H676)+I676*Overview!$F$39/Overview!$F$40</f>
        <v>2.2223669538926827</v>
      </c>
      <c r="AD676" s="2"/>
    </row>
    <row r="677" spans="1:30">
      <c r="A677" s="34">
        <v>674</v>
      </c>
      <c r="B677">
        <v>1</v>
      </c>
      <c r="C677">
        <v>24</v>
      </c>
      <c r="D677" s="149">
        <f t="shared" si="62"/>
        <v>178.09744310451387</v>
      </c>
      <c r="E677" s="125">
        <f>B677/(B677+Overview!$F$22)</f>
        <v>0.58823529411764708</v>
      </c>
      <c r="F677" s="118">
        <f>EXP(Overview!$F$21/Overview!$F$5-Overview!$F$21/('='!C677+273.15))</f>
        <v>1.2060497570954571</v>
      </c>
      <c r="G677" s="77">
        <f t="shared" si="63"/>
        <v>2.5642847244822411</v>
      </c>
      <c r="H677" s="115">
        <f t="shared" si="64"/>
        <v>0.58823529411764708</v>
      </c>
      <c r="I677" s="80">
        <f>IF((A677-Overview!$F$43)/365=ROUND((A677-Overview!$F$43)/365,0),I676*0.05,I676+U676)</f>
        <v>7393.3967940037128</v>
      </c>
      <c r="J677" s="70">
        <f>IF(D677&lt;Overview!$F$16,1,'='!G677/Overview!$F$26)</f>
        <v>111.00799673083296</v>
      </c>
      <c r="K677" s="71">
        <f>IF(D677&lt;Overview!$F$17,'='!G677/Overview!$F$26,Overview!$F$33)</f>
        <v>9.1428571428571423</v>
      </c>
      <c r="L677" s="72">
        <f t="shared" si="65"/>
        <v>9.1428571428571423</v>
      </c>
      <c r="M677" s="81">
        <f>MIN(1,Overview!$F$44*F677*(G677-Overview!$F$25)^2+0.2)</f>
        <v>1</v>
      </c>
      <c r="N677" s="48">
        <f>L677*F677*Overview!$F$8</f>
        <v>0.12482270400293095</v>
      </c>
      <c r="O677" s="48">
        <f>F677*Overview!$F$6</f>
        <v>2.3686817229354781E-3</v>
      </c>
      <c r="P677" s="122">
        <f>N677*(H677/G677-(1+Overview!$F$35/'='!G677)/(Overview!$F$37*Overview!$F$33))/('='!H677+Overview!$F$36)</f>
        <v>2.692840974194572E-3</v>
      </c>
      <c r="Q677" s="128">
        <f>(N677/G677-P677)*H677*Overview!$F$29*'='!G677^3</f>
        <v>412.91436366317726</v>
      </c>
      <c r="R677" s="57">
        <f t="shared" si="60"/>
        <v>0</v>
      </c>
      <c r="S677" s="58">
        <f t="shared" si="61"/>
        <v>2.3017369918623392E-3</v>
      </c>
      <c r="T677" s="58">
        <f>IF(D677&lt;Overview!$F$18,(1-Overview!$F$9)*'='!Q677-'='!D677*'='!O677,0)</f>
        <v>0</v>
      </c>
      <c r="U677" s="54">
        <f>IF(D677&gt;=Overview!$F$18,(1-Overview!$F$9)*'='!Q677-Overview!$F$18*'='!O677,0)</f>
        <v>34.760810250970856</v>
      </c>
      <c r="V677" s="2"/>
      <c r="W677" s="112">
        <f>G677/Overview!$F$19</f>
        <v>3.7860397526683021</v>
      </c>
      <c r="X677" s="60">
        <f>G677^3*(1+H677*Overview!$F$38)</f>
        <v>21.19711325907884</v>
      </c>
      <c r="Y677" s="61">
        <f>G677^3*Overview!$F$42*(1+Overview!$F$38*H677)+I677*Overview!$F$39/Overview!$F$40</f>
        <v>2.2290168903656205</v>
      </c>
      <c r="AD677" s="2"/>
    </row>
    <row r="678" spans="1:30">
      <c r="A678" s="34">
        <v>675</v>
      </c>
      <c r="B678">
        <v>1</v>
      </c>
      <c r="C678">
        <v>24</v>
      </c>
      <c r="D678" s="149">
        <f t="shared" si="62"/>
        <v>178.09744310451387</v>
      </c>
      <c r="E678" s="125">
        <f>B678/(B678+Overview!$F$22)</f>
        <v>0.58823529411764708</v>
      </c>
      <c r="F678" s="118">
        <f>EXP(Overview!$F$21/Overview!$F$5-Overview!$F$21/('='!C678+273.15))</f>
        <v>1.2060497570954571</v>
      </c>
      <c r="G678" s="77">
        <f t="shared" si="63"/>
        <v>2.5665864614741034</v>
      </c>
      <c r="H678" s="115">
        <f t="shared" si="64"/>
        <v>0.58823529411764708</v>
      </c>
      <c r="I678" s="80">
        <f>IF((A678-Overview!$F$43)/365=ROUND((A678-Overview!$F$43)/365,0),I677*0.05,I677+U677)</f>
        <v>7428.157604254684</v>
      </c>
      <c r="J678" s="70">
        <f>IF(D678&lt;Overview!$F$16,1,'='!G678/Overview!$F$26)</f>
        <v>111.10763902485297</v>
      </c>
      <c r="K678" s="71">
        <f>IF(D678&lt;Overview!$F$17,'='!G678/Overview!$F$26,Overview!$F$33)</f>
        <v>9.1428571428571423</v>
      </c>
      <c r="L678" s="72">
        <f t="shared" si="65"/>
        <v>9.1428571428571423</v>
      </c>
      <c r="M678" s="81">
        <f>MIN(1,Overview!$F$44*F678*(G678-Overview!$F$25)^2+0.2)</f>
        <v>1</v>
      </c>
      <c r="N678" s="48">
        <f>L678*F678*Overview!$F$8</f>
        <v>0.12482270400293095</v>
      </c>
      <c r="O678" s="48">
        <f>F678*Overview!$F$6</f>
        <v>2.3686817229354781E-3</v>
      </c>
      <c r="P678" s="122">
        <f>N678*(H678/G678-(1+Overview!$F$35/'='!G678)/(Overview!$F$37*Overview!$F$33))/('='!H678+Overview!$F$36)</f>
        <v>2.685342436627919E-3</v>
      </c>
      <c r="Q678" s="128">
        <f>(N678/G678-P678)*H678*Overview!$F$29*'='!G678^3</f>
        <v>413.70174204903475</v>
      </c>
      <c r="R678" s="57">
        <f t="shared" si="60"/>
        <v>0</v>
      </c>
      <c r="S678" s="58">
        <f t="shared" si="61"/>
        <v>2.297387847423699E-3</v>
      </c>
      <c r="T678" s="58">
        <f>IF(D678&lt;Overview!$F$18,(1-Overview!$F$9)*'='!Q678-'='!D678*'='!O678,0)</f>
        <v>0</v>
      </c>
      <c r="U678" s="54">
        <f>IF(D678&gt;=Overview!$F$18,(1-Overview!$F$9)*'='!Q678-Overview!$F$18*'='!O678,0)</f>
        <v>34.827894889445915</v>
      </c>
      <c r="V678" s="2"/>
      <c r="W678" s="112">
        <f>G678/Overview!$F$19</f>
        <v>3.7894381536602735</v>
      </c>
      <c r="X678" s="60">
        <f>G678^3*(1+H678*Overview!$F$38)</f>
        <v>21.254244965723757</v>
      </c>
      <c r="Y678" s="61">
        <f>G678^3*Overview!$F$42*(1+Overview!$F$38*H678)+I678*Overview!$F$39/Overview!$F$40</f>
        <v>2.2356692591727505</v>
      </c>
      <c r="AD678" s="2"/>
    </row>
    <row r="679" spans="1:30">
      <c r="A679" s="34">
        <v>676</v>
      </c>
      <c r="B679">
        <v>1</v>
      </c>
      <c r="C679">
        <v>24</v>
      </c>
      <c r="D679" s="149">
        <f t="shared" si="62"/>
        <v>178.09744310451387</v>
      </c>
      <c r="E679" s="125">
        <f>B679/(B679+Overview!$F$22)</f>
        <v>0.58823529411764708</v>
      </c>
      <c r="F679" s="118">
        <f>EXP(Overview!$F$21/Overview!$F$5-Overview!$F$21/('='!C679+273.15))</f>
        <v>1.2060497570954571</v>
      </c>
      <c r="G679" s="77">
        <f t="shared" si="63"/>
        <v>2.5688838493215269</v>
      </c>
      <c r="H679" s="115">
        <f t="shared" si="64"/>
        <v>0.58823529411764708</v>
      </c>
      <c r="I679" s="80">
        <f>IF((A679-Overview!$F$43)/365=ROUND((A679-Overview!$F$43)/365,0),I678*0.05,I678+U678)</f>
        <v>7462.9854991441298</v>
      </c>
      <c r="J679" s="70">
        <f>IF(D679&lt;Overview!$F$16,1,'='!G679/Overview!$F$26)</f>
        <v>111.20709304422195</v>
      </c>
      <c r="K679" s="71">
        <f>IF(D679&lt;Overview!$F$17,'='!G679/Overview!$F$26,Overview!$F$33)</f>
        <v>9.1428571428571423</v>
      </c>
      <c r="L679" s="72">
        <f t="shared" si="65"/>
        <v>9.1428571428571423</v>
      </c>
      <c r="M679" s="81">
        <f>MIN(1,Overview!$F$44*F679*(G679-Overview!$F$25)^2+0.2)</f>
        <v>1</v>
      </c>
      <c r="N679" s="48">
        <f>L679*F679*Overview!$F$8</f>
        <v>0.12482270400293095</v>
      </c>
      <c r="O679" s="48">
        <f>F679*Overview!$F$6</f>
        <v>2.3686817229354781E-3</v>
      </c>
      <c r="P679" s="122">
        <f>N679*(H679/G679-(1+Overview!$F$35/'='!G679)/(Overview!$F$37*Overview!$F$33))/('='!H679+Overview!$F$36)</f>
        <v>2.6778714670060069E-3</v>
      </c>
      <c r="Q679" s="128">
        <f>(N679/G679-P679)*H679*Overview!$F$29*'='!G679^3</f>
        <v>414.48845997114347</v>
      </c>
      <c r="R679" s="57">
        <f t="shared" si="60"/>
        <v>0</v>
      </c>
      <c r="S679" s="58">
        <f t="shared" si="61"/>
        <v>2.2930469207168916E-3</v>
      </c>
      <c r="T679" s="58">
        <f>IF(D679&lt;Overview!$F$18,(1-Overview!$F$9)*'='!Q679-'='!D679*'='!O679,0)</f>
        <v>0</v>
      </c>
      <c r="U679" s="54">
        <f>IF(D679&gt;=Overview!$F$18,(1-Overview!$F$9)*'='!Q679-Overview!$F$18*'='!O679,0)</f>
        <v>34.894923256409577</v>
      </c>
      <c r="V679" s="2"/>
      <c r="W679" s="112">
        <f>G679/Overview!$F$19</f>
        <v>3.7928301333552739</v>
      </c>
      <c r="X679" s="60">
        <f>G679^3*(1+H679*Overview!$F$38)</f>
        <v>21.311370995505648</v>
      </c>
      <c r="Y679" s="61">
        <f>G679^3*Overview!$F$42*(1+Overview!$F$38*H679)+I679*Overview!$F$39/Overview!$F$40</f>
        <v>2.2423240321946807</v>
      </c>
      <c r="AD679" s="2"/>
    </row>
    <row r="680" spans="1:30">
      <c r="A680" s="34">
        <v>677</v>
      </c>
      <c r="B680">
        <v>1</v>
      </c>
      <c r="C680">
        <v>24</v>
      </c>
      <c r="D680" s="149">
        <f t="shared" si="62"/>
        <v>178.09744310451387</v>
      </c>
      <c r="E680" s="125">
        <f>B680/(B680+Overview!$F$22)</f>
        <v>0.58823529411764708</v>
      </c>
      <c r="F680" s="118">
        <f>EXP(Overview!$F$21/Overview!$F$5-Overview!$F$21/('='!C680+273.15))</f>
        <v>1.2060497570954571</v>
      </c>
      <c r="G680" s="77">
        <f t="shared" si="63"/>
        <v>2.5711768962422439</v>
      </c>
      <c r="H680" s="115">
        <f t="shared" si="64"/>
        <v>0.58823529411764708</v>
      </c>
      <c r="I680" s="80">
        <f>IF((A680-Overview!$F$43)/365=ROUND((A680-Overview!$F$43)/365,0),I679*0.05,I679+U679)</f>
        <v>7497.8804224005389</v>
      </c>
      <c r="J680" s="70">
        <f>IF(D680&lt;Overview!$F$16,1,'='!G680/Overview!$F$26)</f>
        <v>111.30635914468589</v>
      </c>
      <c r="K680" s="71">
        <f>IF(D680&lt;Overview!$F$17,'='!G680/Overview!$F$26,Overview!$F$33)</f>
        <v>9.1428571428571423</v>
      </c>
      <c r="L680" s="72">
        <f t="shared" si="65"/>
        <v>9.1428571428571423</v>
      </c>
      <c r="M680" s="81">
        <f>MIN(1,Overview!$F$44*F680*(G680-Overview!$F$25)^2+0.2)</f>
        <v>1</v>
      </c>
      <c r="N680" s="48">
        <f>L680*F680*Overview!$F$8</f>
        <v>0.12482270400293095</v>
      </c>
      <c r="O680" s="48">
        <f>F680*Overview!$F$6</f>
        <v>2.3686817229354781E-3</v>
      </c>
      <c r="P680" s="122">
        <f>N680*(H680/G680-(1+Overview!$F$35/'='!G680)/(Overview!$F$37*Overview!$F$33))/('='!H680+Overview!$F$36)</f>
        <v>2.6704279268681269E-3</v>
      </c>
      <c r="Q680" s="128">
        <f>(N680/G680-P680)*H680*Overview!$F$29*'='!G680^3</f>
        <v>415.27451577306073</v>
      </c>
      <c r="R680" s="57">
        <f t="shared" si="60"/>
        <v>0</v>
      </c>
      <c r="S680" s="58">
        <f t="shared" si="61"/>
        <v>2.2887141962144668E-3</v>
      </c>
      <c r="T680" s="58">
        <f>IF(D680&lt;Overview!$F$18,(1-Overview!$F$9)*'='!Q680-'='!D680*'='!O680,0)</f>
        <v>0</v>
      </c>
      <c r="U680" s="54">
        <f>IF(D680&gt;=Overview!$F$18,(1-Overview!$F$9)*'='!Q680-Overview!$F$18*'='!O680,0)</f>
        <v>34.961895210732926</v>
      </c>
      <c r="V680" s="2"/>
      <c r="W680" s="112">
        <f>G680/Overview!$F$19</f>
        <v>3.7962157038863782</v>
      </c>
      <c r="X680" s="60">
        <f>G680^3*(1+H680*Overview!$F$38)</f>
        <v>21.368491064223591</v>
      </c>
      <c r="Y680" s="61">
        <f>G680^3*Overview!$F$42*(1+Overview!$F$38*H680)+I680*Overview!$F$39/Overview!$F$40</f>
        <v>2.2489811814080736</v>
      </c>
      <c r="AD680" s="2"/>
    </row>
    <row r="681" spans="1:30">
      <c r="A681" s="34">
        <v>678</v>
      </c>
      <c r="B681">
        <v>1</v>
      </c>
      <c r="C681">
        <v>24</v>
      </c>
      <c r="D681" s="149">
        <f t="shared" si="62"/>
        <v>178.09744310451387</v>
      </c>
      <c r="E681" s="125">
        <f>B681/(B681+Overview!$F$22)</f>
        <v>0.58823529411764708</v>
      </c>
      <c r="F681" s="118">
        <f>EXP(Overview!$F$21/Overview!$F$5-Overview!$F$21/('='!C681+273.15))</f>
        <v>1.2060497570954571</v>
      </c>
      <c r="G681" s="77">
        <f t="shared" si="63"/>
        <v>2.5734656104384586</v>
      </c>
      <c r="H681" s="115">
        <f t="shared" si="64"/>
        <v>0.58823529411764708</v>
      </c>
      <c r="I681" s="80">
        <f>IF((A681-Overview!$F$43)/365=ROUND((A681-Overview!$F$43)/365,0),I680*0.05,I680+U680)</f>
        <v>7532.8423176112719</v>
      </c>
      <c r="J681" s="70">
        <f>IF(D681&lt;Overview!$F$16,1,'='!G681/Overview!$F$26)</f>
        <v>111.40543768131856</v>
      </c>
      <c r="K681" s="71">
        <f>IF(D681&lt;Overview!$F$17,'='!G681/Overview!$F$26,Overview!$F$33)</f>
        <v>9.1428571428571423</v>
      </c>
      <c r="L681" s="72">
        <f t="shared" si="65"/>
        <v>9.1428571428571423</v>
      </c>
      <c r="M681" s="81">
        <f>MIN(1,Overview!$F$44*F681*(G681-Overview!$F$25)^2+0.2)</f>
        <v>1</v>
      </c>
      <c r="N681" s="48">
        <f>L681*F681*Overview!$F$8</f>
        <v>0.12482270400293095</v>
      </c>
      <c r="O681" s="48">
        <f>F681*Overview!$F$6</f>
        <v>2.3686817229354781E-3</v>
      </c>
      <c r="P681" s="122">
        <f>N681*(H681/G681-(1+Overview!$F$35/'='!G681)/(Overview!$F$37*Overview!$F$33))/('='!H681+Overview!$F$36)</f>
        <v>2.6630116786706677E-3</v>
      </c>
      <c r="Q681" s="128">
        <f>(N681/G681-P681)*H681*Overview!$F$29*'='!G681^3</f>
        <v>416.05990781119931</v>
      </c>
      <c r="R681" s="57">
        <f t="shared" si="60"/>
        <v>0</v>
      </c>
      <c r="S681" s="58">
        <f t="shared" si="61"/>
        <v>2.2843896584183181E-3</v>
      </c>
      <c r="T681" s="58">
        <f>IF(D681&lt;Overview!$F$18,(1-Overview!$F$9)*'='!Q681-'='!D681*'='!O681,0)</f>
        <v>0</v>
      </c>
      <c r="U681" s="54">
        <f>IF(D681&gt;=Overview!$F$18,(1-Overview!$F$9)*'='!Q681-Overview!$F$18*'='!O681,0)</f>
        <v>35.02881061238233</v>
      </c>
      <c r="V681" s="2"/>
      <c r="W681" s="112">
        <f>G681/Overview!$F$19</f>
        <v>3.7995948773637362</v>
      </c>
      <c r="X681" s="60">
        <f>G681^3*(1+H681*Overview!$F$38)</f>
        <v>21.425604888811108</v>
      </c>
      <c r="Y681" s="61">
        <f>G681^3*Overview!$F$42*(1+Overview!$F$38*H681)+I681*Overview!$F$39/Overview!$F$40</f>
        <v>2.2556406788855621</v>
      </c>
      <c r="AD681" s="2"/>
    </row>
    <row r="682" spans="1:30">
      <c r="A682" s="34">
        <v>679</v>
      </c>
      <c r="B682">
        <v>1</v>
      </c>
      <c r="C682">
        <v>24</v>
      </c>
      <c r="D682" s="149">
        <f t="shared" si="62"/>
        <v>178.09744310451387</v>
      </c>
      <c r="E682" s="125">
        <f>B682/(B682+Overview!$F$22)</f>
        <v>0.58823529411764708</v>
      </c>
      <c r="F682" s="118">
        <f>EXP(Overview!$F$21/Overview!$F$5-Overview!$F$21/('='!C682+273.15))</f>
        <v>1.2060497570954571</v>
      </c>
      <c r="G682" s="77">
        <f t="shared" si="63"/>
        <v>2.5757500000968769</v>
      </c>
      <c r="H682" s="115">
        <f t="shared" si="64"/>
        <v>0.58823529411764708</v>
      </c>
      <c r="I682" s="80">
        <f>IF((A682-Overview!$F$43)/365=ROUND((A682-Overview!$F$43)/365,0),I681*0.05,I681+U681)</f>
        <v>7567.8711282236545</v>
      </c>
      <c r="J682" s="70">
        <f>IF(D682&lt;Overview!$F$16,1,'='!G682/Overview!$F$26)</f>
        <v>111.50432900852282</v>
      </c>
      <c r="K682" s="71">
        <f>IF(D682&lt;Overview!$F$17,'='!G682/Overview!$F$26,Overview!$F$33)</f>
        <v>9.1428571428571423</v>
      </c>
      <c r="L682" s="72">
        <f t="shared" si="65"/>
        <v>9.1428571428571423</v>
      </c>
      <c r="M682" s="81">
        <f>MIN(1,Overview!$F$44*F682*(G682-Overview!$F$25)^2+0.2)</f>
        <v>1</v>
      </c>
      <c r="N682" s="48">
        <f>L682*F682*Overview!$F$8</f>
        <v>0.12482270400293095</v>
      </c>
      <c r="O682" s="48">
        <f>F682*Overview!$F$6</f>
        <v>2.3686817229354781E-3</v>
      </c>
      <c r="P682" s="122">
        <f>N682*(H682/G682-(1+Overview!$F$35/'='!G682)/(Overview!$F$37*Overview!$F$33))/('='!H682+Overview!$F$36)</f>
        <v>2.6556225857795146E-3</v>
      </c>
      <c r="Q682" s="128">
        <f>(N682/G682-P682)*H682*Overview!$F$29*'='!G682^3</f>
        <v>416.84463445477468</v>
      </c>
      <c r="R682" s="57">
        <f t="shared" si="60"/>
        <v>0</v>
      </c>
      <c r="S682" s="58">
        <f t="shared" si="61"/>
        <v>2.2800732918596177E-3</v>
      </c>
      <c r="T682" s="58">
        <f>IF(D682&lt;Overview!$F$18,(1-Overview!$F$9)*'='!Q682-'='!D682*'='!O682,0)</f>
        <v>0</v>
      </c>
      <c r="U682" s="54">
        <f>IF(D682&gt;=Overview!$F$18,(1-Overview!$F$9)*'='!Q682-Overview!$F$18*'='!O682,0)</f>
        <v>35.095669322414956</v>
      </c>
      <c r="V682" s="2"/>
      <c r="W682" s="112">
        <f>G682/Overview!$F$19</f>
        <v>3.8029676658746152</v>
      </c>
      <c r="X682" s="60">
        <f>G682^3*(1+H682*Overview!$F$38)</f>
        <v>21.482712187334734</v>
      </c>
      <c r="Y682" s="61">
        <f>G682^3*Overview!$F$42*(1+Overview!$F$38*H682)+I682*Overview!$F$39/Overview!$F$40</f>
        <v>2.2623024967956629</v>
      </c>
      <c r="AD682" s="2"/>
    </row>
    <row r="683" spans="1:30">
      <c r="A683" s="34">
        <v>680</v>
      </c>
      <c r="B683">
        <v>1</v>
      </c>
      <c r="C683">
        <v>24</v>
      </c>
      <c r="D683" s="149">
        <f t="shared" si="62"/>
        <v>178.09744310451387</v>
      </c>
      <c r="E683" s="125">
        <f>B683/(B683+Overview!$F$22)</f>
        <v>0.58823529411764708</v>
      </c>
      <c r="F683" s="118">
        <f>EXP(Overview!$F$21/Overview!$F$5-Overview!$F$21/('='!C683+273.15))</f>
        <v>1.2060497570954571</v>
      </c>
      <c r="G683" s="77">
        <f t="shared" si="63"/>
        <v>2.5780300733887365</v>
      </c>
      <c r="H683" s="115">
        <f t="shared" si="64"/>
        <v>0.58823529411764708</v>
      </c>
      <c r="I683" s="80">
        <f>IF((A683-Overview!$F$43)/365=ROUND((A683-Overview!$F$43)/365,0),I682*0.05,I682+U682)</f>
        <v>7602.9667975460698</v>
      </c>
      <c r="J683" s="70">
        <f>IF(D683&lt;Overview!$F$16,1,'='!G683/Overview!$F$26)</f>
        <v>111.60303348003188</v>
      </c>
      <c r="K683" s="71">
        <f>IF(D683&lt;Overview!$F$17,'='!G683/Overview!$F$26,Overview!$F$33)</f>
        <v>9.1428571428571423</v>
      </c>
      <c r="L683" s="72">
        <f t="shared" si="65"/>
        <v>9.1428571428571423</v>
      </c>
      <c r="M683" s="81">
        <f>MIN(1,Overview!$F$44*F683*(G683-Overview!$F$25)^2+0.2)</f>
        <v>1</v>
      </c>
      <c r="N683" s="48">
        <f>L683*F683*Overview!$F$8</f>
        <v>0.12482270400293095</v>
      </c>
      <c r="O683" s="48">
        <f>F683*Overview!$F$6</f>
        <v>2.3686817229354781E-3</v>
      </c>
      <c r="P683" s="122">
        <f>N683*(H683/G683-(1+Overview!$F$35/'='!G683)/(Overview!$F$37*Overview!$F$33))/('='!H683+Overview!$F$36)</f>
        <v>2.648260512462545E-3</v>
      </c>
      <c r="Q683" s="128">
        <f>(N683/G683-P683)*H683*Overview!$F$29*'='!G683^3</f>
        <v>417.62869408575017</v>
      </c>
      <c r="R683" s="57">
        <f t="shared" si="60"/>
        <v>0</v>
      </c>
      <c r="S683" s="58">
        <f t="shared" si="61"/>
        <v>2.2757650810987691E-3</v>
      </c>
      <c r="T683" s="58">
        <f>IF(D683&lt;Overview!$F$18,(1-Overview!$F$9)*'='!Q683-'='!D683*'='!O683,0)</f>
        <v>0</v>
      </c>
      <c r="U683" s="54">
        <f>IF(D683&gt;=Overview!$F$18,(1-Overview!$F$9)*'='!Q683-Overview!$F$18*'='!O683,0)</f>
        <v>35.162471202974068</v>
      </c>
      <c r="V683" s="2"/>
      <c r="W683" s="112">
        <f>G683/Overview!$F$19</f>
        <v>3.8063340814834437</v>
      </c>
      <c r="X683" s="60">
        <f>G683^3*(1+H683*Overview!$F$38)</f>
        <v>21.539812678992515</v>
      </c>
      <c r="Y683" s="61">
        <f>G683^3*Overview!$F$42*(1+Overview!$F$38*H683)+I683*Overview!$F$39/Overview!$F$40</f>
        <v>2.2689666074026915</v>
      </c>
      <c r="AD683" s="2"/>
    </row>
    <row r="684" spans="1:30">
      <c r="A684" s="34">
        <v>681</v>
      </c>
      <c r="B684">
        <v>1</v>
      </c>
      <c r="C684">
        <v>24</v>
      </c>
      <c r="D684" s="149">
        <f t="shared" si="62"/>
        <v>178.09744310451387</v>
      </c>
      <c r="E684" s="125">
        <f>B684/(B684+Overview!$F$22)</f>
        <v>0.58823529411764708</v>
      </c>
      <c r="F684" s="118">
        <f>EXP(Overview!$F$21/Overview!$F$5-Overview!$F$21/('='!C684+273.15))</f>
        <v>1.2060497570954571</v>
      </c>
      <c r="G684" s="77">
        <f t="shared" si="63"/>
        <v>2.5803058384698354</v>
      </c>
      <c r="H684" s="115">
        <f t="shared" si="64"/>
        <v>0.58823529411764708</v>
      </c>
      <c r="I684" s="80">
        <f>IF((A684-Overview!$F$43)/365=ROUND((A684-Overview!$F$43)/365,0),I683*0.05,I683+U683)</f>
        <v>7638.1292687490441</v>
      </c>
      <c r="J684" s="70">
        <f>IF(D684&lt;Overview!$F$16,1,'='!G684/Overview!$F$26)</f>
        <v>111.70155144891064</v>
      </c>
      <c r="K684" s="71">
        <f>IF(D684&lt;Overview!$F$17,'='!G684/Overview!$F$26,Overview!$F$33)</f>
        <v>9.1428571428571423</v>
      </c>
      <c r="L684" s="72">
        <f t="shared" si="65"/>
        <v>9.1428571428571423</v>
      </c>
      <c r="M684" s="81">
        <f>MIN(1,Overview!$F$44*F684*(G684-Overview!$F$25)^2+0.2)</f>
        <v>1</v>
      </c>
      <c r="N684" s="48">
        <f>L684*F684*Overview!$F$8</f>
        <v>0.12482270400293095</v>
      </c>
      <c r="O684" s="48">
        <f>F684*Overview!$F$6</f>
        <v>2.3686817229354781E-3</v>
      </c>
      <c r="P684" s="122">
        <f>N684*(H684/G684-(1+Overview!$F$35/'='!G684)/(Overview!$F$37*Overview!$F$33))/('='!H684+Overview!$F$36)</f>
        <v>2.6409253238821864E-3</v>
      </c>
      <c r="Q684" s="128">
        <f>(N684/G684-P684)*H684*Overview!$F$29*'='!G684^3</f>
        <v>418.41208509878413</v>
      </c>
      <c r="R684" s="57">
        <f t="shared" si="60"/>
        <v>0</v>
      </c>
      <c r="S684" s="58">
        <f t="shared" si="61"/>
        <v>2.2714650107253489E-3</v>
      </c>
      <c r="T684" s="58">
        <f>IF(D684&lt;Overview!$F$18,(1-Overview!$F$9)*'='!Q684-'='!D684*'='!O684,0)</f>
        <v>0</v>
      </c>
      <c r="U684" s="54">
        <f>IF(D684&gt;=Overview!$F$18,(1-Overview!$F$9)*'='!Q684-Overview!$F$18*'='!O684,0)</f>
        <v>35.229216117284558</v>
      </c>
      <c r="V684" s="2"/>
      <c r="W684" s="112">
        <f>G684/Overview!$F$19</f>
        <v>3.809694136231855</v>
      </c>
      <c r="X684" s="60">
        <f>G684^3*(1+H684*Overview!$F$38)</f>
        <v>21.596906084112486</v>
      </c>
      <c r="Y684" s="61">
        <f>G684^3*Overview!$F$42*(1+Overview!$F$38*H684)+I684*Overview!$F$39/Overview!$F$40</f>
        <v>2.2756329830666728</v>
      </c>
      <c r="AD684" s="2"/>
    </row>
    <row r="685" spans="1:30">
      <c r="A685" s="34">
        <v>682</v>
      </c>
      <c r="B685">
        <v>1</v>
      </c>
      <c r="C685">
        <v>24</v>
      </c>
      <c r="D685" s="149">
        <f t="shared" si="62"/>
        <v>178.09744310451387</v>
      </c>
      <c r="E685" s="125">
        <f>B685/(B685+Overview!$F$22)</f>
        <v>0.58823529411764708</v>
      </c>
      <c r="F685" s="118">
        <f>EXP(Overview!$F$21/Overview!$F$5-Overview!$F$21/('='!C685+273.15))</f>
        <v>1.2060497570954571</v>
      </c>
      <c r="G685" s="77">
        <f t="shared" si="63"/>
        <v>2.5825773034805608</v>
      </c>
      <c r="H685" s="115">
        <f t="shared" si="64"/>
        <v>0.58823529411764708</v>
      </c>
      <c r="I685" s="80">
        <f>IF((A685-Overview!$F$43)/365=ROUND((A685-Overview!$F$43)/365,0),I684*0.05,I684+U684)</f>
        <v>7673.3584848663286</v>
      </c>
      <c r="J685" s="70">
        <f>IF(D685&lt;Overview!$F$16,1,'='!G685/Overview!$F$26)</f>
        <v>111.79988326755675</v>
      </c>
      <c r="K685" s="71">
        <f>IF(D685&lt;Overview!$F$17,'='!G685/Overview!$F$26,Overview!$F$33)</f>
        <v>9.1428571428571423</v>
      </c>
      <c r="L685" s="72">
        <f t="shared" si="65"/>
        <v>9.1428571428571423</v>
      </c>
      <c r="M685" s="81">
        <f>MIN(1,Overview!$F$44*F685*(G685-Overview!$F$25)^2+0.2)</f>
        <v>1</v>
      </c>
      <c r="N685" s="48">
        <f>L685*F685*Overview!$F$8</f>
        <v>0.12482270400293095</v>
      </c>
      <c r="O685" s="48">
        <f>F685*Overview!$F$6</f>
        <v>2.3686817229354781E-3</v>
      </c>
      <c r="P685" s="122">
        <f>N685*(H685/G685-(1+Overview!$F$35/'='!G685)/(Overview!$F$37*Overview!$F$33))/('='!H685+Overview!$F$36)</f>
        <v>2.6336168860880515E-3</v>
      </c>
      <c r="Q685" s="128">
        <f>(N685/G685-P685)*H685*Overview!$F$29*'='!G685^3</f>
        <v>419.19480590117627</v>
      </c>
      <c r="R685" s="57">
        <f t="shared" si="60"/>
        <v>0</v>
      </c>
      <c r="S685" s="58">
        <f t="shared" si="61"/>
        <v>2.2671730653580505E-3</v>
      </c>
      <c r="T685" s="58">
        <f>IF(D685&lt;Overview!$F$18,(1-Overview!$F$9)*'='!Q685-'='!D685*'='!O685,0)</f>
        <v>0</v>
      </c>
      <c r="U685" s="54">
        <f>IF(D685&gt;=Overview!$F$18,(1-Overview!$F$9)*'='!Q685-Overview!$F$18*'='!O685,0)</f>
        <v>35.295903929648368</v>
      </c>
      <c r="V685" s="2"/>
      <c r="W685" s="112">
        <f>G685/Overview!$F$19</f>
        <v>3.8130478421387286</v>
      </c>
      <c r="X685" s="60">
        <f>G685^3*(1+H685*Overview!$F$38)</f>
        <v>21.653992124151149</v>
      </c>
      <c r="Y685" s="61">
        <f>G685^3*Overview!$F$42*(1+Overview!$F$38*H685)+I685*Overview!$F$39/Overview!$F$40</f>
        <v>2.2823015962432494</v>
      </c>
      <c r="AD685" s="2"/>
    </row>
    <row r="686" spans="1:30">
      <c r="A686" s="34">
        <v>683</v>
      </c>
      <c r="B686">
        <v>1</v>
      </c>
      <c r="C686">
        <v>24</v>
      </c>
      <c r="D686" s="149">
        <f t="shared" si="62"/>
        <v>178.09744310451387</v>
      </c>
      <c r="E686" s="125">
        <f>B686/(B686+Overview!$F$22)</f>
        <v>0.58823529411764708</v>
      </c>
      <c r="F686" s="118">
        <f>EXP(Overview!$F$21/Overview!$F$5-Overview!$F$21/('='!C686+273.15))</f>
        <v>1.2060497570954571</v>
      </c>
      <c r="G686" s="77">
        <f t="shared" si="63"/>
        <v>2.5848444765459186</v>
      </c>
      <c r="H686" s="115">
        <f t="shared" si="64"/>
        <v>0.58823529411764708</v>
      </c>
      <c r="I686" s="80">
        <f>IF((A686-Overview!$F$43)/365=ROUND((A686-Overview!$F$43)/365,0),I685*0.05,I685+U685)</f>
        <v>7708.654388795977</v>
      </c>
      <c r="J686" s="70">
        <f>IF(D686&lt;Overview!$F$16,1,'='!G686/Overview!$F$26)</f>
        <v>111.89802928770212</v>
      </c>
      <c r="K686" s="71">
        <f>IF(D686&lt;Overview!$F$17,'='!G686/Overview!$F$26,Overview!$F$33)</f>
        <v>9.1428571428571423</v>
      </c>
      <c r="L686" s="72">
        <f t="shared" si="65"/>
        <v>9.1428571428571423</v>
      </c>
      <c r="M686" s="81">
        <f>MIN(1,Overview!$F$44*F686*(G686-Overview!$F$25)^2+0.2)</f>
        <v>1</v>
      </c>
      <c r="N686" s="48">
        <f>L686*F686*Overview!$F$8</f>
        <v>0.12482270400293095</v>
      </c>
      <c r="O686" s="48">
        <f>F686*Overview!$F$6</f>
        <v>2.3686817229354781E-3</v>
      </c>
      <c r="P686" s="122">
        <f>N686*(H686/G686-(1+Overview!$F$35/'='!G686)/(Overview!$F$37*Overview!$F$33))/('='!H686+Overview!$F$36)</f>
        <v>2.626335066009647E-3</v>
      </c>
      <c r="Q686" s="128">
        <f>(N686/G686-P686)*H686*Overview!$F$29*'='!G686^3</f>
        <v>419.97685491281362</v>
      </c>
      <c r="R686" s="57">
        <f t="shared" si="60"/>
        <v>0</v>
      </c>
      <c r="S686" s="58">
        <f t="shared" si="61"/>
        <v>2.2628892296446324E-3</v>
      </c>
      <c r="T686" s="58">
        <f>IF(D686&lt;Overview!$F$18,(1-Overview!$F$9)*'='!Q686-'='!D686*'='!O686,0)</f>
        <v>0</v>
      </c>
      <c r="U686" s="54">
        <f>IF(D686&gt;=Overview!$F$18,(1-Overview!$F$9)*'='!Q686-Overview!$F$18*'='!O686,0)</f>
        <v>35.362534505439875</v>
      </c>
      <c r="V686" s="2"/>
      <c r="W686" s="112">
        <f>G686/Overview!$F$19</f>
        <v>3.8163952112002342</v>
      </c>
      <c r="X686" s="60">
        <f>G686^3*(1+H686*Overview!$F$38)</f>
        <v>21.711070521691909</v>
      </c>
      <c r="Y686" s="61">
        <f>G686^3*Overview!$F$42*(1+Overview!$F$38*H686)+I686*Overview!$F$39/Overview!$F$40</f>
        <v>2.2889724194835881</v>
      </c>
      <c r="AD686" s="2"/>
    </row>
    <row r="687" spans="1:30">
      <c r="A687" s="34">
        <v>684</v>
      </c>
      <c r="B687">
        <v>1</v>
      </c>
      <c r="C687">
        <v>24</v>
      </c>
      <c r="D687" s="149">
        <f t="shared" si="62"/>
        <v>178.09744310451387</v>
      </c>
      <c r="E687" s="125">
        <f>B687/(B687+Overview!$F$22)</f>
        <v>0.58823529411764708</v>
      </c>
      <c r="F687" s="118">
        <f>EXP(Overview!$F$21/Overview!$F$5-Overview!$F$21/('='!C687+273.15))</f>
        <v>1.2060497570954571</v>
      </c>
      <c r="G687" s="77">
        <f t="shared" si="63"/>
        <v>2.5871073657755632</v>
      </c>
      <c r="H687" s="115">
        <f t="shared" si="64"/>
        <v>0.58823529411764708</v>
      </c>
      <c r="I687" s="80">
        <f>IF((A687-Overview!$F$43)/365=ROUND((A687-Overview!$F$43)/365,0),I686*0.05,I686+U686)</f>
        <v>7744.0169233014167</v>
      </c>
      <c r="J687" s="70">
        <f>IF(D687&lt;Overview!$F$16,1,'='!G687/Overview!$F$26)</f>
        <v>111.995989860414</v>
      </c>
      <c r="K687" s="71">
        <f>IF(D687&lt;Overview!$F$17,'='!G687/Overview!$F$26,Overview!$F$33)</f>
        <v>9.1428571428571423</v>
      </c>
      <c r="L687" s="72">
        <f t="shared" si="65"/>
        <v>9.1428571428571423</v>
      </c>
      <c r="M687" s="81">
        <f>MIN(1,Overview!$F$44*F687*(G687-Overview!$F$25)^2+0.2)</f>
        <v>1</v>
      </c>
      <c r="N687" s="48">
        <f>L687*F687*Overview!$F$8</f>
        <v>0.12482270400293095</v>
      </c>
      <c r="O687" s="48">
        <f>F687*Overview!$F$6</f>
        <v>2.3686817229354781E-3</v>
      </c>
      <c r="P687" s="122">
        <f>N687*(H687/G687-(1+Overview!$F$35/'='!G687)/(Overview!$F$37*Overview!$F$33))/('='!H687+Overview!$F$36)</f>
        <v>2.6190797314491468E-3</v>
      </c>
      <c r="Q687" s="128">
        <f>(N687/G687-P687)*H687*Overview!$F$29*'='!G687^3</f>
        <v>420.75823056611864</v>
      </c>
      <c r="R687" s="57">
        <f t="shared" si="60"/>
        <v>0</v>
      </c>
      <c r="S687" s="58">
        <f t="shared" si="61"/>
        <v>2.2586134882618572E-3</v>
      </c>
      <c r="T687" s="58">
        <f>IF(D687&lt;Overview!$F$18,(1-Overview!$F$9)*'='!Q687-'='!D687*'='!O687,0)</f>
        <v>0</v>
      </c>
      <c r="U687" s="54">
        <f>IF(D687&gt;=Overview!$F$18,(1-Overview!$F$9)*'='!Q687-Overview!$F$18*'='!O687,0)</f>
        <v>35.429107711101459</v>
      </c>
      <c r="V687" s="2"/>
      <c r="W687" s="112">
        <f>G687/Overview!$F$19</f>
        <v>3.8197362553898762</v>
      </c>
      <c r="X687" s="60">
        <f>G687^3*(1+H687*Overview!$F$38)</f>
        <v>21.76814100044356</v>
      </c>
      <c r="Y687" s="61">
        <f>G687^3*Overview!$F$42*(1+Overview!$F$38*H687)+I687*Overview!$F$39/Overview!$F$40</f>
        <v>2.2956454254342908</v>
      </c>
      <c r="AD687" s="2"/>
    </row>
    <row r="688" spans="1:30">
      <c r="A688" s="34">
        <v>685</v>
      </c>
      <c r="B688">
        <v>1</v>
      </c>
      <c r="C688">
        <v>24</v>
      </c>
      <c r="D688" s="149">
        <f t="shared" si="62"/>
        <v>178.09744310451387</v>
      </c>
      <c r="E688" s="125">
        <f>B688/(B688+Overview!$F$22)</f>
        <v>0.58823529411764708</v>
      </c>
      <c r="F688" s="118">
        <f>EXP(Overview!$F$21/Overview!$F$5-Overview!$F$21/('='!C688+273.15))</f>
        <v>1.2060497570954571</v>
      </c>
      <c r="G688" s="77">
        <f t="shared" si="63"/>
        <v>2.5893659792638251</v>
      </c>
      <c r="H688" s="115">
        <f t="shared" si="64"/>
        <v>0.58823529411764708</v>
      </c>
      <c r="I688" s="80">
        <f>IF((A688-Overview!$F$43)/365=ROUND((A688-Overview!$F$43)/365,0),I687*0.05,I687+U687)</f>
        <v>7779.4460310125178</v>
      </c>
      <c r="J688" s="70">
        <f>IF(D688&lt;Overview!$F$16,1,'='!G688/Overview!$F$26)</f>
        <v>112.09376533609633</v>
      </c>
      <c r="K688" s="71">
        <f>IF(D688&lt;Overview!$F$17,'='!G688/Overview!$F$26,Overview!$F$33)</f>
        <v>9.1428571428571423</v>
      </c>
      <c r="L688" s="72">
        <f t="shared" si="65"/>
        <v>9.1428571428571423</v>
      </c>
      <c r="M688" s="81">
        <f>MIN(1,Overview!$F$44*F688*(G688-Overview!$F$25)^2+0.2)</f>
        <v>1</v>
      </c>
      <c r="N688" s="48">
        <f>L688*F688*Overview!$F$8</f>
        <v>0.12482270400293095</v>
      </c>
      <c r="O688" s="48">
        <f>F688*Overview!$F$6</f>
        <v>2.3686817229354781E-3</v>
      </c>
      <c r="P688" s="122">
        <f>N688*(H688/G688-(1+Overview!$F$35/'='!G688)/(Overview!$F$37*Overview!$F$33))/('='!H688+Overview!$F$36)</f>
        <v>2.6118507510742525E-3</v>
      </c>
      <c r="Q688" s="128">
        <f>(N688/G688-P688)*H688*Overview!$F$29*'='!G688^3</f>
        <v>421.53893130599511</v>
      </c>
      <c r="R688" s="57">
        <f t="shared" si="60"/>
        <v>0</v>
      </c>
      <c r="S688" s="58">
        <f t="shared" si="61"/>
        <v>2.2543458259154463E-3</v>
      </c>
      <c r="T688" s="58">
        <f>IF(D688&lt;Overview!$F$18,(1-Overview!$F$9)*'='!Q688-'='!D688*'='!O688,0)</f>
        <v>0</v>
      </c>
      <c r="U688" s="54">
        <f>IF(D688&gt;=Overview!$F$18,(1-Overview!$F$9)*'='!Q688-Overview!$F$18*'='!O688,0)</f>
        <v>35.495623414138933</v>
      </c>
      <c r="V688" s="2"/>
      <c r="W688" s="112">
        <f>G688/Overview!$F$19</f>
        <v>3.823070986658534</v>
      </c>
      <c r="X688" s="60">
        <f>G688^3*(1+H688*Overview!$F$38)</f>
        <v>21.825203285238665</v>
      </c>
      <c r="Y688" s="61">
        <f>G688^3*Overview!$F$42*(1+Overview!$F$38*H688)+I688*Overview!$F$39/Overview!$F$40</f>
        <v>2.3023205868372965</v>
      </c>
      <c r="AD688" s="2"/>
    </row>
    <row r="689" spans="1:30">
      <c r="A689" s="34">
        <v>686</v>
      </c>
      <c r="B689">
        <v>1</v>
      </c>
      <c r="C689">
        <v>24</v>
      </c>
      <c r="D689" s="149">
        <f t="shared" si="62"/>
        <v>178.09744310451387</v>
      </c>
      <c r="E689" s="125">
        <f>B689/(B689+Overview!$F$22)</f>
        <v>0.58823529411764708</v>
      </c>
      <c r="F689" s="118">
        <f>EXP(Overview!$F$21/Overview!$F$5-Overview!$F$21/('='!C689+273.15))</f>
        <v>1.2060497570954571</v>
      </c>
      <c r="G689" s="77">
        <f t="shared" si="63"/>
        <v>2.5916203250897407</v>
      </c>
      <c r="H689" s="115">
        <f t="shared" si="64"/>
        <v>0.58823529411764708</v>
      </c>
      <c r="I689" s="80">
        <f>IF((A689-Overview!$F$43)/365=ROUND((A689-Overview!$F$43)/365,0),I688*0.05,I688+U688)</f>
        <v>7814.9416544266569</v>
      </c>
      <c r="J689" s="70">
        <f>IF(D689&lt;Overview!$F$16,1,'='!G689/Overview!$F$26)</f>
        <v>112.19135606449095</v>
      </c>
      <c r="K689" s="71">
        <f>IF(D689&lt;Overview!$F$17,'='!G689/Overview!$F$26,Overview!$F$33)</f>
        <v>9.1428571428571423</v>
      </c>
      <c r="L689" s="72">
        <f t="shared" si="65"/>
        <v>9.1428571428571423</v>
      </c>
      <c r="M689" s="81">
        <f>MIN(1,Overview!$F$44*F689*(G689-Overview!$F$25)^2+0.2)</f>
        <v>1</v>
      </c>
      <c r="N689" s="48">
        <f>L689*F689*Overview!$F$8</f>
        <v>0.12482270400293095</v>
      </c>
      <c r="O689" s="48">
        <f>F689*Overview!$F$6</f>
        <v>2.3686817229354781E-3</v>
      </c>
      <c r="P689" s="122">
        <f>N689*(H689/G689-(1+Overview!$F$35/'='!G689)/(Overview!$F$37*Overview!$F$33))/('='!H689+Overview!$F$36)</f>
        <v>2.6046479944111041E-3</v>
      </c>
      <c r="Q689" s="128">
        <f>(N689/G689-P689)*H689*Overview!$F$29*'='!G689^3</f>
        <v>422.31895558977601</v>
      </c>
      <c r="R689" s="57">
        <f t="shared" si="60"/>
        <v>0</v>
      </c>
      <c r="S689" s="58">
        <f t="shared" si="61"/>
        <v>2.2500862273400154E-3</v>
      </c>
      <c r="T689" s="58">
        <f>IF(D689&lt;Overview!$F$18,(1-Overview!$F$9)*'='!Q689-'='!D689*'='!O689,0)</f>
        <v>0</v>
      </c>
      <c r="U689" s="54">
        <f>IF(D689&gt;=Overview!$F$18,(1-Overview!$F$9)*'='!Q689-Overview!$F$18*'='!O689,0)</f>
        <v>35.562081483117069</v>
      </c>
      <c r="V689" s="2"/>
      <c r="W689" s="112">
        <f>G689/Overview!$F$19</f>
        <v>3.8263994169345055</v>
      </c>
      <c r="X689" s="60">
        <f>G689^3*(1+H689*Overview!$F$38)</f>
        <v>21.882257102032</v>
      </c>
      <c r="Y689" s="61">
        <f>G689^3*Overview!$F$42*(1+Overview!$F$38*H689)+I689*Overview!$F$39/Overview!$F$40</f>
        <v>2.3089978765297836</v>
      </c>
      <c r="AD689" s="2"/>
    </row>
    <row r="690" spans="1:30">
      <c r="A690" s="34">
        <v>687</v>
      </c>
      <c r="B690">
        <v>1</v>
      </c>
      <c r="C690">
        <v>24</v>
      </c>
      <c r="D690" s="149">
        <f t="shared" si="62"/>
        <v>178.09744310451387</v>
      </c>
      <c r="E690" s="125">
        <f>B690/(B690+Overview!$F$22)</f>
        <v>0.58823529411764708</v>
      </c>
      <c r="F690" s="118">
        <f>EXP(Overview!$F$21/Overview!$F$5-Overview!$F$21/('='!C690+273.15))</f>
        <v>1.2060497570954571</v>
      </c>
      <c r="G690" s="77">
        <f t="shared" si="63"/>
        <v>2.5938704113170807</v>
      </c>
      <c r="H690" s="115">
        <f t="shared" si="64"/>
        <v>0.58823529411764708</v>
      </c>
      <c r="I690" s="80">
        <f>IF((A690-Overview!$F$43)/365=ROUND((A690-Overview!$F$43)/365,0),I689*0.05,I689+U689)</f>
        <v>7850.5037359097742</v>
      </c>
      <c r="J690" s="70">
        <f>IF(D690&lt;Overview!$F$16,1,'='!G690/Overview!$F$26)</f>
        <v>112.28876239467883</v>
      </c>
      <c r="K690" s="71">
        <f>IF(D690&lt;Overview!$F$17,'='!G690/Overview!$F$26,Overview!$F$33)</f>
        <v>9.1428571428571423</v>
      </c>
      <c r="L690" s="72">
        <f t="shared" si="65"/>
        <v>9.1428571428571423</v>
      </c>
      <c r="M690" s="81">
        <f>MIN(1,Overview!$F$44*F690*(G690-Overview!$F$25)^2+0.2)</f>
        <v>1</v>
      </c>
      <c r="N690" s="48">
        <f>L690*F690*Overview!$F$8</f>
        <v>0.12482270400293095</v>
      </c>
      <c r="O690" s="48">
        <f>F690*Overview!$F$6</f>
        <v>2.3686817229354781E-3</v>
      </c>
      <c r="P690" s="122">
        <f>N690*(H690/G690-(1+Overview!$F$35/'='!G690)/(Overview!$F$37*Overview!$F$33))/('='!H690+Overview!$F$36)</f>
        <v>2.5974713318372756E-3</v>
      </c>
      <c r="Q690" s="128">
        <f>(N690/G690-P690)*H690*Overview!$F$29*'='!G690^3</f>
        <v>423.09830188717075</v>
      </c>
      <c r="R690" s="57">
        <f t="shared" si="60"/>
        <v>0</v>
      </c>
      <c r="S690" s="58">
        <f t="shared" si="61"/>
        <v>2.2458346772990267E-3</v>
      </c>
      <c r="T690" s="58">
        <f>IF(D690&lt;Overview!$F$18,(1-Overview!$F$9)*'='!Q690-'='!D690*'='!O690,0)</f>
        <v>0</v>
      </c>
      <c r="U690" s="54">
        <f>IF(D690&gt;=Overview!$F$18,(1-Overview!$F$9)*'='!Q690-Overview!$F$18*'='!O690,0)</f>
        <v>35.628481787655097</v>
      </c>
      <c r="V690" s="2"/>
      <c r="W690" s="112">
        <f>G690/Overview!$F$19</f>
        <v>3.8297215581235502</v>
      </c>
      <c r="X690" s="60">
        <f>G690^3*(1+H690*Overview!$F$38)</f>
        <v>21.939302177898906</v>
      </c>
      <c r="Y690" s="61">
        <f>G690^3*Overview!$F$42*(1+Overview!$F$38*H690)+I690*Overview!$F$39/Overview!$F$40</f>
        <v>2.3156772674440713</v>
      </c>
      <c r="AD690" s="2"/>
    </row>
    <row r="691" spans="1:30">
      <c r="A691" s="34">
        <v>688</v>
      </c>
      <c r="B691">
        <v>1</v>
      </c>
      <c r="C691">
        <v>24</v>
      </c>
      <c r="D691" s="149">
        <f t="shared" si="62"/>
        <v>178.09744310451387</v>
      </c>
      <c r="E691" s="125">
        <f>B691/(B691+Overview!$F$22)</f>
        <v>0.58823529411764708</v>
      </c>
      <c r="F691" s="118">
        <f>EXP(Overview!$F$21/Overview!$F$5-Overview!$F$21/('='!C691+273.15))</f>
        <v>1.2060497570954571</v>
      </c>
      <c r="G691" s="77">
        <f t="shared" si="63"/>
        <v>2.5961162459943798</v>
      </c>
      <c r="H691" s="115">
        <f t="shared" si="64"/>
        <v>0.58823529411764708</v>
      </c>
      <c r="I691" s="80">
        <f>IF((A691-Overview!$F$43)/365=ROUND((A691-Overview!$F$43)/365,0),I690*0.05,I690+U690)</f>
        <v>7886.132217697429</v>
      </c>
      <c r="J691" s="70">
        <f>IF(D691&lt;Overview!$F$16,1,'='!G691/Overview!$F$26)</f>
        <v>112.38598467508139</v>
      </c>
      <c r="K691" s="71">
        <f>IF(D691&lt;Overview!$F$17,'='!G691/Overview!$F$26,Overview!$F$33)</f>
        <v>9.1428571428571423</v>
      </c>
      <c r="L691" s="72">
        <f t="shared" si="65"/>
        <v>9.1428571428571423</v>
      </c>
      <c r="M691" s="81">
        <f>MIN(1,Overview!$F$44*F691*(G691-Overview!$F$25)^2+0.2)</f>
        <v>1</v>
      </c>
      <c r="N691" s="48">
        <f>L691*F691*Overview!$F$8</f>
        <v>0.12482270400293095</v>
      </c>
      <c r="O691" s="48">
        <f>F691*Overview!$F$6</f>
        <v>2.3686817229354781E-3</v>
      </c>
      <c r="P691" s="122">
        <f>N691*(H691/G691-(1+Overview!$F$35/'='!G691)/(Overview!$F$37*Overview!$F$33))/('='!H691+Overview!$F$36)</f>
        <v>2.590320634574832E-3</v>
      </c>
      <c r="Q691" s="128">
        <f>(N691/G691-P691)*H691*Overview!$F$29*'='!G691^3</f>
        <v>423.87696868021243</v>
      </c>
      <c r="R691" s="57">
        <f t="shared" si="60"/>
        <v>0</v>
      </c>
      <c r="S691" s="58">
        <f t="shared" si="61"/>
        <v>2.2415911605847311E-3</v>
      </c>
      <c r="T691" s="58">
        <f>IF(D691&lt;Overview!$F$18,(1-Overview!$F$9)*'='!Q691-'='!D691*'='!O691,0)</f>
        <v>0</v>
      </c>
      <c r="U691" s="54">
        <f>IF(D691&gt;=Overview!$F$18,(1-Overview!$F$9)*'='!Q691-Overview!$F$18*'='!O691,0)</f>
        <v>35.694824198422253</v>
      </c>
      <c r="V691" s="2"/>
      <c r="W691" s="112">
        <f>G691/Overview!$F$19</f>
        <v>3.8330374221089323</v>
      </c>
      <c r="X691" s="60">
        <f>G691^3*(1+H691*Overview!$F$38)</f>
        <v>21.996338241033719</v>
      </c>
      <c r="Y691" s="61">
        <f>G691^3*Overview!$F$42*(1+Overview!$F$38*H691)+I691*Overview!$F$39/Overview!$F$40</f>
        <v>2.3223587326075226</v>
      </c>
      <c r="AD691" s="2"/>
    </row>
    <row r="692" spans="1:30">
      <c r="A692" s="34">
        <v>689</v>
      </c>
      <c r="B692">
        <v>1</v>
      </c>
      <c r="C692">
        <v>24</v>
      </c>
      <c r="D692" s="149">
        <f t="shared" si="62"/>
        <v>178.09744310451387</v>
      </c>
      <c r="E692" s="125">
        <f>B692/(B692+Overview!$F$22)</f>
        <v>0.58823529411764708</v>
      </c>
      <c r="F692" s="118">
        <f>EXP(Overview!$F$21/Overview!$F$5-Overview!$F$21/('='!C692+273.15))</f>
        <v>1.2060497570954571</v>
      </c>
      <c r="G692" s="77">
        <f t="shared" si="63"/>
        <v>2.5983578371549645</v>
      </c>
      <c r="H692" s="115">
        <f t="shared" si="64"/>
        <v>0.58823529411764708</v>
      </c>
      <c r="I692" s="80">
        <f>IF((A692-Overview!$F$43)/365=ROUND((A692-Overview!$F$43)/365,0),I691*0.05,I691+U691)</f>
        <v>7921.8270418958509</v>
      </c>
      <c r="J692" s="70">
        <f>IF(D692&lt;Overview!$F$16,1,'='!G692/Overview!$F$26)</f>
        <v>112.48302325346167</v>
      </c>
      <c r="K692" s="71">
        <f>IF(D692&lt;Overview!$F$17,'='!G692/Overview!$F$26,Overview!$F$33)</f>
        <v>9.1428571428571423</v>
      </c>
      <c r="L692" s="72">
        <f t="shared" si="65"/>
        <v>9.1428571428571423</v>
      </c>
      <c r="M692" s="81">
        <f>MIN(1,Overview!$F$44*F692*(G692-Overview!$F$25)^2+0.2)</f>
        <v>1</v>
      </c>
      <c r="N692" s="48">
        <f>L692*F692*Overview!$F$8</f>
        <v>0.12482270400293095</v>
      </c>
      <c r="O692" s="48">
        <f>F692*Overview!$F$6</f>
        <v>2.3686817229354781E-3</v>
      </c>
      <c r="P692" s="122">
        <f>N692*(H692/G692-(1+Overview!$F$35/'='!G692)/(Overview!$F$37*Overview!$F$33))/('='!H692+Overview!$F$36)</f>
        <v>2.583195774683454E-3</v>
      </c>
      <c r="Q692" s="128">
        <f>(N692/G692-P692)*H692*Overview!$F$29*'='!G692^3</f>
        <v>424.65495446320625</v>
      </c>
      <c r="R692" s="57">
        <f t="shared" si="60"/>
        <v>0</v>
      </c>
      <c r="S692" s="58">
        <f t="shared" si="61"/>
        <v>2.2373556620181143E-3</v>
      </c>
      <c r="T692" s="58">
        <f>IF(D692&lt;Overview!$F$18,(1-Overview!$F$9)*'='!Q692-'='!D692*'='!O692,0)</f>
        <v>0</v>
      </c>
      <c r="U692" s="54">
        <f>IF(D692&gt;=Overview!$F$18,(1-Overview!$F$9)*'='!Q692-Overview!$F$18*'='!O692,0)</f>
        <v>35.761108587133322</v>
      </c>
      <c r="V692" s="2"/>
      <c r="W692" s="112">
        <f>G692/Overview!$F$19</f>
        <v>3.8363470207514609</v>
      </c>
      <c r="X692" s="60">
        <f>G692^3*(1+H692*Overview!$F$38)</f>
        <v>22.053365020748114</v>
      </c>
      <c r="Y692" s="61">
        <f>G692^3*Overview!$F$42*(1+Overview!$F$38*H692)+I692*Overview!$F$39/Overview!$F$40</f>
        <v>2.3290422451424404</v>
      </c>
      <c r="AD692" s="2"/>
    </row>
    <row r="693" spans="1:30">
      <c r="A693" s="34">
        <v>690</v>
      </c>
      <c r="B693">
        <v>1</v>
      </c>
      <c r="C693">
        <v>24</v>
      </c>
      <c r="D693" s="149">
        <f t="shared" si="62"/>
        <v>178.09744310451387</v>
      </c>
      <c r="E693" s="125">
        <f>B693/(B693+Overview!$F$22)</f>
        <v>0.58823529411764708</v>
      </c>
      <c r="F693" s="118">
        <f>EXP(Overview!$F$21/Overview!$F$5-Overview!$F$21/('='!C693+273.15))</f>
        <v>1.2060497570954571</v>
      </c>
      <c r="G693" s="77">
        <f t="shared" si="63"/>
        <v>2.6005951928169826</v>
      </c>
      <c r="H693" s="115">
        <f t="shared" si="64"/>
        <v>0.58823529411764708</v>
      </c>
      <c r="I693" s="80">
        <f>IF((A693-Overview!$F$43)/365=ROUND((A693-Overview!$F$43)/365,0),I692*0.05,I692+U692)</f>
        <v>7957.588150482984</v>
      </c>
      <c r="J693" s="70">
        <f>IF(D693&lt;Overview!$F$16,1,'='!G693/Overview!$F$26)</f>
        <v>112.57987847692566</v>
      </c>
      <c r="K693" s="71">
        <f>IF(D693&lt;Overview!$F$17,'='!G693/Overview!$F$26,Overview!$F$33)</f>
        <v>9.1428571428571423</v>
      </c>
      <c r="L693" s="72">
        <f t="shared" si="65"/>
        <v>9.1428571428571423</v>
      </c>
      <c r="M693" s="81">
        <f>MIN(1,Overview!$F$44*F693*(G693-Overview!$F$25)^2+0.2)</f>
        <v>1</v>
      </c>
      <c r="N693" s="48">
        <f>L693*F693*Overview!$F$8</f>
        <v>0.12482270400293095</v>
      </c>
      <c r="O693" s="48">
        <f>F693*Overview!$F$6</f>
        <v>2.3686817229354781E-3</v>
      </c>
      <c r="P693" s="122">
        <f>N693*(H693/G693-(1+Overview!$F$35/'='!G693)/(Overview!$F$37*Overview!$F$33))/('='!H693+Overview!$F$36)</f>
        <v>2.5760966250536316E-3</v>
      </c>
      <c r="Q693" s="128">
        <f>(N693/G693-P693)*H693*Overview!$F$29*'='!G693^3</f>
        <v>425.43225774267654</v>
      </c>
      <c r="R693" s="57">
        <f t="shared" si="60"/>
        <v>0</v>
      </c>
      <c r="S693" s="58">
        <f t="shared" si="61"/>
        <v>2.2331281664488421E-3</v>
      </c>
      <c r="T693" s="58">
        <f>IF(D693&lt;Overview!$F$18,(1-Overview!$F$9)*'='!Q693-'='!D693*'='!O693,0)</f>
        <v>0</v>
      </c>
      <c r="U693" s="54">
        <f>IF(D693&gt;=Overview!$F$18,(1-Overview!$F$9)*'='!Q693-Overview!$F$18*'='!O693,0)</f>
        <v>35.827334826544195</v>
      </c>
      <c r="V693" s="2"/>
      <c r="W693" s="112">
        <f>G693/Overview!$F$19</f>
        <v>3.8396503658895358</v>
      </c>
      <c r="X693" s="60">
        <f>G693^3*(1+H693*Overview!$F$38)</f>
        <v>22.11038224746946</v>
      </c>
      <c r="Y693" s="61">
        <f>G693^3*Overview!$F$42*(1+Overview!$F$38*H693)+I693*Overview!$F$39/Overview!$F$40</f>
        <v>2.3357277782659662</v>
      </c>
      <c r="AD693" s="2"/>
    </row>
    <row r="694" spans="1:30">
      <c r="A694" s="34">
        <v>691</v>
      </c>
      <c r="B694">
        <v>1</v>
      </c>
      <c r="C694">
        <v>24</v>
      </c>
      <c r="D694" s="149">
        <f t="shared" si="62"/>
        <v>178.09744310451387</v>
      </c>
      <c r="E694" s="125">
        <f>B694/(B694+Overview!$F$22)</f>
        <v>0.58823529411764708</v>
      </c>
      <c r="F694" s="118">
        <f>EXP(Overview!$F$21/Overview!$F$5-Overview!$F$21/('='!C694+273.15))</f>
        <v>1.2060497570954571</v>
      </c>
      <c r="G694" s="77">
        <f t="shared" si="63"/>
        <v>2.6028283209834315</v>
      </c>
      <c r="H694" s="115">
        <f t="shared" si="64"/>
        <v>0.58823529411764708</v>
      </c>
      <c r="I694" s="80">
        <f>IF((A694-Overview!$F$43)/365=ROUND((A694-Overview!$F$43)/365,0),I693*0.05,I693+U693)</f>
        <v>7993.4154853095279</v>
      </c>
      <c r="J694" s="70">
        <f>IF(D694&lt;Overview!$F$16,1,'='!G694/Overview!$F$26)</f>
        <v>112.67655069192345</v>
      </c>
      <c r="K694" s="71">
        <f>IF(D694&lt;Overview!$F$17,'='!G694/Overview!$F$26,Overview!$F$33)</f>
        <v>9.1428571428571423</v>
      </c>
      <c r="L694" s="72">
        <f t="shared" si="65"/>
        <v>9.1428571428571423</v>
      </c>
      <c r="M694" s="81">
        <f>MIN(1,Overview!$F$44*F694*(G694-Overview!$F$25)^2+0.2)</f>
        <v>1</v>
      </c>
      <c r="N694" s="48">
        <f>L694*F694*Overview!$F$8</f>
        <v>0.12482270400293095</v>
      </c>
      <c r="O694" s="48">
        <f>F694*Overview!$F$6</f>
        <v>2.3686817229354781E-3</v>
      </c>
      <c r="P694" s="122">
        <f>N694*(H694/G694-(1+Overview!$F$35/'='!G694)/(Overview!$F$37*Overview!$F$33))/('='!H694+Overview!$F$36)</f>
        <v>2.5690230593999261E-3</v>
      </c>
      <c r="Q694" s="128">
        <f>(N694/G694-P694)*H694*Overview!$F$29*'='!G694^3</f>
        <v>426.2088770373158</v>
      </c>
      <c r="R694" s="57">
        <f t="shared" si="60"/>
        <v>0</v>
      </c>
      <c r="S694" s="58">
        <f t="shared" si="61"/>
        <v>2.2289086587552096E-3</v>
      </c>
      <c r="T694" s="58">
        <f>IF(D694&lt;Overview!$F$18,(1-Overview!$F$9)*'='!Q694-'='!D694*'='!O694,0)</f>
        <v>0</v>
      </c>
      <c r="U694" s="54">
        <f>IF(D694&gt;=Overview!$F$18,(1-Overview!$F$9)*'='!Q694-Overview!$F$18*'='!O694,0)</f>
        <v>35.893502790447457</v>
      </c>
      <c r="V694" s="2"/>
      <c r="W694" s="112">
        <f>G694/Overview!$F$19</f>
        <v>3.8429474693391872</v>
      </c>
      <c r="X694" s="60">
        <f>G694^3*(1+H694*Overview!$F$38)</f>
        <v>22.16738965273915</v>
      </c>
      <c r="Y694" s="61">
        <f>G694^3*Overview!$F$42*(1+Overview!$F$38*H694)+I694*Overview!$F$39/Overview!$F$40</f>
        <v>2.3424153052899737</v>
      </c>
      <c r="AD694" s="2"/>
    </row>
    <row r="695" spans="1:30">
      <c r="A695" s="34">
        <v>692</v>
      </c>
      <c r="B695">
        <v>1</v>
      </c>
      <c r="C695">
        <v>24</v>
      </c>
      <c r="D695" s="149">
        <f t="shared" si="62"/>
        <v>178.09744310451387</v>
      </c>
      <c r="E695" s="125">
        <f>B695/(B695+Overview!$F$22)</f>
        <v>0.58823529411764708</v>
      </c>
      <c r="F695" s="118">
        <f>EXP(Overview!$F$21/Overview!$F$5-Overview!$F$21/('='!C695+273.15))</f>
        <v>1.2060497570954571</v>
      </c>
      <c r="G695" s="77">
        <f t="shared" si="63"/>
        <v>2.6050572296421866</v>
      </c>
      <c r="H695" s="115">
        <f t="shared" si="64"/>
        <v>0.58823529411764708</v>
      </c>
      <c r="I695" s="80">
        <f>IF((A695-Overview!$F$43)/365=ROUND((A695-Overview!$F$43)/365,0),I694*0.05,I694+U694)</f>
        <v>8029.3089880999751</v>
      </c>
      <c r="J695" s="70">
        <f>IF(D695&lt;Overview!$F$16,1,'='!G695/Overview!$F$26)</f>
        <v>112.77304024425051</v>
      </c>
      <c r="K695" s="71">
        <f>IF(D695&lt;Overview!$F$17,'='!G695/Overview!$F$26,Overview!$F$33)</f>
        <v>9.1428571428571423</v>
      </c>
      <c r="L695" s="72">
        <f t="shared" si="65"/>
        <v>9.1428571428571423</v>
      </c>
      <c r="M695" s="81">
        <f>MIN(1,Overview!$F$44*F695*(G695-Overview!$F$25)^2+0.2)</f>
        <v>1</v>
      </c>
      <c r="N695" s="48">
        <f>L695*F695*Overview!$F$8</f>
        <v>0.12482270400293095</v>
      </c>
      <c r="O695" s="48">
        <f>F695*Overview!$F$6</f>
        <v>2.3686817229354781E-3</v>
      </c>
      <c r="P695" s="122">
        <f>N695*(H695/G695-(1+Overview!$F$35/'='!G695)/(Overview!$F$37*Overview!$F$33))/('='!H695+Overview!$F$36)</f>
        <v>2.5619749522542948E-3</v>
      </c>
      <c r="Q695" s="128">
        <f>(N695/G695-P695)*H695*Overview!$F$29*'='!G695^3</f>
        <v>426.98481087793175</v>
      </c>
      <c r="R695" s="57">
        <f t="shared" si="60"/>
        <v>0</v>
      </c>
      <c r="S695" s="58">
        <f t="shared" si="61"/>
        <v>2.224697123844082E-3</v>
      </c>
      <c r="T695" s="58">
        <f>IF(D695&lt;Overview!$F$18,(1-Overview!$F$9)*'='!Q695-'='!D695*'='!O695,0)</f>
        <v>0</v>
      </c>
      <c r="U695" s="54">
        <f>IF(D695&gt;=Overview!$F$18,(1-Overview!$F$9)*'='!Q695-Overview!$F$18*'='!O695,0)</f>
        <v>35.959612353667936</v>
      </c>
      <c r="V695" s="2"/>
      <c r="W695" s="112">
        <f>G695/Overview!$F$19</f>
        <v>3.8462383428941185</v>
      </c>
      <c r="X695" s="60">
        <f>G695^3*(1+H695*Overview!$F$38)</f>
        <v>22.224386969210933</v>
      </c>
      <c r="Y695" s="61">
        <f>G695^3*Overview!$F$42*(1+Overview!$F$38*H695)+I695*Overview!$F$39/Overview!$F$40</f>
        <v>2.3491047996209646</v>
      </c>
      <c r="AD695" s="2"/>
    </row>
    <row r="696" spans="1:30">
      <c r="A696" s="34">
        <v>693</v>
      </c>
      <c r="B696">
        <v>1</v>
      </c>
      <c r="C696">
        <v>24</v>
      </c>
      <c r="D696" s="149">
        <f t="shared" si="62"/>
        <v>178.09744310451387</v>
      </c>
      <c r="E696" s="125">
        <f>B696/(B696+Overview!$F$22)</f>
        <v>0.58823529411764708</v>
      </c>
      <c r="F696" s="118">
        <f>EXP(Overview!$F$21/Overview!$F$5-Overview!$F$21/('='!C696+273.15))</f>
        <v>1.2060497570954571</v>
      </c>
      <c r="G696" s="77">
        <f t="shared" si="63"/>
        <v>2.6072819267660305</v>
      </c>
      <c r="H696" s="115">
        <f t="shared" si="64"/>
        <v>0.58823529411764708</v>
      </c>
      <c r="I696" s="80">
        <f>IF((A696-Overview!$F$43)/365=ROUND((A696-Overview!$F$43)/365,0),I695*0.05,I695+U695)</f>
        <v>8065.2686004536426</v>
      </c>
      <c r="J696" s="70">
        <f>IF(D696&lt;Overview!$F$16,1,'='!G696/Overview!$F$26)</f>
        <v>112.86934747904894</v>
      </c>
      <c r="K696" s="71">
        <f>IF(D696&lt;Overview!$F$17,'='!G696/Overview!$F$26,Overview!$F$33)</f>
        <v>9.1428571428571423</v>
      </c>
      <c r="L696" s="72">
        <f t="shared" si="65"/>
        <v>9.1428571428571423</v>
      </c>
      <c r="M696" s="81">
        <f>MIN(1,Overview!$F$44*F696*(G696-Overview!$F$25)^2+0.2)</f>
        <v>1</v>
      </c>
      <c r="N696" s="48">
        <f>L696*F696*Overview!$F$8</f>
        <v>0.12482270400293095</v>
      </c>
      <c r="O696" s="48">
        <f>F696*Overview!$F$6</f>
        <v>2.3686817229354781E-3</v>
      </c>
      <c r="P696" s="122">
        <f>N696*(H696/G696-(1+Overview!$F$35/'='!G696)/(Overview!$F$37*Overview!$F$33))/('='!H696+Overview!$F$36)</f>
        <v>2.5549521789594758E-3</v>
      </c>
      <c r="Q696" s="128">
        <f>(N696/G696-P696)*H696*Overview!$F$29*'='!G696^3</f>
        <v>427.76005780739695</v>
      </c>
      <c r="R696" s="57">
        <f t="shared" si="60"/>
        <v>0</v>
      </c>
      <c r="S696" s="58">
        <f t="shared" si="61"/>
        <v>2.2204935466508435E-3</v>
      </c>
      <c r="T696" s="58">
        <f>IF(D696&lt;Overview!$F$18,(1-Overview!$F$9)*'='!Q696-'='!D696*'='!O696,0)</f>
        <v>0</v>
      </c>
      <c r="U696" s="54">
        <f>IF(D696&gt;=Overview!$F$18,(1-Overview!$F$9)*'='!Q696-Overview!$F$18*'='!O696,0)</f>
        <v>36.02566339205837</v>
      </c>
      <c r="V696" s="2"/>
      <c r="W696" s="112">
        <f>G696/Overview!$F$19</f>
        <v>3.84952299832575</v>
      </c>
      <c r="X696" s="60">
        <f>G696^3*(1+H696*Overview!$F$38)</f>
        <v>22.281373930649227</v>
      </c>
      <c r="Y696" s="61">
        <f>G696^3*Overview!$F$42*(1+Overview!$F$38*H696)+I696*Overview!$F$39/Overview!$F$40</f>
        <v>2.3557962347599615</v>
      </c>
      <c r="AD696" s="2"/>
    </row>
    <row r="697" spans="1:30">
      <c r="A697" s="34">
        <v>694</v>
      </c>
      <c r="B697">
        <v>1</v>
      </c>
      <c r="C697">
        <v>24</v>
      </c>
      <c r="D697" s="149">
        <f t="shared" si="62"/>
        <v>178.09744310451387</v>
      </c>
      <c r="E697" s="125">
        <f>B697/(B697+Overview!$F$22)</f>
        <v>0.58823529411764708</v>
      </c>
      <c r="F697" s="118">
        <f>EXP(Overview!$F$21/Overview!$F$5-Overview!$F$21/('='!C697+273.15))</f>
        <v>1.2060497570954571</v>
      </c>
      <c r="G697" s="77">
        <f t="shared" si="63"/>
        <v>2.6095024203126815</v>
      </c>
      <c r="H697" s="115">
        <f t="shared" si="64"/>
        <v>0.58823529411764708</v>
      </c>
      <c r="I697" s="80">
        <f>IF((A697-Overview!$F$43)/365=ROUND((A697-Overview!$F$43)/365,0),I696*0.05,I696+U696)</f>
        <v>8101.2942638457007</v>
      </c>
      <c r="J697" s="70">
        <f>IF(D697&lt;Overview!$F$16,1,'='!G697/Overview!$F$26)</f>
        <v>112.96547274080874</v>
      </c>
      <c r="K697" s="71">
        <f>IF(D697&lt;Overview!$F$17,'='!G697/Overview!$F$26,Overview!$F$33)</f>
        <v>9.1428571428571423</v>
      </c>
      <c r="L697" s="72">
        <f t="shared" si="65"/>
        <v>9.1428571428571423</v>
      </c>
      <c r="M697" s="81">
        <f>MIN(1,Overview!$F$44*F697*(G697-Overview!$F$25)^2+0.2)</f>
        <v>1</v>
      </c>
      <c r="N697" s="48">
        <f>L697*F697*Overview!$F$8</f>
        <v>0.12482270400293095</v>
      </c>
      <c r="O697" s="48">
        <f>F697*Overview!$F$6</f>
        <v>2.3686817229354781E-3</v>
      </c>
      <c r="P697" s="122">
        <f>N697*(H697/G697-(1+Overview!$F$35/'='!G697)/(Overview!$F$37*Overview!$F$33))/('='!H697+Overview!$F$36)</f>
        <v>2.5479546156624497E-3</v>
      </c>
      <c r="Q697" s="128">
        <f>(N697/G697-P697)*H697*Overview!$F$29*'='!G697^3</f>
        <v>428.53461638059662</v>
      </c>
      <c r="R697" s="57">
        <f t="shared" si="60"/>
        <v>0</v>
      </c>
      <c r="S697" s="58">
        <f t="shared" si="61"/>
        <v>2.2162979121393435E-3</v>
      </c>
      <c r="T697" s="58">
        <f>IF(D697&lt;Overview!$F$18,(1-Overview!$F$9)*'='!Q697-'='!D697*'='!O697,0)</f>
        <v>0</v>
      </c>
      <c r="U697" s="54">
        <f>IF(D697&gt;=Overview!$F$18,(1-Overview!$F$9)*'='!Q697-Overview!$F$18*'='!O697,0)</f>
        <v>36.091655782494982</v>
      </c>
      <c r="V697" s="2"/>
      <c r="W697" s="112">
        <f>G697/Overview!$F$19</f>
        <v>3.8528014473832592</v>
      </c>
      <c r="X697" s="60">
        <f>G697^3*(1+H697*Overview!$F$38)</f>
        <v>22.338350271927414</v>
      </c>
      <c r="Y697" s="61">
        <f>G697^3*Overview!$F$42*(1+Overview!$F$38*H697)+I697*Overview!$F$39/Overview!$F$40</f>
        <v>2.3624895843023985</v>
      </c>
      <c r="AD697" s="2"/>
    </row>
    <row r="698" spans="1:30">
      <c r="A698" s="34">
        <v>695</v>
      </c>
      <c r="B698">
        <v>1</v>
      </c>
      <c r="C698">
        <v>24</v>
      </c>
      <c r="D698" s="149">
        <f t="shared" si="62"/>
        <v>178.09744310451387</v>
      </c>
      <c r="E698" s="125">
        <f>B698/(B698+Overview!$F$22)</f>
        <v>0.58823529411764708</v>
      </c>
      <c r="F698" s="118">
        <f>EXP(Overview!$F$21/Overview!$F$5-Overview!$F$21/('='!C698+273.15))</f>
        <v>1.2060497570954571</v>
      </c>
      <c r="G698" s="77">
        <f t="shared" si="63"/>
        <v>2.6117187182248207</v>
      </c>
      <c r="H698" s="115">
        <f t="shared" si="64"/>
        <v>0.58823529411764708</v>
      </c>
      <c r="I698" s="80">
        <f>IF((A698-Overview!$F$43)/365=ROUND((A698-Overview!$F$43)/365,0),I697*0.05,I697+U697)</f>
        <v>8137.3859196281956</v>
      </c>
      <c r="J698" s="70">
        <f>IF(D698&lt;Overview!$F$16,1,'='!G698/Overview!$F$26)</f>
        <v>113.06141637336887</v>
      </c>
      <c r="K698" s="71">
        <f>IF(D698&lt;Overview!$F$17,'='!G698/Overview!$F$26,Overview!$F$33)</f>
        <v>9.1428571428571423</v>
      </c>
      <c r="L698" s="72">
        <f t="shared" si="65"/>
        <v>9.1428571428571423</v>
      </c>
      <c r="M698" s="81">
        <f>MIN(1,Overview!$F$44*F698*(G698-Overview!$F$25)^2+0.2)</f>
        <v>1</v>
      </c>
      <c r="N698" s="48">
        <f>L698*F698*Overview!$F$8</f>
        <v>0.12482270400293095</v>
      </c>
      <c r="O698" s="48">
        <f>F698*Overview!$F$6</f>
        <v>2.3686817229354781E-3</v>
      </c>
      <c r="P698" s="122">
        <f>N698*(H698/G698-(1+Overview!$F$35/'='!G698)/(Overview!$F$37*Overview!$F$33))/('='!H698+Overview!$F$36)</f>
        <v>2.5409821393079517E-3</v>
      </c>
      <c r="Q698" s="128">
        <f>(N698/G698-P698)*H698*Overview!$F$29*'='!G698^3</f>
        <v>429.30848516437743</v>
      </c>
      <c r="R698" s="57">
        <f t="shared" si="60"/>
        <v>0</v>
      </c>
      <c r="S698" s="58">
        <f t="shared" si="61"/>
        <v>2.2121102053018421E-3</v>
      </c>
      <c r="T698" s="58">
        <f>IF(D698&lt;Overview!$F$18,(1-Overview!$F$9)*'='!Q698-'='!D698*'='!O698,0)</f>
        <v>0</v>
      </c>
      <c r="U698" s="54">
        <f>IF(D698&gt;=Overview!$F$18,(1-Overview!$F$9)*'='!Q698-Overview!$F$18*'='!O698,0)</f>
        <v>36.157589402873107</v>
      </c>
      <c r="V698" s="2"/>
      <c r="W698" s="112">
        <f>G698/Overview!$F$19</f>
        <v>3.8560737017936226</v>
      </c>
      <c r="X698" s="60">
        <f>G698^3*(1+H698*Overview!$F$38)</f>
        <v>22.395315729026098</v>
      </c>
      <c r="Y698" s="61">
        <f>G698^3*Overview!$F$42*(1+Overview!$F$38*H698)+I698*Overview!$F$39/Overview!$F$40</f>
        <v>2.3691848219380107</v>
      </c>
      <c r="AD698" s="2"/>
    </row>
    <row r="699" spans="1:30">
      <c r="A699" s="34">
        <v>696</v>
      </c>
      <c r="B699">
        <v>1</v>
      </c>
      <c r="C699">
        <v>24</v>
      </c>
      <c r="D699" s="149">
        <f t="shared" si="62"/>
        <v>178.09744310451387</v>
      </c>
      <c r="E699" s="125">
        <f>B699/(B699+Overview!$F$22)</f>
        <v>0.58823529411764708</v>
      </c>
      <c r="F699" s="118">
        <f>EXP(Overview!$F$21/Overview!$F$5-Overview!$F$21/('='!C699+273.15))</f>
        <v>1.2060497570954571</v>
      </c>
      <c r="G699" s="77">
        <f t="shared" si="63"/>
        <v>2.6139308284301226</v>
      </c>
      <c r="H699" s="115">
        <f t="shared" si="64"/>
        <v>0.58823529411764708</v>
      </c>
      <c r="I699" s="80">
        <f>IF((A699-Overview!$F$43)/365=ROUND((A699-Overview!$F$43)/365,0),I698*0.05,I698+U698)</f>
        <v>8173.5435090310684</v>
      </c>
      <c r="J699" s="70">
        <f>IF(D699&lt;Overview!$F$16,1,'='!G699/Overview!$F$26)</f>
        <v>113.15717871991873</v>
      </c>
      <c r="K699" s="71">
        <f>IF(D699&lt;Overview!$F$17,'='!G699/Overview!$F$26,Overview!$F$33)</f>
        <v>9.1428571428571423</v>
      </c>
      <c r="L699" s="72">
        <f t="shared" si="65"/>
        <v>9.1428571428571423</v>
      </c>
      <c r="M699" s="81">
        <f>MIN(1,Overview!$F$44*F699*(G699-Overview!$F$25)^2+0.2)</f>
        <v>1</v>
      </c>
      <c r="N699" s="48">
        <f>L699*F699*Overview!$F$8</f>
        <v>0.12482270400293095</v>
      </c>
      <c r="O699" s="48">
        <f>F699*Overview!$F$6</f>
        <v>2.3686817229354781E-3</v>
      </c>
      <c r="P699" s="122">
        <f>N699*(H699/G699-(1+Overview!$F$35/'='!G699)/(Overview!$F$37*Overview!$F$33))/('='!H699+Overview!$F$36)</f>
        <v>2.5340346276320541E-3</v>
      </c>
      <c r="Q699" s="128">
        <f>(N699/G699-P699)*H699*Overview!$F$29*'='!G699^3</f>
        <v>430.08166273749686</v>
      </c>
      <c r="R699" s="57">
        <f t="shared" si="60"/>
        <v>0</v>
      </c>
      <c r="S699" s="58">
        <f t="shared" si="61"/>
        <v>2.2079304111589575E-3</v>
      </c>
      <c r="T699" s="58">
        <f>IF(D699&lt;Overview!$F$18,(1-Overview!$F$9)*'='!Q699-'='!D699*'='!O699,0)</f>
        <v>0</v>
      </c>
      <c r="U699" s="54">
        <f>IF(D699&gt;=Overview!$F$18,(1-Overview!$F$9)*'='!Q699-Overview!$F$18*'='!O699,0)</f>
        <v>36.223464132102883</v>
      </c>
      <c r="V699" s="2"/>
      <c r="W699" s="112">
        <f>G699/Overview!$F$19</f>
        <v>3.8593397732616603</v>
      </c>
      <c r="X699" s="60">
        <f>G699^3*(1+H699*Overview!$F$38)</f>
        <v>22.452270039031436</v>
      </c>
      <c r="Y699" s="61">
        <f>G699^3*Overview!$F$42*(1+Overview!$F$38*H699)+I699*Overview!$F$39/Overview!$F$40</f>
        <v>2.3758819214507247</v>
      </c>
      <c r="AD699" s="2"/>
    </row>
    <row r="700" spans="1:30">
      <c r="A700" s="34">
        <v>697</v>
      </c>
      <c r="B700">
        <v>1</v>
      </c>
      <c r="C700">
        <v>24</v>
      </c>
      <c r="D700" s="149">
        <f t="shared" si="62"/>
        <v>178.09744310451387</v>
      </c>
      <c r="E700" s="125">
        <f>B700/(B700+Overview!$F$22)</f>
        <v>0.58823529411764708</v>
      </c>
      <c r="F700" s="118">
        <f>EXP(Overview!$F$21/Overview!$F$5-Overview!$F$21/('='!C700+273.15))</f>
        <v>1.2060497570954571</v>
      </c>
      <c r="G700" s="77">
        <f t="shared" si="63"/>
        <v>2.6161387588412817</v>
      </c>
      <c r="H700" s="115">
        <f t="shared" si="64"/>
        <v>0.58823529411764708</v>
      </c>
      <c r="I700" s="80">
        <f>IF((A700-Overview!$F$43)/365=ROUND((A700-Overview!$F$43)/365,0),I699*0.05,I699+U699)</f>
        <v>8209.7669731631704</v>
      </c>
      <c r="J700" s="70">
        <f>IF(D700&lt;Overview!$F$16,1,'='!G700/Overview!$F$26)</f>
        <v>113.25276012299921</v>
      </c>
      <c r="K700" s="71">
        <f>IF(D700&lt;Overview!$F$17,'='!G700/Overview!$F$26,Overview!$F$33)</f>
        <v>9.1428571428571423</v>
      </c>
      <c r="L700" s="72">
        <f t="shared" si="65"/>
        <v>9.1428571428571423</v>
      </c>
      <c r="M700" s="81">
        <f>MIN(1,Overview!$F$44*F700*(G700-Overview!$F$25)^2+0.2)</f>
        <v>1</v>
      </c>
      <c r="N700" s="48">
        <f>L700*F700*Overview!$F$8</f>
        <v>0.12482270400293095</v>
      </c>
      <c r="O700" s="48">
        <f>F700*Overview!$F$6</f>
        <v>2.3686817229354781E-3</v>
      </c>
      <c r="P700" s="122">
        <f>N700*(H700/G700-(1+Overview!$F$35/'='!G700)/(Overview!$F$37*Overview!$F$33))/('='!H700+Overview!$F$36)</f>
        <v>2.527111959155805E-3</v>
      </c>
      <c r="Q700" s="128">
        <f>(N700/G700-P700)*H700*Overview!$F$29*'='!G700^3</f>
        <v>430.85414769057184</v>
      </c>
      <c r="R700" s="57">
        <f t="shared" si="60"/>
        <v>0</v>
      </c>
      <c r="S700" s="58">
        <f t="shared" si="61"/>
        <v>2.2037585147596092E-3</v>
      </c>
      <c r="T700" s="58">
        <f>IF(D700&lt;Overview!$F$18,(1-Overview!$F$9)*'='!Q700-'='!D700*'='!O700,0)</f>
        <v>0</v>
      </c>
      <c r="U700" s="54">
        <f>IF(D700&gt;=Overview!$F$18,(1-Overview!$F$9)*'='!Q700-Overview!$F$18*'='!O700,0)</f>
        <v>36.289279850104876</v>
      </c>
      <c r="V700" s="2"/>
      <c r="W700" s="112">
        <f>G700/Overview!$F$19</f>
        <v>3.8625996734700747</v>
      </c>
      <c r="X700" s="60">
        <f>G700^3*(1+H700*Overview!$F$38)</f>
        <v>22.509212940133331</v>
      </c>
      <c r="Y700" s="61">
        <f>G700^3*Overview!$F$42*(1+Overview!$F$38*H700)+I700*Overview!$F$39/Overview!$F$40</f>
        <v>2.3825808567185445</v>
      </c>
      <c r="AD700" s="2"/>
    </row>
    <row r="701" spans="1:30">
      <c r="A701" s="34">
        <v>698</v>
      </c>
      <c r="B701">
        <v>1</v>
      </c>
      <c r="C701">
        <v>24</v>
      </c>
      <c r="D701" s="149">
        <f t="shared" si="62"/>
        <v>178.09744310451387</v>
      </c>
      <c r="E701" s="125">
        <f>B701/(B701+Overview!$F$22)</f>
        <v>0.58823529411764708</v>
      </c>
      <c r="F701" s="118">
        <f>EXP(Overview!$F$21/Overview!$F$5-Overview!$F$21/('='!C701+273.15))</f>
        <v>1.2060497570954571</v>
      </c>
      <c r="G701" s="77">
        <f t="shared" si="63"/>
        <v>2.6183425173560413</v>
      </c>
      <c r="H701" s="115">
        <f t="shared" si="64"/>
        <v>0.58823529411764708</v>
      </c>
      <c r="I701" s="80">
        <f>IF((A701-Overview!$F$43)/365=ROUND((A701-Overview!$F$43)/365,0),I700*0.05,I700+U700)</f>
        <v>8246.0562530132756</v>
      </c>
      <c r="J701" s="70">
        <f>IF(D701&lt;Overview!$F$16,1,'='!G701/Overview!$F$26)</f>
        <v>113.34816092450396</v>
      </c>
      <c r="K701" s="71">
        <f>IF(D701&lt;Overview!$F$17,'='!G701/Overview!$F$26,Overview!$F$33)</f>
        <v>9.1428571428571423</v>
      </c>
      <c r="L701" s="72">
        <f t="shared" si="65"/>
        <v>9.1428571428571423</v>
      </c>
      <c r="M701" s="81">
        <f>MIN(1,Overview!$F$44*F701*(G701-Overview!$F$25)^2+0.2)</f>
        <v>1</v>
      </c>
      <c r="N701" s="48">
        <f>L701*F701*Overview!$F$8</f>
        <v>0.12482270400293095</v>
      </c>
      <c r="O701" s="48">
        <f>F701*Overview!$F$6</f>
        <v>2.3686817229354781E-3</v>
      </c>
      <c r="P701" s="122">
        <f>N701*(H701/G701-(1+Overview!$F$35/'='!G701)/(Overview!$F$37*Overview!$F$33))/('='!H701+Overview!$F$36)</f>
        <v>2.5202140131789352E-3</v>
      </c>
      <c r="Q701" s="128">
        <f>(N701/G701-P701)*H701*Overview!$F$29*'='!G701^3</f>
        <v>431.6259386260279</v>
      </c>
      <c r="R701" s="57">
        <f t="shared" si="60"/>
        <v>0</v>
      </c>
      <c r="S701" s="58">
        <f t="shared" si="61"/>
        <v>2.1995945011809683E-3</v>
      </c>
      <c r="T701" s="58">
        <f>IF(D701&lt;Overview!$F$18,(1-Overview!$F$9)*'='!Q701-'='!D701*'='!O701,0)</f>
        <v>0</v>
      </c>
      <c r="U701" s="54">
        <f>IF(D701&gt;=Overview!$F$18,(1-Overview!$F$9)*'='!Q701-Overview!$F$18*'='!O701,0)</f>
        <v>36.35503643780573</v>
      </c>
      <c r="V701" s="2"/>
      <c r="W701" s="112">
        <f>G701/Overview!$F$19</f>
        <v>3.8658534140794938</v>
      </c>
      <c r="X701" s="60">
        <f>G701^3*(1+H701*Overview!$F$38)</f>
        <v>22.566144171623687</v>
      </c>
      <c r="Y701" s="61">
        <f>G701^3*Overview!$F$42*(1+Overview!$F$38*H701)+I701*Overview!$F$39/Overview!$F$40</f>
        <v>2.389281601713436</v>
      </c>
      <c r="AD701" s="2"/>
    </row>
    <row r="702" spans="1:30">
      <c r="A702" s="34">
        <v>699</v>
      </c>
      <c r="B702">
        <v>1</v>
      </c>
      <c r="C702">
        <v>24</v>
      </c>
      <c r="D702" s="149">
        <f t="shared" si="62"/>
        <v>178.09744310451387</v>
      </c>
      <c r="E702" s="125">
        <f>B702/(B702+Overview!$F$22)</f>
        <v>0.58823529411764708</v>
      </c>
      <c r="F702" s="118">
        <f>EXP(Overview!$F$21/Overview!$F$5-Overview!$F$21/('='!C702+273.15))</f>
        <v>1.2060497570954571</v>
      </c>
      <c r="G702" s="77">
        <f t="shared" si="63"/>
        <v>2.6205421118572221</v>
      </c>
      <c r="H702" s="115">
        <f t="shared" si="64"/>
        <v>0.58823529411764708</v>
      </c>
      <c r="I702" s="80">
        <f>IF((A702-Overview!$F$43)/365=ROUND((A702-Overview!$F$43)/365,0),I701*0.05,I701+U701)</f>
        <v>8282.4112894510818</v>
      </c>
      <c r="J702" s="70">
        <f>IF(D702&lt;Overview!$F$16,1,'='!G702/Overview!$F$26)</f>
        <v>113.44338146568062</v>
      </c>
      <c r="K702" s="71">
        <f>IF(D702&lt;Overview!$F$17,'='!G702/Overview!$F$26,Overview!$F$33)</f>
        <v>9.1428571428571423</v>
      </c>
      <c r="L702" s="72">
        <f t="shared" si="65"/>
        <v>9.1428571428571423</v>
      </c>
      <c r="M702" s="81">
        <f>MIN(1,Overview!$F$44*F702*(G702-Overview!$F$25)^2+0.2)</f>
        <v>1</v>
      </c>
      <c r="N702" s="48">
        <f>L702*F702*Overview!$F$8</f>
        <v>0.12482270400293095</v>
      </c>
      <c r="O702" s="48">
        <f>F702*Overview!$F$6</f>
        <v>2.3686817229354781E-3</v>
      </c>
      <c r="P702" s="122">
        <f>N702*(H702/G702-(1+Overview!$F$35/'='!G702)/(Overview!$F$37*Overview!$F$33))/('='!H702+Overview!$F$36)</f>
        <v>2.5133406697736226E-3</v>
      </c>
      <c r="Q702" s="128">
        <f>(N702/G702-P702)*H702*Overview!$F$29*'='!G702^3</f>
        <v>432.39703415804928</v>
      </c>
      <c r="R702" s="57">
        <f t="shared" si="60"/>
        <v>0</v>
      </c>
      <c r="S702" s="58">
        <f t="shared" si="61"/>
        <v>2.1954383555284045E-3</v>
      </c>
      <c r="T702" s="58">
        <f>IF(D702&lt;Overview!$F$18,(1-Overview!$F$9)*'='!Q702-'='!D702*'='!O702,0)</f>
        <v>0</v>
      </c>
      <c r="U702" s="54">
        <f>IF(D702&gt;=Overview!$F$18,(1-Overview!$F$9)*'='!Q702-Overview!$F$18*'='!O702,0)</f>
        <v>36.420733777133954</v>
      </c>
      <c r="V702" s="2"/>
      <c r="W702" s="112">
        <f>G702/Overview!$F$19</f>
        <v>3.8691010067285134</v>
      </c>
      <c r="X702" s="60">
        <f>G702^3*(1+H702*Overview!$F$38)</f>
        <v>22.623063473894685</v>
      </c>
      <c r="Y702" s="61">
        <f>G702^3*Overview!$F$42*(1+Overview!$F$38*H702)+I702*Overview!$F$39/Overview!$F$40</f>
        <v>2.3959841305012142</v>
      </c>
      <c r="AD702" s="2"/>
    </row>
    <row r="703" spans="1:30">
      <c r="A703" s="34">
        <v>700</v>
      </c>
      <c r="B703">
        <v>1</v>
      </c>
      <c r="C703">
        <v>24</v>
      </c>
      <c r="D703" s="149">
        <f t="shared" si="62"/>
        <v>178.09744310451387</v>
      </c>
      <c r="E703" s="125">
        <f>B703/(B703+Overview!$F$22)</f>
        <v>0.58823529411764708</v>
      </c>
      <c r="F703" s="118">
        <f>EXP(Overview!$F$21/Overview!$F$5-Overview!$F$21/('='!C703+273.15))</f>
        <v>1.2060497570954571</v>
      </c>
      <c r="G703" s="77">
        <f t="shared" si="63"/>
        <v>2.6227375502127503</v>
      </c>
      <c r="H703" s="115">
        <f t="shared" si="64"/>
        <v>0.58823529411764708</v>
      </c>
      <c r="I703" s="80">
        <f>IF((A703-Overview!$F$43)/365=ROUND((A703-Overview!$F$43)/365,0),I702*0.05,I702+U702)</f>
        <v>8318.8320232282149</v>
      </c>
      <c r="J703" s="70">
        <f>IF(D703&lt;Overview!$F$16,1,'='!G703/Overview!$F$26)</f>
        <v>113.53842208713205</v>
      </c>
      <c r="K703" s="71">
        <f>IF(D703&lt;Overview!$F$17,'='!G703/Overview!$F$26,Overview!$F$33)</f>
        <v>9.1428571428571423</v>
      </c>
      <c r="L703" s="72">
        <f t="shared" si="65"/>
        <v>9.1428571428571423</v>
      </c>
      <c r="M703" s="81">
        <f>MIN(1,Overview!$F$44*F703*(G703-Overview!$F$25)^2+0.2)</f>
        <v>1</v>
      </c>
      <c r="N703" s="48">
        <f>L703*F703*Overview!$F$8</f>
        <v>0.12482270400293095</v>
      </c>
      <c r="O703" s="48">
        <f>F703*Overview!$F$6</f>
        <v>2.3686817229354781E-3</v>
      </c>
      <c r="P703" s="122">
        <f>N703*(H703/G703-(1+Overview!$F$35/'='!G703)/(Overview!$F$37*Overview!$F$33))/('='!H703+Overview!$F$36)</f>
        <v>2.5064918097783078E-3</v>
      </c>
      <c r="Q703" s="128">
        <f>(N703/G703-P703)*H703*Overview!$F$29*'='!G703^3</f>
        <v>433.16743291252789</v>
      </c>
      <c r="R703" s="57">
        <f t="shared" si="60"/>
        <v>0</v>
      </c>
      <c r="S703" s="58">
        <f t="shared" si="61"/>
        <v>2.1912900629354275E-3</v>
      </c>
      <c r="T703" s="58">
        <f>IF(D703&lt;Overview!$F$18,(1-Overview!$F$9)*'='!Q703-'='!D703*'='!O703,0)</f>
        <v>0</v>
      </c>
      <c r="U703" s="54">
        <f>IF(D703&gt;=Overview!$F$18,(1-Overview!$F$9)*'='!Q703-Overview!$F$18*'='!O703,0)</f>
        <v>36.486371751015525</v>
      </c>
      <c r="V703" s="2"/>
      <c r="W703" s="112">
        <f>G703/Overview!$F$19</f>
        <v>3.8723424630337373</v>
      </c>
      <c r="X703" s="60">
        <f>G703^3*(1+H703*Overview!$F$38)</f>
        <v>22.679970588436955</v>
      </c>
      <c r="Y703" s="61">
        <f>G703^3*Overview!$F$42*(1+Overview!$F$38*H703)+I703*Overview!$F$39/Overview!$F$40</f>
        <v>2.4026884172414245</v>
      </c>
      <c r="AD703" s="2"/>
    </row>
    <row r="704" spans="1:30">
      <c r="A704" s="34">
        <v>701</v>
      </c>
      <c r="B704">
        <v>1</v>
      </c>
      <c r="C704">
        <v>24</v>
      </c>
      <c r="D704" s="149">
        <f t="shared" si="62"/>
        <v>178.09744310451387</v>
      </c>
      <c r="E704" s="125">
        <f>B704/(B704+Overview!$F$22)</f>
        <v>0.58823529411764708</v>
      </c>
      <c r="F704" s="118">
        <f>EXP(Overview!$F$21/Overview!$F$5-Overview!$F$21/('='!C704+273.15))</f>
        <v>1.2060497570954571</v>
      </c>
      <c r="G704" s="77">
        <f t="shared" si="63"/>
        <v>2.6249288402756856</v>
      </c>
      <c r="H704" s="115">
        <f t="shared" si="64"/>
        <v>0.58823529411764708</v>
      </c>
      <c r="I704" s="80">
        <f>IF((A704-Overview!$F$43)/365=ROUND((A704-Overview!$F$43)/365,0),I703*0.05,I703+U703)</f>
        <v>8355.318394979231</v>
      </c>
      <c r="J704" s="70">
        <f>IF(D704&lt;Overview!$F$16,1,'='!G704/Overview!$F$26)</f>
        <v>113.63328312881757</v>
      </c>
      <c r="K704" s="71">
        <f>IF(D704&lt;Overview!$F$17,'='!G704/Overview!$F$26,Overview!$F$33)</f>
        <v>9.1428571428571423</v>
      </c>
      <c r="L704" s="72">
        <f t="shared" si="65"/>
        <v>9.1428571428571423</v>
      </c>
      <c r="M704" s="81">
        <f>MIN(1,Overview!$F$44*F704*(G704-Overview!$F$25)^2+0.2)</f>
        <v>1</v>
      </c>
      <c r="N704" s="48">
        <f>L704*F704*Overview!$F$8</f>
        <v>0.12482270400293095</v>
      </c>
      <c r="O704" s="48">
        <f>F704*Overview!$F$6</f>
        <v>2.3686817229354781E-3</v>
      </c>
      <c r="P704" s="122">
        <f>N704*(H704/G704-(1+Overview!$F$35/'='!G704)/(Overview!$F$37*Overview!$F$33))/('='!H704+Overview!$F$36)</f>
        <v>2.4996673147915866E-3</v>
      </c>
      <c r="Q704" s="128">
        <f>(N704/G704-P704)*H704*Overview!$F$29*'='!G704^3</f>
        <v>433.93713352701309</v>
      </c>
      <c r="R704" s="57">
        <f t="shared" si="60"/>
        <v>0</v>
      </c>
      <c r="S704" s="58">
        <f t="shared" si="61"/>
        <v>2.1871496085636389E-3</v>
      </c>
      <c r="T704" s="58">
        <f>IF(D704&lt;Overview!$F$18,(1-Overview!$F$9)*'='!Q704-'='!D704*'='!O704,0)</f>
        <v>0</v>
      </c>
      <c r="U704" s="54">
        <f>IF(D704&gt;=Overview!$F$18,(1-Overview!$F$9)*'='!Q704-Overview!$F$18*'='!O704,0)</f>
        <v>36.551950243369667</v>
      </c>
      <c r="V704" s="2"/>
      <c r="W704" s="112">
        <f>G704/Overview!$F$19</f>
        <v>3.8755777945898209</v>
      </c>
      <c r="X704" s="60">
        <f>G704^3*(1+H704*Overview!$F$38)</f>
        <v>22.736865257837799</v>
      </c>
      <c r="Y704" s="61">
        <f>G704^3*Overview!$F$42*(1+Overview!$F$38*H704)+I704*Overview!$F$39/Overview!$F$40</f>
        <v>2.4093944361872266</v>
      </c>
      <c r="AD704" s="2"/>
    </row>
    <row r="705" spans="1:30">
      <c r="A705" s="34">
        <v>702</v>
      </c>
      <c r="B705">
        <v>1</v>
      </c>
      <c r="C705">
        <v>24</v>
      </c>
      <c r="D705" s="149">
        <f t="shared" si="62"/>
        <v>178.09744310451387</v>
      </c>
      <c r="E705" s="125">
        <f>B705/(B705+Overview!$F$22)</f>
        <v>0.58823529411764708</v>
      </c>
      <c r="F705" s="118">
        <f>EXP(Overview!$F$21/Overview!$F$5-Overview!$F$21/('='!C705+273.15))</f>
        <v>1.2060497570954571</v>
      </c>
      <c r="G705" s="77">
        <f t="shared" si="63"/>
        <v>2.6271159898842491</v>
      </c>
      <c r="H705" s="115">
        <f t="shared" si="64"/>
        <v>0.58823529411764708</v>
      </c>
      <c r="I705" s="80">
        <f>IF((A705-Overview!$F$43)/365=ROUND((A705-Overview!$F$43)/365,0),I704*0.05,I704+U704)</f>
        <v>8391.8703452226</v>
      </c>
      <c r="J705" s="70">
        <f>IF(D705&lt;Overview!$F$16,1,'='!G705/Overview!$F$26)</f>
        <v>113.72796493005409</v>
      </c>
      <c r="K705" s="71">
        <f>IF(D705&lt;Overview!$F$17,'='!G705/Overview!$F$26,Overview!$F$33)</f>
        <v>9.1428571428571423</v>
      </c>
      <c r="L705" s="72">
        <f t="shared" si="65"/>
        <v>9.1428571428571423</v>
      </c>
      <c r="M705" s="81">
        <f>MIN(1,Overview!$F$44*F705*(G705-Overview!$F$25)^2+0.2)</f>
        <v>1</v>
      </c>
      <c r="N705" s="48">
        <f>L705*F705*Overview!$F$8</f>
        <v>0.12482270400293095</v>
      </c>
      <c r="O705" s="48">
        <f>F705*Overview!$F$6</f>
        <v>2.3686817229354781E-3</v>
      </c>
      <c r="P705" s="122">
        <f>N705*(H705/G705-(1+Overview!$F$35/'='!G705)/(Overview!$F$37*Overview!$F$33))/('='!H705+Overview!$F$36)</f>
        <v>2.4928670671661469E-3</v>
      </c>
      <c r="Q705" s="128">
        <f>(N705/G705-P705)*H705*Overview!$F$29*'='!G705^3</f>
        <v>434.7061346506618</v>
      </c>
      <c r="R705" s="57">
        <f t="shared" si="60"/>
        <v>0</v>
      </c>
      <c r="S705" s="58">
        <f t="shared" si="61"/>
        <v>2.1830169776026792E-3</v>
      </c>
      <c r="T705" s="58">
        <f>IF(D705&lt;Overview!$F$18,(1-Overview!$F$9)*'='!Q705-'='!D705*'='!O705,0)</f>
        <v>0</v>
      </c>
      <c r="U705" s="54">
        <f>IF(D705&gt;=Overview!$F$18,(1-Overview!$F$9)*'='!Q705-Overview!$F$18*'='!O705,0)</f>
        <v>36.617469139104536</v>
      </c>
      <c r="V705" s="2"/>
      <c r="W705" s="112">
        <f>G705/Overview!$F$19</f>
        <v>3.87880701296951</v>
      </c>
      <c r="X705" s="60">
        <f>G705^3*(1+H705*Overview!$F$38)</f>
        <v>22.793747225779384</v>
      </c>
      <c r="Y705" s="61">
        <f>G705^3*Overview!$F$42*(1+Overview!$F$38*H705)+I705*Overview!$F$39/Overview!$F$40</f>
        <v>2.4161021616852723</v>
      </c>
      <c r="AD705" s="2"/>
    </row>
    <row r="706" spans="1:30">
      <c r="A706" s="34">
        <v>703</v>
      </c>
      <c r="B706">
        <v>1</v>
      </c>
      <c r="C706">
        <v>24</v>
      </c>
      <c r="D706" s="149">
        <f t="shared" si="62"/>
        <v>178.09744310451387</v>
      </c>
      <c r="E706" s="125">
        <f>B706/(B706+Overview!$F$22)</f>
        <v>0.58823529411764708</v>
      </c>
      <c r="F706" s="118">
        <f>EXP(Overview!$F$21/Overview!$F$5-Overview!$F$21/('='!C706+273.15))</f>
        <v>1.2060497570954571</v>
      </c>
      <c r="G706" s="77">
        <f t="shared" si="63"/>
        <v>2.6292990068618516</v>
      </c>
      <c r="H706" s="115">
        <f t="shared" si="64"/>
        <v>0.58823529411764708</v>
      </c>
      <c r="I706" s="80">
        <f>IF((A706-Overview!$F$43)/365=ROUND((A706-Overview!$F$43)/365,0),I705*0.05,I705+U705)</f>
        <v>8428.4878143617043</v>
      </c>
      <c r="J706" s="70">
        <f>IF(D706&lt;Overview!$F$16,1,'='!G706/Overview!$F$26)</f>
        <v>113.82246782951739</v>
      </c>
      <c r="K706" s="71">
        <f>IF(D706&lt;Overview!$F$17,'='!G706/Overview!$F$26,Overview!$F$33)</f>
        <v>9.1428571428571423</v>
      </c>
      <c r="L706" s="72">
        <f t="shared" si="65"/>
        <v>9.1428571428571423</v>
      </c>
      <c r="M706" s="81">
        <f>MIN(1,Overview!$F$44*F706*(G706-Overview!$F$25)^2+0.2)</f>
        <v>1</v>
      </c>
      <c r="N706" s="48">
        <f>L706*F706*Overview!$F$8</f>
        <v>0.12482270400293095</v>
      </c>
      <c r="O706" s="48">
        <f>F706*Overview!$F$6</f>
        <v>2.3686817229354781E-3</v>
      </c>
      <c r="P706" s="122">
        <f>N706*(H706/G706-(1+Overview!$F$35/'='!G706)/(Overview!$F$37*Overview!$F$33))/('='!H706+Overview!$F$36)</f>
        <v>2.4860909500027647E-3</v>
      </c>
      <c r="Q706" s="128">
        <f>(N706/G706-P706)*H706*Overview!$F$29*'='!G706^3</f>
        <v>435.47443494418866</v>
      </c>
      <c r="R706" s="57">
        <f t="shared" si="60"/>
        <v>0</v>
      </c>
      <c r="S706" s="58">
        <f t="shared" si="61"/>
        <v>2.1788921552701687E-3</v>
      </c>
      <c r="T706" s="58">
        <f>IF(D706&lt;Overview!$F$18,(1-Overview!$F$9)*'='!Q706-'='!D706*'='!O706,0)</f>
        <v>0</v>
      </c>
      <c r="U706" s="54">
        <f>IF(D706&gt;=Overview!$F$18,(1-Overview!$F$9)*'='!Q706-Overview!$F$18*'='!O706,0)</f>
        <v>36.682928324113028</v>
      </c>
      <c r="V706" s="2"/>
      <c r="W706" s="112">
        <f>G706/Overview!$F$19</f>
        <v>3.8820301297236846</v>
      </c>
      <c r="X706" s="60">
        <f>G706^3*(1+H706*Overview!$F$38)</f>
        <v>22.85061623703692</v>
      </c>
      <c r="Y706" s="61">
        <f>G706^3*Overview!$F$42*(1+Overview!$F$38*H706)+I706*Overview!$F$39/Overview!$F$40</f>
        <v>2.422811568175586</v>
      </c>
      <c r="AD706" s="2"/>
    </row>
    <row r="707" spans="1:30">
      <c r="A707" s="34">
        <v>704</v>
      </c>
      <c r="B707">
        <v>1</v>
      </c>
      <c r="C707">
        <v>24</v>
      </c>
      <c r="D707" s="149">
        <f t="shared" si="62"/>
        <v>178.09744310451387</v>
      </c>
      <c r="E707" s="125">
        <f>B707/(B707+Overview!$F$22)</f>
        <v>0.58823529411764708</v>
      </c>
      <c r="F707" s="118">
        <f>EXP(Overview!$F$21/Overview!$F$5-Overview!$F$21/('='!C707+273.15))</f>
        <v>1.2060497570954571</v>
      </c>
      <c r="G707" s="77">
        <f t="shared" si="63"/>
        <v>2.6314778990171219</v>
      </c>
      <c r="H707" s="115">
        <f t="shared" si="64"/>
        <v>0.58823529411764708</v>
      </c>
      <c r="I707" s="80">
        <f>IF((A707-Overview!$F$43)/365=ROUND((A707-Overview!$F$43)/365,0),I706*0.05,I706+U706)</f>
        <v>8465.1707426858175</v>
      </c>
      <c r="J707" s="70">
        <f>IF(D707&lt;Overview!$F$16,1,'='!G707/Overview!$F$26)</f>
        <v>113.91679216524338</v>
      </c>
      <c r="K707" s="71">
        <f>IF(D707&lt;Overview!$F$17,'='!G707/Overview!$F$26,Overview!$F$33)</f>
        <v>9.1428571428571423</v>
      </c>
      <c r="L707" s="72">
        <f t="shared" si="65"/>
        <v>9.1428571428571423</v>
      </c>
      <c r="M707" s="81">
        <f>MIN(1,Overview!$F$44*F707*(G707-Overview!$F$25)^2+0.2)</f>
        <v>1</v>
      </c>
      <c r="N707" s="48">
        <f>L707*F707*Overview!$F$8</f>
        <v>0.12482270400293095</v>
      </c>
      <c r="O707" s="48">
        <f>F707*Overview!$F$6</f>
        <v>2.3686817229354781E-3</v>
      </c>
      <c r="P707" s="122">
        <f>N707*(H707/G707-(1+Overview!$F$35/'='!G707)/(Overview!$F$37*Overview!$F$33))/('='!H707+Overview!$F$36)</f>
        <v>2.4793388471443674E-3</v>
      </c>
      <c r="Q707" s="128">
        <f>(N707/G707-P707)*H707*Overview!$F$29*'='!G707^3</f>
        <v>436.24203307981634</v>
      </c>
      <c r="R707" s="57">
        <f t="shared" ref="R707:R770" si="66">(E707*M707-H707)*N707/G707</f>
        <v>0</v>
      </c>
      <c r="S707" s="58">
        <f t="shared" ref="S707:S770" si="67">G707*P707/3</f>
        <v>2.1747751268116644E-3</v>
      </c>
      <c r="T707" s="58">
        <f>IF(D707&lt;Overview!$F$18,(1-Overview!$F$9)*'='!Q707-'='!D707*'='!O707,0)</f>
        <v>0</v>
      </c>
      <c r="U707" s="54">
        <f>IF(D707&gt;=Overview!$F$18,(1-Overview!$F$9)*'='!Q707-Overview!$F$18*'='!O707,0)</f>
        <v>36.748327685268507</v>
      </c>
      <c r="V707" s="2"/>
      <c r="W707" s="112">
        <f>G707/Overview!$F$19</f>
        <v>3.8852471563813995</v>
      </c>
      <c r="X707" s="60">
        <f>G707^3*(1+H707*Overview!$F$38)</f>
        <v>22.907472037476847</v>
      </c>
      <c r="Y707" s="61">
        <f>G707^3*Overview!$F$42*(1+Overview!$F$38*H707)+I707*Overview!$F$39/Overview!$F$40</f>
        <v>2.4295226301914457</v>
      </c>
      <c r="AD707" s="2"/>
    </row>
    <row r="708" spans="1:30">
      <c r="A708" s="34">
        <v>705</v>
      </c>
      <c r="B708">
        <v>1</v>
      </c>
      <c r="C708">
        <v>24</v>
      </c>
      <c r="D708" s="149">
        <f t="shared" ref="D708:D771" si="68">D707+T707</f>
        <v>178.09744310451387</v>
      </c>
      <c r="E708" s="125">
        <f>B708/(B708+Overview!$F$22)</f>
        <v>0.58823529411764708</v>
      </c>
      <c r="F708" s="118">
        <f>EXP(Overview!$F$21/Overview!$F$5-Overview!$F$21/('='!C708+273.15))</f>
        <v>1.2060497570954571</v>
      </c>
      <c r="G708" s="77">
        <f t="shared" ref="G708:G771" si="69">G707+S707</f>
        <v>2.6336526741439337</v>
      </c>
      <c r="H708" s="115">
        <f t="shared" ref="H708:H771" si="70">H707+R707</f>
        <v>0.58823529411764708</v>
      </c>
      <c r="I708" s="80">
        <f>IF((A708-Overview!$F$43)/365=ROUND((A708-Overview!$F$43)/365,0),I707*0.05,I707+U707)</f>
        <v>8501.9190703710865</v>
      </c>
      <c r="J708" s="70">
        <f>IF(D708&lt;Overview!$F$16,1,'='!G708/Overview!$F$26)</f>
        <v>114.01093827462917</v>
      </c>
      <c r="K708" s="71">
        <f>IF(D708&lt;Overview!$F$17,'='!G708/Overview!$F$26,Overview!$F$33)</f>
        <v>9.1428571428571423</v>
      </c>
      <c r="L708" s="72">
        <f t="shared" ref="L708:L771" si="71">IF(J708=1,1,K708)</f>
        <v>9.1428571428571423</v>
      </c>
      <c r="M708" s="81">
        <f>MIN(1,Overview!$F$44*F708*(G708-Overview!$F$25)^2+0.2)</f>
        <v>1</v>
      </c>
      <c r="N708" s="48">
        <f>L708*F708*Overview!$F$8</f>
        <v>0.12482270400293095</v>
      </c>
      <c r="O708" s="48">
        <f>F708*Overview!$F$6</f>
        <v>2.3686817229354781E-3</v>
      </c>
      <c r="P708" s="122">
        <f>N708*(H708/G708-(1+Overview!$F$35/'='!G708)/(Overview!$F$37*Overview!$F$33))/('='!H708+Overview!$F$36)</f>
        <v>2.4726106431701409E-3</v>
      </c>
      <c r="Q708" s="128">
        <f>(N708/G708-P708)*H708*Overview!$F$29*'='!G708^3</f>
        <v>437.00892774122525</v>
      </c>
      <c r="R708" s="57">
        <f t="shared" si="66"/>
        <v>0</v>
      </c>
      <c r="S708" s="58">
        <f t="shared" si="67"/>
        <v>2.1706658775005978E-3</v>
      </c>
      <c r="T708" s="58">
        <f>IF(D708&lt;Overview!$F$18,(1-Overview!$F$9)*'='!Q708-'='!D708*'='!O708,0)</f>
        <v>0</v>
      </c>
      <c r="U708" s="54">
        <f>IF(D708&gt;=Overview!$F$18,(1-Overview!$F$9)*'='!Q708-Overview!$F$18*'='!O708,0)</f>
        <v>36.813667110420546</v>
      </c>
      <c r="V708" s="2"/>
      <c r="W708" s="112">
        <f>G708/Overview!$F$19</f>
        <v>3.8884581044499242</v>
      </c>
      <c r="X708" s="60">
        <f>G708^3*(1+H708*Overview!$F$38)</f>
        <v>22.964314374054961</v>
      </c>
      <c r="Y708" s="61">
        <f>G708^3*Overview!$F$42*(1+Overview!$F$38*H708)+I708*Overview!$F$39/Overview!$F$40</f>
        <v>2.4362353223592534</v>
      </c>
      <c r="AD708" s="2"/>
    </row>
    <row r="709" spans="1:30">
      <c r="A709" s="34">
        <v>706</v>
      </c>
      <c r="B709">
        <v>1</v>
      </c>
      <c r="C709">
        <v>24</v>
      </c>
      <c r="D709" s="149">
        <f t="shared" si="68"/>
        <v>178.09744310451387</v>
      </c>
      <c r="E709" s="125">
        <f>B709/(B709+Overview!$F$22)</f>
        <v>0.58823529411764708</v>
      </c>
      <c r="F709" s="118">
        <f>EXP(Overview!$F$21/Overview!$F$5-Overview!$F$21/('='!C709+273.15))</f>
        <v>1.2060497570954571</v>
      </c>
      <c r="G709" s="77">
        <f t="shared" si="69"/>
        <v>2.6358233400214344</v>
      </c>
      <c r="H709" s="115">
        <f t="shared" si="70"/>
        <v>0.58823529411764708</v>
      </c>
      <c r="I709" s="80">
        <f>IF((A709-Overview!$F$43)/365=ROUND((A709-Overview!$F$43)/365,0),I708*0.05,I708+U708)</f>
        <v>8538.7327374815068</v>
      </c>
      <c r="J709" s="70">
        <f>IF(D709&lt;Overview!$F$16,1,'='!G709/Overview!$F$26)</f>
        <v>114.10490649443439</v>
      </c>
      <c r="K709" s="71">
        <f>IF(D709&lt;Overview!$F$17,'='!G709/Overview!$F$26,Overview!$F$33)</f>
        <v>9.1428571428571423</v>
      </c>
      <c r="L709" s="72">
        <f t="shared" si="71"/>
        <v>9.1428571428571423</v>
      </c>
      <c r="M709" s="81">
        <f>MIN(1,Overview!$F$44*F709*(G709-Overview!$F$25)^2+0.2)</f>
        <v>1</v>
      </c>
      <c r="N709" s="48">
        <f>L709*F709*Overview!$F$8</f>
        <v>0.12482270400293095</v>
      </c>
      <c r="O709" s="48">
        <f>F709*Overview!$F$6</f>
        <v>2.3686817229354781E-3</v>
      </c>
      <c r="P709" s="122">
        <f>N709*(H709/G709-(1+Overview!$F$35/'='!G709)/(Overview!$F$37*Overview!$F$33))/('='!H709+Overview!$F$36)</f>
        <v>2.4659062233897012E-3</v>
      </c>
      <c r="Q709" s="128">
        <f>(N709/G709-P709)*H709*Overview!$F$29*'='!G709^3</f>
        <v>437.77511762350474</v>
      </c>
      <c r="R709" s="57">
        <f t="shared" si="66"/>
        <v>0</v>
      </c>
      <c r="S709" s="58">
        <f t="shared" si="67"/>
        <v>2.1665643926382281E-3</v>
      </c>
      <c r="T709" s="58">
        <f>IF(D709&lt;Overview!$F$18,(1-Overview!$F$9)*'='!Q709-'='!D709*'='!O709,0)</f>
        <v>0</v>
      </c>
      <c r="U709" s="54">
        <f>IF(D709&gt;=Overview!$F$18,(1-Overview!$F$9)*'='!Q709-Overview!$F$18*'='!O709,0)</f>
        <v>36.87894648839076</v>
      </c>
      <c r="V709" s="2"/>
      <c r="W709" s="112">
        <f>G709/Overview!$F$19</f>
        <v>3.8916629854147855</v>
      </c>
      <c r="X709" s="60">
        <f>G709^3*(1+H709*Overview!$F$38)</f>
        <v>23.021142994814578</v>
      </c>
      <c r="Y709" s="61">
        <f>G709^3*Overview!$F$42*(1+Overview!$F$38*H709)+I709*Overview!$F$39/Overview!$F$40</f>
        <v>2.4429496193984175</v>
      </c>
      <c r="AD709" s="2"/>
    </row>
    <row r="710" spans="1:30">
      <c r="A710" s="34">
        <v>707</v>
      </c>
      <c r="B710">
        <v>1</v>
      </c>
      <c r="C710">
        <v>24</v>
      </c>
      <c r="D710" s="149">
        <f t="shared" si="68"/>
        <v>178.09744310451387</v>
      </c>
      <c r="E710" s="125">
        <f>B710/(B710+Overview!$F$22)</f>
        <v>0.58823529411764708</v>
      </c>
      <c r="F710" s="118">
        <f>EXP(Overview!$F$21/Overview!$F$5-Overview!$F$21/('='!C710+273.15))</f>
        <v>1.2060497570954571</v>
      </c>
      <c r="G710" s="77">
        <f t="shared" si="69"/>
        <v>2.6379899044140727</v>
      </c>
      <c r="H710" s="115">
        <f t="shared" si="70"/>
        <v>0.58823529411764708</v>
      </c>
      <c r="I710" s="80">
        <f>IF((A710-Overview!$F$43)/365=ROUND((A710-Overview!$F$43)/365,0),I709*0.05,I709+U709)</f>
        <v>8575.6116839698971</v>
      </c>
      <c r="J710" s="70">
        <f>IF(D710&lt;Overview!$F$16,1,'='!G710/Overview!$F$26)</f>
        <v>114.19869716078237</v>
      </c>
      <c r="K710" s="71">
        <f>IF(D710&lt;Overview!$F$17,'='!G710/Overview!$F$26,Overview!$F$33)</f>
        <v>9.1428571428571423</v>
      </c>
      <c r="L710" s="72">
        <f t="shared" si="71"/>
        <v>9.1428571428571423</v>
      </c>
      <c r="M710" s="81">
        <f>MIN(1,Overview!$F$44*F710*(G710-Overview!$F$25)^2+0.2)</f>
        <v>1</v>
      </c>
      <c r="N710" s="48">
        <f>L710*F710*Overview!$F$8</f>
        <v>0.12482270400293095</v>
      </c>
      <c r="O710" s="48">
        <f>F710*Overview!$F$6</f>
        <v>2.3686817229354781E-3</v>
      </c>
      <c r="P710" s="122">
        <f>N710*(H710/G710-(1+Overview!$F$35/'='!G710)/(Overview!$F$37*Overview!$F$33))/('='!H710+Overview!$F$36)</f>
        <v>2.4592254738373203E-3</v>
      </c>
      <c r="Q710" s="128">
        <f>(N710/G710-P710)*H710*Overview!$F$29*'='!G710^3</f>
        <v>438.54060143310409</v>
      </c>
      <c r="R710" s="57">
        <f t="shared" si="66"/>
        <v>0</v>
      </c>
      <c r="S710" s="58">
        <f t="shared" si="67"/>
        <v>2.1624706575535885E-3</v>
      </c>
      <c r="T710" s="58">
        <f>IF(D710&lt;Overview!$F$18,(1-Overview!$F$9)*'='!Q710-'='!D710*'='!O710,0)</f>
        <v>0</v>
      </c>
      <c r="U710" s="54">
        <f>IF(D710&gt;=Overview!$F$18,(1-Overview!$F$9)*'='!Q710-Overview!$F$18*'='!O710,0)</f>
        <v>36.944165708968619</v>
      </c>
      <c r="V710" s="2"/>
      <c r="W710" s="112">
        <f>G710/Overview!$F$19</f>
        <v>3.8948618107398087</v>
      </c>
      <c r="X710" s="60">
        <f>G710^3*(1+H710*Overview!$F$38)</f>
        <v>23.077957648884677</v>
      </c>
      <c r="Y710" s="61">
        <f>G710^3*Overview!$F$42*(1+Overview!$F$38*H710)+I710*Overview!$F$39/Overview!$F$40</f>
        <v>2.4496654961212219</v>
      </c>
      <c r="AD710" s="2"/>
    </row>
    <row r="711" spans="1:30">
      <c r="A711" s="34">
        <v>708</v>
      </c>
      <c r="B711">
        <v>1</v>
      </c>
      <c r="C711">
        <v>24</v>
      </c>
      <c r="D711" s="149">
        <f t="shared" si="68"/>
        <v>178.09744310451387</v>
      </c>
      <c r="E711" s="125">
        <f>B711/(B711+Overview!$F$22)</f>
        <v>0.58823529411764708</v>
      </c>
      <c r="F711" s="118">
        <f>EXP(Overview!$F$21/Overview!$F$5-Overview!$F$21/('='!C711+273.15))</f>
        <v>1.2060497570954571</v>
      </c>
      <c r="G711" s="77">
        <f t="shared" si="69"/>
        <v>2.6401523750716263</v>
      </c>
      <c r="H711" s="115">
        <f t="shared" si="70"/>
        <v>0.58823529411764708</v>
      </c>
      <c r="I711" s="80">
        <f>IF((A711-Overview!$F$43)/365=ROUND((A711-Overview!$F$43)/365,0),I710*0.05,I710+U710)</f>
        <v>8612.5558496788653</v>
      </c>
      <c r="J711" s="70">
        <f>IF(D711&lt;Overview!$F$16,1,'='!G711/Overview!$F$26)</f>
        <v>114.29231060916132</v>
      </c>
      <c r="K711" s="71">
        <f>IF(D711&lt;Overview!$F$17,'='!G711/Overview!$F$26,Overview!$F$33)</f>
        <v>9.1428571428571423</v>
      </c>
      <c r="L711" s="72">
        <f t="shared" si="71"/>
        <v>9.1428571428571423</v>
      </c>
      <c r="M711" s="81">
        <f>MIN(1,Overview!$F$44*F711*(G711-Overview!$F$25)^2+0.2)</f>
        <v>1</v>
      </c>
      <c r="N711" s="48">
        <f>L711*F711*Overview!$F$8</f>
        <v>0.12482270400293095</v>
      </c>
      <c r="O711" s="48">
        <f>F711*Overview!$F$6</f>
        <v>2.3686817229354781E-3</v>
      </c>
      <c r="P711" s="122">
        <f>N711*(H711/G711-(1+Overview!$F$35/'='!G711)/(Overview!$F$37*Overview!$F$33))/('='!H711+Overview!$F$36)</f>
        <v>2.4525682812662013E-3</v>
      </c>
      <c r="Q711" s="128">
        <f>(N711/G711-P711)*H711*Overview!$F$29*'='!G711^3</f>
        <v>439.30537788778292</v>
      </c>
      <c r="R711" s="57">
        <f t="shared" si="66"/>
        <v>0</v>
      </c>
      <c r="S711" s="58">
        <f t="shared" si="67"/>
        <v>2.1583846576034324E-3</v>
      </c>
      <c r="T711" s="58">
        <f>IF(D711&lt;Overview!$F$18,(1-Overview!$F$9)*'='!Q711-'='!D711*'='!O711,0)</f>
        <v>0</v>
      </c>
      <c r="U711" s="54">
        <f>IF(D711&gt;=Overview!$F$18,(1-Overview!$F$9)*'='!Q711-Overview!$F$18*'='!O711,0)</f>
        <v>37.009324662907261</v>
      </c>
      <c r="V711" s="2"/>
      <c r="W711" s="112">
        <f>G711/Overview!$F$19</f>
        <v>3.8980545918671581</v>
      </c>
      <c r="X711" s="60">
        <f>G711^3*(1+H711*Overview!$F$38)</f>
        <v>23.134758086478023</v>
      </c>
      <c r="Y711" s="61">
        <f>G711^3*Overview!$F$42*(1+Overview!$F$38*H711)+I711*Overview!$F$39/Overview!$F$40</f>
        <v>2.4563829274327036</v>
      </c>
      <c r="AD711" s="2"/>
    </row>
    <row r="712" spans="1:30">
      <c r="A712" s="34">
        <v>709</v>
      </c>
      <c r="B712">
        <v>1</v>
      </c>
      <c r="C712">
        <v>24</v>
      </c>
      <c r="D712" s="149">
        <f t="shared" si="68"/>
        <v>178.09744310451387</v>
      </c>
      <c r="E712" s="125">
        <f>B712/(B712+Overview!$F$22)</f>
        <v>0.58823529411764708</v>
      </c>
      <c r="F712" s="118">
        <f>EXP(Overview!$F$21/Overview!$F$5-Overview!$F$21/('='!C712+273.15))</f>
        <v>1.2060497570954571</v>
      </c>
      <c r="G712" s="77">
        <f t="shared" si="69"/>
        <v>2.6423107597292299</v>
      </c>
      <c r="H712" s="115">
        <f t="shared" si="70"/>
        <v>0.58823529411764708</v>
      </c>
      <c r="I712" s="80">
        <f>IF((A712-Overview!$F$43)/365=ROUND((A712-Overview!$F$43)/365,0),I711*0.05,I711+U711)</f>
        <v>8649.5651743417729</v>
      </c>
      <c r="J712" s="70">
        <f>IF(D712&lt;Overview!$F$16,1,'='!G712/Overview!$F$26)</f>
        <v>114.38574717442555</v>
      </c>
      <c r="K712" s="71">
        <f>IF(D712&lt;Overview!$F$17,'='!G712/Overview!$F$26,Overview!$F$33)</f>
        <v>9.1428571428571423</v>
      </c>
      <c r="L712" s="72">
        <f t="shared" si="71"/>
        <v>9.1428571428571423</v>
      </c>
      <c r="M712" s="81">
        <f>MIN(1,Overview!$F$44*F712*(G712-Overview!$F$25)^2+0.2)</f>
        <v>1</v>
      </c>
      <c r="N712" s="48">
        <f>L712*F712*Overview!$F$8</f>
        <v>0.12482270400293095</v>
      </c>
      <c r="O712" s="48">
        <f>F712*Overview!$F$6</f>
        <v>2.3686817229354781E-3</v>
      </c>
      <c r="P712" s="122">
        <f>N712*(H712/G712-(1+Overview!$F$35/'='!G712)/(Overview!$F$37*Overview!$F$33))/('='!H712+Overview!$F$36)</f>
        <v>2.4459345331428119E-3</v>
      </c>
      <c r="Q712" s="128">
        <f>(N712/G712-P712)*H712*Overview!$F$29*'='!G712^3</f>
        <v>440.06944571656192</v>
      </c>
      <c r="R712" s="57">
        <f t="shared" si="66"/>
        <v>0</v>
      </c>
      <c r="S712" s="58">
        <f t="shared" si="67"/>
        <v>2.1543063781721806E-3</v>
      </c>
      <c r="T712" s="58">
        <f>IF(D712&lt;Overview!$F$18,(1-Overview!$F$9)*'='!Q712-'='!D712*'='!O712,0)</f>
        <v>0</v>
      </c>
      <c r="U712" s="54">
        <f>IF(D712&gt;=Overview!$F$18,(1-Overview!$F$9)*'='!Q712-Overview!$F$18*'='!O712,0)</f>
        <v>37.074423241919227</v>
      </c>
      <c r="V712" s="2"/>
      <c r="W712" s="112">
        <f>G712/Overview!$F$19</f>
        <v>3.9012413402173776</v>
      </c>
      <c r="X712" s="60">
        <f>G712^3*(1+H712*Overview!$F$38)</f>
        <v>23.191544058889264</v>
      </c>
      <c r="Y712" s="61">
        <f>G712^3*Overview!$F$42*(1+Overview!$F$38*H712)+I712*Overview!$F$39/Overview!$F$40</f>
        <v>2.4631018883305211</v>
      </c>
      <c r="AD712" s="2"/>
    </row>
    <row r="713" spans="1:30">
      <c r="A713" s="34">
        <v>710</v>
      </c>
      <c r="B713">
        <v>1</v>
      </c>
      <c r="C713">
        <v>24</v>
      </c>
      <c r="D713" s="149">
        <f t="shared" si="68"/>
        <v>178.09744310451387</v>
      </c>
      <c r="E713" s="125">
        <f>B713/(B713+Overview!$F$22)</f>
        <v>0.58823529411764708</v>
      </c>
      <c r="F713" s="118">
        <f>EXP(Overview!$F$21/Overview!$F$5-Overview!$F$21/('='!C713+273.15))</f>
        <v>1.2060497570954571</v>
      </c>
      <c r="G713" s="77">
        <f t="shared" si="69"/>
        <v>2.6444650661074021</v>
      </c>
      <c r="H713" s="115">
        <f t="shared" si="70"/>
        <v>0.58823529411764708</v>
      </c>
      <c r="I713" s="80">
        <f>IF((A713-Overview!$F$43)/365=ROUND((A713-Overview!$F$43)/365,0),I712*0.05,I712+U712)</f>
        <v>8686.6395975836913</v>
      </c>
      <c r="J713" s="70">
        <f>IF(D713&lt;Overview!$F$16,1,'='!G713/Overview!$F$26)</f>
        <v>114.47900719079664</v>
      </c>
      <c r="K713" s="71">
        <f>IF(D713&lt;Overview!$F$17,'='!G713/Overview!$F$26,Overview!$F$33)</f>
        <v>9.1428571428571423</v>
      </c>
      <c r="L713" s="72">
        <f t="shared" si="71"/>
        <v>9.1428571428571423</v>
      </c>
      <c r="M713" s="81">
        <f>MIN(1,Overview!$F$44*F713*(G713-Overview!$F$25)^2+0.2)</f>
        <v>1</v>
      </c>
      <c r="N713" s="48">
        <f>L713*F713*Overview!$F$8</f>
        <v>0.12482270400293095</v>
      </c>
      <c r="O713" s="48">
        <f>F713*Overview!$F$6</f>
        <v>2.3686817229354781E-3</v>
      </c>
      <c r="P713" s="122">
        <f>N713*(H713/G713-(1+Overview!$F$35/'='!G713)/(Overview!$F$37*Overview!$F$33))/('='!H713+Overview!$F$36)</f>
        <v>2.4393241176412749E-3</v>
      </c>
      <c r="Q713" s="128">
        <f>(N713/G713-P713)*H713*Overview!$F$29*'='!G713^3</f>
        <v>440.83280365967511</v>
      </c>
      <c r="R713" s="57">
        <f t="shared" si="66"/>
        <v>0</v>
      </c>
      <c r="S713" s="58">
        <f t="shared" si="67"/>
        <v>2.1502358046718716E-3</v>
      </c>
      <c r="T713" s="58">
        <f>IF(D713&lt;Overview!$F$18,(1-Overview!$F$9)*'='!Q713-'='!D713*'='!O713,0)</f>
        <v>0</v>
      </c>
      <c r="U713" s="54">
        <f>IF(D713&gt;=Overview!$F$18,(1-Overview!$F$9)*'='!Q713-Overview!$F$18*'='!O713,0)</f>
        <v>37.139461338672476</v>
      </c>
      <c r="V713" s="2"/>
      <c r="W713" s="112">
        <f>G713/Overview!$F$19</f>
        <v>3.9044220671894316</v>
      </c>
      <c r="X713" s="60">
        <f>G713^3*(1+H713*Overview!$F$38)</f>
        <v>23.248315318493024</v>
      </c>
      <c r="Y713" s="61">
        <f>G713^3*Overview!$F$42*(1+Overview!$F$38*H713)+I713*Overview!$F$39/Overview!$F$40</f>
        <v>2.469822353904827</v>
      </c>
      <c r="AD713" s="2"/>
    </row>
    <row r="714" spans="1:30">
      <c r="A714" s="34">
        <v>711</v>
      </c>
      <c r="B714">
        <v>1</v>
      </c>
      <c r="C714">
        <v>24</v>
      </c>
      <c r="D714" s="149">
        <f t="shared" si="68"/>
        <v>178.09744310451387</v>
      </c>
      <c r="E714" s="125">
        <f>B714/(B714+Overview!$F$22)</f>
        <v>0.58823529411764708</v>
      </c>
      <c r="F714" s="118">
        <f>EXP(Overview!$F$21/Overview!$F$5-Overview!$F$21/('='!C714+273.15))</f>
        <v>1.2060497570954571</v>
      </c>
      <c r="G714" s="77">
        <f t="shared" si="69"/>
        <v>2.6466153019120737</v>
      </c>
      <c r="H714" s="115">
        <f t="shared" si="70"/>
        <v>0.58823529411764708</v>
      </c>
      <c r="I714" s="80">
        <f>IF((A714-Overview!$F$43)/365=ROUND((A714-Overview!$F$43)/365,0),I713*0.05,I713+U713)</f>
        <v>8723.7790589223641</v>
      </c>
      <c r="J714" s="70">
        <f>IF(D714&lt;Overview!$F$16,1,'='!G714/Overview!$F$26)</f>
        <v>114.57209099186467</v>
      </c>
      <c r="K714" s="71">
        <f>IF(D714&lt;Overview!$F$17,'='!G714/Overview!$F$26,Overview!$F$33)</f>
        <v>9.1428571428571423</v>
      </c>
      <c r="L714" s="72">
        <f t="shared" si="71"/>
        <v>9.1428571428571423</v>
      </c>
      <c r="M714" s="81">
        <f>MIN(1,Overview!$F$44*F714*(G714-Overview!$F$25)^2+0.2)</f>
        <v>1</v>
      </c>
      <c r="N714" s="48">
        <f>L714*F714*Overview!$F$8</f>
        <v>0.12482270400293095</v>
      </c>
      <c r="O714" s="48">
        <f>F714*Overview!$F$6</f>
        <v>2.3686817229354781E-3</v>
      </c>
      <c r="P714" s="122">
        <f>N714*(H714/G714-(1+Overview!$F$35/'='!G714)/(Overview!$F$37*Overview!$F$33))/('='!H714+Overview!$F$36)</f>
        <v>2.4327369236378069E-3</v>
      </c>
      <c r="Q714" s="128">
        <f>(N714/G714-P714)*H714*Overview!$F$29*'='!G714^3</f>
        <v>441.59545046852043</v>
      </c>
      <c r="R714" s="57">
        <f t="shared" si="66"/>
        <v>0</v>
      </c>
      <c r="S714" s="58">
        <f t="shared" si="67"/>
        <v>2.1461729225421078E-3</v>
      </c>
      <c r="T714" s="58">
        <f>IF(D714&lt;Overview!$F$18,(1-Overview!$F$9)*'='!Q714-'='!D714*'='!O714,0)</f>
        <v>0</v>
      </c>
      <c r="U714" s="54">
        <f>IF(D714&gt;=Overview!$F$18,(1-Overview!$F$9)*'='!Q714-Overview!$F$18*'='!O714,0)</f>
        <v>37.204438846786097</v>
      </c>
      <c r="V714" s="2"/>
      <c r="W714" s="112">
        <f>G714/Overview!$F$19</f>
        <v>3.9075967841607464</v>
      </c>
      <c r="X714" s="60">
        <f>G714^3*(1+H714*Overview!$F$38)</f>
        <v>23.305071618742041</v>
      </c>
      <c r="Y714" s="61">
        <f>G714^3*Overview!$F$42*(1+Overview!$F$38*H714)+I714*Overview!$F$39/Overview!$F$40</f>
        <v>2.4765442993381375</v>
      </c>
      <c r="AD714" s="2"/>
    </row>
    <row r="715" spans="1:30">
      <c r="A715" s="34">
        <v>712</v>
      </c>
      <c r="B715">
        <v>1</v>
      </c>
      <c r="C715">
        <v>24</v>
      </c>
      <c r="D715" s="149">
        <f t="shared" si="68"/>
        <v>178.09744310451387</v>
      </c>
      <c r="E715" s="125">
        <f>B715/(B715+Overview!$F$22)</f>
        <v>0.58823529411764708</v>
      </c>
      <c r="F715" s="118">
        <f>EXP(Overview!$F$21/Overview!$F$5-Overview!$F$21/('='!C715+273.15))</f>
        <v>1.2060497570954571</v>
      </c>
      <c r="G715" s="77">
        <f t="shared" si="69"/>
        <v>2.648761474834616</v>
      </c>
      <c r="H715" s="115">
        <f t="shared" si="70"/>
        <v>0.58823529411764708</v>
      </c>
      <c r="I715" s="80">
        <f>IF((A715-Overview!$F$43)/365=ROUND((A715-Overview!$F$43)/365,0),I714*0.05,I714+U714)</f>
        <v>8760.9834977691498</v>
      </c>
      <c r="J715" s="70">
        <f>IF(D715&lt;Overview!$F$16,1,'='!G715/Overview!$F$26)</f>
        <v>114.66499891058945</v>
      </c>
      <c r="K715" s="71">
        <f>IF(D715&lt;Overview!$F$17,'='!G715/Overview!$F$26,Overview!$F$33)</f>
        <v>9.1428571428571423</v>
      </c>
      <c r="L715" s="72">
        <f t="shared" si="71"/>
        <v>9.1428571428571423</v>
      </c>
      <c r="M715" s="81">
        <f>MIN(1,Overview!$F$44*F715*(G715-Overview!$F$25)^2+0.2)</f>
        <v>1</v>
      </c>
      <c r="N715" s="48">
        <f>L715*F715*Overview!$F$8</f>
        <v>0.12482270400293095</v>
      </c>
      <c r="O715" s="48">
        <f>F715*Overview!$F$6</f>
        <v>2.3686817229354781E-3</v>
      </c>
      <c r="P715" s="122">
        <f>N715*(H715/G715-(1+Overview!$F$35/'='!G715)/(Overview!$F$37*Overview!$F$33))/('='!H715+Overview!$F$36)</f>
        <v>2.4261728407052041E-3</v>
      </c>
      <c r="Q715" s="128">
        <f>(N715/G715-P715)*H715*Overview!$F$29*'='!G715^3</f>
        <v>442.3573849056117</v>
      </c>
      <c r="R715" s="57">
        <f t="shared" si="66"/>
        <v>0</v>
      </c>
      <c r="S715" s="58">
        <f t="shared" si="67"/>
        <v>2.1421177172500018E-3</v>
      </c>
      <c r="T715" s="58">
        <f>IF(D715&lt;Overview!$F$18,(1-Overview!$F$9)*'='!Q715-'='!D715*'='!O715,0)</f>
        <v>0</v>
      </c>
      <c r="U715" s="54">
        <f>IF(D715&gt;=Overview!$F$18,(1-Overview!$F$9)*'='!Q715-Overview!$F$18*'='!O715,0)</f>
        <v>37.269355660826271</v>
      </c>
      <c r="V715" s="2"/>
      <c r="W715" s="112">
        <f>G715/Overview!$F$19</f>
        <v>3.9107655024872523</v>
      </c>
      <c r="X715" s="60">
        <f>G715^3*(1+H715*Overview!$F$38)</f>
        <v>23.361812714165211</v>
      </c>
      <c r="Y715" s="61">
        <f>G715^3*Overview!$F$42*(1+Overview!$F$38*H715)+I715*Overview!$F$39/Overview!$F$40</f>
        <v>2.483267699905201</v>
      </c>
      <c r="AD715" s="2"/>
    </row>
    <row r="716" spans="1:30">
      <c r="A716" s="34">
        <v>713</v>
      </c>
      <c r="B716">
        <v>1</v>
      </c>
      <c r="C716">
        <v>24</v>
      </c>
      <c r="D716" s="149">
        <f t="shared" si="68"/>
        <v>178.09744310451387</v>
      </c>
      <c r="E716" s="125">
        <f>B716/(B716+Overview!$F$22)</f>
        <v>0.58823529411764708</v>
      </c>
      <c r="F716" s="118">
        <f>EXP(Overview!$F$21/Overview!$F$5-Overview!$F$21/('='!C716+273.15))</f>
        <v>1.2060497570954571</v>
      </c>
      <c r="G716" s="77">
        <f t="shared" si="69"/>
        <v>2.6509035925518658</v>
      </c>
      <c r="H716" s="115">
        <f t="shared" si="70"/>
        <v>0.58823529411764708</v>
      </c>
      <c r="I716" s="80">
        <f>IF((A716-Overview!$F$43)/365=ROUND((A716-Overview!$F$43)/365,0),I715*0.05,I715+U715)</f>
        <v>8798.2528534299763</v>
      </c>
      <c r="J716" s="70">
        <f>IF(D716&lt;Overview!$F$16,1,'='!G716/Overview!$F$26)</f>
        <v>114.75773127930155</v>
      </c>
      <c r="K716" s="71">
        <f>IF(D716&lt;Overview!$F$17,'='!G716/Overview!$F$26,Overview!$F$33)</f>
        <v>9.1428571428571423</v>
      </c>
      <c r="L716" s="72">
        <f t="shared" si="71"/>
        <v>9.1428571428571423</v>
      </c>
      <c r="M716" s="81">
        <f>MIN(1,Overview!$F$44*F716*(G716-Overview!$F$25)^2+0.2)</f>
        <v>1</v>
      </c>
      <c r="N716" s="48">
        <f>L716*F716*Overview!$F$8</f>
        <v>0.12482270400293095</v>
      </c>
      <c r="O716" s="48">
        <f>F716*Overview!$F$6</f>
        <v>2.3686817229354781E-3</v>
      </c>
      <c r="P716" s="122">
        <f>N716*(H716/G716-(1+Overview!$F$35/'='!G716)/(Overview!$F$37*Overview!$F$33))/('='!H716+Overview!$F$36)</f>
        <v>2.4196317591073969E-3</v>
      </c>
      <c r="Q716" s="128">
        <f>(N716/G716-P716)*H716*Overview!$F$29*'='!G716^3</f>
        <v>443.11860574452993</v>
      </c>
      <c r="R716" s="57">
        <f t="shared" si="66"/>
        <v>0</v>
      </c>
      <c r="S716" s="58">
        <f t="shared" si="67"/>
        <v>2.1380701742901298E-3</v>
      </c>
      <c r="T716" s="58">
        <f>IF(D716&lt;Overview!$F$18,(1-Overview!$F$9)*'='!Q716-'='!D716*'='!O716,0)</f>
        <v>0</v>
      </c>
      <c r="U716" s="54">
        <f>IF(D716&gt;=Overview!$F$18,(1-Overview!$F$9)*'='!Q716-Overview!$F$18*'='!O716,0)</f>
        <v>37.334211676302104</v>
      </c>
      <c r="V716" s="2"/>
      <c r="W716" s="112">
        <f>G716/Overview!$F$19</f>
        <v>3.9139282335034191</v>
      </c>
      <c r="X716" s="60">
        <f>G716^3*(1+H716*Overview!$F$38)</f>
        <v>23.418538360365645</v>
      </c>
      <c r="Y716" s="61">
        <f>G716^3*Overview!$F$42*(1+Overview!$F$38*H716)+I716*Overview!$F$39/Overview!$F$40</f>
        <v>2.4899925309728657</v>
      </c>
      <c r="AD716" s="2"/>
    </row>
    <row r="717" spans="1:30">
      <c r="A717" s="34">
        <v>714</v>
      </c>
      <c r="B717">
        <v>1</v>
      </c>
      <c r="C717">
        <v>24</v>
      </c>
      <c r="D717" s="149">
        <f t="shared" si="68"/>
        <v>178.09744310451387</v>
      </c>
      <c r="E717" s="125">
        <f>B717/(B717+Overview!$F$22)</f>
        <v>0.58823529411764708</v>
      </c>
      <c r="F717" s="118">
        <f>EXP(Overview!$F$21/Overview!$F$5-Overview!$F$21/('='!C717+273.15))</f>
        <v>1.2060497570954571</v>
      </c>
      <c r="G717" s="77">
        <f t="shared" si="69"/>
        <v>2.6530416627261557</v>
      </c>
      <c r="H717" s="115">
        <f t="shared" si="70"/>
        <v>0.58823529411764708</v>
      </c>
      <c r="I717" s="80">
        <f>IF((A717-Overview!$F$43)/365=ROUND((A717-Overview!$F$43)/365,0),I716*0.05,I716+U716)</f>
        <v>8835.5870651062778</v>
      </c>
      <c r="J717" s="70">
        <f>IF(D717&lt;Overview!$F$16,1,'='!G717/Overview!$F$26)</f>
        <v>114.85028842970371</v>
      </c>
      <c r="K717" s="71">
        <f>IF(D717&lt;Overview!$F$17,'='!G717/Overview!$F$26,Overview!$F$33)</f>
        <v>9.1428571428571423</v>
      </c>
      <c r="L717" s="72">
        <f t="shared" si="71"/>
        <v>9.1428571428571423</v>
      </c>
      <c r="M717" s="81">
        <f>MIN(1,Overview!$F$44*F717*(G717-Overview!$F$25)^2+0.2)</f>
        <v>1</v>
      </c>
      <c r="N717" s="48">
        <f>L717*F717*Overview!$F$8</f>
        <v>0.12482270400293095</v>
      </c>
      <c r="O717" s="48">
        <f>F717*Overview!$F$6</f>
        <v>2.3686817229354781E-3</v>
      </c>
      <c r="P717" s="122">
        <f>N717*(H717/G717-(1+Overview!$F$35/'='!G717)/(Overview!$F$37*Overview!$F$33))/('='!H717+Overview!$F$36)</f>
        <v>2.4131135697940355E-3</v>
      </c>
      <c r="Q717" s="128">
        <f>(N717/G717-P717)*H717*Overview!$F$29*'='!G717^3</f>
        <v>443.87911176987558</v>
      </c>
      <c r="R717" s="57">
        <f t="shared" si="66"/>
        <v>0</v>
      </c>
      <c r="S717" s="58">
        <f t="shared" si="67"/>
        <v>2.1340302791844723E-3</v>
      </c>
      <c r="T717" s="58">
        <f>IF(D717&lt;Overview!$F$18,(1-Overview!$F$9)*'='!Q717-'='!D717*'='!O717,0)</f>
        <v>0</v>
      </c>
      <c r="U717" s="54">
        <f>IF(D717&gt;=Overview!$F$18,(1-Overview!$F$9)*'='!Q717-Overview!$F$18*'='!O717,0)</f>
        <v>37.399006789661556</v>
      </c>
      <c r="V717" s="2"/>
      <c r="W717" s="112">
        <f>G717/Overview!$F$19</f>
        <v>3.9170849885223027</v>
      </c>
      <c r="X717" s="60">
        <f>G717^3*(1+H717*Overview!$F$38)</f>
        <v>23.475248314018764</v>
      </c>
      <c r="Y717" s="61">
        <f>G717^3*Overview!$F$42*(1+Overview!$F$38*H717)+I717*Overview!$F$39/Overview!$F$40</f>
        <v>2.4967187679999436</v>
      </c>
      <c r="AD717" s="2"/>
    </row>
    <row r="718" spans="1:30">
      <c r="A718" s="34">
        <v>715</v>
      </c>
      <c r="B718">
        <v>1</v>
      </c>
      <c r="C718">
        <v>24</v>
      </c>
      <c r="D718" s="149">
        <f t="shared" si="68"/>
        <v>178.09744310451387</v>
      </c>
      <c r="E718" s="125">
        <f>B718/(B718+Overview!$F$22)</f>
        <v>0.58823529411764708</v>
      </c>
      <c r="F718" s="118">
        <f>EXP(Overview!$F$21/Overview!$F$5-Overview!$F$21/('='!C718+273.15))</f>
        <v>1.2060497570954571</v>
      </c>
      <c r="G718" s="77">
        <f t="shared" si="69"/>
        <v>2.6551756930053401</v>
      </c>
      <c r="H718" s="115">
        <f t="shared" si="70"/>
        <v>0.58823529411764708</v>
      </c>
      <c r="I718" s="80">
        <f>IF((A718-Overview!$F$43)/365=ROUND((A718-Overview!$F$43)/365,0),I717*0.05,I717+U717)</f>
        <v>8872.9860718959389</v>
      </c>
      <c r="J718" s="70">
        <f>IF(D718&lt;Overview!$F$16,1,'='!G718/Overview!$F$26)</f>
        <v>114.94267069287187</v>
      </c>
      <c r="K718" s="71">
        <f>IF(D718&lt;Overview!$F$17,'='!G718/Overview!$F$26,Overview!$F$33)</f>
        <v>9.1428571428571423</v>
      </c>
      <c r="L718" s="72">
        <f t="shared" si="71"/>
        <v>9.1428571428571423</v>
      </c>
      <c r="M718" s="81">
        <f>MIN(1,Overview!$F$44*F718*(G718-Overview!$F$25)^2+0.2)</f>
        <v>1</v>
      </c>
      <c r="N718" s="48">
        <f>L718*F718*Overview!$F$8</f>
        <v>0.12482270400293095</v>
      </c>
      <c r="O718" s="48">
        <f>F718*Overview!$F$6</f>
        <v>2.3686817229354781E-3</v>
      </c>
      <c r="P718" s="122">
        <f>N718*(H718/G718-(1+Overview!$F$35/'='!G718)/(Overview!$F$37*Overview!$F$33))/('='!H718+Overview!$F$36)</f>
        <v>2.4066181643951396E-3</v>
      </c>
      <c r="Q718" s="128">
        <f>(N718/G718-P718)*H718*Overview!$F$29*'='!G718^3</f>
        <v>444.63890177722055</v>
      </c>
      <c r="R718" s="57">
        <f t="shared" si="66"/>
        <v>0</v>
      </c>
      <c r="S718" s="58">
        <f t="shared" si="67"/>
        <v>2.1299980174823681E-3</v>
      </c>
      <c r="T718" s="58">
        <f>IF(D718&lt;Overview!$F$18,(1-Overview!$F$9)*'='!Q718-'='!D718*'='!O718,0)</f>
        <v>0</v>
      </c>
      <c r="U718" s="54">
        <f>IF(D718&gt;=Overview!$F$18,(1-Overview!$F$9)*'='!Q718-Overview!$F$18*'='!O718,0)</f>
        <v>37.463740898287348</v>
      </c>
      <c r="V718" s="2"/>
      <c r="W718" s="112">
        <f>G718/Overview!$F$19</f>
        <v>3.9202357788355826</v>
      </c>
      <c r="X718" s="60">
        <f>G718^3*(1+H718*Overview!$F$38)</f>
        <v>23.531942332870329</v>
      </c>
      <c r="Y718" s="61">
        <f>G718^3*Overview!$F$42*(1+Overview!$F$38*H718)+I718*Overview!$F$39/Overview!$F$40</f>
        <v>2.5034463865370804</v>
      </c>
      <c r="AD718" s="2"/>
    </row>
    <row r="719" spans="1:30">
      <c r="A719" s="34">
        <v>716</v>
      </c>
      <c r="B719">
        <v>1</v>
      </c>
      <c r="C719">
        <v>24</v>
      </c>
      <c r="D719" s="149">
        <f t="shared" si="68"/>
        <v>178.09744310451387</v>
      </c>
      <c r="E719" s="125">
        <f>B719/(B719+Overview!$F$22)</f>
        <v>0.58823529411764708</v>
      </c>
      <c r="F719" s="118">
        <f>EXP(Overview!$F$21/Overview!$F$5-Overview!$F$21/('='!C719+273.15))</f>
        <v>1.2060497570954571</v>
      </c>
      <c r="G719" s="77">
        <f t="shared" si="69"/>
        <v>2.6573056910228225</v>
      </c>
      <c r="H719" s="115">
        <f t="shared" si="70"/>
        <v>0.58823529411764708</v>
      </c>
      <c r="I719" s="80">
        <f>IF((A719-Overview!$F$43)/365=ROUND((A719-Overview!$F$43)/365,0),I718*0.05,I718+U718)</f>
        <v>8910.4498127942261</v>
      </c>
      <c r="J719" s="70">
        <f>IF(D719&lt;Overview!$F$16,1,'='!G719/Overview!$F$26)</f>
        <v>115.03487839925639</v>
      </c>
      <c r="K719" s="71">
        <f>IF(D719&lt;Overview!$F$17,'='!G719/Overview!$F$26,Overview!$F$33)</f>
        <v>9.1428571428571423</v>
      </c>
      <c r="L719" s="72">
        <f t="shared" si="71"/>
        <v>9.1428571428571423</v>
      </c>
      <c r="M719" s="81">
        <f>MIN(1,Overview!$F$44*F719*(G719-Overview!$F$25)^2+0.2)</f>
        <v>1</v>
      </c>
      <c r="N719" s="48">
        <f>L719*F719*Overview!$F$8</f>
        <v>0.12482270400293095</v>
      </c>
      <c r="O719" s="48">
        <f>F719*Overview!$F$6</f>
        <v>2.3686817229354781E-3</v>
      </c>
      <c r="P719" s="122">
        <f>N719*(H719/G719-(1+Overview!$F$35/'='!G719)/(Overview!$F$37*Overview!$F$33))/('='!H719+Overview!$F$36)</f>
        <v>2.4001454352157916E-3</v>
      </c>
      <c r="Q719" s="128">
        <f>(N719/G719-P719)*H719*Overview!$F$29*'='!G719^3</f>
        <v>445.39797457306025</v>
      </c>
      <c r="R719" s="57">
        <f t="shared" si="66"/>
        <v>0</v>
      </c>
      <c r="S719" s="58">
        <f t="shared" si="67"/>
        <v>2.1259733747604572E-3</v>
      </c>
      <c r="T719" s="58">
        <f>IF(D719&lt;Overview!$F$18,(1-Overview!$F$9)*'='!Q719-'='!D719*'='!O719,0)</f>
        <v>0</v>
      </c>
      <c r="U719" s="54">
        <f>IF(D719&gt;=Overview!$F$18,(1-Overview!$F$9)*'='!Q719-Overview!$F$18*'='!O719,0)</f>
        <v>37.528413900492886</v>
      </c>
      <c r="V719" s="2"/>
      <c r="W719" s="112">
        <f>G719/Overview!$F$19</f>
        <v>3.9233806157136017</v>
      </c>
      <c r="X719" s="60">
        <f>G719^3*(1+H719*Overview!$F$38)</f>
        <v>23.588620175734487</v>
      </c>
      <c r="Y719" s="61">
        <f>G719^3*Overview!$F$42*(1+Overview!$F$38*H719)+I719*Overview!$F$39/Overview!$F$40</f>
        <v>2.5101753622266165</v>
      </c>
      <c r="AD719" s="2"/>
    </row>
    <row r="720" spans="1:30">
      <c r="A720" s="34">
        <v>717</v>
      </c>
      <c r="B720">
        <v>1</v>
      </c>
      <c r="C720">
        <v>24</v>
      </c>
      <c r="D720" s="149">
        <f t="shared" si="68"/>
        <v>178.09744310451387</v>
      </c>
      <c r="E720" s="125">
        <f>B720/(B720+Overview!$F$22)</f>
        <v>0.58823529411764708</v>
      </c>
      <c r="F720" s="118">
        <f>EXP(Overview!$F$21/Overview!$F$5-Overview!$F$21/('='!C720+273.15))</f>
        <v>1.2060497570954571</v>
      </c>
      <c r="G720" s="77">
        <f t="shared" si="69"/>
        <v>2.6594316643975828</v>
      </c>
      <c r="H720" s="115">
        <f t="shared" si="70"/>
        <v>0.58823529411764708</v>
      </c>
      <c r="I720" s="80">
        <f>IF((A720-Overview!$F$43)/365=ROUND((A720-Overview!$F$43)/365,0),I719*0.05,I719+U719)</f>
        <v>8947.9782266947186</v>
      </c>
      <c r="J720" s="70">
        <f>IF(D720&lt;Overview!$F$16,1,'='!G720/Overview!$F$26)</f>
        <v>115.12691187868325</v>
      </c>
      <c r="K720" s="71">
        <f>IF(D720&lt;Overview!$F$17,'='!G720/Overview!$F$26,Overview!$F$33)</f>
        <v>9.1428571428571423</v>
      </c>
      <c r="L720" s="72">
        <f t="shared" si="71"/>
        <v>9.1428571428571423</v>
      </c>
      <c r="M720" s="81">
        <f>MIN(1,Overview!$F$44*F720*(G720-Overview!$F$25)^2+0.2)</f>
        <v>1</v>
      </c>
      <c r="N720" s="48">
        <f>L720*F720*Overview!$F$8</f>
        <v>0.12482270400293095</v>
      </c>
      <c r="O720" s="48">
        <f>F720*Overview!$F$6</f>
        <v>2.3686817229354781E-3</v>
      </c>
      <c r="P720" s="122">
        <f>N720*(H720/G720-(1+Overview!$F$35/'='!G720)/(Overview!$F$37*Overview!$F$33))/('='!H720+Overview!$F$36)</f>
        <v>2.3936952752308914E-3</v>
      </c>
      <c r="Q720" s="128">
        <f>(N720/G720-P720)*H720*Overview!$F$29*'='!G720^3</f>
        <v>446.15632897476593</v>
      </c>
      <c r="R720" s="57">
        <f t="shared" si="66"/>
        <v>0</v>
      </c>
      <c r="S720" s="58">
        <f t="shared" si="67"/>
        <v>2.1219563366226398E-3</v>
      </c>
      <c r="T720" s="58">
        <f>IF(D720&lt;Overview!$F$18,(1-Overview!$F$9)*'='!Q720-'='!D720*'='!O720,0)</f>
        <v>0</v>
      </c>
      <c r="U720" s="54">
        <f>IF(D720&gt;=Overview!$F$18,(1-Overview!$F$9)*'='!Q720-Overview!$F$18*'='!O720,0)</f>
        <v>37.593025695518207</v>
      </c>
      <c r="V720" s="2"/>
      <c r="W720" s="112">
        <f>G720/Overview!$F$19</f>
        <v>3.926519510405408</v>
      </c>
      <c r="X720" s="60">
        <f>G720^3*(1+H720*Overview!$F$38)</f>
        <v>23.645281602491771</v>
      </c>
      <c r="Y720" s="61">
        <f>G720^3*Overview!$F$42*(1+Overview!$F$38*H720)+I720*Overview!$F$39/Overview!$F$40</f>
        <v>2.5169056708024478</v>
      </c>
      <c r="AD720" s="2"/>
    </row>
    <row r="721" spans="1:30">
      <c r="A721" s="34">
        <v>718</v>
      </c>
      <c r="B721">
        <v>1</v>
      </c>
      <c r="C721">
        <v>24</v>
      </c>
      <c r="D721" s="149">
        <f t="shared" si="68"/>
        <v>178.09744310451387</v>
      </c>
      <c r="E721" s="125">
        <f>B721/(B721+Overview!$F$22)</f>
        <v>0.58823529411764708</v>
      </c>
      <c r="F721" s="118">
        <f>EXP(Overview!$F$21/Overview!$F$5-Overview!$F$21/('='!C721+273.15))</f>
        <v>1.2060497570954571</v>
      </c>
      <c r="G721" s="77">
        <f t="shared" si="69"/>
        <v>2.6615536207342054</v>
      </c>
      <c r="H721" s="115">
        <f t="shared" si="70"/>
        <v>0.58823529411764708</v>
      </c>
      <c r="I721" s="80">
        <f>IF((A721-Overview!$F$43)/365=ROUND((A721-Overview!$F$43)/365,0),I720*0.05,I720+U720)</f>
        <v>8985.5712523902366</v>
      </c>
      <c r="J721" s="70">
        <f>IF(D721&lt;Overview!$F$16,1,'='!G721/Overview!$F$26)</f>
        <v>115.21877146035521</v>
      </c>
      <c r="K721" s="71">
        <f>IF(D721&lt;Overview!$F$17,'='!G721/Overview!$F$26,Overview!$F$33)</f>
        <v>9.1428571428571423</v>
      </c>
      <c r="L721" s="72">
        <f t="shared" si="71"/>
        <v>9.1428571428571423</v>
      </c>
      <c r="M721" s="81">
        <f>MIN(1,Overview!$F$44*F721*(G721-Overview!$F$25)^2+0.2)</f>
        <v>1</v>
      </c>
      <c r="N721" s="48">
        <f>L721*F721*Overview!$F$8</f>
        <v>0.12482270400293095</v>
      </c>
      <c r="O721" s="48">
        <f>F721*Overview!$F$6</f>
        <v>2.3686817229354781E-3</v>
      </c>
      <c r="P721" s="122">
        <f>N721*(H721/G721-(1+Overview!$F$35/'='!G721)/(Overview!$F$37*Overview!$F$33))/('='!H721+Overview!$F$36)</f>
        <v>2.3872675780799374E-3</v>
      </c>
      <c r="Q721" s="128">
        <f>(N721/G721-P721)*H721*Overview!$F$29*'='!G721^3</f>
        <v>446.91396381053715</v>
      </c>
      <c r="R721" s="57">
        <f t="shared" si="66"/>
        <v>0</v>
      </c>
      <c r="S721" s="58">
        <f t="shared" si="67"/>
        <v>2.1179468887000115E-3</v>
      </c>
      <c r="T721" s="58">
        <f>IF(D721&lt;Overview!$F$18,(1-Overview!$F$9)*'='!Q721-'='!D721*'='!O721,0)</f>
        <v>0</v>
      </c>
      <c r="U721" s="54">
        <f>IF(D721&gt;=Overview!$F$18,(1-Overview!$F$9)*'='!Q721-Overview!$F$18*'='!O721,0)</f>
        <v>37.657576183525919</v>
      </c>
      <c r="V721" s="2"/>
      <c r="W721" s="112">
        <f>G721/Overview!$F$19</f>
        <v>3.9296524741387944</v>
      </c>
      <c r="X721" s="60">
        <f>G721^3*(1+H721*Overview!$F$38)</f>
        <v>23.701926374087165</v>
      </c>
      <c r="Y721" s="61">
        <f>G721^3*Overview!$F$42*(1+Overview!$F$38*H721)+I721*Overview!$F$39/Overview!$F$40</f>
        <v>2.5236372880898932</v>
      </c>
      <c r="AD721" s="2"/>
    </row>
    <row r="722" spans="1:30">
      <c r="A722" s="34">
        <v>719</v>
      </c>
      <c r="B722">
        <v>1</v>
      </c>
      <c r="C722">
        <v>24</v>
      </c>
      <c r="D722" s="149">
        <f t="shared" si="68"/>
        <v>178.09744310451387</v>
      </c>
      <c r="E722" s="125">
        <f>B722/(B722+Overview!$F$22)</f>
        <v>0.58823529411764708</v>
      </c>
      <c r="F722" s="118">
        <f>EXP(Overview!$F$21/Overview!$F$5-Overview!$F$21/('='!C722+273.15))</f>
        <v>1.2060497570954571</v>
      </c>
      <c r="G722" s="77">
        <f t="shared" si="69"/>
        <v>2.6636715676229055</v>
      </c>
      <c r="H722" s="115">
        <f t="shared" si="70"/>
        <v>0.58823529411764708</v>
      </c>
      <c r="I722" s="80">
        <f>IF((A722-Overview!$F$43)/365=ROUND((A722-Overview!$F$43)/365,0),I721*0.05,I721+U721)</f>
        <v>9023.2288285737632</v>
      </c>
      <c r="J722" s="70">
        <f>IF(D722&lt;Overview!$F$16,1,'='!G722/Overview!$F$26)</f>
        <v>115.31045747285306</v>
      </c>
      <c r="K722" s="71">
        <f>IF(D722&lt;Overview!$F$17,'='!G722/Overview!$F$26,Overview!$F$33)</f>
        <v>9.1428571428571423</v>
      </c>
      <c r="L722" s="72">
        <f t="shared" si="71"/>
        <v>9.1428571428571423</v>
      </c>
      <c r="M722" s="81">
        <f>MIN(1,Overview!$F$44*F722*(G722-Overview!$F$25)^2+0.2)</f>
        <v>1</v>
      </c>
      <c r="N722" s="48">
        <f>L722*F722*Overview!$F$8</f>
        <v>0.12482270400293095</v>
      </c>
      <c r="O722" s="48">
        <f>F722*Overview!$F$6</f>
        <v>2.3686817229354781E-3</v>
      </c>
      <c r="P722" s="122">
        <f>N722*(H722/G722-(1+Overview!$F$35/'='!G722)/(Overview!$F$37*Overview!$F$33))/('='!H722+Overview!$F$36)</f>
        <v>2.3808622380618763E-3</v>
      </c>
      <c r="Q722" s="128">
        <f>(N722/G722-P722)*H722*Overview!$F$29*'='!G722^3</f>
        <v>447.67087791935501</v>
      </c>
      <c r="R722" s="57">
        <f t="shared" si="66"/>
        <v>0</v>
      </c>
      <c r="S722" s="58">
        <f t="shared" si="67"/>
        <v>2.1139450166508191E-3</v>
      </c>
      <c r="T722" s="58">
        <f>IF(D722&lt;Overview!$F$18,(1-Overview!$F$9)*'='!Q722-'='!D722*'='!O722,0)</f>
        <v>0</v>
      </c>
      <c r="U722" s="54">
        <f>IF(D722&gt;=Overview!$F$18,(1-Overview!$F$9)*'='!Q722-Overview!$F$18*'='!O722,0)</f>
        <v>37.722065265597202</v>
      </c>
      <c r="V722" s="2"/>
      <c r="W722" s="112">
        <f>G722/Overview!$F$19</f>
        <v>3.9327795181203387</v>
      </c>
      <c r="X722" s="60">
        <f>G722^3*(1+H722*Overview!$F$38)</f>
        <v>23.758554252528093</v>
      </c>
      <c r="Y722" s="61">
        <f>G722^3*Overview!$F$42*(1+Overview!$F$38*H722)+I722*Overview!$F$39/Overview!$F$40</f>
        <v>2.5303701900055522</v>
      </c>
      <c r="AD722" s="2"/>
    </row>
    <row r="723" spans="1:30">
      <c r="A723" s="34">
        <v>720</v>
      </c>
      <c r="B723">
        <v>1</v>
      </c>
      <c r="C723">
        <v>24</v>
      </c>
      <c r="D723" s="149">
        <f t="shared" si="68"/>
        <v>178.09744310451387</v>
      </c>
      <c r="E723" s="125">
        <f>B723/(B723+Overview!$F$22)</f>
        <v>0.58823529411764708</v>
      </c>
      <c r="F723" s="118">
        <f>EXP(Overview!$F$21/Overview!$F$5-Overview!$F$21/('='!C723+273.15))</f>
        <v>1.2060497570954571</v>
      </c>
      <c r="G723" s="77">
        <f t="shared" si="69"/>
        <v>2.6657855126395562</v>
      </c>
      <c r="H723" s="115">
        <f t="shared" si="70"/>
        <v>0.58823529411764708</v>
      </c>
      <c r="I723" s="80">
        <f>IF((A723-Overview!$F$43)/365=ROUND((A723-Overview!$F$43)/365,0),I722*0.05,I722+U722)</f>
        <v>9060.950893839361</v>
      </c>
      <c r="J723" s="70">
        <f>IF(D723&lt;Overview!$F$16,1,'='!G723/Overview!$F$26)</f>
        <v>115.40197024413663</v>
      </c>
      <c r="K723" s="71">
        <f>IF(D723&lt;Overview!$F$17,'='!G723/Overview!$F$26,Overview!$F$33)</f>
        <v>9.1428571428571423</v>
      </c>
      <c r="L723" s="72">
        <f t="shared" si="71"/>
        <v>9.1428571428571423</v>
      </c>
      <c r="M723" s="81">
        <f>MIN(1,Overview!$F$44*F723*(G723-Overview!$F$25)^2+0.2)</f>
        <v>1</v>
      </c>
      <c r="N723" s="48">
        <f>L723*F723*Overview!$F$8</f>
        <v>0.12482270400293095</v>
      </c>
      <c r="O723" s="48">
        <f>F723*Overview!$F$6</f>
        <v>2.3686817229354781E-3</v>
      </c>
      <c r="P723" s="122">
        <f>N723*(H723/G723-(1+Overview!$F$35/'='!G723)/(Overview!$F$37*Overview!$F$33))/('='!H723+Overview!$F$36)</f>
        <v>2.3744791501299966E-3</v>
      </c>
      <c r="Q723" s="128">
        <f>(N723/G723-P723)*H723*Overview!$F$29*'='!G723^3</f>
        <v>448.42707015093401</v>
      </c>
      <c r="R723" s="57">
        <f t="shared" si="66"/>
        <v>0</v>
      </c>
      <c r="S723" s="58">
        <f t="shared" si="67"/>
        <v>2.1099507061604103E-3</v>
      </c>
      <c r="T723" s="58">
        <f>IF(D723&lt;Overview!$F$18,(1-Overview!$F$9)*'='!Q723-'='!D723*'='!O723,0)</f>
        <v>0</v>
      </c>
      <c r="U723" s="54">
        <f>IF(D723&gt;=Overview!$F$18,(1-Overview!$F$9)*'='!Q723-Overview!$F$18*'='!O723,0)</f>
        <v>37.786492843727729</v>
      </c>
      <c r="V723" s="2"/>
      <c r="W723" s="112">
        <f>G723/Overview!$F$19</f>
        <v>3.9359006535354437</v>
      </c>
      <c r="X723" s="60">
        <f>G723^3*(1+H723*Overview!$F$38)</f>
        <v>23.815165000882409</v>
      </c>
      <c r="Y723" s="61">
        <f>G723^3*Overview!$F$42*(1+Overview!$F$38*H723)+I723*Overview!$F$39/Overview!$F$40</f>
        <v>2.5371043525571633</v>
      </c>
      <c r="AD723" s="2"/>
    </row>
    <row r="724" spans="1:30">
      <c r="A724" s="34">
        <v>721</v>
      </c>
      <c r="B724">
        <v>1</v>
      </c>
      <c r="C724">
        <v>24</v>
      </c>
      <c r="D724" s="149">
        <f t="shared" si="68"/>
        <v>178.09744310451387</v>
      </c>
      <c r="E724" s="125">
        <f>B724/(B724+Overview!$F$22)</f>
        <v>0.58823529411764708</v>
      </c>
      <c r="F724" s="118">
        <f>EXP(Overview!$F$21/Overview!$F$5-Overview!$F$21/('='!C724+273.15))</f>
        <v>1.2060497570954571</v>
      </c>
      <c r="G724" s="77">
        <f t="shared" si="69"/>
        <v>2.6678954633457166</v>
      </c>
      <c r="H724" s="115">
        <f t="shared" si="70"/>
        <v>0.58823529411764708</v>
      </c>
      <c r="I724" s="80">
        <f>IF((A724-Overview!$F$43)/365=ROUND((A724-Overview!$F$43)/365,0),I723*0.05,I723+U723)</f>
        <v>9098.7373866830894</v>
      </c>
      <c r="J724" s="70">
        <f>IF(D724&lt;Overview!$F$16,1,'='!G724/Overview!$F$26)</f>
        <v>115.49331010154617</v>
      </c>
      <c r="K724" s="71">
        <f>IF(D724&lt;Overview!$F$17,'='!G724/Overview!$F$26,Overview!$F$33)</f>
        <v>9.1428571428571423</v>
      </c>
      <c r="L724" s="72">
        <f t="shared" si="71"/>
        <v>9.1428571428571423</v>
      </c>
      <c r="M724" s="81">
        <f>MIN(1,Overview!$F$44*F724*(G724-Overview!$F$25)^2+0.2)</f>
        <v>1</v>
      </c>
      <c r="N724" s="48">
        <f>L724*F724*Overview!$F$8</f>
        <v>0.12482270400293095</v>
      </c>
      <c r="O724" s="48">
        <f>F724*Overview!$F$6</f>
        <v>2.3686817229354781E-3</v>
      </c>
      <c r="P724" s="122">
        <f>N724*(H724/G724-(1+Overview!$F$35/'='!G724)/(Overview!$F$37*Overview!$F$33))/('='!H724+Overview!$F$36)</f>
        <v>2.3681182098868607E-3</v>
      </c>
      <c r="Q724" s="128">
        <f>(N724/G724-P724)*H724*Overview!$F$29*'='!G724^3</f>
        <v>449.18253936567623</v>
      </c>
      <c r="R724" s="57">
        <f t="shared" si="66"/>
        <v>0</v>
      </c>
      <c r="S724" s="58">
        <f t="shared" si="67"/>
        <v>2.1059639429411785E-3</v>
      </c>
      <c r="T724" s="58">
        <f>IF(D724&lt;Overview!$F$18,(1-Overview!$F$9)*'='!Q724-'='!D724*'='!O724,0)</f>
        <v>0</v>
      </c>
      <c r="U724" s="54">
        <f>IF(D724&gt;=Overview!$F$18,(1-Overview!$F$9)*'='!Q724-Overview!$F$18*'='!O724,0)</f>
        <v>37.850858820823767</v>
      </c>
      <c r="V724" s="2"/>
      <c r="W724" s="112">
        <f>G724/Overview!$F$19</f>
        <v>3.9390158915483782</v>
      </c>
      <c r="X724" s="60">
        <f>G724^3*(1+H724*Overview!$F$38)</f>
        <v>23.871758383276397</v>
      </c>
      <c r="Y724" s="61">
        <f>G724^3*Overview!$F$42*(1+Overview!$F$38*H724)+I724*Overview!$F$39/Overview!$F$40</f>
        <v>2.5438397518434681</v>
      </c>
      <c r="AD724" s="2"/>
    </row>
    <row r="725" spans="1:30">
      <c r="A725" s="34">
        <v>722</v>
      </c>
      <c r="B725">
        <v>1</v>
      </c>
      <c r="C725">
        <v>24</v>
      </c>
      <c r="D725" s="149">
        <f t="shared" si="68"/>
        <v>178.09744310451387</v>
      </c>
      <c r="E725" s="125">
        <f>B725/(B725+Overview!$F$22)</f>
        <v>0.58823529411764708</v>
      </c>
      <c r="F725" s="118">
        <f>EXP(Overview!$F$21/Overview!$F$5-Overview!$F$21/('='!C725+273.15))</f>
        <v>1.2060497570954571</v>
      </c>
      <c r="G725" s="77">
        <f t="shared" si="69"/>
        <v>2.6700014272886579</v>
      </c>
      <c r="H725" s="115">
        <f t="shared" si="70"/>
        <v>0.58823529411764708</v>
      </c>
      <c r="I725" s="80">
        <f>IF((A725-Overview!$F$43)/365=ROUND((A725-Overview!$F$43)/365,0),I724*0.05,I724+U724)</f>
        <v>9136.5882455039136</v>
      </c>
      <c r="J725" s="70">
        <f>IF(D725&lt;Overview!$F$16,1,'='!G725/Overview!$F$26)</f>
        <v>115.58447737180337</v>
      </c>
      <c r="K725" s="71">
        <f>IF(D725&lt;Overview!$F$17,'='!G725/Overview!$F$26,Overview!$F$33)</f>
        <v>9.1428571428571423</v>
      </c>
      <c r="L725" s="72">
        <f t="shared" si="71"/>
        <v>9.1428571428571423</v>
      </c>
      <c r="M725" s="81">
        <f>MIN(1,Overview!$F$44*F725*(G725-Overview!$F$25)^2+0.2)</f>
        <v>1</v>
      </c>
      <c r="N725" s="48">
        <f>L725*F725*Overview!$F$8</f>
        <v>0.12482270400293095</v>
      </c>
      <c r="O725" s="48">
        <f>F725*Overview!$F$6</f>
        <v>2.3686817229354781E-3</v>
      </c>
      <c r="P725" s="122">
        <f>N725*(H725/G725-(1+Overview!$F$35/'='!G725)/(Overview!$F$37*Overview!$F$33))/('='!H725+Overview!$F$36)</f>
        <v>2.3617793135792928E-3</v>
      </c>
      <c r="Q725" s="128">
        <f>(N725/G725-P725)*H725*Overview!$F$29*'='!G725^3</f>
        <v>449.93728443462339</v>
      </c>
      <c r="R725" s="57">
        <f t="shared" si="66"/>
        <v>0</v>
      </c>
      <c r="S725" s="58">
        <f t="shared" si="67"/>
        <v>2.1019847127325126E-3</v>
      </c>
      <c r="T725" s="58">
        <f>IF(D725&lt;Overview!$F$18,(1-Overview!$F$9)*'='!Q725-'='!D725*'='!O725,0)</f>
        <v>0</v>
      </c>
      <c r="U725" s="54">
        <f>IF(D725&gt;=Overview!$F$18,(1-Overview!$F$9)*'='!Q725-Overview!$F$18*'='!O725,0)</f>
        <v>37.915163100698067</v>
      </c>
      <c r="V725" s="2"/>
      <c r="W725" s="112">
        <f>G725/Overview!$F$19</f>
        <v>3.9421252433023146</v>
      </c>
      <c r="X725" s="60">
        <f>G725^3*(1+H725*Overview!$F$38)</f>
        <v>23.92833416489276</v>
      </c>
      <c r="Y725" s="61">
        <f>G725^3*Overview!$F$42*(1+Overview!$F$38*H725)+I725*Overview!$F$39/Overview!$F$40</f>
        <v>2.5505763640540637</v>
      </c>
      <c r="AD725" s="2"/>
    </row>
    <row r="726" spans="1:30">
      <c r="A726" s="34">
        <v>723</v>
      </c>
      <c r="B726">
        <v>1</v>
      </c>
      <c r="C726">
        <v>24</v>
      </c>
      <c r="D726" s="149">
        <f t="shared" si="68"/>
        <v>178.09744310451387</v>
      </c>
      <c r="E726" s="125">
        <f>B726/(B726+Overview!$F$22)</f>
        <v>0.58823529411764708</v>
      </c>
      <c r="F726" s="118">
        <f>EXP(Overview!$F$21/Overview!$F$5-Overview!$F$21/('='!C726+273.15))</f>
        <v>1.2060497570954571</v>
      </c>
      <c r="G726" s="77">
        <f t="shared" si="69"/>
        <v>2.6721034120013902</v>
      </c>
      <c r="H726" s="115">
        <f t="shared" si="70"/>
        <v>0.58823529411764708</v>
      </c>
      <c r="I726" s="80">
        <f>IF((A726-Overview!$F$43)/365=ROUND((A726-Overview!$F$43)/365,0),I725*0.05,I725+U725)</f>
        <v>9174.5034086046126</v>
      </c>
      <c r="J726" s="70">
        <f>IF(D726&lt;Overview!$F$16,1,'='!G726/Overview!$F$26)</f>
        <v>115.67547238101257</v>
      </c>
      <c r="K726" s="71">
        <f>IF(D726&lt;Overview!$F$17,'='!G726/Overview!$F$26,Overview!$F$33)</f>
        <v>9.1428571428571423</v>
      </c>
      <c r="L726" s="72">
        <f t="shared" si="71"/>
        <v>9.1428571428571423</v>
      </c>
      <c r="M726" s="81">
        <f>MIN(1,Overview!$F$44*F726*(G726-Overview!$F$25)^2+0.2)</f>
        <v>1</v>
      </c>
      <c r="N726" s="48">
        <f>L726*F726*Overview!$F$8</f>
        <v>0.12482270400293095</v>
      </c>
      <c r="O726" s="48">
        <f>F726*Overview!$F$6</f>
        <v>2.3686817229354781E-3</v>
      </c>
      <c r="P726" s="122">
        <f>N726*(H726/G726-(1+Overview!$F$35/'='!G726)/(Overview!$F$37*Overview!$F$33))/('='!H726+Overview!$F$36)</f>
        <v>2.3554623580934156E-3</v>
      </c>
      <c r="Q726" s="128">
        <f>(N726/G726-P726)*H726*Overview!$F$29*'='!G726^3</f>
        <v>450.69130423941073</v>
      </c>
      <c r="R726" s="57">
        <f t="shared" si="66"/>
        <v>0</v>
      </c>
      <c r="S726" s="58">
        <f t="shared" si="67"/>
        <v>2.0980130013007522E-3</v>
      </c>
      <c r="T726" s="58">
        <f>IF(D726&lt;Overview!$F$18,(1-Overview!$F$9)*'='!Q726-'='!D726*'='!O726,0)</f>
        <v>0</v>
      </c>
      <c r="U726" s="54">
        <f>IF(D726&gt;=Overview!$F$18,(1-Overview!$F$9)*'='!Q726-Overview!$F$18*'='!O726,0)</f>
        <v>37.979405588065944</v>
      </c>
      <c r="V726" s="2"/>
      <c r="W726" s="112">
        <f>G726/Overview!$F$19</f>
        <v>3.9452287199193714</v>
      </c>
      <c r="X726" s="60">
        <f>G726^3*(1+H726*Overview!$F$38)</f>
        <v>23.98489211196857</v>
      </c>
      <c r="Y726" s="61">
        <f>G726^3*Overview!$F$42*(1+Overview!$F$38*H726)+I726*Overview!$F$39/Overview!$F$40</f>
        <v>2.5573141654692626</v>
      </c>
      <c r="AD726" s="2"/>
    </row>
    <row r="727" spans="1:30">
      <c r="A727" s="34">
        <v>724</v>
      </c>
      <c r="B727">
        <v>1</v>
      </c>
      <c r="C727">
        <v>24</v>
      </c>
      <c r="D727" s="149">
        <f t="shared" si="68"/>
        <v>178.09744310451387</v>
      </c>
      <c r="E727" s="125">
        <f>B727/(B727+Overview!$F$22)</f>
        <v>0.58823529411764708</v>
      </c>
      <c r="F727" s="118">
        <f>EXP(Overview!$F$21/Overview!$F$5-Overview!$F$21/('='!C727+273.15))</f>
        <v>1.2060497570954571</v>
      </c>
      <c r="G727" s="77">
        <f t="shared" si="69"/>
        <v>2.6742014250026909</v>
      </c>
      <c r="H727" s="115">
        <f t="shared" si="70"/>
        <v>0.58823529411764708</v>
      </c>
      <c r="I727" s="80">
        <f>IF((A727-Overview!$F$43)/365=ROUND((A727-Overview!$F$43)/365,0),I726*0.05,I726+U726)</f>
        <v>9212.4828141926791</v>
      </c>
      <c r="J727" s="70">
        <f>IF(D727&lt;Overview!$F$16,1,'='!G727/Overview!$F$26)</f>
        <v>115.76629545466194</v>
      </c>
      <c r="K727" s="71">
        <f>IF(D727&lt;Overview!$F$17,'='!G727/Overview!$F$26,Overview!$F$33)</f>
        <v>9.1428571428571423</v>
      </c>
      <c r="L727" s="72">
        <f t="shared" si="71"/>
        <v>9.1428571428571423</v>
      </c>
      <c r="M727" s="81">
        <f>MIN(1,Overview!$F$44*F727*(G727-Overview!$F$25)^2+0.2)</f>
        <v>1</v>
      </c>
      <c r="N727" s="48">
        <f>L727*F727*Overview!$F$8</f>
        <v>0.12482270400293095</v>
      </c>
      <c r="O727" s="48">
        <f>F727*Overview!$F$6</f>
        <v>2.3686817229354781E-3</v>
      </c>
      <c r="P727" s="122">
        <f>N727*(H727/G727-(1+Overview!$F$35/'='!G727)/(Overview!$F$37*Overview!$F$33))/('='!H727+Overview!$F$36)</f>
        <v>2.3491672409497173E-3</v>
      </c>
      <c r="Q727" s="128">
        <f>(N727/G727-P727)*H727*Overview!$F$29*'='!G727^3</f>
        <v>451.44459767222054</v>
      </c>
      <c r="R727" s="57">
        <f t="shared" si="66"/>
        <v>0</v>
      </c>
      <c r="S727" s="58">
        <f t="shared" si="67"/>
        <v>2.0940487944391246E-3</v>
      </c>
      <c r="T727" s="58">
        <f>IF(D727&lt;Overview!$F$18,(1-Overview!$F$9)*'='!Q727-'='!D727*'='!O727,0)</f>
        <v>0</v>
      </c>
      <c r="U727" s="54">
        <f>IF(D727&gt;=Overview!$F$18,(1-Overview!$F$9)*'='!Q727-Overview!$F$18*'='!O727,0)</f>
        <v>38.04358618854134</v>
      </c>
      <c r="V727" s="2"/>
      <c r="W727" s="112">
        <f>G727/Overview!$F$19</f>
        <v>3.9483263325006508</v>
      </c>
      <c r="X727" s="60">
        <f>G727^3*(1+H727*Overview!$F$38)</f>
        <v>24.041431991793264</v>
      </c>
      <c r="Y727" s="61">
        <f>G727^3*Overview!$F$42*(1+Overview!$F$38*H727)+I727*Overview!$F$39/Overview!$F$40</f>
        <v>2.5640531324599483</v>
      </c>
      <c r="AD727" s="2"/>
    </row>
    <row r="728" spans="1:30">
      <c r="A728" s="34">
        <v>725</v>
      </c>
      <c r="B728">
        <v>1</v>
      </c>
      <c r="C728">
        <v>24</v>
      </c>
      <c r="D728" s="149">
        <f t="shared" si="68"/>
        <v>178.09744310451387</v>
      </c>
      <c r="E728" s="125">
        <f>B728/(B728+Overview!$F$22)</f>
        <v>0.58823529411764708</v>
      </c>
      <c r="F728" s="118">
        <f>EXP(Overview!$F$21/Overview!$F$5-Overview!$F$21/('='!C728+273.15))</f>
        <v>1.2060497570954571</v>
      </c>
      <c r="G728" s="77">
        <f t="shared" si="69"/>
        <v>2.6762954737971301</v>
      </c>
      <c r="H728" s="115">
        <f t="shared" si="70"/>
        <v>0.58823529411764708</v>
      </c>
      <c r="I728" s="80">
        <f>IF((A728-Overview!$F$43)/365=ROUND((A728-Overview!$F$43)/365,0),I727*0.05,I727+U727)</f>
        <v>9250.5264003812208</v>
      </c>
      <c r="J728" s="70">
        <f>IF(D728&lt;Overview!$F$16,1,'='!G728/Overview!$F$26)</f>
        <v>115.85694691762468</v>
      </c>
      <c r="K728" s="71">
        <f>IF(D728&lt;Overview!$F$17,'='!G728/Overview!$F$26,Overview!$F$33)</f>
        <v>9.1428571428571423</v>
      </c>
      <c r="L728" s="72">
        <f t="shared" si="71"/>
        <v>9.1428571428571423</v>
      </c>
      <c r="M728" s="81">
        <f>MIN(1,Overview!$F$44*F728*(G728-Overview!$F$25)^2+0.2)</f>
        <v>1</v>
      </c>
      <c r="N728" s="48">
        <f>L728*F728*Overview!$F$8</f>
        <v>0.12482270400293095</v>
      </c>
      <c r="O728" s="48">
        <f>F728*Overview!$F$6</f>
        <v>2.3686817229354781E-3</v>
      </c>
      <c r="P728" s="122">
        <f>N728*(H728/G728-(1+Overview!$F$35/'='!G728)/(Overview!$F$37*Overview!$F$33))/('='!H728+Overview!$F$36)</f>
        <v>2.3428938602981842E-3</v>
      </c>
      <c r="Q728" s="128">
        <f>(N728/G728-P728)*H728*Overview!$F$29*'='!G728^3</f>
        <v>452.19716363573565</v>
      </c>
      <c r="R728" s="57">
        <f t="shared" si="66"/>
        <v>0</v>
      </c>
      <c r="S728" s="58">
        <f t="shared" si="67"/>
        <v>2.0900920779677052E-3</v>
      </c>
      <c r="T728" s="58">
        <f>IF(D728&lt;Overview!$F$18,(1-Overview!$F$9)*'='!Q728-'='!D728*'='!O728,0)</f>
        <v>0</v>
      </c>
      <c r="U728" s="54">
        <f>IF(D728&gt;=Overview!$F$18,(1-Overview!$F$9)*'='!Q728-Overview!$F$18*'='!O728,0)</f>
        <v>38.107704808632832</v>
      </c>
      <c r="V728" s="2"/>
      <c r="W728" s="112">
        <f>G728/Overview!$F$19</f>
        <v>3.9514180921262807</v>
      </c>
      <c r="X728" s="60">
        <f>G728^3*(1+H728*Overview!$F$38)</f>
        <v>24.097953572706583</v>
      </c>
      <c r="Y728" s="61">
        <f>G728^3*Overview!$F$42*(1+Overview!$F$38*H728)+I728*Overview!$F$39/Overview!$F$40</f>
        <v>2.570793241487431</v>
      </c>
      <c r="AD728" s="2"/>
    </row>
    <row r="729" spans="1:30">
      <c r="A729" s="34">
        <v>726</v>
      </c>
      <c r="B729">
        <v>1</v>
      </c>
      <c r="C729">
        <v>24</v>
      </c>
      <c r="D729" s="149">
        <f t="shared" si="68"/>
        <v>178.09744310451387</v>
      </c>
      <c r="E729" s="125">
        <f>B729/(B729+Overview!$F$22)</f>
        <v>0.58823529411764708</v>
      </c>
      <c r="F729" s="118">
        <f>EXP(Overview!$F$21/Overview!$F$5-Overview!$F$21/('='!C729+273.15))</f>
        <v>1.2060497570954571</v>
      </c>
      <c r="G729" s="77">
        <f t="shared" si="69"/>
        <v>2.6783855658750979</v>
      </c>
      <c r="H729" s="115">
        <f t="shared" si="70"/>
        <v>0.58823529411764708</v>
      </c>
      <c r="I729" s="80">
        <f>IF((A729-Overview!$F$43)/365=ROUND((A729-Overview!$F$43)/365,0),I728*0.05,I728+U728)</f>
        <v>9288.6341051898544</v>
      </c>
      <c r="J729" s="70">
        <f>IF(D729&lt;Overview!$F$16,1,'='!G729/Overview!$F$26)</f>
        <v>115.94742709416009</v>
      </c>
      <c r="K729" s="71">
        <f>IF(D729&lt;Overview!$F$17,'='!G729/Overview!$F$26,Overview!$F$33)</f>
        <v>9.1428571428571423</v>
      </c>
      <c r="L729" s="72">
        <f t="shared" si="71"/>
        <v>9.1428571428571423</v>
      </c>
      <c r="M729" s="81">
        <f>MIN(1,Overview!$F$44*F729*(G729-Overview!$F$25)^2+0.2)</f>
        <v>1</v>
      </c>
      <c r="N729" s="48">
        <f>L729*F729*Overview!$F$8</f>
        <v>0.12482270400293095</v>
      </c>
      <c r="O729" s="48">
        <f>F729*Overview!$F$6</f>
        <v>2.3686817229354781E-3</v>
      </c>
      <c r="P729" s="122">
        <f>N729*(H729/G729-(1+Overview!$F$35/'='!G729)/(Overview!$F$37*Overview!$F$33))/('='!H729+Overview!$F$36)</f>
        <v>2.336642114913464E-3</v>
      </c>
      <c r="Q729" s="128">
        <f>(N729/G729-P729)*H729*Overview!$F$29*'='!G729^3</f>
        <v>452.94900104309306</v>
      </c>
      <c r="R729" s="57">
        <f t="shared" si="66"/>
        <v>0</v>
      </c>
      <c r="S729" s="58">
        <f t="shared" si="67"/>
        <v>2.0861428377333614E-3</v>
      </c>
      <c r="T729" s="58">
        <f>IF(D729&lt;Overview!$F$18,(1-Overview!$F$9)*'='!Q729-'='!D729*'='!O729,0)</f>
        <v>0</v>
      </c>
      <c r="U729" s="54">
        <f>IF(D729&gt;=Overview!$F$18,(1-Overview!$F$9)*'='!Q729-Overview!$F$18*'='!O729,0)</f>
        <v>38.171761355739683</v>
      </c>
      <c r="V729" s="2"/>
      <c r="W729" s="112">
        <f>G729/Overview!$F$19</f>
        <v>3.9545040098554525</v>
      </c>
      <c r="X729" s="60">
        <f>G729^3*(1+H729*Overview!$F$38)</f>
        <v>24.154456624096511</v>
      </c>
      <c r="Y729" s="61">
        <f>G729^3*Overview!$F$42*(1+Overview!$F$38*H729)+I729*Overview!$F$39/Overview!$F$40</f>
        <v>2.5775344691032993</v>
      </c>
      <c r="AD729" s="2"/>
    </row>
    <row r="730" spans="1:30">
      <c r="A730" s="34">
        <v>727</v>
      </c>
      <c r="B730">
        <v>1</v>
      </c>
      <c r="C730">
        <v>24</v>
      </c>
      <c r="D730" s="149">
        <f t="shared" si="68"/>
        <v>178.09744310451387</v>
      </c>
      <c r="E730" s="125">
        <f>B730/(B730+Overview!$F$22)</f>
        <v>0.58823529411764708</v>
      </c>
      <c r="F730" s="118">
        <f>EXP(Overview!$F$21/Overview!$F$5-Overview!$F$21/('='!C730+273.15))</f>
        <v>1.2060497570954571</v>
      </c>
      <c r="G730" s="77">
        <f t="shared" si="69"/>
        <v>2.6804717087128314</v>
      </c>
      <c r="H730" s="115">
        <f t="shared" si="70"/>
        <v>0.58823529411764708</v>
      </c>
      <c r="I730" s="80">
        <f>IF((A730-Overview!$F$43)/365=ROUND((A730-Overview!$F$43)/365,0),I729*0.05,I729+U729)</f>
        <v>9326.8058665455937</v>
      </c>
      <c r="J730" s="70">
        <f>IF(D730&lt;Overview!$F$16,1,'='!G730/Overview!$F$26)</f>
        <v>116.03773630791478</v>
      </c>
      <c r="K730" s="71">
        <f>IF(D730&lt;Overview!$F$17,'='!G730/Overview!$F$26,Overview!$F$33)</f>
        <v>9.1428571428571423</v>
      </c>
      <c r="L730" s="72">
        <f t="shared" si="71"/>
        <v>9.1428571428571423</v>
      </c>
      <c r="M730" s="81">
        <f>MIN(1,Overview!$F$44*F730*(G730-Overview!$F$25)^2+0.2)</f>
        <v>1</v>
      </c>
      <c r="N730" s="48">
        <f>L730*F730*Overview!$F$8</f>
        <v>0.12482270400293095</v>
      </c>
      <c r="O730" s="48">
        <f>F730*Overview!$F$6</f>
        <v>2.3686817229354781E-3</v>
      </c>
      <c r="P730" s="122">
        <f>N730*(H730/G730-(1+Overview!$F$35/'='!G730)/(Overview!$F$37*Overview!$F$33))/('='!H730+Overview!$F$36)</f>
        <v>2.3304119041900814E-3</v>
      </c>
      <c r="Q730" s="128">
        <f>(N730/G730-P730)*H730*Overview!$F$29*'='!G730^3</f>
        <v>453.7001088178381</v>
      </c>
      <c r="R730" s="57">
        <f t="shared" si="66"/>
        <v>0</v>
      </c>
      <c r="S730" s="58">
        <f t="shared" si="67"/>
        <v>2.0822010596097036E-3</v>
      </c>
      <c r="T730" s="58">
        <f>IF(D730&lt;Overview!$F$18,(1-Overview!$F$9)*'='!Q730-'='!D730*'='!O730,0)</f>
        <v>0</v>
      </c>
      <c r="U730" s="54">
        <f>IF(D730&gt;=Overview!$F$18,(1-Overview!$F$9)*'='!Q730-Overview!$F$18*'='!O730,0)</f>
        <v>38.235755738147958</v>
      </c>
      <c r="V730" s="2"/>
      <c r="W730" s="112">
        <f>G730/Overview!$F$19</f>
        <v>3.9575840967264599</v>
      </c>
      <c r="X730" s="60">
        <f>G730^3*(1+H730*Overview!$F$38)</f>
        <v>24.210940916397202</v>
      </c>
      <c r="Y730" s="61">
        <f>G730^3*Overview!$F$42*(1+Overview!$F$38*H730)+I730*Overview!$F$39/Overview!$F$40</f>
        <v>2.5842767919492751</v>
      </c>
      <c r="AD730" s="2"/>
    </row>
    <row r="731" spans="1:30">
      <c r="A731" s="34">
        <v>728</v>
      </c>
      <c r="B731">
        <v>1</v>
      </c>
      <c r="C731">
        <v>24</v>
      </c>
      <c r="D731" s="149">
        <f t="shared" si="68"/>
        <v>178.09744310451387</v>
      </c>
      <c r="E731" s="125">
        <f>B731/(B731+Overview!$F$22)</f>
        <v>0.58823529411764708</v>
      </c>
      <c r="F731" s="118">
        <f>EXP(Overview!$F$21/Overview!$F$5-Overview!$F$21/('='!C731+273.15))</f>
        <v>1.2060497570954571</v>
      </c>
      <c r="G731" s="77">
        <f t="shared" si="69"/>
        <v>2.6825539097724409</v>
      </c>
      <c r="H731" s="115">
        <f t="shared" si="70"/>
        <v>0.58823529411764708</v>
      </c>
      <c r="I731" s="80">
        <f>IF((A731-Overview!$F$43)/365=ROUND((A731-Overview!$F$43)/365,0),I730*0.05,I730+U730)</f>
        <v>9365.0416222837412</v>
      </c>
      <c r="J731" s="70">
        <f>IF(D731&lt;Overview!$F$16,1,'='!G731/Overview!$F$26)</f>
        <v>116.12787488192386</v>
      </c>
      <c r="K731" s="71">
        <f>IF(D731&lt;Overview!$F$17,'='!G731/Overview!$F$26,Overview!$F$33)</f>
        <v>9.1428571428571423</v>
      </c>
      <c r="L731" s="72">
        <f t="shared" si="71"/>
        <v>9.1428571428571423</v>
      </c>
      <c r="M731" s="81">
        <f>MIN(1,Overview!$F$44*F731*(G731-Overview!$F$25)^2+0.2)</f>
        <v>1</v>
      </c>
      <c r="N731" s="48">
        <f>L731*F731*Overview!$F$8</f>
        <v>0.12482270400293095</v>
      </c>
      <c r="O731" s="48">
        <f>F731*Overview!$F$6</f>
        <v>2.3686817229354781E-3</v>
      </c>
      <c r="P731" s="122">
        <f>N731*(H731/G731-(1+Overview!$F$35/'='!G731)/(Overview!$F$37*Overview!$F$33))/('='!H731+Overview!$F$36)</f>
        <v>2.3242031281376901E-3</v>
      </c>
      <c r="Q731" s="128">
        <f>(N731/G731-P731)*H731*Overview!$F$29*'='!G731^3</f>
        <v>454.45048589387841</v>
      </c>
      <c r="R731" s="57">
        <f t="shared" si="66"/>
        <v>0</v>
      </c>
      <c r="S731" s="58">
        <f t="shared" si="67"/>
        <v>2.0782667294970327E-3</v>
      </c>
      <c r="T731" s="58">
        <f>IF(D731&lt;Overview!$F$18,(1-Overview!$F$9)*'='!Q731-'='!D731*'='!O731,0)</f>
        <v>0</v>
      </c>
      <c r="U731" s="54">
        <f>IF(D731&gt;=Overview!$F$18,(1-Overview!$F$9)*'='!Q731-Overview!$F$18*'='!O731,0)</f>
        <v>38.299687865026591</v>
      </c>
      <c r="V731" s="2"/>
      <c r="W731" s="112">
        <f>G731/Overview!$F$19</f>
        <v>3.9606583637567412</v>
      </c>
      <c r="X731" s="60">
        <f>G731^3*(1+H731*Overview!$F$38)</f>
        <v>24.267406221086947</v>
      </c>
      <c r="Y731" s="61">
        <f>G731^3*Overview!$F$42*(1+Overview!$F$38*H731)+I731*Overview!$F$39/Overview!$F$40</f>
        <v>2.5910201867570644</v>
      </c>
      <c r="AD731" s="2"/>
    </row>
    <row r="732" spans="1:30">
      <c r="A732" s="34">
        <v>729</v>
      </c>
      <c r="B732">
        <v>1</v>
      </c>
      <c r="C732">
        <v>24</v>
      </c>
      <c r="D732" s="149">
        <f t="shared" si="68"/>
        <v>178.09744310451387</v>
      </c>
      <c r="E732" s="125">
        <f>B732/(B732+Overview!$F$22)</f>
        <v>0.58823529411764708</v>
      </c>
      <c r="F732" s="118">
        <f>EXP(Overview!$F$21/Overview!$F$5-Overview!$F$21/('='!C732+273.15))</f>
        <v>1.2060497570954571</v>
      </c>
      <c r="G732" s="77">
        <f t="shared" si="69"/>
        <v>2.6846321765019381</v>
      </c>
      <c r="H732" s="115">
        <f t="shared" si="70"/>
        <v>0.58823529411764708</v>
      </c>
      <c r="I732" s="80">
        <f>IF((A732-Overview!$F$43)/365=ROUND((A732-Overview!$F$43)/365,0),I731*0.05,I731+U731)</f>
        <v>9403.3413101487677</v>
      </c>
      <c r="J732" s="70">
        <f>IF(D732&lt;Overview!$F$16,1,'='!G732/Overview!$F$26)</f>
        <v>116.21784313861204</v>
      </c>
      <c r="K732" s="71">
        <f>IF(D732&lt;Overview!$F$17,'='!G732/Overview!$F$26,Overview!$F$33)</f>
        <v>9.1428571428571423</v>
      </c>
      <c r="L732" s="72">
        <f t="shared" si="71"/>
        <v>9.1428571428571423</v>
      </c>
      <c r="M732" s="81">
        <f>MIN(1,Overview!$F$44*F732*(G732-Overview!$F$25)^2+0.2)</f>
        <v>1</v>
      </c>
      <c r="N732" s="48">
        <f>L732*F732*Overview!$F$8</f>
        <v>0.12482270400293095</v>
      </c>
      <c r="O732" s="48">
        <f>F732*Overview!$F$6</f>
        <v>2.3686817229354781E-3</v>
      </c>
      <c r="P732" s="122">
        <f>N732*(H732/G732-(1+Overview!$F$35/'='!G732)/(Overview!$F$37*Overview!$F$33))/('='!H732+Overview!$F$36)</f>
        <v>2.3180156873763751E-3</v>
      </c>
      <c r="Q732" s="128">
        <f>(N732/G732-P732)*H732*Overview!$F$29*'='!G732^3</f>
        <v>455.20013121543832</v>
      </c>
      <c r="R732" s="57">
        <f t="shared" si="66"/>
        <v>0</v>
      </c>
      <c r="S732" s="58">
        <f t="shared" si="67"/>
        <v>2.0743398333222915E-3</v>
      </c>
      <c r="T732" s="58">
        <f>IF(D732&lt;Overview!$F$18,(1-Overview!$F$9)*'='!Q732-'='!D732*'='!O732,0)</f>
        <v>0</v>
      </c>
      <c r="U732" s="54">
        <f>IF(D732&gt;=Overview!$F$18,(1-Overview!$F$9)*'='!Q732-Overview!$F$18*'='!O732,0)</f>
        <v>38.363557646423502</v>
      </c>
      <c r="V732" s="2"/>
      <c r="W732" s="112">
        <f>G732/Overview!$F$19</f>
        <v>3.9637268219429176</v>
      </c>
      <c r="X732" s="60">
        <f>G732^3*(1+H732*Overview!$F$38)</f>
        <v>24.323852310686075</v>
      </c>
      <c r="Y732" s="61">
        <f>G732^3*Overview!$F$42*(1+Overview!$F$38*H732)+I732*Overview!$F$39/Overview!$F$40</f>
        <v>2.5977646303482116</v>
      </c>
      <c r="AD732" s="2"/>
    </row>
    <row r="733" spans="1:30">
      <c r="A733" s="34">
        <v>730</v>
      </c>
      <c r="B733">
        <v>1</v>
      </c>
      <c r="C733">
        <v>24</v>
      </c>
      <c r="D733" s="149">
        <f t="shared" si="68"/>
        <v>178.09744310451387</v>
      </c>
      <c r="E733" s="125">
        <f>B733/(B733+Overview!$F$22)</f>
        <v>0.58823529411764708</v>
      </c>
      <c r="F733" s="118">
        <f>EXP(Overview!$F$21/Overview!$F$5-Overview!$F$21/('='!C733+273.15))</f>
        <v>1.2060497570954571</v>
      </c>
      <c r="G733" s="77">
        <f t="shared" si="69"/>
        <v>2.6867065163352604</v>
      </c>
      <c r="H733" s="115">
        <f t="shared" si="70"/>
        <v>0.58823529411764708</v>
      </c>
      <c r="I733" s="80">
        <f>IF((A733-Overview!$F$43)/365=ROUND((A733-Overview!$F$43)/365,0),I732*0.05,I732+U732)</f>
        <v>470.16706550743839</v>
      </c>
      <c r="J733" s="70">
        <f>IF(D733&lt;Overview!$F$16,1,'='!G733/Overview!$F$26)</f>
        <v>116.30764139979483</v>
      </c>
      <c r="K733" s="71">
        <f>IF(D733&lt;Overview!$F$17,'='!G733/Overview!$F$26,Overview!$F$33)</f>
        <v>9.1428571428571423</v>
      </c>
      <c r="L733" s="72">
        <f t="shared" si="71"/>
        <v>9.1428571428571423</v>
      </c>
      <c r="M733" s="81">
        <f>MIN(1,Overview!$F$44*F733*(G733-Overview!$F$25)^2+0.2)</f>
        <v>1</v>
      </c>
      <c r="N733" s="48">
        <f>L733*F733*Overview!$F$8</f>
        <v>0.12482270400293095</v>
      </c>
      <c r="O733" s="48">
        <f>F733*Overview!$F$6</f>
        <v>2.3686817229354781E-3</v>
      </c>
      <c r="P733" s="122">
        <f>N733*(H733/G733-(1+Overview!$F$35/'='!G733)/(Overview!$F$37*Overview!$F$33))/('='!H733+Overview!$F$36)</f>
        <v>2.3118494831319988E-3</v>
      </c>
      <c r="Q733" s="128">
        <f>(N733/G733-P733)*H733*Overview!$F$29*'='!G733^3</f>
        <v>455.94904373701331</v>
      </c>
      <c r="R733" s="57">
        <f t="shared" si="66"/>
        <v>0</v>
      </c>
      <c r="S733" s="58">
        <f t="shared" si="67"/>
        <v>2.070420357039015E-3</v>
      </c>
      <c r="T733" s="58">
        <f>IF(D733&lt;Overview!$F$18,(1-Overview!$F$9)*'='!Q733-'='!D733*'='!O733,0)</f>
        <v>0</v>
      </c>
      <c r="U733" s="54">
        <f>IF(D733&gt;=Overview!$F$18,(1-Overview!$F$9)*'='!Q733-Overview!$F$18*'='!O733,0)</f>
        <v>38.427364993261691</v>
      </c>
      <c r="V733" s="2"/>
      <c r="W733" s="112">
        <f>G733/Overview!$F$19</f>
        <v>3.9667894822608303</v>
      </c>
      <c r="X733" s="60">
        <f>G733^3*(1+H733*Overview!$F$38)</f>
        <v>24.380278958754857</v>
      </c>
      <c r="Y733" s="61">
        <f>G733^3*Overview!$F$42*(1+Overview!$F$38*H733)+I733*Overview!$F$39/Overview!$F$40</f>
        <v>2.2146560024072603</v>
      </c>
      <c r="AD733" s="2"/>
    </row>
    <row r="734" spans="1:30">
      <c r="A734" s="34">
        <v>731</v>
      </c>
      <c r="B734">
        <v>1</v>
      </c>
      <c r="C734">
        <v>24</v>
      </c>
      <c r="D734" s="149">
        <f t="shared" si="68"/>
        <v>178.09744310451387</v>
      </c>
      <c r="E734" s="125">
        <f>B734/(B734+Overview!$F$22)</f>
        <v>0.58823529411764708</v>
      </c>
      <c r="F734" s="118">
        <f>EXP(Overview!$F$21/Overview!$F$5-Overview!$F$21/('='!C734+273.15))</f>
        <v>1.2060497570954571</v>
      </c>
      <c r="G734" s="77">
        <f t="shared" si="69"/>
        <v>2.6887769366922996</v>
      </c>
      <c r="H734" s="115">
        <f t="shared" si="70"/>
        <v>0.58823529411764708</v>
      </c>
      <c r="I734" s="80">
        <f>IF((A734-Overview!$F$43)/365=ROUND((A734-Overview!$F$43)/365,0),I733*0.05,I733+U733)</f>
        <v>508.59443050070007</v>
      </c>
      <c r="J734" s="70">
        <f>IF(D734&lt;Overview!$F$16,1,'='!G734/Overview!$F$26)</f>
        <v>116.39726998667965</v>
      </c>
      <c r="K734" s="71">
        <f>IF(D734&lt;Overview!$F$17,'='!G734/Overview!$F$26,Overview!$F$33)</f>
        <v>9.1428571428571423</v>
      </c>
      <c r="L734" s="72">
        <f t="shared" si="71"/>
        <v>9.1428571428571423</v>
      </c>
      <c r="M734" s="81">
        <f>MIN(1,Overview!$F$44*F734*(G734-Overview!$F$25)^2+0.2)</f>
        <v>1</v>
      </c>
      <c r="N734" s="48">
        <f>L734*F734*Overview!$F$8</f>
        <v>0.12482270400293095</v>
      </c>
      <c r="O734" s="48">
        <f>F734*Overview!$F$6</f>
        <v>2.3686817229354781E-3</v>
      </c>
      <c r="P734" s="122">
        <f>N734*(H734/G734-(1+Overview!$F$35/'='!G734)/(Overview!$F$37*Overview!$F$33))/('='!H734+Overview!$F$36)</f>
        <v>2.3057044172315817E-3</v>
      </c>
      <c r="Q734" s="128">
        <f>(N734/G734-P734)*H734*Overview!$F$29*'='!G734^3</f>
        <v>456.69722242332443</v>
      </c>
      <c r="R734" s="57">
        <f t="shared" si="66"/>
        <v>0</v>
      </c>
      <c r="S734" s="58">
        <f t="shared" si="67"/>
        <v>2.0665082866272787E-3</v>
      </c>
      <c r="T734" s="58">
        <f>IF(D734&lt;Overview!$F$18,(1-Overview!$F$9)*'='!Q734-'='!D734*'='!O734,0)</f>
        <v>0</v>
      </c>
      <c r="U734" s="54">
        <f>IF(D734&gt;=Overview!$F$18,(1-Overview!$F$9)*'='!Q734-Overview!$F$18*'='!O734,0)</f>
        <v>38.491109817335399</v>
      </c>
      <c r="V734" s="2"/>
      <c r="W734" s="112">
        <f>G734/Overview!$F$19</f>
        <v>3.9698463556655832</v>
      </c>
      <c r="X734" s="60">
        <f>G734^3*(1+H734*Overview!$F$38)</f>
        <v>24.436685939891419</v>
      </c>
      <c r="Y734" s="61">
        <f>G734^3*Overview!$F$42*(1+Overview!$F$38*H734)+I734*Overview!$F$39/Overview!$F$40</f>
        <v>2.2214024743883489</v>
      </c>
      <c r="AD734" s="2"/>
    </row>
    <row r="735" spans="1:30">
      <c r="A735" s="34">
        <v>732</v>
      </c>
      <c r="B735">
        <v>1</v>
      </c>
      <c r="C735">
        <v>24</v>
      </c>
      <c r="D735" s="149">
        <f t="shared" si="68"/>
        <v>178.09744310451387</v>
      </c>
      <c r="E735" s="125">
        <f>B735/(B735+Overview!$F$22)</f>
        <v>0.58823529411764708</v>
      </c>
      <c r="F735" s="118">
        <f>EXP(Overview!$F$21/Overview!$F$5-Overview!$F$21/('='!C735+273.15))</f>
        <v>1.2060497570954571</v>
      </c>
      <c r="G735" s="77">
        <f t="shared" si="69"/>
        <v>2.6908434449789267</v>
      </c>
      <c r="H735" s="115">
        <f t="shared" si="70"/>
        <v>0.58823529411764708</v>
      </c>
      <c r="I735" s="80">
        <f>IF((A735-Overview!$F$43)/365=ROUND((A735-Overview!$F$43)/365,0),I734*0.05,I734+U734)</f>
        <v>547.08554031803544</v>
      </c>
      <c r="J735" s="70">
        <f>IF(D735&lt;Overview!$F$16,1,'='!G735/Overview!$F$26)</f>
        <v>116.48672921986696</v>
      </c>
      <c r="K735" s="71">
        <f>IF(D735&lt;Overview!$F$17,'='!G735/Overview!$F$26,Overview!$F$33)</f>
        <v>9.1428571428571423</v>
      </c>
      <c r="L735" s="72">
        <f t="shared" si="71"/>
        <v>9.1428571428571423</v>
      </c>
      <c r="M735" s="81">
        <f>MIN(1,Overview!$F$44*F735*(G735-Overview!$F$25)^2+0.2)</f>
        <v>1</v>
      </c>
      <c r="N735" s="48">
        <f>L735*F735*Overview!$F$8</f>
        <v>0.12482270400293095</v>
      </c>
      <c r="O735" s="48">
        <f>F735*Overview!$F$6</f>
        <v>2.3686817229354781E-3</v>
      </c>
      <c r="P735" s="122">
        <f>N735*(H735/G735-(1+Overview!$F$35/'='!G735)/(Overview!$F$37*Overview!$F$33))/('='!H735+Overview!$F$36)</f>
        <v>2.2995803920987318E-3</v>
      </c>
      <c r="Q735" s="128">
        <f>(N735/G735-P735)*H735*Overview!$F$29*'='!G735^3</f>
        <v>457.44466624927253</v>
      </c>
      <c r="R735" s="57">
        <f t="shared" si="66"/>
        <v>0</v>
      </c>
      <c r="S735" s="58">
        <f t="shared" si="67"/>
        <v>2.0626036080936476E-3</v>
      </c>
      <c r="T735" s="58">
        <f>IF(D735&lt;Overview!$F$18,(1-Overview!$F$9)*'='!Q735-'='!D735*'='!O735,0)</f>
        <v>0</v>
      </c>
      <c r="U735" s="54">
        <f>IF(D735&gt;=Overview!$F$18,(1-Overview!$F$9)*'='!Q735-Overview!$F$18*'='!O735,0)</f>
        <v>38.554792031306171</v>
      </c>
      <c r="V735" s="2"/>
      <c r="W735" s="112">
        <f>G735/Overview!$F$19</f>
        <v>3.9728974530915795</v>
      </c>
      <c r="X735" s="60">
        <f>G735^3*(1+H735*Overview!$F$38)</f>
        <v>24.49307302972964</v>
      </c>
      <c r="Y735" s="61">
        <f>G735^3*Overview!$F$42*(1+Overview!$F$38*H735)+I735*Overview!$F$39/Overview!$F$40</f>
        <v>2.2281499261549422</v>
      </c>
      <c r="AD735" s="2"/>
    </row>
    <row r="736" spans="1:30">
      <c r="A736" s="34">
        <v>733</v>
      </c>
      <c r="B736">
        <v>1</v>
      </c>
      <c r="C736">
        <v>24</v>
      </c>
      <c r="D736" s="149">
        <f t="shared" si="68"/>
        <v>178.09744310451387</v>
      </c>
      <c r="E736" s="125">
        <f>B736/(B736+Overview!$F$22)</f>
        <v>0.58823529411764708</v>
      </c>
      <c r="F736" s="118">
        <f>EXP(Overview!$F$21/Overview!$F$5-Overview!$F$21/('='!C736+273.15))</f>
        <v>1.2060497570954571</v>
      </c>
      <c r="G736" s="77">
        <f t="shared" si="69"/>
        <v>2.6929060485870204</v>
      </c>
      <c r="H736" s="115">
        <f t="shared" si="70"/>
        <v>0.58823529411764708</v>
      </c>
      <c r="I736" s="80">
        <f>IF((A736-Overview!$F$43)/365=ROUND((A736-Overview!$F$43)/365,0),I735*0.05,I735+U735)</f>
        <v>585.64033234934163</v>
      </c>
      <c r="J736" s="70">
        <f>IF(D736&lt;Overview!$F$16,1,'='!G736/Overview!$F$26)</f>
        <v>116.57601941935154</v>
      </c>
      <c r="K736" s="71">
        <f>IF(D736&lt;Overview!$F$17,'='!G736/Overview!$F$26,Overview!$F$33)</f>
        <v>9.1428571428571423</v>
      </c>
      <c r="L736" s="72">
        <f t="shared" si="71"/>
        <v>9.1428571428571423</v>
      </c>
      <c r="M736" s="81">
        <f>MIN(1,Overview!$F$44*F736*(G736-Overview!$F$25)^2+0.2)</f>
        <v>1</v>
      </c>
      <c r="N736" s="48">
        <f>L736*F736*Overview!$F$8</f>
        <v>0.12482270400293095</v>
      </c>
      <c r="O736" s="48">
        <f>F736*Overview!$F$6</f>
        <v>2.3686817229354781E-3</v>
      </c>
      <c r="P736" s="122">
        <f>N736*(H736/G736-(1+Overview!$F$35/'='!G736)/(Overview!$F$37*Overview!$F$33))/('='!H736+Overview!$F$36)</f>
        <v>2.2934773107491147E-3</v>
      </c>
      <c r="Q736" s="128">
        <f>(N736/G736-P736)*H736*Overview!$F$29*'='!G736^3</f>
        <v>458.19137419989443</v>
      </c>
      <c r="R736" s="57">
        <f t="shared" si="66"/>
        <v>0</v>
      </c>
      <c r="S736" s="58">
        <f t="shared" si="67"/>
        <v>2.0587063074711284E-3</v>
      </c>
      <c r="T736" s="58">
        <f>IF(D736&lt;Overview!$F$18,(1-Overview!$F$9)*'='!Q736-'='!D736*'='!O736,0)</f>
        <v>0</v>
      </c>
      <c r="U736" s="54">
        <f>IF(D736&gt;=Overview!$F$18,(1-Overview!$F$9)*'='!Q736-Overview!$F$18*'='!O736,0)</f>
        <v>38.618411548699157</v>
      </c>
      <c r="V736" s="2"/>
      <c r="W736" s="112">
        <f>G736/Overview!$F$19</f>
        <v>3.9759427854525624</v>
      </c>
      <c r="X736" s="60">
        <f>G736^3*(1+H736*Overview!$F$38)</f>
        <v>24.549440004937047</v>
      </c>
      <c r="Y736" s="61">
        <f>G736^3*Overview!$F$42*(1+Overview!$F$38*H736)+I736*Overview!$F$39/Overview!$F$40</f>
        <v>2.2348983348864238</v>
      </c>
      <c r="AD736" s="2"/>
    </row>
    <row r="737" spans="1:30">
      <c r="A737" s="34">
        <v>734</v>
      </c>
      <c r="B737">
        <v>1</v>
      </c>
      <c r="C737">
        <v>24</v>
      </c>
      <c r="D737" s="149">
        <f t="shared" si="68"/>
        <v>178.09744310451387</v>
      </c>
      <c r="E737" s="125">
        <f>B737/(B737+Overview!$F$22)</f>
        <v>0.58823529411764708</v>
      </c>
      <c r="F737" s="118">
        <f>EXP(Overview!$F$21/Overview!$F$5-Overview!$F$21/('='!C737+273.15))</f>
        <v>1.2060497570954571</v>
      </c>
      <c r="G737" s="77">
        <f t="shared" si="69"/>
        <v>2.6949647548944915</v>
      </c>
      <c r="H737" s="115">
        <f t="shared" si="70"/>
        <v>0.58823529411764708</v>
      </c>
      <c r="I737" s="80">
        <f>IF((A737-Overview!$F$43)/365=ROUND((A737-Overview!$F$43)/365,0),I736*0.05,I736+U736)</f>
        <v>624.25874389804085</v>
      </c>
      <c r="J737" s="70">
        <f>IF(D737&lt;Overview!$F$16,1,'='!G737/Overview!$F$26)</f>
        <v>116.66514090452344</v>
      </c>
      <c r="K737" s="71">
        <f>IF(D737&lt;Overview!$F$17,'='!G737/Overview!$F$26,Overview!$F$33)</f>
        <v>9.1428571428571423</v>
      </c>
      <c r="L737" s="72">
        <f t="shared" si="71"/>
        <v>9.1428571428571423</v>
      </c>
      <c r="M737" s="81">
        <f>MIN(1,Overview!$F$44*F737*(G737-Overview!$F$25)^2+0.2)</f>
        <v>1</v>
      </c>
      <c r="N737" s="48">
        <f>L737*F737*Overview!$F$8</f>
        <v>0.12482270400293095</v>
      </c>
      <c r="O737" s="48">
        <f>F737*Overview!$F$6</f>
        <v>2.3686817229354781E-3</v>
      </c>
      <c r="P737" s="122">
        <f>N737*(H737/G737-(1+Overview!$F$35/'='!G737)/(Overview!$F$37*Overview!$F$33))/('='!H737+Overview!$F$36)</f>
        <v>2.287395076785965E-3</v>
      </c>
      <c r="Q737" s="128">
        <f>(N737/G737-P737)*H737*Overview!$F$29*'='!G737^3</f>
        <v>458.93734527031665</v>
      </c>
      <c r="R737" s="57">
        <f t="shared" si="66"/>
        <v>0</v>
      </c>
      <c r="S737" s="58">
        <f t="shared" si="67"/>
        <v>2.0548163708191181E-3</v>
      </c>
      <c r="T737" s="58">
        <f>IF(D737&lt;Overview!$F$18,(1-Overview!$F$9)*'='!Q737-'='!D737*'='!O737,0)</f>
        <v>0</v>
      </c>
      <c r="U737" s="54">
        <f>IF(D737&gt;=Overview!$F$18,(1-Overview!$F$9)*'='!Q737-Overview!$F$18*'='!O737,0)</f>
        <v>38.681968283899131</v>
      </c>
      <c r="V737" s="2"/>
      <c r="W737" s="112">
        <f>G737/Overview!$F$19</f>
        <v>3.9789823636416526</v>
      </c>
      <c r="X737" s="60">
        <f>G737^3*(1+H737*Overview!$F$38)</f>
        <v>24.605786643212681</v>
      </c>
      <c r="Y737" s="61">
        <f>G737^3*Overview!$F$42*(1+Overview!$F$38*H737)+I737*Overview!$F$39/Overview!$F$40</f>
        <v>2.241647677851256</v>
      </c>
      <c r="AD737" s="2"/>
    </row>
    <row r="738" spans="1:30">
      <c r="A738" s="34">
        <v>735</v>
      </c>
      <c r="B738">
        <v>1</v>
      </c>
      <c r="C738">
        <v>24</v>
      </c>
      <c r="D738" s="149">
        <f t="shared" si="68"/>
        <v>178.09744310451387</v>
      </c>
      <c r="E738" s="125">
        <f>B738/(B738+Overview!$F$22)</f>
        <v>0.58823529411764708</v>
      </c>
      <c r="F738" s="118">
        <f>EXP(Overview!$F$21/Overview!$F$5-Overview!$F$21/('='!C738+273.15))</f>
        <v>1.2060497570954571</v>
      </c>
      <c r="G738" s="77">
        <f t="shared" si="69"/>
        <v>2.6970195712653107</v>
      </c>
      <c r="H738" s="115">
        <f t="shared" si="70"/>
        <v>0.58823529411764708</v>
      </c>
      <c r="I738" s="80">
        <f>IF((A738-Overview!$F$43)/365=ROUND((A738-Overview!$F$43)/365,0),I737*0.05,I737+U737)</f>
        <v>662.94071218193994</v>
      </c>
      <c r="J738" s="70">
        <f>IF(D738&lt;Overview!$F$16,1,'='!G738/Overview!$F$26)</f>
        <v>116.7540939941693</v>
      </c>
      <c r="K738" s="71">
        <f>IF(D738&lt;Overview!$F$17,'='!G738/Overview!$F$26,Overview!$F$33)</f>
        <v>9.1428571428571423</v>
      </c>
      <c r="L738" s="72">
        <f t="shared" si="71"/>
        <v>9.1428571428571423</v>
      </c>
      <c r="M738" s="81">
        <f>MIN(1,Overview!$F$44*F738*(G738-Overview!$F$25)^2+0.2)</f>
        <v>1</v>
      </c>
      <c r="N738" s="48">
        <f>L738*F738*Overview!$F$8</f>
        <v>0.12482270400293095</v>
      </c>
      <c r="O738" s="48">
        <f>F738*Overview!$F$6</f>
        <v>2.3686817229354781E-3</v>
      </c>
      <c r="P738" s="122">
        <f>N738*(H738/G738-(1+Overview!$F$35/'='!G738)/(Overview!$F$37*Overview!$F$33))/('='!H738+Overview!$F$36)</f>
        <v>2.281333594395636E-3</v>
      </c>
      <c r="Q738" s="128">
        <f>(N738/G738-P738)*H738*Overview!$F$29*'='!G738^3</f>
        <v>459.68257846571157</v>
      </c>
      <c r="R738" s="57">
        <f t="shared" si="66"/>
        <v>0</v>
      </c>
      <c r="S738" s="58">
        <f t="shared" si="67"/>
        <v>2.050933784223356E-3</v>
      </c>
      <c r="T738" s="58">
        <f>IF(D738&lt;Overview!$F$18,(1-Overview!$F$9)*'='!Q738-'='!D738*'='!O738,0)</f>
        <v>0</v>
      </c>
      <c r="U738" s="54">
        <f>IF(D738&gt;=Overview!$F$18,(1-Overview!$F$9)*'='!Q738-Overview!$F$18*'='!O738,0)</f>
        <v>38.745462152146779</v>
      </c>
      <c r="V738" s="2"/>
      <c r="W738" s="112">
        <f>G738/Overview!$F$19</f>
        <v>3.9820161985313902</v>
      </c>
      <c r="X738" s="60">
        <f>G738^3*(1+H738*Overview!$F$38)</f>
        <v>24.662112723284999</v>
      </c>
      <c r="Y738" s="61">
        <f>G738^3*Overview!$F$42*(1+Overview!$F$38*H738)+I738*Overview!$F$39/Overview!$F$40</f>
        <v>2.2483979324068288</v>
      </c>
      <c r="AD738" s="2"/>
    </row>
    <row r="739" spans="1:30">
      <c r="A739" s="34">
        <v>736</v>
      </c>
      <c r="B739">
        <v>1</v>
      </c>
      <c r="C739">
        <v>24</v>
      </c>
      <c r="D739" s="149">
        <f t="shared" si="68"/>
        <v>178.09744310451387</v>
      </c>
      <c r="E739" s="125">
        <f>B739/(B739+Overview!$F$22)</f>
        <v>0.58823529411764708</v>
      </c>
      <c r="F739" s="118">
        <f>EXP(Overview!$F$21/Overview!$F$5-Overview!$F$21/('='!C739+273.15))</f>
        <v>1.2060497570954571</v>
      </c>
      <c r="G739" s="77">
        <f t="shared" si="69"/>
        <v>2.6990705050495341</v>
      </c>
      <c r="H739" s="115">
        <f t="shared" si="70"/>
        <v>0.58823529411764708</v>
      </c>
      <c r="I739" s="80">
        <f>IF((A739-Overview!$F$43)/365=ROUND((A739-Overview!$F$43)/365,0),I738*0.05,I738+U738)</f>
        <v>701.68617433408667</v>
      </c>
      <c r="J739" s="70">
        <f>IF(D739&lt;Overview!$F$16,1,'='!G739/Overview!$F$26)</f>
        <v>116.84287900647334</v>
      </c>
      <c r="K739" s="71">
        <f>IF(D739&lt;Overview!$F$17,'='!G739/Overview!$F$26,Overview!$F$33)</f>
        <v>9.1428571428571423</v>
      </c>
      <c r="L739" s="72">
        <f t="shared" si="71"/>
        <v>9.1428571428571423</v>
      </c>
      <c r="M739" s="81">
        <f>MIN(1,Overview!$F$44*F739*(G739-Overview!$F$25)^2+0.2)</f>
        <v>1</v>
      </c>
      <c r="N739" s="48">
        <f>L739*F739*Overview!$F$8</f>
        <v>0.12482270400293095</v>
      </c>
      <c r="O739" s="48">
        <f>F739*Overview!$F$6</f>
        <v>2.3686817229354781E-3</v>
      </c>
      <c r="P739" s="122">
        <f>N739*(H739/G739-(1+Overview!$F$35/'='!G739)/(Overview!$F$37*Overview!$F$33))/('='!H739+Overview!$F$36)</f>
        <v>2.2752927683431911E-3</v>
      </c>
      <c r="Q739" s="128">
        <f>(N739/G739-P739)*H739*Overview!$F$29*'='!G739^3</f>
        <v>460.4270728012516</v>
      </c>
      <c r="R739" s="57">
        <f t="shared" si="66"/>
        <v>0</v>
      </c>
      <c r="S739" s="58">
        <f t="shared" si="67"/>
        <v>2.04705853379587E-3</v>
      </c>
      <c r="T739" s="58">
        <f>IF(D739&lt;Overview!$F$18,(1-Overview!$F$9)*'='!Q739-'='!D739*'='!O739,0)</f>
        <v>0</v>
      </c>
      <c r="U739" s="54">
        <f>IF(D739&gt;=Overview!$F$18,(1-Overview!$F$9)*'='!Q739-Overview!$F$18*'='!O739,0)</f>
        <v>38.80889306953479</v>
      </c>
      <c r="V739" s="2"/>
      <c r="W739" s="112">
        <f>G739/Overview!$F$19</f>
        <v>3.9850443009737693</v>
      </c>
      <c r="X739" s="60">
        <f>G739^3*(1+H739*Overview!$F$38)</f>
        <v>24.718418024909703</v>
      </c>
      <c r="Y739" s="61">
        <f>G739^3*Overview!$F$42*(1+Overview!$F$38*H739)+I739*Overview!$F$39/Overview!$F$40</f>
        <v>2.2551490759993</v>
      </c>
      <c r="AD739" s="2"/>
    </row>
    <row r="740" spans="1:30">
      <c r="A740" s="34">
        <v>737</v>
      </c>
      <c r="B740">
        <v>1</v>
      </c>
      <c r="C740">
        <v>24</v>
      </c>
      <c r="D740" s="149">
        <f t="shared" si="68"/>
        <v>178.09744310451387</v>
      </c>
      <c r="E740" s="125">
        <f>B740/(B740+Overview!$F$22)</f>
        <v>0.58823529411764708</v>
      </c>
      <c r="F740" s="118">
        <f>EXP(Overview!$F$21/Overview!$F$5-Overview!$F$21/('='!C740+273.15))</f>
        <v>1.2060497570954571</v>
      </c>
      <c r="G740" s="77">
        <f t="shared" si="69"/>
        <v>2.7011175635833298</v>
      </c>
      <c r="H740" s="115">
        <f t="shared" si="70"/>
        <v>0.58823529411764708</v>
      </c>
      <c r="I740" s="80">
        <f>IF((A740-Overview!$F$43)/365=ROUND((A740-Overview!$F$43)/365,0),I739*0.05,I739+U739)</f>
        <v>740.49506740362142</v>
      </c>
      <c r="J740" s="70">
        <f>IF(D740&lt;Overview!$F$16,1,'='!G740/Overview!$F$26)</f>
        <v>116.93149625901862</v>
      </c>
      <c r="K740" s="71">
        <f>IF(D740&lt;Overview!$F$17,'='!G740/Overview!$F$26,Overview!$F$33)</f>
        <v>9.1428571428571423</v>
      </c>
      <c r="L740" s="72">
        <f t="shared" si="71"/>
        <v>9.1428571428571423</v>
      </c>
      <c r="M740" s="81">
        <f>MIN(1,Overview!$F$44*F740*(G740-Overview!$F$25)^2+0.2)</f>
        <v>1</v>
      </c>
      <c r="N740" s="48">
        <f>L740*F740*Overview!$F$8</f>
        <v>0.12482270400293095</v>
      </c>
      <c r="O740" s="48">
        <f>F740*Overview!$F$6</f>
        <v>2.3686817229354781E-3</v>
      </c>
      <c r="P740" s="122">
        <f>N740*(H740/G740-(1+Overview!$F$35/'='!G740)/(Overview!$F$37*Overview!$F$33))/('='!H740+Overview!$F$36)</f>
        <v>2.2692725039680397E-3</v>
      </c>
      <c r="Q740" s="128">
        <f>(N740/G740-P740)*H740*Overview!$F$29*'='!G740^3</f>
        <v>461.17082730206596</v>
      </c>
      <c r="R740" s="57">
        <f t="shared" si="66"/>
        <v>0</v>
      </c>
      <c r="S740" s="58">
        <f t="shared" si="67"/>
        <v>2.0431906056749311E-3</v>
      </c>
      <c r="T740" s="58">
        <f>IF(D740&lt;Overview!$F$18,(1-Overview!$F$9)*'='!Q740-'='!D740*'='!O740,0)</f>
        <v>0</v>
      </c>
      <c r="U740" s="54">
        <f>IF(D740&gt;=Overview!$F$18,(1-Overview!$F$9)*'='!Q740-Overview!$F$18*'='!O740,0)</f>
        <v>38.872260953004172</v>
      </c>
      <c r="V740" s="2"/>
      <c r="W740" s="112">
        <f>G740/Overview!$F$19</f>
        <v>3.9880666818002801</v>
      </c>
      <c r="X740" s="60">
        <f>G740^3*(1+H740*Overview!$F$38)</f>
        <v>24.774702328867619</v>
      </c>
      <c r="Y740" s="61">
        <f>G740^3*Overview!$F$42*(1+Overview!$F$38*H740)+I740*Overview!$F$39/Overview!$F$40</f>
        <v>2.261901086163443</v>
      </c>
      <c r="AD740" s="2"/>
    </row>
    <row r="741" spans="1:30">
      <c r="A741" s="34">
        <v>738</v>
      </c>
      <c r="B741">
        <v>1</v>
      </c>
      <c r="C741">
        <v>24</v>
      </c>
      <c r="D741" s="149">
        <f t="shared" si="68"/>
        <v>178.09744310451387</v>
      </c>
      <c r="E741" s="125">
        <f>B741/(B741+Overview!$F$22)</f>
        <v>0.58823529411764708</v>
      </c>
      <c r="F741" s="118">
        <f>EXP(Overview!$F$21/Overview!$F$5-Overview!$F$21/('='!C741+273.15))</f>
        <v>1.2060497570954571</v>
      </c>
      <c r="G741" s="77">
        <f t="shared" si="69"/>
        <v>2.7031607541890046</v>
      </c>
      <c r="H741" s="115">
        <f t="shared" si="70"/>
        <v>0.58823529411764708</v>
      </c>
      <c r="I741" s="80">
        <f>IF((A741-Overview!$F$43)/365=ROUND((A741-Overview!$F$43)/365,0),I740*0.05,I740+U740)</f>
        <v>779.36732835662565</v>
      </c>
      <c r="J741" s="70">
        <f>IF(D741&lt;Overview!$F$16,1,'='!G741/Overview!$F$26)</f>
        <v>117.01994606878809</v>
      </c>
      <c r="K741" s="71">
        <f>IF(D741&lt;Overview!$F$17,'='!G741/Overview!$F$26,Overview!$F$33)</f>
        <v>9.1428571428571423</v>
      </c>
      <c r="L741" s="72">
        <f t="shared" si="71"/>
        <v>9.1428571428571423</v>
      </c>
      <c r="M741" s="81">
        <f>MIN(1,Overview!$F$44*F741*(G741-Overview!$F$25)^2+0.2)</f>
        <v>1</v>
      </c>
      <c r="N741" s="48">
        <f>L741*F741*Overview!$F$8</f>
        <v>0.12482270400293095</v>
      </c>
      <c r="O741" s="48">
        <f>F741*Overview!$F$6</f>
        <v>2.3686817229354781E-3</v>
      </c>
      <c r="P741" s="122">
        <f>N741*(H741/G741-(1+Overview!$F$35/'='!G741)/(Overview!$F$37*Overview!$F$33))/('='!H741+Overview!$F$36)</f>
        <v>2.2632727071796028E-3</v>
      </c>
      <c r="Q741" s="128">
        <f>(N741/G741-P741)*H741*Overview!$F$29*'='!G741^3</f>
        <v>461.91384100319573</v>
      </c>
      <c r="R741" s="57">
        <f t="shared" si="66"/>
        <v>0</v>
      </c>
      <c r="S741" s="58">
        <f t="shared" si="67"/>
        <v>2.039329986025002E-3</v>
      </c>
      <c r="T741" s="58">
        <f>IF(D741&lt;Overview!$F$18,(1-Overview!$F$9)*'='!Q741-'='!D741*'='!O741,0)</f>
        <v>0</v>
      </c>
      <c r="U741" s="54">
        <f>IF(D741&gt;=Overview!$F$18,(1-Overview!$F$9)*'='!Q741-Overview!$F$18*'='!O741,0)</f>
        <v>38.935565720340428</v>
      </c>
      <c r="V741" s="2"/>
      <c r="W741" s="112">
        <f>G741/Overview!$F$19</f>
        <v>3.9910833518219468</v>
      </c>
      <c r="X741" s="60">
        <f>G741^3*(1+H741*Overview!$F$38)</f>
        <v>24.830965416962577</v>
      </c>
      <c r="Y741" s="61">
        <f>G741^3*Overview!$F$42*(1+Overview!$F$38*H741)+I741*Overview!$F$39/Overview!$F$40</f>
        <v>2.2686539405224924</v>
      </c>
      <c r="AD741" s="2"/>
    </row>
    <row r="742" spans="1:30">
      <c r="A742" s="34">
        <v>739</v>
      </c>
      <c r="B742">
        <v>1</v>
      </c>
      <c r="C742">
        <v>24</v>
      </c>
      <c r="D742" s="149">
        <f t="shared" si="68"/>
        <v>178.09744310451387</v>
      </c>
      <c r="E742" s="125">
        <f>B742/(B742+Overview!$F$22)</f>
        <v>0.58823529411764708</v>
      </c>
      <c r="F742" s="118">
        <f>EXP(Overview!$F$21/Overview!$F$5-Overview!$F$21/('='!C742+273.15))</f>
        <v>1.2060497570954571</v>
      </c>
      <c r="G742" s="77">
        <f t="shared" si="69"/>
        <v>2.7052000841750297</v>
      </c>
      <c r="H742" s="115">
        <f t="shared" si="70"/>
        <v>0.58823529411764708</v>
      </c>
      <c r="I742" s="80">
        <f>IF((A742-Overview!$F$43)/365=ROUND((A742-Overview!$F$43)/365,0),I741*0.05,I741+U741)</f>
        <v>818.30289407696603</v>
      </c>
      <c r="J742" s="70">
        <f>IF(D742&lt;Overview!$F$16,1,'='!G742/Overview!$F$26)</f>
        <v>117.10822875216579</v>
      </c>
      <c r="K742" s="71">
        <f>IF(D742&lt;Overview!$F$17,'='!G742/Overview!$F$26,Overview!$F$33)</f>
        <v>9.1428571428571423</v>
      </c>
      <c r="L742" s="72">
        <f t="shared" si="71"/>
        <v>9.1428571428571423</v>
      </c>
      <c r="M742" s="81">
        <f>MIN(1,Overview!$F$44*F742*(G742-Overview!$F$25)^2+0.2)</f>
        <v>1</v>
      </c>
      <c r="N742" s="48">
        <f>L742*F742*Overview!$F$8</f>
        <v>0.12482270400293095</v>
      </c>
      <c r="O742" s="48">
        <f>F742*Overview!$F$6</f>
        <v>2.3686817229354781E-3</v>
      </c>
      <c r="P742" s="122">
        <f>N742*(H742/G742-(1+Overview!$F$35/'='!G742)/(Overview!$F$37*Overview!$F$33))/('='!H742+Overview!$F$36)</f>
        <v>2.2572932844530276E-3</v>
      </c>
      <c r="Q742" s="128">
        <f>(N742/G742-P742)*H742*Overview!$F$29*'='!G742^3</f>
        <v>462.65611294954942</v>
      </c>
      <c r="R742" s="57">
        <f t="shared" si="66"/>
        <v>0</v>
      </c>
      <c r="S742" s="58">
        <f t="shared" si="67"/>
        <v>2.0354766610366864E-3</v>
      </c>
      <c r="T742" s="58">
        <f>IF(D742&lt;Overview!$F$18,(1-Overview!$F$9)*'='!Q742-'='!D742*'='!O742,0)</f>
        <v>0</v>
      </c>
      <c r="U742" s="54">
        <f>IF(D742&gt;=Overview!$F$18,(1-Overview!$F$9)*'='!Q742-Overview!$F$18*'='!O742,0)</f>
        <v>38.998807290169765</v>
      </c>
      <c r="V742" s="2"/>
      <c r="W742" s="112">
        <f>G742/Overview!$F$19</f>
        <v>3.9940943218293659</v>
      </c>
      <c r="X742" s="60">
        <f>G742^3*(1+H742*Overview!$F$38)</f>
        <v>24.887207072019208</v>
      </c>
      <c r="Y742" s="61">
        <f>G742^3*Overview!$F$42*(1+Overview!$F$38*H742)+I742*Overview!$F$39/Overview!$F$40</f>
        <v>2.2754076167879824</v>
      </c>
      <c r="AD742" s="2"/>
    </row>
    <row r="743" spans="1:30">
      <c r="A743" s="34">
        <v>740</v>
      </c>
      <c r="B743">
        <v>1</v>
      </c>
      <c r="C743">
        <v>24</v>
      </c>
      <c r="D743" s="149">
        <f t="shared" si="68"/>
        <v>178.09744310451387</v>
      </c>
      <c r="E743" s="125">
        <f>B743/(B743+Overview!$F$22)</f>
        <v>0.58823529411764708</v>
      </c>
      <c r="F743" s="118">
        <f>EXP(Overview!$F$21/Overview!$F$5-Overview!$F$21/('='!C743+273.15))</f>
        <v>1.2060497570954571</v>
      </c>
      <c r="G743" s="77">
        <f t="shared" si="69"/>
        <v>2.7072355608360663</v>
      </c>
      <c r="H743" s="115">
        <f t="shared" si="70"/>
        <v>0.58823529411764708</v>
      </c>
      <c r="I743" s="80">
        <f>IF((A743-Overview!$F$43)/365=ROUND((A743-Overview!$F$43)/365,0),I742*0.05,I742+U742)</f>
        <v>857.30170136713582</v>
      </c>
      <c r="J743" s="70">
        <f>IF(D743&lt;Overview!$F$16,1,'='!G743/Overview!$F$26)</f>
        <v>117.19634462493794</v>
      </c>
      <c r="K743" s="71">
        <f>IF(D743&lt;Overview!$F$17,'='!G743/Overview!$F$26,Overview!$F$33)</f>
        <v>9.1428571428571423</v>
      </c>
      <c r="L743" s="72">
        <f t="shared" si="71"/>
        <v>9.1428571428571423</v>
      </c>
      <c r="M743" s="81">
        <f>MIN(1,Overview!$F$44*F743*(G743-Overview!$F$25)^2+0.2)</f>
        <v>1</v>
      </c>
      <c r="N743" s="48">
        <f>L743*F743*Overview!$F$8</f>
        <v>0.12482270400293095</v>
      </c>
      <c r="O743" s="48">
        <f>F743*Overview!$F$6</f>
        <v>2.3686817229354781E-3</v>
      </c>
      <c r="P743" s="122">
        <f>N743*(H743/G743-(1+Overview!$F$35/'='!G743)/(Overview!$F$37*Overview!$F$33))/('='!H743+Overview!$F$36)</f>
        <v>2.2513341428249353E-3</v>
      </c>
      <c r="Q743" s="128">
        <f>(N743/G743-P743)*H743*Overview!$F$29*'='!G743^3</f>
        <v>463.39764219585925</v>
      </c>
      <c r="R743" s="57">
        <f t="shared" si="66"/>
        <v>0</v>
      </c>
      <c r="S743" s="58">
        <f t="shared" si="67"/>
        <v>2.0316306169266829E-3</v>
      </c>
      <c r="T743" s="58">
        <f>IF(D743&lt;Overview!$F$18,(1-Overview!$F$9)*'='!Q743-'='!D743*'='!O743,0)</f>
        <v>0</v>
      </c>
      <c r="U743" s="54">
        <f>IF(D743&gt;=Overview!$F$18,(1-Overview!$F$9)*'='!Q743-Overview!$F$18*'='!O743,0)</f>
        <v>39.061985581955362</v>
      </c>
      <c r="V743" s="2"/>
      <c r="W743" s="112">
        <f>G743/Overview!$F$19</f>
        <v>3.997099602592745</v>
      </c>
      <c r="X743" s="60">
        <f>G743^3*(1+H743*Overview!$F$38)</f>
        <v>24.943427077880809</v>
      </c>
      <c r="Y743" s="61">
        <f>G743^3*Overview!$F$42*(1+Overview!$F$38*H743)+I743*Overview!$F$39/Overview!$F$40</f>
        <v>2.2821620927595898</v>
      </c>
      <c r="AD743" s="2"/>
    </row>
    <row r="744" spans="1:30">
      <c r="A744" s="34">
        <v>741</v>
      </c>
      <c r="B744">
        <v>1</v>
      </c>
      <c r="C744">
        <v>24</v>
      </c>
      <c r="D744" s="149">
        <f t="shared" si="68"/>
        <v>178.09744310451387</v>
      </c>
      <c r="E744" s="125">
        <f>B744/(B744+Overview!$F$22)</f>
        <v>0.58823529411764708</v>
      </c>
      <c r="F744" s="118">
        <f>EXP(Overview!$F$21/Overview!$F$5-Overview!$F$21/('='!C744+273.15))</f>
        <v>1.2060497570954571</v>
      </c>
      <c r="G744" s="77">
        <f t="shared" si="69"/>
        <v>2.7092671914529931</v>
      </c>
      <c r="H744" s="115">
        <f t="shared" si="70"/>
        <v>0.58823529411764708</v>
      </c>
      <c r="I744" s="80">
        <f>IF((A744-Overview!$F$43)/365=ROUND((A744-Overview!$F$43)/365,0),I743*0.05,I743+U743)</f>
        <v>896.36368694909117</v>
      </c>
      <c r="J744" s="70">
        <f>IF(D744&lt;Overview!$F$16,1,'='!G744/Overview!$F$26)</f>
        <v>117.28429400229408</v>
      </c>
      <c r="K744" s="71">
        <f>IF(D744&lt;Overview!$F$17,'='!G744/Overview!$F$26,Overview!$F$33)</f>
        <v>9.1428571428571423</v>
      </c>
      <c r="L744" s="72">
        <f t="shared" si="71"/>
        <v>9.1428571428571423</v>
      </c>
      <c r="M744" s="81">
        <f>MIN(1,Overview!$F$44*F744*(G744-Overview!$F$25)^2+0.2)</f>
        <v>1</v>
      </c>
      <c r="N744" s="48">
        <f>L744*F744*Overview!$F$8</f>
        <v>0.12482270400293095</v>
      </c>
      <c r="O744" s="48">
        <f>F744*Overview!$F$6</f>
        <v>2.3686817229354781E-3</v>
      </c>
      <c r="P744" s="122">
        <f>N744*(H744/G744-(1+Overview!$F$35/'='!G744)/(Overview!$F$37*Overview!$F$33))/('='!H744+Overview!$F$36)</f>
        <v>2.2453951898892075E-3</v>
      </c>
      <c r="Q744" s="128">
        <f>(N744/G744-P744)*H744*Overview!$F$29*'='!G744^3</f>
        <v>464.13842780663714</v>
      </c>
      <c r="R744" s="57">
        <f t="shared" si="66"/>
        <v>0</v>
      </c>
      <c r="S744" s="58">
        <f t="shared" si="67"/>
        <v>2.0277918399377311E-3</v>
      </c>
      <c r="T744" s="58">
        <f>IF(D744&lt;Overview!$F$18,(1-Overview!$F$9)*'='!Q744-'='!D744*'='!O744,0)</f>
        <v>0</v>
      </c>
      <c r="U744" s="54">
        <f>IF(D744&gt;=Overview!$F$18,(1-Overview!$F$9)*'='!Q744-Overview!$F$18*'='!O744,0)</f>
        <v>39.125100515993637</v>
      </c>
      <c r="V744" s="2"/>
      <c r="W744" s="112">
        <f>G744/Overview!$F$19</f>
        <v>4.0000992048619413</v>
      </c>
      <c r="X744" s="60">
        <f>G744^3*(1+H744*Overview!$F$38)</f>
        <v>24.999625219407186</v>
      </c>
      <c r="Y744" s="61">
        <f>G744^3*Overview!$F$42*(1+Overview!$F$38*H744)+I744*Overview!$F$39/Overview!$F$40</f>
        <v>2.2889173463249799</v>
      </c>
      <c r="AD744" s="2"/>
    </row>
    <row r="745" spans="1:30">
      <c r="A745" s="34">
        <v>742</v>
      </c>
      <c r="B745">
        <v>1</v>
      </c>
      <c r="C745">
        <v>24</v>
      </c>
      <c r="D745" s="149">
        <f t="shared" si="68"/>
        <v>178.09744310451387</v>
      </c>
      <c r="E745" s="125">
        <f>B745/(B745+Overview!$F$22)</f>
        <v>0.58823529411764708</v>
      </c>
      <c r="F745" s="118">
        <f>EXP(Overview!$F$21/Overview!$F$5-Overview!$F$21/('='!C745+273.15))</f>
        <v>1.2060497570954571</v>
      </c>
      <c r="G745" s="77">
        <f t="shared" si="69"/>
        <v>2.7112949832929307</v>
      </c>
      <c r="H745" s="115">
        <f t="shared" si="70"/>
        <v>0.58823529411764708</v>
      </c>
      <c r="I745" s="80">
        <f>IF((A745-Overview!$F$43)/365=ROUND((A745-Overview!$F$43)/365,0),I744*0.05,I744+U744)</f>
        <v>935.48878746508478</v>
      </c>
      <c r="J745" s="70">
        <f>IF(D745&lt;Overview!$F$16,1,'='!G745/Overview!$F$26)</f>
        <v>117.37207719882818</v>
      </c>
      <c r="K745" s="71">
        <f>IF(D745&lt;Overview!$F$17,'='!G745/Overview!$F$26,Overview!$F$33)</f>
        <v>9.1428571428571423</v>
      </c>
      <c r="L745" s="72">
        <f t="shared" si="71"/>
        <v>9.1428571428571423</v>
      </c>
      <c r="M745" s="81">
        <f>MIN(1,Overview!$F$44*F745*(G745-Overview!$F$25)^2+0.2)</f>
        <v>1</v>
      </c>
      <c r="N745" s="48">
        <f>L745*F745*Overview!$F$8</f>
        <v>0.12482270400293095</v>
      </c>
      <c r="O745" s="48">
        <f>F745*Overview!$F$6</f>
        <v>2.3686817229354781E-3</v>
      </c>
      <c r="P745" s="122">
        <f>N745*(H745/G745-(1+Overview!$F$35/'='!G745)/(Overview!$F$37*Overview!$F$33))/('='!H745+Overview!$F$36)</f>
        <v>2.2394763337928165E-3</v>
      </c>
      <c r="Q745" s="128">
        <f>(N745/G745-P745)*H745*Overview!$F$29*'='!G745^3</f>
        <v>464.87846885613061</v>
      </c>
      <c r="R745" s="57">
        <f t="shared" si="66"/>
        <v>0</v>
      </c>
      <c r="S745" s="58">
        <f t="shared" si="67"/>
        <v>2.0239603163385695E-3</v>
      </c>
      <c r="T745" s="58">
        <f>IF(D745&lt;Overview!$F$18,(1-Overview!$F$9)*'='!Q745-'='!D745*'='!O745,0)</f>
        <v>0</v>
      </c>
      <c r="U745" s="54">
        <f>IF(D745&gt;=Overview!$F$18,(1-Overview!$F$9)*'='!Q745-Overview!$F$18*'='!O745,0)</f>
        <v>39.18815201341048</v>
      </c>
      <c r="V745" s="2"/>
      <c r="W745" s="112">
        <f>G745/Overview!$F$19</f>
        <v>4.0030931393665004</v>
      </c>
      <c r="X745" s="60">
        <f>G745^3*(1+H745*Overview!$F$38)</f>
        <v>25.05580128247243</v>
      </c>
      <c r="Y745" s="61">
        <f>G745^3*Overview!$F$42*(1+Overview!$F$38*H745)+I745*Overview!$F$39/Overview!$F$40</f>
        <v>2.295673355459638</v>
      </c>
      <c r="AD745" s="2"/>
    </row>
    <row r="746" spans="1:30">
      <c r="A746" s="34">
        <v>743</v>
      </c>
      <c r="B746">
        <v>1</v>
      </c>
      <c r="C746">
        <v>24</v>
      </c>
      <c r="D746" s="149">
        <f t="shared" si="68"/>
        <v>178.09744310451387</v>
      </c>
      <c r="E746" s="125">
        <f>B746/(B746+Overview!$F$22)</f>
        <v>0.58823529411764708</v>
      </c>
      <c r="F746" s="118">
        <f>EXP(Overview!$F$21/Overview!$F$5-Overview!$F$21/('='!C746+273.15))</f>
        <v>1.2060497570954571</v>
      </c>
      <c r="G746" s="77">
        <f t="shared" si="69"/>
        <v>2.7133189436092695</v>
      </c>
      <c r="H746" s="115">
        <f t="shared" si="70"/>
        <v>0.58823529411764708</v>
      </c>
      <c r="I746" s="80">
        <f>IF((A746-Overview!$F$43)/365=ROUND((A746-Overview!$F$43)/365,0),I745*0.05,I745+U745)</f>
        <v>974.67693947849523</v>
      </c>
      <c r="J746" s="70">
        <f>IF(D746&lt;Overview!$F$16,1,'='!G746/Overview!$F$26)</f>
        <v>117.45969452853981</v>
      </c>
      <c r="K746" s="71">
        <f>IF(D746&lt;Overview!$F$17,'='!G746/Overview!$F$26,Overview!$F$33)</f>
        <v>9.1428571428571423</v>
      </c>
      <c r="L746" s="72">
        <f t="shared" si="71"/>
        <v>9.1428571428571423</v>
      </c>
      <c r="M746" s="81">
        <f>MIN(1,Overview!$F$44*F746*(G746-Overview!$F$25)^2+0.2)</f>
        <v>1</v>
      </c>
      <c r="N746" s="48">
        <f>L746*F746*Overview!$F$8</f>
        <v>0.12482270400293095</v>
      </c>
      <c r="O746" s="48">
        <f>F746*Overview!$F$6</f>
        <v>2.3686817229354781E-3</v>
      </c>
      <c r="P746" s="122">
        <f>N746*(H746/G746-(1+Overview!$F$35/'='!G746)/(Overview!$F$37*Overview!$F$33))/('='!H746+Overview!$F$36)</f>
        <v>2.2335774832316778E-3</v>
      </c>
      <c r="Q746" s="128">
        <f>(N746/G746-P746)*H746*Overview!$F$29*'='!G746^3</f>
        <v>465.61776442828034</v>
      </c>
      <c r="R746" s="57">
        <f t="shared" si="66"/>
        <v>0</v>
      </c>
      <c r="S746" s="58">
        <f t="shared" si="67"/>
        <v>2.0201360324238757E-3</v>
      </c>
      <c r="T746" s="58">
        <f>IF(D746&lt;Overview!$F$18,(1-Overview!$F$9)*'='!Q746-'='!D746*'='!O746,0)</f>
        <v>0</v>
      </c>
      <c r="U746" s="54">
        <f>IF(D746&gt;=Overview!$F$18,(1-Overview!$F$9)*'='!Q746-Overview!$F$18*'='!O746,0)</f>
        <v>39.25113999615764</v>
      </c>
      <c r="V746" s="2"/>
      <c r="W746" s="112">
        <f>G746/Overview!$F$19</f>
        <v>4.006081416815694</v>
      </c>
      <c r="X746" s="60">
        <f>G746^3*(1+H746*Overview!$F$38)</f>
        <v>25.111955053962827</v>
      </c>
      <c r="Y746" s="61">
        <f>G746^3*Overview!$F$42*(1+Overview!$F$38*H746)+I746*Overview!$F$39/Overview!$F$40</f>
        <v>2.3024300982267198</v>
      </c>
      <c r="AD746" s="2"/>
    </row>
    <row r="747" spans="1:30">
      <c r="A747" s="34">
        <v>744</v>
      </c>
      <c r="B747">
        <v>1</v>
      </c>
      <c r="C747">
        <v>24</v>
      </c>
      <c r="D747" s="149">
        <f t="shared" si="68"/>
        <v>178.09744310451387</v>
      </c>
      <c r="E747" s="125">
        <f>B747/(B747+Overview!$F$22)</f>
        <v>0.58823529411764708</v>
      </c>
      <c r="F747" s="118">
        <f>EXP(Overview!$F$21/Overview!$F$5-Overview!$F$21/('='!C747+273.15))</f>
        <v>1.2060497570954571</v>
      </c>
      <c r="G747" s="77">
        <f t="shared" si="69"/>
        <v>2.7153390796416934</v>
      </c>
      <c r="H747" s="115">
        <f t="shared" si="70"/>
        <v>0.58823529411764708</v>
      </c>
      <c r="I747" s="80">
        <f>IF((A747-Overview!$F$43)/365=ROUND((A747-Overview!$F$43)/365,0),I746*0.05,I746+U746)</f>
        <v>1013.9280794746529</v>
      </c>
      <c r="J747" s="70">
        <f>IF(D747&lt;Overview!$F$16,1,'='!G747/Overview!$F$26)</f>
        <v>117.54714630483522</v>
      </c>
      <c r="K747" s="71">
        <f>IF(D747&lt;Overview!$F$17,'='!G747/Overview!$F$26,Overview!$F$33)</f>
        <v>9.1428571428571423</v>
      </c>
      <c r="L747" s="72">
        <f t="shared" si="71"/>
        <v>9.1428571428571423</v>
      </c>
      <c r="M747" s="81">
        <f>MIN(1,Overview!$F$44*F747*(G747-Overview!$F$25)^2+0.2)</f>
        <v>1</v>
      </c>
      <c r="N747" s="48">
        <f>L747*F747*Overview!$F$8</f>
        <v>0.12482270400293095</v>
      </c>
      <c r="O747" s="48">
        <f>F747*Overview!$F$6</f>
        <v>2.3686817229354781E-3</v>
      </c>
      <c r="P747" s="122">
        <f>N747*(H747/G747-(1+Overview!$F$35/'='!G747)/(Overview!$F$37*Overview!$F$33))/('='!H747+Overview!$F$36)</f>
        <v>2.2276985474465627E-3</v>
      </c>
      <c r="Q747" s="128">
        <f>(N747/G747-P747)*H747*Overview!$F$29*'='!G747^3</f>
        <v>466.35631361667492</v>
      </c>
      <c r="R747" s="57">
        <f t="shared" si="66"/>
        <v>0</v>
      </c>
      <c r="S747" s="58">
        <f t="shared" si="67"/>
        <v>2.0163189745142289E-3</v>
      </c>
      <c r="T747" s="58">
        <f>IF(D747&lt;Overview!$F$18,(1-Overview!$F$9)*'='!Q747-'='!D747*'='!O747,0)</f>
        <v>0</v>
      </c>
      <c r="U747" s="54">
        <f>IF(D747&gt;=Overview!$F$18,(1-Overview!$F$9)*'='!Q747-Overview!$F$18*'='!O747,0)</f>
        <v>39.314064387008855</v>
      </c>
      <c r="V747" s="2"/>
      <c r="W747" s="112">
        <f>G747/Overview!$F$19</f>
        <v>4.0090640478985584</v>
      </c>
      <c r="X747" s="60">
        <f>G747^3*(1+H747*Overview!$F$38)</f>
        <v>25.16808632177456</v>
      </c>
      <c r="Y747" s="61">
        <f>G747^3*Overview!$F$42*(1+Overview!$F$38*H747)+I747*Overview!$F$39/Overview!$F$40</f>
        <v>2.3091875527768817</v>
      </c>
      <c r="AD747" s="2"/>
    </row>
    <row r="748" spans="1:30">
      <c r="A748" s="34">
        <v>745</v>
      </c>
      <c r="B748">
        <v>1</v>
      </c>
      <c r="C748">
        <v>24</v>
      </c>
      <c r="D748" s="149">
        <f t="shared" si="68"/>
        <v>178.09744310451387</v>
      </c>
      <c r="E748" s="125">
        <f>B748/(B748+Overview!$F$22)</f>
        <v>0.58823529411764708</v>
      </c>
      <c r="F748" s="118">
        <f>EXP(Overview!$F$21/Overview!$F$5-Overview!$F$21/('='!C748+273.15))</f>
        <v>1.2060497570954571</v>
      </c>
      <c r="G748" s="77">
        <f t="shared" si="69"/>
        <v>2.7173553986162076</v>
      </c>
      <c r="H748" s="115">
        <f t="shared" si="70"/>
        <v>0.58823529411764708</v>
      </c>
      <c r="I748" s="80">
        <f>IF((A748-Overview!$F$43)/365=ROUND((A748-Overview!$F$43)/365,0),I747*0.05,I747+U747)</f>
        <v>1053.2421438616618</v>
      </c>
      <c r="J748" s="70">
        <f>IF(D748&lt;Overview!$F$16,1,'='!G748/Overview!$F$26)</f>
        <v>117.63443284052848</v>
      </c>
      <c r="K748" s="71">
        <f>IF(D748&lt;Overview!$F$17,'='!G748/Overview!$F$26,Overview!$F$33)</f>
        <v>9.1428571428571423</v>
      </c>
      <c r="L748" s="72">
        <f t="shared" si="71"/>
        <v>9.1428571428571423</v>
      </c>
      <c r="M748" s="81">
        <f>MIN(1,Overview!$F$44*F748*(G748-Overview!$F$25)^2+0.2)</f>
        <v>1</v>
      </c>
      <c r="N748" s="48">
        <f>L748*F748*Overview!$F$8</f>
        <v>0.12482270400293095</v>
      </c>
      <c r="O748" s="48">
        <f>F748*Overview!$F$6</f>
        <v>2.3686817229354781E-3</v>
      </c>
      <c r="P748" s="122">
        <f>N748*(H748/G748-(1+Overview!$F$35/'='!G748)/(Overview!$F$37*Overview!$F$33))/('='!H748+Overview!$F$36)</f>
        <v>2.2218394362190272E-3</v>
      </c>
      <c r="Q748" s="128">
        <f>(N748/G748-P748)*H748*Overview!$F$29*'='!G748^3</f>
        <v>467.09411552450905</v>
      </c>
      <c r="R748" s="57">
        <f t="shared" si="66"/>
        <v>0</v>
      </c>
      <c r="S748" s="58">
        <f t="shared" si="67"/>
        <v>2.0125091289560546E-3</v>
      </c>
      <c r="T748" s="58">
        <f>IF(D748&lt;Overview!$F$18,(1-Overview!$F$9)*'='!Q748-'='!D748*'='!O748,0)</f>
        <v>0</v>
      </c>
      <c r="U748" s="54">
        <f>IF(D748&gt;=Overview!$F$18,(1-Overview!$F$9)*'='!Q748-Overview!$F$18*'='!O748,0)</f>
        <v>39.376925109556325</v>
      </c>
      <c r="V748" s="2"/>
      <c r="W748" s="112">
        <f>G748/Overview!$F$19</f>
        <v>4.0120410432839329</v>
      </c>
      <c r="X748" s="60">
        <f>G748^3*(1+H748*Overview!$F$38)</f>
        <v>25.224194874811602</v>
      </c>
      <c r="Y748" s="61">
        <f>G748^3*Overview!$F$42*(1+Overview!$F$38*H748)+I748*Overview!$F$39/Overview!$F$40</f>
        <v>2.3159456973481234</v>
      </c>
      <c r="AD748" s="2"/>
    </row>
    <row r="749" spans="1:30">
      <c r="A749" s="34">
        <v>746</v>
      </c>
      <c r="B749">
        <v>1</v>
      </c>
      <c r="C749">
        <v>24</v>
      </c>
      <c r="D749" s="149">
        <f t="shared" si="68"/>
        <v>178.09744310451387</v>
      </c>
      <c r="E749" s="125">
        <f>B749/(B749+Overview!$F$22)</f>
        <v>0.58823529411764708</v>
      </c>
      <c r="F749" s="118">
        <f>EXP(Overview!$F$21/Overview!$F$5-Overview!$F$21/('='!C749+273.15))</f>
        <v>1.2060497570954571</v>
      </c>
      <c r="G749" s="77">
        <f t="shared" si="69"/>
        <v>2.7193679077451636</v>
      </c>
      <c r="H749" s="115">
        <f t="shared" si="70"/>
        <v>0.58823529411764708</v>
      </c>
      <c r="I749" s="80">
        <f>IF((A749-Overview!$F$43)/365=ROUND((A749-Overview!$F$43)/365,0),I748*0.05,I748+U748)</f>
        <v>1092.6190689712182</v>
      </c>
      <c r="J749" s="70">
        <f>IF(D749&lt;Overview!$F$16,1,'='!G749/Overview!$F$26)</f>
        <v>117.72155444784258</v>
      </c>
      <c r="K749" s="71">
        <f>IF(D749&lt;Overview!$F$17,'='!G749/Overview!$F$26,Overview!$F$33)</f>
        <v>9.1428571428571423</v>
      </c>
      <c r="L749" s="72">
        <f t="shared" si="71"/>
        <v>9.1428571428571423</v>
      </c>
      <c r="M749" s="81">
        <f>MIN(1,Overview!$F$44*F749*(G749-Overview!$F$25)^2+0.2)</f>
        <v>1</v>
      </c>
      <c r="N749" s="48">
        <f>L749*F749*Overview!$F$8</f>
        <v>0.12482270400293095</v>
      </c>
      <c r="O749" s="48">
        <f>F749*Overview!$F$6</f>
        <v>2.3686817229354781E-3</v>
      </c>
      <c r="P749" s="122">
        <f>N749*(H749/G749-(1+Overview!$F$35/'='!G749)/(Overview!$F$37*Overview!$F$33))/('='!H749+Overview!$F$36)</f>
        <v>2.2160000598673828E-3</v>
      </c>
      <c r="Q749" s="128">
        <f>(N749/G749-P749)*H749*Overview!$F$29*'='!G749^3</f>
        <v>467.83116926453988</v>
      </c>
      <c r="R749" s="57">
        <f t="shared" si="66"/>
        <v>0</v>
      </c>
      <c r="S749" s="58">
        <f t="shared" si="67"/>
        <v>2.0087064821215739E-3</v>
      </c>
      <c r="T749" s="58">
        <f>IF(D749&lt;Overview!$F$18,(1-Overview!$F$9)*'='!Q749-'='!D749*'='!O749,0)</f>
        <v>0</v>
      </c>
      <c r="U749" s="54">
        <f>IF(D749&gt;=Overview!$F$18,(1-Overview!$F$9)*'='!Q749-Overview!$F$18*'='!O749,0)</f>
        <v>39.439722088206949</v>
      </c>
      <c r="V749" s="2"/>
      <c r="W749" s="112">
        <f>G749/Overview!$F$19</f>
        <v>4.0150124136204983</v>
      </c>
      <c r="X749" s="60">
        <f>G749^3*(1+H749*Overview!$F$38)</f>
        <v>25.280280502983473</v>
      </c>
      <c r="Y749" s="61">
        <f>G749^3*Overview!$F$42*(1+Overview!$F$38*H749)+I749*Overview!$F$39/Overview!$F$40</f>
        <v>2.3227045102656252</v>
      </c>
      <c r="AD749" s="2"/>
    </row>
    <row r="750" spans="1:30">
      <c r="A750" s="34">
        <v>747</v>
      </c>
      <c r="B750">
        <v>1</v>
      </c>
      <c r="C750">
        <v>24</v>
      </c>
      <c r="D750" s="149">
        <f t="shared" si="68"/>
        <v>178.09744310451387</v>
      </c>
      <c r="E750" s="125">
        <f>B750/(B750+Overview!$F$22)</f>
        <v>0.58823529411764708</v>
      </c>
      <c r="F750" s="118">
        <f>EXP(Overview!$F$21/Overview!$F$5-Overview!$F$21/('='!C750+273.15))</f>
        <v>1.2060497570954571</v>
      </c>
      <c r="G750" s="77">
        <f t="shared" si="69"/>
        <v>2.7213766142272853</v>
      </c>
      <c r="H750" s="115">
        <f t="shared" si="70"/>
        <v>0.58823529411764708</v>
      </c>
      <c r="I750" s="80">
        <f>IF((A750-Overview!$F$43)/365=ROUND((A750-Overview!$F$43)/365,0),I749*0.05,I749+U749)</f>
        <v>1132.0587910594252</v>
      </c>
      <c r="J750" s="70">
        <f>IF(D750&lt;Overview!$F$16,1,'='!G750/Overview!$F$26)</f>
        <v>117.80851143841062</v>
      </c>
      <c r="K750" s="71">
        <f>IF(D750&lt;Overview!$F$17,'='!G750/Overview!$F$26,Overview!$F$33)</f>
        <v>9.1428571428571423</v>
      </c>
      <c r="L750" s="72">
        <f t="shared" si="71"/>
        <v>9.1428571428571423</v>
      </c>
      <c r="M750" s="81">
        <f>MIN(1,Overview!$F$44*F750*(G750-Overview!$F$25)^2+0.2)</f>
        <v>1</v>
      </c>
      <c r="N750" s="48">
        <f>L750*F750*Overview!$F$8</f>
        <v>0.12482270400293095</v>
      </c>
      <c r="O750" s="48">
        <f>F750*Overview!$F$6</f>
        <v>2.3686817229354781E-3</v>
      </c>
      <c r="P750" s="122">
        <f>N750*(H750/G750-(1+Overview!$F$35/'='!G750)/(Overview!$F$37*Overview!$F$33))/('='!H750+Overview!$F$36)</f>
        <v>2.2101803292427129E-3</v>
      </c>
      <c r="Q750" s="128">
        <f>(N750/G750-P750)*H750*Overview!$F$29*'='!G750^3</f>
        <v>468.56747395904404</v>
      </c>
      <c r="R750" s="57">
        <f t="shared" si="66"/>
        <v>0</v>
      </c>
      <c r="S750" s="58">
        <f t="shared" si="67"/>
        <v>2.00491102040876E-3</v>
      </c>
      <c r="T750" s="58">
        <f>IF(D750&lt;Overview!$F$18,(1-Overview!$F$9)*'='!Q750-'='!D750*'='!O750,0)</f>
        <v>0</v>
      </c>
      <c r="U750" s="54">
        <f>IF(D750&gt;=Overview!$F$18,(1-Overview!$F$9)*'='!Q750-Overview!$F$18*'='!O750,0)</f>
        <v>39.502455248178705</v>
      </c>
      <c r="V750" s="2"/>
      <c r="W750" s="112">
        <f>G750/Overview!$F$19</f>
        <v>4.017978169536816</v>
      </c>
      <c r="X750" s="60">
        <f>G750^3*(1+H750*Overview!$F$38)</f>
        <v>25.336342997203072</v>
      </c>
      <c r="Y750" s="61">
        <f>G750^3*Overview!$F$42*(1+Overview!$F$38*H750)+I750*Overview!$F$39/Overview!$F$40</f>
        <v>2.3294639699415858</v>
      </c>
      <c r="AD750" s="2"/>
    </row>
    <row r="751" spans="1:30">
      <c r="A751" s="34">
        <v>748</v>
      </c>
      <c r="B751">
        <v>1</v>
      </c>
      <c r="C751">
        <v>24</v>
      </c>
      <c r="D751" s="149">
        <f t="shared" si="68"/>
        <v>178.09744310451387</v>
      </c>
      <c r="E751" s="125">
        <f>B751/(B751+Overview!$F$22)</f>
        <v>0.58823529411764708</v>
      </c>
      <c r="F751" s="118">
        <f>EXP(Overview!$F$21/Overview!$F$5-Overview!$F$21/('='!C751+273.15))</f>
        <v>1.2060497570954571</v>
      </c>
      <c r="G751" s="77">
        <f t="shared" si="69"/>
        <v>2.7233815252476941</v>
      </c>
      <c r="H751" s="115">
        <f t="shared" si="70"/>
        <v>0.58823529411764708</v>
      </c>
      <c r="I751" s="80">
        <f>IF((A751-Overview!$F$43)/365=ROUND((A751-Overview!$F$43)/365,0),I750*0.05,I750+U750)</f>
        <v>1171.5612463076038</v>
      </c>
      <c r="J751" s="70">
        <f>IF(D751&lt;Overview!$F$16,1,'='!G751/Overview!$F$26)</f>
        <v>117.8953041232768</v>
      </c>
      <c r="K751" s="71">
        <f>IF(D751&lt;Overview!$F$17,'='!G751/Overview!$F$26,Overview!$F$33)</f>
        <v>9.1428571428571423</v>
      </c>
      <c r="L751" s="72">
        <f t="shared" si="71"/>
        <v>9.1428571428571423</v>
      </c>
      <c r="M751" s="81">
        <f>MIN(1,Overview!$F$44*F751*(G751-Overview!$F$25)^2+0.2)</f>
        <v>1</v>
      </c>
      <c r="N751" s="48">
        <f>L751*F751*Overview!$F$8</f>
        <v>0.12482270400293095</v>
      </c>
      <c r="O751" s="48">
        <f>F751*Overview!$F$6</f>
        <v>2.3686817229354781E-3</v>
      </c>
      <c r="P751" s="122">
        <f>N751*(H751/G751-(1+Overview!$F$35/'='!G751)/(Overview!$F$37*Overview!$F$33))/('='!H751+Overview!$F$36)</f>
        <v>2.2043801557249127E-3</v>
      </c>
      <c r="Q751" s="128">
        <f>(N751/G751-P751)*H751*Overview!$F$29*'='!G751^3</f>
        <v>469.30302873977439</v>
      </c>
      <c r="R751" s="57">
        <f t="shared" si="66"/>
        <v>0</v>
      </c>
      <c r="S751" s="58">
        <f t="shared" si="67"/>
        <v>2.0011227302412873E-3</v>
      </c>
      <c r="T751" s="58">
        <f>IF(D751&lt;Overview!$F$18,(1-Overview!$F$9)*'='!Q751-'='!D751*'='!O751,0)</f>
        <v>0</v>
      </c>
      <c r="U751" s="54">
        <f>IF(D751&gt;=Overview!$F$18,(1-Overview!$F$9)*'='!Q751-Overview!$F$18*'='!O751,0)</f>
        <v>39.565124515496933</v>
      </c>
      <c r="V751" s="2"/>
      <c r="W751" s="112">
        <f>G751/Overview!$F$19</f>
        <v>4.0209383216413617</v>
      </c>
      <c r="X751" s="60">
        <f>G751^3*(1+H751*Overview!$F$38)</f>
        <v>25.392382149384403</v>
      </c>
      <c r="Y751" s="61">
        <f>G751^3*Overview!$F$42*(1+Overview!$F$38*H751)+I751*Overview!$F$39/Overview!$F$40</f>
        <v>2.3362240548750539</v>
      </c>
      <c r="AD751" s="2"/>
    </row>
    <row r="752" spans="1:30">
      <c r="A752" s="34">
        <v>749</v>
      </c>
      <c r="B752">
        <v>1</v>
      </c>
      <c r="C752">
        <v>24</v>
      </c>
      <c r="D752" s="149">
        <f t="shared" si="68"/>
        <v>178.09744310451387</v>
      </c>
      <c r="E752" s="125">
        <f>B752/(B752+Overview!$F$22)</f>
        <v>0.58823529411764708</v>
      </c>
      <c r="F752" s="118">
        <f>EXP(Overview!$F$21/Overview!$F$5-Overview!$F$21/('='!C752+273.15))</f>
        <v>1.2060497570954571</v>
      </c>
      <c r="G752" s="77">
        <f t="shared" si="69"/>
        <v>2.7253826479779355</v>
      </c>
      <c r="H752" s="115">
        <f t="shared" si="70"/>
        <v>0.58823529411764708</v>
      </c>
      <c r="I752" s="80">
        <f>IF((A752-Overview!$F$43)/365=ROUND((A752-Overview!$F$43)/365,0),I751*0.05,I751+U751)</f>
        <v>1211.1263708231008</v>
      </c>
      <c r="J752" s="70">
        <f>IF(D752&lt;Overview!$F$16,1,'='!G752/Overview!$F$26)</f>
        <v>117.98193281289764</v>
      </c>
      <c r="K752" s="71">
        <f>IF(D752&lt;Overview!$F$17,'='!G752/Overview!$F$26,Overview!$F$33)</f>
        <v>9.1428571428571423</v>
      </c>
      <c r="L752" s="72">
        <f t="shared" si="71"/>
        <v>9.1428571428571423</v>
      </c>
      <c r="M752" s="81">
        <f>MIN(1,Overview!$F$44*F752*(G752-Overview!$F$25)^2+0.2)</f>
        <v>1</v>
      </c>
      <c r="N752" s="48">
        <f>L752*F752*Overview!$F$8</f>
        <v>0.12482270400293095</v>
      </c>
      <c r="O752" s="48">
        <f>F752*Overview!$F$6</f>
        <v>2.3686817229354781E-3</v>
      </c>
      <c r="P752" s="122">
        <f>N752*(H752/G752-(1+Overview!$F$35/'='!G752)/(Overview!$F$37*Overview!$F$33))/('='!H752+Overview!$F$36)</f>
        <v>2.1985994512187701E-3</v>
      </c>
      <c r="Q752" s="128">
        <f>(N752/G752-P752)*H752*Overview!$F$29*'='!G752^3</f>
        <v>470.03783274791772</v>
      </c>
      <c r="R752" s="57">
        <f t="shared" si="66"/>
        <v>0</v>
      </c>
      <c r="S752" s="58">
        <f t="shared" si="67"/>
        <v>1.9973415980684825E-3</v>
      </c>
      <c r="T752" s="58">
        <f>IF(D752&lt;Overview!$F$18,(1-Overview!$F$9)*'='!Q752-'='!D752*'='!O752,0)</f>
        <v>0</v>
      </c>
      <c r="U752" s="54">
        <f>IF(D752&gt;=Overview!$F$18,(1-Overview!$F$9)*'='!Q752-Overview!$F$18*'='!O752,0)</f>
        <v>39.627729816990744</v>
      </c>
      <c r="V752" s="2"/>
      <c r="W752" s="112">
        <f>G752/Overview!$F$19</f>
        <v>4.0238928805225678</v>
      </c>
      <c r="X752" s="60">
        <f>G752^3*(1+H752*Overview!$F$38)</f>
        <v>25.448397752440414</v>
      </c>
      <c r="Y752" s="61">
        <f>G752^3*Overview!$F$42*(1+Overview!$F$38*H752)+I752*Overview!$F$39/Overview!$F$40</f>
        <v>2.3429847436517686</v>
      </c>
      <c r="AD752" s="2"/>
    </row>
    <row r="753" spans="1:30">
      <c r="A753" s="34">
        <v>750</v>
      </c>
      <c r="B753">
        <v>1</v>
      </c>
      <c r="C753">
        <v>24</v>
      </c>
      <c r="D753" s="149">
        <f t="shared" si="68"/>
        <v>178.09744310451387</v>
      </c>
      <c r="E753" s="125">
        <f>B753/(B753+Overview!$F$22)</f>
        <v>0.58823529411764708</v>
      </c>
      <c r="F753" s="118">
        <f>EXP(Overview!$F$21/Overview!$F$5-Overview!$F$21/('='!C753+273.15))</f>
        <v>1.2060497570954571</v>
      </c>
      <c r="G753" s="77">
        <f t="shared" si="69"/>
        <v>2.7273799895760038</v>
      </c>
      <c r="H753" s="115">
        <f t="shared" si="70"/>
        <v>0.58823529411764708</v>
      </c>
      <c r="I753" s="80">
        <f>IF((A753-Overview!$F$43)/365=ROUND((A753-Overview!$F$43)/365,0),I752*0.05,I752+U752)</f>
        <v>1250.7541006400916</v>
      </c>
      <c r="J753" s="70">
        <f>IF(D753&lt;Overview!$F$16,1,'='!G753/Overview!$F$26)</f>
        <v>118.06839781714302</v>
      </c>
      <c r="K753" s="71">
        <f>IF(D753&lt;Overview!$F$17,'='!G753/Overview!$F$26,Overview!$F$33)</f>
        <v>9.1428571428571423</v>
      </c>
      <c r="L753" s="72">
        <f t="shared" si="71"/>
        <v>9.1428571428571423</v>
      </c>
      <c r="M753" s="81">
        <f>MIN(1,Overview!$F$44*F753*(G753-Overview!$F$25)^2+0.2)</f>
        <v>1</v>
      </c>
      <c r="N753" s="48">
        <f>L753*F753*Overview!$F$8</f>
        <v>0.12482270400293095</v>
      </c>
      <c r="O753" s="48">
        <f>F753*Overview!$F$6</f>
        <v>2.3686817229354781E-3</v>
      </c>
      <c r="P753" s="122">
        <f>N753*(H753/G753-(1+Overview!$F$35/'='!G753)/(Overview!$F$37*Overview!$F$33))/('='!H753+Overview!$F$36)</f>
        <v>2.1928381281500794E-3</v>
      </c>
      <c r="Q753" s="128">
        <f>(N753/G753-P753)*H753*Overview!$F$29*'='!G753^3</f>
        <v>470.77188513405224</v>
      </c>
      <c r="R753" s="57">
        <f t="shared" si="66"/>
        <v>0</v>
      </c>
      <c r="S753" s="58">
        <f t="shared" si="67"/>
        <v>1.993567610365276E-3</v>
      </c>
      <c r="T753" s="58">
        <f>IF(D753&lt;Overview!$F$18,(1-Overview!$F$9)*'='!Q753-'='!D753*'='!O753,0)</f>
        <v>0</v>
      </c>
      <c r="U753" s="54">
        <f>IF(D753&gt;=Overview!$F$18,(1-Overview!$F$9)*'='!Q753-Overview!$F$18*'='!O753,0)</f>
        <v>39.690271080289406</v>
      </c>
      <c r="V753" s="2"/>
      <c r="W753" s="112">
        <f>G753/Overview!$F$19</f>
        <v>4.0268418567488613</v>
      </c>
      <c r="X753" s="60">
        <f>G753^3*(1+H753*Overview!$F$38)</f>
        <v>25.504389600280749</v>
      </c>
      <c r="Y753" s="61">
        <f>G753^3*Overview!$F$42*(1+Overview!$F$38*H753)+I753*Overview!$F$39/Overview!$F$40</f>
        <v>2.3497460149439915</v>
      </c>
      <c r="AD753" s="2"/>
    </row>
    <row r="754" spans="1:30">
      <c r="A754" s="34">
        <v>751</v>
      </c>
      <c r="B754">
        <v>1</v>
      </c>
      <c r="C754">
        <v>24</v>
      </c>
      <c r="D754" s="149">
        <f t="shared" si="68"/>
        <v>178.09744310451387</v>
      </c>
      <c r="E754" s="125">
        <f>B754/(B754+Overview!$F$22)</f>
        <v>0.58823529411764708</v>
      </c>
      <c r="F754" s="118">
        <f>EXP(Overview!$F$21/Overview!$F$5-Overview!$F$21/('='!C754+273.15))</f>
        <v>1.2060497570954571</v>
      </c>
      <c r="G754" s="77">
        <f t="shared" si="69"/>
        <v>2.7293735571863689</v>
      </c>
      <c r="H754" s="115">
        <f t="shared" si="70"/>
        <v>0.58823529411764708</v>
      </c>
      <c r="I754" s="80">
        <f>IF((A754-Overview!$F$43)/365=ROUND((A754-Overview!$F$43)/365,0),I753*0.05,I753+U753)</f>
        <v>1290.444371720381</v>
      </c>
      <c r="J754" s="70">
        <f>IF(D754&lt;Overview!$F$16,1,'='!G754/Overview!$F$26)</f>
        <v>118.15469944529735</v>
      </c>
      <c r="K754" s="71">
        <f>IF(D754&lt;Overview!$F$17,'='!G754/Overview!$F$26,Overview!$F$33)</f>
        <v>9.1428571428571423</v>
      </c>
      <c r="L754" s="72">
        <f t="shared" si="71"/>
        <v>9.1428571428571423</v>
      </c>
      <c r="M754" s="81">
        <f>MIN(1,Overview!$F$44*F754*(G754-Overview!$F$25)^2+0.2)</f>
        <v>1</v>
      </c>
      <c r="N754" s="48">
        <f>L754*F754*Overview!$F$8</f>
        <v>0.12482270400293095</v>
      </c>
      <c r="O754" s="48">
        <f>F754*Overview!$F$6</f>
        <v>2.3686817229354781E-3</v>
      </c>
      <c r="P754" s="122">
        <f>N754*(H754/G754-(1+Overview!$F$35/'='!G754)/(Overview!$F$37*Overview!$F$33))/('='!H754+Overview!$F$36)</f>
        <v>2.1870960994617916E-3</v>
      </c>
      <c r="Q754" s="128">
        <f>(N754/G754-P754)*H754*Overview!$F$29*'='!G754^3</f>
        <v>471.50518505810487</v>
      </c>
      <c r="R754" s="57">
        <f t="shared" si="66"/>
        <v>0</v>
      </c>
      <c r="S754" s="58">
        <f t="shared" si="67"/>
        <v>1.9898007536321544E-3</v>
      </c>
      <c r="T754" s="58">
        <f>IF(D754&lt;Overview!$F$18,(1-Overview!$F$9)*'='!Q754-'='!D754*'='!O754,0)</f>
        <v>0</v>
      </c>
      <c r="U754" s="54">
        <f>IF(D754&gt;=Overview!$F$18,(1-Overview!$F$9)*'='!Q754-Overview!$F$18*'='!O754,0)</f>
        <v>39.752748233818693</v>
      </c>
      <c r="V754" s="2"/>
      <c r="W754" s="112">
        <f>G754/Overview!$F$19</f>
        <v>4.0297852608686977</v>
      </c>
      <c r="X754" s="60">
        <f>G754^3*(1+H754*Overview!$F$38)</f>
        <v>25.560357487809533</v>
      </c>
      <c r="Y754" s="61">
        <f>G754^3*Overview!$F$42*(1+Overview!$F$38*H754)+I754*Overview!$F$39/Overview!$F$40</f>
        <v>2.3565078475103434</v>
      </c>
      <c r="AD754" s="2"/>
    </row>
    <row r="755" spans="1:30">
      <c r="A755" s="34">
        <v>752</v>
      </c>
      <c r="B755">
        <v>1</v>
      </c>
      <c r="C755">
        <v>24</v>
      </c>
      <c r="D755" s="149">
        <f t="shared" si="68"/>
        <v>178.09744310451387</v>
      </c>
      <c r="E755" s="125">
        <f>B755/(B755+Overview!$F$22)</f>
        <v>0.58823529411764708</v>
      </c>
      <c r="F755" s="118">
        <f>EXP(Overview!$F$21/Overview!$F$5-Overview!$F$21/('='!C755+273.15))</f>
        <v>1.2060497570954571</v>
      </c>
      <c r="G755" s="77">
        <f t="shared" si="69"/>
        <v>2.7313633579400012</v>
      </c>
      <c r="H755" s="115">
        <f t="shared" si="70"/>
        <v>0.58823529411764708</v>
      </c>
      <c r="I755" s="80">
        <f>IF((A755-Overview!$F$43)/365=ROUND((A755-Overview!$F$43)/365,0),I754*0.05,I754+U754)</f>
        <v>1330.1971199541997</v>
      </c>
      <c r="J755" s="70">
        <f>IF(D755&lt;Overview!$F$16,1,'='!G755/Overview!$F$26)</f>
        <v>118.24083800606066</v>
      </c>
      <c r="K755" s="71">
        <f>IF(D755&lt;Overview!$F$17,'='!G755/Overview!$F$26,Overview!$F$33)</f>
        <v>9.1428571428571423</v>
      </c>
      <c r="L755" s="72">
        <f t="shared" si="71"/>
        <v>9.1428571428571423</v>
      </c>
      <c r="M755" s="81">
        <f>MIN(1,Overview!$F$44*F755*(G755-Overview!$F$25)^2+0.2)</f>
        <v>1</v>
      </c>
      <c r="N755" s="48">
        <f>L755*F755*Overview!$F$8</f>
        <v>0.12482270400293095</v>
      </c>
      <c r="O755" s="48">
        <f>F755*Overview!$F$6</f>
        <v>2.3686817229354781E-3</v>
      </c>
      <c r="P755" s="122">
        <f>N755*(H755/G755-(1+Overview!$F$35/'='!G755)/(Overview!$F$37*Overview!$F$33))/('='!H755+Overview!$F$36)</f>
        <v>2.1813732786101934E-3</v>
      </c>
      <c r="Q755" s="128">
        <f>(N755/G755-P755)*H755*Overview!$F$29*'='!G755^3</f>
        <v>472.23773168930961</v>
      </c>
      <c r="R755" s="57">
        <f t="shared" si="66"/>
        <v>0</v>
      </c>
      <c r="S755" s="58">
        <f t="shared" si="67"/>
        <v>1.9860410143951093E-3</v>
      </c>
      <c r="T755" s="58">
        <f>IF(D755&lt;Overview!$F$18,(1-Overview!$F$9)*'='!Q755-'='!D755*'='!O755,0)</f>
        <v>0</v>
      </c>
      <c r="U755" s="54">
        <f>IF(D755&gt;=Overview!$F$18,(1-Overview!$F$9)*'='!Q755-Overview!$F$18*'='!O755,0)</f>
        <v>39.815161206797335</v>
      </c>
      <c r="V755" s="2"/>
      <c r="W755" s="112">
        <f>G755/Overview!$F$19</f>
        <v>4.0327231034106026</v>
      </c>
      <c r="X755" s="60">
        <f>G755^3*(1+H755*Overview!$F$38)</f>
        <v>25.61630121092313</v>
      </c>
      <c r="Y755" s="61">
        <f>G755^3*Overview!$F$42*(1+Overview!$F$38*H755)+I755*Overview!$F$39/Overview!$F$40</f>
        <v>2.3632702201956373</v>
      </c>
      <c r="AD755" s="2"/>
    </row>
    <row r="756" spans="1:30">
      <c r="A756" s="34">
        <v>753</v>
      </c>
      <c r="B756">
        <v>1</v>
      </c>
      <c r="C756">
        <v>24</v>
      </c>
      <c r="D756" s="149">
        <f t="shared" si="68"/>
        <v>178.09744310451387</v>
      </c>
      <c r="E756" s="125">
        <f>B756/(B756+Overview!$F$22)</f>
        <v>0.58823529411764708</v>
      </c>
      <c r="F756" s="118">
        <f>EXP(Overview!$F$21/Overview!$F$5-Overview!$F$21/('='!C756+273.15))</f>
        <v>1.2060497570954571</v>
      </c>
      <c r="G756" s="77">
        <f t="shared" si="69"/>
        <v>2.7333493989543962</v>
      </c>
      <c r="H756" s="115">
        <f t="shared" si="70"/>
        <v>0.58823529411764708</v>
      </c>
      <c r="I756" s="80">
        <f>IF((A756-Overview!$F$43)/365=ROUND((A756-Overview!$F$43)/365,0),I755*0.05,I755+U755)</f>
        <v>1370.012281160997</v>
      </c>
      <c r="J756" s="70">
        <f>IF(D756&lt;Overview!$F$16,1,'='!G756/Overview!$F$26)</f>
        <v>118.32681380754963</v>
      </c>
      <c r="K756" s="71">
        <f>IF(D756&lt;Overview!$F$17,'='!G756/Overview!$F$26,Overview!$F$33)</f>
        <v>9.1428571428571423</v>
      </c>
      <c r="L756" s="72">
        <f t="shared" si="71"/>
        <v>9.1428571428571423</v>
      </c>
      <c r="M756" s="81">
        <f>MIN(1,Overview!$F$44*F756*(G756-Overview!$F$25)^2+0.2)</f>
        <v>1</v>
      </c>
      <c r="N756" s="48">
        <f>L756*F756*Overview!$F$8</f>
        <v>0.12482270400293095</v>
      </c>
      <c r="O756" s="48">
        <f>F756*Overview!$F$6</f>
        <v>2.3686817229354781E-3</v>
      </c>
      <c r="P756" s="122">
        <f>N756*(H756/G756-(1+Overview!$F$35/'='!G756)/(Overview!$F$37*Overview!$F$33))/('='!H756+Overview!$F$36)</f>
        <v>2.1756695795611329E-3</v>
      </c>
      <c r="Q756" s="128">
        <f>(N756/G756-P756)*H756*Overview!$F$29*'='!G756^3</f>
        <v>472.96952420616412</v>
      </c>
      <c r="R756" s="57">
        <f t="shared" si="66"/>
        <v>0</v>
      </c>
      <c r="S756" s="58">
        <f t="shared" si="67"/>
        <v>1.9822883792055958E-3</v>
      </c>
      <c r="T756" s="58">
        <f>IF(D756&lt;Overview!$F$18,(1-Overview!$F$9)*'='!Q756-'='!D756*'='!O756,0)</f>
        <v>0</v>
      </c>
      <c r="U756" s="54">
        <f>IF(D756&gt;=Overview!$F$18,(1-Overview!$F$9)*'='!Q756-Overview!$F$18*'='!O756,0)</f>
        <v>39.877509929233341</v>
      </c>
      <c r="V756" s="2"/>
      <c r="W756" s="112">
        <f>G756/Overview!$F$19</f>
        <v>4.0356553948832072</v>
      </c>
      <c r="X756" s="60">
        <f>G756^3*(1+H756*Overview!$F$38)</f>
        <v>25.672220566507896</v>
      </c>
      <c r="Y756" s="61">
        <f>G756^3*Overview!$F$42*(1+Overview!$F$38*H756)+I756*Overview!$F$39/Overview!$F$40</f>
        <v>2.3700331119307063</v>
      </c>
      <c r="AD756" s="2"/>
    </row>
    <row r="757" spans="1:30">
      <c r="A757" s="34">
        <v>754</v>
      </c>
      <c r="B757">
        <v>1</v>
      </c>
      <c r="C757">
        <v>24</v>
      </c>
      <c r="D757" s="149">
        <f t="shared" si="68"/>
        <v>178.09744310451387</v>
      </c>
      <c r="E757" s="125">
        <f>B757/(B757+Overview!$F$22)</f>
        <v>0.58823529411764708</v>
      </c>
      <c r="F757" s="118">
        <f>EXP(Overview!$F$21/Overview!$F$5-Overview!$F$21/('='!C757+273.15))</f>
        <v>1.2060497570954571</v>
      </c>
      <c r="G757" s="77">
        <f t="shared" si="69"/>
        <v>2.735331687333602</v>
      </c>
      <c r="H757" s="115">
        <f t="shared" si="70"/>
        <v>0.58823529411764708</v>
      </c>
      <c r="I757" s="80">
        <f>IF((A757-Overview!$F$43)/365=ROUND((A757-Overview!$F$43)/365,0),I756*0.05,I756+U756)</f>
        <v>1409.8897910902303</v>
      </c>
      <c r="J757" s="70">
        <f>IF(D757&lt;Overview!$F$16,1,'='!G757/Overview!$F$26)</f>
        <v>118.41262715729879</v>
      </c>
      <c r="K757" s="71">
        <f>IF(D757&lt;Overview!$F$17,'='!G757/Overview!$F$26,Overview!$F$33)</f>
        <v>9.1428571428571423</v>
      </c>
      <c r="L757" s="72">
        <f t="shared" si="71"/>
        <v>9.1428571428571423</v>
      </c>
      <c r="M757" s="81">
        <f>MIN(1,Overview!$F$44*F757*(G757-Overview!$F$25)^2+0.2)</f>
        <v>1</v>
      </c>
      <c r="N757" s="48">
        <f>L757*F757*Overview!$F$8</f>
        <v>0.12482270400293095</v>
      </c>
      <c r="O757" s="48">
        <f>F757*Overview!$F$6</f>
        <v>2.3686817229354781E-3</v>
      </c>
      <c r="P757" s="122">
        <f>N757*(H757/G757-(1+Overview!$F$35/'='!G757)/(Overview!$F$37*Overview!$F$33))/('='!H757+Overview!$F$36)</f>
        <v>2.16998491678626E-3</v>
      </c>
      <c r="Q757" s="128">
        <f>(N757/G757-P757)*H757*Overview!$F$29*'='!G757^3</f>
        <v>473.70056179638931</v>
      </c>
      <c r="R757" s="57">
        <f t="shared" si="66"/>
        <v>0</v>
      </c>
      <c r="S757" s="58">
        <f t="shared" si="67"/>
        <v>1.9785428346404755E-3</v>
      </c>
      <c r="T757" s="58">
        <f>IF(D757&lt;Overview!$F$18,(1-Overview!$F$9)*'='!Q757-'='!D757*'='!O757,0)</f>
        <v>0</v>
      </c>
      <c r="U757" s="54">
        <f>IF(D757&gt;=Overview!$F$18,(1-Overview!$F$9)*'='!Q757-Overview!$F$18*'='!O757,0)</f>
        <v>39.939794331920524</v>
      </c>
      <c r="V757" s="2"/>
      <c r="W757" s="112">
        <f>G757/Overview!$F$19</f>
        <v>4.0385821457752868</v>
      </c>
      <c r="X757" s="60">
        <f>G757^3*(1+H757*Overview!$F$38)</f>
        <v>25.728115352437946</v>
      </c>
      <c r="Y757" s="61">
        <f>G757^3*Overview!$F$42*(1+Overview!$F$38*H757)+I757*Overview!$F$39/Overview!$F$40</f>
        <v>2.3767965017322452</v>
      </c>
      <c r="AD757" s="2"/>
    </row>
    <row r="758" spans="1:30">
      <c r="A758" s="34">
        <v>755</v>
      </c>
      <c r="B758">
        <v>1</v>
      </c>
      <c r="C758">
        <v>24</v>
      </c>
      <c r="D758" s="149">
        <f t="shared" si="68"/>
        <v>178.09744310451387</v>
      </c>
      <c r="E758" s="125">
        <f>B758/(B758+Overview!$F$22)</f>
        <v>0.58823529411764708</v>
      </c>
      <c r="F758" s="118">
        <f>EXP(Overview!$F$21/Overview!$F$5-Overview!$F$21/('='!C758+273.15))</f>
        <v>1.2060497570954571</v>
      </c>
      <c r="G758" s="77">
        <f t="shared" si="69"/>
        <v>2.7373102301682426</v>
      </c>
      <c r="H758" s="115">
        <f t="shared" si="70"/>
        <v>0.58823529411764708</v>
      </c>
      <c r="I758" s="80">
        <f>IF((A758-Overview!$F$43)/365=ROUND((A758-Overview!$F$43)/365,0),I757*0.05,I757+U757)</f>
        <v>1449.8295854221508</v>
      </c>
      <c r="J758" s="70">
        <f>IF(D758&lt;Overview!$F$16,1,'='!G758/Overview!$F$26)</f>
        <v>118.49827836226159</v>
      </c>
      <c r="K758" s="71">
        <f>IF(D758&lt;Overview!$F$17,'='!G758/Overview!$F$26,Overview!$F$33)</f>
        <v>9.1428571428571423</v>
      </c>
      <c r="L758" s="72">
        <f t="shared" si="71"/>
        <v>9.1428571428571423</v>
      </c>
      <c r="M758" s="81">
        <f>MIN(1,Overview!$F$44*F758*(G758-Overview!$F$25)^2+0.2)</f>
        <v>1</v>
      </c>
      <c r="N758" s="48">
        <f>L758*F758*Overview!$F$8</f>
        <v>0.12482270400293095</v>
      </c>
      <c r="O758" s="48">
        <f>F758*Overview!$F$6</f>
        <v>2.3686817229354781E-3</v>
      </c>
      <c r="P758" s="122">
        <f>N758*(H758/G758-(1+Overview!$F$35/'='!G758)/(Overview!$F$37*Overview!$F$33))/('='!H758+Overview!$F$36)</f>
        <v>2.1643192052593187E-3</v>
      </c>
      <c r="Q758" s="128">
        <f>(N758/G758-P758)*H758*Overview!$F$29*'='!G758^3</f>
        <v>474.43084365688628</v>
      </c>
      <c r="R758" s="57">
        <f t="shared" si="66"/>
        <v>0</v>
      </c>
      <c r="S758" s="58">
        <f t="shared" si="67"/>
        <v>1.9748043673019776E-3</v>
      </c>
      <c r="T758" s="58">
        <f>IF(D758&lt;Overview!$F$18,(1-Overview!$F$9)*'='!Q758-'='!D758*'='!O758,0)</f>
        <v>0</v>
      </c>
      <c r="U758" s="54">
        <f>IF(D758&gt;=Overview!$F$18,(1-Overview!$F$9)*'='!Q758-Overview!$F$18*'='!O758,0)</f>
        <v>40.002014346434869</v>
      </c>
      <c r="V758" s="2"/>
      <c r="W758" s="112">
        <f>G758/Overview!$F$19</f>
        <v>4.0415033665557987</v>
      </c>
      <c r="X758" s="60">
        <f>G758^3*(1+H758*Overview!$F$38)</f>
        <v>25.783985367572903</v>
      </c>
      <c r="Y758" s="61">
        <f>G758^3*Overview!$F$42*(1+Overview!$F$38*H758)+I758*Overview!$F$39/Overview!$F$40</f>
        <v>2.383560368702633</v>
      </c>
      <c r="AD758" s="2"/>
    </row>
    <row r="759" spans="1:30">
      <c r="A759" s="34">
        <v>756</v>
      </c>
      <c r="B759">
        <v>1</v>
      </c>
      <c r="C759">
        <v>24</v>
      </c>
      <c r="D759" s="149">
        <f t="shared" si="68"/>
        <v>178.09744310451387</v>
      </c>
      <c r="E759" s="125">
        <f>B759/(B759+Overview!$F$22)</f>
        <v>0.58823529411764708</v>
      </c>
      <c r="F759" s="118">
        <f>EXP(Overview!$F$21/Overview!$F$5-Overview!$F$21/('='!C759+273.15))</f>
        <v>1.2060497570954571</v>
      </c>
      <c r="G759" s="77">
        <f t="shared" si="69"/>
        <v>2.7392850345355444</v>
      </c>
      <c r="H759" s="115">
        <f t="shared" si="70"/>
        <v>0.58823529411764708</v>
      </c>
      <c r="I759" s="80">
        <f>IF((A759-Overview!$F$43)/365=ROUND((A759-Overview!$F$43)/365,0),I758*0.05,I758+U758)</f>
        <v>1489.8315997685856</v>
      </c>
      <c r="J759" s="70">
        <f>IF(D759&lt;Overview!$F$16,1,'='!G759/Overview!$F$26)</f>
        <v>118.58376772881145</v>
      </c>
      <c r="K759" s="71">
        <f>IF(D759&lt;Overview!$F$17,'='!G759/Overview!$F$26,Overview!$F$33)</f>
        <v>9.1428571428571423</v>
      </c>
      <c r="L759" s="72">
        <f t="shared" si="71"/>
        <v>9.1428571428571423</v>
      </c>
      <c r="M759" s="81">
        <f>MIN(1,Overview!$F$44*F759*(G759-Overview!$F$25)^2+0.2)</f>
        <v>1</v>
      </c>
      <c r="N759" s="48">
        <f>L759*F759*Overview!$F$8</f>
        <v>0.12482270400293095</v>
      </c>
      <c r="O759" s="48">
        <f>F759*Overview!$F$6</f>
        <v>2.3686817229354781E-3</v>
      </c>
      <c r="P759" s="122">
        <f>N759*(H759/G759-(1+Overview!$F$35/'='!G759)/(Overview!$F$37*Overview!$F$33))/('='!H759+Overview!$F$36)</f>
        <v>2.1586723604524573E-3</v>
      </c>
      <c r="Q759" s="128">
        <f>(N759/G759-P759)*H759*Overview!$F$29*'='!G759^3</f>
        <v>475.16036899369544</v>
      </c>
      <c r="R759" s="57">
        <f t="shared" si="66"/>
        <v>0</v>
      </c>
      <c r="S759" s="58">
        <f t="shared" si="67"/>
        <v>1.971072963817645E-3</v>
      </c>
      <c r="T759" s="58">
        <f>IF(D759&lt;Overview!$F$18,(1-Overview!$F$9)*'='!Q759-'='!D759*'='!O759,0)</f>
        <v>0</v>
      </c>
      <c r="U759" s="54">
        <f>IF(D759&gt;=Overview!$F$18,(1-Overview!$F$9)*'='!Q759-Overview!$F$18*'='!O759,0)</f>
        <v>40.06416990513101</v>
      </c>
      <c r="V759" s="2"/>
      <c r="W759" s="112">
        <f>G759/Overview!$F$19</f>
        <v>4.0444190676739176</v>
      </c>
      <c r="X759" s="60">
        <f>G759^3*(1+H759*Overview!$F$38)</f>
        <v>25.839830411755624</v>
      </c>
      <c r="Y759" s="61">
        <f>G759^3*Overview!$F$42*(1+Overview!$F$38*H759)+I759*Overview!$F$39/Overview!$F$40</f>
        <v>2.3903246920297678</v>
      </c>
      <c r="AD759" s="2"/>
    </row>
    <row r="760" spans="1:30">
      <c r="A760" s="34">
        <v>757</v>
      </c>
      <c r="B760">
        <v>1</v>
      </c>
      <c r="C760">
        <v>24</v>
      </c>
      <c r="D760" s="149">
        <f t="shared" si="68"/>
        <v>178.09744310451387</v>
      </c>
      <c r="E760" s="125">
        <f>B760/(B760+Overview!$F$22)</f>
        <v>0.58823529411764708</v>
      </c>
      <c r="F760" s="118">
        <f>EXP(Overview!$F$21/Overview!$F$5-Overview!$F$21/('='!C760+273.15))</f>
        <v>1.2060497570954571</v>
      </c>
      <c r="G760" s="77">
        <f t="shared" si="69"/>
        <v>2.7412561074993622</v>
      </c>
      <c r="H760" s="115">
        <f t="shared" si="70"/>
        <v>0.58823529411764708</v>
      </c>
      <c r="I760" s="80">
        <f>IF((A760-Overview!$F$43)/365=ROUND((A760-Overview!$F$43)/365,0),I759*0.05,I759+U759)</f>
        <v>1529.8957696737166</v>
      </c>
      <c r="J760" s="70">
        <f>IF(D760&lt;Overview!$F$16,1,'='!G760/Overview!$F$26)</f>
        <v>118.66909556274295</v>
      </c>
      <c r="K760" s="71">
        <f>IF(D760&lt;Overview!$F$17,'='!G760/Overview!$F$26,Overview!$F$33)</f>
        <v>9.1428571428571423</v>
      </c>
      <c r="L760" s="72">
        <f t="shared" si="71"/>
        <v>9.1428571428571423</v>
      </c>
      <c r="M760" s="81">
        <f>MIN(1,Overview!$F$44*F760*(G760-Overview!$F$25)^2+0.2)</f>
        <v>1</v>
      </c>
      <c r="N760" s="48">
        <f>L760*F760*Overview!$F$8</f>
        <v>0.12482270400293095</v>
      </c>
      <c r="O760" s="48">
        <f>F760*Overview!$F$6</f>
        <v>2.3686817229354781E-3</v>
      </c>
      <c r="P760" s="122">
        <f>N760*(H760/G760-(1+Overview!$F$35/'='!G760)/(Overview!$F$37*Overview!$F$33))/('='!H760+Overview!$F$36)</f>
        <v>2.1530442983325767E-3</v>
      </c>
      <c r="Q760" s="128">
        <f>(N760/G760-P760)*H760*Overview!$F$29*'='!G760^3</f>
        <v>475.88913702195458</v>
      </c>
      <c r="R760" s="57">
        <f t="shared" si="66"/>
        <v>0</v>
      </c>
      <c r="S760" s="58">
        <f t="shared" si="67"/>
        <v>1.9673486108402849E-3</v>
      </c>
      <c r="T760" s="58">
        <f>IF(D760&lt;Overview!$F$18,(1-Overview!$F$9)*'='!Q760-'='!D760*'='!O760,0)</f>
        <v>0</v>
      </c>
      <c r="U760" s="54">
        <f>IF(D760&gt;=Overview!$F$18,(1-Overview!$F$9)*'='!Q760-Overview!$F$18*'='!O760,0)</f>
        <v>40.126260941138689</v>
      </c>
      <c r="V760" s="2"/>
      <c r="W760" s="112">
        <f>G760/Overview!$F$19</f>
        <v>4.047329259559076</v>
      </c>
      <c r="X760" s="60">
        <f>G760^3*(1+H760*Overview!$F$38)</f>
        <v>25.895650285809978</v>
      </c>
      <c r="Y760" s="61">
        <f>G760^3*Overview!$F$42*(1+Overview!$F$38*H760)+I760*Overview!$F$39/Overview!$F$40</f>
        <v>2.3970894509869018</v>
      </c>
      <c r="AD760" s="2"/>
    </row>
    <row r="761" spans="1:30">
      <c r="A761" s="34">
        <v>758</v>
      </c>
      <c r="B761">
        <v>1</v>
      </c>
      <c r="C761">
        <v>24</v>
      </c>
      <c r="D761" s="149">
        <f t="shared" si="68"/>
        <v>178.09744310451387</v>
      </c>
      <c r="E761" s="125">
        <f>B761/(B761+Overview!$F$22)</f>
        <v>0.58823529411764708</v>
      </c>
      <c r="F761" s="118">
        <f>EXP(Overview!$F$21/Overview!$F$5-Overview!$F$21/('='!C761+273.15))</f>
        <v>1.2060497570954571</v>
      </c>
      <c r="G761" s="77">
        <f t="shared" si="69"/>
        <v>2.7432234561102025</v>
      </c>
      <c r="H761" s="115">
        <f t="shared" si="70"/>
        <v>0.58823529411764708</v>
      </c>
      <c r="I761" s="80">
        <f>IF((A761-Overview!$F$43)/365=ROUND((A761-Overview!$F$43)/365,0),I760*0.05,I760+U760)</f>
        <v>1570.0220306148553</v>
      </c>
      <c r="J761" s="70">
        <f>IF(D761&lt;Overview!$F$16,1,'='!G761/Overview!$F$26)</f>
        <v>118.75426216927283</v>
      </c>
      <c r="K761" s="71">
        <f>IF(D761&lt;Overview!$F$17,'='!G761/Overview!$F$26,Overview!$F$33)</f>
        <v>9.1428571428571423</v>
      </c>
      <c r="L761" s="72">
        <f t="shared" si="71"/>
        <v>9.1428571428571423</v>
      </c>
      <c r="M761" s="81">
        <f>MIN(1,Overview!$F$44*F761*(G761-Overview!$F$25)^2+0.2)</f>
        <v>1</v>
      </c>
      <c r="N761" s="48">
        <f>L761*F761*Overview!$F$8</f>
        <v>0.12482270400293095</v>
      </c>
      <c r="O761" s="48">
        <f>F761*Overview!$F$6</f>
        <v>2.3686817229354781E-3</v>
      </c>
      <c r="P761" s="122">
        <f>N761*(H761/G761-(1+Overview!$F$35/'='!G761)/(Overview!$F$37*Overview!$F$33))/('='!H761+Overview!$F$36)</f>
        <v>2.1474349353577159E-3</v>
      </c>
      <c r="Q761" s="128">
        <f>(N761/G761-P761)*H761*Overview!$F$29*'='!G761^3</f>
        <v>476.61714696585705</v>
      </c>
      <c r="R761" s="57">
        <f t="shared" si="66"/>
        <v>0</v>
      </c>
      <c r="S761" s="58">
        <f t="shared" si="67"/>
        <v>1.9636312950479275E-3</v>
      </c>
      <c r="T761" s="58">
        <f>IF(D761&lt;Overview!$F$18,(1-Overview!$F$9)*'='!Q761-'='!D761*'='!O761,0)</f>
        <v>0</v>
      </c>
      <c r="U761" s="54">
        <f>IF(D761&gt;=Overview!$F$18,(1-Overview!$F$9)*'='!Q761-Overview!$F$18*'='!O761,0)</f>
        <v>40.188287388359178</v>
      </c>
      <c r="V761" s="2"/>
      <c r="W761" s="112">
        <f>G761/Overview!$F$19</f>
        <v>4.0502339526209985</v>
      </c>
      <c r="X761" s="60">
        <f>G761^3*(1+H761*Overview!$F$38)</f>
        <v>25.951444791538549</v>
      </c>
      <c r="Y761" s="61">
        <f>G761^3*Overview!$F$42*(1+Overview!$F$38*H761)+I761*Overview!$F$39/Overview!$F$40</f>
        <v>2.4038546249324604</v>
      </c>
      <c r="AD761" s="2"/>
    </row>
    <row r="762" spans="1:30">
      <c r="A762" s="34">
        <v>759</v>
      </c>
      <c r="B762">
        <v>1</v>
      </c>
      <c r="C762">
        <v>24</v>
      </c>
      <c r="D762" s="149">
        <f t="shared" si="68"/>
        <v>178.09744310451387</v>
      </c>
      <c r="E762" s="125">
        <f>B762/(B762+Overview!$F$22)</f>
        <v>0.58823529411764708</v>
      </c>
      <c r="F762" s="118">
        <f>EXP(Overview!$F$21/Overview!$F$5-Overview!$F$21/('='!C762+273.15))</f>
        <v>1.2060497570954571</v>
      </c>
      <c r="G762" s="77">
        <f t="shared" si="69"/>
        <v>2.7451870874052502</v>
      </c>
      <c r="H762" s="115">
        <f t="shared" si="70"/>
        <v>0.58823529411764708</v>
      </c>
      <c r="I762" s="80">
        <f>IF((A762-Overview!$F$43)/365=ROUND((A762-Overview!$F$43)/365,0),I761*0.05,I761+U761)</f>
        <v>1610.2103180032145</v>
      </c>
      <c r="J762" s="70">
        <f>IF(D762&lt;Overview!$F$16,1,'='!G762/Overview!$F$26)</f>
        <v>118.83926785304114</v>
      </c>
      <c r="K762" s="71">
        <f>IF(D762&lt;Overview!$F$17,'='!G762/Overview!$F$26,Overview!$F$33)</f>
        <v>9.1428571428571423</v>
      </c>
      <c r="L762" s="72">
        <f t="shared" si="71"/>
        <v>9.1428571428571423</v>
      </c>
      <c r="M762" s="81">
        <f>MIN(1,Overview!$F$44*F762*(G762-Overview!$F$25)^2+0.2)</f>
        <v>1</v>
      </c>
      <c r="N762" s="48">
        <f>L762*F762*Overview!$F$8</f>
        <v>0.12482270400293095</v>
      </c>
      <c r="O762" s="48">
        <f>F762*Overview!$F$6</f>
        <v>2.3686817229354781E-3</v>
      </c>
      <c r="P762" s="122">
        <f>N762*(H762/G762-(1+Overview!$F$35/'='!G762)/(Overview!$F$37*Overview!$F$33))/('='!H762+Overview!$F$36)</f>
        <v>2.1418441884734612E-3</v>
      </c>
      <c r="Q762" s="128">
        <f>(N762/G762-P762)*H762*Overview!$F$29*'='!G762^3</f>
        <v>477.34439805861177</v>
      </c>
      <c r="R762" s="57">
        <f t="shared" si="66"/>
        <v>0</v>
      </c>
      <c r="S762" s="58">
        <f t="shared" si="67"/>
        <v>1.9599210031437742E-3</v>
      </c>
      <c r="T762" s="58">
        <f>IF(D762&lt;Overview!$F$18,(1-Overview!$F$9)*'='!Q762-'='!D762*'='!O762,0)</f>
        <v>0</v>
      </c>
      <c r="U762" s="54">
        <f>IF(D762&gt;=Overview!$F$18,(1-Overview!$F$9)*'='!Q762-Overview!$F$18*'='!O762,0)</f>
        <v>40.250249181461875</v>
      </c>
      <c r="V762" s="2"/>
      <c r="W762" s="112">
        <f>G762/Overview!$F$19</f>
        <v>4.053133157249742</v>
      </c>
      <c r="X762" s="60">
        <f>G762^3*(1+H762*Overview!$F$38)</f>
        <v>26.007213731720377</v>
      </c>
      <c r="Y762" s="61">
        <f>G762^3*Overview!$F$42*(1+Overview!$F$38*H762)+I762*Overview!$F$39/Overview!$F$40</f>
        <v>2.4106201933098825</v>
      </c>
      <c r="AD762" s="2"/>
    </row>
    <row r="763" spans="1:30">
      <c r="A763" s="34">
        <v>760</v>
      </c>
      <c r="B763">
        <v>1</v>
      </c>
      <c r="C763">
        <v>24</v>
      </c>
      <c r="D763" s="149">
        <f t="shared" si="68"/>
        <v>178.09744310451387</v>
      </c>
      <c r="E763" s="125">
        <f>B763/(B763+Overview!$F$22)</f>
        <v>0.58823529411764708</v>
      </c>
      <c r="F763" s="118">
        <f>EXP(Overview!$F$21/Overview!$F$5-Overview!$F$21/('='!C763+273.15))</f>
        <v>1.2060497570954571</v>
      </c>
      <c r="G763" s="77">
        <f t="shared" si="69"/>
        <v>2.747147008408394</v>
      </c>
      <c r="H763" s="115">
        <f t="shared" si="70"/>
        <v>0.58823529411764708</v>
      </c>
      <c r="I763" s="80">
        <f>IF((A763-Overview!$F$43)/365=ROUND((A763-Overview!$F$43)/365,0),I762*0.05,I762+U762)</f>
        <v>1650.4605671846764</v>
      </c>
      <c r="J763" s="70">
        <f>IF(D763&lt;Overview!$F$16,1,'='!G763/Overview!$F$26)</f>
        <v>118.9241129181123</v>
      </c>
      <c r="K763" s="71">
        <f>IF(D763&lt;Overview!$F$17,'='!G763/Overview!$F$26,Overview!$F$33)</f>
        <v>9.1428571428571423</v>
      </c>
      <c r="L763" s="72">
        <f t="shared" si="71"/>
        <v>9.1428571428571423</v>
      </c>
      <c r="M763" s="81">
        <f>MIN(1,Overview!$F$44*F763*(G763-Overview!$F$25)^2+0.2)</f>
        <v>1</v>
      </c>
      <c r="N763" s="48">
        <f>L763*F763*Overview!$F$8</f>
        <v>0.12482270400293095</v>
      </c>
      <c r="O763" s="48">
        <f>F763*Overview!$F$6</f>
        <v>2.3686817229354781E-3</v>
      </c>
      <c r="P763" s="122">
        <f>N763*(H763/G763-(1+Overview!$F$35/'='!G763)/(Overview!$F$37*Overview!$F$33))/('='!H763+Overview!$F$36)</f>
        <v>2.136271975109389E-3</v>
      </c>
      <c r="Q763" s="128">
        <f>(N763/G763-P763)*H763*Overview!$F$29*'='!G763^3</f>
        <v>478.07088954240101</v>
      </c>
      <c r="R763" s="57">
        <f t="shared" si="66"/>
        <v>0</v>
      </c>
      <c r="S763" s="58">
        <f t="shared" si="67"/>
        <v>1.9562177218561496E-3</v>
      </c>
      <c r="T763" s="58">
        <f>IF(D763&lt;Overview!$F$18,(1-Overview!$F$9)*'='!Q763-'='!D763*'='!O763,0)</f>
        <v>0</v>
      </c>
      <c r="U763" s="54">
        <f>IF(D763&gt;=Overview!$F$18,(1-Overview!$F$9)*'='!Q763-Overview!$F$18*'='!O763,0)</f>
        <v>40.31214625588072</v>
      </c>
      <c r="V763" s="2"/>
      <c r="W763" s="112">
        <f>G763/Overview!$F$19</f>
        <v>4.0560268838157301</v>
      </c>
      <c r="X763" s="60">
        <f>G763^3*(1+H763*Overview!$F$38)</f>
        <v>26.062956910108689</v>
      </c>
      <c r="Y763" s="61">
        <f>G763^3*Overview!$F$42*(1+Overview!$F$38*H763)+I763*Overview!$F$39/Overview!$F$40</f>
        <v>2.4173861356474431</v>
      </c>
      <c r="AD763" s="2"/>
    </row>
    <row r="764" spans="1:30">
      <c r="A764" s="34">
        <v>761</v>
      </c>
      <c r="B764">
        <v>1</v>
      </c>
      <c r="C764">
        <v>24</v>
      </c>
      <c r="D764" s="149">
        <f t="shared" si="68"/>
        <v>178.09744310451387</v>
      </c>
      <c r="E764" s="125">
        <f>B764/(B764+Overview!$F$22)</f>
        <v>0.58823529411764708</v>
      </c>
      <c r="F764" s="118">
        <f>EXP(Overview!$F$21/Overview!$F$5-Overview!$F$21/('='!C764+273.15))</f>
        <v>1.2060497570954571</v>
      </c>
      <c r="G764" s="77">
        <f t="shared" si="69"/>
        <v>2.7491032261302499</v>
      </c>
      <c r="H764" s="115">
        <f t="shared" si="70"/>
        <v>0.58823529411764708</v>
      </c>
      <c r="I764" s="80">
        <f>IF((A764-Overview!$F$43)/365=ROUND((A764-Overview!$F$43)/365,0),I763*0.05,I763+U763)</f>
        <v>1690.772713440557</v>
      </c>
      <c r="J764" s="70">
        <f>IF(D764&lt;Overview!$F$16,1,'='!G764/Overview!$F$26)</f>
        <v>119.0087976679762</v>
      </c>
      <c r="K764" s="71">
        <f>IF(D764&lt;Overview!$F$17,'='!G764/Overview!$F$26,Overview!$F$33)</f>
        <v>9.1428571428571423</v>
      </c>
      <c r="L764" s="72">
        <f t="shared" si="71"/>
        <v>9.1428571428571423</v>
      </c>
      <c r="M764" s="81">
        <f>MIN(1,Overview!$F$44*F764*(G764-Overview!$F$25)^2+0.2)</f>
        <v>1</v>
      </c>
      <c r="N764" s="48">
        <f>L764*F764*Overview!$F$8</f>
        <v>0.12482270400293095</v>
      </c>
      <c r="O764" s="48">
        <f>F764*Overview!$F$6</f>
        <v>2.3686817229354781E-3</v>
      </c>
      <c r="P764" s="122">
        <f>N764*(H764/G764-(1+Overview!$F$35/'='!G764)/(Overview!$F$37*Overview!$F$33))/('='!H764+Overview!$F$36)</f>
        <v>2.1307182131755438E-3</v>
      </c>
      <c r="Q764" s="128">
        <f>(N764/G764-P764)*H764*Overview!$F$29*'='!G764^3</f>
        <v>478.7966206683397</v>
      </c>
      <c r="R764" s="57">
        <f t="shared" si="66"/>
        <v>0</v>
      </c>
      <c r="S764" s="58">
        <f t="shared" si="67"/>
        <v>1.9525214379384566E-3</v>
      </c>
      <c r="T764" s="58">
        <f>IF(D764&lt;Overview!$F$18,(1-Overview!$F$9)*'='!Q764-'='!D764*'='!O764,0)</f>
        <v>0</v>
      </c>
      <c r="U764" s="54">
        <f>IF(D764&gt;=Overview!$F$18,(1-Overview!$F$9)*'='!Q764-Overview!$F$18*'='!O764,0)</f>
        <v>40.373978547810701</v>
      </c>
      <c r="V764" s="2"/>
      <c r="W764" s="112">
        <f>G764/Overview!$F$19</f>
        <v>4.0589151426697914</v>
      </c>
      <c r="X764" s="60">
        <f>G764^3*(1+H764*Overview!$F$38)</f>
        <v>26.118674131428612</v>
      </c>
      <c r="Y764" s="61">
        <f>G764^3*Overview!$F$42*(1+Overview!$F$38*H764)+I764*Overview!$F$39/Overview!$F$40</f>
        <v>2.4241524315580829</v>
      </c>
      <c r="AD764" s="2"/>
    </row>
    <row r="765" spans="1:30">
      <c r="A765" s="34">
        <v>762</v>
      </c>
      <c r="B765">
        <v>1</v>
      </c>
      <c r="C765">
        <v>24</v>
      </c>
      <c r="D765" s="149">
        <f t="shared" si="68"/>
        <v>178.09744310451387</v>
      </c>
      <c r="E765" s="125">
        <f>B765/(B765+Overview!$F$22)</f>
        <v>0.58823529411764708</v>
      </c>
      <c r="F765" s="118">
        <f>EXP(Overview!$F$21/Overview!$F$5-Overview!$F$21/('='!C765+273.15))</f>
        <v>1.2060497570954571</v>
      </c>
      <c r="G765" s="77">
        <f t="shared" si="69"/>
        <v>2.7510557475681883</v>
      </c>
      <c r="H765" s="115">
        <f t="shared" si="70"/>
        <v>0.58823529411764708</v>
      </c>
      <c r="I765" s="80">
        <f>IF((A765-Overview!$F$43)/365=ROUND((A765-Overview!$F$43)/365,0),I764*0.05,I764+U764)</f>
        <v>1731.1466919883678</v>
      </c>
      <c r="J765" s="70">
        <f>IF(D765&lt;Overview!$F$16,1,'='!G765/Overview!$F$26)</f>
        <v>119.09332240554929</v>
      </c>
      <c r="K765" s="71">
        <f>IF(D765&lt;Overview!$F$17,'='!G765/Overview!$F$26,Overview!$F$33)</f>
        <v>9.1428571428571423</v>
      </c>
      <c r="L765" s="72">
        <f t="shared" si="71"/>
        <v>9.1428571428571423</v>
      </c>
      <c r="M765" s="81">
        <f>MIN(1,Overview!$F$44*F765*(G765-Overview!$F$25)^2+0.2)</f>
        <v>1</v>
      </c>
      <c r="N765" s="48">
        <f>L765*F765*Overview!$F$8</f>
        <v>0.12482270400293095</v>
      </c>
      <c r="O765" s="48">
        <f>F765*Overview!$F$6</f>
        <v>2.3686817229354781E-3</v>
      </c>
      <c r="P765" s="122">
        <f>N765*(H765/G765-(1+Overview!$F$35/'='!G765)/(Overview!$F$37*Overview!$F$33))/('='!H765+Overview!$F$36)</f>
        <v>2.1251828210589428E-3</v>
      </c>
      <c r="Q765" s="128">
        <f>(N765/G765-P765)*H765*Overview!$F$29*'='!G765^3</f>
        <v>479.52159069643488</v>
      </c>
      <c r="R765" s="57">
        <f t="shared" si="66"/>
        <v>0</v>
      </c>
      <c r="S765" s="58">
        <f t="shared" si="67"/>
        <v>1.9488321381691271E-3</v>
      </c>
      <c r="T765" s="58">
        <f>IF(D765&lt;Overview!$F$18,(1-Overview!$F$9)*'='!Q765-'='!D765*'='!O765,0)</f>
        <v>0</v>
      </c>
      <c r="U765" s="54">
        <f>IF(D765&gt;=Overview!$F$18,(1-Overview!$F$9)*'='!Q765-Overview!$F$18*'='!O765,0)</f>
        <v>40.43574599420441</v>
      </c>
      <c r="V765" s="2"/>
      <c r="W765" s="112">
        <f>G765/Overview!$F$19</f>
        <v>4.0617979441431986</v>
      </c>
      <c r="X765" s="60">
        <f>G765^3*(1+H765*Overview!$F$38)</f>
        <v>26.174365201374904</v>
      </c>
      <c r="Y765" s="61">
        <f>G765^3*Overview!$F$42*(1+Overview!$F$38*H765)+I765*Overview!$F$39/Overview!$F$40</f>
        <v>2.4309190607392357</v>
      </c>
      <c r="AD765" s="2"/>
    </row>
    <row r="766" spans="1:30">
      <c r="A766" s="34">
        <v>763</v>
      </c>
      <c r="B766">
        <v>1</v>
      </c>
      <c r="C766">
        <v>24</v>
      </c>
      <c r="D766" s="149">
        <f t="shared" si="68"/>
        <v>178.09744310451387</v>
      </c>
      <c r="E766" s="125">
        <f>B766/(B766+Overview!$F$22)</f>
        <v>0.58823529411764708</v>
      </c>
      <c r="F766" s="118">
        <f>EXP(Overview!$F$21/Overview!$F$5-Overview!$F$21/('='!C766+273.15))</f>
        <v>1.2060497570954571</v>
      </c>
      <c r="G766" s="77">
        <f t="shared" si="69"/>
        <v>2.7530045797063574</v>
      </c>
      <c r="H766" s="115">
        <f t="shared" si="70"/>
        <v>0.58823529411764708</v>
      </c>
      <c r="I766" s="80">
        <f>IF((A766-Overview!$F$43)/365=ROUND((A766-Overview!$F$43)/365,0),I765*0.05,I765+U765)</f>
        <v>1771.5824379825722</v>
      </c>
      <c r="J766" s="70">
        <f>IF(D766&lt;Overview!$F$16,1,'='!G766/Overview!$F$26)</f>
        <v>119.17768743317565</v>
      </c>
      <c r="K766" s="71">
        <f>IF(D766&lt;Overview!$F$17,'='!G766/Overview!$F$26,Overview!$F$33)</f>
        <v>9.1428571428571423</v>
      </c>
      <c r="L766" s="72">
        <f t="shared" si="71"/>
        <v>9.1428571428571423</v>
      </c>
      <c r="M766" s="81">
        <f>MIN(1,Overview!$F$44*F766*(G766-Overview!$F$25)^2+0.2)</f>
        <v>1</v>
      </c>
      <c r="N766" s="48">
        <f>L766*F766*Overview!$F$8</f>
        <v>0.12482270400293095</v>
      </c>
      <c r="O766" s="48">
        <f>F766*Overview!$F$6</f>
        <v>2.3686817229354781E-3</v>
      </c>
      <c r="P766" s="122">
        <f>N766*(H766/G766-(1+Overview!$F$35/'='!G766)/(Overview!$F$37*Overview!$F$33))/('='!H766+Overview!$F$36)</f>
        <v>2.1196657176201089E-3</v>
      </c>
      <c r="Q766" s="128">
        <f>(N766/G766-P766)*H766*Overview!$F$29*'='!G766^3</f>
        <v>480.24579889554451</v>
      </c>
      <c r="R766" s="57">
        <f t="shared" si="66"/>
        <v>0</v>
      </c>
      <c r="S766" s="58">
        <f t="shared" si="67"/>
        <v>1.945149809351574E-3</v>
      </c>
      <c r="T766" s="58">
        <f>IF(D766&lt;Overview!$F$18,(1-Overview!$F$9)*'='!Q766-'='!D766*'='!O766,0)</f>
        <v>0</v>
      </c>
      <c r="U766" s="54">
        <f>IF(D766&gt;=Overview!$F$18,(1-Overview!$F$9)*'='!Q766-Overview!$F$18*'='!O766,0)</f>
        <v>40.497448532768544</v>
      </c>
      <c r="V766" s="2"/>
      <c r="W766" s="112">
        <f>G766/Overview!$F$19</f>
        <v>4.0646752985477006</v>
      </c>
      <c r="X766" s="60">
        <f>G766^3*(1+H766*Overview!$F$38)</f>
        <v>26.230029926609642</v>
      </c>
      <c r="Y766" s="61">
        <f>G766^3*Overview!$F$42*(1+Overview!$F$38*H766)+I766*Overview!$F$39/Overview!$F$40</f>
        <v>2.4376860029726561</v>
      </c>
      <c r="AD766" s="2"/>
    </row>
    <row r="767" spans="1:30">
      <c r="A767" s="34">
        <v>764</v>
      </c>
      <c r="B767">
        <v>1</v>
      </c>
      <c r="C767">
        <v>24</v>
      </c>
      <c r="D767" s="149">
        <f t="shared" si="68"/>
        <v>178.09744310451387</v>
      </c>
      <c r="E767" s="125">
        <f>B767/(B767+Overview!$F$22)</f>
        <v>0.58823529411764708</v>
      </c>
      <c r="F767" s="118">
        <f>EXP(Overview!$F$21/Overview!$F$5-Overview!$F$21/('='!C767+273.15))</f>
        <v>1.2060497570954571</v>
      </c>
      <c r="G767" s="77">
        <f t="shared" si="69"/>
        <v>2.754949729515709</v>
      </c>
      <c r="H767" s="115">
        <f t="shared" si="70"/>
        <v>0.58823529411764708</v>
      </c>
      <c r="I767" s="80">
        <f>IF((A767-Overview!$F$43)/365=ROUND((A767-Overview!$F$43)/365,0),I766*0.05,I766+U766)</f>
        <v>1812.0798865153406</v>
      </c>
      <c r="J767" s="70">
        <f>IF(D767&lt;Overview!$F$16,1,'='!G767/Overview!$F$26)</f>
        <v>119.2618930526281</v>
      </c>
      <c r="K767" s="71">
        <f>IF(D767&lt;Overview!$F$17,'='!G767/Overview!$F$26,Overview!$F$33)</f>
        <v>9.1428571428571423</v>
      </c>
      <c r="L767" s="72">
        <f t="shared" si="71"/>
        <v>9.1428571428571423</v>
      </c>
      <c r="M767" s="81">
        <f>MIN(1,Overview!$F$44*F767*(G767-Overview!$F$25)^2+0.2)</f>
        <v>1</v>
      </c>
      <c r="N767" s="48">
        <f>L767*F767*Overview!$F$8</f>
        <v>0.12482270400293095</v>
      </c>
      <c r="O767" s="48">
        <f>F767*Overview!$F$6</f>
        <v>2.3686817229354781E-3</v>
      </c>
      <c r="P767" s="122">
        <f>N767*(H767/G767-(1+Overview!$F$35/'='!G767)/(Overview!$F$37*Overview!$F$33))/('='!H767+Overview!$F$36)</f>
        <v>2.1141668221896425E-3</v>
      </c>
      <c r="Q767" s="128">
        <f>(N767/G767-P767)*H767*Overview!$F$29*'='!G767^3</f>
        <v>480.96924454333777</v>
      </c>
      <c r="R767" s="57">
        <f t="shared" si="66"/>
        <v>0</v>
      </c>
      <c r="S767" s="58">
        <f t="shared" si="67"/>
        <v>1.9414744383141472E-3</v>
      </c>
      <c r="T767" s="58">
        <f>IF(D767&lt;Overview!$F$18,(1-Overview!$F$9)*'='!Q767-'='!D767*'='!O767,0)</f>
        <v>0</v>
      </c>
      <c r="U767" s="54">
        <f>IF(D767&gt;=Overview!$F$18,(1-Overview!$F$9)*'='!Q767-Overview!$F$18*'='!O767,0)</f>
        <v>40.559086101960531</v>
      </c>
      <c r="V767" s="2"/>
      <c r="W767" s="112">
        <f>G767/Overview!$F$19</f>
        <v>4.067547216175563</v>
      </c>
      <c r="X767" s="60">
        <f>G767^3*(1+H767*Overview!$F$38)</f>
        <v>26.285668114759968</v>
      </c>
      <c r="Y767" s="61">
        <f>G767^3*Overview!$F$42*(1+Overview!$F$38*H767)+I767*Overview!$F$39/Overview!$F$40</f>
        <v>2.4444532381242454</v>
      </c>
      <c r="AD767" s="2"/>
    </row>
    <row r="768" spans="1:30">
      <c r="A768" s="34">
        <v>765</v>
      </c>
      <c r="B768">
        <v>1</v>
      </c>
      <c r="C768">
        <v>24</v>
      </c>
      <c r="D768" s="149">
        <f t="shared" si="68"/>
        <v>178.09744310451387</v>
      </c>
      <c r="E768" s="125">
        <f>B768/(B768+Overview!$F$22)</f>
        <v>0.58823529411764708</v>
      </c>
      <c r="F768" s="118">
        <f>EXP(Overview!$F$21/Overview!$F$5-Overview!$F$21/('='!C768+273.15))</f>
        <v>1.2060497570954571</v>
      </c>
      <c r="G768" s="77">
        <f t="shared" si="69"/>
        <v>2.756891203954023</v>
      </c>
      <c r="H768" s="115">
        <f t="shared" si="70"/>
        <v>0.58823529411764708</v>
      </c>
      <c r="I768" s="80">
        <f>IF((A768-Overview!$F$43)/365=ROUND((A768-Overview!$F$43)/365,0),I767*0.05,I767+U767)</f>
        <v>1852.6389726173011</v>
      </c>
      <c r="J768" s="70">
        <f>IF(D768&lt;Overview!$F$16,1,'='!G768/Overview!$F$26)</f>
        <v>119.34593956510922</v>
      </c>
      <c r="K768" s="71">
        <f>IF(D768&lt;Overview!$F$17,'='!G768/Overview!$F$26,Overview!$F$33)</f>
        <v>9.1428571428571423</v>
      </c>
      <c r="L768" s="72">
        <f t="shared" si="71"/>
        <v>9.1428571428571423</v>
      </c>
      <c r="M768" s="81">
        <f>MIN(1,Overview!$F$44*F768*(G768-Overview!$F$25)^2+0.2)</f>
        <v>1</v>
      </c>
      <c r="N768" s="48">
        <f>L768*F768*Overview!$F$8</f>
        <v>0.12482270400293095</v>
      </c>
      <c r="O768" s="48">
        <f>F768*Overview!$F$6</f>
        <v>2.3686817229354781E-3</v>
      </c>
      <c r="P768" s="122">
        <f>N768*(H768/G768-(1+Overview!$F$35/'='!G768)/(Overview!$F$37*Overview!$F$33))/('='!H768+Overview!$F$36)</f>
        <v>2.1086860545648156E-3</v>
      </c>
      <c r="Q768" s="128">
        <f>(N768/G768-P768)*H768*Overview!$F$29*'='!G768^3</f>
        <v>481.69192692625347</v>
      </c>
      <c r="R768" s="57">
        <f t="shared" si="66"/>
        <v>0</v>
      </c>
      <c r="S768" s="58">
        <f t="shared" si="67"/>
        <v>1.9378060119100843E-3</v>
      </c>
      <c r="T768" s="58">
        <f>IF(D768&lt;Overview!$F$18,(1-Overview!$F$9)*'='!Q768-'='!D768*'='!O768,0)</f>
        <v>0</v>
      </c>
      <c r="U768" s="54">
        <f>IF(D768&gt;=Overview!$F$18,(1-Overview!$F$9)*'='!Q768-Overview!$F$18*'='!O768,0)</f>
        <v>40.620658640984949</v>
      </c>
      <c r="V768" s="2"/>
      <c r="W768" s="112">
        <f>G768/Overview!$F$19</f>
        <v>4.0704137072996058</v>
      </c>
      <c r="X768" s="60">
        <f>G768^3*(1+H768*Overview!$F$38)</f>
        <v>26.341279574415736</v>
      </c>
      <c r="Y768" s="61">
        <f>G768^3*Overview!$F$42*(1+Overview!$F$38*H768)+I768*Overview!$F$39/Overview!$F$40</f>
        <v>2.4512207461438771</v>
      </c>
      <c r="AD768" s="2"/>
    </row>
    <row r="769" spans="1:30">
      <c r="A769" s="34">
        <v>766</v>
      </c>
      <c r="B769">
        <v>1</v>
      </c>
      <c r="C769">
        <v>24</v>
      </c>
      <c r="D769" s="149">
        <f t="shared" si="68"/>
        <v>178.09744310451387</v>
      </c>
      <c r="E769" s="125">
        <f>B769/(B769+Overview!$F$22)</f>
        <v>0.58823529411764708</v>
      </c>
      <c r="F769" s="118">
        <f>EXP(Overview!$F$21/Overview!$F$5-Overview!$F$21/('='!C769+273.15))</f>
        <v>1.2060497570954571</v>
      </c>
      <c r="G769" s="77">
        <f t="shared" si="69"/>
        <v>2.7588290099659329</v>
      </c>
      <c r="H769" s="115">
        <f t="shared" si="70"/>
        <v>0.58823529411764708</v>
      </c>
      <c r="I769" s="80">
        <f>IF((A769-Overview!$F$43)/365=ROUND((A769-Overview!$F$43)/365,0),I768*0.05,I768+U768)</f>
        <v>1893.2596312582859</v>
      </c>
      <c r="J769" s="70">
        <f>IF(D769&lt;Overview!$F$16,1,'='!G769/Overview!$F$26)</f>
        <v>119.42982727125252</v>
      </c>
      <c r="K769" s="71">
        <f>IF(D769&lt;Overview!$F$17,'='!G769/Overview!$F$26,Overview!$F$33)</f>
        <v>9.1428571428571423</v>
      </c>
      <c r="L769" s="72">
        <f t="shared" si="71"/>
        <v>9.1428571428571423</v>
      </c>
      <c r="M769" s="81">
        <f>MIN(1,Overview!$F$44*F769*(G769-Overview!$F$25)^2+0.2)</f>
        <v>1</v>
      </c>
      <c r="N769" s="48">
        <f>L769*F769*Overview!$F$8</f>
        <v>0.12482270400293095</v>
      </c>
      <c r="O769" s="48">
        <f>F769*Overview!$F$6</f>
        <v>2.3686817229354781E-3</v>
      </c>
      <c r="P769" s="122">
        <f>N769*(H769/G769-(1+Overview!$F$35/'='!G769)/(Overview!$F$37*Overview!$F$33))/('='!H769+Overview!$F$36)</f>
        <v>2.1032233350061951E-3</v>
      </c>
      <c r="Q769" s="128">
        <f>(N769/G769-P769)*H769*Overview!$F$29*'='!G769^3</f>
        <v>482.41384533946098</v>
      </c>
      <c r="R769" s="57">
        <f t="shared" si="66"/>
        <v>0</v>
      </c>
      <c r="S769" s="58">
        <f t="shared" si="67"/>
        <v>1.934144517017463E-3</v>
      </c>
      <c r="T769" s="58">
        <f>IF(D769&lt;Overview!$F$18,(1-Overview!$F$9)*'='!Q769-'='!D769*'='!O769,0)</f>
        <v>0</v>
      </c>
      <c r="U769" s="54">
        <f>IF(D769&gt;=Overview!$F$18,(1-Overview!$F$9)*'='!Q769-Overview!$F$18*'='!O769,0)</f>
        <v>40.682166089790229</v>
      </c>
      <c r="V769" s="2"/>
      <c r="W769" s="112">
        <f>G769/Overview!$F$19</f>
        <v>4.073274782173236</v>
      </c>
      <c r="X769" s="60">
        <f>G769^3*(1+H769*Overview!$F$38)</f>
        <v>26.396864115127272</v>
      </c>
      <c r="Y769" s="61">
        <f>G769^3*Overview!$F$42*(1+Overview!$F$38*H769)+I769*Overview!$F$39/Overview!$F$40</f>
        <v>2.4579885070652234</v>
      </c>
      <c r="AD769" s="2"/>
    </row>
    <row r="770" spans="1:30">
      <c r="A770" s="34">
        <v>767</v>
      </c>
      <c r="B770">
        <v>1</v>
      </c>
      <c r="C770">
        <v>24</v>
      </c>
      <c r="D770" s="149">
        <f t="shared" si="68"/>
        <v>178.09744310451387</v>
      </c>
      <c r="E770" s="125">
        <f>B770/(B770+Overview!$F$22)</f>
        <v>0.58823529411764708</v>
      </c>
      <c r="F770" s="118">
        <f>EXP(Overview!$F$21/Overview!$F$5-Overview!$F$21/('='!C770+273.15))</f>
        <v>1.2060497570954571</v>
      </c>
      <c r="G770" s="77">
        <f t="shared" si="69"/>
        <v>2.7607631544829503</v>
      </c>
      <c r="H770" s="115">
        <f t="shared" si="70"/>
        <v>0.58823529411764708</v>
      </c>
      <c r="I770" s="80">
        <f>IF((A770-Overview!$F$43)/365=ROUND((A770-Overview!$F$43)/365,0),I769*0.05,I769+U769)</f>
        <v>1933.9417973480761</v>
      </c>
      <c r="J770" s="70">
        <f>IF(D770&lt;Overview!$F$16,1,'='!G770/Overview!$F$26)</f>
        <v>119.51355647112339</v>
      </c>
      <c r="K770" s="71">
        <f>IF(D770&lt;Overview!$F$17,'='!G770/Overview!$F$26,Overview!$F$33)</f>
        <v>9.1428571428571423</v>
      </c>
      <c r="L770" s="72">
        <f t="shared" si="71"/>
        <v>9.1428571428571423</v>
      </c>
      <c r="M770" s="81">
        <f>MIN(1,Overview!$F$44*F770*(G770-Overview!$F$25)^2+0.2)</f>
        <v>1</v>
      </c>
      <c r="N770" s="48">
        <f>L770*F770*Overview!$F$8</f>
        <v>0.12482270400293095</v>
      </c>
      <c r="O770" s="48">
        <f>F770*Overview!$F$6</f>
        <v>2.3686817229354781E-3</v>
      </c>
      <c r="P770" s="122">
        <f>N770*(H770/G770-(1+Overview!$F$35/'='!G770)/(Overview!$F$37*Overview!$F$33))/('='!H770+Overview!$F$36)</f>
        <v>2.0977785842343001E-3</v>
      </c>
      <c r="Q770" s="128">
        <f>(N770/G770-P770)*H770*Overview!$F$29*'='!G770^3</f>
        <v>483.13499908681956</v>
      </c>
      <c r="R770" s="57">
        <f t="shared" si="66"/>
        <v>0</v>
      </c>
      <c r="S770" s="58">
        <f t="shared" si="67"/>
        <v>1.9304899405391547E-3</v>
      </c>
      <c r="T770" s="58">
        <f>IF(D770&lt;Overview!$F$18,(1-Overview!$F$9)*'='!Q770-'='!D770*'='!O770,0)</f>
        <v>0</v>
      </c>
      <c r="U770" s="54">
        <f>IF(D770&gt;=Overview!$F$18,(1-Overview!$F$9)*'='!Q770-Overview!$F$18*'='!O770,0)</f>
        <v>40.74360838906518</v>
      </c>
      <c r="V770" s="2"/>
      <c r="W770" s="112">
        <f>G770/Overview!$F$19</f>
        <v>4.0761304510304894</v>
      </c>
      <c r="X770" s="60">
        <f>G770^3*(1+H770*Overview!$F$38)</f>
        <v>26.452421547403056</v>
      </c>
      <c r="Y770" s="61">
        <f>G770^3*Overview!$F$42*(1+Overview!$F$38*H770)+I770*Overview!$F$39/Overview!$F$40</f>
        <v>2.4647565010055819</v>
      </c>
      <c r="AD770" s="2"/>
    </row>
    <row r="771" spans="1:30">
      <c r="A771" s="34">
        <v>768</v>
      </c>
      <c r="B771">
        <v>1</v>
      </c>
      <c r="C771">
        <v>24</v>
      </c>
      <c r="D771" s="149">
        <f t="shared" si="68"/>
        <v>178.09744310451387</v>
      </c>
      <c r="E771" s="125">
        <f>B771/(B771+Overview!$F$22)</f>
        <v>0.58823529411764708</v>
      </c>
      <c r="F771" s="118">
        <f>EXP(Overview!$F$21/Overview!$F$5-Overview!$F$21/('='!C771+273.15))</f>
        <v>1.2060497570954571</v>
      </c>
      <c r="G771" s="77">
        <f t="shared" si="69"/>
        <v>2.7626936444234893</v>
      </c>
      <c r="H771" s="115">
        <f t="shared" si="70"/>
        <v>0.58823529411764708</v>
      </c>
      <c r="I771" s="80">
        <f>IF((A771-Overview!$F$43)/365=ROUND((A771-Overview!$F$43)/365,0),I770*0.05,I770+U770)</f>
        <v>1974.6854057371413</v>
      </c>
      <c r="J771" s="70">
        <f>IF(D771&lt;Overview!$F$16,1,'='!G771/Overview!$F$26)</f>
        <v>119.59712746422032</v>
      </c>
      <c r="K771" s="71">
        <f>IF(D771&lt;Overview!$F$17,'='!G771/Overview!$F$26,Overview!$F$33)</f>
        <v>9.1428571428571423</v>
      </c>
      <c r="L771" s="72">
        <f t="shared" si="71"/>
        <v>9.1428571428571423</v>
      </c>
      <c r="M771" s="81">
        <f>MIN(1,Overview!$F$44*F771*(G771-Overview!$F$25)^2+0.2)</f>
        <v>1</v>
      </c>
      <c r="N771" s="48">
        <f>L771*F771*Overview!$F$8</f>
        <v>0.12482270400293095</v>
      </c>
      <c r="O771" s="48">
        <f>F771*Overview!$F$6</f>
        <v>2.3686817229354781E-3</v>
      </c>
      <c r="P771" s="122">
        <f>N771*(H771/G771-(1+Overview!$F$35/'='!G771)/(Overview!$F$37*Overview!$F$33))/('='!H771+Overview!$F$36)</f>
        <v>2.0923517234262851E-3</v>
      </c>
      <c r="Q771" s="128">
        <f>(N771/G771-P771)*H771*Overview!$F$29*'='!G771^3</f>
        <v>483.85538748083832</v>
      </c>
      <c r="R771" s="57">
        <f t="shared" ref="R771:R834" si="72">(E771*M771-H771)*N771/G771</f>
        <v>0</v>
      </c>
      <c r="S771" s="58">
        <f t="shared" ref="S771:S834" si="73">G771*P771/3</f>
        <v>1.9268422694027774E-3</v>
      </c>
      <c r="T771" s="58">
        <f>IF(D771&lt;Overview!$F$18,(1-Overview!$F$9)*'='!Q771-'='!D771*'='!O771,0)</f>
        <v>0</v>
      </c>
      <c r="U771" s="54">
        <f>IF(D771&gt;=Overview!$F$18,(1-Overview!$F$9)*'='!Q771-Overview!$F$18*'='!O771,0)</f>
        <v>40.80498548023558</v>
      </c>
      <c r="V771" s="2"/>
      <c r="W771" s="112">
        <f>G771/Overview!$F$19</f>
        <v>4.0789807240860609</v>
      </c>
      <c r="X771" s="60">
        <f>G771^3*(1+H771*Overview!$F$38)</f>
        <v>26.507951682707379</v>
      </c>
      <c r="Y771" s="61">
        <f>G771^3*Overview!$F$42*(1+Overview!$F$38*H771)+I771*Overview!$F$39/Overview!$F$40</f>
        <v>2.4715247081656959</v>
      </c>
      <c r="AD771" s="2"/>
    </row>
    <row r="772" spans="1:30">
      <c r="A772" s="34">
        <v>769</v>
      </c>
      <c r="B772">
        <v>1</v>
      </c>
      <c r="C772">
        <v>24</v>
      </c>
      <c r="D772" s="149">
        <f t="shared" ref="D772:D835" si="74">D771+T771</f>
        <v>178.09744310451387</v>
      </c>
      <c r="E772" s="125">
        <f>B772/(B772+Overview!$F$22)</f>
        <v>0.58823529411764708</v>
      </c>
      <c r="F772" s="118">
        <f>EXP(Overview!$F$21/Overview!$F$5-Overview!$F$21/('='!C772+273.15))</f>
        <v>1.2060497570954571</v>
      </c>
      <c r="G772" s="77">
        <f t="shared" ref="G772:G835" si="75">G771+S771</f>
        <v>2.7646204866928921</v>
      </c>
      <c r="H772" s="115">
        <f t="shared" ref="H772:H835" si="76">H771+R771</f>
        <v>0.58823529411764708</v>
      </c>
      <c r="I772" s="80">
        <f>IF((A772-Overview!$F$43)/365=ROUND((A772-Overview!$F$43)/365,0),I771*0.05,I771+U771)</f>
        <v>2015.4903912173768</v>
      </c>
      <c r="J772" s="70">
        <f>IF(D772&lt;Overview!$F$16,1,'='!G772/Overview!$F$26)</f>
        <v>119.68054054947585</v>
      </c>
      <c r="K772" s="71">
        <f>IF(D772&lt;Overview!$F$17,'='!G772/Overview!$F$26,Overview!$F$33)</f>
        <v>9.1428571428571423</v>
      </c>
      <c r="L772" s="72">
        <f t="shared" ref="L772:L835" si="77">IF(J772=1,1,K772)</f>
        <v>9.1428571428571423</v>
      </c>
      <c r="M772" s="81">
        <f>MIN(1,Overview!$F$44*F772*(G772-Overview!$F$25)^2+0.2)</f>
        <v>1</v>
      </c>
      <c r="N772" s="48">
        <f>L772*F772*Overview!$F$8</f>
        <v>0.12482270400293095</v>
      </c>
      <c r="O772" s="48">
        <f>F772*Overview!$F$6</f>
        <v>2.3686817229354781E-3</v>
      </c>
      <c r="P772" s="122">
        <f>N772*(H772/G772-(1+Overview!$F$35/'='!G772)/(Overview!$F$37*Overview!$F$33))/('='!H772+Overview!$F$36)</f>
        <v>2.0869426742126549E-3</v>
      </c>
      <c r="Q772" s="128">
        <f>(N772/G772-P772)*H772*Overview!$F$29*'='!G772^3</f>
        <v>484.57500984263658</v>
      </c>
      <c r="R772" s="57">
        <f t="shared" si="72"/>
        <v>0</v>
      </c>
      <c r="S772" s="58">
        <f t="shared" si="73"/>
        <v>1.923201490560652E-3</v>
      </c>
      <c r="T772" s="58">
        <f>IF(D772&lt;Overview!$F$18,(1-Overview!$F$9)*'='!Q772-'='!D772*'='!O772,0)</f>
        <v>0</v>
      </c>
      <c r="U772" s="54">
        <f>IF(D772&gt;=Overview!$F$18,(1-Overview!$F$9)*'='!Q772-Overview!$F$18*'='!O772,0)</f>
        <v>40.86629730546079</v>
      </c>
      <c r="V772" s="2"/>
      <c r="W772" s="112">
        <f>G772/Overview!$F$19</f>
        <v>4.0818256115353488</v>
      </c>
      <c r="X772" s="60">
        <f>G772^3*(1+H772*Overview!$F$38)</f>
        <v>26.563454333458075</v>
      </c>
      <c r="Y772" s="61">
        <f>G772^3*Overview!$F$42*(1+Overview!$F$38*H772)+I772*Overview!$F$39/Overview!$F$40</f>
        <v>2.4782931088295821</v>
      </c>
      <c r="AD772" s="2"/>
    </row>
    <row r="773" spans="1:30">
      <c r="A773" s="34">
        <v>770</v>
      </c>
      <c r="B773">
        <v>1</v>
      </c>
      <c r="C773">
        <v>24</v>
      </c>
      <c r="D773" s="149">
        <f t="shared" si="74"/>
        <v>178.09744310451387</v>
      </c>
      <c r="E773" s="125">
        <f>B773/(B773+Overview!$F$22)</f>
        <v>0.58823529411764708</v>
      </c>
      <c r="F773" s="118">
        <f>EXP(Overview!$F$21/Overview!$F$5-Overview!$F$21/('='!C773+273.15))</f>
        <v>1.2060497570954571</v>
      </c>
      <c r="G773" s="77">
        <f t="shared" si="75"/>
        <v>2.7665436881834529</v>
      </c>
      <c r="H773" s="115">
        <f t="shared" si="76"/>
        <v>0.58823529411764708</v>
      </c>
      <c r="I773" s="80">
        <f>IF((A773-Overview!$F$43)/365=ROUND((A773-Overview!$F$43)/365,0),I772*0.05,I772+U772)</f>
        <v>2056.3566885228374</v>
      </c>
      <c r="J773" s="70">
        <f>IF(D773&lt;Overview!$F$16,1,'='!G773/Overview!$F$26)</f>
        <v>119.7637960252577</v>
      </c>
      <c r="K773" s="71">
        <f>IF(D773&lt;Overview!$F$17,'='!G773/Overview!$F$26,Overview!$F$33)</f>
        <v>9.1428571428571423</v>
      </c>
      <c r="L773" s="72">
        <f t="shared" si="77"/>
        <v>9.1428571428571423</v>
      </c>
      <c r="M773" s="81">
        <f>MIN(1,Overview!$F$44*F773*(G773-Overview!$F$25)^2+0.2)</f>
        <v>1</v>
      </c>
      <c r="N773" s="48">
        <f>L773*F773*Overview!$F$8</f>
        <v>0.12482270400293095</v>
      </c>
      <c r="O773" s="48">
        <f>F773*Overview!$F$6</f>
        <v>2.3686817229354781E-3</v>
      </c>
      <c r="P773" s="122">
        <f>N773*(H773/G773-(1+Overview!$F$35/'='!G773)/(Overview!$F$37*Overview!$F$33))/('='!H773+Overview!$F$36)</f>
        <v>2.081551358674002E-3</v>
      </c>
      <c r="Q773" s="128">
        <f>(N773/G773-P773)*H773*Overview!$F$29*'='!G773^3</f>
        <v>485.29386550190424</v>
      </c>
      <c r="R773" s="57">
        <f t="shared" si="72"/>
        <v>0</v>
      </c>
      <c r="S773" s="58">
        <f t="shared" si="73"/>
        <v>1.9195675909897505E-3</v>
      </c>
      <c r="T773" s="58">
        <f>IF(D773&lt;Overview!$F$18,(1-Overview!$F$9)*'='!Q773-'='!D773*'='!O773,0)</f>
        <v>0</v>
      </c>
      <c r="U773" s="54">
        <f>IF(D773&gt;=Overview!$F$18,(1-Overview!$F$9)*'='!Q773-Overview!$F$18*'='!O773,0)</f>
        <v>40.9275438076304</v>
      </c>
      <c r="V773" s="2"/>
      <c r="W773" s="112">
        <f>G773/Overview!$F$19</f>
        <v>4.0846651235544851</v>
      </c>
      <c r="X773" s="60">
        <f>G773^3*(1+H773*Overview!$F$38)</f>
        <v>26.618929313024196</v>
      </c>
      <c r="Y773" s="61">
        <f>G773^3*Overview!$F$42*(1+Overview!$F$38*H773)+I773*Overview!$F$39/Overview!$F$40</f>
        <v>2.4850616833643517</v>
      </c>
      <c r="AD773" s="2"/>
    </row>
    <row r="774" spans="1:30">
      <c r="A774" s="34">
        <v>771</v>
      </c>
      <c r="B774">
        <v>1</v>
      </c>
      <c r="C774">
        <v>24</v>
      </c>
      <c r="D774" s="149">
        <f t="shared" si="74"/>
        <v>178.09744310451387</v>
      </c>
      <c r="E774" s="125">
        <f>B774/(B774+Overview!$F$22)</f>
        <v>0.58823529411764708</v>
      </c>
      <c r="F774" s="118">
        <f>EXP(Overview!$F$21/Overview!$F$5-Overview!$F$21/('='!C774+273.15))</f>
        <v>1.2060497570954571</v>
      </c>
      <c r="G774" s="77">
        <f t="shared" si="75"/>
        <v>2.7684632557744426</v>
      </c>
      <c r="H774" s="115">
        <f t="shared" si="76"/>
        <v>0.58823529411764708</v>
      </c>
      <c r="I774" s="80">
        <f>IF((A774-Overview!$F$43)/365=ROUND((A774-Overview!$F$43)/365,0),I773*0.05,I773+U773)</f>
        <v>2097.2842323304676</v>
      </c>
      <c r="J774" s="70">
        <f>IF(D774&lt;Overview!$F$16,1,'='!G774/Overview!$F$26)</f>
        <v>119.84689418936982</v>
      </c>
      <c r="K774" s="71">
        <f>IF(D774&lt;Overview!$F$17,'='!G774/Overview!$F$26,Overview!$F$33)</f>
        <v>9.1428571428571423</v>
      </c>
      <c r="L774" s="72">
        <f t="shared" si="77"/>
        <v>9.1428571428571423</v>
      </c>
      <c r="M774" s="81">
        <f>MIN(1,Overview!$F$44*F774*(G774-Overview!$F$25)^2+0.2)</f>
        <v>1</v>
      </c>
      <c r="N774" s="48">
        <f>L774*F774*Overview!$F$8</f>
        <v>0.12482270400293095</v>
      </c>
      <c r="O774" s="48">
        <f>F774*Overview!$F$6</f>
        <v>2.3686817229354781E-3</v>
      </c>
      <c r="P774" s="122">
        <f>N774*(H774/G774-(1+Overview!$F$35/'='!G774)/(Overview!$F$37*Overview!$F$33))/('='!H774+Overview!$F$36)</f>
        <v>2.076177699337778E-3</v>
      </c>
      <c r="Q774" s="128">
        <f>(N774/G774-P774)*H774*Overview!$F$29*'='!G774^3</f>
        <v>486.0119537968618</v>
      </c>
      <c r="R774" s="57">
        <f t="shared" si="72"/>
        <v>0</v>
      </c>
      <c r="S774" s="58">
        <f t="shared" si="73"/>
        <v>1.9159405576916523E-3</v>
      </c>
      <c r="T774" s="58">
        <f>IF(D774&lt;Overview!$F$18,(1-Overview!$F$9)*'='!Q774-'='!D774*'='!O774,0)</f>
        <v>0</v>
      </c>
      <c r="U774" s="54">
        <f>IF(D774&gt;=Overview!$F$18,(1-Overview!$F$9)*'='!Q774-Overview!$F$18*'='!O774,0)</f>
        <v>40.988724930360782</v>
      </c>
      <c r="V774" s="2"/>
      <c r="W774" s="112">
        <f>G774/Overview!$F$19</f>
        <v>4.0874992703003725</v>
      </c>
      <c r="X774" s="60">
        <f>G774^3*(1+H774*Overview!$F$38)</f>
        <v>26.674376435723651</v>
      </c>
      <c r="Y774" s="61">
        <f>G774^3*Overview!$F$42*(1+Overview!$F$38*H774)+I774*Overview!$F$39/Overview!$F$40</f>
        <v>2.4918304122200343</v>
      </c>
      <c r="AD774" s="2"/>
    </row>
    <row r="775" spans="1:30">
      <c r="A775" s="34">
        <v>772</v>
      </c>
      <c r="B775">
        <v>1</v>
      </c>
      <c r="C775">
        <v>24</v>
      </c>
      <c r="D775" s="149">
        <f t="shared" si="74"/>
        <v>178.09744310451387</v>
      </c>
      <c r="E775" s="125">
        <f>B775/(B775+Overview!$F$22)</f>
        <v>0.58823529411764708</v>
      </c>
      <c r="F775" s="118">
        <f>EXP(Overview!$F$21/Overview!$F$5-Overview!$F$21/('='!C775+273.15))</f>
        <v>1.2060497570954571</v>
      </c>
      <c r="G775" s="77">
        <f t="shared" si="75"/>
        <v>2.7703791963321343</v>
      </c>
      <c r="H775" s="115">
        <f t="shared" si="76"/>
        <v>0.58823529411764708</v>
      </c>
      <c r="I775" s="80">
        <f>IF((A775-Overview!$F$43)/365=ROUND((A775-Overview!$F$43)/365,0),I774*0.05,I774+U774)</f>
        <v>2138.2729572608282</v>
      </c>
      <c r="J775" s="70">
        <f>IF(D775&lt;Overview!$F$16,1,'='!G775/Overview!$F$26)</f>
        <v>119.92983533905344</v>
      </c>
      <c r="K775" s="71">
        <f>IF(D775&lt;Overview!$F$17,'='!G775/Overview!$F$26,Overview!$F$33)</f>
        <v>9.1428571428571423</v>
      </c>
      <c r="L775" s="72">
        <f t="shared" si="77"/>
        <v>9.1428571428571423</v>
      </c>
      <c r="M775" s="81">
        <f>MIN(1,Overview!$F$44*F775*(G775-Overview!$F$25)^2+0.2)</f>
        <v>1</v>
      </c>
      <c r="N775" s="48">
        <f>L775*F775*Overview!$F$8</f>
        <v>0.12482270400293095</v>
      </c>
      <c r="O775" s="48">
        <f>F775*Overview!$F$6</f>
        <v>2.3686817229354781E-3</v>
      </c>
      <c r="P775" s="122">
        <f>N775*(H775/G775-(1+Overview!$F$35/'='!G775)/(Overview!$F$37*Overview!$F$33))/('='!H775+Overview!$F$36)</f>
        <v>2.0708216191750914E-3</v>
      </c>
      <c r="Q775" s="128">
        <f>(N775/G775-P775)*H775*Overview!$F$29*'='!G775^3</f>
        <v>486.72927407422151</v>
      </c>
      <c r="R775" s="57">
        <f t="shared" si="72"/>
        <v>0</v>
      </c>
      <c r="S775" s="58">
        <f t="shared" si="73"/>
        <v>1.9123203776924998E-3</v>
      </c>
      <c r="T775" s="58">
        <f>IF(D775&lt;Overview!$F$18,(1-Overview!$F$9)*'='!Q775-'='!D775*'='!O775,0)</f>
        <v>0</v>
      </c>
      <c r="U775" s="54">
        <f>IF(D775&gt;=Overview!$F$18,(1-Overview!$F$9)*'='!Q775-Overview!$F$18*'='!O775,0)</f>
        <v>41.049840617991826</v>
      </c>
      <c r="V775" s="2"/>
      <c r="W775" s="112">
        <f>G775/Overview!$F$19</f>
        <v>4.090328061910725</v>
      </c>
      <c r="X775" s="60">
        <f>G775^3*(1+H775*Overview!$F$38)</f>
        <v>26.729795516820964</v>
      </c>
      <c r="Y775" s="61">
        <f>G775^3*Overview!$F$42*(1+Overview!$F$38*H775)+I775*Overview!$F$39/Overview!$F$40</f>
        <v>2.498599275929402</v>
      </c>
      <c r="AD775" s="2"/>
    </row>
    <row r="776" spans="1:30">
      <c r="A776" s="34">
        <v>773</v>
      </c>
      <c r="B776">
        <v>1</v>
      </c>
      <c r="C776">
        <v>24</v>
      </c>
      <c r="D776" s="149">
        <f t="shared" si="74"/>
        <v>178.09744310451387</v>
      </c>
      <c r="E776" s="125">
        <f>B776/(B776+Overview!$F$22)</f>
        <v>0.58823529411764708</v>
      </c>
      <c r="F776" s="118">
        <f>EXP(Overview!$F$21/Overview!$F$5-Overview!$F$21/('='!C776+273.15))</f>
        <v>1.2060497570954571</v>
      </c>
      <c r="G776" s="77">
        <f t="shared" si="75"/>
        <v>2.7722915167098265</v>
      </c>
      <c r="H776" s="115">
        <f t="shared" si="76"/>
        <v>0.58823529411764708</v>
      </c>
      <c r="I776" s="80">
        <f>IF((A776-Overview!$F$43)/365=ROUND((A776-Overview!$F$43)/365,0),I775*0.05,I775+U775)</f>
        <v>2179.32279787882</v>
      </c>
      <c r="J776" s="70">
        <f>IF(D776&lt;Overview!$F$16,1,'='!G776/Overview!$F$26)</f>
        <v>120.01261977098817</v>
      </c>
      <c r="K776" s="71">
        <f>IF(D776&lt;Overview!$F$17,'='!G776/Overview!$F$26,Overview!$F$33)</f>
        <v>9.1428571428571423</v>
      </c>
      <c r="L776" s="72">
        <f t="shared" si="77"/>
        <v>9.1428571428571423</v>
      </c>
      <c r="M776" s="81">
        <f>MIN(1,Overview!$F$44*F776*(G776-Overview!$F$25)^2+0.2)</f>
        <v>1</v>
      </c>
      <c r="N776" s="48">
        <f>L776*F776*Overview!$F$8</f>
        <v>0.12482270400293095</v>
      </c>
      <c r="O776" s="48">
        <f>F776*Overview!$F$6</f>
        <v>2.3686817229354781E-3</v>
      </c>
      <c r="P776" s="122">
        <f>N776*(H776/G776-(1+Overview!$F$35/'='!G776)/(Overview!$F$37*Overview!$F$33))/('='!H776+Overview!$F$36)</f>
        <v>2.0654830415975296E-3</v>
      </c>
      <c r="Q776" s="128">
        <f>(N776/G776-P776)*H776*Overview!$F$29*'='!G776^3</f>
        <v>487.44582568914763</v>
      </c>
      <c r="R776" s="57">
        <f t="shared" si="72"/>
        <v>0</v>
      </c>
      <c r="S776" s="58">
        <f t="shared" si="73"/>
        <v>1.908707038042947E-3</v>
      </c>
      <c r="T776" s="58">
        <f>IF(D776&lt;Overview!$F$18,(1-Overview!$F$9)*'='!Q776-'='!D776*'='!O776,0)</f>
        <v>0</v>
      </c>
      <c r="U776" s="54">
        <f>IF(D776&gt;=Overview!$F$18,(1-Overview!$F$9)*'='!Q776-Overview!$F$18*'='!O776,0)</f>
        <v>41.110890815583531</v>
      </c>
      <c r="V776" s="2"/>
      <c r="W776" s="112">
        <f>G776/Overview!$F$19</f>
        <v>4.093151508504099</v>
      </c>
      <c r="X776" s="60">
        <f>G776^3*(1+H776*Overview!$F$38)</f>
        <v>26.785186372524876</v>
      </c>
      <c r="Y776" s="61">
        <f>G776^3*Overview!$F$42*(1+Overview!$F$38*H776)+I776*Overview!$F$39/Overview!$F$40</f>
        <v>2.5053682551077912</v>
      </c>
      <c r="AD776" s="2"/>
    </row>
    <row r="777" spans="1:30">
      <c r="A777" s="34">
        <v>774</v>
      </c>
      <c r="B777">
        <v>1</v>
      </c>
      <c r="C777">
        <v>24</v>
      </c>
      <c r="D777" s="149">
        <f t="shared" si="74"/>
        <v>178.09744310451387</v>
      </c>
      <c r="E777" s="125">
        <f>B777/(B777+Overview!$F$22)</f>
        <v>0.58823529411764708</v>
      </c>
      <c r="F777" s="118">
        <f>EXP(Overview!$F$21/Overview!$F$5-Overview!$F$21/('='!C777+273.15))</f>
        <v>1.2060497570954571</v>
      </c>
      <c r="G777" s="77">
        <f t="shared" si="75"/>
        <v>2.7742002237478696</v>
      </c>
      <c r="H777" s="115">
        <f t="shared" si="76"/>
        <v>0.58823529411764708</v>
      </c>
      <c r="I777" s="80">
        <f>IF((A777-Overview!$F$43)/365=ROUND((A777-Overview!$F$43)/365,0),I776*0.05,I776+U776)</f>
        <v>2220.4336886944034</v>
      </c>
      <c r="J777" s="70">
        <f>IF(D777&lt;Overview!$F$16,1,'='!G777/Overview!$F$26)</f>
        <v>120.09524778129305</v>
      </c>
      <c r="K777" s="71">
        <f>IF(D777&lt;Overview!$F$17,'='!G777/Overview!$F$26,Overview!$F$33)</f>
        <v>9.1428571428571423</v>
      </c>
      <c r="L777" s="72">
        <f t="shared" si="77"/>
        <v>9.1428571428571423</v>
      </c>
      <c r="M777" s="81">
        <f>MIN(1,Overview!$F$44*F777*(G777-Overview!$F$25)^2+0.2)</f>
        <v>1</v>
      </c>
      <c r="N777" s="48">
        <f>L777*F777*Overview!$F$8</f>
        <v>0.12482270400293095</v>
      </c>
      <c r="O777" s="48">
        <f>F777*Overview!$F$6</f>
        <v>2.3686817229354781E-3</v>
      </c>
      <c r="P777" s="122">
        <f>N777*(H777/G777-(1+Overview!$F$35/'='!G777)/(Overview!$F$37*Overview!$F$33))/('='!H777+Overview!$F$36)</f>
        <v>2.0601618904540092E-3</v>
      </c>
      <c r="Q777" s="128">
        <f>(N777/G777-P777)*H777*Overview!$F$29*'='!G777^3</f>
        <v>488.16160800521806</v>
      </c>
      <c r="R777" s="57">
        <f t="shared" si="72"/>
        <v>0</v>
      </c>
      <c r="S777" s="58">
        <f t="shared" si="73"/>
        <v>1.9051005258181155E-3</v>
      </c>
      <c r="T777" s="58">
        <f>IF(D777&lt;Overview!$F$18,(1-Overview!$F$9)*'='!Q777-'='!D777*'='!O777,0)</f>
        <v>0</v>
      </c>
      <c r="U777" s="54">
        <f>IF(D777&gt;=Overview!$F$18,(1-Overview!$F$9)*'='!Q777-Overview!$F$18*'='!O777,0)</f>
        <v>41.171875468912731</v>
      </c>
      <c r="V777" s="2"/>
      <c r="W777" s="112">
        <f>G777/Overview!$F$19</f>
        <v>4.0959696201799343</v>
      </c>
      <c r="X777" s="60">
        <f>G777^3*(1+H777*Overview!$F$38)</f>
        <v>26.840548819986065</v>
      </c>
      <c r="Y777" s="61">
        <f>G777^3*Overview!$F$42*(1+Overview!$F$38*H777)+I777*Overview!$F$39/Overview!$F$40</f>
        <v>2.5121373304529206</v>
      </c>
      <c r="AD777" s="2"/>
    </row>
    <row r="778" spans="1:30">
      <c r="A778" s="34">
        <v>775</v>
      </c>
      <c r="B778">
        <v>1</v>
      </c>
      <c r="C778">
        <v>24</v>
      </c>
      <c r="D778" s="149">
        <f t="shared" si="74"/>
        <v>178.09744310451387</v>
      </c>
      <c r="E778" s="125">
        <f>B778/(B778+Overview!$F$22)</f>
        <v>0.58823529411764708</v>
      </c>
      <c r="F778" s="118">
        <f>EXP(Overview!$F$21/Overview!$F$5-Overview!$F$21/('='!C778+273.15))</f>
        <v>1.2060497570954571</v>
      </c>
      <c r="G778" s="77">
        <f t="shared" si="75"/>
        <v>2.7761053242736877</v>
      </c>
      <c r="H778" s="115">
        <f t="shared" si="76"/>
        <v>0.58823529411764708</v>
      </c>
      <c r="I778" s="80">
        <f>IF((A778-Overview!$F$43)/365=ROUND((A778-Overview!$F$43)/365,0),I777*0.05,I777+U777)</f>
        <v>2261.6055641633161</v>
      </c>
      <c r="J778" s="70">
        <f>IF(D778&lt;Overview!$F$16,1,'='!G778/Overview!$F$26)</f>
        <v>120.17771966552762</v>
      </c>
      <c r="K778" s="71">
        <f>IF(D778&lt;Overview!$F$17,'='!G778/Overview!$F$26,Overview!$F$33)</f>
        <v>9.1428571428571423</v>
      </c>
      <c r="L778" s="72">
        <f t="shared" si="77"/>
        <v>9.1428571428571423</v>
      </c>
      <c r="M778" s="81">
        <f>MIN(1,Overview!$F$44*F778*(G778-Overview!$F$25)^2+0.2)</f>
        <v>1</v>
      </c>
      <c r="N778" s="48">
        <f>L778*F778*Overview!$F$8</f>
        <v>0.12482270400293095</v>
      </c>
      <c r="O778" s="48">
        <f>F778*Overview!$F$6</f>
        <v>2.3686817229354781E-3</v>
      </c>
      <c r="P778" s="122">
        <f>N778*(H778/G778-(1+Overview!$F$35/'='!G778)/(Overview!$F$37*Overview!$F$33))/('='!H778+Overview!$F$36)</f>
        <v>2.0548580900276608E-3</v>
      </c>
      <c r="Q778" s="128">
        <f>(N778/G778-P778)*H778*Overview!$F$29*'='!G778^3</f>
        <v>488.87662039438413</v>
      </c>
      <c r="R778" s="57">
        <f t="shared" si="72"/>
        <v>0</v>
      </c>
      <c r="S778" s="58">
        <f t="shared" si="73"/>
        <v>1.90150082811755E-3</v>
      </c>
      <c r="T778" s="58">
        <f>IF(D778&lt;Overview!$F$18,(1-Overview!$F$9)*'='!Q778-'='!D778*'='!O778,0)</f>
        <v>0</v>
      </c>
      <c r="U778" s="54">
        <f>IF(D778&gt;=Overview!$F$18,(1-Overview!$F$9)*'='!Q778-Overview!$F$18*'='!O778,0)</f>
        <v>41.232794524469682</v>
      </c>
      <c r="V778" s="2"/>
      <c r="W778" s="112">
        <f>G778/Overview!$F$19</f>
        <v>4.098782407018585</v>
      </c>
      <c r="X778" s="60">
        <f>G778^3*(1+H778*Overview!$F$38)</f>
        <v>26.895882677294782</v>
      </c>
      <c r="Y778" s="61">
        <f>G778^3*Overview!$F$42*(1+Overview!$F$38*H778)+I778*Overview!$F$39/Overview!$F$40</f>
        <v>2.5189064827447178</v>
      </c>
      <c r="AD778" s="2"/>
    </row>
    <row r="779" spans="1:30">
      <c r="A779" s="34">
        <v>776</v>
      </c>
      <c r="B779">
        <v>1</v>
      </c>
      <c r="C779">
        <v>24</v>
      </c>
      <c r="D779" s="149">
        <f t="shared" si="74"/>
        <v>178.09744310451387</v>
      </c>
      <c r="E779" s="125">
        <f>B779/(B779+Overview!$F$22)</f>
        <v>0.58823529411764708</v>
      </c>
      <c r="F779" s="118">
        <f>EXP(Overview!$F$21/Overview!$F$5-Overview!$F$21/('='!C779+273.15))</f>
        <v>1.2060497570954571</v>
      </c>
      <c r="G779" s="77">
        <f t="shared" si="75"/>
        <v>2.7780068251018051</v>
      </c>
      <c r="H779" s="115">
        <f t="shared" si="76"/>
        <v>0.58823529411764708</v>
      </c>
      <c r="I779" s="80">
        <f>IF((A779-Overview!$F$43)/365=ROUND((A779-Overview!$F$43)/365,0),I778*0.05,I778+U778)</f>
        <v>2302.8383586877858</v>
      </c>
      <c r="J779" s="70">
        <f>IF(D779&lt;Overview!$F$16,1,'='!G779/Overview!$F$26)</f>
        <v>120.26003571869286</v>
      </c>
      <c r="K779" s="71">
        <f>IF(D779&lt;Overview!$F$17,'='!G779/Overview!$F$26,Overview!$F$33)</f>
        <v>9.1428571428571423</v>
      </c>
      <c r="L779" s="72">
        <f t="shared" si="77"/>
        <v>9.1428571428571423</v>
      </c>
      <c r="M779" s="81">
        <f>MIN(1,Overview!$F$44*F779*(G779-Overview!$F$25)^2+0.2)</f>
        <v>1</v>
      </c>
      <c r="N779" s="48">
        <f>L779*F779*Overview!$F$8</f>
        <v>0.12482270400293095</v>
      </c>
      <c r="O779" s="48">
        <f>F779*Overview!$F$6</f>
        <v>2.3686817229354781E-3</v>
      </c>
      <c r="P779" s="122">
        <f>N779*(H779/G779-(1+Overview!$F$35/'='!G779)/(Overview!$F$37*Overview!$F$33))/('='!H779+Overview!$F$36)</f>
        <v>2.0495715650327298E-3</v>
      </c>
      <c r="Q779" s="128">
        <f>(N779/G779-P779)*H779*Overview!$F$29*'='!G779^3</f>
        <v>489.59086223693265</v>
      </c>
      <c r="R779" s="57">
        <f t="shared" si="72"/>
        <v>0</v>
      </c>
      <c r="S779" s="58">
        <f t="shared" si="73"/>
        <v>1.8979079320651706E-3</v>
      </c>
      <c r="T779" s="58">
        <f>IF(D779&lt;Overview!$F$18,(1-Overview!$F$9)*'='!Q779-'='!D779*'='!O779,0)</f>
        <v>0</v>
      </c>
      <c r="U779" s="54">
        <f>IF(D779&gt;=Overview!$F$18,(1-Overview!$F$9)*'='!Q779-Overview!$F$18*'='!O779,0)</f>
        <v>41.293647929454821</v>
      </c>
      <c r="V779" s="2"/>
      <c r="W779" s="112">
        <f>G779/Overview!$F$19</f>
        <v>4.1015898790813594</v>
      </c>
      <c r="X779" s="60">
        <f>G779^3*(1+H779*Overview!$F$38)</f>
        <v>26.951187763478533</v>
      </c>
      <c r="Y779" s="61">
        <f>G779^3*Overview!$F$42*(1+Overview!$F$38*H779)+I779*Overview!$F$39/Overview!$F$40</f>
        <v>2.5256756928451374</v>
      </c>
      <c r="AD779" s="2"/>
    </row>
    <row r="780" spans="1:30">
      <c r="A780" s="34">
        <v>777</v>
      </c>
      <c r="B780">
        <v>1</v>
      </c>
      <c r="C780">
        <v>24</v>
      </c>
      <c r="D780" s="149">
        <f t="shared" si="74"/>
        <v>178.09744310451387</v>
      </c>
      <c r="E780" s="125">
        <f>B780/(B780+Overview!$F$22)</f>
        <v>0.58823529411764708</v>
      </c>
      <c r="F780" s="118">
        <f>EXP(Overview!$F$21/Overview!$F$5-Overview!$F$21/('='!C780+273.15))</f>
        <v>1.2060497570954571</v>
      </c>
      <c r="G780" s="77">
        <f t="shared" si="75"/>
        <v>2.7799047330338702</v>
      </c>
      <c r="H780" s="115">
        <f t="shared" si="76"/>
        <v>0.58823529411764708</v>
      </c>
      <c r="I780" s="80">
        <f>IF((A780-Overview!$F$43)/365=ROUND((A780-Overview!$F$43)/365,0),I779*0.05,I779+U779)</f>
        <v>2344.1320066172407</v>
      </c>
      <c r="J780" s="70">
        <f>IF(D780&lt;Overview!$F$16,1,'='!G780/Overview!$F$26)</f>
        <v>120.34219623523248</v>
      </c>
      <c r="K780" s="71">
        <f>IF(D780&lt;Overview!$F$17,'='!G780/Overview!$F$26,Overview!$F$33)</f>
        <v>9.1428571428571423</v>
      </c>
      <c r="L780" s="72">
        <f t="shared" si="77"/>
        <v>9.1428571428571423</v>
      </c>
      <c r="M780" s="81">
        <f>MIN(1,Overview!$F$44*F780*(G780-Overview!$F$25)^2+0.2)</f>
        <v>1</v>
      </c>
      <c r="N780" s="48">
        <f>L780*F780*Overview!$F$8</f>
        <v>0.12482270400293095</v>
      </c>
      <c r="O780" s="48">
        <f>F780*Overview!$F$6</f>
        <v>2.3686817229354781E-3</v>
      </c>
      <c r="P780" s="122">
        <f>N780*(H780/G780-(1+Overview!$F$35/'='!G780)/(Overview!$F$37*Overview!$F$33))/('='!H780+Overview!$F$36)</f>
        <v>2.0443022406115095E-3</v>
      </c>
      <c r="Q780" s="128">
        <f>(N780/G780-P780)*H780*Overview!$F$29*'='!G780^3</f>
        <v>490.30433292144744</v>
      </c>
      <c r="R780" s="57">
        <f t="shared" si="72"/>
        <v>0</v>
      </c>
      <c r="S780" s="58">
        <f t="shared" si="73"/>
        <v>1.894321824809227E-3</v>
      </c>
      <c r="T780" s="58">
        <f>IF(D780&lt;Overview!$F$18,(1-Overview!$F$9)*'='!Q780-'='!D780*'='!O780,0)</f>
        <v>0</v>
      </c>
      <c r="U780" s="54">
        <f>IF(D780&gt;=Overview!$F$18,(1-Overview!$F$9)*'='!Q780-Overview!$F$18*'='!O780,0)</f>
        <v>41.35443563177548</v>
      </c>
      <c r="V780" s="2"/>
      <c r="W780" s="112">
        <f>G780/Overview!$F$19</f>
        <v>4.104392046410557</v>
      </c>
      <c r="X780" s="60">
        <f>G780^3*(1+H780*Overview!$F$38)</f>
        <v>27.006463898499746</v>
      </c>
      <c r="Y780" s="61">
        <f>G780^3*Overview!$F$42*(1+Overview!$F$38*H780)+I780*Overview!$F$39/Overview!$F$40</f>
        <v>2.5324449416979808</v>
      </c>
      <c r="AD780" s="2"/>
    </row>
    <row r="781" spans="1:30">
      <c r="A781" s="34">
        <v>778</v>
      </c>
      <c r="B781">
        <v>1</v>
      </c>
      <c r="C781">
        <v>24</v>
      </c>
      <c r="D781" s="149">
        <f t="shared" si="74"/>
        <v>178.09744310451387</v>
      </c>
      <c r="E781" s="125">
        <f>B781/(B781+Overview!$F$22)</f>
        <v>0.58823529411764708</v>
      </c>
      <c r="F781" s="118">
        <f>EXP(Overview!$F$21/Overview!$F$5-Overview!$F$21/('='!C781+273.15))</f>
        <v>1.2060497570954571</v>
      </c>
      <c r="G781" s="77">
        <f t="shared" si="75"/>
        <v>2.7817990548586793</v>
      </c>
      <c r="H781" s="115">
        <f t="shared" si="76"/>
        <v>0.58823529411764708</v>
      </c>
      <c r="I781" s="80">
        <f>IF((A781-Overview!$F$43)/365=ROUND((A781-Overview!$F$43)/365,0),I780*0.05,I780+U780)</f>
        <v>2385.4864422490164</v>
      </c>
      <c r="J781" s="70">
        <f>IF(D781&lt;Overview!$F$16,1,'='!G781/Overview!$F$26)</f>
        <v>120.42420150903374</v>
      </c>
      <c r="K781" s="71">
        <f>IF(D781&lt;Overview!$F$17,'='!G781/Overview!$F$26,Overview!$F$33)</f>
        <v>9.1428571428571423</v>
      </c>
      <c r="L781" s="72">
        <f t="shared" si="77"/>
        <v>9.1428571428571423</v>
      </c>
      <c r="M781" s="81">
        <f>MIN(1,Overview!$F$44*F781*(G781-Overview!$F$25)^2+0.2)</f>
        <v>1</v>
      </c>
      <c r="N781" s="48">
        <f>L781*F781*Overview!$F$8</f>
        <v>0.12482270400293095</v>
      </c>
      <c r="O781" s="48">
        <f>F781*Overview!$F$6</f>
        <v>2.3686817229354781E-3</v>
      </c>
      <c r="P781" s="122">
        <f>N781*(H781/G781-(1+Overview!$F$35/'='!G781)/(Overview!$F$37*Overview!$F$33))/('='!H781+Overview!$F$36)</f>
        <v>2.0390500423312962E-3</v>
      </c>
      <c r="Q781" s="128">
        <f>(N781/G781-P781)*H781*Overview!$F$29*'='!G781^3</f>
        <v>491.01703184476946</v>
      </c>
      <c r="R781" s="57">
        <f t="shared" si="72"/>
        <v>0</v>
      </c>
      <c r="S781" s="58">
        <f t="shared" si="73"/>
        <v>1.8907424935222499E-3</v>
      </c>
      <c r="T781" s="58">
        <f>IF(D781&lt;Overview!$F$18,(1-Overview!$F$9)*'='!Q781-'='!D781*'='!O781,0)</f>
        <v>0</v>
      </c>
      <c r="U781" s="54">
        <f>IF(D781&gt;=Overview!$F$18,(1-Overview!$F$9)*'='!Q781-Overview!$F$18*'='!O781,0)</f>
        <v>41.415157580042511</v>
      </c>
      <c r="V781" s="2"/>
      <c r="W781" s="112">
        <f>G781/Overview!$F$19</f>
        <v>4.1071889190294986</v>
      </c>
      <c r="X781" s="60">
        <f>G781^3*(1+H781*Overview!$F$38)</f>
        <v>27.061710903253413</v>
      </c>
      <c r="Y781" s="61">
        <f>G781^3*Overview!$F$42*(1+Overview!$F$38*H781)+I781*Overview!$F$39/Overview!$F$40</f>
        <v>2.5392142103287187</v>
      </c>
      <c r="AD781" s="2"/>
    </row>
    <row r="782" spans="1:30">
      <c r="A782" s="34">
        <v>779</v>
      </c>
      <c r="B782">
        <v>1</v>
      </c>
      <c r="C782">
        <v>24</v>
      </c>
      <c r="D782" s="149">
        <f t="shared" si="74"/>
        <v>178.09744310451387</v>
      </c>
      <c r="E782" s="125">
        <f>B782/(B782+Overview!$F$22)</f>
        <v>0.58823529411764708</v>
      </c>
      <c r="F782" s="118">
        <f>EXP(Overview!$F$21/Overview!$F$5-Overview!$F$21/('='!C782+273.15))</f>
        <v>1.2060497570954571</v>
      </c>
      <c r="G782" s="77">
        <f t="shared" si="75"/>
        <v>2.7836897973522015</v>
      </c>
      <c r="H782" s="115">
        <f t="shared" si="76"/>
        <v>0.58823529411764708</v>
      </c>
      <c r="I782" s="80">
        <f>IF((A782-Overview!$F$43)/365=ROUND((A782-Overview!$F$43)/365,0),I781*0.05,I781+U781)</f>
        <v>2426.9015998290588</v>
      </c>
      <c r="J782" s="70">
        <f>IF(D782&lt;Overview!$F$16,1,'='!G782/Overview!$F$26)</f>
        <v>120.50605183342864</v>
      </c>
      <c r="K782" s="71">
        <f>IF(D782&lt;Overview!$F$17,'='!G782/Overview!$F$26,Overview!$F$33)</f>
        <v>9.1428571428571423</v>
      </c>
      <c r="L782" s="72">
        <f t="shared" si="77"/>
        <v>9.1428571428571423</v>
      </c>
      <c r="M782" s="81">
        <f>MIN(1,Overview!$F$44*F782*(G782-Overview!$F$25)^2+0.2)</f>
        <v>1</v>
      </c>
      <c r="N782" s="48">
        <f>L782*F782*Overview!$F$8</f>
        <v>0.12482270400293095</v>
      </c>
      <c r="O782" s="48">
        <f>F782*Overview!$F$6</f>
        <v>2.3686817229354781E-3</v>
      </c>
      <c r="P782" s="122">
        <f>N782*(H782/G782-(1+Overview!$F$35/'='!G782)/(Overview!$F$37*Overview!$F$33))/('='!H782+Overview!$F$36)</f>
        <v>2.0338148961813801E-3</v>
      </c>
      <c r="Q782" s="128">
        <f>(N782/G782-P782)*H782*Overview!$F$29*'='!G782^3</f>
        <v>491.72895841195987</v>
      </c>
      <c r="R782" s="57">
        <f t="shared" si="72"/>
        <v>0</v>
      </c>
      <c r="S782" s="58">
        <f t="shared" si="73"/>
        <v>1.8871699254010114E-3</v>
      </c>
      <c r="T782" s="58">
        <f>IF(D782&lt;Overview!$F$18,(1-Overview!$F$9)*'='!Q782-'='!D782*'='!O782,0)</f>
        <v>0</v>
      </c>
      <c r="U782" s="54">
        <f>IF(D782&gt;=Overview!$F$18,(1-Overview!$F$9)*'='!Q782-Overview!$F$18*'='!O782,0)</f>
        <v>41.475813723567136</v>
      </c>
      <c r="V782" s="2"/>
      <c r="W782" s="112">
        <f>G782/Overview!$F$19</f>
        <v>4.1099805069425681</v>
      </c>
      <c r="X782" s="60">
        <f>G782^3*(1+H782*Overview!$F$38)</f>
        <v>27.116928599564769</v>
      </c>
      <c r="Y782" s="61">
        <f>G782^3*Overview!$F$42*(1+Overview!$F$38*H782)+I782*Overview!$F$39/Overview!$F$40</f>
        <v>2.5459834798443097</v>
      </c>
      <c r="AD782" s="2"/>
    </row>
    <row r="783" spans="1:30">
      <c r="A783" s="34">
        <v>780</v>
      </c>
      <c r="B783">
        <v>1</v>
      </c>
      <c r="C783">
        <v>24</v>
      </c>
      <c r="D783" s="149">
        <f t="shared" si="74"/>
        <v>178.09744310451387</v>
      </c>
      <c r="E783" s="125">
        <f>B783/(B783+Overview!$F$22)</f>
        <v>0.58823529411764708</v>
      </c>
      <c r="F783" s="118">
        <f>EXP(Overview!$F$21/Overview!$F$5-Overview!$F$21/('='!C783+273.15))</f>
        <v>1.2060497570954571</v>
      </c>
      <c r="G783" s="77">
        <f t="shared" si="75"/>
        <v>2.7855769672776023</v>
      </c>
      <c r="H783" s="115">
        <f t="shared" si="76"/>
        <v>0.58823529411764708</v>
      </c>
      <c r="I783" s="80">
        <f>IF((A783-Overview!$F$43)/365=ROUND((A783-Overview!$F$43)/365,0),I782*0.05,I782+U782)</f>
        <v>2468.377413552626</v>
      </c>
      <c r="J783" s="70">
        <f>IF(D783&lt;Overview!$F$16,1,'='!G783/Overview!$F$26)</f>
        <v>120.58774750119491</v>
      </c>
      <c r="K783" s="71">
        <f>IF(D783&lt;Overview!$F$17,'='!G783/Overview!$F$26,Overview!$F$33)</f>
        <v>9.1428571428571423</v>
      </c>
      <c r="L783" s="72">
        <f t="shared" si="77"/>
        <v>9.1428571428571423</v>
      </c>
      <c r="M783" s="81">
        <f>MIN(1,Overview!$F$44*F783*(G783-Overview!$F$25)^2+0.2)</f>
        <v>1</v>
      </c>
      <c r="N783" s="48">
        <f>L783*F783*Overview!$F$8</f>
        <v>0.12482270400293095</v>
      </c>
      <c r="O783" s="48">
        <f>F783*Overview!$F$6</f>
        <v>2.3686817229354781E-3</v>
      </c>
      <c r="P783" s="122">
        <f>N783*(H783/G783-(1+Overview!$F$35/'='!G783)/(Overview!$F$37*Overview!$F$33))/('='!H783+Overview!$F$36)</f>
        <v>2.0285967285700477E-3</v>
      </c>
      <c r="Q783" s="128">
        <f>(N783/G783-P783)*H783*Overview!$F$29*'='!G783^3</f>
        <v>492.44011203626053</v>
      </c>
      <c r="R783" s="57">
        <f t="shared" si="72"/>
        <v>0</v>
      </c>
      <c r="S783" s="58">
        <f t="shared" si="73"/>
        <v>1.8836041076664728E-3</v>
      </c>
      <c r="T783" s="58">
        <f>IF(D783&lt;Overview!$F$18,(1-Overview!$F$9)*'='!Q783-'='!D783*'='!O783,0)</f>
        <v>0</v>
      </c>
      <c r="U783" s="54">
        <f>IF(D783&gt;=Overview!$F$18,(1-Overview!$F$9)*'='!Q783-Overview!$F$18*'='!O783,0)</f>
        <v>41.536404012357551</v>
      </c>
      <c r="V783" s="2"/>
      <c r="W783" s="112">
        <f>G783/Overview!$F$19</f>
        <v>4.1127668201352465</v>
      </c>
      <c r="X783" s="60">
        <f>G783^3*(1+H783*Overview!$F$38)</f>
        <v>27.172116810186914</v>
      </c>
      <c r="Y783" s="61">
        <f>G783^3*Overview!$F$42*(1+Overview!$F$38*H783)+I783*Overview!$F$39/Overview!$F$40</f>
        <v>2.5527527314330181</v>
      </c>
      <c r="AD783" s="2"/>
    </row>
    <row r="784" spans="1:30">
      <c r="A784" s="34">
        <v>781</v>
      </c>
      <c r="B784">
        <v>1</v>
      </c>
      <c r="C784">
        <v>24</v>
      </c>
      <c r="D784" s="149">
        <f t="shared" si="74"/>
        <v>178.09744310451387</v>
      </c>
      <c r="E784" s="125">
        <f>B784/(B784+Overview!$F$22)</f>
        <v>0.58823529411764708</v>
      </c>
      <c r="F784" s="118">
        <f>EXP(Overview!$F$21/Overview!$F$5-Overview!$F$21/('='!C784+273.15))</f>
        <v>1.2060497570954571</v>
      </c>
      <c r="G784" s="77">
        <f t="shared" si="75"/>
        <v>2.7874605713852687</v>
      </c>
      <c r="H784" s="115">
        <f t="shared" si="76"/>
        <v>0.58823529411764708</v>
      </c>
      <c r="I784" s="80">
        <f>IF((A784-Overview!$F$43)/365=ROUND((A784-Overview!$F$43)/365,0),I783*0.05,I783+U783)</f>
        <v>2509.9138175649837</v>
      </c>
      <c r="J784" s="70">
        <f>IF(D784&lt;Overview!$F$16,1,'='!G784/Overview!$F$26)</f>
        <v>120.6692888045571</v>
      </c>
      <c r="K784" s="71">
        <f>IF(D784&lt;Overview!$F$17,'='!G784/Overview!$F$26,Overview!$F$33)</f>
        <v>9.1428571428571423</v>
      </c>
      <c r="L784" s="72">
        <f t="shared" si="77"/>
        <v>9.1428571428571423</v>
      </c>
      <c r="M784" s="81">
        <f>MIN(1,Overview!$F$44*F784*(G784-Overview!$F$25)^2+0.2)</f>
        <v>1</v>
      </c>
      <c r="N784" s="48">
        <f>L784*F784*Overview!$F$8</f>
        <v>0.12482270400293095</v>
      </c>
      <c r="O784" s="48">
        <f>F784*Overview!$F$6</f>
        <v>2.3686817229354781E-3</v>
      </c>
      <c r="P784" s="122">
        <f>N784*(H784/G784-(1+Overview!$F$35/'='!G784)/(Overview!$F$37*Overview!$F$33))/('='!H784+Overview!$F$36)</f>
        <v>2.0233954663216201E-3</v>
      </c>
      <c r="Q784" s="128">
        <f>(N784/G784-P784)*H784*Overview!$F$29*'='!G784^3</f>
        <v>493.15049213905667</v>
      </c>
      <c r="R784" s="57">
        <f t="shared" si="72"/>
        <v>0</v>
      </c>
      <c r="S784" s="58">
        <f t="shared" si="73"/>
        <v>1.8800450275637418E-3</v>
      </c>
      <c r="T784" s="58">
        <f>IF(D784&lt;Overview!$F$18,(1-Overview!$F$9)*'='!Q784-'='!D784*'='!O784,0)</f>
        <v>0</v>
      </c>
      <c r="U784" s="54">
        <f>IF(D784&gt;=Overview!$F$18,(1-Overview!$F$9)*'='!Q784-Overview!$F$18*'='!O784,0)</f>
        <v>41.596928397115782</v>
      </c>
      <c r="V784" s="2"/>
      <c r="W784" s="112">
        <f>G784/Overview!$F$19</f>
        <v>4.1155478685741453</v>
      </c>
      <c r="X784" s="60">
        <f>G784^3*(1+H784*Overview!$F$38)</f>
        <v>27.227275358798504</v>
      </c>
      <c r="Y784" s="61">
        <f>G784^3*Overview!$F$42*(1+Overview!$F$38*H784)+I784*Overview!$F$39/Overview!$F$40</f>
        <v>2.5595219463642347</v>
      </c>
      <c r="AD784" s="2"/>
    </row>
    <row r="785" spans="1:30">
      <c r="A785" s="34">
        <v>782</v>
      </c>
      <c r="B785">
        <v>1</v>
      </c>
      <c r="C785">
        <v>24</v>
      </c>
      <c r="D785" s="149">
        <f t="shared" si="74"/>
        <v>178.09744310451387</v>
      </c>
      <c r="E785" s="125">
        <f>B785/(B785+Overview!$F$22)</f>
        <v>0.58823529411764708</v>
      </c>
      <c r="F785" s="118">
        <f>EXP(Overview!$F$21/Overview!$F$5-Overview!$F$21/('='!C785+273.15))</f>
        <v>1.2060497570954571</v>
      </c>
      <c r="G785" s="77">
        <f t="shared" si="75"/>
        <v>2.7893406164128325</v>
      </c>
      <c r="H785" s="115">
        <f t="shared" si="76"/>
        <v>0.58823529411764708</v>
      </c>
      <c r="I785" s="80">
        <f>IF((A785-Overview!$F$43)/365=ROUND((A785-Overview!$F$43)/365,0),I784*0.05,I784+U784)</f>
        <v>2551.5107459620995</v>
      </c>
      <c r="J785" s="70">
        <f>IF(D785&lt;Overview!$F$16,1,'='!G785/Overview!$F$26)</f>
        <v>120.75067603518755</v>
      </c>
      <c r="K785" s="71">
        <f>IF(D785&lt;Overview!$F$17,'='!G785/Overview!$F$26,Overview!$F$33)</f>
        <v>9.1428571428571423</v>
      </c>
      <c r="L785" s="72">
        <f t="shared" si="77"/>
        <v>9.1428571428571423</v>
      </c>
      <c r="M785" s="81">
        <f>MIN(1,Overview!$F$44*F785*(G785-Overview!$F$25)^2+0.2)</f>
        <v>1</v>
      </c>
      <c r="N785" s="48">
        <f>L785*F785*Overview!$F$8</f>
        <v>0.12482270400293095</v>
      </c>
      <c r="O785" s="48">
        <f>F785*Overview!$F$6</f>
        <v>2.3686817229354781E-3</v>
      </c>
      <c r="P785" s="122">
        <f>N785*(H785/G785-(1+Overview!$F$35/'='!G785)/(Overview!$F$37*Overview!$F$33))/('='!H785+Overview!$F$36)</f>
        <v>2.0182110366735134E-3</v>
      </c>
      <c r="Q785" s="128">
        <f>(N785/G785-P785)*H785*Overview!$F$29*'='!G785^3</f>
        <v>493.86009814983851</v>
      </c>
      <c r="R785" s="57">
        <f t="shared" si="72"/>
        <v>0</v>
      </c>
      <c r="S785" s="58">
        <f t="shared" si="73"/>
        <v>1.8764926723620265E-3</v>
      </c>
      <c r="T785" s="58">
        <f>IF(D785&lt;Overview!$F$18,(1-Overview!$F$9)*'='!Q785-'='!D785*'='!O785,0)</f>
        <v>0</v>
      </c>
      <c r="U785" s="54">
        <f>IF(D785&gt;=Overview!$F$18,(1-Overview!$F$9)*'='!Q785-Overview!$F$18*'='!O785,0)</f>
        <v>41.657386829234397</v>
      </c>
      <c r="V785" s="2"/>
      <c r="W785" s="112">
        <f>G785/Overview!$F$19</f>
        <v>4.1183236622070458</v>
      </c>
      <c r="X785" s="60">
        <f>G785^3*(1+H785*Overview!$F$38)</f>
        <v>27.282404070001377</v>
      </c>
      <c r="Y785" s="61">
        <f>G785^3*Overview!$F$42*(1+Overview!$F$38*H785)+I785*Overview!$F$39/Overview!$F$40</f>
        <v>2.5662911059882951</v>
      </c>
      <c r="AD785" s="2"/>
    </row>
    <row r="786" spans="1:30">
      <c r="A786" s="34">
        <v>783</v>
      </c>
      <c r="B786">
        <v>1</v>
      </c>
      <c r="C786">
        <v>24</v>
      </c>
      <c r="D786" s="149">
        <f t="shared" si="74"/>
        <v>178.09744310451387</v>
      </c>
      <c r="E786" s="125">
        <f>B786/(B786+Overview!$F$22)</f>
        <v>0.58823529411764708</v>
      </c>
      <c r="F786" s="118">
        <f>EXP(Overview!$F$21/Overview!$F$5-Overview!$F$21/('='!C786+273.15))</f>
        <v>1.2060497570954571</v>
      </c>
      <c r="G786" s="77">
        <f t="shared" si="75"/>
        <v>2.7912171090851947</v>
      </c>
      <c r="H786" s="115">
        <f t="shared" si="76"/>
        <v>0.58823529411764708</v>
      </c>
      <c r="I786" s="80">
        <f>IF((A786-Overview!$F$43)/365=ROUND((A786-Overview!$F$43)/365,0),I785*0.05,I785+U785)</f>
        <v>2593.1681327913338</v>
      </c>
      <c r="J786" s="70">
        <f>IF(D786&lt;Overview!$F$16,1,'='!G786/Overview!$F$26)</f>
        <v>120.83190948420757</v>
      </c>
      <c r="K786" s="71">
        <f>IF(D786&lt;Overview!$F$17,'='!G786/Overview!$F$26,Overview!$F$33)</f>
        <v>9.1428571428571423</v>
      </c>
      <c r="L786" s="72">
        <f t="shared" si="77"/>
        <v>9.1428571428571423</v>
      </c>
      <c r="M786" s="81">
        <f>MIN(1,Overview!$F$44*F786*(G786-Overview!$F$25)^2+0.2)</f>
        <v>1</v>
      </c>
      <c r="N786" s="48">
        <f>L786*F786*Overview!$F$8</f>
        <v>0.12482270400293095</v>
      </c>
      <c r="O786" s="48">
        <f>F786*Overview!$F$6</f>
        <v>2.3686817229354781E-3</v>
      </c>
      <c r="P786" s="122">
        <f>N786*(H786/G786-(1+Overview!$F$35/'='!G786)/(Overview!$F$37*Overview!$F$33))/('='!H786+Overview!$F$36)</f>
        <v>2.0130433672733232E-3</v>
      </c>
      <c r="Q786" s="128">
        <f>(N786/G786-P786)*H786*Overview!$F$29*'='!G786^3</f>
        <v>494.5689295061631</v>
      </c>
      <c r="R786" s="57">
        <f t="shared" si="72"/>
        <v>0</v>
      </c>
      <c r="S786" s="58">
        <f t="shared" si="73"/>
        <v>1.8729470293545904E-3</v>
      </c>
      <c r="T786" s="58">
        <f>IF(D786&lt;Overview!$F$18,(1-Overview!$F$9)*'='!Q786-'='!D786*'='!O786,0)</f>
        <v>0</v>
      </c>
      <c r="U786" s="54">
        <f>IF(D786&gt;=Overview!$F$18,(1-Overview!$F$9)*'='!Q786-Overview!$F$18*'='!O786,0)</f>
        <v>41.71777926079325</v>
      </c>
      <c r="V786" s="2"/>
      <c r="W786" s="112">
        <f>G786/Overview!$F$19</f>
        <v>4.1210942109629336</v>
      </c>
      <c r="X786" s="60">
        <f>G786^3*(1+H786*Overview!$F$38)</f>
        <v>27.337502769318196</v>
      </c>
      <c r="Y786" s="61">
        <f>G786^3*Overview!$F$42*(1+Overview!$F$38*H786)+I786*Overview!$F$39/Overview!$F$40</f>
        <v>2.5730601917362974</v>
      </c>
      <c r="AD786" s="2"/>
    </row>
    <row r="787" spans="1:30">
      <c r="A787" s="34">
        <v>784</v>
      </c>
      <c r="B787">
        <v>1</v>
      </c>
      <c r="C787">
        <v>24</v>
      </c>
      <c r="D787" s="149">
        <f t="shared" si="74"/>
        <v>178.09744310451387</v>
      </c>
      <c r="E787" s="125">
        <f>B787/(B787+Overview!$F$22)</f>
        <v>0.58823529411764708</v>
      </c>
      <c r="F787" s="118">
        <f>EXP(Overview!$F$21/Overview!$F$5-Overview!$F$21/('='!C787+273.15))</f>
        <v>1.2060497570954571</v>
      </c>
      <c r="G787" s="77">
        <f t="shared" si="75"/>
        <v>2.7930900561145493</v>
      </c>
      <c r="H787" s="115">
        <f t="shared" si="76"/>
        <v>0.58823529411764708</v>
      </c>
      <c r="I787" s="80">
        <f>IF((A787-Overview!$F$43)/365=ROUND((A787-Overview!$F$43)/365,0),I786*0.05,I786+U786)</f>
        <v>2634.885912052127</v>
      </c>
      <c r="J787" s="70">
        <f>IF(D787&lt;Overview!$F$16,1,'='!G787/Overview!$F$26)</f>
        <v>120.91298944218829</v>
      </c>
      <c r="K787" s="71">
        <f>IF(D787&lt;Overview!$F$17,'='!G787/Overview!$F$26,Overview!$F$33)</f>
        <v>9.1428571428571423</v>
      </c>
      <c r="L787" s="72">
        <f t="shared" si="77"/>
        <v>9.1428571428571423</v>
      </c>
      <c r="M787" s="81">
        <f>MIN(1,Overview!$F$44*F787*(G787-Overview!$F$25)^2+0.2)</f>
        <v>1</v>
      </c>
      <c r="N787" s="48">
        <f>L787*F787*Overview!$F$8</f>
        <v>0.12482270400293095</v>
      </c>
      <c r="O787" s="48">
        <f>F787*Overview!$F$6</f>
        <v>2.3686817229354781E-3</v>
      </c>
      <c r="P787" s="122">
        <f>N787*(H787/G787-(1+Overview!$F$35/'='!G787)/(Overview!$F$37*Overview!$F$33))/('='!H787+Overview!$F$36)</f>
        <v>2.0078923861759357E-3</v>
      </c>
      <c r="Q787" s="128">
        <f>(N787/G787-P787)*H787*Overview!$F$29*'='!G787^3</f>
        <v>495.27698565361698</v>
      </c>
      <c r="R787" s="57">
        <f t="shared" si="72"/>
        <v>0</v>
      </c>
      <c r="S787" s="58">
        <f t="shared" si="73"/>
        <v>1.8694080858587068E-3</v>
      </c>
      <c r="T787" s="58">
        <f>IF(D787&lt;Overview!$F$18,(1-Overview!$F$9)*'='!Q787-'='!D787*'='!O787,0)</f>
        <v>0</v>
      </c>
      <c r="U787" s="54">
        <f>IF(D787&gt;=Overview!$F$18,(1-Overview!$F$9)*'='!Q787-Overview!$F$18*'='!O787,0)</f>
        <v>41.778105644556319</v>
      </c>
      <c r="V787" s="2"/>
      <c r="W787" s="112">
        <f>G787/Overview!$F$19</f>
        <v>4.1238595247520289</v>
      </c>
      <c r="X787" s="60">
        <f>G787^3*(1+H787*Overview!$F$38)</f>
        <v>27.392571283190083</v>
      </c>
      <c r="Y787" s="61">
        <f>G787^3*Overview!$F$42*(1+Overview!$F$38*H787)+I787*Overview!$F$39/Overview!$F$40</f>
        <v>2.5798291851199178</v>
      </c>
      <c r="AD787" s="2"/>
    </row>
    <row r="788" spans="1:30">
      <c r="A788" s="34">
        <v>785</v>
      </c>
      <c r="B788">
        <v>1</v>
      </c>
      <c r="C788">
        <v>24</v>
      </c>
      <c r="D788" s="149">
        <f t="shared" si="74"/>
        <v>178.09744310451387</v>
      </c>
      <c r="E788" s="125">
        <f>B788/(B788+Overview!$F$22)</f>
        <v>0.58823529411764708</v>
      </c>
      <c r="F788" s="118">
        <f>EXP(Overview!$F$21/Overview!$F$5-Overview!$F$21/('='!C788+273.15))</f>
        <v>1.2060497570954571</v>
      </c>
      <c r="G788" s="77">
        <f t="shared" si="75"/>
        <v>2.7949594642004079</v>
      </c>
      <c r="H788" s="115">
        <f t="shared" si="76"/>
        <v>0.58823529411764708</v>
      </c>
      <c r="I788" s="80">
        <f>IF((A788-Overview!$F$43)/365=ROUND((A788-Overview!$F$43)/365,0),I787*0.05,I787+U787)</f>
        <v>2676.6640176966835</v>
      </c>
      <c r="J788" s="70">
        <f>IF(D788&lt;Overview!$F$16,1,'='!G788/Overview!$F$26)</f>
        <v>120.99391619915185</v>
      </c>
      <c r="K788" s="71">
        <f>IF(D788&lt;Overview!$F$17,'='!G788/Overview!$F$26,Overview!$F$33)</f>
        <v>9.1428571428571423</v>
      </c>
      <c r="L788" s="72">
        <f t="shared" si="77"/>
        <v>9.1428571428571423</v>
      </c>
      <c r="M788" s="81">
        <f>MIN(1,Overview!$F$44*F788*(G788-Overview!$F$25)^2+0.2)</f>
        <v>1</v>
      </c>
      <c r="N788" s="48">
        <f>L788*F788*Overview!$F$8</f>
        <v>0.12482270400293095</v>
      </c>
      <c r="O788" s="48">
        <f>F788*Overview!$F$6</f>
        <v>2.3686817229354781E-3</v>
      </c>
      <c r="P788" s="122">
        <f>N788*(H788/G788-(1+Overview!$F$35/'='!G788)/(Overview!$F$37*Overview!$F$33))/('='!H788+Overview!$F$36)</f>
        <v>2.0027580218406594E-3</v>
      </c>
      <c r="Q788" s="128">
        <f>(N788/G788-P788)*H788*Overview!$F$29*'='!G788^3</f>
        <v>495.98426604577827</v>
      </c>
      <c r="R788" s="57">
        <f t="shared" si="72"/>
        <v>0</v>
      </c>
      <c r="S788" s="58">
        <f t="shared" si="73"/>
        <v>1.8658758292156125E-3</v>
      </c>
      <c r="T788" s="58">
        <f>IF(D788&lt;Overview!$F$18,(1-Overview!$F$9)*'='!Q788-'='!D788*'='!O788,0)</f>
        <v>0</v>
      </c>
      <c r="U788" s="54">
        <f>IF(D788&gt;=Overview!$F$18,(1-Overview!$F$9)*'='!Q788-Overview!$F$18*'='!O788,0)</f>
        <v>41.838365933968461</v>
      </c>
      <c r="V788" s="2"/>
      <c r="W788" s="112">
        <f>G788/Overview!$F$19</f>
        <v>4.1266196134658317</v>
      </c>
      <c r="X788" s="60">
        <f>G788^3*(1+H788*Overview!$F$38)</f>
        <v>27.447609438974297</v>
      </c>
      <c r="Y788" s="61">
        <f>G788^3*Overview!$F$42*(1+Overview!$F$38*H788)+I788*Overview!$F$39/Overview!$F$40</f>
        <v>2.5865980677312335</v>
      </c>
      <c r="AD788" s="2"/>
    </row>
    <row r="789" spans="1:30">
      <c r="A789" s="34">
        <v>786</v>
      </c>
      <c r="B789">
        <v>1</v>
      </c>
      <c r="C789">
        <v>24</v>
      </c>
      <c r="D789" s="149">
        <f t="shared" si="74"/>
        <v>178.09744310451387</v>
      </c>
      <c r="E789" s="125">
        <f>B789/(B789+Overview!$F$22)</f>
        <v>0.58823529411764708</v>
      </c>
      <c r="F789" s="118">
        <f>EXP(Overview!$F$21/Overview!$F$5-Overview!$F$21/('='!C789+273.15))</f>
        <v>1.2060497570954571</v>
      </c>
      <c r="G789" s="77">
        <f t="shared" si="75"/>
        <v>2.7968253400296237</v>
      </c>
      <c r="H789" s="115">
        <f t="shared" si="76"/>
        <v>0.58823529411764708</v>
      </c>
      <c r="I789" s="80">
        <f>IF((A789-Overview!$F$43)/365=ROUND((A789-Overview!$F$43)/365,0),I788*0.05,I788+U788)</f>
        <v>2718.5023836306518</v>
      </c>
      <c r="J789" s="70">
        <f>IF(D789&lt;Overview!$F$16,1,'='!G789/Overview!$F$26)</f>
        <v>121.07469004457246</v>
      </c>
      <c r="K789" s="71">
        <f>IF(D789&lt;Overview!$F$17,'='!G789/Overview!$F$26,Overview!$F$33)</f>
        <v>9.1428571428571423</v>
      </c>
      <c r="L789" s="72">
        <f t="shared" si="77"/>
        <v>9.1428571428571423</v>
      </c>
      <c r="M789" s="81">
        <f>MIN(1,Overview!$F$44*F789*(G789-Overview!$F$25)^2+0.2)</f>
        <v>1</v>
      </c>
      <c r="N789" s="48">
        <f>L789*F789*Overview!$F$8</f>
        <v>0.12482270400293095</v>
      </c>
      <c r="O789" s="48">
        <f>F789*Overview!$F$6</f>
        <v>2.3686817229354781E-3</v>
      </c>
      <c r="P789" s="122">
        <f>N789*(H789/G789-(1+Overview!$F$35/'='!G789)/(Overview!$F$37*Overview!$F$33))/('='!H789+Overview!$F$36)</f>
        <v>1.9976402031283837E-3</v>
      </c>
      <c r="Q789" s="128">
        <f>(N789/G789-P789)*H789*Overview!$F$29*'='!G789^3</f>
        <v>496.69077014417957</v>
      </c>
      <c r="R789" s="57">
        <f t="shared" si="72"/>
        <v>0</v>
      </c>
      <c r="S789" s="58">
        <f t="shared" si="73"/>
        <v>1.8623502467904627E-3</v>
      </c>
      <c r="T789" s="58">
        <f>IF(D789&lt;Overview!$F$18,(1-Overview!$F$9)*'='!Q789-'='!D789*'='!O789,0)</f>
        <v>0</v>
      </c>
      <c r="U789" s="54">
        <f>IF(D789&gt;=Overview!$F$18,(1-Overview!$F$9)*'='!Q789-Overview!$F$18*'='!O789,0)</f>
        <v>41.898560083152255</v>
      </c>
      <c r="V789" s="2"/>
      <c r="W789" s="112">
        <f>G789/Overview!$F$19</f>
        <v>4.1293744869771496</v>
      </c>
      <c r="X789" s="60">
        <f>G789^3*(1+H789*Overview!$F$38)</f>
        <v>27.502617064941866</v>
      </c>
      <c r="Y789" s="61">
        <f>G789^3*Overview!$F$42*(1+Overview!$F$38*H789)+I789*Overview!$F$39/Overview!$F$40</f>
        <v>2.5933668212425363</v>
      </c>
      <c r="AD789" s="2"/>
    </row>
    <row r="790" spans="1:30">
      <c r="A790" s="34">
        <v>787</v>
      </c>
      <c r="B790">
        <v>1</v>
      </c>
      <c r="C790">
        <v>24</v>
      </c>
      <c r="D790" s="149">
        <f t="shared" si="74"/>
        <v>178.09744310451387</v>
      </c>
      <c r="E790" s="125">
        <f>B790/(B790+Overview!$F$22)</f>
        <v>0.58823529411764708</v>
      </c>
      <c r="F790" s="118">
        <f>EXP(Overview!$F$21/Overview!$F$5-Overview!$F$21/('='!C790+273.15))</f>
        <v>1.2060497570954571</v>
      </c>
      <c r="G790" s="77">
        <f t="shared" si="75"/>
        <v>2.798687690276414</v>
      </c>
      <c r="H790" s="115">
        <f t="shared" si="76"/>
        <v>0.58823529411764708</v>
      </c>
      <c r="I790" s="80">
        <f>IF((A790-Overview!$F$43)/365=ROUND((A790-Overview!$F$43)/365,0),I789*0.05,I789+U789)</f>
        <v>2760.4009437138043</v>
      </c>
      <c r="J790" s="70">
        <f>IF(D790&lt;Overview!$F$16,1,'='!G790/Overview!$F$26)</f>
        <v>121.15531126737723</v>
      </c>
      <c r="K790" s="71">
        <f>IF(D790&lt;Overview!$F$17,'='!G790/Overview!$F$26,Overview!$F$33)</f>
        <v>9.1428571428571423</v>
      </c>
      <c r="L790" s="72">
        <f t="shared" si="77"/>
        <v>9.1428571428571423</v>
      </c>
      <c r="M790" s="81">
        <f>MIN(1,Overview!$F$44*F790*(G790-Overview!$F$25)^2+0.2)</f>
        <v>1</v>
      </c>
      <c r="N790" s="48">
        <f>L790*F790*Overview!$F$8</f>
        <v>0.12482270400293095</v>
      </c>
      <c r="O790" s="48">
        <f>F790*Overview!$F$6</f>
        <v>2.3686817229354781E-3</v>
      </c>
      <c r="P790" s="122">
        <f>N790*(H790/G790-(1+Overview!$F$35/'='!G790)/(Overview!$F$37*Overview!$F$33))/('='!H790+Overview!$F$36)</f>
        <v>1.9925388592987653E-3</v>
      </c>
      <c r="Q790" s="128">
        <f>(N790/G790-P790)*H790*Overview!$F$29*'='!G790^3</f>
        <v>497.3964974182698</v>
      </c>
      <c r="R790" s="57">
        <f t="shared" si="72"/>
        <v>0</v>
      </c>
      <c r="S790" s="58">
        <f t="shared" si="73"/>
        <v>1.8588313259722874E-3</v>
      </c>
      <c r="T790" s="58">
        <f>IF(D790&lt;Overview!$F$18,(1-Overview!$F$9)*'='!Q790-'='!D790*'='!O790,0)</f>
        <v>0</v>
      </c>
      <c r="U790" s="54">
        <f>IF(D790&gt;=Overview!$F$18,(1-Overview!$F$9)*'='!Q790-Overview!$F$18*'='!O790,0)</f>
        <v>41.95868804690474</v>
      </c>
      <c r="V790" s="2"/>
      <c r="W790" s="112">
        <f>G790/Overview!$F$19</f>
        <v>4.1321241551401355</v>
      </c>
      <c r="X790" s="60">
        <f>G790^3*(1+H790*Overview!$F$38)</f>
        <v>27.557593990275159</v>
      </c>
      <c r="Y790" s="61">
        <f>G790^3*Overview!$F$42*(1+Overview!$F$38*H790)+I790*Overview!$F$39/Overview!$F$40</f>
        <v>2.6001354274061459</v>
      </c>
      <c r="AD790" s="2"/>
    </row>
    <row r="791" spans="1:30">
      <c r="A791" s="34">
        <v>788</v>
      </c>
      <c r="B791">
        <v>1</v>
      </c>
      <c r="C791">
        <v>24</v>
      </c>
      <c r="D791" s="149">
        <f t="shared" si="74"/>
        <v>178.09744310451387</v>
      </c>
      <c r="E791" s="125">
        <f>B791/(B791+Overview!$F$22)</f>
        <v>0.58823529411764708</v>
      </c>
      <c r="F791" s="118">
        <f>EXP(Overview!$F$21/Overview!$F$5-Overview!$F$21/('='!C791+273.15))</f>
        <v>1.2060497570954571</v>
      </c>
      <c r="G791" s="77">
        <f t="shared" si="75"/>
        <v>2.8005465216023864</v>
      </c>
      <c r="H791" s="115">
        <f t="shared" si="76"/>
        <v>0.58823529411764708</v>
      </c>
      <c r="I791" s="80">
        <f>IF((A791-Overview!$F$43)/365=ROUND((A791-Overview!$F$43)/365,0),I790*0.05,I790+U790)</f>
        <v>2802.3596317607089</v>
      </c>
      <c r="J791" s="70">
        <f>IF(D791&lt;Overview!$F$16,1,'='!G791/Overview!$F$26)</f>
        <v>121.23578015594747</v>
      </c>
      <c r="K791" s="71">
        <f>IF(D791&lt;Overview!$F$17,'='!G791/Overview!$F$26,Overview!$F$33)</f>
        <v>9.1428571428571423</v>
      </c>
      <c r="L791" s="72">
        <f t="shared" si="77"/>
        <v>9.1428571428571423</v>
      </c>
      <c r="M791" s="81">
        <f>MIN(1,Overview!$F$44*F791*(G791-Overview!$F$25)^2+0.2)</f>
        <v>1</v>
      </c>
      <c r="N791" s="48">
        <f>L791*F791*Overview!$F$8</f>
        <v>0.12482270400293095</v>
      </c>
      <c r="O791" s="48">
        <f>F791*Overview!$F$6</f>
        <v>2.3686817229354781E-3</v>
      </c>
      <c r="P791" s="122">
        <f>N791*(H791/G791-(1+Overview!$F$35/'='!G791)/(Overview!$F$37*Overview!$F$33))/('='!H791+Overview!$F$36)</f>
        <v>1.9874539200074276E-3</v>
      </c>
      <c r="Q791" s="128">
        <f>(N791/G791-P791)*H791*Overview!$F$29*'='!G791^3</f>
        <v>498.10144734537835</v>
      </c>
      <c r="R791" s="57">
        <f t="shared" si="72"/>
        <v>0</v>
      </c>
      <c r="S791" s="58">
        <f t="shared" si="73"/>
        <v>1.8553190541739431E-3</v>
      </c>
      <c r="T791" s="58">
        <f>IF(D791&lt;Overview!$F$18,(1-Overview!$F$9)*'='!Q791-'='!D791*'='!O791,0)</f>
        <v>0</v>
      </c>
      <c r="U791" s="54">
        <f>IF(D791&gt;=Overview!$F$18,(1-Overview!$F$9)*'='!Q791-Overview!$F$18*'='!O791,0)</f>
        <v>42.018749780694392</v>
      </c>
      <c r="V791" s="2"/>
      <c r="W791" s="112">
        <f>G791/Overview!$F$19</f>
        <v>4.1348686277903237</v>
      </c>
      <c r="X791" s="60">
        <f>G791^3*(1+H791*Overview!$F$38)</f>
        <v>27.612540045065639</v>
      </c>
      <c r="Y791" s="61">
        <f>G791^3*Overview!$F$42*(1+Overview!$F$38*H791)+I791*Overview!$F$39/Overview!$F$40</f>
        <v>2.6069038680542365</v>
      </c>
      <c r="AD791" s="2"/>
    </row>
    <row r="792" spans="1:30">
      <c r="A792" s="34">
        <v>789</v>
      </c>
      <c r="B792">
        <v>1</v>
      </c>
      <c r="C792">
        <v>24</v>
      </c>
      <c r="D792" s="149">
        <f t="shared" si="74"/>
        <v>178.09744310451387</v>
      </c>
      <c r="E792" s="125">
        <f>B792/(B792+Overview!$F$22)</f>
        <v>0.58823529411764708</v>
      </c>
      <c r="F792" s="118">
        <f>EXP(Overview!$F$21/Overview!$F$5-Overview!$F$21/('='!C792+273.15))</f>
        <v>1.2060497570954571</v>
      </c>
      <c r="G792" s="77">
        <f t="shared" si="75"/>
        <v>2.8024018406565605</v>
      </c>
      <c r="H792" s="115">
        <f t="shared" si="76"/>
        <v>0.58823529411764708</v>
      </c>
      <c r="I792" s="80">
        <f>IF((A792-Overview!$F$43)/365=ROUND((A792-Overview!$F$43)/365,0),I791*0.05,I791+U791)</f>
        <v>2844.3783815414031</v>
      </c>
      <c r="J792" s="70">
        <f>IF(D792&lt;Overview!$F$16,1,'='!G792/Overview!$F$26)</f>
        <v>121.31609699811951</v>
      </c>
      <c r="K792" s="71">
        <f>IF(D792&lt;Overview!$F$17,'='!G792/Overview!$F$26,Overview!$F$33)</f>
        <v>9.1428571428571423</v>
      </c>
      <c r="L792" s="72">
        <f t="shared" si="77"/>
        <v>9.1428571428571423</v>
      </c>
      <c r="M792" s="81">
        <f>MIN(1,Overview!$F$44*F792*(G792-Overview!$F$25)^2+0.2)</f>
        <v>1</v>
      </c>
      <c r="N792" s="48">
        <f>L792*F792*Overview!$F$8</f>
        <v>0.12482270400293095</v>
      </c>
      <c r="O792" s="48">
        <f>F792*Overview!$F$6</f>
        <v>2.3686817229354781E-3</v>
      </c>
      <c r="P792" s="122">
        <f>N792*(H792/G792-(1+Overview!$F$35/'='!G792)/(Overview!$F$37*Overview!$F$33))/('='!H792+Overview!$F$36)</f>
        <v>1.9823853153031973E-3</v>
      </c>
      <c r="Q792" s="128">
        <f>(N792/G792-P792)*H792*Overview!$F$29*'='!G792^3</f>
        <v>498.80561941067612</v>
      </c>
      <c r="R792" s="57">
        <f t="shared" si="72"/>
        <v>0</v>
      </c>
      <c r="S792" s="58">
        <f t="shared" si="73"/>
        <v>1.851813418832072E-3</v>
      </c>
      <c r="T792" s="58">
        <f>IF(D792&lt;Overview!$F$18,(1-Overview!$F$9)*'='!Q792-'='!D792*'='!O792,0)</f>
        <v>0</v>
      </c>
      <c r="U792" s="54">
        <f>IF(D792&gt;=Overview!$F$18,(1-Overview!$F$9)*'='!Q792-Overview!$F$18*'='!O792,0)</f>
        <v>42.07874524065776</v>
      </c>
      <c r="V792" s="2"/>
      <c r="W792" s="112">
        <f>G792/Overview!$F$19</f>
        <v>4.1376079147446632</v>
      </c>
      <c r="X792" s="60">
        <f>G792^3*(1+H792*Overview!$F$38)</f>
        <v>27.667455060311383</v>
      </c>
      <c r="Y792" s="61">
        <f>G792^3*Overview!$F$42*(1+Overview!$F$38*H792)+I792*Overview!$F$39/Overview!$F$40</f>
        <v>2.6136721250986419</v>
      </c>
      <c r="AD792" s="2"/>
    </row>
    <row r="793" spans="1:30">
      <c r="A793" s="34">
        <v>790</v>
      </c>
      <c r="B793">
        <v>1</v>
      </c>
      <c r="C793">
        <v>24</v>
      </c>
      <c r="D793" s="149">
        <f t="shared" si="74"/>
        <v>178.09744310451387</v>
      </c>
      <c r="E793" s="125">
        <f>B793/(B793+Overview!$F$22)</f>
        <v>0.58823529411764708</v>
      </c>
      <c r="F793" s="118">
        <f>EXP(Overview!$F$21/Overview!$F$5-Overview!$F$21/('='!C793+273.15))</f>
        <v>1.2060497570954571</v>
      </c>
      <c r="G793" s="77">
        <f t="shared" si="75"/>
        <v>2.8042536540753926</v>
      </c>
      <c r="H793" s="115">
        <f t="shared" si="76"/>
        <v>0.58823529411764708</v>
      </c>
      <c r="I793" s="80">
        <f>IF((A793-Overview!$F$43)/365=ROUND((A793-Overview!$F$43)/365,0),I792*0.05,I792+U792)</f>
        <v>2886.4571267820606</v>
      </c>
      <c r="J793" s="70">
        <f>IF(D793&lt;Overview!$F$16,1,'='!G793/Overview!$F$26)</f>
        <v>121.39626208118584</v>
      </c>
      <c r="K793" s="71">
        <f>IF(D793&lt;Overview!$F$17,'='!G793/Overview!$F$26,Overview!$F$33)</f>
        <v>9.1428571428571423</v>
      </c>
      <c r="L793" s="72">
        <f t="shared" si="77"/>
        <v>9.1428571428571423</v>
      </c>
      <c r="M793" s="81">
        <f>MIN(1,Overview!$F$44*F793*(G793-Overview!$F$25)^2+0.2)</f>
        <v>1</v>
      </c>
      <c r="N793" s="48">
        <f>L793*F793*Overview!$F$8</f>
        <v>0.12482270400293095</v>
      </c>
      <c r="O793" s="48">
        <f>F793*Overview!$F$6</f>
        <v>2.3686817229354781E-3</v>
      </c>
      <c r="P793" s="122">
        <f>N793*(H793/G793-(1+Overview!$F$35/'='!G793)/(Overview!$F$37*Overview!$F$33))/('='!H793+Overview!$F$36)</f>
        <v>1.9773329756253518E-3</v>
      </c>
      <c r="Q793" s="128">
        <f>(N793/G793-P793)*H793*Overview!$F$29*'='!G793^3</f>
        <v>499.50901310714028</v>
      </c>
      <c r="R793" s="57">
        <f t="shared" si="72"/>
        <v>0</v>
      </c>
      <c r="S793" s="58">
        <f t="shared" si="73"/>
        <v>1.8483144074070538E-3</v>
      </c>
      <c r="T793" s="58">
        <f>IF(D793&lt;Overview!$F$18,(1-Overview!$F$9)*'='!Q793-'='!D793*'='!O793,0)</f>
        <v>0</v>
      </c>
      <c r="U793" s="54">
        <f>IF(D793&gt;=Overview!$F$18,(1-Overview!$F$9)*'='!Q793-Overview!$F$18*'='!O793,0)</f>
        <v>42.138674383596509</v>
      </c>
      <c r="V793" s="2"/>
      <c r="W793" s="112">
        <f>G793/Overview!$F$19</f>
        <v>4.1403420258015542</v>
      </c>
      <c r="X793" s="60">
        <f>G793^3*(1+H793*Overview!$F$38)</f>
        <v>27.722338867914768</v>
      </c>
      <c r="Y793" s="61">
        <f>G793^3*Overview!$F$42*(1+Overview!$F$38*H793)+I793*Overview!$F$39/Overview!$F$40</f>
        <v>2.6204401805306765</v>
      </c>
      <c r="AD793" s="2"/>
    </row>
    <row r="794" spans="1:30">
      <c r="A794" s="34">
        <v>791</v>
      </c>
      <c r="B794">
        <v>1</v>
      </c>
      <c r="C794">
        <v>24</v>
      </c>
      <c r="D794" s="149">
        <f t="shared" si="74"/>
        <v>178.09744310451387</v>
      </c>
      <c r="E794" s="125">
        <f>B794/(B794+Overview!$F$22)</f>
        <v>0.58823529411764708</v>
      </c>
      <c r="F794" s="118">
        <f>EXP(Overview!$F$21/Overview!$F$5-Overview!$F$21/('='!C794+273.15))</f>
        <v>1.2060497570954571</v>
      </c>
      <c r="G794" s="77">
        <f t="shared" si="75"/>
        <v>2.8061019684827997</v>
      </c>
      <c r="H794" s="115">
        <f t="shared" si="76"/>
        <v>0.58823529411764708</v>
      </c>
      <c r="I794" s="80">
        <f>IF((A794-Overview!$F$43)/365=ROUND((A794-Overview!$F$43)/365,0),I793*0.05,I793+U793)</f>
        <v>2928.5958011656571</v>
      </c>
      <c r="J794" s="70">
        <f>IF(D794&lt;Overview!$F$16,1,'='!G794/Overview!$F$26)</f>
        <v>121.47627569189609</v>
      </c>
      <c r="K794" s="71">
        <f>IF(D794&lt;Overview!$F$17,'='!G794/Overview!$F$26,Overview!$F$33)</f>
        <v>9.1428571428571423</v>
      </c>
      <c r="L794" s="72">
        <f t="shared" si="77"/>
        <v>9.1428571428571423</v>
      </c>
      <c r="M794" s="81">
        <f>MIN(1,Overview!$F$44*F794*(G794-Overview!$F$25)^2+0.2)</f>
        <v>1</v>
      </c>
      <c r="N794" s="48">
        <f>L794*F794*Overview!$F$8</f>
        <v>0.12482270400293095</v>
      </c>
      <c r="O794" s="48">
        <f>F794*Overview!$F$6</f>
        <v>2.3686817229354781E-3</v>
      </c>
      <c r="P794" s="122">
        <f>N794*(H794/G794-(1+Overview!$F$35/'='!G794)/(Overview!$F$37*Overview!$F$33))/('='!H794+Overview!$F$36)</f>
        <v>1.9722968318008961E-3</v>
      </c>
      <c r="Q794" s="128">
        <f>(N794/G794-P794)*H794*Overview!$F$29*'='!G794^3</f>
        <v>500.21162793551599</v>
      </c>
      <c r="R794" s="57">
        <f t="shared" si="72"/>
        <v>0</v>
      </c>
      <c r="S794" s="58">
        <f t="shared" si="73"/>
        <v>1.8448220073829611E-3</v>
      </c>
      <c r="T794" s="58">
        <f>IF(D794&lt;Overview!$F$18,(1-Overview!$F$9)*'='!Q794-'='!D794*'='!O794,0)</f>
        <v>0</v>
      </c>
      <c r="U794" s="54">
        <f>IF(D794&gt;=Overview!$F$18,(1-Overview!$F$9)*'='!Q794-Overview!$F$18*'='!O794,0)</f>
        <v>42.19853716697412</v>
      </c>
      <c r="V794" s="2"/>
      <c r="W794" s="112">
        <f>G794/Overview!$F$19</f>
        <v>4.1430709707408822</v>
      </c>
      <c r="X794" s="60">
        <f>G794^3*(1+H794*Overview!$F$38)</f>
        <v>27.777191300680091</v>
      </c>
      <c r="Y794" s="61">
        <f>G794^3*Overview!$F$42*(1+Overview!$F$38*H794)+I794*Overview!$F$39/Overview!$F$40</f>
        <v>2.6272080164209521</v>
      </c>
      <c r="AD794" s="2"/>
    </row>
    <row r="795" spans="1:30">
      <c r="A795" s="34">
        <v>792</v>
      </c>
      <c r="B795">
        <v>1</v>
      </c>
      <c r="C795">
        <v>24</v>
      </c>
      <c r="D795" s="149">
        <f t="shared" si="74"/>
        <v>178.09744310451387</v>
      </c>
      <c r="E795" s="125">
        <f>B795/(B795+Overview!$F$22)</f>
        <v>0.58823529411764708</v>
      </c>
      <c r="F795" s="118">
        <f>EXP(Overview!$F$21/Overview!$F$5-Overview!$F$21/('='!C795+273.15))</f>
        <v>1.2060497570954571</v>
      </c>
      <c r="G795" s="77">
        <f t="shared" si="75"/>
        <v>2.8079467904901825</v>
      </c>
      <c r="H795" s="115">
        <f t="shared" si="76"/>
        <v>0.58823529411764708</v>
      </c>
      <c r="I795" s="80">
        <f>IF((A795-Overview!$F$43)/365=ROUND((A795-Overview!$F$43)/365,0),I794*0.05,I794+U794)</f>
        <v>2970.794338332631</v>
      </c>
      <c r="J795" s="70">
        <f>IF(D795&lt;Overview!$F$16,1,'='!G795/Overview!$F$26)</f>
        <v>121.55613811645811</v>
      </c>
      <c r="K795" s="71">
        <f>IF(D795&lt;Overview!$F$17,'='!G795/Overview!$F$26,Overview!$F$33)</f>
        <v>9.1428571428571423</v>
      </c>
      <c r="L795" s="72">
        <f t="shared" si="77"/>
        <v>9.1428571428571423</v>
      </c>
      <c r="M795" s="81">
        <f>MIN(1,Overview!$F$44*F795*(G795-Overview!$F$25)^2+0.2)</f>
        <v>1</v>
      </c>
      <c r="N795" s="48">
        <f>L795*F795*Overview!$F$8</f>
        <v>0.12482270400293095</v>
      </c>
      <c r="O795" s="48">
        <f>F795*Overview!$F$6</f>
        <v>2.3686817229354781E-3</v>
      </c>
      <c r="P795" s="122">
        <f>N795*(H795/G795-(1+Overview!$F$35/'='!G795)/(Overview!$F$37*Overview!$F$33))/('='!H795+Overview!$F$36)</f>
        <v>1.967276815041866E-3</v>
      </c>
      <c r="Q795" s="128">
        <f>(N795/G795-P795)*H795*Overview!$F$29*'='!G795^3</f>
        <v>500.91346340428123</v>
      </c>
      <c r="R795" s="57">
        <f t="shared" si="72"/>
        <v>0</v>
      </c>
      <c r="S795" s="58">
        <f t="shared" si="73"/>
        <v>1.8413362062675187E-3</v>
      </c>
      <c r="T795" s="58">
        <f>IF(D795&lt;Overview!$F$18,(1-Overview!$F$9)*'='!Q795-'='!D795*'='!O795,0)</f>
        <v>0</v>
      </c>
      <c r="U795" s="54">
        <f>IF(D795&gt;=Overview!$F$18,(1-Overview!$F$9)*'='!Q795-Overview!$F$18*'='!O795,0)</f>
        <v>42.258333548912915</v>
      </c>
      <c r="V795" s="2"/>
      <c r="W795" s="112">
        <f>G795/Overview!$F$19</f>
        <v>4.1457947593240547</v>
      </c>
      <c r="X795" s="60">
        <f>G795^3*(1+H795*Overview!$F$38)</f>
        <v>27.832012192311211</v>
      </c>
      <c r="Y795" s="61">
        <f>G795^3*Overview!$F$42*(1+Overview!$F$38*H795)+I795*Overview!$F$39/Overview!$F$40</f>
        <v>2.6339756149191906</v>
      </c>
      <c r="AD795" s="2"/>
    </row>
    <row r="796" spans="1:30">
      <c r="A796" s="34">
        <v>793</v>
      </c>
      <c r="B796">
        <v>1</v>
      </c>
      <c r="C796">
        <v>24</v>
      </c>
      <c r="D796" s="149">
        <f t="shared" si="74"/>
        <v>178.09744310451387</v>
      </c>
      <c r="E796" s="125">
        <f>B796/(B796+Overview!$F$22)</f>
        <v>0.58823529411764708</v>
      </c>
      <c r="F796" s="118">
        <f>EXP(Overview!$F$21/Overview!$F$5-Overview!$F$21/('='!C796+273.15))</f>
        <v>1.2060497570954571</v>
      </c>
      <c r="G796" s="77">
        <f t="shared" si="75"/>
        <v>2.80978812669645</v>
      </c>
      <c r="H796" s="115">
        <f t="shared" si="76"/>
        <v>0.58823529411764708</v>
      </c>
      <c r="I796" s="80">
        <f>IF((A796-Overview!$F$43)/365=ROUND((A796-Overview!$F$43)/365,0),I795*0.05,I795+U795)</f>
        <v>3013.052671881544</v>
      </c>
      <c r="J796" s="70">
        <f>IF(D796&lt;Overview!$F$16,1,'='!G796/Overview!$F$26)</f>
        <v>121.63584964053896</v>
      </c>
      <c r="K796" s="71">
        <f>IF(D796&lt;Overview!$F$17,'='!G796/Overview!$F$26,Overview!$F$33)</f>
        <v>9.1428571428571423</v>
      </c>
      <c r="L796" s="72">
        <f t="shared" si="77"/>
        <v>9.1428571428571423</v>
      </c>
      <c r="M796" s="81">
        <f>MIN(1,Overview!$F$44*F796*(G796-Overview!$F$25)^2+0.2)</f>
        <v>1</v>
      </c>
      <c r="N796" s="48">
        <f>L796*F796*Overview!$F$8</f>
        <v>0.12482270400293095</v>
      </c>
      <c r="O796" s="48">
        <f>F796*Overview!$F$6</f>
        <v>2.3686817229354781E-3</v>
      </c>
      <c r="P796" s="122">
        <f>N796*(H796/G796-(1+Overview!$F$35/'='!G796)/(Overview!$F$37*Overview!$F$33))/('='!H796+Overview!$F$36)</f>
        <v>1.9622728569426394E-3</v>
      </c>
      <c r="Q796" s="128">
        <f>(N796/G796-P796)*H796*Overview!$F$29*'='!G796^3</f>
        <v>501.61451902960914</v>
      </c>
      <c r="R796" s="57">
        <f t="shared" si="72"/>
        <v>0</v>
      </c>
      <c r="S796" s="58">
        <f t="shared" si="73"/>
        <v>1.8378569915920497E-3</v>
      </c>
      <c r="T796" s="58">
        <f>IF(D796&lt;Overview!$F$18,(1-Overview!$F$9)*'='!Q796-'='!D796*'='!O796,0)</f>
        <v>0</v>
      </c>
      <c r="U796" s="54">
        <f>IF(D796&gt;=Overview!$F$18,(1-Overview!$F$9)*'='!Q796-Overview!$F$18*'='!O796,0)</f>
        <v>42.318063488190859</v>
      </c>
      <c r="V796" s="2"/>
      <c r="W796" s="112">
        <f>G796/Overview!$F$19</f>
        <v>4.1485134012940348</v>
      </c>
      <c r="X796" s="60">
        <f>G796^3*(1+H796*Overview!$F$38)</f>
        <v>27.886801377409153</v>
      </c>
      <c r="Y796" s="61">
        <f>G796^3*Overview!$F$42*(1+Overview!$F$38*H796)+I796*Overview!$F$39/Overview!$F$40</f>
        <v>2.64074295825404</v>
      </c>
      <c r="AD796" s="2"/>
    </row>
    <row r="797" spans="1:30">
      <c r="A797" s="34">
        <v>794</v>
      </c>
      <c r="B797">
        <v>1</v>
      </c>
      <c r="C797">
        <v>24</v>
      </c>
      <c r="D797" s="149">
        <f t="shared" si="74"/>
        <v>178.09744310451387</v>
      </c>
      <c r="E797" s="125">
        <f>B797/(B797+Overview!$F$22)</f>
        <v>0.58823529411764708</v>
      </c>
      <c r="F797" s="118">
        <f>EXP(Overview!$F$21/Overview!$F$5-Overview!$F$21/('='!C797+273.15))</f>
        <v>1.2060497570954571</v>
      </c>
      <c r="G797" s="77">
        <f t="shared" si="75"/>
        <v>2.811625983688042</v>
      </c>
      <c r="H797" s="115">
        <f t="shared" si="76"/>
        <v>0.58823529411764708</v>
      </c>
      <c r="I797" s="80">
        <f>IF((A797-Overview!$F$43)/365=ROUND((A797-Overview!$F$43)/365,0),I796*0.05,I796+U796)</f>
        <v>3055.370735369735</v>
      </c>
      <c r="J797" s="70">
        <f>IF(D797&lt;Overview!$F$16,1,'='!G797/Overview!$F$26)</f>
        <v>121.7154105492659</v>
      </c>
      <c r="K797" s="71">
        <f>IF(D797&lt;Overview!$F$17,'='!G797/Overview!$F$26,Overview!$F$33)</f>
        <v>9.1428571428571423</v>
      </c>
      <c r="L797" s="72">
        <f t="shared" si="77"/>
        <v>9.1428571428571423</v>
      </c>
      <c r="M797" s="81">
        <f>MIN(1,Overview!$F$44*F797*(G797-Overview!$F$25)^2+0.2)</f>
        <v>1</v>
      </c>
      <c r="N797" s="48">
        <f>L797*F797*Overview!$F$8</f>
        <v>0.12482270400293095</v>
      </c>
      <c r="O797" s="48">
        <f>F797*Overview!$F$6</f>
        <v>2.3686817229354781E-3</v>
      </c>
      <c r="P797" s="122">
        <f>N797*(H797/G797-(1+Overview!$F$35/'='!G797)/(Overview!$F$37*Overview!$F$33))/('='!H797+Overview!$F$36)</f>
        <v>1.9572848894772923E-3</v>
      </c>
      <c r="Q797" s="128">
        <f>(N797/G797-P797)*H797*Overview!$F$29*'='!G797^3</f>
        <v>502.31479433533133</v>
      </c>
      <c r="R797" s="57">
        <f t="shared" si="72"/>
        <v>0</v>
      </c>
      <c r="S797" s="58">
        <f t="shared" si="73"/>
        <v>1.8343843509114443E-3</v>
      </c>
      <c r="T797" s="58">
        <f>IF(D797&lt;Overview!$F$18,(1-Overview!$F$9)*'='!Q797-'='!D797*'='!O797,0)</f>
        <v>0</v>
      </c>
      <c r="U797" s="54">
        <f>IF(D797&gt;=Overview!$F$18,(1-Overview!$F$9)*'='!Q797-Overview!$F$18*'='!O797,0)</f>
        <v>42.377726944238383</v>
      </c>
      <c r="V797" s="2"/>
      <c r="W797" s="112">
        <f>G797/Overview!$F$19</f>
        <v>4.1512269063753759</v>
      </c>
      <c r="X797" s="60">
        <f>G797^3*(1+H797*Overview!$F$38)</f>
        <v>27.941558691469734</v>
      </c>
      <c r="Y797" s="61">
        <f>G797^3*Overview!$F$42*(1+Overview!$F$38*H797)+I797*Overview!$F$39/Overview!$F$40</f>
        <v>2.6475100287328881</v>
      </c>
      <c r="AD797" s="2"/>
    </row>
    <row r="798" spans="1:30">
      <c r="A798" s="34">
        <v>795</v>
      </c>
      <c r="B798">
        <v>1</v>
      </c>
      <c r="C798">
        <v>24</v>
      </c>
      <c r="D798" s="149">
        <f t="shared" si="74"/>
        <v>178.09744310451387</v>
      </c>
      <c r="E798" s="125">
        <f>B798/(B798+Overview!$F$22)</f>
        <v>0.58823529411764708</v>
      </c>
      <c r="F798" s="118">
        <f>EXP(Overview!$F$21/Overview!$F$5-Overview!$F$21/('='!C798+273.15))</f>
        <v>1.2060497570954571</v>
      </c>
      <c r="G798" s="77">
        <f t="shared" si="75"/>
        <v>2.8134603680389536</v>
      </c>
      <c r="H798" s="115">
        <f t="shared" si="76"/>
        <v>0.58823529411764708</v>
      </c>
      <c r="I798" s="80">
        <f>IF((A798-Overview!$F$43)/365=ROUND((A798-Overview!$F$43)/365,0),I797*0.05,I797+U797)</f>
        <v>3097.7484623139735</v>
      </c>
      <c r="J798" s="70">
        <f>IF(D798&lt;Overview!$F$16,1,'='!G798/Overview!$F$26)</f>
        <v>121.79482112722744</v>
      </c>
      <c r="K798" s="71">
        <f>IF(D798&lt;Overview!$F$17,'='!G798/Overview!$F$26,Overview!$F$33)</f>
        <v>9.1428571428571423</v>
      </c>
      <c r="L798" s="72">
        <f t="shared" si="77"/>
        <v>9.1428571428571423</v>
      </c>
      <c r="M798" s="81">
        <f>MIN(1,Overview!$F$44*F798*(G798-Overview!$F$25)^2+0.2)</f>
        <v>1</v>
      </c>
      <c r="N798" s="48">
        <f>L798*F798*Overview!$F$8</f>
        <v>0.12482270400293095</v>
      </c>
      <c r="O798" s="48">
        <f>F798*Overview!$F$6</f>
        <v>2.3686817229354781E-3</v>
      </c>
      <c r="P798" s="122">
        <f>N798*(H798/G798-(1+Overview!$F$35/'='!G798)/(Overview!$F$37*Overview!$F$33))/('='!H798+Overview!$F$36)</f>
        <v>1.9523128449969508E-3</v>
      </c>
      <c r="Q798" s="128">
        <f>(N798/G798-P798)*H798*Overview!$F$29*'='!G798^3</f>
        <v>503.01428885290323</v>
      </c>
      <c r="R798" s="57">
        <f t="shared" si="72"/>
        <v>0</v>
      </c>
      <c r="S798" s="58">
        <f t="shared" si="73"/>
        <v>1.8309182718040991E-3</v>
      </c>
      <c r="T798" s="58">
        <f>IF(D798&lt;Overview!$F$18,(1-Overview!$F$9)*'='!Q798-'='!D798*'='!O798,0)</f>
        <v>0</v>
      </c>
      <c r="U798" s="54">
        <f>IF(D798&gt;=Overview!$F$18,(1-Overview!$F$9)*'='!Q798-Overview!$F$18*'='!O798,0)</f>
        <v>42.437323877135512</v>
      </c>
      <c r="V798" s="2"/>
      <c r="W798" s="112">
        <f>G798/Overview!$F$19</f>
        <v>4.1539352842742563</v>
      </c>
      <c r="X798" s="60">
        <f>G798^3*(1+H798*Overview!$F$38)</f>
        <v>27.996283970881212</v>
      </c>
      <c r="Y798" s="61">
        <f>G798^3*Overview!$F$42*(1+Overview!$F$38*H798)+I798*Overview!$F$39/Overview!$F$40</f>
        <v>2.6542768087416801</v>
      </c>
      <c r="AD798" s="2"/>
    </row>
    <row r="799" spans="1:30">
      <c r="A799" s="34">
        <v>796</v>
      </c>
      <c r="B799">
        <v>1</v>
      </c>
      <c r="C799">
        <v>24</v>
      </c>
      <c r="D799" s="149">
        <f t="shared" si="74"/>
        <v>178.09744310451387</v>
      </c>
      <c r="E799" s="125">
        <f>B799/(B799+Overview!$F$22)</f>
        <v>0.58823529411764708</v>
      </c>
      <c r="F799" s="118">
        <f>EXP(Overview!$F$21/Overview!$F$5-Overview!$F$21/('='!C799+273.15))</f>
        <v>1.2060497570954571</v>
      </c>
      <c r="G799" s="77">
        <f t="shared" si="75"/>
        <v>2.8152912863107575</v>
      </c>
      <c r="H799" s="115">
        <f t="shared" si="76"/>
        <v>0.58823529411764708</v>
      </c>
      <c r="I799" s="80">
        <f>IF((A799-Overview!$F$43)/365=ROUND((A799-Overview!$F$43)/365,0),I798*0.05,I798+U798)</f>
        <v>3140.1857861911089</v>
      </c>
      <c r="J799" s="70">
        <f>IF(D799&lt;Overview!$F$16,1,'='!G799/Overview!$F$26)</f>
        <v>121.87408165847435</v>
      </c>
      <c r="K799" s="71">
        <f>IF(D799&lt;Overview!$F$17,'='!G799/Overview!$F$26,Overview!$F$33)</f>
        <v>9.1428571428571423</v>
      </c>
      <c r="L799" s="72">
        <f t="shared" si="77"/>
        <v>9.1428571428571423</v>
      </c>
      <c r="M799" s="81">
        <f>MIN(1,Overview!$F$44*F799*(G799-Overview!$F$25)^2+0.2)</f>
        <v>1</v>
      </c>
      <c r="N799" s="48">
        <f>L799*F799*Overview!$F$8</f>
        <v>0.12482270400293095</v>
      </c>
      <c r="O799" s="48">
        <f>F799*Overview!$F$6</f>
        <v>2.3686817229354781E-3</v>
      </c>
      <c r="P799" s="122">
        <f>N799*(H799/G799-(1+Overview!$F$35/'='!G799)/(Overview!$F$37*Overview!$F$33))/('='!H799+Overview!$F$36)</f>
        <v>1.9473566562271923E-3</v>
      </c>
      <c r="Q799" s="128">
        <f>(N799/G799-P799)*H799*Overview!$F$29*'='!G799^3</f>
        <v>503.71300212136543</v>
      </c>
      <c r="R799" s="57">
        <f t="shared" si="72"/>
        <v>0</v>
      </c>
      <c r="S799" s="58">
        <f t="shared" si="73"/>
        <v>1.8274587418718893E-3</v>
      </c>
      <c r="T799" s="58">
        <f>IF(D799&lt;Overview!$F$18,(1-Overview!$F$9)*'='!Q799-'='!D799*'='!O799,0)</f>
        <v>0</v>
      </c>
      <c r="U799" s="54">
        <f>IF(D799&gt;=Overview!$F$18,(1-Overview!$F$9)*'='!Q799-Overview!$F$18*'='!O799,0)</f>
        <v>42.496854247608489</v>
      </c>
      <c r="V799" s="2"/>
      <c r="W799" s="112">
        <f>G799/Overview!$F$19</f>
        <v>4.1566385446785139</v>
      </c>
      <c r="X799" s="60">
        <f>G799^3*(1+H799*Overview!$F$38)</f>
        <v>28.050977052921844</v>
      </c>
      <c r="Y799" s="61">
        <f>G799^3*Overview!$F$42*(1+Overview!$F$38*H799)+I799*Overview!$F$39/Overview!$F$40</f>
        <v>2.6610432807447246</v>
      </c>
      <c r="AD799" s="2"/>
    </row>
    <row r="800" spans="1:30">
      <c r="A800" s="34">
        <v>797</v>
      </c>
      <c r="B800">
        <v>1</v>
      </c>
      <c r="C800">
        <v>24</v>
      </c>
      <c r="D800" s="149">
        <f t="shared" si="74"/>
        <v>178.09744310451387</v>
      </c>
      <c r="E800" s="125">
        <f>B800/(B800+Overview!$F$22)</f>
        <v>0.58823529411764708</v>
      </c>
      <c r="F800" s="118">
        <f>EXP(Overview!$F$21/Overview!$F$5-Overview!$F$21/('='!C800+273.15))</f>
        <v>1.2060497570954571</v>
      </c>
      <c r="G800" s="77">
        <f t="shared" si="75"/>
        <v>2.8171187450526296</v>
      </c>
      <c r="H800" s="115">
        <f t="shared" si="76"/>
        <v>0.58823529411764708</v>
      </c>
      <c r="I800" s="80">
        <f>IF((A800-Overview!$F$43)/365=ROUND((A800-Overview!$F$43)/365,0),I799*0.05,I799+U799)</f>
        <v>3182.6826404387175</v>
      </c>
      <c r="J800" s="70">
        <f>IF(D800&lt;Overview!$F$16,1,'='!G800/Overview!$F$26)</f>
        <v>121.95319242652077</v>
      </c>
      <c r="K800" s="71">
        <f>IF(D800&lt;Overview!$F$17,'='!G800/Overview!$F$26,Overview!$F$33)</f>
        <v>9.1428571428571423</v>
      </c>
      <c r="L800" s="72">
        <f t="shared" si="77"/>
        <v>9.1428571428571423</v>
      </c>
      <c r="M800" s="81">
        <f>MIN(1,Overview!$F$44*F800*(G800-Overview!$F$25)^2+0.2)</f>
        <v>1</v>
      </c>
      <c r="N800" s="48">
        <f>L800*F800*Overview!$F$8</f>
        <v>0.12482270400293095</v>
      </c>
      <c r="O800" s="48">
        <f>F800*Overview!$F$6</f>
        <v>2.3686817229354781E-3</v>
      </c>
      <c r="P800" s="122">
        <f>N800*(H800/G800-(1+Overview!$F$35/'='!G800)/(Overview!$F$37*Overview!$F$33))/('='!H800+Overview!$F$36)</f>
        <v>1.9424162562654446E-3</v>
      </c>
      <c r="Q800" s="128">
        <f>(N800/G800-P800)*H800*Overview!$F$29*'='!G800^3</f>
        <v>504.41093368731026</v>
      </c>
      <c r="R800" s="57">
        <f t="shared" si="72"/>
        <v>0</v>
      </c>
      <c r="S800" s="58">
        <f t="shared" si="73"/>
        <v>1.8240057487401123E-3</v>
      </c>
      <c r="T800" s="58">
        <f>IF(D800&lt;Overview!$F$18,(1-Overview!$F$9)*'='!Q800-'='!D800*'='!O800,0)</f>
        <v>0</v>
      </c>
      <c r="U800" s="54">
        <f>IF(D800&gt;=Overview!$F$18,(1-Overview!$F$9)*'='!Q800-Overview!$F$18*'='!O800,0)</f>
        <v>42.556318017026989</v>
      </c>
      <c r="V800" s="2"/>
      <c r="W800" s="112">
        <f>G800/Overview!$F$19</f>
        <v>4.1593366972576842</v>
      </c>
      <c r="X800" s="60">
        <f>G800^3*(1+H800*Overview!$F$38)</f>
        <v>28.105637775757611</v>
      </c>
      <c r="Y800" s="61">
        <f>G800^3*Overview!$F$42*(1+Overview!$F$38*H800)+I800*Overview!$F$39/Overview!$F$40</f>
        <v>2.6678094272845216</v>
      </c>
      <c r="AD800" s="2"/>
    </row>
    <row r="801" spans="1:30">
      <c r="A801" s="34">
        <v>798</v>
      </c>
      <c r="B801">
        <v>1</v>
      </c>
      <c r="C801">
        <v>24</v>
      </c>
      <c r="D801" s="149">
        <f t="shared" si="74"/>
        <v>178.09744310451387</v>
      </c>
      <c r="E801" s="125">
        <f>B801/(B801+Overview!$F$22)</f>
        <v>0.58823529411764708</v>
      </c>
      <c r="F801" s="118">
        <f>EXP(Overview!$F$21/Overview!$F$5-Overview!$F$21/('='!C801+273.15))</f>
        <v>1.2060497570954571</v>
      </c>
      <c r="G801" s="77">
        <f t="shared" si="75"/>
        <v>2.8189427508013698</v>
      </c>
      <c r="H801" s="115">
        <f t="shared" si="76"/>
        <v>0.58823529411764708</v>
      </c>
      <c r="I801" s="80">
        <f>IF((A801-Overview!$F$43)/365=ROUND((A801-Overview!$F$43)/365,0),I800*0.05,I800+U800)</f>
        <v>3225.2389584557445</v>
      </c>
      <c r="J801" s="70">
        <f>IF(D801&lt;Overview!$F$16,1,'='!G801/Overview!$F$26)</f>
        <v>122.03215371434501</v>
      </c>
      <c r="K801" s="71">
        <f>IF(D801&lt;Overview!$F$17,'='!G801/Overview!$F$26,Overview!$F$33)</f>
        <v>9.1428571428571423</v>
      </c>
      <c r="L801" s="72">
        <f t="shared" si="77"/>
        <v>9.1428571428571423</v>
      </c>
      <c r="M801" s="81">
        <f>MIN(1,Overview!$F$44*F801*(G801-Overview!$F$25)^2+0.2)</f>
        <v>1</v>
      </c>
      <c r="N801" s="48">
        <f>L801*F801*Overview!$F$8</f>
        <v>0.12482270400293095</v>
      </c>
      <c r="O801" s="48">
        <f>F801*Overview!$F$6</f>
        <v>2.3686817229354781E-3</v>
      </c>
      <c r="P801" s="122">
        <f>N801*(H801/G801-(1+Overview!$F$35/'='!G801)/(Overview!$F$37*Overview!$F$33))/('='!H801+Overview!$F$36)</f>
        <v>1.9374915785784228E-3</v>
      </c>
      <c r="Q801" s="128">
        <f>(N801/G801-P801)*H801*Overview!$F$29*'='!G801^3</f>
        <v>505.1080831048435</v>
      </c>
      <c r="R801" s="57">
        <f t="shared" si="72"/>
        <v>0</v>
      </c>
      <c r="S801" s="58">
        <f t="shared" si="73"/>
        <v>1.820559280057449E-3</v>
      </c>
      <c r="T801" s="58">
        <f>IF(D801&lt;Overview!$F$18,(1-Overview!$F$9)*'='!Q801-'='!D801*'='!O801,0)</f>
        <v>0</v>
      </c>
      <c r="U801" s="54">
        <f>IF(D801&gt;=Overview!$F$18,(1-Overview!$F$9)*'='!Q801-Overview!$F$18*'='!O801,0)</f>
        <v>42.61571514740082</v>
      </c>
      <c r="V801" s="2"/>
      <c r="W801" s="112">
        <f>G801/Overview!$F$19</f>
        <v>4.1620297516630291</v>
      </c>
      <c r="X801" s="60">
        <f>G801^3*(1+H801*Overview!$F$38)</f>
        <v>28.16026597843971</v>
      </c>
      <c r="Y801" s="61">
        <f>G801^3*Overview!$F$42*(1+Overview!$F$38*H801)+I801*Overview!$F$39/Overview!$F$40</f>
        <v>2.67457523098156</v>
      </c>
      <c r="AD801" s="2"/>
    </row>
    <row r="802" spans="1:30">
      <c r="A802" s="34">
        <v>799</v>
      </c>
      <c r="B802">
        <v>1</v>
      </c>
      <c r="C802">
        <v>24</v>
      </c>
      <c r="D802" s="149">
        <f t="shared" si="74"/>
        <v>178.09744310451387</v>
      </c>
      <c r="E802" s="125">
        <f>B802/(B802+Overview!$F$22)</f>
        <v>0.58823529411764708</v>
      </c>
      <c r="F802" s="118">
        <f>EXP(Overview!$F$21/Overview!$F$5-Overview!$F$21/('='!C802+273.15))</f>
        <v>1.2060497570954571</v>
      </c>
      <c r="G802" s="77">
        <f t="shared" si="75"/>
        <v>2.8207633100814271</v>
      </c>
      <c r="H802" s="115">
        <f t="shared" si="76"/>
        <v>0.58823529411764708</v>
      </c>
      <c r="I802" s="80">
        <f>IF((A802-Overview!$F$43)/365=ROUND((A802-Overview!$F$43)/365,0),I801*0.05,I801+U801)</f>
        <v>3267.8546736031453</v>
      </c>
      <c r="J802" s="70">
        <f>IF(D802&lt;Overview!$F$16,1,'='!G802/Overview!$F$26)</f>
        <v>122.11096580439079</v>
      </c>
      <c r="K802" s="71">
        <f>IF(D802&lt;Overview!$F$17,'='!G802/Overview!$F$26,Overview!$F$33)</f>
        <v>9.1428571428571423</v>
      </c>
      <c r="L802" s="72">
        <f t="shared" si="77"/>
        <v>9.1428571428571423</v>
      </c>
      <c r="M802" s="81">
        <f>MIN(1,Overview!$F$44*F802*(G802-Overview!$F$25)^2+0.2)</f>
        <v>1</v>
      </c>
      <c r="N802" s="48">
        <f>L802*F802*Overview!$F$8</f>
        <v>0.12482270400293095</v>
      </c>
      <c r="O802" s="48">
        <f>F802*Overview!$F$6</f>
        <v>2.3686817229354781E-3</v>
      </c>
      <c r="P802" s="122">
        <f>N802*(H802/G802-(1+Overview!$F$35/'='!G802)/(Overview!$F$37*Overview!$F$33))/('='!H802+Overview!$F$36)</f>
        <v>1.9325825569995764E-3</v>
      </c>
      <c r="Q802" s="128">
        <f>(N802/G802-P802)*H802*Overview!$F$29*'='!G802^3</f>
        <v>505.80444993555062</v>
      </c>
      <c r="R802" s="57">
        <f t="shared" si="72"/>
        <v>0</v>
      </c>
      <c r="S802" s="58">
        <f t="shared" si="73"/>
        <v>1.8171193234959176E-3</v>
      </c>
      <c r="T802" s="58">
        <f>IF(D802&lt;Overview!$F$18,(1-Overview!$F$9)*'='!Q802-'='!D802*'='!O802,0)</f>
        <v>0</v>
      </c>
      <c r="U802" s="54">
        <f>IF(D802&gt;=Overview!$F$18,(1-Overview!$F$9)*'='!Q802-Overview!$F$18*'='!O802,0)</f>
        <v>42.675045601377072</v>
      </c>
      <c r="V802" s="2"/>
      <c r="W802" s="112">
        <f>G802/Overview!$F$19</f>
        <v>4.1647177175275756</v>
      </c>
      <c r="X802" s="60">
        <f>G802^3*(1+H802*Overview!$F$38)</f>
        <v>28.214861500902277</v>
      </c>
      <c r="Y802" s="61">
        <f>G802^3*Overview!$F$42*(1+Overview!$F$38*H802)+I802*Overview!$F$39/Overview!$F$40</f>
        <v>2.6813406745341415</v>
      </c>
      <c r="AD802" s="2"/>
    </row>
    <row r="803" spans="1:30">
      <c r="A803" s="34">
        <v>800</v>
      </c>
      <c r="B803">
        <v>1</v>
      </c>
      <c r="C803">
        <v>24</v>
      </c>
      <c r="D803" s="149">
        <f t="shared" si="74"/>
        <v>178.09744310451387</v>
      </c>
      <c r="E803" s="125">
        <f>B803/(B803+Overview!$F$22)</f>
        <v>0.58823529411764708</v>
      </c>
      <c r="F803" s="118">
        <f>EXP(Overview!$F$21/Overview!$F$5-Overview!$F$21/('='!C803+273.15))</f>
        <v>1.2060497570954571</v>
      </c>
      <c r="G803" s="77">
        <f t="shared" si="75"/>
        <v>2.822580429404923</v>
      </c>
      <c r="H803" s="115">
        <f t="shared" si="76"/>
        <v>0.58823529411764708</v>
      </c>
      <c r="I803" s="80">
        <f>IF((A803-Overview!$F$43)/365=ROUND((A803-Overview!$F$43)/365,0),I802*0.05,I802+U802)</f>
        <v>3310.5297192045223</v>
      </c>
      <c r="J803" s="70">
        <f>IF(D803&lt;Overview!$F$16,1,'='!G803/Overview!$F$26)</f>
        <v>122.18962897856811</v>
      </c>
      <c r="K803" s="71">
        <f>IF(D803&lt;Overview!$F$17,'='!G803/Overview!$F$26,Overview!$F$33)</f>
        <v>9.1428571428571423</v>
      </c>
      <c r="L803" s="72">
        <f t="shared" si="77"/>
        <v>9.1428571428571423</v>
      </c>
      <c r="M803" s="81">
        <f>MIN(1,Overview!$F$44*F803*(G803-Overview!$F$25)^2+0.2)</f>
        <v>1</v>
      </c>
      <c r="N803" s="48">
        <f>L803*F803*Overview!$F$8</f>
        <v>0.12482270400293095</v>
      </c>
      <c r="O803" s="48">
        <f>F803*Overview!$F$6</f>
        <v>2.3686817229354781E-3</v>
      </c>
      <c r="P803" s="122">
        <f>N803*(H803/G803-(1+Overview!$F$35/'='!G803)/(Overview!$F$37*Overview!$F$33))/('='!H803+Overview!$F$36)</f>
        <v>1.9276891257265646E-3</v>
      </c>
      <c r="Q803" s="128">
        <f>(N803/G803-P803)*H803*Overview!$F$29*'='!G803^3</f>
        <v>506.5000337484596</v>
      </c>
      <c r="R803" s="57">
        <f t="shared" si="72"/>
        <v>0</v>
      </c>
      <c r="S803" s="58">
        <f t="shared" si="73"/>
        <v>1.8136858667508291E-3</v>
      </c>
      <c r="T803" s="58">
        <f>IF(D803&lt;Overview!$F$18,(1-Overview!$F$9)*'='!Q803-'='!D803*'='!O803,0)</f>
        <v>0</v>
      </c>
      <c r="U803" s="54">
        <f>IF(D803&gt;=Overview!$F$18,(1-Overview!$F$9)*'='!Q803-Overview!$F$18*'='!O803,0)</f>
        <v>42.734309342236912</v>
      </c>
      <c r="V803" s="2"/>
      <c r="W803" s="112">
        <f>G803/Overview!$F$19</f>
        <v>4.1674006044661498</v>
      </c>
      <c r="X803" s="60">
        <f>G803^3*(1+H803*Overview!$F$38)</f>
        <v>28.269424183959952</v>
      </c>
      <c r="Y803" s="61">
        <f>G803^3*Overview!$F$42*(1+Overview!$F$38*H803)+I803*Overview!$F$39/Overview!$F$40</f>
        <v>2.6881057407181919</v>
      </c>
      <c r="AD803" s="2"/>
    </row>
    <row r="804" spans="1:30">
      <c r="A804" s="34">
        <v>801</v>
      </c>
      <c r="B804">
        <v>1</v>
      </c>
      <c r="C804">
        <v>24</v>
      </c>
      <c r="D804" s="149">
        <f t="shared" si="74"/>
        <v>178.09744310451387</v>
      </c>
      <c r="E804" s="125">
        <f>B804/(B804+Overview!$F$22)</f>
        <v>0.58823529411764708</v>
      </c>
      <c r="F804" s="118">
        <f>EXP(Overview!$F$21/Overview!$F$5-Overview!$F$21/('='!C804+273.15))</f>
        <v>1.2060497570954571</v>
      </c>
      <c r="G804" s="77">
        <f t="shared" si="75"/>
        <v>2.8243941152716738</v>
      </c>
      <c r="H804" s="115">
        <f t="shared" si="76"/>
        <v>0.58823529411764708</v>
      </c>
      <c r="I804" s="80">
        <f>IF((A804-Overview!$F$43)/365=ROUND((A804-Overview!$F$43)/365,0),I803*0.05,I803+U803)</f>
        <v>3353.2640285467592</v>
      </c>
      <c r="J804" s="70">
        <f>IF(D804&lt;Overview!$F$16,1,'='!G804/Overview!$F$26)</f>
        <v>122.26814351825428</v>
      </c>
      <c r="K804" s="71">
        <f>IF(D804&lt;Overview!$F$17,'='!G804/Overview!$F$26,Overview!$F$33)</f>
        <v>9.1428571428571423</v>
      </c>
      <c r="L804" s="72">
        <f t="shared" si="77"/>
        <v>9.1428571428571423</v>
      </c>
      <c r="M804" s="81">
        <f>MIN(1,Overview!$F$44*F804*(G804-Overview!$F$25)^2+0.2)</f>
        <v>1</v>
      </c>
      <c r="N804" s="48">
        <f>L804*F804*Overview!$F$8</f>
        <v>0.12482270400293095</v>
      </c>
      <c r="O804" s="48">
        <f>F804*Overview!$F$6</f>
        <v>2.3686817229354781E-3</v>
      </c>
      <c r="P804" s="122">
        <f>N804*(H804/G804-(1+Overview!$F$35/'='!G804)/(Overview!$F$37*Overview!$F$33))/('='!H804+Overview!$F$36)</f>
        <v>1.9228112193187545E-3</v>
      </c>
      <c r="Q804" s="128">
        <f>(N804/G804-P804)*H804*Overview!$F$29*'='!G804^3</f>
        <v>507.19483412000636</v>
      </c>
      <c r="R804" s="57">
        <f t="shared" si="72"/>
        <v>0</v>
      </c>
      <c r="S804" s="58">
        <f t="shared" si="73"/>
        <v>1.8102588975407472E-3</v>
      </c>
      <c r="T804" s="58">
        <f>IF(D804&lt;Overview!$F$18,(1-Overview!$F$9)*'='!Q804-'='!D804*'='!O804,0)</f>
        <v>0</v>
      </c>
      <c r="U804" s="54">
        <f>IF(D804&gt;=Overview!$F$18,(1-Overview!$F$9)*'='!Q804-Overview!$F$18*'='!O804,0)</f>
        <v>42.793506333892701</v>
      </c>
      <c r="V804" s="2"/>
      <c r="W804" s="112">
        <f>G804/Overview!$F$19</f>
        <v>4.1700784220754077</v>
      </c>
      <c r="X804" s="60">
        <f>G804^3*(1+H804*Overview!$F$38)</f>
        <v>28.323953869305491</v>
      </c>
      <c r="Y804" s="61">
        <f>G804^3*Overview!$F$42*(1+Overview!$F$38*H804)+I804*Overview!$F$39/Overview!$F$40</f>
        <v>2.6948704123870715</v>
      </c>
      <c r="AD804" s="2"/>
    </row>
    <row r="805" spans="1:30">
      <c r="A805" s="34">
        <v>802</v>
      </c>
      <c r="B805">
        <v>1</v>
      </c>
      <c r="C805">
        <v>24</v>
      </c>
      <c r="D805" s="149">
        <f t="shared" si="74"/>
        <v>178.09744310451387</v>
      </c>
      <c r="E805" s="125">
        <f>B805/(B805+Overview!$F$22)</f>
        <v>0.58823529411764708</v>
      </c>
      <c r="F805" s="118">
        <f>EXP(Overview!$F$21/Overview!$F$5-Overview!$F$21/('='!C805+273.15))</f>
        <v>1.2060497570954571</v>
      </c>
      <c r="G805" s="77">
        <f t="shared" si="75"/>
        <v>2.8262043741692144</v>
      </c>
      <c r="H805" s="115">
        <f t="shared" si="76"/>
        <v>0.58823529411764708</v>
      </c>
      <c r="I805" s="80">
        <f>IF((A805-Overview!$F$43)/365=ROUND((A805-Overview!$F$43)/365,0),I804*0.05,I804+U804)</f>
        <v>3396.0575348806519</v>
      </c>
      <c r="J805" s="70">
        <f>IF(D805&lt;Overview!$F$16,1,'='!G805/Overview!$F$26)</f>
        <v>122.346509704295</v>
      </c>
      <c r="K805" s="71">
        <f>IF(D805&lt;Overview!$F$17,'='!G805/Overview!$F$26,Overview!$F$33)</f>
        <v>9.1428571428571423</v>
      </c>
      <c r="L805" s="72">
        <f t="shared" si="77"/>
        <v>9.1428571428571423</v>
      </c>
      <c r="M805" s="81">
        <f>MIN(1,Overview!$F$44*F805*(G805-Overview!$F$25)^2+0.2)</f>
        <v>1</v>
      </c>
      <c r="N805" s="48">
        <f>L805*F805*Overview!$F$8</f>
        <v>0.12482270400293095</v>
      </c>
      <c r="O805" s="48">
        <f>F805*Overview!$F$6</f>
        <v>2.3686817229354781E-3</v>
      </c>
      <c r="P805" s="122">
        <f>N805*(H805/G805-(1+Overview!$F$35/'='!G805)/(Overview!$F$37*Overview!$F$33))/('='!H805+Overview!$F$36)</f>
        <v>1.9179487726947266E-3</v>
      </c>
      <c r="Q805" s="128">
        <f>(N805/G805-P805)*H805*Overview!$F$29*'='!G805^3</f>
        <v>507.8888506339988</v>
      </c>
      <c r="R805" s="57">
        <f t="shared" si="72"/>
        <v>0</v>
      </c>
      <c r="S805" s="58">
        <f t="shared" si="73"/>
        <v>1.8068384036074375E-3</v>
      </c>
      <c r="T805" s="58">
        <f>IF(D805&lt;Overview!$F$18,(1-Overview!$F$9)*'='!Q805-'='!D805*'='!O805,0)</f>
        <v>0</v>
      </c>
      <c r="U805" s="54">
        <f>IF(D805&gt;=Overview!$F$18,(1-Overview!$F$9)*'='!Q805-Overview!$F$18*'='!O805,0)</f>
        <v>42.852636540884852</v>
      </c>
      <c r="V805" s="2"/>
      <c r="W805" s="112">
        <f>G805/Overview!$F$19</f>
        <v>4.1727511799338766</v>
      </c>
      <c r="X805" s="60">
        <f>G805^3*(1+H805*Overview!$F$38)</f>
        <v>28.3784503995074</v>
      </c>
      <c r="Y805" s="61">
        <f>G805^3*Overview!$F$42*(1+Overview!$F$38*H805)+I805*Overview!$F$39/Overview!$F$40</f>
        <v>2.7016346724713887</v>
      </c>
      <c r="AD805" s="2"/>
    </row>
    <row r="806" spans="1:30">
      <c r="A806" s="34">
        <v>803</v>
      </c>
      <c r="B806">
        <v>1</v>
      </c>
      <c r="C806">
        <v>24</v>
      </c>
      <c r="D806" s="149">
        <f t="shared" si="74"/>
        <v>178.09744310451387</v>
      </c>
      <c r="E806" s="125">
        <f>B806/(B806+Overview!$F$22)</f>
        <v>0.58823529411764708</v>
      </c>
      <c r="F806" s="118">
        <f>EXP(Overview!$F$21/Overview!$F$5-Overview!$F$21/('='!C806+273.15))</f>
        <v>1.2060497570954571</v>
      </c>
      <c r="G806" s="77">
        <f t="shared" si="75"/>
        <v>2.8280112125728221</v>
      </c>
      <c r="H806" s="115">
        <f t="shared" si="76"/>
        <v>0.58823529411764708</v>
      </c>
      <c r="I806" s="80">
        <f>IF((A806-Overview!$F$43)/365=ROUND((A806-Overview!$F$43)/365,0),I805*0.05,I805+U805)</f>
        <v>3438.9101714215367</v>
      </c>
      <c r="J806" s="70">
        <f>IF(D806&lt;Overview!$F$16,1,'='!G806/Overview!$F$26)</f>
        <v>122.42472781700529</v>
      </c>
      <c r="K806" s="71">
        <f>IF(D806&lt;Overview!$F$17,'='!G806/Overview!$F$26,Overview!$F$33)</f>
        <v>9.1428571428571423</v>
      </c>
      <c r="L806" s="72">
        <f t="shared" si="77"/>
        <v>9.1428571428571423</v>
      </c>
      <c r="M806" s="81">
        <f>MIN(1,Overview!$F$44*F806*(G806-Overview!$F$25)^2+0.2)</f>
        <v>1</v>
      </c>
      <c r="N806" s="48">
        <f>L806*F806*Overview!$F$8</f>
        <v>0.12482270400293095</v>
      </c>
      <c r="O806" s="48">
        <f>F806*Overview!$F$6</f>
        <v>2.3686817229354781E-3</v>
      </c>
      <c r="P806" s="122">
        <f>N806*(H806/G806-(1+Overview!$F$35/'='!G806)/(Overview!$F$37*Overview!$F$33))/('='!H806+Overview!$F$36)</f>
        <v>1.9131017211298192E-3</v>
      </c>
      <c r="Q806" s="128">
        <f>(N806/G806-P806)*H806*Overview!$F$29*'='!G806^3</f>
        <v>508.58208288158187</v>
      </c>
      <c r="R806" s="57">
        <f t="shared" si="72"/>
        <v>0</v>
      </c>
      <c r="S806" s="58">
        <f t="shared" si="73"/>
        <v>1.8034243727158309E-3</v>
      </c>
      <c r="T806" s="58">
        <f>IF(D806&lt;Overview!$F$18,(1-Overview!$F$9)*'='!Q806-'='!D806*'='!O806,0)</f>
        <v>0</v>
      </c>
      <c r="U806" s="54">
        <f>IF(D806&gt;=Overview!$F$18,(1-Overview!$F$9)*'='!Q806-Overview!$F$18*'='!O806,0)</f>
        <v>42.91169992837893</v>
      </c>
      <c r="V806" s="2"/>
      <c r="W806" s="112">
        <f>G806/Overview!$F$19</f>
        <v>4.1754188876019818</v>
      </c>
      <c r="X806" s="60">
        <f>G806^3*(1+H806*Overview!$F$38)</f>
        <v>28.432913618007561</v>
      </c>
      <c r="Y806" s="61">
        <f>G806^3*Overview!$F$42*(1+Overview!$F$38*H806)+I806*Overview!$F$39/Overview!$F$40</f>
        <v>2.7083985039788163</v>
      </c>
      <c r="AD806" s="2"/>
    </row>
    <row r="807" spans="1:30">
      <c r="A807" s="34">
        <v>804</v>
      </c>
      <c r="B807">
        <v>1</v>
      </c>
      <c r="C807">
        <v>24</v>
      </c>
      <c r="D807" s="149">
        <f t="shared" si="74"/>
        <v>178.09744310451387</v>
      </c>
      <c r="E807" s="125">
        <f>B807/(B807+Overview!$F$22)</f>
        <v>0.58823529411764708</v>
      </c>
      <c r="F807" s="118">
        <f>EXP(Overview!$F$21/Overview!$F$5-Overview!$F$21/('='!C807+273.15))</f>
        <v>1.2060497570954571</v>
      </c>
      <c r="G807" s="77">
        <f t="shared" si="75"/>
        <v>2.8298146369455379</v>
      </c>
      <c r="H807" s="115">
        <f t="shared" si="76"/>
        <v>0.58823529411764708</v>
      </c>
      <c r="I807" s="80">
        <f>IF((A807-Overview!$F$43)/365=ROUND((A807-Overview!$F$43)/365,0),I806*0.05,I806+U806)</f>
        <v>3481.8218713499155</v>
      </c>
      <c r="J807" s="70">
        <f>IF(D807&lt;Overview!$F$16,1,'='!G807/Overview!$F$26)</f>
        <v>122.50279813617048</v>
      </c>
      <c r="K807" s="71">
        <f>IF(D807&lt;Overview!$F$17,'='!G807/Overview!$F$26,Overview!$F$33)</f>
        <v>9.1428571428571423</v>
      </c>
      <c r="L807" s="72">
        <f t="shared" si="77"/>
        <v>9.1428571428571423</v>
      </c>
      <c r="M807" s="81">
        <f>MIN(1,Overview!$F$44*F807*(G807-Overview!$F$25)^2+0.2)</f>
        <v>1</v>
      </c>
      <c r="N807" s="48">
        <f>L807*F807*Overview!$F$8</f>
        <v>0.12482270400293095</v>
      </c>
      <c r="O807" s="48">
        <f>F807*Overview!$F$6</f>
        <v>2.3686817229354781E-3</v>
      </c>
      <c r="P807" s="122">
        <f>N807*(H807/G807-(1+Overview!$F$35/'='!G807)/(Overview!$F$37*Overview!$F$33))/('='!H807+Overview!$F$36)</f>
        <v>1.9082700002536791E-3</v>
      </c>
      <c r="Q807" s="128">
        <f>(N807/G807-P807)*H807*Overview!$F$29*'='!G807^3</f>
        <v>509.27453046120189</v>
      </c>
      <c r="R807" s="57">
        <f t="shared" si="72"/>
        <v>0</v>
      </c>
      <c r="S807" s="58">
        <f t="shared" si="73"/>
        <v>1.8000167926539754E-3</v>
      </c>
      <c r="T807" s="58">
        <f>IF(D807&lt;Overview!$F$18,(1-Overview!$F$9)*'='!Q807-'='!D807*'='!O807,0)</f>
        <v>0</v>
      </c>
      <c r="U807" s="54">
        <f>IF(D807&gt;=Overview!$F$18,(1-Overview!$F$9)*'='!Q807-Overview!$F$18*'='!O807,0)</f>
        <v>42.970696462162557</v>
      </c>
      <c r="V807" s="2"/>
      <c r="W807" s="112">
        <f>G807/Overview!$F$19</f>
        <v>4.1780815546220849</v>
      </c>
      <c r="X807" s="60">
        <f>G807^3*(1+H807*Overview!$F$38)</f>
        <v>28.487343369118779</v>
      </c>
      <c r="Y807" s="61">
        <f>G807^3*Overview!$F$42*(1+Overview!$F$38*H807)+I807*Overview!$F$39/Overview!$F$40</f>
        <v>2.7151618899938956</v>
      </c>
      <c r="AD807" s="2"/>
    </row>
    <row r="808" spans="1:30">
      <c r="A808" s="34">
        <v>805</v>
      </c>
      <c r="B808">
        <v>1</v>
      </c>
      <c r="C808">
        <v>24</v>
      </c>
      <c r="D808" s="149">
        <f t="shared" si="74"/>
        <v>178.09744310451387</v>
      </c>
      <c r="E808" s="125">
        <f>B808/(B808+Overview!$F$22)</f>
        <v>0.58823529411764708</v>
      </c>
      <c r="F808" s="118">
        <f>EXP(Overview!$F$21/Overview!$F$5-Overview!$F$21/('='!C808+273.15))</f>
        <v>1.2060497570954571</v>
      </c>
      <c r="G808" s="77">
        <f t="shared" si="75"/>
        <v>2.8316146537381921</v>
      </c>
      <c r="H808" s="115">
        <f t="shared" si="76"/>
        <v>0.58823529411764708</v>
      </c>
      <c r="I808" s="80">
        <f>IF((A808-Overview!$F$43)/365=ROUND((A808-Overview!$F$43)/365,0),I807*0.05,I807+U807)</f>
        <v>3524.7925678120782</v>
      </c>
      <c r="J808" s="70">
        <f>IF(D808&lt;Overview!$F$16,1,'='!G808/Overview!$F$26)</f>
        <v>122.58072094104729</v>
      </c>
      <c r="K808" s="71">
        <f>IF(D808&lt;Overview!$F$17,'='!G808/Overview!$F$26,Overview!$F$33)</f>
        <v>9.1428571428571423</v>
      </c>
      <c r="L808" s="72">
        <f t="shared" si="77"/>
        <v>9.1428571428571423</v>
      </c>
      <c r="M808" s="81">
        <f>MIN(1,Overview!$F$44*F808*(G808-Overview!$F$25)^2+0.2)</f>
        <v>1</v>
      </c>
      <c r="N808" s="48">
        <f>L808*F808*Overview!$F$8</f>
        <v>0.12482270400293095</v>
      </c>
      <c r="O808" s="48">
        <f>F808*Overview!$F$6</f>
        <v>2.3686817229354781E-3</v>
      </c>
      <c r="P808" s="122">
        <f>N808*(H808/G808-(1+Overview!$F$35/'='!G808)/(Overview!$F$37*Overview!$F$33))/('='!H808+Overview!$F$36)</f>
        <v>1.9034535460478368E-3</v>
      </c>
      <c r="Q808" s="128">
        <f>(N808/G808-P808)*H808*Overview!$F$29*'='!G808^3</f>
        <v>509.96619297857285</v>
      </c>
      <c r="R808" s="57">
        <f t="shared" si="72"/>
        <v>0</v>
      </c>
      <c r="S808" s="58">
        <f t="shared" si="73"/>
        <v>1.7966156512329932E-3</v>
      </c>
      <c r="T808" s="58">
        <f>IF(D808&lt;Overview!$F$18,(1-Overview!$F$9)*'='!Q808-'='!D808*'='!O808,0)</f>
        <v>0</v>
      </c>
      <c r="U808" s="54">
        <f>IF(D808&gt;=Overview!$F$18,(1-Overview!$F$9)*'='!Q808-Overview!$F$18*'='!O808,0)</f>
        <v>43.02962610864256</v>
      </c>
      <c r="V808" s="2"/>
      <c r="W808" s="112">
        <f>G808/Overview!$F$19</f>
        <v>4.1807391905185174</v>
      </c>
      <c r="X808" s="60">
        <f>G808^3*(1+H808*Overview!$F$38)</f>
        <v>28.541739498022473</v>
      </c>
      <c r="Y808" s="61">
        <f>G808^3*Overview!$F$42*(1+Overview!$F$38*H808)+I808*Overview!$F$39/Overview!$F$40</f>
        <v>2.7219248136778562</v>
      </c>
      <c r="AD808" s="2"/>
    </row>
    <row r="809" spans="1:30">
      <c r="A809" s="34">
        <v>806</v>
      </c>
      <c r="B809">
        <v>1</v>
      </c>
      <c r="C809">
        <v>24</v>
      </c>
      <c r="D809" s="149">
        <f t="shared" si="74"/>
        <v>178.09744310451387</v>
      </c>
      <c r="E809" s="125">
        <f>B809/(B809+Overview!$F$22)</f>
        <v>0.58823529411764708</v>
      </c>
      <c r="F809" s="118">
        <f>EXP(Overview!$F$21/Overview!$F$5-Overview!$F$21/('='!C809+273.15))</f>
        <v>1.2060497570954571</v>
      </c>
      <c r="G809" s="77">
        <f t="shared" si="75"/>
        <v>2.8334112693894249</v>
      </c>
      <c r="H809" s="115">
        <f t="shared" si="76"/>
        <v>0.58823529411764708</v>
      </c>
      <c r="I809" s="80">
        <f>IF((A809-Overview!$F$43)/365=ROUND((A809-Overview!$F$43)/365,0),I808*0.05,I808+U808)</f>
        <v>3567.8221939207206</v>
      </c>
      <c r="J809" s="70">
        <f>IF(D809&lt;Overview!$F$16,1,'='!G809/Overview!$F$26)</f>
        <v>122.65849651036471</v>
      </c>
      <c r="K809" s="71">
        <f>IF(D809&lt;Overview!$F$17,'='!G809/Overview!$F$26,Overview!$F$33)</f>
        <v>9.1428571428571423</v>
      </c>
      <c r="L809" s="72">
        <f t="shared" si="77"/>
        <v>9.1428571428571423</v>
      </c>
      <c r="M809" s="81">
        <f>MIN(1,Overview!$F$44*F809*(G809-Overview!$F$25)^2+0.2)</f>
        <v>1</v>
      </c>
      <c r="N809" s="48">
        <f>L809*F809*Overview!$F$8</f>
        <v>0.12482270400293095</v>
      </c>
      <c r="O809" s="48">
        <f>F809*Overview!$F$6</f>
        <v>2.3686817229354781E-3</v>
      </c>
      <c r="P809" s="122">
        <f>N809*(H809/G809-(1+Overview!$F$35/'='!G809)/(Overview!$F$37*Overview!$F$33))/('='!H809+Overview!$F$36)</f>
        <v>1.8986522948433041E-3</v>
      </c>
      <c r="Q809" s="128">
        <f>(N809/G809-P809)*H809*Overview!$F$29*'='!G809^3</f>
        <v>510.65707004663966</v>
      </c>
      <c r="R809" s="57">
        <f t="shared" si="72"/>
        <v>0</v>
      </c>
      <c r="S809" s="58">
        <f t="shared" si="73"/>
        <v>1.7932209362870372E-3</v>
      </c>
      <c r="T809" s="58">
        <f>IF(D809&lt;Overview!$F$18,(1-Overview!$F$9)*'='!Q809-'='!D809*'='!O809,0)</f>
        <v>0</v>
      </c>
      <c r="U809" s="54">
        <f>IF(D809&gt;=Overview!$F$18,(1-Overview!$F$9)*'='!Q809-Overview!$F$18*'='!O809,0)</f>
        <v>43.088488834841854</v>
      </c>
      <c r="V809" s="2"/>
      <c r="W809" s="112">
        <f>G809/Overview!$F$19</f>
        <v>4.1833918047976155</v>
      </c>
      <c r="X809" s="60">
        <f>G809^3*(1+H809*Overview!$F$38)</f>
        <v>28.596101850766228</v>
      </c>
      <c r="Y809" s="61">
        <f>G809^3*Overview!$F$42*(1+Overview!$F$38*H809)+I809*Overview!$F$39/Overview!$F$40</f>
        <v>2.7286872582684243</v>
      </c>
      <c r="AD809" s="2"/>
    </row>
    <row r="810" spans="1:30">
      <c r="A810" s="34">
        <v>807</v>
      </c>
      <c r="B810">
        <v>1</v>
      </c>
      <c r="C810">
        <v>24</v>
      </c>
      <c r="D810" s="149">
        <f t="shared" si="74"/>
        <v>178.09744310451387</v>
      </c>
      <c r="E810" s="125">
        <f>B810/(B810+Overview!$F$22)</f>
        <v>0.58823529411764708</v>
      </c>
      <c r="F810" s="118">
        <f>EXP(Overview!$F$21/Overview!$F$5-Overview!$F$21/('='!C810+273.15))</f>
        <v>1.2060497570954571</v>
      </c>
      <c r="G810" s="77">
        <f t="shared" si="75"/>
        <v>2.8352044903257121</v>
      </c>
      <c r="H810" s="115">
        <f t="shared" si="76"/>
        <v>0.58823529411764708</v>
      </c>
      <c r="I810" s="80">
        <f>IF((A810-Overview!$F$43)/365=ROUND((A810-Overview!$F$43)/365,0),I809*0.05,I809+U809)</f>
        <v>3610.9106827555624</v>
      </c>
      <c r="J810" s="70">
        <f>IF(D810&lt;Overview!$F$16,1,'='!G810/Overview!$F$26)</f>
        <v>122.73612512232521</v>
      </c>
      <c r="K810" s="71">
        <f>IF(D810&lt;Overview!$F$17,'='!G810/Overview!$F$26,Overview!$F$33)</f>
        <v>9.1428571428571423</v>
      </c>
      <c r="L810" s="72">
        <f t="shared" si="77"/>
        <v>9.1428571428571423</v>
      </c>
      <c r="M810" s="81">
        <f>MIN(1,Overview!$F$44*F810*(G810-Overview!$F$25)^2+0.2)</f>
        <v>1</v>
      </c>
      <c r="N810" s="48">
        <f>L810*F810*Overview!$F$8</f>
        <v>0.12482270400293095</v>
      </c>
      <c r="O810" s="48">
        <f>F810*Overview!$F$6</f>
        <v>2.3686817229354781E-3</v>
      </c>
      <c r="P810" s="122">
        <f>N810*(H810/G810-(1+Overview!$F$35/'='!G810)/(Overview!$F$37*Overview!$F$33))/('='!H810+Overview!$F$36)</f>
        <v>1.8938661833181884E-3</v>
      </c>
      <c r="Q810" s="128">
        <f>(N810/G810-P810)*H810*Overview!$F$29*'='!G810^3</f>
        <v>511.3471612855447</v>
      </c>
      <c r="R810" s="57">
        <f t="shared" si="72"/>
        <v>0</v>
      </c>
      <c r="S810" s="58">
        <f t="shared" si="73"/>
        <v>1.7898326356732485E-3</v>
      </c>
      <c r="T810" s="58">
        <f>IF(D810&lt;Overview!$F$18,(1-Overview!$F$9)*'='!Q810-'='!D810*'='!O810,0)</f>
        <v>0</v>
      </c>
      <c r="U810" s="54">
        <f>IF(D810&gt;=Overview!$F$18,(1-Overview!$F$9)*'='!Q810-Overview!$F$18*'='!O810,0)</f>
        <v>43.147284608396568</v>
      </c>
      <c r="V810" s="2"/>
      <c r="W810" s="112">
        <f>G810/Overview!$F$19</f>
        <v>4.1860394069477511</v>
      </c>
      <c r="X810" s="60">
        <f>G810^3*(1+H810*Overview!$F$38)</f>
        <v>28.650430274261449</v>
      </c>
      <c r="Y810" s="61">
        <f>G810^3*Overview!$F$42*(1+Overview!$F$38*H810)+I810*Overview!$F$39/Overview!$F$40</f>
        <v>2.7354492070796352</v>
      </c>
      <c r="AD810" s="2"/>
    </row>
    <row r="811" spans="1:30">
      <c r="A811" s="34">
        <v>808</v>
      </c>
      <c r="B811">
        <v>1</v>
      </c>
      <c r="C811">
        <v>24</v>
      </c>
      <c r="D811" s="149">
        <f t="shared" si="74"/>
        <v>178.09744310451387</v>
      </c>
      <c r="E811" s="125">
        <f>B811/(B811+Overview!$F$22)</f>
        <v>0.58823529411764708</v>
      </c>
      <c r="F811" s="118">
        <f>EXP(Overview!$F$21/Overview!$F$5-Overview!$F$21/('='!C811+273.15))</f>
        <v>1.2060497570954571</v>
      </c>
      <c r="G811" s="77">
        <f t="shared" si="75"/>
        <v>2.8369943229613854</v>
      </c>
      <c r="H811" s="115">
        <f t="shared" si="76"/>
        <v>0.58823529411764708</v>
      </c>
      <c r="I811" s="80">
        <f>IF((A811-Overview!$F$43)/365=ROUND((A811-Overview!$F$43)/365,0),I810*0.05,I810+U810)</f>
        <v>3654.0579673639591</v>
      </c>
      <c r="J811" s="70">
        <f>IF(D811&lt;Overview!$F$16,1,'='!G811/Overview!$F$26)</f>
        <v>122.81360705460544</v>
      </c>
      <c r="K811" s="71">
        <f>IF(D811&lt;Overview!$F$17,'='!G811/Overview!$F$26,Overview!$F$33)</f>
        <v>9.1428571428571423</v>
      </c>
      <c r="L811" s="72">
        <f t="shared" si="77"/>
        <v>9.1428571428571423</v>
      </c>
      <c r="M811" s="81">
        <f>MIN(1,Overview!$F$44*F811*(G811-Overview!$F$25)^2+0.2)</f>
        <v>1</v>
      </c>
      <c r="N811" s="48">
        <f>L811*F811*Overview!$F$8</f>
        <v>0.12482270400293095</v>
      </c>
      <c r="O811" s="48">
        <f>F811*Overview!$F$6</f>
        <v>2.3686817229354781E-3</v>
      </c>
      <c r="P811" s="122">
        <f>N811*(H811/G811-(1+Overview!$F$35/'='!G811)/(Overview!$F$37*Overview!$F$33))/('='!H811+Overview!$F$36)</f>
        <v>1.8890951484953271E-3</v>
      </c>
      <c r="Q811" s="128">
        <f>(N811/G811-P811)*H811*Overview!$F$29*'='!G811^3</f>
        <v>512.03646632259267</v>
      </c>
      <c r="R811" s="57">
        <f t="shared" si="72"/>
        <v>0</v>
      </c>
      <c r="S811" s="58">
        <f t="shared" si="73"/>
        <v>1.7864507372717126E-3</v>
      </c>
      <c r="T811" s="58">
        <f>IF(D811&lt;Overview!$F$18,(1-Overview!$F$9)*'='!Q811-'='!D811*'='!O811,0)</f>
        <v>0</v>
      </c>
      <c r="U811" s="54">
        <f>IF(D811&gt;=Overview!$F$18,(1-Overview!$F$9)*'='!Q811-Overview!$F$18*'='!O811,0)</f>
        <v>43.20601339755305</v>
      </c>
      <c r="V811" s="2"/>
      <c r="W811" s="112">
        <f>G811/Overview!$F$19</f>
        <v>4.1886820064393699</v>
      </c>
      <c r="X811" s="60">
        <f>G811^3*(1+H811*Overview!$F$38)</f>
        <v>28.704724616280917</v>
      </c>
      <c r="Y811" s="61">
        <f>G811^3*Overview!$F$42*(1+Overview!$F$38*H811)+I811*Overview!$F$39/Overview!$F$40</f>
        <v>2.7422106435016431</v>
      </c>
      <c r="AD811" s="2"/>
    </row>
    <row r="812" spans="1:30">
      <c r="A812" s="34">
        <v>809</v>
      </c>
      <c r="B812">
        <v>1</v>
      </c>
      <c r="C812">
        <v>24</v>
      </c>
      <c r="D812" s="149">
        <f t="shared" si="74"/>
        <v>178.09744310451387</v>
      </c>
      <c r="E812" s="125">
        <f>B812/(B812+Overview!$F$22)</f>
        <v>0.58823529411764708</v>
      </c>
      <c r="F812" s="118">
        <f>EXP(Overview!$F$21/Overview!$F$5-Overview!$F$21/('='!C812+273.15))</f>
        <v>1.2060497570954571</v>
      </c>
      <c r="G812" s="77">
        <f t="shared" si="75"/>
        <v>2.838780773698657</v>
      </c>
      <c r="H812" s="115">
        <f t="shared" si="76"/>
        <v>0.58823529411764708</v>
      </c>
      <c r="I812" s="80">
        <f>IF((A812-Overview!$F$43)/365=ROUND((A812-Overview!$F$43)/365,0),I811*0.05,I811+U811)</f>
        <v>3697.2639807615119</v>
      </c>
      <c r="J812" s="70">
        <f>IF(D812&lt;Overview!$F$16,1,'='!G812/Overview!$F$26)</f>
        <v>122.89094258435745</v>
      </c>
      <c r="K812" s="71">
        <f>IF(D812&lt;Overview!$F$17,'='!G812/Overview!$F$26,Overview!$F$33)</f>
        <v>9.1428571428571423</v>
      </c>
      <c r="L812" s="72">
        <f t="shared" si="77"/>
        <v>9.1428571428571423</v>
      </c>
      <c r="M812" s="81">
        <f>MIN(1,Overview!$F$44*F812*(G812-Overview!$F$25)^2+0.2)</f>
        <v>1</v>
      </c>
      <c r="N812" s="48">
        <f>L812*F812*Overview!$F$8</f>
        <v>0.12482270400293095</v>
      </c>
      <c r="O812" s="48">
        <f>F812*Overview!$F$6</f>
        <v>2.3686817229354781E-3</v>
      </c>
      <c r="P812" s="122">
        <f>N812*(H812/G812-(1+Overview!$F$35/'='!G812)/(Overview!$F$37*Overview!$F$33))/('='!H812+Overview!$F$36)</f>
        <v>1.8843391277399411E-3</v>
      </c>
      <c r="Q812" s="128">
        <f>(N812/G812-P812)*H812*Overview!$F$29*'='!G812^3</f>
        <v>512.72498479221645</v>
      </c>
      <c r="R812" s="57">
        <f t="shared" si="72"/>
        <v>0</v>
      </c>
      <c r="S812" s="58">
        <f t="shared" si="73"/>
        <v>1.7830752289854142E-3</v>
      </c>
      <c r="T812" s="58">
        <f>IF(D812&lt;Overview!$F$18,(1-Overview!$F$9)*'='!Q812-'='!D812*'='!O812,0)</f>
        <v>0</v>
      </c>
      <c r="U812" s="54">
        <f>IF(D812&gt;=Overview!$F$18,(1-Overview!$F$9)*'='!Q812-Overview!$F$18*'='!O812,0)</f>
        <v>43.264675171164996</v>
      </c>
      <c r="V812" s="2"/>
      <c r="W812" s="112">
        <f>G812/Overview!$F$19</f>
        <v>4.191319612725021</v>
      </c>
      <c r="X812" s="60">
        <f>G812^3*(1+H812*Overview!$F$38)</f>
        <v>28.758984725456461</v>
      </c>
      <c r="Y812" s="61">
        <f>G812^3*Overview!$F$42*(1+Overview!$F$38*H812)+I812*Overview!$F$39/Overview!$F$40</f>
        <v>2.7489715510005359</v>
      </c>
      <c r="AD812" s="2"/>
    </row>
    <row r="813" spans="1:30">
      <c r="A813" s="34">
        <v>810</v>
      </c>
      <c r="B813">
        <v>1</v>
      </c>
      <c r="C813">
        <v>24</v>
      </c>
      <c r="D813" s="149">
        <f t="shared" si="74"/>
        <v>178.09744310451387</v>
      </c>
      <c r="E813" s="125">
        <f>B813/(B813+Overview!$F$22)</f>
        <v>0.58823529411764708</v>
      </c>
      <c r="F813" s="118">
        <f>EXP(Overview!$F$21/Overview!$F$5-Overview!$F$21/('='!C813+273.15))</f>
        <v>1.2060497570954571</v>
      </c>
      <c r="G813" s="77">
        <f t="shared" si="75"/>
        <v>2.8405638489276424</v>
      </c>
      <c r="H813" s="115">
        <f t="shared" si="76"/>
        <v>0.58823529411764708</v>
      </c>
      <c r="I813" s="80">
        <f>IF((A813-Overview!$F$43)/365=ROUND((A813-Overview!$F$43)/365,0),I812*0.05,I812+U812)</f>
        <v>3740.5286559326769</v>
      </c>
      <c r="J813" s="70">
        <f>IF(D813&lt;Overview!$F$16,1,'='!G813/Overview!$F$26)</f>
        <v>122.96813198820963</v>
      </c>
      <c r="K813" s="71">
        <f>IF(D813&lt;Overview!$F$17,'='!G813/Overview!$F$26,Overview!$F$33)</f>
        <v>9.1428571428571423</v>
      </c>
      <c r="L813" s="72">
        <f t="shared" si="77"/>
        <v>9.1428571428571423</v>
      </c>
      <c r="M813" s="81">
        <f>MIN(1,Overview!$F$44*F813*(G813-Overview!$F$25)^2+0.2)</f>
        <v>1</v>
      </c>
      <c r="N813" s="48">
        <f>L813*F813*Overview!$F$8</f>
        <v>0.12482270400293095</v>
      </c>
      <c r="O813" s="48">
        <f>F813*Overview!$F$6</f>
        <v>2.3686817229354781E-3</v>
      </c>
      <c r="P813" s="122">
        <f>N813*(H813/G813-(1+Overview!$F$35/'='!G813)/(Overview!$F$37*Overview!$F$33))/('='!H813+Overview!$F$36)</f>
        <v>1.879598058757311E-3</v>
      </c>
      <c r="Q813" s="128">
        <f>(N813/G813-P813)*H813*Overview!$F$29*'='!G813^3</f>
        <v>513.41271633594249</v>
      </c>
      <c r="R813" s="57">
        <f t="shared" si="72"/>
        <v>0</v>
      </c>
      <c r="S813" s="58">
        <f t="shared" si="73"/>
        <v>1.7797060987401973E-3</v>
      </c>
      <c r="T813" s="58">
        <f>IF(D813&lt;Overview!$F$18,(1-Overview!$F$9)*'='!Q813-'='!D813*'='!O813,0)</f>
        <v>0</v>
      </c>
      <c r="U813" s="54">
        <f>IF(D813&gt;=Overview!$F$18,(1-Overview!$F$9)*'='!Q813-Overview!$F$18*'='!O813,0)</f>
        <v>43.323269898690455</v>
      </c>
      <c r="V813" s="2"/>
      <c r="W813" s="112">
        <f>G813/Overview!$F$19</f>
        <v>4.1939522352393954</v>
      </c>
      <c r="X813" s="60">
        <f>G813^3*(1+H813*Overview!$F$38)</f>
        <v>28.813210451276518</v>
      </c>
      <c r="Y813" s="61">
        <f>G813^3*Overview!$F$42*(1+Overview!$F$38*H813)+I813*Overview!$F$39/Overview!$F$40</f>
        <v>2.7557319131181428</v>
      </c>
      <c r="AD813" s="2"/>
    </row>
    <row r="814" spans="1:30">
      <c r="A814" s="34">
        <v>811</v>
      </c>
      <c r="B814">
        <v>1</v>
      </c>
      <c r="C814">
        <v>24</v>
      </c>
      <c r="D814" s="149">
        <f t="shared" si="74"/>
        <v>178.09744310451387</v>
      </c>
      <c r="E814" s="125">
        <f>B814/(B814+Overview!$F$22)</f>
        <v>0.58823529411764708</v>
      </c>
      <c r="F814" s="118">
        <f>EXP(Overview!$F$21/Overview!$F$5-Overview!$F$21/('='!C814+273.15))</f>
        <v>1.2060497570954571</v>
      </c>
      <c r="G814" s="77">
        <f t="shared" si="75"/>
        <v>2.8423435550263827</v>
      </c>
      <c r="H814" s="115">
        <f t="shared" si="76"/>
        <v>0.58823529411764708</v>
      </c>
      <c r="I814" s="80">
        <f>IF((A814-Overview!$F$43)/365=ROUND((A814-Overview!$F$43)/365,0),I813*0.05,I813+U813)</f>
        <v>3783.8519258313672</v>
      </c>
      <c r="J814" s="70">
        <f>IF(D814&lt;Overview!$F$16,1,'='!G814/Overview!$F$26)</f>
        <v>123.04517554226766</v>
      </c>
      <c r="K814" s="71">
        <f>IF(D814&lt;Overview!$F$17,'='!G814/Overview!$F$26,Overview!$F$33)</f>
        <v>9.1428571428571423</v>
      </c>
      <c r="L814" s="72">
        <f t="shared" si="77"/>
        <v>9.1428571428571423</v>
      </c>
      <c r="M814" s="81">
        <f>MIN(1,Overview!$F$44*F814*(G814-Overview!$F$25)^2+0.2)</f>
        <v>1</v>
      </c>
      <c r="N814" s="48">
        <f>L814*F814*Overview!$F$8</f>
        <v>0.12482270400293095</v>
      </c>
      <c r="O814" s="48">
        <f>F814*Overview!$F$6</f>
        <v>2.3686817229354781E-3</v>
      </c>
      <c r="P814" s="122">
        <f>N814*(H814/G814-(1+Overview!$F$35/'='!G814)/(Overview!$F$37*Overview!$F$33))/('='!H814+Overview!$F$36)</f>
        <v>1.8748718795904627E-3</v>
      </c>
      <c r="Q814" s="128">
        <f>(N814/G814-P814)*H814*Overview!$F$29*'='!G814^3</f>
        <v>514.09966060235627</v>
      </c>
      <c r="R814" s="57">
        <f t="shared" si="72"/>
        <v>0</v>
      </c>
      <c r="S814" s="58">
        <f t="shared" si="73"/>
        <v>1.7763433344847174E-3</v>
      </c>
      <c r="T814" s="58">
        <f>IF(D814&lt;Overview!$F$18,(1-Overview!$F$9)*'='!Q814-'='!D814*'='!O814,0)</f>
        <v>0</v>
      </c>
      <c r="U814" s="54">
        <f>IF(D814&gt;=Overview!$F$18,(1-Overview!$F$9)*'='!Q814-Overview!$F$18*'='!O814,0)</f>
        <v>43.381797550188914</v>
      </c>
      <c r="V814" s="2"/>
      <c r="W814" s="112">
        <f>G814/Overview!$F$19</f>
        <v>4.1965798833993544</v>
      </c>
      <c r="X814" s="60">
        <f>G814^3*(1+H814*Overview!$F$38)</f>
        <v>28.867401644083756</v>
      </c>
      <c r="Y814" s="61">
        <f>G814^3*Overview!$F$42*(1+Overview!$F$38*H814)+I814*Overview!$F$39/Overview!$F$40</f>
        <v>2.7624917134718463</v>
      </c>
      <c r="AD814" s="2"/>
    </row>
    <row r="815" spans="1:30">
      <c r="A815" s="34">
        <v>812</v>
      </c>
      <c r="B815">
        <v>1</v>
      </c>
      <c r="C815">
        <v>24</v>
      </c>
      <c r="D815" s="149">
        <f t="shared" si="74"/>
        <v>178.09744310451387</v>
      </c>
      <c r="E815" s="125">
        <f>B815/(B815+Overview!$F$22)</f>
        <v>0.58823529411764708</v>
      </c>
      <c r="F815" s="118">
        <f>EXP(Overview!$F$21/Overview!$F$5-Overview!$F$21/('='!C815+273.15))</f>
        <v>1.2060497570954571</v>
      </c>
      <c r="G815" s="77">
        <f t="shared" si="75"/>
        <v>2.8441198983608675</v>
      </c>
      <c r="H815" s="115">
        <f t="shared" si="76"/>
        <v>0.58823529411764708</v>
      </c>
      <c r="I815" s="80">
        <f>IF((A815-Overview!$F$43)/365=ROUND((A815-Overview!$F$43)/365,0),I814*0.05,I814+U814)</f>
        <v>3827.233723381556</v>
      </c>
      <c r="J815" s="70">
        <f>IF(D815&lt;Overview!$F$16,1,'='!G815/Overview!$F$26)</f>
        <v>123.12207352211549</v>
      </c>
      <c r="K815" s="71">
        <f>IF(D815&lt;Overview!$F$17,'='!G815/Overview!$F$26,Overview!$F$33)</f>
        <v>9.1428571428571423</v>
      </c>
      <c r="L815" s="72">
        <f t="shared" si="77"/>
        <v>9.1428571428571423</v>
      </c>
      <c r="M815" s="81">
        <f>MIN(1,Overview!$F$44*F815*(G815-Overview!$F$25)^2+0.2)</f>
        <v>1</v>
      </c>
      <c r="N815" s="48">
        <f>L815*F815*Overview!$F$8</f>
        <v>0.12482270400293095</v>
      </c>
      <c r="O815" s="48">
        <f>F815*Overview!$F$6</f>
        <v>2.3686817229354781E-3</v>
      </c>
      <c r="P815" s="122">
        <f>N815*(H815/G815-(1+Overview!$F$35/'='!G815)/(Overview!$F$37*Overview!$F$33))/('='!H815+Overview!$F$36)</f>
        <v>1.8701605286178861E-3</v>
      </c>
      <c r="Q815" s="128">
        <f>(N815/G815-P815)*H815*Overview!$F$29*'='!G815^3</f>
        <v>514.78581724706851</v>
      </c>
      <c r="R815" s="57">
        <f t="shared" si="72"/>
        <v>0</v>
      </c>
      <c r="S815" s="58">
        <f t="shared" si="73"/>
        <v>1.7729869241904029E-3</v>
      </c>
      <c r="T815" s="58">
        <f>IF(D815&lt;Overview!$F$18,(1-Overview!$F$9)*'='!Q815-'='!D815*'='!O815,0)</f>
        <v>0</v>
      </c>
      <c r="U815" s="54">
        <f>IF(D815&gt;=Overview!$F$18,(1-Overview!$F$9)*'='!Q815-Overview!$F$18*'='!O815,0)</f>
        <v>43.440258096318395</v>
      </c>
      <c r="V815" s="2"/>
      <c r="W815" s="112">
        <f>G815/Overview!$F$19</f>
        <v>4.1992025666039678</v>
      </c>
      <c r="X815" s="60">
        <f>G815^3*(1+H815*Overview!$F$38)</f>
        <v>28.921558155072688</v>
      </c>
      <c r="Y815" s="61">
        <f>G815^3*Overview!$F$42*(1+Overview!$F$38*H815)+I815*Overview!$F$39/Overview!$F$40</f>
        <v>2.7692509357543948</v>
      </c>
      <c r="AD815" s="2"/>
    </row>
    <row r="816" spans="1:30">
      <c r="A816" s="34">
        <v>813</v>
      </c>
      <c r="B816">
        <v>1</v>
      </c>
      <c r="C816">
        <v>24</v>
      </c>
      <c r="D816" s="149">
        <f t="shared" si="74"/>
        <v>178.09744310451387</v>
      </c>
      <c r="E816" s="125">
        <f>B816/(B816+Overview!$F$22)</f>
        <v>0.58823529411764708</v>
      </c>
      <c r="F816" s="118">
        <f>EXP(Overview!$F$21/Overview!$F$5-Overview!$F$21/('='!C816+273.15))</f>
        <v>1.2060497570954571</v>
      </c>
      <c r="G816" s="77">
        <f t="shared" si="75"/>
        <v>2.8458928852850578</v>
      </c>
      <c r="H816" s="115">
        <f t="shared" si="76"/>
        <v>0.58823529411764708</v>
      </c>
      <c r="I816" s="80">
        <f>IF((A816-Overview!$F$43)/365=ROUND((A816-Overview!$F$43)/365,0),I815*0.05,I815+U815)</f>
        <v>3870.6739814778743</v>
      </c>
      <c r="J816" s="70">
        <f>IF(D816&lt;Overview!$F$16,1,'='!G816/Overview!$F$26)</f>
        <v>123.19882620281636</v>
      </c>
      <c r="K816" s="71">
        <f>IF(D816&lt;Overview!$F$17,'='!G816/Overview!$F$26,Overview!$F$33)</f>
        <v>9.1428571428571423</v>
      </c>
      <c r="L816" s="72">
        <f t="shared" si="77"/>
        <v>9.1428571428571423</v>
      </c>
      <c r="M816" s="81">
        <f>MIN(1,Overview!$F$44*F816*(G816-Overview!$F$25)^2+0.2)</f>
        <v>1</v>
      </c>
      <c r="N816" s="48">
        <f>L816*F816*Overview!$F$8</f>
        <v>0.12482270400293095</v>
      </c>
      <c r="O816" s="48">
        <f>F816*Overview!$F$6</f>
        <v>2.3686817229354781E-3</v>
      </c>
      <c r="P816" s="122">
        <f>N816*(H816/G816-(1+Overview!$F$35/'='!G816)/(Overview!$F$37*Overview!$F$33))/('='!H816+Overview!$F$36)</f>
        <v>1.8654639445512614E-3</v>
      </c>
      <c r="Q816" s="128">
        <f>(N816/G816-P816)*H816*Overview!$F$29*'='!G816^3</f>
        <v>515.47118593268124</v>
      </c>
      <c r="R816" s="57">
        <f t="shared" si="72"/>
        <v>0</v>
      </c>
      <c r="S816" s="58">
        <f t="shared" si="73"/>
        <v>1.7696368558514114E-3</v>
      </c>
      <c r="T816" s="58">
        <f>IF(D816&lt;Overview!$F$18,(1-Overview!$F$9)*'='!Q816-'='!D816*'='!O816,0)</f>
        <v>0</v>
      </c>
      <c r="U816" s="54">
        <f>IF(D816&gt;=Overview!$F$18,(1-Overview!$F$9)*'='!Q816-Overview!$F$18*'='!O816,0)</f>
        <v>43.4986515083326</v>
      </c>
      <c r="V816" s="2"/>
      <c r="W816" s="112">
        <f>G816/Overview!$F$19</f>
        <v>4.2018202942345457</v>
      </c>
      <c r="X816" s="60">
        <f>G816^3*(1+H816*Overview!$F$38)</f>
        <v>28.975679836287256</v>
      </c>
      <c r="Y816" s="61">
        <f>G816^3*Overview!$F$42*(1+Overview!$F$38*H816)+I816*Overview!$F$39/Overview!$F$40</f>
        <v>2.7760095637337101</v>
      </c>
      <c r="AD816" s="2"/>
    </row>
    <row r="817" spans="1:30">
      <c r="A817" s="34">
        <v>814</v>
      </c>
      <c r="B817">
        <v>1</v>
      </c>
      <c r="C817">
        <v>24</v>
      </c>
      <c r="D817" s="149">
        <f t="shared" si="74"/>
        <v>178.09744310451387</v>
      </c>
      <c r="E817" s="125">
        <f>B817/(B817+Overview!$F$22)</f>
        <v>0.58823529411764708</v>
      </c>
      <c r="F817" s="118">
        <f>EXP(Overview!$F$21/Overview!$F$5-Overview!$F$21/('='!C817+273.15))</f>
        <v>1.2060497570954571</v>
      </c>
      <c r="G817" s="77">
        <f t="shared" si="75"/>
        <v>2.8476625221409093</v>
      </c>
      <c r="H817" s="115">
        <f t="shared" si="76"/>
        <v>0.58823529411764708</v>
      </c>
      <c r="I817" s="80">
        <f>IF((A817-Overview!$F$43)/365=ROUND((A817-Overview!$F$43)/365,0),I816*0.05,I816+U816)</f>
        <v>3914.1726329862067</v>
      </c>
      <c r="J817" s="70">
        <f>IF(D817&lt;Overview!$F$16,1,'='!G817/Overview!$F$26)</f>
        <v>123.27543385891383</v>
      </c>
      <c r="K817" s="71">
        <f>IF(D817&lt;Overview!$F$17,'='!G817/Overview!$F$26,Overview!$F$33)</f>
        <v>9.1428571428571423</v>
      </c>
      <c r="L817" s="72">
        <f t="shared" si="77"/>
        <v>9.1428571428571423</v>
      </c>
      <c r="M817" s="81">
        <f>MIN(1,Overview!$F$44*F817*(G817-Overview!$F$25)^2+0.2)</f>
        <v>1</v>
      </c>
      <c r="N817" s="48">
        <f>L817*F817*Overview!$F$8</f>
        <v>0.12482270400293095</v>
      </c>
      <c r="O817" s="48">
        <f>F817*Overview!$F$6</f>
        <v>2.3686817229354781E-3</v>
      </c>
      <c r="P817" s="122">
        <f>N817*(H817/G817-(1+Overview!$F$35/'='!G817)/(Overview!$F$37*Overview!$F$33))/('='!H817+Overview!$F$36)</f>
        <v>1.8607820664332021E-3</v>
      </c>
      <c r="Q817" s="128">
        <f>(N817/G817-P817)*H817*Overview!$F$29*'='!G817^3</f>
        <v>516.15576632875366</v>
      </c>
      <c r="R817" s="57">
        <f t="shared" si="72"/>
        <v>0</v>
      </c>
      <c r="S817" s="58">
        <f t="shared" si="73"/>
        <v>1.7662931174845817E-3</v>
      </c>
      <c r="T817" s="58">
        <f>IF(D817&lt;Overview!$F$18,(1-Overview!$F$9)*'='!Q817-'='!D817*'='!O817,0)</f>
        <v>0</v>
      </c>
      <c r="U817" s="54">
        <f>IF(D817&gt;=Overview!$F$18,(1-Overview!$F$9)*'='!Q817-Overview!$F$18*'='!O817,0)</f>
        <v>43.55697775807797</v>
      </c>
      <c r="V817" s="2"/>
      <c r="W817" s="112">
        <f>G817/Overview!$F$19</f>
        <v>4.2044330756546717</v>
      </c>
      <c r="X817" s="60">
        <f>G817^3*(1+H817*Overview!$F$38)</f>
        <v>29.029766540618478</v>
      </c>
      <c r="Y817" s="61">
        <f>G817^3*Overview!$F$42*(1+Overview!$F$38*H817)+I817*Overview!$F$39/Overview!$F$40</f>
        <v>2.7827675812527004</v>
      </c>
      <c r="AD817" s="2"/>
    </row>
    <row r="818" spans="1:30">
      <c r="A818" s="34">
        <v>815</v>
      </c>
      <c r="B818">
        <v>1</v>
      </c>
      <c r="C818">
        <v>24</v>
      </c>
      <c r="D818" s="149">
        <f t="shared" si="74"/>
        <v>178.09744310451387</v>
      </c>
      <c r="E818" s="125">
        <f>B818/(B818+Overview!$F$22)</f>
        <v>0.58823529411764708</v>
      </c>
      <c r="F818" s="118">
        <f>EXP(Overview!$F$21/Overview!$F$5-Overview!$F$21/('='!C818+273.15))</f>
        <v>1.2060497570954571</v>
      </c>
      <c r="G818" s="77">
        <f t="shared" si="75"/>
        <v>2.8494288152583938</v>
      </c>
      <c r="H818" s="115">
        <f t="shared" si="76"/>
        <v>0.58823529411764708</v>
      </c>
      <c r="I818" s="80">
        <f>IF((A818-Overview!$F$43)/365=ROUND((A818-Overview!$F$43)/365,0),I817*0.05,I817+U817)</f>
        <v>3957.7296107442849</v>
      </c>
      <c r="J818" s="70">
        <f>IF(D818&lt;Overview!$F$16,1,'='!G818/Overview!$F$26)</f>
        <v>123.35189676443264</v>
      </c>
      <c r="K818" s="71">
        <f>IF(D818&lt;Overview!$F$17,'='!G818/Overview!$F$26,Overview!$F$33)</f>
        <v>9.1428571428571423</v>
      </c>
      <c r="L818" s="72">
        <f t="shared" si="77"/>
        <v>9.1428571428571423</v>
      </c>
      <c r="M818" s="81">
        <f>MIN(1,Overview!$F$44*F818*(G818-Overview!$F$25)^2+0.2)</f>
        <v>1</v>
      </c>
      <c r="N818" s="48">
        <f>L818*F818*Overview!$F$8</f>
        <v>0.12482270400293095</v>
      </c>
      <c r="O818" s="48">
        <f>F818*Overview!$F$6</f>
        <v>2.3686817229354781E-3</v>
      </c>
      <c r="P818" s="122">
        <f>N818*(H818/G818-(1+Overview!$F$35/'='!G818)/(Overview!$F$37*Overview!$F$33))/('='!H818+Overview!$F$36)</f>
        <v>1.8561148336350322E-3</v>
      </c>
      <c r="Q818" s="128">
        <f>(N818/G818-P818)*H818*Overview!$F$29*'='!G818^3</f>
        <v>516.83955811176781</v>
      </c>
      <c r="R818" s="57">
        <f t="shared" si="72"/>
        <v>0</v>
      </c>
      <c r="S818" s="58">
        <f t="shared" si="73"/>
        <v>1.7629556971294001E-3</v>
      </c>
      <c r="T818" s="58">
        <f>IF(D818&lt;Overview!$F$18,(1-Overview!$F$9)*'='!Q818-'='!D818*'='!O818,0)</f>
        <v>0</v>
      </c>
      <c r="U818" s="54">
        <f>IF(D818&gt;=Overview!$F$18,(1-Overview!$F$9)*'='!Q818-Overview!$F$18*'='!O818,0)</f>
        <v>43.615236817990777</v>
      </c>
      <c r="V818" s="2"/>
      <c r="W818" s="112">
        <f>G818/Overview!$F$19</f>
        <v>4.207040920210237</v>
      </c>
      <c r="X818" s="60">
        <f>G818^3*(1+H818*Overview!$F$38)</f>
        <v>29.083818121801997</v>
      </c>
      <c r="Y818" s="61">
        <f>G818^3*Overview!$F$42*(1+Overview!$F$38*H818)+I818*Overview!$F$39/Overview!$F$40</f>
        <v>2.789524972229068</v>
      </c>
      <c r="AD818" s="2"/>
    </row>
    <row r="819" spans="1:30">
      <c r="A819" s="34">
        <v>816</v>
      </c>
      <c r="B819">
        <v>1</v>
      </c>
      <c r="C819">
        <v>24</v>
      </c>
      <c r="D819" s="149">
        <f t="shared" si="74"/>
        <v>178.09744310451387</v>
      </c>
      <c r="E819" s="125">
        <f>B819/(B819+Overview!$F$22)</f>
        <v>0.58823529411764708</v>
      </c>
      <c r="F819" s="118">
        <f>EXP(Overview!$F$21/Overview!$F$5-Overview!$F$21/('='!C819+273.15))</f>
        <v>1.2060497570954571</v>
      </c>
      <c r="G819" s="77">
        <f t="shared" si="75"/>
        <v>2.851191770955523</v>
      </c>
      <c r="H819" s="115">
        <f t="shared" si="76"/>
        <v>0.58823529411764708</v>
      </c>
      <c r="I819" s="80">
        <f>IF((A819-Overview!$F$43)/365=ROUND((A819-Overview!$F$43)/365,0),I818*0.05,I818+U818)</f>
        <v>4001.3448475622758</v>
      </c>
      <c r="J819" s="70">
        <f>IF(D819&lt;Overview!$F$16,1,'='!G819/Overview!$F$26)</f>
        <v>123.42821519287979</v>
      </c>
      <c r="K819" s="71">
        <f>IF(D819&lt;Overview!$F$17,'='!G819/Overview!$F$26,Overview!$F$33)</f>
        <v>9.1428571428571423</v>
      </c>
      <c r="L819" s="72">
        <f t="shared" si="77"/>
        <v>9.1428571428571423</v>
      </c>
      <c r="M819" s="81">
        <f>MIN(1,Overview!$F$44*F819*(G819-Overview!$F$25)^2+0.2)</f>
        <v>1</v>
      </c>
      <c r="N819" s="48">
        <f>L819*F819*Overview!$F$8</f>
        <v>0.12482270400293095</v>
      </c>
      <c r="O819" s="48">
        <f>F819*Overview!$F$6</f>
        <v>2.3686817229354781E-3</v>
      </c>
      <c r="P819" s="122">
        <f>N819*(H819/G819-(1+Overview!$F$35/'='!G819)/(Overview!$F$37*Overview!$F$33))/('='!H819+Overview!$F$36)</f>
        <v>1.8514621858545584E-3</v>
      </c>
      <c r="Q819" s="128">
        <f>(N819/G819-P819)*H819*Overview!$F$29*'='!G819^3</f>
        <v>517.52256096509734</v>
      </c>
      <c r="R819" s="57">
        <f t="shared" si="72"/>
        <v>0</v>
      </c>
      <c r="S819" s="58">
        <f t="shared" si="73"/>
        <v>1.7596245828479474E-3</v>
      </c>
      <c r="T819" s="58">
        <f>IF(D819&lt;Overview!$F$18,(1-Overview!$F$9)*'='!Q819-'='!D819*'='!O819,0)</f>
        <v>0</v>
      </c>
      <c r="U819" s="54">
        <f>IF(D819&gt;=Overview!$F$18,(1-Overview!$F$9)*'='!Q819-Overview!$F$18*'='!O819,0)</f>
        <v>43.673428661094448</v>
      </c>
      <c r="V819" s="2"/>
      <c r="W819" s="112">
        <f>G819/Overview!$F$19</f>
        <v>4.209643837229474</v>
      </c>
      <c r="X819" s="60">
        <f>G819^3*(1+H819*Overview!$F$38)</f>
        <v>29.137834434415772</v>
      </c>
      <c r="Y819" s="61">
        <f>G819^3*Overview!$F$42*(1+Overview!$F$38*H819)+I819*Overview!$F$39/Overview!$F$40</f>
        <v>2.7962817206551254</v>
      </c>
      <c r="AD819" s="2"/>
    </row>
    <row r="820" spans="1:30">
      <c r="A820" s="34">
        <v>817</v>
      </c>
      <c r="B820">
        <v>1</v>
      </c>
      <c r="C820">
        <v>24</v>
      </c>
      <c r="D820" s="149">
        <f t="shared" si="74"/>
        <v>178.09744310451387</v>
      </c>
      <c r="E820" s="125">
        <f>B820/(B820+Overview!$F$22)</f>
        <v>0.58823529411764708</v>
      </c>
      <c r="F820" s="118">
        <f>EXP(Overview!$F$21/Overview!$F$5-Overview!$F$21/('='!C820+273.15))</f>
        <v>1.2060497570954571</v>
      </c>
      <c r="G820" s="77">
        <f t="shared" si="75"/>
        <v>2.852951395538371</v>
      </c>
      <c r="H820" s="115">
        <f t="shared" si="76"/>
        <v>0.58823529411764708</v>
      </c>
      <c r="I820" s="80">
        <f>IF((A820-Overview!$F$43)/365=ROUND((A820-Overview!$F$43)/365,0),I819*0.05,I819+U819)</f>
        <v>4045.0182762233703</v>
      </c>
      <c r="J820" s="70">
        <f>IF(D820&lt;Overview!$F$16,1,'='!G820/Overview!$F$26)</f>
        <v>123.50438941724551</v>
      </c>
      <c r="K820" s="71">
        <f>IF(D820&lt;Overview!$F$17,'='!G820/Overview!$F$26,Overview!$F$33)</f>
        <v>9.1428571428571423</v>
      </c>
      <c r="L820" s="72">
        <f t="shared" si="77"/>
        <v>9.1428571428571423</v>
      </c>
      <c r="M820" s="81">
        <f>MIN(1,Overview!$F$44*F820*(G820-Overview!$F$25)^2+0.2)</f>
        <v>1</v>
      </c>
      <c r="N820" s="48">
        <f>L820*F820*Overview!$F$8</f>
        <v>0.12482270400293095</v>
      </c>
      <c r="O820" s="48">
        <f>F820*Overview!$F$6</f>
        <v>2.3686817229354781E-3</v>
      </c>
      <c r="P820" s="122">
        <f>N820*(H820/G820-(1+Overview!$F$35/'='!G820)/(Overview!$F$37*Overview!$F$33))/('='!H820+Overview!$F$36)</f>
        <v>1.8468240631138823E-3</v>
      </c>
      <c r="Q820" s="128">
        <f>(N820/G820-P820)*H820*Overview!$F$29*'='!G820^3</f>
        <v>518.20477457897027</v>
      </c>
      <c r="R820" s="57">
        <f t="shared" si="72"/>
        <v>0</v>
      </c>
      <c r="S820" s="58">
        <f t="shared" si="73"/>
        <v>1.756299762724865E-3</v>
      </c>
      <c r="T820" s="58">
        <f>IF(D820&lt;Overview!$F$18,(1-Overview!$F$9)*'='!Q820-'='!D820*'='!O820,0)</f>
        <v>0</v>
      </c>
      <c r="U820" s="54">
        <f>IF(D820&gt;=Overview!$F$18,(1-Overview!$F$9)*'='!Q820-Overview!$F$18*'='!O820,0)</f>
        <v>43.731553260996428</v>
      </c>
      <c r="V820" s="2"/>
      <c r="W820" s="112">
        <f>G820/Overview!$F$19</f>
        <v>4.2122418360229901</v>
      </c>
      <c r="X820" s="60">
        <f>G820^3*(1+H820*Overview!$F$38)</f>
        <v>29.191815333877582</v>
      </c>
      <c r="Y820" s="61">
        <f>G820^3*Overview!$F$42*(1+Overview!$F$38*H820)+I820*Overview!$F$39/Overview!$F$40</f>
        <v>2.8030378105975982</v>
      </c>
      <c r="AD820" s="2"/>
    </row>
    <row r="821" spans="1:30">
      <c r="A821" s="34">
        <v>818</v>
      </c>
      <c r="B821">
        <v>1</v>
      </c>
      <c r="C821">
        <v>24</v>
      </c>
      <c r="D821" s="149">
        <f t="shared" si="74"/>
        <v>178.09744310451387</v>
      </c>
      <c r="E821" s="125">
        <f>B821/(B821+Overview!$F$22)</f>
        <v>0.58823529411764708</v>
      </c>
      <c r="F821" s="118">
        <f>EXP(Overview!$F$21/Overview!$F$5-Overview!$F$21/('='!C821+273.15))</f>
        <v>1.2060497570954571</v>
      </c>
      <c r="G821" s="77">
        <f t="shared" si="75"/>
        <v>2.8547076953010957</v>
      </c>
      <c r="H821" s="115">
        <f t="shared" si="76"/>
        <v>0.58823529411764708</v>
      </c>
      <c r="I821" s="80">
        <f>IF((A821-Overview!$F$43)/365=ROUND((A821-Overview!$F$43)/365,0),I820*0.05,I820+U820)</f>
        <v>4088.7498294843667</v>
      </c>
      <c r="J821" s="70">
        <f>IF(D821&lt;Overview!$F$16,1,'='!G821/Overview!$F$26)</f>
        <v>123.58041971000415</v>
      </c>
      <c r="K821" s="71">
        <f>IF(D821&lt;Overview!$F$17,'='!G821/Overview!$F$26,Overview!$F$33)</f>
        <v>9.1428571428571423</v>
      </c>
      <c r="L821" s="72">
        <f t="shared" si="77"/>
        <v>9.1428571428571423</v>
      </c>
      <c r="M821" s="81">
        <f>MIN(1,Overview!$F$44*F821*(G821-Overview!$F$25)^2+0.2)</f>
        <v>1</v>
      </c>
      <c r="N821" s="48">
        <f>L821*F821*Overview!$F$8</f>
        <v>0.12482270400293095</v>
      </c>
      <c r="O821" s="48">
        <f>F821*Overview!$F$6</f>
        <v>2.3686817229354781E-3</v>
      </c>
      <c r="P821" s="122">
        <f>N821*(H821/G821-(1+Overview!$F$35/'='!G821)/(Overview!$F$37*Overview!$F$33))/('='!H821+Overview!$F$36)</f>
        <v>1.842200405757213E-3</v>
      </c>
      <c r="Q821" s="128">
        <f>(N821/G821-P821)*H821*Overview!$F$29*'='!G821^3</f>
        <v>518.88619865043859</v>
      </c>
      <c r="R821" s="57">
        <f t="shared" si="72"/>
        <v>0</v>
      </c>
      <c r="S821" s="58">
        <f t="shared" si="73"/>
        <v>1.7529812248673058E-3</v>
      </c>
      <c r="T821" s="58">
        <f>IF(D821&lt;Overview!$F$18,(1-Overview!$F$9)*'='!Q821-'='!D821*'='!O821,0)</f>
        <v>0</v>
      </c>
      <c r="U821" s="54">
        <f>IF(D821&gt;=Overview!$F$18,(1-Overview!$F$9)*'='!Q821-Overview!$F$18*'='!O821,0)</f>
        <v>43.789610591885527</v>
      </c>
      <c r="V821" s="2"/>
      <c r="W821" s="112">
        <f>G821/Overview!$F$19</f>
        <v>4.2148349258837969</v>
      </c>
      <c r="X821" s="60">
        <f>G821^3*(1+H821*Overview!$F$38)</f>
        <v>29.24576067644271</v>
      </c>
      <c r="Y821" s="61">
        <f>G821^3*Overview!$F$42*(1+Overview!$F$38*H821)+I821*Overview!$F$39/Overview!$F$40</f>
        <v>2.8097932261974372</v>
      </c>
      <c r="AD821" s="2"/>
    </row>
    <row r="822" spans="1:30">
      <c r="A822" s="34">
        <v>819</v>
      </c>
      <c r="B822">
        <v>1</v>
      </c>
      <c r="C822">
        <v>24</v>
      </c>
      <c r="D822" s="149">
        <f t="shared" si="74"/>
        <v>178.09744310451387</v>
      </c>
      <c r="E822" s="125">
        <f>B822/(B822+Overview!$F$22)</f>
        <v>0.58823529411764708</v>
      </c>
      <c r="F822" s="118">
        <f>EXP(Overview!$F$21/Overview!$F$5-Overview!$F$21/('='!C822+273.15))</f>
        <v>1.2060497570954571</v>
      </c>
      <c r="G822" s="77">
        <f t="shared" si="75"/>
        <v>2.856460676525963</v>
      </c>
      <c r="H822" s="115">
        <f t="shared" si="76"/>
        <v>0.58823529411764708</v>
      </c>
      <c r="I822" s="80">
        <f>IF((A822-Overview!$F$43)/365=ROUND((A822-Overview!$F$43)/365,0),I821*0.05,I821+U821)</f>
        <v>4132.5394400762525</v>
      </c>
      <c r="J822" s="70">
        <f>IF(D822&lt;Overview!$F$16,1,'='!G822/Overview!$F$26)</f>
        <v>123.65630634311529</v>
      </c>
      <c r="K822" s="71">
        <f>IF(D822&lt;Overview!$F$17,'='!G822/Overview!$F$26,Overview!$F$33)</f>
        <v>9.1428571428571423</v>
      </c>
      <c r="L822" s="72">
        <f t="shared" si="77"/>
        <v>9.1428571428571423</v>
      </c>
      <c r="M822" s="81">
        <f>MIN(1,Overview!$F$44*F822*(G822-Overview!$F$25)^2+0.2)</f>
        <v>1</v>
      </c>
      <c r="N822" s="48">
        <f>L822*F822*Overview!$F$8</f>
        <v>0.12482270400293095</v>
      </c>
      <c r="O822" s="48">
        <f>F822*Overview!$F$6</f>
        <v>2.3686817229354781E-3</v>
      </c>
      <c r="P822" s="122">
        <f>N822*(H822/G822-(1+Overview!$F$35/'='!G822)/(Overview!$F$37*Overview!$F$33))/('='!H822+Overview!$F$36)</f>
        <v>1.8375911544487094E-3</v>
      </c>
      <c r="Q822" s="128">
        <f>(N822/G822-P822)*H822*Overview!$F$29*'='!G822^3</f>
        <v>519.56683288334386</v>
      </c>
      <c r="R822" s="57">
        <f t="shared" si="72"/>
        <v>0</v>
      </c>
      <c r="S822" s="58">
        <f t="shared" si="73"/>
        <v>1.7496689574048952E-3</v>
      </c>
      <c r="T822" s="58">
        <f>IF(D822&lt;Overview!$F$18,(1-Overview!$F$9)*'='!Q822-'='!D822*'='!O822,0)</f>
        <v>0</v>
      </c>
      <c r="U822" s="54">
        <f>IF(D822&gt;=Overview!$F$18,(1-Overview!$F$9)*'='!Q822-Overview!$F$18*'='!O822,0)</f>
        <v>43.847600628529058</v>
      </c>
      <c r="V822" s="2"/>
      <c r="W822" s="112">
        <f>G822/Overview!$F$19</f>
        <v>4.2174231160873514</v>
      </c>
      <c r="X822" s="60">
        <f>G822^3*(1+H822*Overview!$F$38)</f>
        <v>29.299670319201518</v>
      </c>
      <c r="Y822" s="61">
        <f>G822^3*Overview!$F$42*(1+Overview!$F$38*H822)+I822*Overview!$F$39/Overview!$F$40</f>
        <v>2.8165479516696319</v>
      </c>
      <c r="AD822" s="2"/>
    </row>
    <row r="823" spans="1:30">
      <c r="A823" s="34">
        <v>820</v>
      </c>
      <c r="B823">
        <v>1</v>
      </c>
      <c r="C823">
        <v>24</v>
      </c>
      <c r="D823" s="149">
        <f t="shared" si="74"/>
        <v>178.09744310451387</v>
      </c>
      <c r="E823" s="125">
        <f>B823/(B823+Overview!$F$22)</f>
        <v>0.58823529411764708</v>
      </c>
      <c r="F823" s="118">
        <f>EXP(Overview!$F$21/Overview!$F$5-Overview!$F$21/('='!C823+273.15))</f>
        <v>1.2060497570954571</v>
      </c>
      <c r="G823" s="77">
        <f t="shared" si="75"/>
        <v>2.8582103454833678</v>
      </c>
      <c r="H823" s="115">
        <f t="shared" si="76"/>
        <v>0.58823529411764708</v>
      </c>
      <c r="I823" s="80">
        <f>IF((A823-Overview!$F$43)/365=ROUND((A823-Overview!$F$43)/365,0),I822*0.05,I822+U822)</f>
        <v>4176.3870407047816</v>
      </c>
      <c r="J823" s="70">
        <f>IF(D823&lt;Overview!$F$16,1,'='!G823/Overview!$F$26)</f>
        <v>123.73204958802458</v>
      </c>
      <c r="K823" s="71">
        <f>IF(D823&lt;Overview!$F$17,'='!G823/Overview!$F$26,Overview!$F$33)</f>
        <v>9.1428571428571423</v>
      </c>
      <c r="L823" s="72">
        <f t="shared" si="77"/>
        <v>9.1428571428571423</v>
      </c>
      <c r="M823" s="81">
        <f>MIN(1,Overview!$F$44*F823*(G823-Overview!$F$25)^2+0.2)</f>
        <v>1</v>
      </c>
      <c r="N823" s="48">
        <f>L823*F823*Overview!$F$8</f>
        <v>0.12482270400293095</v>
      </c>
      <c r="O823" s="48">
        <f>F823*Overview!$F$6</f>
        <v>2.3686817229354781E-3</v>
      </c>
      <c r="P823" s="122">
        <f>N823*(H823/G823-(1+Overview!$F$35/'='!G823)/(Overview!$F$37*Overview!$F$33))/('='!H823+Overview!$F$36)</f>
        <v>1.8329962501703327E-3</v>
      </c>
      <c r="Q823" s="128">
        <f>(N823/G823-P823)*H823*Overview!$F$29*'='!G823^3</f>
        <v>520.24667698828387</v>
      </c>
      <c r="R823" s="57">
        <f t="shared" si="72"/>
        <v>0</v>
      </c>
      <c r="S823" s="58">
        <f t="shared" si="73"/>
        <v>1.7463629484896883E-3</v>
      </c>
      <c r="T823" s="58">
        <f>IF(D823&lt;Overview!$F$18,(1-Overview!$F$9)*'='!Q823-'='!D823*'='!O823,0)</f>
        <v>0</v>
      </c>
      <c r="U823" s="54">
        <f>IF(D823&gt;=Overview!$F$18,(1-Overview!$F$9)*'='!Q823-Overview!$F$18*'='!O823,0)</f>
        <v>43.905523346269945</v>
      </c>
      <c r="V823" s="2"/>
      <c r="W823" s="112">
        <f>G823/Overview!$F$19</f>
        <v>4.2200064158915813</v>
      </c>
      <c r="X823" s="60">
        <f>G823^3*(1+H823*Overview!$F$38)</f>
        <v>29.35354412007705</v>
      </c>
      <c r="Y823" s="61">
        <f>G823^3*Overview!$F$42*(1+Overview!$F$38*H823)+I823*Overview!$F$39/Overview!$F$40</f>
        <v>2.8233019713030152</v>
      </c>
      <c r="AD823" s="2"/>
    </row>
    <row r="824" spans="1:30">
      <c r="A824" s="34">
        <v>821</v>
      </c>
      <c r="B824">
        <v>1</v>
      </c>
      <c r="C824">
        <v>24</v>
      </c>
      <c r="D824" s="149">
        <f t="shared" si="74"/>
        <v>178.09744310451387</v>
      </c>
      <c r="E824" s="125">
        <f>B824/(B824+Overview!$F$22)</f>
        <v>0.58823529411764708</v>
      </c>
      <c r="F824" s="118">
        <f>EXP(Overview!$F$21/Overview!$F$5-Overview!$F$21/('='!C824+273.15))</f>
        <v>1.2060497570954571</v>
      </c>
      <c r="G824" s="77">
        <f t="shared" si="75"/>
        <v>2.8599567084318576</v>
      </c>
      <c r="H824" s="115">
        <f t="shared" si="76"/>
        <v>0.58823529411764708</v>
      </c>
      <c r="I824" s="80">
        <f>IF((A824-Overview!$F$43)/365=ROUND((A824-Overview!$F$43)/365,0),I823*0.05,I823+U823)</f>
        <v>4220.2925640510512</v>
      </c>
      <c r="J824" s="70">
        <f>IF(D824&lt;Overview!$F$16,1,'='!G824/Overview!$F$26)</f>
        <v>123.80764971566484</v>
      </c>
      <c r="K824" s="71">
        <f>IF(D824&lt;Overview!$F$17,'='!G824/Overview!$F$26,Overview!$F$33)</f>
        <v>9.1428571428571423</v>
      </c>
      <c r="L824" s="72">
        <f t="shared" si="77"/>
        <v>9.1428571428571423</v>
      </c>
      <c r="M824" s="81">
        <f>MIN(1,Overview!$F$44*F824*(G824-Overview!$F$25)^2+0.2)</f>
        <v>1</v>
      </c>
      <c r="N824" s="48">
        <f>L824*F824*Overview!$F$8</f>
        <v>0.12482270400293095</v>
      </c>
      <c r="O824" s="48">
        <f>F824*Overview!$F$6</f>
        <v>2.3686817229354781E-3</v>
      </c>
      <c r="P824" s="122">
        <f>N824*(H824/G824-(1+Overview!$F$35/'='!G824)/(Overview!$F$37*Overview!$F$33))/('='!H824+Overview!$F$36)</f>
        <v>1.828415634219719E-3</v>
      </c>
      <c r="Q824" s="128">
        <f>(N824/G824-P824)*H824*Overview!$F$29*'='!G824^3</f>
        <v>520.92573068258014</v>
      </c>
      <c r="R824" s="57">
        <f t="shared" si="72"/>
        <v>0</v>
      </c>
      <c r="S824" s="58">
        <f t="shared" si="73"/>
        <v>1.7430631862961248E-3</v>
      </c>
      <c r="T824" s="58">
        <f>IF(D824&lt;Overview!$F$18,(1-Overview!$F$9)*'='!Q824-'='!D824*'='!O824,0)</f>
        <v>0</v>
      </c>
      <c r="U824" s="54">
        <f>IF(D824&gt;=Overview!$F$18,(1-Overview!$F$9)*'='!Q824-Overview!$F$18*'='!O824,0)</f>
        <v>43.963378721023986</v>
      </c>
      <c r="V824" s="2"/>
      <c r="W824" s="112">
        <f>G824/Overview!$F$19</f>
        <v>4.2225848345369226</v>
      </c>
      <c r="X824" s="60">
        <f>G824^3*(1+H824*Overview!$F$38)</f>
        <v>29.407381937822667</v>
      </c>
      <c r="Y824" s="61">
        <f>G824^3*Overview!$F$42*(1+Overview!$F$38*H824)+I824*Overview!$F$39/Overview!$F$40</f>
        <v>2.8300552694600762</v>
      </c>
      <c r="AD824" s="2"/>
    </row>
    <row r="825" spans="1:30">
      <c r="A825" s="34">
        <v>822</v>
      </c>
      <c r="B825">
        <v>1</v>
      </c>
      <c r="C825">
        <v>24</v>
      </c>
      <c r="D825" s="149">
        <f t="shared" si="74"/>
        <v>178.09744310451387</v>
      </c>
      <c r="E825" s="125">
        <f>B825/(B825+Overview!$F$22)</f>
        <v>0.58823529411764708</v>
      </c>
      <c r="F825" s="118">
        <f>EXP(Overview!$F$21/Overview!$F$5-Overview!$F$21/('='!C825+273.15))</f>
        <v>1.2060497570954571</v>
      </c>
      <c r="G825" s="77">
        <f t="shared" si="75"/>
        <v>2.8616997716181536</v>
      </c>
      <c r="H825" s="115">
        <f t="shared" si="76"/>
        <v>0.58823529411764708</v>
      </c>
      <c r="I825" s="80">
        <f>IF((A825-Overview!$F$43)/365=ROUND((A825-Overview!$F$43)/365,0),I824*0.05,I824+U824)</f>
        <v>4264.2559427720753</v>
      </c>
      <c r="J825" s="70">
        <f>IF(D825&lt;Overview!$F$16,1,'='!G825/Overview!$F$26)</f>
        <v>123.88310699645687</v>
      </c>
      <c r="K825" s="71">
        <f>IF(D825&lt;Overview!$F$17,'='!G825/Overview!$F$26,Overview!$F$33)</f>
        <v>9.1428571428571423</v>
      </c>
      <c r="L825" s="72">
        <f t="shared" si="77"/>
        <v>9.1428571428571423</v>
      </c>
      <c r="M825" s="81">
        <f>MIN(1,Overview!$F$44*F825*(G825-Overview!$F$25)^2+0.2)</f>
        <v>1</v>
      </c>
      <c r="N825" s="48">
        <f>L825*F825*Overview!$F$8</f>
        <v>0.12482270400293095</v>
      </c>
      <c r="O825" s="48">
        <f>F825*Overview!$F$6</f>
        <v>2.3686817229354781E-3</v>
      </c>
      <c r="P825" s="122">
        <f>N825*(H825/G825-(1+Overview!$F$35/'='!G825)/(Overview!$F$37*Overview!$F$33))/('='!H825+Overview!$F$36)</f>
        <v>1.8238492482080715E-3</v>
      </c>
      <c r="Q825" s="128">
        <f>(N825/G825-P825)*H825*Overview!$F$29*'='!G825^3</f>
        <v>521.60399369024469</v>
      </c>
      <c r="R825" s="57">
        <f t="shared" si="72"/>
        <v>0</v>
      </c>
      <c r="S825" s="58">
        <f t="shared" si="73"/>
        <v>1.7397696590209929E-3</v>
      </c>
      <c r="T825" s="58">
        <f>IF(D825&lt;Overview!$F$18,(1-Overview!$F$9)*'='!Q825-'='!D825*'='!O825,0)</f>
        <v>0</v>
      </c>
      <c r="U825" s="54">
        <f>IF(D825&gt;=Overview!$F$18,(1-Overview!$F$9)*'='!Q825-Overview!$F$18*'='!O825,0)</f>
        <v>44.021166729277006</v>
      </c>
      <c r="V825" s="2"/>
      <c r="W825" s="112">
        <f>G825/Overview!$F$19</f>
        <v>4.2251583812463513</v>
      </c>
      <c r="X825" s="60">
        <f>G825^3*(1+H825*Overview!$F$38)</f>
        <v>29.461183632019608</v>
      </c>
      <c r="Y825" s="61">
        <f>G825^3*Overview!$F$42*(1+Overview!$F$38*H825)+I825*Overview!$F$39/Overview!$F$40</f>
        <v>2.836807830576769</v>
      </c>
      <c r="AD825" s="2"/>
    </row>
    <row r="826" spans="1:30">
      <c r="A826" s="34">
        <v>823</v>
      </c>
      <c r="B826">
        <v>1</v>
      </c>
      <c r="C826">
        <v>24</v>
      </c>
      <c r="D826" s="149">
        <f t="shared" si="74"/>
        <v>178.09744310451387</v>
      </c>
      <c r="E826" s="125">
        <f>B826/(B826+Overview!$F$22)</f>
        <v>0.58823529411764708</v>
      </c>
      <c r="F826" s="118">
        <f>EXP(Overview!$F$21/Overview!$F$5-Overview!$F$21/('='!C826+273.15))</f>
        <v>1.2060497570954571</v>
      </c>
      <c r="G826" s="77">
        <f t="shared" si="75"/>
        <v>2.8634395412771747</v>
      </c>
      <c r="H826" s="115">
        <f t="shared" si="76"/>
        <v>0.58823529411764708</v>
      </c>
      <c r="I826" s="80">
        <f>IF((A826-Overview!$F$43)/365=ROUND((A826-Overview!$F$43)/365,0),I825*0.05,I825+U825)</f>
        <v>4308.2771095013522</v>
      </c>
      <c r="J826" s="70">
        <f>IF(D826&lt;Overview!$F$16,1,'='!G826/Overview!$F$26)</f>
        <v>123.95842170031059</v>
      </c>
      <c r="K826" s="71">
        <f>IF(D826&lt;Overview!$F$17,'='!G826/Overview!$F$26,Overview!$F$33)</f>
        <v>9.1428571428571423</v>
      </c>
      <c r="L826" s="72">
        <f t="shared" si="77"/>
        <v>9.1428571428571423</v>
      </c>
      <c r="M826" s="81">
        <f>MIN(1,Overview!$F$44*F826*(G826-Overview!$F$25)^2+0.2)</f>
        <v>1</v>
      </c>
      <c r="N826" s="48">
        <f>L826*F826*Overview!$F$8</f>
        <v>0.12482270400293095</v>
      </c>
      <c r="O826" s="48">
        <f>F826*Overview!$F$6</f>
        <v>2.3686817229354781E-3</v>
      </c>
      <c r="P826" s="122">
        <f>N826*(H826/G826-(1+Overview!$F$35/'='!G826)/(Overview!$F$37*Overview!$F$33))/('='!H826+Overview!$F$36)</f>
        <v>1.8192970340580614E-3</v>
      </c>
      <c r="Q826" s="128">
        <f>(N826/G826-P826)*H826*Overview!$F$29*'='!G826^3</f>
        <v>522.28146574194739</v>
      </c>
      <c r="R826" s="57">
        <f t="shared" si="72"/>
        <v>0</v>
      </c>
      <c r="S826" s="58">
        <f t="shared" si="73"/>
        <v>1.73648235488338E-3</v>
      </c>
      <c r="T826" s="58">
        <f>IF(D826&lt;Overview!$F$18,(1-Overview!$F$9)*'='!Q826-'='!D826*'='!O826,0)</f>
        <v>0</v>
      </c>
      <c r="U826" s="54">
        <f>IF(D826&gt;=Overview!$F$18,(1-Overview!$F$9)*'='!Q826-Overview!$F$18*'='!O826,0)</f>
        <v>44.078887348082077</v>
      </c>
      <c r="V826" s="2"/>
      <c r="W826" s="112">
        <f>G826/Overview!$F$19</f>
        <v>4.2277270652254169</v>
      </c>
      <c r="X826" s="60">
        <f>G826^3*(1+H826*Overview!$F$38)</f>
        <v>29.514949063074646</v>
      </c>
      <c r="Y826" s="61">
        <f>G826^3*Overview!$F$42*(1+Overview!$F$38*H826)+I826*Overview!$F$39/Overview!$F$40</f>
        <v>2.8435596391623226</v>
      </c>
      <c r="AD826" s="2"/>
    </row>
    <row r="827" spans="1:30">
      <c r="A827" s="34">
        <v>824</v>
      </c>
      <c r="B827">
        <v>1</v>
      </c>
      <c r="C827">
        <v>24</v>
      </c>
      <c r="D827" s="149">
        <f t="shared" si="74"/>
        <v>178.09744310451387</v>
      </c>
      <c r="E827" s="125">
        <f>B827/(B827+Overview!$F$22)</f>
        <v>0.58823529411764708</v>
      </c>
      <c r="F827" s="118">
        <f>EXP(Overview!$F$21/Overview!$F$5-Overview!$F$21/('='!C827+273.15))</f>
        <v>1.2060497570954571</v>
      </c>
      <c r="G827" s="77">
        <f t="shared" si="75"/>
        <v>2.865176023632058</v>
      </c>
      <c r="H827" s="115">
        <f t="shared" si="76"/>
        <v>0.58823529411764708</v>
      </c>
      <c r="I827" s="80">
        <f>IF((A827-Overview!$F$43)/365=ROUND((A827-Overview!$F$43)/365,0),I826*0.05,I826+U826)</f>
        <v>4352.3559968494346</v>
      </c>
      <c r="J827" s="70">
        <f>IF(D827&lt;Overview!$F$16,1,'='!G827/Overview!$F$26)</f>
        <v>124.03359409662589</v>
      </c>
      <c r="K827" s="71">
        <f>IF(D827&lt;Overview!$F$17,'='!G827/Overview!$F$26,Overview!$F$33)</f>
        <v>9.1428571428571423</v>
      </c>
      <c r="L827" s="72">
        <f t="shared" si="77"/>
        <v>9.1428571428571423</v>
      </c>
      <c r="M827" s="81">
        <f>MIN(1,Overview!$F$44*F827*(G827-Overview!$F$25)^2+0.2)</f>
        <v>1</v>
      </c>
      <c r="N827" s="48">
        <f>L827*F827*Overview!$F$8</f>
        <v>0.12482270400293095</v>
      </c>
      <c r="O827" s="48">
        <f>F827*Overview!$F$6</f>
        <v>2.3686817229354781E-3</v>
      </c>
      <c r="P827" s="122">
        <f>N827*(H827/G827-(1+Overview!$F$35/'='!G827)/(Overview!$F$37*Overview!$F$33))/('='!H827+Overview!$F$36)</f>
        <v>1.8147589340017554E-3</v>
      </c>
      <c r="Q827" s="128">
        <f>(N827/G827-P827)*H827*Overview!$F$29*'='!G827^3</f>
        <v>522.95814657498272</v>
      </c>
      <c r="R827" s="57">
        <f t="shared" si="72"/>
        <v>0</v>
      </c>
      <c r="S827" s="58">
        <f t="shared" si="73"/>
        <v>1.7332012621246338E-3</v>
      </c>
      <c r="T827" s="58">
        <f>IF(D827&lt;Overview!$F$18,(1-Overview!$F$9)*'='!Q827-'='!D827*'='!O827,0)</f>
        <v>0</v>
      </c>
      <c r="U827" s="54">
        <f>IF(D827&gt;=Overview!$F$18,(1-Overview!$F$9)*'='!Q827-Overview!$F$18*'='!O827,0)</f>
        <v>44.136540555056683</v>
      </c>
      <c r="V827" s="2"/>
      <c r="W827" s="112">
        <f>G827/Overview!$F$19</f>
        <v>4.2302908956622733</v>
      </c>
      <c r="X827" s="60">
        <f>G827^3*(1+H827*Overview!$F$38)</f>
        <v>29.568678092217652</v>
      </c>
      <c r="Y827" s="61">
        <f>G827^3*Overview!$F$42*(1+Overview!$F$38*H827)+I827*Overview!$F$39/Overview!$F$40</f>
        <v>2.8503106797990458</v>
      </c>
      <c r="AD827" s="2"/>
    </row>
    <row r="828" spans="1:30">
      <c r="A828" s="34">
        <v>825</v>
      </c>
      <c r="B828">
        <v>1</v>
      </c>
      <c r="C828">
        <v>24</v>
      </c>
      <c r="D828" s="149">
        <f t="shared" si="74"/>
        <v>178.09744310451387</v>
      </c>
      <c r="E828" s="125">
        <f>B828/(B828+Overview!$F$22)</f>
        <v>0.58823529411764708</v>
      </c>
      <c r="F828" s="118">
        <f>EXP(Overview!$F$21/Overview!$F$5-Overview!$F$21/('='!C828+273.15))</f>
        <v>1.2060497570954571</v>
      </c>
      <c r="G828" s="77">
        <f t="shared" si="75"/>
        <v>2.8669092248941825</v>
      </c>
      <c r="H828" s="115">
        <f t="shared" si="76"/>
        <v>0.58823529411764708</v>
      </c>
      <c r="I828" s="80">
        <f>IF((A828-Overview!$F$43)/365=ROUND((A828-Overview!$F$43)/365,0),I827*0.05,I827+U827)</f>
        <v>4396.4925374044915</v>
      </c>
      <c r="J828" s="70">
        <f>IF(D828&lt;Overview!$F$16,1,'='!G828/Overview!$F$26)</f>
        <v>124.10862445429362</v>
      </c>
      <c r="K828" s="71">
        <f>IF(D828&lt;Overview!$F$17,'='!G828/Overview!$F$26,Overview!$F$33)</f>
        <v>9.1428571428571423</v>
      </c>
      <c r="L828" s="72">
        <f t="shared" si="77"/>
        <v>9.1428571428571423</v>
      </c>
      <c r="M828" s="81">
        <f>MIN(1,Overview!$F$44*F828*(G828-Overview!$F$25)^2+0.2)</f>
        <v>1</v>
      </c>
      <c r="N828" s="48">
        <f>L828*F828*Overview!$F$8</f>
        <v>0.12482270400293095</v>
      </c>
      <c r="O828" s="48">
        <f>F828*Overview!$F$6</f>
        <v>2.3686817229354781E-3</v>
      </c>
      <c r="P828" s="122">
        <f>N828*(H828/G828-(1+Overview!$F$35/'='!G828)/(Overview!$F$37*Overview!$F$33))/('='!H828+Overview!$F$36)</f>
        <v>1.8102348905785521E-3</v>
      </c>
      <c r="Q828" s="128">
        <f>(N828/G828-P828)*H828*Overview!$F$29*'='!G828^3</f>
        <v>523.63403593323869</v>
      </c>
      <c r="R828" s="57">
        <f t="shared" si="72"/>
        <v>0</v>
      </c>
      <c r="S828" s="58">
        <f t="shared" si="73"/>
        <v>1.7299263690083208E-3</v>
      </c>
      <c r="T828" s="58">
        <f>IF(D828&lt;Overview!$F$18,(1-Overview!$F$9)*'='!Q828-'='!D828*'='!O828,0)</f>
        <v>0</v>
      </c>
      <c r="U828" s="54">
        <f>IF(D828&gt;=Overview!$F$18,(1-Overview!$F$9)*'='!Q828-Overview!$F$18*'='!O828,0)</f>
        <v>44.194126328380094</v>
      </c>
      <c r="V828" s="2"/>
      <c r="W828" s="112">
        <f>G828/Overview!$F$19</f>
        <v>4.2328498817277165</v>
      </c>
      <c r="X828" s="60">
        <f>G828^3*(1+H828*Overview!$F$38)</f>
        <v>29.622370581499244</v>
      </c>
      <c r="Y828" s="61">
        <f>G828^3*Overview!$F$42*(1+Overview!$F$38*H828)+I828*Overview!$F$39/Overview!$F$40</f>
        <v>2.8570609371421454</v>
      </c>
      <c r="AD828" s="2"/>
    </row>
    <row r="829" spans="1:30">
      <c r="A829" s="34">
        <v>826</v>
      </c>
      <c r="B829">
        <v>1</v>
      </c>
      <c r="C829">
        <v>24</v>
      </c>
      <c r="D829" s="149">
        <f t="shared" si="74"/>
        <v>178.09744310451387</v>
      </c>
      <c r="E829" s="125">
        <f>B829/(B829+Overview!$F$22)</f>
        <v>0.58823529411764708</v>
      </c>
      <c r="F829" s="118">
        <f>EXP(Overview!$F$21/Overview!$F$5-Overview!$F$21/('='!C829+273.15))</f>
        <v>1.2060497570954571</v>
      </c>
      <c r="G829" s="77">
        <f t="shared" si="75"/>
        <v>2.8686391512631908</v>
      </c>
      <c r="H829" s="115">
        <f t="shared" si="76"/>
        <v>0.58823529411764708</v>
      </c>
      <c r="I829" s="80">
        <f>IF((A829-Overview!$F$43)/365=ROUND((A829-Overview!$F$43)/365,0),I828*0.05,I828+U828)</f>
        <v>4440.6866637328712</v>
      </c>
      <c r="J829" s="70">
        <f>IF(D829&lt;Overview!$F$16,1,'='!G829/Overview!$F$26)</f>
        <v>124.18351304169657</v>
      </c>
      <c r="K829" s="71">
        <f>IF(D829&lt;Overview!$F$17,'='!G829/Overview!$F$26,Overview!$F$33)</f>
        <v>9.1428571428571423</v>
      </c>
      <c r="L829" s="72">
        <f t="shared" si="77"/>
        <v>9.1428571428571423</v>
      </c>
      <c r="M829" s="81">
        <f>MIN(1,Overview!$F$44*F829*(G829-Overview!$F$25)^2+0.2)</f>
        <v>1</v>
      </c>
      <c r="N829" s="48">
        <f>L829*F829*Overview!$F$8</f>
        <v>0.12482270400293095</v>
      </c>
      <c r="O829" s="48">
        <f>F829*Overview!$F$6</f>
        <v>2.3686817229354781E-3</v>
      </c>
      <c r="P829" s="122">
        <f>N829*(H829/G829-(1+Overview!$F$35/'='!G829)/(Overview!$F$37*Overview!$F$33))/('='!H829+Overview!$F$36)</f>
        <v>1.8057248466331402E-3</v>
      </c>
      <c r="Q829" s="128">
        <f>(N829/G829-P829)*H829*Overview!$F$29*'='!G829^3</f>
        <v>524.30913356716246</v>
      </c>
      <c r="R829" s="57">
        <f t="shared" si="72"/>
        <v>0</v>
      </c>
      <c r="S829" s="58">
        <f t="shared" si="73"/>
        <v>1.7266576638201823E-3</v>
      </c>
      <c r="T829" s="58">
        <f>IF(D829&lt;Overview!$F$18,(1-Overview!$F$9)*'='!Q829-'='!D829*'='!O829,0)</f>
        <v>0</v>
      </c>
      <c r="U829" s="54">
        <f>IF(D829&gt;=Overview!$F$18,(1-Overview!$F$9)*'='!Q829-Overview!$F$18*'='!O829,0)</f>
        <v>44.251644646790396</v>
      </c>
      <c r="V829" s="2"/>
      <c r="W829" s="112">
        <f>G829/Overview!$F$19</f>
        <v>4.2354040325752118</v>
      </c>
      <c r="X829" s="60">
        <f>G829^3*(1+H829*Overview!$F$38)</f>
        <v>29.676026393788351</v>
      </c>
      <c r="Y829" s="61">
        <f>G829^3*Overview!$F$42*(1+Overview!$F$38*H829)+I829*Overview!$F$39/Overview!$F$40</f>
        <v>2.8638103959195256</v>
      </c>
      <c r="AD829" s="2"/>
    </row>
    <row r="830" spans="1:30">
      <c r="A830" s="34">
        <v>827</v>
      </c>
      <c r="B830">
        <v>1</v>
      </c>
      <c r="C830">
        <v>24</v>
      </c>
      <c r="D830" s="149">
        <f t="shared" si="74"/>
        <v>178.09744310451387</v>
      </c>
      <c r="E830" s="125">
        <f>B830/(B830+Overview!$F$22)</f>
        <v>0.58823529411764708</v>
      </c>
      <c r="F830" s="118">
        <f>EXP(Overview!$F$21/Overview!$F$5-Overview!$F$21/('='!C830+273.15))</f>
        <v>1.2060497570954571</v>
      </c>
      <c r="G830" s="77">
        <f t="shared" si="75"/>
        <v>2.8703658089270108</v>
      </c>
      <c r="H830" s="115">
        <f t="shared" si="76"/>
        <v>0.58823529411764708</v>
      </c>
      <c r="I830" s="80">
        <f>IF((A830-Overview!$F$43)/365=ROUND((A830-Overview!$F$43)/365,0),I829*0.05,I829+U829)</f>
        <v>4484.938308379662</v>
      </c>
      <c r="J830" s="70">
        <f>IF(D830&lt;Overview!$F$16,1,'='!G830/Overview!$F$26)</f>
        <v>124.25826012671043</v>
      </c>
      <c r="K830" s="71">
        <f>IF(D830&lt;Overview!$F$17,'='!G830/Overview!$F$26,Overview!$F$33)</f>
        <v>9.1428571428571423</v>
      </c>
      <c r="L830" s="72">
        <f t="shared" si="77"/>
        <v>9.1428571428571423</v>
      </c>
      <c r="M830" s="81">
        <f>MIN(1,Overview!$F$44*F830*(G830-Overview!$F$25)^2+0.2)</f>
        <v>1</v>
      </c>
      <c r="N830" s="48">
        <f>L830*F830*Overview!$F$8</f>
        <v>0.12482270400293095</v>
      </c>
      <c r="O830" s="48">
        <f>F830*Overview!$F$6</f>
        <v>2.3686817229354781E-3</v>
      </c>
      <c r="P830" s="122">
        <f>N830*(H830/G830-(1+Overview!$F$35/'='!G830)/(Overview!$F$37*Overview!$F$33))/('='!H830+Overview!$F$36)</f>
        <v>1.8012287453134724E-3</v>
      </c>
      <c r="Q830" s="128">
        <f>(N830/G830-P830)*H830*Overview!$F$29*'='!G830^3</f>
        <v>524.98343923372965</v>
      </c>
      <c r="R830" s="57">
        <f t="shared" si="72"/>
        <v>0</v>
      </c>
      <c r="S830" s="58">
        <f t="shared" si="73"/>
        <v>1.7233951348680967E-3</v>
      </c>
      <c r="T830" s="58">
        <f>IF(D830&lt;Overview!$F$18,(1-Overview!$F$9)*'='!Q830-'='!D830*'='!O830,0)</f>
        <v>0</v>
      </c>
      <c r="U830" s="54">
        <f>IF(D830&gt;=Overview!$F$18,(1-Overview!$F$9)*'='!Q830-Overview!$F$18*'='!O830,0)</f>
        <v>44.309095489581921</v>
      </c>
      <c r="V830" s="2"/>
      <c r="W830" s="112">
        <f>G830/Overview!$F$19</f>
        <v>4.2379533573409285</v>
      </c>
      <c r="X830" s="60">
        <f>G830^3*(1+H830*Overview!$F$38)</f>
        <v>29.729645392769868</v>
      </c>
      <c r="Y830" s="61">
        <f>G830^3*Overview!$F$42*(1+Overview!$F$38*H830)+I830*Overview!$F$39/Overview!$F$40</f>
        <v>2.8705590409316044</v>
      </c>
      <c r="AD830" s="2"/>
    </row>
    <row r="831" spans="1:30">
      <c r="A831" s="34">
        <v>828</v>
      </c>
      <c r="B831">
        <v>1</v>
      </c>
      <c r="C831">
        <v>24</v>
      </c>
      <c r="D831" s="149">
        <f t="shared" si="74"/>
        <v>178.09744310451387</v>
      </c>
      <c r="E831" s="125">
        <f>B831/(B831+Overview!$F$22)</f>
        <v>0.58823529411764708</v>
      </c>
      <c r="F831" s="118">
        <f>EXP(Overview!$F$21/Overview!$F$5-Overview!$F$21/('='!C831+273.15))</f>
        <v>1.2060497570954571</v>
      </c>
      <c r="G831" s="77">
        <f t="shared" si="75"/>
        <v>2.8720892040618788</v>
      </c>
      <c r="H831" s="115">
        <f t="shared" si="76"/>
        <v>0.58823529411764708</v>
      </c>
      <c r="I831" s="80">
        <f>IF((A831-Overview!$F$43)/365=ROUND((A831-Overview!$F$43)/365,0),I830*0.05,I830+U830)</f>
        <v>4529.2474038692435</v>
      </c>
      <c r="J831" s="70">
        <f>IF(D831&lt;Overview!$F$16,1,'='!G831/Overview!$F$26)</f>
        <v>124.33286597670472</v>
      </c>
      <c r="K831" s="71">
        <f>IF(D831&lt;Overview!$F$17,'='!G831/Overview!$F$26,Overview!$F$33)</f>
        <v>9.1428571428571423</v>
      </c>
      <c r="L831" s="72">
        <f t="shared" si="77"/>
        <v>9.1428571428571423</v>
      </c>
      <c r="M831" s="81">
        <f>MIN(1,Overview!$F$44*F831*(G831-Overview!$F$25)^2+0.2)</f>
        <v>1</v>
      </c>
      <c r="N831" s="48">
        <f>L831*F831*Overview!$F$8</f>
        <v>0.12482270400293095</v>
      </c>
      <c r="O831" s="48">
        <f>F831*Overview!$F$6</f>
        <v>2.3686817229354781E-3</v>
      </c>
      <c r="P831" s="122">
        <f>N831*(H831/G831-(1+Overview!$F$35/'='!G831)/(Overview!$F$37*Overview!$F$33))/('='!H831+Overview!$F$36)</f>
        <v>1.7967465300687472E-3</v>
      </c>
      <c r="Q831" s="128">
        <f>(N831/G831-P831)*H831*Overview!$F$29*'='!G831^3</f>
        <v>525.65695269641151</v>
      </c>
      <c r="R831" s="57">
        <f t="shared" si="72"/>
        <v>0</v>
      </c>
      <c r="S831" s="58">
        <f t="shared" si="73"/>
        <v>1.7201387704820304E-3</v>
      </c>
      <c r="T831" s="58">
        <f>IF(D831&lt;Overview!$F$18,(1-Overview!$F$9)*'='!Q831-'='!D831*'='!O831,0)</f>
        <v>0</v>
      </c>
      <c r="U831" s="54">
        <f>IF(D831&gt;=Overview!$F$18,(1-Overview!$F$9)*'='!Q831-Overview!$F$18*'='!O831,0)</f>
        <v>44.366478836602418</v>
      </c>
      <c r="V831" s="2"/>
      <c r="W831" s="112">
        <f>G831/Overview!$F$19</f>
        <v>4.2404978651437748</v>
      </c>
      <c r="X831" s="60">
        <f>G831^3*(1+H831*Overview!$F$38)</f>
        <v>29.783227442942255</v>
      </c>
      <c r="Y831" s="61">
        <f>G831^3*Overview!$F$42*(1+Overview!$F$38*H831)+I831*Overview!$F$39/Overview!$F$40</f>
        <v>2.8773068570511207</v>
      </c>
      <c r="AD831" s="2"/>
    </row>
    <row r="832" spans="1:30">
      <c r="A832" s="34">
        <v>829</v>
      </c>
      <c r="B832">
        <v>1</v>
      </c>
      <c r="C832">
        <v>24</v>
      </c>
      <c r="D832" s="149">
        <f t="shared" si="74"/>
        <v>178.09744310451387</v>
      </c>
      <c r="E832" s="125">
        <f>B832/(B832+Overview!$F$22)</f>
        <v>0.58823529411764708</v>
      </c>
      <c r="F832" s="118">
        <f>EXP(Overview!$F$21/Overview!$F$5-Overview!$F$21/('='!C832+273.15))</f>
        <v>1.2060497570954571</v>
      </c>
      <c r="G832" s="77">
        <f t="shared" si="75"/>
        <v>2.8738093428323608</v>
      </c>
      <c r="H832" s="115">
        <f t="shared" si="76"/>
        <v>0.58823529411764708</v>
      </c>
      <c r="I832" s="80">
        <f>IF((A832-Overview!$F$43)/365=ROUND((A832-Overview!$F$43)/365,0),I831*0.05,I831+U831)</f>
        <v>4573.6138827058458</v>
      </c>
      <c r="J832" s="70">
        <f>IF(D832&lt;Overview!$F$16,1,'='!G832/Overview!$F$26)</f>
        <v>124.40733085854376</v>
      </c>
      <c r="K832" s="71">
        <f>IF(D832&lt;Overview!$F$17,'='!G832/Overview!$F$26,Overview!$F$33)</f>
        <v>9.1428571428571423</v>
      </c>
      <c r="L832" s="72">
        <f t="shared" si="77"/>
        <v>9.1428571428571423</v>
      </c>
      <c r="M832" s="81">
        <f>MIN(1,Overview!$F$44*F832*(G832-Overview!$F$25)^2+0.2)</f>
        <v>1</v>
      </c>
      <c r="N832" s="48">
        <f>L832*F832*Overview!$F$8</f>
        <v>0.12482270400293095</v>
      </c>
      <c r="O832" s="48">
        <f>F832*Overview!$F$6</f>
        <v>2.3686817229354781E-3</v>
      </c>
      <c r="P832" s="122">
        <f>N832*(H832/G832-(1+Overview!$F$35/'='!G832)/(Overview!$F$37*Overview!$F$33))/('='!H832+Overview!$F$36)</f>
        <v>1.7922781446474221E-3</v>
      </c>
      <c r="Q832" s="128">
        <f>(N832/G832-P832)*H832*Overview!$F$29*'='!G832^3</f>
        <v>526.32967372514236</v>
      </c>
      <c r="R832" s="57">
        <f t="shared" si="72"/>
        <v>0</v>
      </c>
      <c r="S832" s="58">
        <f t="shared" si="73"/>
        <v>1.7168885590140035E-3</v>
      </c>
      <c r="T832" s="58">
        <f>IF(D832&lt;Overview!$F$18,(1-Overview!$F$9)*'='!Q832-'='!D832*'='!O832,0)</f>
        <v>0</v>
      </c>
      <c r="U832" s="54">
        <f>IF(D832&gt;=Overview!$F$18,(1-Overview!$F$9)*'='!Q832-Overview!$F$18*'='!O832,0)</f>
        <v>44.423794668250288</v>
      </c>
      <c r="V832" s="2"/>
      <c r="W832" s="112">
        <f>G832/Overview!$F$19</f>
        <v>4.2430375650854284</v>
      </c>
      <c r="X832" s="60">
        <f>G832^3*(1+H832*Overview!$F$38)</f>
        <v>29.836772409615076</v>
      </c>
      <c r="Y832" s="61">
        <f>G832^3*Overview!$F$42*(1+Overview!$F$38*H832)+I832*Overview!$F$39/Overview!$F$40</f>
        <v>2.8840538292229381</v>
      </c>
      <c r="AD832" s="2"/>
    </row>
    <row r="833" spans="1:30">
      <c r="A833" s="34">
        <v>830</v>
      </c>
      <c r="B833">
        <v>1</v>
      </c>
      <c r="C833">
        <v>24</v>
      </c>
      <c r="D833" s="149">
        <f t="shared" si="74"/>
        <v>178.09744310451387</v>
      </c>
      <c r="E833" s="125">
        <f>B833/(B833+Overview!$F$22)</f>
        <v>0.58823529411764708</v>
      </c>
      <c r="F833" s="118">
        <f>EXP(Overview!$F$21/Overview!$F$5-Overview!$F$21/('='!C833+273.15))</f>
        <v>1.2060497570954571</v>
      </c>
      <c r="G833" s="77">
        <f t="shared" si="75"/>
        <v>2.8755262313913748</v>
      </c>
      <c r="H833" s="115">
        <f t="shared" si="76"/>
        <v>0.58823529411764708</v>
      </c>
      <c r="I833" s="80">
        <f>IF((A833-Overview!$F$43)/365=ROUND((A833-Overview!$F$43)/365,0),I832*0.05,I832+U832)</f>
        <v>4618.0376773740963</v>
      </c>
      <c r="J833" s="70">
        <f>IF(D833&lt;Overview!$F$16,1,'='!G833/Overview!$F$26)</f>
        <v>124.48165503858766</v>
      </c>
      <c r="K833" s="71">
        <f>IF(D833&lt;Overview!$F$17,'='!G833/Overview!$F$26,Overview!$F$33)</f>
        <v>9.1428571428571423</v>
      </c>
      <c r="L833" s="72">
        <f t="shared" si="77"/>
        <v>9.1428571428571423</v>
      </c>
      <c r="M833" s="81">
        <f>MIN(1,Overview!$F$44*F833*(G833-Overview!$F$25)^2+0.2)</f>
        <v>1</v>
      </c>
      <c r="N833" s="48">
        <f>L833*F833*Overview!$F$8</f>
        <v>0.12482270400293095</v>
      </c>
      <c r="O833" s="48">
        <f>F833*Overview!$F$6</f>
        <v>2.3686817229354781E-3</v>
      </c>
      <c r="P833" s="122">
        <f>N833*(H833/G833-(1+Overview!$F$35/'='!G833)/(Overview!$F$37*Overview!$F$33))/('='!H833+Overview!$F$36)</f>
        <v>1.7878235330952286E-3</v>
      </c>
      <c r="Q833" s="128">
        <f>(N833/G833-P833)*H833*Overview!$F$29*'='!G833^3</f>
        <v>527.00160209628882</v>
      </c>
      <c r="R833" s="57">
        <f t="shared" si="72"/>
        <v>0</v>
      </c>
      <c r="S833" s="58">
        <f t="shared" si="73"/>
        <v>1.7136444888380452E-3</v>
      </c>
      <c r="T833" s="58">
        <f>IF(D833&lt;Overview!$F$18,(1-Overview!$F$9)*'='!Q833-'='!D833*'='!O833,0)</f>
        <v>0</v>
      </c>
      <c r="U833" s="54">
        <f>IF(D833&gt;=Overview!$F$18,(1-Overview!$F$9)*'='!Q833-Overview!$F$18*'='!O833,0)</f>
        <v>44.481042965471964</v>
      </c>
      <c r="V833" s="2"/>
      <c r="W833" s="112">
        <f>G833/Overview!$F$19</f>
        <v>4.2455724662503691</v>
      </c>
      <c r="X833" s="60">
        <f>G833^3*(1+H833*Overview!$F$38)</f>
        <v>29.890280158906751</v>
      </c>
      <c r="Y833" s="61">
        <f>G833^3*Overview!$F$42*(1+Overview!$F$38*H833)+I833*Overview!$F$39/Overview!$F$40</f>
        <v>2.8907999424638637</v>
      </c>
      <c r="AD833" s="2"/>
    </row>
    <row r="834" spans="1:30">
      <c r="A834" s="34">
        <v>831</v>
      </c>
      <c r="B834">
        <v>1</v>
      </c>
      <c r="C834">
        <v>24</v>
      </c>
      <c r="D834" s="149">
        <f t="shared" si="74"/>
        <v>178.09744310451387</v>
      </c>
      <c r="E834" s="125">
        <f>B834/(B834+Overview!$F$22)</f>
        <v>0.58823529411764708</v>
      </c>
      <c r="F834" s="118">
        <f>EXP(Overview!$F$21/Overview!$F$5-Overview!$F$21/('='!C834+273.15))</f>
        <v>1.2060497570954571</v>
      </c>
      <c r="G834" s="77">
        <f t="shared" si="75"/>
        <v>2.8772398758802127</v>
      </c>
      <c r="H834" s="115">
        <f t="shared" si="76"/>
        <v>0.58823529411764708</v>
      </c>
      <c r="I834" s="80">
        <f>IF((A834-Overview!$F$43)/365=ROUND((A834-Overview!$F$43)/365,0),I833*0.05,I833+U833)</f>
        <v>4662.5187203395681</v>
      </c>
      <c r="J834" s="70">
        <f>IF(D834&lt;Overview!$F$16,1,'='!G834/Overview!$F$26)</f>
        <v>124.5558387826932</v>
      </c>
      <c r="K834" s="71">
        <f>IF(D834&lt;Overview!$F$17,'='!G834/Overview!$F$26,Overview!$F$33)</f>
        <v>9.1428571428571423</v>
      </c>
      <c r="L834" s="72">
        <f t="shared" si="77"/>
        <v>9.1428571428571423</v>
      </c>
      <c r="M834" s="81">
        <f>MIN(1,Overview!$F$44*F834*(G834-Overview!$F$25)^2+0.2)</f>
        <v>1</v>
      </c>
      <c r="N834" s="48">
        <f>L834*F834*Overview!$F$8</f>
        <v>0.12482270400293095</v>
      </c>
      <c r="O834" s="48">
        <f>F834*Overview!$F$6</f>
        <v>2.3686817229354781E-3</v>
      </c>
      <c r="P834" s="122">
        <f>N834*(H834/G834-(1+Overview!$F$35/'='!G834)/(Overview!$F$37*Overview!$F$33))/('='!H834+Overview!$F$36)</f>
        <v>1.7833826397532096E-3</v>
      </c>
      <c r="Q834" s="128">
        <f>(N834/G834-P834)*H834*Overview!$F$29*'='!G834^3</f>
        <v>527.6727375926165</v>
      </c>
      <c r="R834" s="57">
        <f t="shared" si="72"/>
        <v>0</v>
      </c>
      <c r="S834" s="58">
        <f t="shared" si="73"/>
        <v>1.7104065483501503E-3</v>
      </c>
      <c r="T834" s="58">
        <f>IF(D834&lt;Overview!$F$18,(1-Overview!$F$9)*'='!Q834-'='!D834*'='!O834,0)</f>
        <v>0</v>
      </c>
      <c r="U834" s="54">
        <f>IF(D834&gt;=Overview!$F$18,(1-Overview!$F$9)*'='!Q834-Overview!$F$18*'='!O834,0)</f>
        <v>44.53822370975908</v>
      </c>
      <c r="V834" s="2"/>
      <c r="W834" s="112">
        <f>G834/Overview!$F$19</f>
        <v>4.24810257770591</v>
      </c>
      <c r="X834" s="60">
        <f>G834^3*(1+H834*Overview!$F$38)</f>
        <v>29.94375055774201</v>
      </c>
      <c r="Y834" s="61">
        <f>G834^3*Overview!$F$42*(1+Overview!$F$38*H834)+I834*Overview!$F$39/Overview!$F$40</f>
        <v>2.897545181862446</v>
      </c>
      <c r="AD834" s="2"/>
    </row>
    <row r="835" spans="1:30">
      <c r="A835" s="34">
        <v>832</v>
      </c>
      <c r="B835">
        <v>1</v>
      </c>
      <c r="C835">
        <v>24</v>
      </c>
      <c r="D835" s="149">
        <f t="shared" si="74"/>
        <v>178.09744310451387</v>
      </c>
      <c r="E835" s="125">
        <f>B835/(B835+Overview!$F$22)</f>
        <v>0.58823529411764708</v>
      </c>
      <c r="F835" s="118">
        <f>EXP(Overview!$F$21/Overview!$F$5-Overview!$F$21/('='!C835+273.15))</f>
        <v>1.2060497570954571</v>
      </c>
      <c r="G835" s="77">
        <f t="shared" si="75"/>
        <v>2.8789502824285629</v>
      </c>
      <c r="H835" s="115">
        <f t="shared" si="76"/>
        <v>0.58823529411764708</v>
      </c>
      <c r="I835" s="80">
        <f>IF((A835-Overview!$F$43)/365=ROUND((A835-Overview!$F$43)/365,0),I834*0.05,I834+U834)</f>
        <v>4707.0569440493273</v>
      </c>
      <c r="J835" s="70">
        <f>IF(D835&lt;Overview!$F$16,1,'='!G835/Overview!$F$26)</f>
        <v>124.62988235621485</v>
      </c>
      <c r="K835" s="71">
        <f>IF(D835&lt;Overview!$F$17,'='!G835/Overview!$F$26,Overview!$F$33)</f>
        <v>9.1428571428571423</v>
      </c>
      <c r="L835" s="72">
        <f t="shared" si="77"/>
        <v>9.1428571428571423</v>
      </c>
      <c r="M835" s="81">
        <f>MIN(1,Overview!$F$44*F835*(G835-Overview!$F$25)^2+0.2)</f>
        <v>1</v>
      </c>
      <c r="N835" s="48">
        <f>L835*F835*Overview!$F$8</f>
        <v>0.12482270400293095</v>
      </c>
      <c r="O835" s="48">
        <f>F835*Overview!$F$6</f>
        <v>2.3686817229354781E-3</v>
      </c>
      <c r="P835" s="122">
        <f>N835*(H835/G835-(1+Overview!$F$35/'='!G835)/(Overview!$F$37*Overview!$F$33))/('='!H835+Overview!$F$36)</f>
        <v>1.7789554092557708E-3</v>
      </c>
      <c r="Q835" s="128">
        <f>(N835/G835-P835)*H835*Overview!$F$29*'='!G835^3</f>
        <v>528.34308000325973</v>
      </c>
      <c r="R835" s="57">
        <f t="shared" ref="R835:R898" si="78">(E835*M835-H835)*N835/G835</f>
        <v>0</v>
      </c>
      <c r="S835" s="58">
        <f t="shared" ref="S835:S898" si="79">G835*P835/3</f>
        <v>1.7071747259682403E-3</v>
      </c>
      <c r="T835" s="58">
        <f>IF(D835&lt;Overview!$F$18,(1-Overview!$F$9)*'='!Q835-'='!D835*'='!O835,0)</f>
        <v>0</v>
      </c>
      <c r="U835" s="54">
        <f>IF(D835&gt;=Overview!$F$18,(1-Overview!$F$9)*'='!Q835-Overview!$F$18*'='!O835,0)</f>
        <v>44.59533688314589</v>
      </c>
      <c r="V835" s="2"/>
      <c r="W835" s="112">
        <f>G835/Overview!$F$19</f>
        <v>4.250627908502234</v>
      </c>
      <c r="X835" s="60">
        <f>G835^3*(1+H835*Overview!$F$38)</f>
        <v>29.997183473849642</v>
      </c>
      <c r="Y835" s="61">
        <f>G835^3*Overview!$F$42*(1+Overview!$F$38*H835)+I835*Overview!$F$39/Overview!$F$40</f>
        <v>2.904289532578793</v>
      </c>
      <c r="AD835" s="2"/>
    </row>
    <row r="836" spans="1:30">
      <c r="A836" s="34">
        <v>833</v>
      </c>
      <c r="B836">
        <v>1</v>
      </c>
      <c r="C836">
        <v>24</v>
      </c>
      <c r="D836" s="149">
        <f t="shared" ref="D836:D899" si="80">D835+T835</f>
        <v>178.09744310451387</v>
      </c>
      <c r="E836" s="125">
        <f>B836/(B836+Overview!$F$22)</f>
        <v>0.58823529411764708</v>
      </c>
      <c r="F836" s="118">
        <f>EXP(Overview!$F$21/Overview!$F$5-Overview!$F$21/('='!C836+273.15))</f>
        <v>1.2060497570954571</v>
      </c>
      <c r="G836" s="77">
        <f t="shared" ref="G836:G899" si="81">G835+S835</f>
        <v>2.8806574571545309</v>
      </c>
      <c r="H836" s="115">
        <f t="shared" ref="H836:H899" si="82">H835+R835</f>
        <v>0.58823529411764708</v>
      </c>
      <c r="I836" s="80">
        <f>IF((A836-Overview!$F$43)/365=ROUND((A836-Overview!$F$43)/365,0),I835*0.05,I835+U835)</f>
        <v>4751.6522809324733</v>
      </c>
      <c r="J836" s="70">
        <f>IF(D836&lt;Overview!$F$16,1,'='!G836/Overview!$F$26)</f>
        <v>124.70378602400567</v>
      </c>
      <c r="K836" s="71">
        <f>IF(D836&lt;Overview!$F$17,'='!G836/Overview!$F$26,Overview!$F$33)</f>
        <v>9.1428571428571423</v>
      </c>
      <c r="L836" s="72">
        <f t="shared" ref="L836:L899" si="83">IF(J836=1,1,K836)</f>
        <v>9.1428571428571423</v>
      </c>
      <c r="M836" s="81">
        <f>MIN(1,Overview!$F$44*F836*(G836-Overview!$F$25)^2+0.2)</f>
        <v>1</v>
      </c>
      <c r="N836" s="48">
        <f>L836*F836*Overview!$F$8</f>
        <v>0.12482270400293095</v>
      </c>
      <c r="O836" s="48">
        <f>F836*Overview!$F$6</f>
        <v>2.3686817229354781E-3</v>
      </c>
      <c r="P836" s="122">
        <f>N836*(H836/G836-(1+Overview!$F$35/'='!G836)/(Overview!$F$37*Overview!$F$33))/('='!H836+Overview!$F$36)</f>
        <v>1.7745417865287492E-3</v>
      </c>
      <c r="Q836" s="128">
        <f>(N836/G836-P836)*H836*Overview!$F$29*'='!G836^3</f>
        <v>529.01262912368895</v>
      </c>
      <c r="R836" s="57">
        <f t="shared" si="78"/>
        <v>0</v>
      </c>
      <c r="S836" s="58">
        <f t="shared" si="79"/>
        <v>1.7039490101321217E-3</v>
      </c>
      <c r="T836" s="58">
        <f>IF(D836&lt;Overview!$F$18,(1-Overview!$F$9)*'='!Q836-'='!D836*'='!O836,0)</f>
        <v>0</v>
      </c>
      <c r="U836" s="54">
        <f>IF(D836&gt;=Overview!$F$18,(1-Overview!$F$9)*'='!Q836-Overview!$F$18*'='!O836,0)</f>
        <v>44.652382468206454</v>
      </c>
      <c r="V836" s="2"/>
      <c r="W836" s="112">
        <f>G836/Overview!$F$19</f>
        <v>4.2531484676724212</v>
      </c>
      <c r="X836" s="60">
        <f>G836^3*(1+H836*Overview!$F$38)</f>
        <v>30.050578775759998</v>
      </c>
      <c r="Y836" s="61">
        <f>G836^3*Overview!$F$42*(1+Overview!$F$38*H836)+I836*Overview!$F$39/Overview!$F$40</f>
        <v>2.9110329798443741</v>
      </c>
      <c r="AD836" s="2"/>
    </row>
    <row r="837" spans="1:30">
      <c r="A837" s="34">
        <v>834</v>
      </c>
      <c r="B837">
        <v>1</v>
      </c>
      <c r="C837">
        <v>24</v>
      </c>
      <c r="D837" s="149">
        <f t="shared" si="80"/>
        <v>178.09744310451387</v>
      </c>
      <c r="E837" s="125">
        <f>B837/(B837+Overview!$F$22)</f>
        <v>0.58823529411764708</v>
      </c>
      <c r="F837" s="118">
        <f>EXP(Overview!$F$21/Overview!$F$5-Overview!$F$21/('='!C837+273.15))</f>
        <v>1.2060497570954571</v>
      </c>
      <c r="G837" s="77">
        <f t="shared" si="81"/>
        <v>2.8823614061646632</v>
      </c>
      <c r="H837" s="115">
        <f t="shared" si="82"/>
        <v>0.58823529411764708</v>
      </c>
      <c r="I837" s="80">
        <f>IF((A837-Overview!$F$43)/365=ROUND((A837-Overview!$F$43)/365,0),I836*0.05,I836+U836)</f>
        <v>4796.3046634006796</v>
      </c>
      <c r="J837" s="70">
        <f>IF(D837&lt;Overview!$F$16,1,'='!G837/Overview!$F$26)</f>
        <v>124.77755005041833</v>
      </c>
      <c r="K837" s="71">
        <f>IF(D837&lt;Overview!$F$17,'='!G837/Overview!$F$26,Overview!$F$33)</f>
        <v>9.1428571428571423</v>
      </c>
      <c r="L837" s="72">
        <f t="shared" si="83"/>
        <v>9.1428571428571423</v>
      </c>
      <c r="M837" s="81">
        <f>MIN(1,Overview!$F$44*F837*(G837-Overview!$F$25)^2+0.2)</f>
        <v>1</v>
      </c>
      <c r="N837" s="48">
        <f>L837*F837*Overview!$F$8</f>
        <v>0.12482270400293095</v>
      </c>
      <c r="O837" s="48">
        <f>F837*Overview!$F$6</f>
        <v>2.3686817229354781E-3</v>
      </c>
      <c r="P837" s="122">
        <f>N837*(H837/G837-(1+Overview!$F$35/'='!G837)/(Overview!$F$37*Overview!$F$33))/('='!H837+Overview!$F$36)</f>
        <v>1.7701417167874912E-3</v>
      </c>
      <c r="Q837" s="128">
        <f>(N837/G837-P837)*H837*Overview!$F$29*'='!G837^3</f>
        <v>529.68138475568014</v>
      </c>
      <c r="R837" s="57">
        <f t="shared" si="78"/>
        <v>0</v>
      </c>
      <c r="S837" s="58">
        <f t="shared" si="79"/>
        <v>1.7007293893034415E-3</v>
      </c>
      <c r="T837" s="58">
        <f>IF(D837&lt;Overview!$F$18,(1-Overview!$F$9)*'='!Q837-'='!D837*'='!O837,0)</f>
        <v>0</v>
      </c>
      <c r="U837" s="54">
        <f>IF(D837&gt;=Overview!$F$18,(1-Overview!$F$9)*'='!Q837-Overview!$F$18*'='!O837,0)</f>
        <v>44.709360448052109</v>
      </c>
      <c r="V837" s="2"/>
      <c r="W837" s="112">
        <f>G837/Overview!$F$19</f>
        <v>4.2556642642324869</v>
      </c>
      <c r="X837" s="60">
        <f>G837^3*(1+H837*Overview!$F$38)</f>
        <v>30.103936332802707</v>
      </c>
      <c r="Y837" s="61">
        <f>G837^3*Overview!$F$42*(1+Overview!$F$38*H837)+I837*Overview!$F$39/Overview!$F$40</f>
        <v>2.9177755089618369</v>
      </c>
      <c r="AD837" s="2"/>
    </row>
    <row r="838" spans="1:30">
      <c r="A838" s="34">
        <v>835</v>
      </c>
      <c r="B838">
        <v>1</v>
      </c>
      <c r="C838">
        <v>24</v>
      </c>
      <c r="D838" s="149">
        <f t="shared" si="80"/>
        <v>178.09744310451387</v>
      </c>
      <c r="E838" s="125">
        <f>B838/(B838+Overview!$F$22)</f>
        <v>0.58823529411764708</v>
      </c>
      <c r="F838" s="118">
        <f>EXP(Overview!$F$21/Overview!$F$5-Overview!$F$21/('='!C838+273.15))</f>
        <v>1.2060497570954571</v>
      </c>
      <c r="G838" s="77">
        <f t="shared" si="81"/>
        <v>2.8840621355539668</v>
      </c>
      <c r="H838" s="115">
        <f t="shared" si="82"/>
        <v>0.58823529411764708</v>
      </c>
      <c r="I838" s="80">
        <f>IF((A838-Overview!$F$43)/365=ROUND((A838-Overview!$F$43)/365,0),I837*0.05,I837+U837)</f>
        <v>4841.014023848732</v>
      </c>
      <c r="J838" s="70">
        <f>IF(D838&lt;Overview!$F$16,1,'='!G838/Overview!$F$26)</f>
        <v>124.85117469930593</v>
      </c>
      <c r="K838" s="71">
        <f>IF(D838&lt;Overview!$F$17,'='!G838/Overview!$F$26,Overview!$F$33)</f>
        <v>9.1428571428571423</v>
      </c>
      <c r="L838" s="72">
        <f t="shared" si="83"/>
        <v>9.1428571428571423</v>
      </c>
      <c r="M838" s="81">
        <f>MIN(1,Overview!$F$44*F838*(G838-Overview!$F$25)^2+0.2)</f>
        <v>1</v>
      </c>
      <c r="N838" s="48">
        <f>L838*F838*Overview!$F$8</f>
        <v>0.12482270400293095</v>
      </c>
      <c r="O838" s="48">
        <f>F838*Overview!$F$6</f>
        <v>2.3686817229354781E-3</v>
      </c>
      <c r="P838" s="122">
        <f>N838*(H838/G838-(1+Overview!$F$35/'='!G838)/(Overview!$F$37*Overview!$F$33))/('='!H838+Overview!$F$36)</f>
        <v>1.7657551455349566E-3</v>
      </c>
      <c r="Q838" s="128">
        <f>(N838/G838-P838)*H838*Overview!$F$29*'='!G838^3</f>
        <v>530.34934670728205</v>
      </c>
      <c r="R838" s="57">
        <f t="shared" si="78"/>
        <v>0</v>
      </c>
      <c r="S838" s="58">
        <f t="shared" si="79"/>
        <v>1.6975158519656509E-3</v>
      </c>
      <c r="T838" s="58">
        <f>IF(D838&lt;Overview!$F$18,(1-Overview!$F$9)*'='!Q838-'='!D838*'='!O838,0)</f>
        <v>0</v>
      </c>
      <c r="U838" s="54">
        <f>IF(D838&gt;=Overview!$F$18,(1-Overview!$F$9)*'='!Q838-Overview!$F$18*'='!O838,0)</f>
        <v>44.766270806328592</v>
      </c>
      <c r="V838" s="2"/>
      <c r="W838" s="112">
        <f>G838/Overview!$F$19</f>
        <v>4.258175307181407</v>
      </c>
      <c r="X838" s="60">
        <f>G838^3*(1+H838*Overview!$F$38)</f>
        <v>30.157256015104192</v>
      </c>
      <c r="Y838" s="61">
        <f>G838^3*Overview!$F$42*(1+Overview!$F$38*H838)+I838*Overview!$F$39/Overview!$F$40</f>
        <v>2.9245171053048038</v>
      </c>
      <c r="AD838" s="2"/>
    </row>
    <row r="839" spans="1:30">
      <c r="A839" s="34">
        <v>836</v>
      </c>
      <c r="B839">
        <v>1</v>
      </c>
      <c r="C839">
        <v>24</v>
      </c>
      <c r="D839" s="149">
        <f t="shared" si="80"/>
        <v>178.09744310451387</v>
      </c>
      <c r="E839" s="125">
        <f>B839/(B839+Overview!$F$22)</f>
        <v>0.58823529411764708</v>
      </c>
      <c r="F839" s="118">
        <f>EXP(Overview!$F$21/Overview!$F$5-Overview!$F$21/('='!C839+273.15))</f>
        <v>1.2060497570954571</v>
      </c>
      <c r="G839" s="77">
        <f t="shared" si="81"/>
        <v>2.8857596514059325</v>
      </c>
      <c r="H839" s="115">
        <f t="shared" si="82"/>
        <v>0.58823529411764708</v>
      </c>
      <c r="I839" s="80">
        <f>IF((A839-Overview!$F$43)/365=ROUND((A839-Overview!$F$43)/365,0),I838*0.05,I838+U838)</f>
        <v>4885.780294655061</v>
      </c>
      <c r="J839" s="70">
        <f>IF(D839&lt;Overview!$F$16,1,'='!G839/Overview!$F$26)</f>
        <v>124.92466023402305</v>
      </c>
      <c r="K839" s="71">
        <f>IF(D839&lt;Overview!$F$17,'='!G839/Overview!$F$26,Overview!$F$33)</f>
        <v>9.1428571428571423</v>
      </c>
      <c r="L839" s="72">
        <f t="shared" si="83"/>
        <v>9.1428571428571423</v>
      </c>
      <c r="M839" s="81">
        <f>MIN(1,Overview!$F$44*F839*(G839-Overview!$F$25)^2+0.2)</f>
        <v>1</v>
      </c>
      <c r="N839" s="48">
        <f>L839*F839*Overview!$F$8</f>
        <v>0.12482270400293095</v>
      </c>
      <c r="O839" s="48">
        <f>F839*Overview!$F$6</f>
        <v>2.3686817229354781E-3</v>
      </c>
      <c r="P839" s="122">
        <f>N839*(H839/G839-(1+Overview!$F$35/'='!G839)/(Overview!$F$37*Overview!$F$33))/('='!H839+Overview!$F$36)</f>
        <v>1.7613820185598283E-3</v>
      </c>
      <c r="Q839" s="128">
        <f>(N839/G839-P839)*H839*Overview!$F$29*'='!G839^3</f>
        <v>531.01651479278632</v>
      </c>
      <c r="R839" s="57">
        <f t="shared" si="78"/>
        <v>0</v>
      </c>
      <c r="S839" s="58">
        <f t="shared" si="79"/>
        <v>1.6943083866239625E-3</v>
      </c>
      <c r="T839" s="58">
        <f>IF(D839&lt;Overview!$F$18,(1-Overview!$F$9)*'='!Q839-'='!D839*'='!O839,0)</f>
        <v>0</v>
      </c>
      <c r="U839" s="54">
        <f>IF(D839&gt;=Overview!$F$18,(1-Overview!$F$9)*'='!Q839-Overview!$F$18*'='!O839,0)</f>
        <v>44.82311352721355</v>
      </c>
      <c r="V839" s="2"/>
      <c r="W839" s="112">
        <f>G839/Overview!$F$19</f>
        <v>4.2606816055011549</v>
      </c>
      <c r="X839" s="60">
        <f>G839^3*(1+H839*Overview!$F$38)</f>
        <v>30.210537693585344</v>
      </c>
      <c r="Y839" s="61">
        <f>G839^3*Overview!$F$42*(1+Overview!$F$38*H839)+I839*Overview!$F$39/Overview!$F$40</f>
        <v>2.9312577543176919</v>
      </c>
      <c r="AD839" s="2"/>
    </row>
    <row r="840" spans="1:30">
      <c r="A840" s="34">
        <v>837</v>
      </c>
      <c r="B840">
        <v>1</v>
      </c>
      <c r="C840">
        <v>24</v>
      </c>
      <c r="D840" s="149">
        <f t="shared" si="80"/>
        <v>178.09744310451387</v>
      </c>
      <c r="E840" s="125">
        <f>B840/(B840+Overview!$F$22)</f>
        <v>0.58823529411764708</v>
      </c>
      <c r="F840" s="118">
        <f>EXP(Overview!$F$21/Overview!$F$5-Overview!$F$21/('='!C840+273.15))</f>
        <v>1.2060497570954571</v>
      </c>
      <c r="G840" s="77">
        <f t="shared" si="81"/>
        <v>2.8874539597925564</v>
      </c>
      <c r="H840" s="115">
        <f t="shared" si="82"/>
        <v>0.58823529411764708</v>
      </c>
      <c r="I840" s="80">
        <f>IF((A840-Overview!$F$43)/365=ROUND((A840-Overview!$F$43)/365,0),I839*0.05,I839+U839)</f>
        <v>4930.6034081822745</v>
      </c>
      <c r="J840" s="70">
        <f>IF(D840&lt;Overview!$F$16,1,'='!G840/Overview!$F$26)</f>
        <v>124.99800691742669</v>
      </c>
      <c r="K840" s="71">
        <f>IF(D840&lt;Overview!$F$17,'='!G840/Overview!$F$26,Overview!$F$33)</f>
        <v>9.1428571428571423</v>
      </c>
      <c r="L840" s="72">
        <f t="shared" si="83"/>
        <v>9.1428571428571423</v>
      </c>
      <c r="M840" s="81">
        <f>MIN(1,Overview!$F$44*F840*(G840-Overview!$F$25)^2+0.2)</f>
        <v>1</v>
      </c>
      <c r="N840" s="48">
        <f>L840*F840*Overview!$F$8</f>
        <v>0.12482270400293095</v>
      </c>
      <c r="O840" s="48">
        <f>F840*Overview!$F$6</f>
        <v>2.3686817229354781E-3</v>
      </c>
      <c r="P840" s="122">
        <f>N840*(H840/G840-(1+Overview!$F$35/'='!G840)/(Overview!$F$37*Overview!$F$33))/('='!H840+Overview!$F$36)</f>
        <v>1.7570222819346365E-3</v>
      </c>
      <c r="Q840" s="128">
        <f>(N840/G840-P840)*H840*Overview!$F$29*'='!G840^3</f>
        <v>531.68288883269554</v>
      </c>
      <c r="R840" s="57">
        <f t="shared" si="78"/>
        <v>0</v>
      </c>
      <c r="S840" s="58">
        <f t="shared" si="79"/>
        <v>1.6911069818053065E-3</v>
      </c>
      <c r="T840" s="58">
        <f>IF(D840&lt;Overview!$F$18,(1-Overview!$F$9)*'='!Q840-'='!D840*'='!O840,0)</f>
        <v>0</v>
      </c>
      <c r="U840" s="54">
        <f>IF(D840&gt;=Overview!$F$18,(1-Overview!$F$9)*'='!Q840-Overview!$F$18*'='!O840,0)</f>
        <v>44.879888595413817</v>
      </c>
      <c r="V840" s="2"/>
      <c r="W840" s="112">
        <f>G840/Overview!$F$19</f>
        <v>4.2631831681567345</v>
      </c>
      <c r="X840" s="60">
        <f>G840^3*(1+H840*Overview!$F$38)</f>
        <v>30.263781239959144</v>
      </c>
      <c r="Y840" s="61">
        <f>G840^3*Overview!$F$42*(1+Overview!$F$38*H840)+I840*Overview!$F$39/Overview!$F$40</f>
        <v>2.9379974415155163</v>
      </c>
      <c r="AD840" s="2"/>
    </row>
    <row r="841" spans="1:30">
      <c r="A841" s="34">
        <v>838</v>
      </c>
      <c r="B841">
        <v>1</v>
      </c>
      <c r="C841">
        <v>24</v>
      </c>
      <c r="D841" s="149">
        <f t="shared" si="80"/>
        <v>178.09744310451387</v>
      </c>
      <c r="E841" s="125">
        <f>B841/(B841+Overview!$F$22)</f>
        <v>0.58823529411764708</v>
      </c>
      <c r="F841" s="118">
        <f>EXP(Overview!$F$21/Overview!$F$5-Overview!$F$21/('='!C841+273.15))</f>
        <v>1.2060497570954571</v>
      </c>
      <c r="G841" s="77">
        <f t="shared" si="81"/>
        <v>2.8891450667743617</v>
      </c>
      <c r="H841" s="115">
        <f t="shared" si="82"/>
        <v>0.58823529411764708</v>
      </c>
      <c r="I841" s="80">
        <f>IF((A841-Overview!$F$43)/365=ROUND((A841-Overview!$F$43)/365,0),I840*0.05,I840+U840)</f>
        <v>4975.4832967776883</v>
      </c>
      <c r="J841" s="70">
        <f>IF(D841&lt;Overview!$F$16,1,'='!G841/Overview!$F$26)</f>
        <v>125.07121501187713</v>
      </c>
      <c r="K841" s="71">
        <f>IF(D841&lt;Overview!$F$17,'='!G841/Overview!$F$26,Overview!$F$33)</f>
        <v>9.1428571428571423</v>
      </c>
      <c r="L841" s="72">
        <f t="shared" si="83"/>
        <v>9.1428571428571423</v>
      </c>
      <c r="M841" s="81">
        <f>MIN(1,Overview!$F$44*F841*(G841-Overview!$F$25)^2+0.2)</f>
        <v>1</v>
      </c>
      <c r="N841" s="48">
        <f>L841*F841*Overview!$F$8</f>
        <v>0.12482270400293095</v>
      </c>
      <c r="O841" s="48">
        <f>F841*Overview!$F$6</f>
        <v>2.3686817229354781E-3</v>
      </c>
      <c r="P841" s="122">
        <f>N841*(H841/G841-(1+Overview!$F$35/'='!G841)/(Overview!$F$37*Overview!$F$33))/('='!H841+Overview!$F$36)</f>
        <v>1.7526758820139037E-3</v>
      </c>
      <c r="Q841" s="128">
        <f>(N841/G841-P841)*H841*Overview!$F$29*'='!G841^3</f>
        <v>532.3484686536932</v>
      </c>
      <c r="R841" s="57">
        <f t="shared" si="78"/>
        <v>0</v>
      </c>
      <c r="S841" s="58">
        <f t="shared" si="79"/>
        <v>1.6879116260582912E-3</v>
      </c>
      <c r="T841" s="58">
        <f>IF(D841&lt;Overview!$F$18,(1-Overview!$F$9)*'='!Q841-'='!D841*'='!O841,0)</f>
        <v>0</v>
      </c>
      <c r="U841" s="54">
        <f>IF(D841&gt;=Overview!$F$18,(1-Overview!$F$9)*'='!Q841-Overview!$F$18*'='!O841,0)</f>
        <v>44.936595996162822</v>
      </c>
      <c r="V841" s="2"/>
      <c r="W841" s="112">
        <f>G841/Overview!$F$19</f>
        <v>4.2656800040962075</v>
      </c>
      <c r="X841" s="60">
        <f>G841^3*(1+H841*Overview!$F$38)</f>
        <v>30.316986526728257</v>
      </c>
      <c r="Y841" s="61">
        <f>G841^3*Overview!$F$42*(1+Overview!$F$38*H841)+I841*Overview!$F$39/Overview!$F$40</f>
        <v>2.944736152483701</v>
      </c>
      <c r="AD841" s="2"/>
    </row>
    <row r="842" spans="1:30">
      <c r="A842" s="34">
        <v>839</v>
      </c>
      <c r="B842">
        <v>1</v>
      </c>
      <c r="C842">
        <v>24</v>
      </c>
      <c r="D842" s="149">
        <f t="shared" si="80"/>
        <v>178.09744310451387</v>
      </c>
      <c r="E842" s="125">
        <f>B842/(B842+Overview!$F$22)</f>
        <v>0.58823529411764708</v>
      </c>
      <c r="F842" s="118">
        <f>EXP(Overview!$F$21/Overview!$F$5-Overview!$F$21/('='!C842+273.15))</f>
        <v>1.2060497570954571</v>
      </c>
      <c r="G842" s="77">
        <f t="shared" si="81"/>
        <v>2.8908329784004199</v>
      </c>
      <c r="H842" s="115">
        <f t="shared" si="82"/>
        <v>0.58823529411764708</v>
      </c>
      <c r="I842" s="80">
        <f>IF((A842-Overview!$F$43)/365=ROUND((A842-Overview!$F$43)/365,0),I841*0.05,I841+U841)</f>
        <v>5020.4198927738507</v>
      </c>
      <c r="J842" s="70">
        <f>IF(D842&lt;Overview!$F$16,1,'='!G842/Overview!$F$26)</f>
        <v>125.14428477923896</v>
      </c>
      <c r="K842" s="71">
        <f>IF(D842&lt;Overview!$F$17,'='!G842/Overview!$F$26,Overview!$F$33)</f>
        <v>9.1428571428571423</v>
      </c>
      <c r="L842" s="72">
        <f t="shared" si="83"/>
        <v>9.1428571428571423</v>
      </c>
      <c r="M842" s="81">
        <f>MIN(1,Overview!$F$44*F842*(G842-Overview!$F$25)^2+0.2)</f>
        <v>1</v>
      </c>
      <c r="N842" s="48">
        <f>L842*F842*Overview!$F$8</f>
        <v>0.12482270400293095</v>
      </c>
      <c r="O842" s="48">
        <f>F842*Overview!$F$6</f>
        <v>2.3686817229354781E-3</v>
      </c>
      <c r="P842" s="122">
        <f>N842*(H842/G842-(1+Overview!$F$35/'='!G842)/(Overview!$F$37*Overview!$F$33))/('='!H842+Overview!$F$36)</f>
        <v>1.7483427654323041E-3</v>
      </c>
      <c r="Q842" s="128">
        <f>(N842/G842-P842)*H842*Overview!$F$29*'='!G842^3</f>
        <v>533.01325408861123</v>
      </c>
      <c r="R842" s="57">
        <f t="shared" si="78"/>
        <v>0</v>
      </c>
      <c r="S842" s="58">
        <f t="shared" si="79"/>
        <v>1.6847223079531645E-3</v>
      </c>
      <c r="T842" s="58">
        <f>IF(D842&lt;Overview!$F$18,(1-Overview!$F$9)*'='!Q842-'='!D842*'='!O842,0)</f>
        <v>0</v>
      </c>
      <c r="U842" s="54">
        <f>IF(D842&gt;=Overview!$F$18,(1-Overview!$F$9)*'='!Q842-Overview!$F$18*'='!O842,0)</f>
        <v>44.993235715217835</v>
      </c>
      <c r="V842" s="2"/>
      <c r="W842" s="112">
        <f>G842/Overview!$F$19</f>
        <v>4.2681721222507303</v>
      </c>
      <c r="X842" s="60">
        <f>G842^3*(1+H842*Overview!$F$38)</f>
        <v>30.370153427182654</v>
      </c>
      <c r="Y842" s="61">
        <f>G842^3*Overview!$F$42*(1+Overview!$F$38*H842)+I842*Overview!$F$39/Overview!$F$40</f>
        <v>2.9514738728778847</v>
      </c>
      <c r="AD842" s="2"/>
    </row>
    <row r="843" spans="1:30">
      <c r="A843" s="34">
        <v>840</v>
      </c>
      <c r="B843">
        <v>1</v>
      </c>
      <c r="C843">
        <v>24</v>
      </c>
      <c r="D843" s="149">
        <f t="shared" si="80"/>
        <v>178.09744310451387</v>
      </c>
      <c r="E843" s="125">
        <f>B843/(B843+Overview!$F$22)</f>
        <v>0.58823529411764708</v>
      </c>
      <c r="F843" s="118">
        <f>EXP(Overview!$F$21/Overview!$F$5-Overview!$F$21/('='!C843+273.15))</f>
        <v>1.2060497570954571</v>
      </c>
      <c r="G843" s="77">
        <f t="shared" si="81"/>
        <v>2.8925177007083729</v>
      </c>
      <c r="H843" s="115">
        <f t="shared" si="82"/>
        <v>0.58823529411764708</v>
      </c>
      <c r="I843" s="80">
        <f>IF((A843-Overview!$F$43)/365=ROUND((A843-Overview!$F$43)/365,0),I842*0.05,I842+U842)</f>
        <v>5065.4131284890682</v>
      </c>
      <c r="J843" s="70">
        <f>IF(D843&lt;Overview!$F$16,1,'='!G843/Overview!$F$26)</f>
        <v>125.21721648088194</v>
      </c>
      <c r="K843" s="71">
        <f>IF(D843&lt;Overview!$F$17,'='!G843/Overview!$F$26,Overview!$F$33)</f>
        <v>9.1428571428571423</v>
      </c>
      <c r="L843" s="72">
        <f t="shared" si="83"/>
        <v>9.1428571428571423</v>
      </c>
      <c r="M843" s="81">
        <f>MIN(1,Overview!$F$44*F843*(G843-Overview!$F$25)^2+0.2)</f>
        <v>1</v>
      </c>
      <c r="N843" s="48">
        <f>L843*F843*Overview!$F$8</f>
        <v>0.12482270400293095</v>
      </c>
      <c r="O843" s="48">
        <f>F843*Overview!$F$6</f>
        <v>2.3686817229354781E-3</v>
      </c>
      <c r="P843" s="122">
        <f>N843*(H843/G843-(1+Overview!$F$35/'='!G843)/(Overview!$F$37*Overview!$F$33))/('='!H843+Overview!$F$36)</f>
        <v>1.7440228791028259E-3</v>
      </c>
      <c r="Q843" s="128">
        <f>(N843/G843-P843)*H843*Overview!$F$29*'='!G843^3</f>
        <v>533.6772449764004</v>
      </c>
      <c r="R843" s="57">
        <f t="shared" si="78"/>
        <v>0</v>
      </c>
      <c r="S843" s="58">
        <f t="shared" si="79"/>
        <v>1.6815390160817673E-3</v>
      </c>
      <c r="T843" s="58">
        <f>IF(D843&lt;Overview!$F$18,(1-Overview!$F$9)*'='!Q843-'='!D843*'='!O843,0)</f>
        <v>0</v>
      </c>
      <c r="U843" s="54">
        <f>IF(D843&gt;=Overview!$F$18,(1-Overview!$F$9)*'='!Q843-Overview!$F$18*'='!O843,0)</f>
        <v>45.049807738857474</v>
      </c>
      <c r="V843" s="2"/>
      <c r="W843" s="112">
        <f>G843/Overview!$F$19</f>
        <v>4.2706595315345828</v>
      </c>
      <c r="X843" s="60">
        <f>G843^3*(1+H843*Overview!$F$38)</f>
        <v>30.423281815397235</v>
      </c>
      <c r="Y843" s="61">
        <f>G843^3*Overview!$F$42*(1+Overview!$F$38*H843)+I843*Overview!$F$39/Overview!$F$40</f>
        <v>2.9582105884237304</v>
      </c>
      <c r="AD843" s="2"/>
    </row>
    <row r="844" spans="1:30">
      <c r="A844" s="34">
        <v>841</v>
      </c>
      <c r="B844">
        <v>1</v>
      </c>
      <c r="C844">
        <v>24</v>
      </c>
      <c r="D844" s="149">
        <f t="shared" si="80"/>
        <v>178.09744310451387</v>
      </c>
      <c r="E844" s="125">
        <f>B844/(B844+Overview!$F$22)</f>
        <v>0.58823529411764708</v>
      </c>
      <c r="F844" s="118">
        <f>EXP(Overview!$F$21/Overview!$F$5-Overview!$F$21/('='!C844+273.15))</f>
        <v>1.2060497570954571</v>
      </c>
      <c r="G844" s="77">
        <f t="shared" si="81"/>
        <v>2.8941992397244545</v>
      </c>
      <c r="H844" s="115">
        <f t="shared" si="82"/>
        <v>0.58823529411764708</v>
      </c>
      <c r="I844" s="80">
        <f>IF((A844-Overview!$F$43)/365=ROUND((A844-Overview!$F$43)/365,0),I843*0.05,I843+U843)</f>
        <v>5110.4629362279256</v>
      </c>
      <c r="J844" s="70">
        <f>IF(D844&lt;Overview!$F$16,1,'='!G844/Overview!$F$26)</f>
        <v>125.29001037768202</v>
      </c>
      <c r="K844" s="71">
        <f>IF(D844&lt;Overview!$F$17,'='!G844/Overview!$F$26,Overview!$F$33)</f>
        <v>9.1428571428571423</v>
      </c>
      <c r="L844" s="72">
        <f t="shared" si="83"/>
        <v>9.1428571428571423</v>
      </c>
      <c r="M844" s="81">
        <f>MIN(1,Overview!$F$44*F844*(G844-Overview!$F$25)^2+0.2)</f>
        <v>1</v>
      </c>
      <c r="N844" s="48">
        <f>L844*F844*Overview!$F$8</f>
        <v>0.12482270400293095</v>
      </c>
      <c r="O844" s="48">
        <f>F844*Overview!$F$6</f>
        <v>2.3686817229354781E-3</v>
      </c>
      <c r="P844" s="122">
        <f>N844*(H844/G844-(1+Overview!$F$35/'='!G844)/(Overview!$F$37*Overview!$F$33))/('='!H844+Overview!$F$36)</f>
        <v>1.7397161702149692E-3</v>
      </c>
      <c r="Q844" s="128">
        <f>(N844/G844-P844)*H844*Overview!$F$29*'='!G844^3</f>
        <v>534.34044116209964</v>
      </c>
      <c r="R844" s="57">
        <f t="shared" si="78"/>
        <v>0</v>
      </c>
      <c r="S844" s="58">
        <f t="shared" si="79"/>
        <v>1.6783617390575009E-3</v>
      </c>
      <c r="T844" s="58">
        <f>IF(D844&lt;Overview!$F$18,(1-Overview!$F$9)*'='!Q844-'='!D844*'='!O844,0)</f>
        <v>0</v>
      </c>
      <c r="U844" s="54">
        <f>IF(D844&gt;=Overview!$F$18,(1-Overview!$F$9)*'='!Q844-Overview!$F$18*'='!O844,0)</f>
        <v>45.106312053879044</v>
      </c>
      <c r="V844" s="2"/>
      <c r="W844" s="112">
        <f>G844/Overview!$F$19</f>
        <v>4.2731422408452007</v>
      </c>
      <c r="X844" s="60">
        <f>G844^3*(1+H844*Overview!$F$38)</f>
        <v>30.476371566229471</v>
      </c>
      <c r="Y844" s="61">
        <f>G844^3*Overview!$F$42*(1+Overview!$F$38*H844)+I844*Overview!$F$39/Overview!$F$40</f>
        <v>2.9649462849167385</v>
      </c>
      <c r="AD844" s="2"/>
    </row>
    <row r="845" spans="1:30">
      <c r="A845" s="34">
        <v>842</v>
      </c>
      <c r="B845">
        <v>1</v>
      </c>
      <c r="C845">
        <v>24</v>
      </c>
      <c r="D845" s="149">
        <f t="shared" si="80"/>
        <v>178.09744310451387</v>
      </c>
      <c r="E845" s="125">
        <f>B845/(B845+Overview!$F$22)</f>
        <v>0.58823529411764708</v>
      </c>
      <c r="F845" s="118">
        <f>EXP(Overview!$F$21/Overview!$F$5-Overview!$F$21/('='!C845+273.15))</f>
        <v>1.2060497570954571</v>
      </c>
      <c r="G845" s="77">
        <f t="shared" si="81"/>
        <v>2.8958776014635119</v>
      </c>
      <c r="H845" s="115">
        <f t="shared" si="82"/>
        <v>0.58823529411764708</v>
      </c>
      <c r="I845" s="80">
        <f>IF((A845-Overview!$F$43)/365=ROUND((A845-Overview!$F$43)/365,0),I844*0.05,I844+U844)</f>
        <v>5155.5692482818049</v>
      </c>
      <c r="J845" s="70">
        <f>IF(D845&lt;Overview!$F$16,1,'='!G845/Overview!$F$26)</f>
        <v>125.36266673002217</v>
      </c>
      <c r="K845" s="71">
        <f>IF(D845&lt;Overview!$F$17,'='!G845/Overview!$F$26,Overview!$F$33)</f>
        <v>9.1428571428571423</v>
      </c>
      <c r="L845" s="72">
        <f t="shared" si="83"/>
        <v>9.1428571428571423</v>
      </c>
      <c r="M845" s="81">
        <f>MIN(1,Overview!$F$44*F845*(G845-Overview!$F$25)^2+0.2)</f>
        <v>1</v>
      </c>
      <c r="N845" s="48">
        <f>L845*F845*Overview!$F$8</f>
        <v>0.12482270400293095</v>
      </c>
      <c r="O845" s="48">
        <f>F845*Overview!$F$6</f>
        <v>2.3686817229354781E-3</v>
      </c>
      <c r="P845" s="122">
        <f>N845*(H845/G845-(1+Overview!$F$35/'='!G845)/(Overview!$F$37*Overview!$F$33))/('='!H845+Overview!$F$36)</f>
        <v>1.7354225862329349E-3</v>
      </c>
      <c r="Q845" s="128">
        <f>(N845/G845-P845)*H845*Overview!$F$29*'='!G845^3</f>
        <v>535.00284249680499</v>
      </c>
      <c r="R845" s="57">
        <f t="shared" si="78"/>
        <v>0</v>
      </c>
      <c r="S845" s="58">
        <f t="shared" si="79"/>
        <v>1.6751904655152789E-3</v>
      </c>
      <c r="T845" s="58">
        <f>IF(D845&lt;Overview!$F$18,(1-Overview!$F$9)*'='!Q845-'='!D845*'='!O845,0)</f>
        <v>0</v>
      </c>
      <c r="U845" s="54">
        <f>IF(D845&gt;=Overview!$F$18,(1-Overview!$F$9)*'='!Q845-Overview!$F$18*'='!O845,0)</f>
        <v>45.16274864759594</v>
      </c>
      <c r="V845" s="2"/>
      <c r="W845" s="112">
        <f>G845/Overview!$F$19</f>
        <v>4.27562025906321</v>
      </c>
      <c r="X845" s="60">
        <f>G845^3*(1+H845*Overview!$F$38)</f>
        <v>30.529422555317002</v>
      </c>
      <c r="Y845" s="61">
        <f>G845^3*Overview!$F$42*(1+Overview!$F$38*H845)+I845*Overview!$F$39/Overview!$F$40</f>
        <v>2.9716809482220485</v>
      </c>
      <c r="AD845" s="2"/>
    </row>
    <row r="846" spans="1:30">
      <c r="A846" s="34">
        <v>843</v>
      </c>
      <c r="B846">
        <v>1</v>
      </c>
      <c r="C846">
        <v>24</v>
      </c>
      <c r="D846" s="149">
        <f t="shared" si="80"/>
        <v>178.09744310451387</v>
      </c>
      <c r="E846" s="125">
        <f>B846/(B846+Overview!$F$22)</f>
        <v>0.58823529411764708</v>
      </c>
      <c r="F846" s="118">
        <f>EXP(Overview!$F$21/Overview!$F$5-Overview!$F$21/('='!C846+273.15))</f>
        <v>1.2060497570954571</v>
      </c>
      <c r="G846" s="77">
        <f t="shared" si="81"/>
        <v>2.8975527919290274</v>
      </c>
      <c r="H846" s="115">
        <f t="shared" si="82"/>
        <v>0.58823529411764708</v>
      </c>
      <c r="I846" s="80">
        <f>IF((A846-Overview!$F$43)/365=ROUND((A846-Overview!$F$43)/365,0),I845*0.05,I845+U845)</f>
        <v>5200.7319969294012</v>
      </c>
      <c r="J846" s="70">
        <f>IF(D846&lt;Overview!$F$16,1,'='!G846/Overview!$F$26)</f>
        <v>125.43518579779339</v>
      </c>
      <c r="K846" s="71">
        <f>IF(D846&lt;Overview!$F$17,'='!G846/Overview!$F$26,Overview!$F$33)</f>
        <v>9.1428571428571423</v>
      </c>
      <c r="L846" s="72">
        <f t="shared" si="83"/>
        <v>9.1428571428571423</v>
      </c>
      <c r="M846" s="81">
        <f>MIN(1,Overview!$F$44*F846*(G846-Overview!$F$25)^2+0.2)</f>
        <v>1</v>
      </c>
      <c r="N846" s="48">
        <f>L846*F846*Overview!$F$8</f>
        <v>0.12482270400293095</v>
      </c>
      <c r="O846" s="48">
        <f>F846*Overview!$F$6</f>
        <v>2.3686817229354781E-3</v>
      </c>
      <c r="P846" s="122">
        <f>N846*(H846/G846-(1+Overview!$F$35/'='!G846)/(Overview!$F$37*Overview!$F$33))/('='!H846+Overview!$F$36)</f>
        <v>1.7311420748938422E-3</v>
      </c>
      <c r="Q846" s="128">
        <f>(N846/G846-P846)*H846*Overview!$F$29*'='!G846^3</f>
        <v>535.66444883763938</v>
      </c>
      <c r="R846" s="57">
        <f t="shared" si="78"/>
        <v>0</v>
      </c>
      <c r="S846" s="58">
        <f t="shared" si="79"/>
        <v>1.6720251841114873E-3</v>
      </c>
      <c r="T846" s="58">
        <f>IF(D846&lt;Overview!$F$18,(1-Overview!$F$9)*'='!Q846-'='!D846*'='!O846,0)</f>
        <v>0</v>
      </c>
      <c r="U846" s="54">
        <f>IF(D846&gt;=Overview!$F$18,(1-Overview!$F$9)*'='!Q846-Overview!$F$18*'='!O846,0)</f>
        <v>45.219117507835037</v>
      </c>
      <c r="V846" s="2"/>
      <c r="W846" s="112">
        <f>G846/Overview!$F$19</f>
        <v>4.2780935950524546</v>
      </c>
      <c r="X846" s="60">
        <f>G846^3*(1+H846*Overview!$F$38)</f>
        <v>30.582434659075258</v>
      </c>
      <c r="Y846" s="61">
        <f>G846^3*Overview!$F$42*(1+Overview!$F$38*H846)+I846*Overview!$F$39/Overview!$F$40</f>
        <v>2.9784145642742508</v>
      </c>
      <c r="AD846" s="2"/>
    </row>
    <row r="847" spans="1:30">
      <c r="A847" s="34">
        <v>844</v>
      </c>
      <c r="B847">
        <v>1</v>
      </c>
      <c r="C847">
        <v>24</v>
      </c>
      <c r="D847" s="149">
        <f t="shared" si="80"/>
        <v>178.09744310451387</v>
      </c>
      <c r="E847" s="125">
        <f>B847/(B847+Overview!$F$22)</f>
        <v>0.58823529411764708</v>
      </c>
      <c r="F847" s="118">
        <f>EXP(Overview!$F$21/Overview!$F$5-Overview!$F$21/('='!C847+273.15))</f>
        <v>1.2060497570954571</v>
      </c>
      <c r="G847" s="77">
        <f t="shared" si="81"/>
        <v>2.8992248171131387</v>
      </c>
      <c r="H847" s="115">
        <f t="shared" si="82"/>
        <v>0.58823529411764708</v>
      </c>
      <c r="I847" s="80">
        <f>IF((A847-Overview!$F$43)/365=ROUND((A847-Overview!$F$43)/365,0),I846*0.05,I846+U846)</f>
        <v>5245.9511144372364</v>
      </c>
      <c r="J847" s="70">
        <f>IF(D847&lt;Overview!$F$16,1,'='!G847/Overview!$F$26)</f>
        <v>125.50756784039562</v>
      </c>
      <c r="K847" s="71">
        <f>IF(D847&lt;Overview!$F$17,'='!G847/Overview!$F$26,Overview!$F$33)</f>
        <v>9.1428571428571423</v>
      </c>
      <c r="L847" s="72">
        <f t="shared" si="83"/>
        <v>9.1428571428571423</v>
      </c>
      <c r="M847" s="81">
        <f>MIN(1,Overview!$F$44*F847*(G847-Overview!$F$25)^2+0.2)</f>
        <v>1</v>
      </c>
      <c r="N847" s="48">
        <f>L847*F847*Overview!$F$8</f>
        <v>0.12482270400293095</v>
      </c>
      <c r="O847" s="48">
        <f>F847*Overview!$F$6</f>
        <v>2.3686817229354781E-3</v>
      </c>
      <c r="P847" s="122">
        <f>N847*(H847/G847-(1+Overview!$F$35/'='!G847)/(Overview!$F$37*Overview!$F$33))/('='!H847+Overview!$F$36)</f>
        <v>1.7268745842059605E-3</v>
      </c>
      <c r="Q847" s="128">
        <f>(N847/G847-P847)*H847*Overview!$F$29*'='!G847^3</f>
        <v>536.32526004772194</v>
      </c>
      <c r="R847" s="57">
        <f t="shared" si="78"/>
        <v>0</v>
      </c>
      <c r="S847" s="58">
        <f t="shared" si="79"/>
        <v>1.6688658835239511E-3</v>
      </c>
      <c r="T847" s="58">
        <f>IF(D847&lt;Overview!$F$18,(1-Overview!$F$9)*'='!Q847-'='!D847*'='!O847,0)</f>
        <v>0</v>
      </c>
      <c r="U847" s="54">
        <f>IF(D847&gt;=Overview!$F$18,(1-Overview!$F$9)*'='!Q847-Overview!$F$18*'='!O847,0)</f>
        <v>45.275418622934069</v>
      </c>
      <c r="V847" s="2"/>
      <c r="W847" s="112">
        <f>G847/Overview!$F$19</f>
        <v>4.2805622576600308</v>
      </c>
      <c r="X847" s="60">
        <f>G847^3*(1+H847*Overview!$F$38)</f>
        <v>30.635407754695109</v>
      </c>
      <c r="Y847" s="61">
        <f>G847^3*Overview!$F$42*(1+Overview!$F$38*H847)+I847*Overview!$F$39/Overview!$F$40</f>
        <v>2.9851471190771957</v>
      </c>
      <c r="AD847" s="2"/>
    </row>
    <row r="848" spans="1:30">
      <c r="A848" s="34">
        <v>845</v>
      </c>
      <c r="B848">
        <v>1</v>
      </c>
      <c r="C848">
        <v>24</v>
      </c>
      <c r="D848" s="149">
        <f t="shared" si="80"/>
        <v>178.09744310451387</v>
      </c>
      <c r="E848" s="125">
        <f>B848/(B848+Overview!$F$22)</f>
        <v>0.58823529411764708</v>
      </c>
      <c r="F848" s="118">
        <f>EXP(Overview!$F$21/Overview!$F$5-Overview!$F$21/('='!C848+273.15))</f>
        <v>1.2060497570954571</v>
      </c>
      <c r="G848" s="77">
        <f t="shared" si="81"/>
        <v>2.9008936829966627</v>
      </c>
      <c r="H848" s="115">
        <f t="shared" si="82"/>
        <v>0.58823529411764708</v>
      </c>
      <c r="I848" s="80">
        <f>IF((A848-Overview!$F$43)/365=ROUND((A848-Overview!$F$43)/365,0),I847*0.05,I847+U847)</f>
        <v>5291.2265330601704</v>
      </c>
      <c r="J848" s="70">
        <f>IF(D848&lt;Overview!$F$16,1,'='!G848/Overview!$F$26)</f>
        <v>125.57981311673865</v>
      </c>
      <c r="K848" s="71">
        <f>IF(D848&lt;Overview!$F$17,'='!G848/Overview!$F$26,Overview!$F$33)</f>
        <v>9.1428571428571423</v>
      </c>
      <c r="L848" s="72">
        <f t="shared" si="83"/>
        <v>9.1428571428571423</v>
      </c>
      <c r="M848" s="81">
        <f>MIN(1,Overview!$F$44*F848*(G848-Overview!$F$25)^2+0.2)</f>
        <v>1</v>
      </c>
      <c r="N848" s="48">
        <f>L848*F848*Overview!$F$8</f>
        <v>0.12482270400293095</v>
      </c>
      <c r="O848" s="48">
        <f>F848*Overview!$F$6</f>
        <v>2.3686817229354781E-3</v>
      </c>
      <c r="P848" s="122">
        <f>N848*(H848/G848-(1+Overview!$F$35/'='!G848)/(Overview!$F$37*Overview!$F$33))/('='!H848+Overview!$F$36)</f>
        <v>1.7226200624469435E-3</v>
      </c>
      <c r="Q848" s="128">
        <f>(N848/G848-P848)*H848*Overview!$F$29*'='!G848^3</f>
        <v>536.98527599613828</v>
      </c>
      <c r="R848" s="57">
        <f t="shared" si="78"/>
        <v>0</v>
      </c>
      <c r="S848" s="58">
        <f t="shared" si="79"/>
        <v>1.665712552451885E-3</v>
      </c>
      <c r="T848" s="58">
        <f>IF(D848&lt;Overview!$F$18,(1-Overview!$F$9)*'='!Q848-'='!D848*'='!O848,0)</f>
        <v>0</v>
      </c>
      <c r="U848" s="54">
        <f>IF(D848&gt;=Overview!$F$18,(1-Overview!$F$9)*'='!Q848-Overview!$F$18*'='!O848,0)</f>
        <v>45.331651981739142</v>
      </c>
      <c r="V848" s="2"/>
      <c r="W848" s="112">
        <f>G848/Overview!$F$19</f>
        <v>4.2830262557163188</v>
      </c>
      <c r="X848" s="60">
        <f>G848^3*(1+H848*Overview!$F$38)</f>
        <v>30.688341720140464</v>
      </c>
      <c r="Y848" s="61">
        <f>G848^3*Overview!$F$42*(1+Overview!$F$38*H848)+I848*Overview!$F$39/Overview!$F$40</f>
        <v>2.9918785987038015</v>
      </c>
      <c r="AD848" s="2"/>
    </row>
    <row r="849" spans="1:30">
      <c r="A849" s="34">
        <v>846</v>
      </c>
      <c r="B849">
        <v>1</v>
      </c>
      <c r="C849">
        <v>24</v>
      </c>
      <c r="D849" s="149">
        <f t="shared" si="80"/>
        <v>178.09744310451387</v>
      </c>
      <c r="E849" s="125">
        <f>B849/(B849+Overview!$F$22)</f>
        <v>0.58823529411764708</v>
      </c>
      <c r="F849" s="118">
        <f>EXP(Overview!$F$21/Overview!$F$5-Overview!$F$21/('='!C849+273.15))</f>
        <v>1.2060497570954571</v>
      </c>
      <c r="G849" s="77">
        <f t="shared" si="81"/>
        <v>2.9025593955491145</v>
      </c>
      <c r="H849" s="115">
        <f t="shared" si="82"/>
        <v>0.58823529411764708</v>
      </c>
      <c r="I849" s="80">
        <f>IF((A849-Overview!$F$43)/365=ROUND((A849-Overview!$F$43)/365,0),I848*0.05,I848+U848)</f>
        <v>5336.5581850419094</v>
      </c>
      <c r="J849" s="70">
        <f>IF(D849&lt;Overview!$F$16,1,'='!G849/Overview!$F$26)</f>
        <v>125.65192188524306</v>
      </c>
      <c r="K849" s="71">
        <f>IF(D849&lt;Overview!$F$17,'='!G849/Overview!$F$26,Overview!$F$33)</f>
        <v>9.1428571428571423</v>
      </c>
      <c r="L849" s="72">
        <f t="shared" si="83"/>
        <v>9.1428571428571423</v>
      </c>
      <c r="M849" s="81">
        <f>MIN(1,Overview!$F$44*F849*(G849-Overview!$F$25)^2+0.2)</f>
        <v>1</v>
      </c>
      <c r="N849" s="48">
        <f>L849*F849*Overview!$F$8</f>
        <v>0.12482270400293095</v>
      </c>
      <c r="O849" s="48">
        <f>F849*Overview!$F$6</f>
        <v>2.3686817229354781E-3</v>
      </c>
      <c r="P849" s="122">
        <f>N849*(H849/G849-(1+Overview!$F$35/'='!G849)/(Overview!$F$37*Overview!$F$33))/('='!H849+Overview!$F$36)</f>
        <v>1.7183784581620879E-3</v>
      </c>
      <c r="Q849" s="128">
        <f>(N849/G849-P849)*H849*Overview!$F$29*'='!G849^3</f>
        <v>537.64449655791043</v>
      </c>
      <c r="R849" s="57">
        <f t="shared" si="78"/>
        <v>0</v>
      </c>
      <c r="S849" s="58">
        <f t="shared" si="79"/>
        <v>1.6625651796158564E-3</v>
      </c>
      <c r="T849" s="58">
        <f>IF(D849&lt;Overview!$F$18,(1-Overview!$F$9)*'='!Q849-'='!D849*'='!O849,0)</f>
        <v>0</v>
      </c>
      <c r="U849" s="54">
        <f>IF(D849&gt;=Overview!$F$18,(1-Overview!$F$9)*'='!Q849-Overview!$F$18*'='!O849,0)</f>
        <v>45.387817573602128</v>
      </c>
      <c r="V849" s="2"/>
      <c r="W849" s="112">
        <f>G849/Overview!$F$19</f>
        <v>4.2854855980350131</v>
      </c>
      <c r="X849" s="60">
        <f>G849^3*(1+H849*Overview!$F$38)</f>
        <v>30.741236434145922</v>
      </c>
      <c r="Y849" s="61">
        <f>G849^3*Overview!$F$42*(1+Overview!$F$38*H849)+I849*Overview!$F$39/Overview!$F$40</f>
        <v>2.9986089892958629</v>
      </c>
      <c r="AD849" s="2"/>
    </row>
    <row r="850" spans="1:30">
      <c r="A850" s="34">
        <v>847</v>
      </c>
      <c r="B850">
        <v>1</v>
      </c>
      <c r="C850">
        <v>24</v>
      </c>
      <c r="D850" s="149">
        <f t="shared" si="80"/>
        <v>178.09744310451387</v>
      </c>
      <c r="E850" s="125">
        <f>B850/(B850+Overview!$F$22)</f>
        <v>0.58823529411764708</v>
      </c>
      <c r="F850" s="118">
        <f>EXP(Overview!$F$21/Overview!$F$5-Overview!$F$21/('='!C850+273.15))</f>
        <v>1.2060497570954571</v>
      </c>
      <c r="G850" s="77">
        <f t="shared" si="81"/>
        <v>2.9042219607287305</v>
      </c>
      <c r="H850" s="115">
        <f t="shared" si="82"/>
        <v>0.58823529411764708</v>
      </c>
      <c r="I850" s="80">
        <f>IF((A850-Overview!$F$43)/365=ROUND((A850-Overview!$F$43)/365,0),I849*0.05,I849+U849)</f>
        <v>5381.9460026155111</v>
      </c>
      <c r="J850" s="70">
        <f>IF(D850&lt;Overview!$F$16,1,'='!G850/Overview!$F$26)</f>
        <v>125.72389440384116</v>
      </c>
      <c r="K850" s="71">
        <f>IF(D850&lt;Overview!$F$17,'='!G850/Overview!$F$26,Overview!$F$33)</f>
        <v>9.1428571428571423</v>
      </c>
      <c r="L850" s="72">
        <f t="shared" si="83"/>
        <v>9.1428571428571423</v>
      </c>
      <c r="M850" s="81">
        <f>MIN(1,Overview!$F$44*F850*(G850-Overview!$F$25)^2+0.2)</f>
        <v>1</v>
      </c>
      <c r="N850" s="48">
        <f>L850*F850*Overview!$F$8</f>
        <v>0.12482270400293095</v>
      </c>
      <c r="O850" s="48">
        <f>F850*Overview!$F$6</f>
        <v>2.3686817229354781E-3</v>
      </c>
      <c r="P850" s="122">
        <f>N850*(H850/G850-(1+Overview!$F$35/'='!G850)/(Overview!$F$37*Overview!$F$33))/('='!H850+Overview!$F$36)</f>
        <v>1.7141497201626028E-3</v>
      </c>
      <c r="Q850" s="128">
        <f>(N850/G850-P850)*H850*Overview!$F$29*'='!G850^3</f>
        <v>538.30292161396699</v>
      </c>
      <c r="R850" s="57">
        <f t="shared" si="78"/>
        <v>0</v>
      </c>
      <c r="S850" s="58">
        <f t="shared" si="79"/>
        <v>1.6594237537577465E-3</v>
      </c>
      <c r="T850" s="58">
        <f>IF(D850&lt;Overview!$F$18,(1-Overview!$F$9)*'='!Q850-'='!D850*'='!O850,0)</f>
        <v>0</v>
      </c>
      <c r="U850" s="54">
        <f>IF(D850&gt;=Overview!$F$18,(1-Overview!$F$9)*'='!Q850-Overview!$F$18*'='!O850,0)</f>
        <v>45.443915388378144</v>
      </c>
      <c r="V850" s="2"/>
      <c r="W850" s="112">
        <f>G850/Overview!$F$19</f>
        <v>4.2879402934131559</v>
      </c>
      <c r="X850" s="60">
        <f>G850^3*(1+H850*Overview!$F$38)</f>
        <v>30.794091776214419</v>
      </c>
      <c r="Y850" s="61">
        <f>G850^3*Overview!$F$42*(1+Overview!$F$38*H850)+I850*Overview!$F$39/Overview!$F$40</f>
        <v>3.0053382770638626</v>
      </c>
      <c r="AD850" s="2"/>
    </row>
    <row r="851" spans="1:30">
      <c r="A851" s="34">
        <v>848</v>
      </c>
      <c r="B851">
        <v>1</v>
      </c>
      <c r="C851">
        <v>24</v>
      </c>
      <c r="D851" s="149">
        <f t="shared" si="80"/>
        <v>178.09744310451387</v>
      </c>
      <c r="E851" s="125">
        <f>B851/(B851+Overview!$F$22)</f>
        <v>0.58823529411764708</v>
      </c>
      <c r="F851" s="118">
        <f>EXP(Overview!$F$21/Overview!$F$5-Overview!$F$21/('='!C851+273.15))</f>
        <v>1.2060497570954571</v>
      </c>
      <c r="G851" s="77">
        <f t="shared" si="81"/>
        <v>2.9058813844824884</v>
      </c>
      <c r="H851" s="115">
        <f t="shared" si="82"/>
        <v>0.58823529411764708</v>
      </c>
      <c r="I851" s="80">
        <f>IF((A851-Overview!$F$43)/365=ROUND((A851-Overview!$F$43)/365,0),I850*0.05,I850+U850)</f>
        <v>5427.3899180038889</v>
      </c>
      <c r="J851" s="70">
        <f>IF(D851&lt;Overview!$F$16,1,'='!G851/Overview!$F$26)</f>
        <v>125.79573092997786</v>
      </c>
      <c r="K851" s="71">
        <f>IF(D851&lt;Overview!$F$17,'='!G851/Overview!$F$26,Overview!$F$33)</f>
        <v>9.1428571428571423</v>
      </c>
      <c r="L851" s="72">
        <f t="shared" si="83"/>
        <v>9.1428571428571423</v>
      </c>
      <c r="M851" s="81">
        <f>MIN(1,Overview!$F$44*F851*(G851-Overview!$F$25)^2+0.2)</f>
        <v>1</v>
      </c>
      <c r="N851" s="48">
        <f>L851*F851*Overview!$F$8</f>
        <v>0.12482270400293095</v>
      </c>
      <c r="O851" s="48">
        <f>F851*Overview!$F$6</f>
        <v>2.3686817229354781E-3</v>
      </c>
      <c r="P851" s="122">
        <f>N851*(H851/G851-(1+Overview!$F$35/'='!G851)/(Overview!$F$37*Overview!$F$33))/('='!H851+Overview!$F$36)</f>
        <v>1.709933797523892E-3</v>
      </c>
      <c r="Q851" s="128">
        <f>(N851/G851-P851)*H851*Overview!$F$29*'='!G851^3</f>
        <v>538.96055105111157</v>
      </c>
      <c r="R851" s="57">
        <f t="shared" si="78"/>
        <v>0</v>
      </c>
      <c r="S851" s="58">
        <f t="shared" si="79"/>
        <v>1.6562882636407088E-3</v>
      </c>
      <c r="T851" s="58">
        <f>IF(D851&lt;Overview!$F$18,(1-Overview!$F$9)*'='!Q851-'='!D851*'='!O851,0)</f>
        <v>0</v>
      </c>
      <c r="U851" s="54">
        <f>IF(D851&gt;=Overview!$F$18,(1-Overview!$F$9)*'='!Q851-Overview!$F$18*'='!O851,0)</f>
        <v>45.499945416422861</v>
      </c>
      <c r="V851" s="2"/>
      <c r="W851" s="112">
        <f>G851/Overview!$F$19</f>
        <v>4.2903903506311654</v>
      </c>
      <c r="X851" s="60">
        <f>G851^3*(1+H851*Overview!$F$38)</f>
        <v>30.846907626614787</v>
      </c>
      <c r="Y851" s="61">
        <f>G851^3*Overview!$F$42*(1+Overview!$F$38*H851)+I851*Overview!$F$39/Overview!$F$40</f>
        <v>3.0120664482867721</v>
      </c>
      <c r="AD851" s="2"/>
    </row>
    <row r="852" spans="1:30">
      <c r="A852" s="34">
        <v>849</v>
      </c>
      <c r="B852">
        <v>1</v>
      </c>
      <c r="C852">
        <v>24</v>
      </c>
      <c r="D852" s="149">
        <f t="shared" si="80"/>
        <v>178.09744310451387</v>
      </c>
      <c r="E852" s="125">
        <f>B852/(B852+Overview!$F$22)</f>
        <v>0.58823529411764708</v>
      </c>
      <c r="F852" s="118">
        <f>EXP(Overview!$F$21/Overview!$F$5-Overview!$F$21/('='!C852+273.15))</f>
        <v>1.2060497570954571</v>
      </c>
      <c r="G852" s="77">
        <f t="shared" si="81"/>
        <v>2.9075376727461291</v>
      </c>
      <c r="H852" s="115">
        <f t="shared" si="82"/>
        <v>0.58823529411764708</v>
      </c>
      <c r="I852" s="80">
        <f>IF((A852-Overview!$F$43)/365=ROUND((A852-Overview!$F$43)/365,0),I851*0.05,I851+U851)</f>
        <v>5472.8898634203115</v>
      </c>
      <c r="J852" s="70">
        <f>IF(D852&lt;Overview!$F$16,1,'='!G852/Overview!$F$26)</f>
        <v>125.86743172061165</v>
      </c>
      <c r="K852" s="71">
        <f>IF(D852&lt;Overview!$F$17,'='!G852/Overview!$F$26,Overview!$F$33)</f>
        <v>9.1428571428571423</v>
      </c>
      <c r="L852" s="72">
        <f t="shared" si="83"/>
        <v>9.1428571428571423</v>
      </c>
      <c r="M852" s="81">
        <f>MIN(1,Overview!$F$44*F852*(G852-Overview!$F$25)^2+0.2)</f>
        <v>1</v>
      </c>
      <c r="N852" s="48">
        <f>L852*F852*Overview!$F$8</f>
        <v>0.12482270400293095</v>
      </c>
      <c r="O852" s="48">
        <f>F852*Overview!$F$6</f>
        <v>2.3686817229354781E-3</v>
      </c>
      <c r="P852" s="122">
        <f>N852*(H852/G852-(1+Overview!$F$35/'='!G852)/(Overview!$F$37*Overview!$F$33))/('='!H852+Overview!$F$36)</f>
        <v>1.7057306395838483E-3</v>
      </c>
      <c r="Q852" s="128">
        <f>(N852/G852-P852)*H852*Overview!$F$29*'='!G852^3</f>
        <v>539.61738476199582</v>
      </c>
      <c r="R852" s="57">
        <f t="shared" si="78"/>
        <v>0</v>
      </c>
      <c r="S852" s="58">
        <f t="shared" si="79"/>
        <v>1.6531586980491296E-3</v>
      </c>
      <c r="T852" s="58">
        <f>IF(D852&lt;Overview!$F$18,(1-Overview!$F$9)*'='!Q852-'='!D852*'='!O852,0)</f>
        <v>0</v>
      </c>
      <c r="U852" s="54">
        <f>IF(D852&gt;=Overview!$F$18,(1-Overview!$F$9)*'='!Q852-Overview!$F$18*'='!O852,0)</f>
        <v>45.5559076485902</v>
      </c>
      <c r="V852" s="2"/>
      <c r="W852" s="112">
        <f>G852/Overview!$F$19</f>
        <v>4.2928357784528703</v>
      </c>
      <c r="X852" s="60">
        <f>G852^3*(1+H852*Overview!$F$38)</f>
        <v>30.899683866379469</v>
      </c>
      <c r="Y852" s="61">
        <f>G852^3*Overview!$F$42*(1+Overview!$F$38*H852)+I852*Overview!$F$39/Overview!$F$40</f>
        <v>3.0187934893118715</v>
      </c>
      <c r="AD852" s="2"/>
    </row>
    <row r="853" spans="1:30">
      <c r="A853" s="34">
        <v>850</v>
      </c>
      <c r="B853">
        <v>1</v>
      </c>
      <c r="C853">
        <v>24</v>
      </c>
      <c r="D853" s="149">
        <f t="shared" si="80"/>
        <v>178.09744310451387</v>
      </c>
      <c r="E853" s="125">
        <f>B853/(B853+Overview!$F$22)</f>
        <v>0.58823529411764708</v>
      </c>
      <c r="F853" s="118">
        <f>EXP(Overview!$F$21/Overview!$F$5-Overview!$F$21/('='!C853+273.15))</f>
        <v>1.2060497570954571</v>
      </c>
      <c r="G853" s="77">
        <f t="shared" si="81"/>
        <v>2.9091908314441781</v>
      </c>
      <c r="H853" s="115">
        <f t="shared" si="82"/>
        <v>0.58823529411764708</v>
      </c>
      <c r="I853" s="80">
        <f>IF((A853-Overview!$F$43)/365=ROUND((A853-Overview!$F$43)/365,0),I852*0.05,I852+U852)</f>
        <v>5518.4457710689021</v>
      </c>
      <c r="J853" s="70">
        <f>IF(D853&lt;Overview!$F$16,1,'='!G853/Overview!$F$26)</f>
        <v>125.93899703221551</v>
      </c>
      <c r="K853" s="71">
        <f>IF(D853&lt;Overview!$F$17,'='!G853/Overview!$F$26,Overview!$F$33)</f>
        <v>9.1428571428571423</v>
      </c>
      <c r="L853" s="72">
        <f t="shared" si="83"/>
        <v>9.1428571428571423</v>
      </c>
      <c r="M853" s="81">
        <f>MIN(1,Overview!$F$44*F853*(G853-Overview!$F$25)^2+0.2)</f>
        <v>1</v>
      </c>
      <c r="N853" s="48">
        <f>L853*F853*Overview!$F$8</f>
        <v>0.12482270400293095</v>
      </c>
      <c r="O853" s="48">
        <f>F853*Overview!$F$6</f>
        <v>2.3686817229354781E-3</v>
      </c>
      <c r="P853" s="122">
        <f>N853*(H853/G853-(1+Overview!$F$35/'='!G853)/(Overview!$F$37*Overview!$F$33))/('='!H853+Overview!$F$36)</f>
        <v>1.7015401959411601E-3</v>
      </c>
      <c r="Q853" s="128">
        <f>(N853/G853-P853)*H853*Overview!$F$29*'='!G853^3</f>
        <v>540.27342264508695</v>
      </c>
      <c r="R853" s="57">
        <f t="shared" si="78"/>
        <v>0</v>
      </c>
      <c r="S853" s="58">
        <f t="shared" si="79"/>
        <v>1.6500350457885843E-3</v>
      </c>
      <c r="T853" s="58">
        <f>IF(D853&lt;Overview!$F$18,(1-Overview!$F$9)*'='!Q853-'='!D853*'='!O853,0)</f>
        <v>0</v>
      </c>
      <c r="U853" s="54">
        <f>IF(D853&gt;=Overview!$F$18,(1-Overview!$F$9)*'='!Q853-Overview!$F$18*'='!O853,0)</f>
        <v>45.611802076229566</v>
      </c>
      <c r="V853" s="2"/>
      <c r="W853" s="112">
        <f>G853/Overview!$F$19</f>
        <v>4.2952765856255395</v>
      </c>
      <c r="X853" s="60">
        <f>G853^3*(1+H853*Overview!$F$38)</f>
        <v>30.952420377302104</v>
      </c>
      <c r="Y853" s="61">
        <f>G853^3*Overview!$F$42*(1+Overview!$F$38*H853)+I853*Overview!$F$39/Overview!$F$40</f>
        <v>3.0255193865545471</v>
      </c>
      <c r="AD853" s="2"/>
    </row>
    <row r="854" spans="1:30">
      <c r="A854" s="34">
        <v>851</v>
      </c>
      <c r="B854">
        <v>1</v>
      </c>
      <c r="C854">
        <v>24</v>
      </c>
      <c r="D854" s="149">
        <f t="shared" si="80"/>
        <v>178.09744310451387</v>
      </c>
      <c r="E854" s="125">
        <f>B854/(B854+Overview!$F$22)</f>
        <v>0.58823529411764708</v>
      </c>
      <c r="F854" s="118">
        <f>EXP(Overview!$F$21/Overview!$F$5-Overview!$F$21/('='!C854+273.15))</f>
        <v>1.2060497570954571</v>
      </c>
      <c r="G854" s="77">
        <f t="shared" si="81"/>
        <v>2.9108408664899668</v>
      </c>
      <c r="H854" s="115">
        <f t="shared" si="82"/>
        <v>0.58823529411764708</v>
      </c>
      <c r="I854" s="80">
        <f>IF((A854-Overview!$F$43)/365=ROUND((A854-Overview!$F$43)/365,0),I853*0.05,I853+U853)</f>
        <v>5564.0575731451318</v>
      </c>
      <c r="J854" s="70">
        <f>IF(D854&lt;Overview!$F$16,1,'='!G854/Overview!$F$26)</f>
        <v>126.01042712077779</v>
      </c>
      <c r="K854" s="71">
        <f>IF(D854&lt;Overview!$F$17,'='!G854/Overview!$F$26,Overview!$F$33)</f>
        <v>9.1428571428571423</v>
      </c>
      <c r="L854" s="72">
        <f t="shared" si="83"/>
        <v>9.1428571428571423</v>
      </c>
      <c r="M854" s="81">
        <f>MIN(1,Overview!$F$44*F854*(G854-Overview!$F$25)^2+0.2)</f>
        <v>1</v>
      </c>
      <c r="N854" s="48">
        <f>L854*F854*Overview!$F$8</f>
        <v>0.12482270400293095</v>
      </c>
      <c r="O854" s="48">
        <f>F854*Overview!$F$6</f>
        <v>2.3686817229354781E-3</v>
      </c>
      <c r="P854" s="122">
        <f>N854*(H854/G854-(1+Overview!$F$35/'='!G854)/(Overview!$F$37*Overview!$F$33))/('='!H854+Overview!$F$36)</f>
        <v>1.6973624164536381E-3</v>
      </c>
      <c r="Q854" s="128">
        <f>(N854/G854-P854)*H854*Overview!$F$29*'='!G854^3</f>
        <v>540.92866460464109</v>
      </c>
      <c r="R854" s="57">
        <f t="shared" si="78"/>
        <v>0</v>
      </c>
      <c r="S854" s="58">
        <f t="shared" si="79"/>
        <v>1.6469172956858041E-3</v>
      </c>
      <c r="T854" s="58">
        <f>IF(D854&lt;Overview!$F$18,(1-Overview!$F$9)*'='!Q854-'='!D854*'='!O854,0)</f>
        <v>0</v>
      </c>
      <c r="U854" s="54">
        <f>IF(D854&gt;=Overview!$F$18,(1-Overview!$F$9)*'='!Q854-Overview!$F$18*'='!O854,0)</f>
        <v>45.66762869118358</v>
      </c>
      <c r="V854" s="2"/>
      <c r="W854" s="112">
        <f>G854/Overview!$F$19</f>
        <v>4.2977127808799152</v>
      </c>
      <c r="X854" s="60">
        <f>G854^3*(1+H854*Overview!$F$38)</f>
        <v>31.005117041935211</v>
      </c>
      <c r="Y854" s="61">
        <f>G854^3*Overview!$F$42*(1+Overview!$F$38*H854)+I854*Overview!$F$39/Overview!$F$40</f>
        <v>3.0322441264981119</v>
      </c>
      <c r="AD854" s="2"/>
    </row>
    <row r="855" spans="1:30">
      <c r="A855" s="34">
        <v>852</v>
      </c>
      <c r="B855">
        <v>1</v>
      </c>
      <c r="C855">
        <v>24</v>
      </c>
      <c r="D855" s="149">
        <f t="shared" si="80"/>
        <v>178.09744310451387</v>
      </c>
      <c r="E855" s="125">
        <f>B855/(B855+Overview!$F$22)</f>
        <v>0.58823529411764708</v>
      </c>
      <c r="F855" s="118">
        <f>EXP(Overview!$F$21/Overview!$F$5-Overview!$F$21/('='!C855+273.15))</f>
        <v>1.2060497570954571</v>
      </c>
      <c r="G855" s="77">
        <f t="shared" si="81"/>
        <v>2.9124877837856524</v>
      </c>
      <c r="H855" s="115">
        <f t="shared" si="82"/>
        <v>0.58823529411764708</v>
      </c>
      <c r="I855" s="80">
        <f>IF((A855-Overview!$F$43)/365=ROUND((A855-Overview!$F$43)/365,0),I854*0.05,I854+U854)</f>
        <v>5609.7252018363151</v>
      </c>
      <c r="J855" s="70">
        <f>IF(D855&lt;Overview!$F$16,1,'='!G855/Overview!$F$26)</f>
        <v>126.08172224180313</v>
      </c>
      <c r="K855" s="71">
        <f>IF(D855&lt;Overview!$F$17,'='!G855/Overview!$F$26,Overview!$F$33)</f>
        <v>9.1428571428571423</v>
      </c>
      <c r="L855" s="72">
        <f t="shared" si="83"/>
        <v>9.1428571428571423</v>
      </c>
      <c r="M855" s="81">
        <f>MIN(1,Overview!$F$44*F855*(G855-Overview!$F$25)^2+0.2)</f>
        <v>1</v>
      </c>
      <c r="N855" s="48">
        <f>L855*F855*Overview!$F$8</f>
        <v>0.12482270400293095</v>
      </c>
      <c r="O855" s="48">
        <f>F855*Overview!$F$6</f>
        <v>2.3686817229354781E-3</v>
      </c>
      <c r="P855" s="122">
        <f>N855*(H855/G855-(1+Overview!$F$35/'='!G855)/(Overview!$F$37*Overview!$F$33))/('='!H855+Overview!$F$36)</f>
        <v>1.6931972512365455E-3</v>
      </c>
      <c r="Q855" s="128">
        <f>(N855/G855-P855)*H855*Overview!$F$29*'='!G855^3</f>
        <v>541.58311055067077</v>
      </c>
      <c r="R855" s="57">
        <f t="shared" si="78"/>
        <v>0</v>
      </c>
      <c r="S855" s="58">
        <f t="shared" si="79"/>
        <v>1.6438054365886282E-3</v>
      </c>
      <c r="T855" s="58">
        <f>IF(D855&lt;Overview!$F$18,(1-Overview!$F$9)*'='!Q855-'='!D855*'='!O855,0)</f>
        <v>0</v>
      </c>
      <c r="U855" s="54">
        <f>IF(D855&gt;=Overview!$F$18,(1-Overview!$F$9)*'='!Q855-Overview!$F$18*'='!O855,0)</f>
        <v>45.72338748578531</v>
      </c>
      <c r="V855" s="2"/>
      <c r="W855" s="112">
        <f>G855/Overview!$F$19</f>
        <v>4.3001443729302409</v>
      </c>
      <c r="X855" s="60">
        <f>G855^3*(1+H855*Overview!$F$38)</f>
        <v>31.057773743587752</v>
      </c>
      <c r="Y855" s="61">
        <f>G855^3*Overview!$F$42*(1+Overview!$F$38*H855)+I855*Overview!$F$39/Overview!$F$40</f>
        <v>3.0389676956936027</v>
      </c>
      <c r="AD855" s="2"/>
    </row>
    <row r="856" spans="1:30">
      <c r="A856" s="34">
        <v>853</v>
      </c>
      <c r="B856">
        <v>1</v>
      </c>
      <c r="C856">
        <v>24</v>
      </c>
      <c r="D856" s="149">
        <f t="shared" si="80"/>
        <v>178.09744310451387</v>
      </c>
      <c r="E856" s="125">
        <f>B856/(B856+Overview!$F$22)</f>
        <v>0.58823529411764708</v>
      </c>
      <c r="F856" s="118">
        <f>EXP(Overview!$F$21/Overview!$F$5-Overview!$F$21/('='!C856+273.15))</f>
        <v>1.2060497570954571</v>
      </c>
      <c r="G856" s="77">
        <f t="shared" si="81"/>
        <v>2.914131589222241</v>
      </c>
      <c r="H856" s="115">
        <f t="shared" si="82"/>
        <v>0.58823529411764708</v>
      </c>
      <c r="I856" s="80">
        <f>IF((A856-Overview!$F$43)/365=ROUND((A856-Overview!$F$43)/365,0),I855*0.05,I855+U855)</f>
        <v>5655.4485893221008</v>
      </c>
      <c r="J856" s="70">
        <f>IF(D856&lt;Overview!$F$16,1,'='!G856/Overview!$F$26)</f>
        <v>126.15288265031347</v>
      </c>
      <c r="K856" s="71">
        <f>IF(D856&lt;Overview!$F$17,'='!G856/Overview!$F$26,Overview!$F$33)</f>
        <v>9.1428571428571423</v>
      </c>
      <c r="L856" s="72">
        <f t="shared" si="83"/>
        <v>9.1428571428571423</v>
      </c>
      <c r="M856" s="81">
        <f>MIN(1,Overview!$F$44*F856*(G856-Overview!$F$25)^2+0.2)</f>
        <v>1</v>
      </c>
      <c r="N856" s="48">
        <f>L856*F856*Overview!$F$8</f>
        <v>0.12482270400293095</v>
      </c>
      <c r="O856" s="48">
        <f>F856*Overview!$F$6</f>
        <v>2.3686817229354781E-3</v>
      </c>
      <c r="P856" s="122">
        <f>N856*(H856/G856-(1+Overview!$F$35/'='!G856)/(Overview!$F$37*Overview!$F$33))/('='!H856+Overview!$F$36)</f>
        <v>1.6890446506609479E-3</v>
      </c>
      <c r="Q856" s="128">
        <f>(N856/G856-P856)*H856*Overview!$F$29*'='!G856^3</f>
        <v>542.23676039891791</v>
      </c>
      <c r="R856" s="57">
        <f t="shared" si="78"/>
        <v>0</v>
      </c>
      <c r="S856" s="58">
        <f t="shared" si="79"/>
        <v>1.6406994573659711E-3</v>
      </c>
      <c r="T856" s="58">
        <f>IF(D856&lt;Overview!$F$18,(1-Overview!$F$9)*'='!Q856-'='!D856*'='!O856,0)</f>
        <v>0</v>
      </c>
      <c r="U856" s="54">
        <f>IF(D856&gt;=Overview!$F$18,(1-Overview!$F$9)*'='!Q856-Overview!$F$18*'='!O856,0)</f>
        <v>45.779078452855963</v>
      </c>
      <c r="V856" s="2"/>
      <c r="W856" s="112">
        <f>G856/Overview!$F$19</f>
        <v>4.3025713704742961</v>
      </c>
      <c r="X856" s="60">
        <f>G856^3*(1+H856*Overview!$F$38)</f>
        <v>31.110390366322843</v>
      </c>
      <c r="Y856" s="61">
        <f>G856^3*Overview!$F$42*(1+Overview!$F$38*H856)+I856*Overview!$F$39/Overview!$F$40</f>
        <v>3.0456900807595981</v>
      </c>
      <c r="AD856" s="2"/>
    </row>
    <row r="857" spans="1:30">
      <c r="A857" s="34">
        <v>854</v>
      </c>
      <c r="B857">
        <v>1</v>
      </c>
      <c r="C857">
        <v>24</v>
      </c>
      <c r="D857" s="149">
        <f t="shared" si="80"/>
        <v>178.09744310451387</v>
      </c>
      <c r="E857" s="125">
        <f>B857/(B857+Overview!$F$22)</f>
        <v>0.58823529411764708</v>
      </c>
      <c r="F857" s="118">
        <f>EXP(Overview!$F$21/Overview!$F$5-Overview!$F$21/('='!C857+273.15))</f>
        <v>1.2060497570954571</v>
      </c>
      <c r="G857" s="77">
        <f t="shared" si="81"/>
        <v>2.9157722886796069</v>
      </c>
      <c r="H857" s="115">
        <f t="shared" si="82"/>
        <v>0.58823529411764708</v>
      </c>
      <c r="I857" s="80">
        <f>IF((A857-Overview!$F$43)/365=ROUND((A857-Overview!$F$43)/365,0),I856*0.05,I856+U856)</f>
        <v>5701.2276677749569</v>
      </c>
      <c r="J857" s="70">
        <f>IF(D857&lt;Overview!$F$16,1,'='!G857/Overview!$F$26)</f>
        <v>126.22390860084879</v>
      </c>
      <c r="K857" s="71">
        <f>IF(D857&lt;Overview!$F$17,'='!G857/Overview!$F$26,Overview!$F$33)</f>
        <v>9.1428571428571423</v>
      </c>
      <c r="L857" s="72">
        <f t="shared" si="83"/>
        <v>9.1428571428571423</v>
      </c>
      <c r="M857" s="81">
        <f>MIN(1,Overview!$F$44*F857*(G857-Overview!$F$25)^2+0.2)</f>
        <v>1</v>
      </c>
      <c r="N857" s="48">
        <f>L857*F857*Overview!$F$8</f>
        <v>0.12482270400293095</v>
      </c>
      <c r="O857" s="48">
        <f>F857*Overview!$F$6</f>
        <v>2.3686817229354781E-3</v>
      </c>
      <c r="P857" s="122">
        <f>N857*(H857/G857-(1+Overview!$F$35/'='!G857)/(Overview!$F$37*Overview!$F$33))/('='!H857+Overview!$F$36)</f>
        <v>1.6849045653520734E-3</v>
      </c>
      <c r="Q857" s="128">
        <f>(N857/G857-P857)*H857*Overview!$F$29*'='!G857^3</f>
        <v>542.889614070824</v>
      </c>
      <c r="R857" s="57">
        <f t="shared" si="78"/>
        <v>0</v>
      </c>
      <c r="S857" s="58">
        <f t="shared" si="79"/>
        <v>1.6375993469077777E-3</v>
      </c>
      <c r="T857" s="58">
        <f>IF(D857&lt;Overview!$F$18,(1-Overview!$F$9)*'='!Q857-'='!D857*'='!O857,0)</f>
        <v>0</v>
      </c>
      <c r="U857" s="54">
        <f>IF(D857&gt;=Overview!$F$18,(1-Overview!$F$9)*'='!Q857-Overview!$F$18*'='!O857,0)</f>
        <v>45.834701585702362</v>
      </c>
      <c r="V857" s="2"/>
      <c r="W857" s="112">
        <f>G857/Overview!$F$19</f>
        <v>4.3049937821934252</v>
      </c>
      <c r="X857" s="60">
        <f>G857^3*(1+H857*Overview!$F$38)</f>
        <v>31.16296679495537</v>
      </c>
      <c r="Y857" s="61">
        <f>G857^3*Overview!$F$42*(1+Overview!$F$38*H857)+I857*Overview!$F$39/Overview!$F$40</f>
        <v>3.0524112683820226</v>
      </c>
      <c r="AD857" s="2"/>
    </row>
    <row r="858" spans="1:30">
      <c r="A858" s="34">
        <v>855</v>
      </c>
      <c r="B858">
        <v>1</v>
      </c>
      <c r="C858">
        <v>24</v>
      </c>
      <c r="D858" s="149">
        <f t="shared" si="80"/>
        <v>178.09744310451387</v>
      </c>
      <c r="E858" s="125">
        <f>B858/(B858+Overview!$F$22)</f>
        <v>0.58823529411764708</v>
      </c>
      <c r="F858" s="118">
        <f>EXP(Overview!$F$21/Overview!$F$5-Overview!$F$21/('='!C858+273.15))</f>
        <v>1.2060497570954571</v>
      </c>
      <c r="G858" s="77">
        <f t="shared" si="81"/>
        <v>2.9174098880265147</v>
      </c>
      <c r="H858" s="115">
        <f t="shared" si="82"/>
        <v>0.58823529411764708</v>
      </c>
      <c r="I858" s="80">
        <f>IF((A858-Overview!$F$43)/365=ROUND((A858-Overview!$F$43)/365,0),I857*0.05,I857+U857)</f>
        <v>5747.0623693606594</v>
      </c>
      <c r="J858" s="70">
        <f>IF(D858&lt;Overview!$F$16,1,'='!G858/Overview!$F$26)</f>
        <v>126.29480034746817</v>
      </c>
      <c r="K858" s="71">
        <f>IF(D858&lt;Overview!$F$17,'='!G858/Overview!$F$26,Overview!$F$33)</f>
        <v>9.1428571428571423</v>
      </c>
      <c r="L858" s="72">
        <f t="shared" si="83"/>
        <v>9.1428571428571423</v>
      </c>
      <c r="M858" s="81">
        <f>MIN(1,Overview!$F$44*F858*(G858-Overview!$F$25)^2+0.2)</f>
        <v>1</v>
      </c>
      <c r="N858" s="48">
        <f>L858*F858*Overview!$F$8</f>
        <v>0.12482270400293095</v>
      </c>
      <c r="O858" s="48">
        <f>F858*Overview!$F$6</f>
        <v>2.3686817229354781E-3</v>
      </c>
      <c r="P858" s="122">
        <f>N858*(H858/G858-(1+Overview!$F$35/'='!G858)/(Overview!$F$37*Overview!$F$33))/('='!H858+Overview!$F$36)</f>
        <v>1.6807769461876835E-3</v>
      </c>
      <c r="Q858" s="128">
        <f>(N858/G858-P858)*H858*Overview!$F$29*'='!G858^3</f>
        <v>543.54167149350008</v>
      </c>
      <c r="R858" s="57">
        <f t="shared" si="78"/>
        <v>0</v>
      </c>
      <c r="S858" s="58">
        <f t="shared" si="79"/>
        <v>1.6345050941249854E-3</v>
      </c>
      <c r="T858" s="58">
        <f>IF(D858&lt;Overview!$F$18,(1-Overview!$F$9)*'='!Q858-'='!D858*'='!O858,0)</f>
        <v>0</v>
      </c>
      <c r="U858" s="54">
        <f>IF(D858&gt;=Overview!$F$18,(1-Overview!$F$9)*'='!Q858-Overview!$F$18*'='!O858,0)</f>
        <v>45.890256878114364</v>
      </c>
      <c r="V858" s="2"/>
      <c r="W858" s="112">
        <f>G858/Overview!$F$19</f>
        <v>4.3074116167525682</v>
      </c>
      <c r="X858" s="60">
        <f>G858^3*(1+H858*Overview!$F$38)</f>
        <v>31.215502915049626</v>
      </c>
      <c r="Y858" s="61">
        <f>G858^3*Overview!$F$42*(1+Overview!$F$38*H858)+I858*Overview!$F$39/Overview!$F$40</f>
        <v>3.059131245313957</v>
      </c>
      <c r="AD858" s="2"/>
    </row>
    <row r="859" spans="1:30">
      <c r="A859" s="34">
        <v>856</v>
      </c>
      <c r="B859">
        <v>1</v>
      </c>
      <c r="C859">
        <v>24</v>
      </c>
      <c r="D859" s="149">
        <f t="shared" si="80"/>
        <v>178.09744310451387</v>
      </c>
      <c r="E859" s="125">
        <f>B859/(B859+Overview!$F$22)</f>
        <v>0.58823529411764708</v>
      </c>
      <c r="F859" s="118">
        <f>EXP(Overview!$F$21/Overview!$F$5-Overview!$F$21/('='!C859+273.15))</f>
        <v>1.2060497570954571</v>
      </c>
      <c r="G859" s="77">
        <f t="shared" si="81"/>
        <v>2.9190443931206396</v>
      </c>
      <c r="H859" s="115">
        <f t="shared" si="82"/>
        <v>0.58823529411764708</v>
      </c>
      <c r="I859" s="80">
        <f>IF((A859-Overview!$F$43)/365=ROUND((A859-Overview!$F$43)/365,0),I858*0.05,I858+U858)</f>
        <v>5792.9526262387735</v>
      </c>
      <c r="J859" s="70">
        <f>IF(D859&lt;Overview!$F$16,1,'='!G859/Overview!$F$26)</f>
        <v>126.36555814375063</v>
      </c>
      <c r="K859" s="71">
        <f>IF(D859&lt;Overview!$F$17,'='!G859/Overview!$F$26,Overview!$F$33)</f>
        <v>9.1428571428571423</v>
      </c>
      <c r="L859" s="72">
        <f t="shared" si="83"/>
        <v>9.1428571428571423</v>
      </c>
      <c r="M859" s="81">
        <f>MIN(1,Overview!$F$44*F859*(G859-Overview!$F$25)^2+0.2)</f>
        <v>1</v>
      </c>
      <c r="N859" s="48">
        <f>L859*F859*Overview!$F$8</f>
        <v>0.12482270400293095</v>
      </c>
      <c r="O859" s="48">
        <f>F859*Overview!$F$6</f>
        <v>2.3686817229354781E-3</v>
      </c>
      <c r="P859" s="122">
        <f>N859*(H859/G859-(1+Overview!$F$35/'='!G859)/(Overview!$F$37*Overview!$F$33))/('='!H859+Overview!$F$36)</f>
        <v>1.6766617442964613E-3</v>
      </c>
      <c r="Q859" s="128">
        <f>(N859/G859-P859)*H859*Overview!$F$29*'='!G859^3</f>
        <v>544.19293259969959</v>
      </c>
      <c r="R859" s="57">
        <f t="shared" si="78"/>
        <v>0</v>
      </c>
      <c r="S859" s="58">
        <f t="shared" si="79"/>
        <v>1.6314166879494857E-3</v>
      </c>
      <c r="T859" s="58">
        <f>IF(D859&lt;Overview!$F$18,(1-Overview!$F$9)*'='!Q859-'='!D859*'='!O859,0)</f>
        <v>0</v>
      </c>
      <c r="U859" s="54">
        <f>IF(D859&gt;=Overview!$F$18,(1-Overview!$F$9)*'='!Q859-Overview!$F$18*'='!O859,0)</f>
        <v>45.945744324362565</v>
      </c>
      <c r="V859" s="2"/>
      <c r="W859" s="112">
        <f>G859/Overview!$F$19</f>
        <v>4.309824882800295</v>
      </c>
      <c r="X859" s="60">
        <f>G859^3*(1+H859*Overview!$F$38)</f>
        <v>31.267998612916969</v>
      </c>
      <c r="Y859" s="61">
        <f>G859^3*Overview!$F$42*(1+Overview!$F$38*H859)+I859*Overview!$F$39/Overview!$F$40</f>
        <v>3.0658499983754481</v>
      </c>
      <c r="AD859" s="2"/>
    </row>
    <row r="860" spans="1:30">
      <c r="A860" s="34">
        <v>857</v>
      </c>
      <c r="B860">
        <v>1</v>
      </c>
      <c r="C860">
        <v>24</v>
      </c>
      <c r="D860" s="149">
        <f t="shared" si="80"/>
        <v>178.09744310451387</v>
      </c>
      <c r="E860" s="125">
        <f>B860/(B860+Overview!$F$22)</f>
        <v>0.58823529411764708</v>
      </c>
      <c r="F860" s="118">
        <f>EXP(Overview!$F$21/Overview!$F$5-Overview!$F$21/('='!C860+273.15))</f>
        <v>1.2060497570954571</v>
      </c>
      <c r="G860" s="77">
        <f t="shared" si="81"/>
        <v>2.9206758098085892</v>
      </c>
      <c r="H860" s="115">
        <f t="shared" si="82"/>
        <v>0.58823529411764708</v>
      </c>
      <c r="I860" s="80">
        <f>IF((A860-Overview!$F$43)/365=ROUND((A860-Overview!$F$43)/365,0),I859*0.05,I859+U859)</f>
        <v>5838.8983705631363</v>
      </c>
      <c r="J860" s="70">
        <f>IF(D860&lt;Overview!$F$16,1,'='!G860/Overview!$F$26)</f>
        <v>126.43618224279608</v>
      </c>
      <c r="K860" s="71">
        <f>IF(D860&lt;Overview!$F$17,'='!G860/Overview!$F$26,Overview!$F$33)</f>
        <v>9.1428571428571423</v>
      </c>
      <c r="L860" s="72">
        <f t="shared" si="83"/>
        <v>9.1428571428571423</v>
      </c>
      <c r="M860" s="81">
        <f>MIN(1,Overview!$F$44*F860*(G860-Overview!$F$25)^2+0.2)</f>
        <v>1</v>
      </c>
      <c r="N860" s="48">
        <f>L860*F860*Overview!$F$8</f>
        <v>0.12482270400293095</v>
      </c>
      <c r="O860" s="48">
        <f>F860*Overview!$F$6</f>
        <v>2.3686817229354781E-3</v>
      </c>
      <c r="P860" s="122">
        <f>N860*(H860/G860-(1+Overview!$F$35/'='!G860)/(Overview!$F$37*Overview!$F$33))/('='!H860+Overview!$F$36)</f>
        <v>1.6725589110564087E-3</v>
      </c>
      <c r="Q860" s="128">
        <f>(N860/G860-P860)*H860*Overview!$F$29*'='!G860^3</f>
        <v>544.8433973277871</v>
      </c>
      <c r="R860" s="57">
        <f t="shared" si="78"/>
        <v>0</v>
      </c>
      <c r="S860" s="58">
        <f t="shared" si="79"/>
        <v>1.6283341173340829E-3</v>
      </c>
      <c r="T860" s="58">
        <f>IF(D860&lt;Overview!$F$18,(1-Overview!$F$9)*'='!Q860-'='!D860*'='!O860,0)</f>
        <v>0</v>
      </c>
      <c r="U860" s="54">
        <f>IF(D860&gt;=Overview!$F$18,(1-Overview!$F$9)*'='!Q860-Overview!$F$18*'='!O860,0)</f>
        <v>46.001163919195619</v>
      </c>
      <c r="V860" s="2"/>
      <c r="W860" s="112">
        <f>G860/Overview!$F$19</f>
        <v>4.312233588968831</v>
      </c>
      <c r="X860" s="60">
        <f>G860^3*(1+H860*Overview!$F$38)</f>
        <v>31.320453775613462</v>
      </c>
      <c r="Y860" s="61">
        <f>G860^3*Overview!$F$42*(1+Overview!$F$38*H860)+I860*Overview!$F$39/Overview!$F$40</f>
        <v>3.0725675144533189</v>
      </c>
      <c r="AD860" s="2"/>
    </row>
    <row r="861" spans="1:30">
      <c r="A861" s="34">
        <v>858</v>
      </c>
      <c r="B861">
        <v>1</v>
      </c>
      <c r="C861">
        <v>24</v>
      </c>
      <c r="D861" s="149">
        <f t="shared" si="80"/>
        <v>178.09744310451387</v>
      </c>
      <c r="E861" s="125">
        <f>B861/(B861+Overview!$F$22)</f>
        <v>0.58823529411764708</v>
      </c>
      <c r="F861" s="118">
        <f>EXP(Overview!$F$21/Overview!$F$5-Overview!$F$21/('='!C861+273.15))</f>
        <v>1.2060497570954571</v>
      </c>
      <c r="G861" s="77">
        <f t="shared" si="81"/>
        <v>2.9223041439259232</v>
      </c>
      <c r="H861" s="115">
        <f t="shared" si="82"/>
        <v>0.58823529411764708</v>
      </c>
      <c r="I861" s="80">
        <f>IF((A861-Overview!$F$43)/365=ROUND((A861-Overview!$F$43)/365,0),I860*0.05,I860+U860)</f>
        <v>5884.8995344823315</v>
      </c>
      <c r="J861" s="70">
        <f>IF(D861&lt;Overview!$F$16,1,'='!G861/Overview!$F$26)</f>
        <v>126.50667289722612</v>
      </c>
      <c r="K861" s="71">
        <f>IF(D861&lt;Overview!$F$17,'='!G861/Overview!$F$26,Overview!$F$33)</f>
        <v>9.1428571428571423</v>
      </c>
      <c r="L861" s="72">
        <f t="shared" si="83"/>
        <v>9.1428571428571423</v>
      </c>
      <c r="M861" s="81">
        <f>MIN(1,Overview!$F$44*F861*(G861-Overview!$F$25)^2+0.2)</f>
        <v>1</v>
      </c>
      <c r="N861" s="48">
        <f>L861*F861*Overview!$F$8</f>
        <v>0.12482270400293095</v>
      </c>
      <c r="O861" s="48">
        <f>F861*Overview!$F$6</f>
        <v>2.3686817229354781E-3</v>
      </c>
      <c r="P861" s="122">
        <f>N861*(H861/G861-(1+Overview!$F$35/'='!G861)/(Overview!$F$37*Overview!$F$33))/('='!H861+Overview!$F$36)</f>
        <v>1.6684683980932543E-3</v>
      </c>
      <c r="Q861" s="128">
        <f>(N861/G861-P861)*H861*Overview!$F$29*'='!G861^3</f>
        <v>545.49306562171171</v>
      </c>
      <c r="R861" s="57">
        <f t="shared" si="78"/>
        <v>0</v>
      </c>
      <c r="S861" s="58">
        <f t="shared" si="79"/>
        <v>1.6252573712524547E-3</v>
      </c>
      <c r="T861" s="58">
        <f>IF(D861&lt;Overview!$F$18,(1-Overview!$F$9)*'='!Q861-'='!D861*'='!O861,0)</f>
        <v>0</v>
      </c>
      <c r="U861" s="54">
        <f>IF(D861&gt;=Overview!$F$18,(1-Overview!$F$9)*'='!Q861-Overview!$F$18*'='!O861,0)</f>
        <v>46.056515657837998</v>
      </c>
      <c r="V861" s="2"/>
      <c r="W861" s="112">
        <f>G861/Overview!$F$19</f>
        <v>4.3146377438740933</v>
      </c>
      <c r="X861" s="60">
        <f>G861^3*(1+H861*Overview!$F$38)</f>
        <v>31.3728682909375</v>
      </c>
      <c r="Y861" s="61">
        <f>G861^3*Overview!$F$42*(1+Overview!$F$38*H861)+I861*Overview!$F$39/Overview!$F$40</f>
        <v>3.0792837805009707</v>
      </c>
      <c r="AD861" s="2"/>
    </row>
    <row r="862" spans="1:30">
      <c r="A862" s="34">
        <v>859</v>
      </c>
      <c r="B862">
        <v>1</v>
      </c>
      <c r="C862">
        <v>24</v>
      </c>
      <c r="D862" s="149">
        <f t="shared" si="80"/>
        <v>178.09744310451387</v>
      </c>
      <c r="E862" s="125">
        <f>B862/(B862+Overview!$F$22)</f>
        <v>0.58823529411764708</v>
      </c>
      <c r="F862" s="118">
        <f>EXP(Overview!$F$21/Overview!$F$5-Overview!$F$21/('='!C862+273.15))</f>
        <v>1.2060497570954571</v>
      </c>
      <c r="G862" s="77">
        <f t="shared" si="81"/>
        <v>2.9239294012971757</v>
      </c>
      <c r="H862" s="115">
        <f t="shared" si="82"/>
        <v>0.58823529411764708</v>
      </c>
      <c r="I862" s="80">
        <f>IF((A862-Overview!$F$43)/365=ROUND((A862-Overview!$F$43)/365,0),I861*0.05,I861+U861)</f>
        <v>5930.9560501401693</v>
      </c>
      <c r="J862" s="70">
        <f>IF(D862&lt;Overview!$F$16,1,'='!G862/Overview!$F$26)</f>
        <v>126.5770303591851</v>
      </c>
      <c r="K862" s="71">
        <f>IF(D862&lt;Overview!$F$17,'='!G862/Overview!$F$26,Overview!$F$33)</f>
        <v>9.1428571428571423</v>
      </c>
      <c r="L862" s="72">
        <f t="shared" si="83"/>
        <v>9.1428571428571423</v>
      </c>
      <c r="M862" s="81">
        <f>MIN(1,Overview!$F$44*F862*(G862-Overview!$F$25)^2+0.2)</f>
        <v>1</v>
      </c>
      <c r="N862" s="48">
        <f>L862*F862*Overview!$F$8</f>
        <v>0.12482270400293095</v>
      </c>
      <c r="O862" s="48">
        <f>F862*Overview!$F$6</f>
        <v>2.3686817229354781E-3</v>
      </c>
      <c r="P862" s="122">
        <f>N862*(H862/G862-(1+Overview!$F$35/'='!G862)/(Overview!$F$37*Overview!$F$33))/('='!H862+Overview!$F$36)</f>
        <v>1.6643901572788763E-3</v>
      </c>
      <c r="Q862" s="128">
        <f>(N862/G862-P862)*H862*Overview!$F$29*'='!G862^3</f>
        <v>546.14193743097701</v>
      </c>
      <c r="R862" s="57">
        <f t="shared" si="78"/>
        <v>0</v>
      </c>
      <c r="S862" s="58">
        <f t="shared" si="79"/>
        <v>1.6221864386991123E-3</v>
      </c>
      <c r="T862" s="58">
        <f>IF(D862&lt;Overview!$F$18,(1-Overview!$F$9)*'='!Q862-'='!D862*'='!O862,0)</f>
        <v>0</v>
      </c>
      <c r="U862" s="54">
        <f>IF(D862&gt;=Overview!$F$18,(1-Overview!$F$9)*'='!Q862-Overview!$F$18*'='!O862,0)</f>
        <v>46.111799535987402</v>
      </c>
      <c r="V862" s="2"/>
      <c r="W862" s="112">
        <f>G862/Overview!$F$19</f>
        <v>4.3170373561157174</v>
      </c>
      <c r="X862" s="60">
        <f>G862^3*(1+H862*Overview!$F$38)</f>
        <v>31.425242047427535</v>
      </c>
      <c r="Y862" s="61">
        <f>G862^3*Overview!$F$42*(1+Overview!$F$38*H862)+I862*Overview!$F$39/Overview!$F$40</f>
        <v>3.0859987835382054</v>
      </c>
      <c r="AD862" s="2"/>
    </row>
    <row r="863" spans="1:30">
      <c r="A863" s="34">
        <v>860</v>
      </c>
      <c r="B863">
        <v>1</v>
      </c>
      <c r="C863">
        <v>24</v>
      </c>
      <c r="D863" s="149">
        <f t="shared" si="80"/>
        <v>178.09744310451387</v>
      </c>
      <c r="E863" s="125">
        <f>B863/(B863+Overview!$F$22)</f>
        <v>0.58823529411764708</v>
      </c>
      <c r="F863" s="118">
        <f>EXP(Overview!$F$21/Overview!$F$5-Overview!$F$21/('='!C863+273.15))</f>
        <v>1.2060497570954571</v>
      </c>
      <c r="G863" s="77">
        <f t="shared" si="81"/>
        <v>2.9255515877358746</v>
      </c>
      <c r="H863" s="115">
        <f t="shared" si="82"/>
        <v>0.58823529411764708</v>
      </c>
      <c r="I863" s="80">
        <f>IF((A863-Overview!$F$43)/365=ROUND((A863-Overview!$F$43)/365,0),I862*0.05,I862+U862)</f>
        <v>5977.0678496761566</v>
      </c>
      <c r="J863" s="70">
        <f>IF(D863&lt;Overview!$F$16,1,'='!G863/Overview!$F$26)</f>
        <v>126.6472548803409</v>
      </c>
      <c r="K863" s="71">
        <f>IF(D863&lt;Overview!$F$17,'='!G863/Overview!$F$26,Overview!$F$33)</f>
        <v>9.1428571428571423</v>
      </c>
      <c r="L863" s="72">
        <f t="shared" si="83"/>
        <v>9.1428571428571423</v>
      </c>
      <c r="M863" s="81">
        <f>MIN(1,Overview!$F$44*F863*(G863-Overview!$F$25)^2+0.2)</f>
        <v>1</v>
      </c>
      <c r="N863" s="48">
        <f>L863*F863*Overview!$F$8</f>
        <v>0.12482270400293095</v>
      </c>
      <c r="O863" s="48">
        <f>F863*Overview!$F$6</f>
        <v>2.3686817229354781E-3</v>
      </c>
      <c r="P863" s="122">
        <f>N863*(H863/G863-(1+Overview!$F$35/'='!G863)/(Overview!$F$37*Overview!$F$33))/('='!H863+Overview!$F$36)</f>
        <v>1.6603241407297398E-3</v>
      </c>
      <c r="Q863" s="128">
        <f>(N863/G863-P863)*H863*Overview!$F$29*'='!G863^3</f>
        <v>546.7900127106135</v>
      </c>
      <c r="R863" s="57">
        <f t="shared" si="78"/>
        <v>0</v>
      </c>
      <c r="S863" s="58">
        <f t="shared" si="79"/>
        <v>1.6191213086893641E-3</v>
      </c>
      <c r="T863" s="58">
        <f>IF(D863&lt;Overview!$F$18,(1-Overview!$F$9)*'='!Q863-'='!D863*'='!O863,0)</f>
        <v>0</v>
      </c>
      <c r="U863" s="54">
        <f>IF(D863&gt;=Overview!$F$18,(1-Overview!$F$9)*'='!Q863-Overview!$F$18*'='!O863,0)</f>
        <v>46.167015549812426</v>
      </c>
      <c r="V863" s="2"/>
      <c r="W863" s="112">
        <f>G863/Overview!$F$19</f>
        <v>4.3194324342770924</v>
      </c>
      <c r="X863" s="60">
        <f>G863^3*(1+H863*Overview!$F$38)</f>
        <v>31.477574934359641</v>
      </c>
      <c r="Y863" s="61">
        <f>G863^3*Overview!$F$42*(1+Overview!$F$38*H863)+I863*Overview!$F$39/Overview!$F$40</f>
        <v>3.0927125106510225</v>
      </c>
      <c r="AD863" s="2"/>
    </row>
    <row r="864" spans="1:30">
      <c r="A864" s="34">
        <v>861</v>
      </c>
      <c r="B864">
        <v>1</v>
      </c>
      <c r="C864">
        <v>24</v>
      </c>
      <c r="D864" s="149">
        <f t="shared" si="80"/>
        <v>178.09744310451387</v>
      </c>
      <c r="E864" s="125">
        <f>B864/(B864+Overview!$F$22)</f>
        <v>0.58823529411764708</v>
      </c>
      <c r="F864" s="118">
        <f>EXP(Overview!$F$21/Overview!$F$5-Overview!$F$21/('='!C864+273.15))</f>
        <v>1.2060497570954571</v>
      </c>
      <c r="G864" s="77">
        <f t="shared" si="81"/>
        <v>2.9271707090445642</v>
      </c>
      <c r="H864" s="115">
        <f t="shared" si="82"/>
        <v>0.58823529411764708</v>
      </c>
      <c r="I864" s="80">
        <f>IF((A864-Overview!$F$43)/365=ROUND((A864-Overview!$F$43)/365,0),I863*0.05,I863+U863)</f>
        <v>6023.2348652259689</v>
      </c>
      <c r="J864" s="70">
        <f>IF(D864&lt;Overview!$F$16,1,'='!G864/Overview!$F$26)</f>
        <v>126.71734671188591</v>
      </c>
      <c r="K864" s="71">
        <f>IF(D864&lt;Overview!$F$17,'='!G864/Overview!$F$26,Overview!$F$33)</f>
        <v>9.1428571428571423</v>
      </c>
      <c r="L864" s="72">
        <f t="shared" si="83"/>
        <v>9.1428571428571423</v>
      </c>
      <c r="M864" s="81">
        <f>MIN(1,Overview!$F$44*F864*(G864-Overview!$F$25)^2+0.2)</f>
        <v>1</v>
      </c>
      <c r="N864" s="48">
        <f>L864*F864*Overview!$F$8</f>
        <v>0.12482270400293095</v>
      </c>
      <c r="O864" s="48">
        <f>F864*Overview!$F$6</f>
        <v>2.3686817229354781E-3</v>
      </c>
      <c r="P864" s="122">
        <f>N864*(H864/G864-(1+Overview!$F$35/'='!G864)/(Overview!$F$37*Overview!$F$33))/('='!H864+Overview!$F$36)</f>
        <v>1.6562703008053373E-3</v>
      </c>
      <c r="Q864" s="128">
        <f>(N864/G864-P864)*H864*Overview!$F$29*'='!G864^3</f>
        <v>547.4372914211491</v>
      </c>
      <c r="R864" s="57">
        <f t="shared" si="78"/>
        <v>0</v>
      </c>
      <c r="S864" s="58">
        <f t="shared" si="79"/>
        <v>1.6160619702592709E-3</v>
      </c>
      <c r="T864" s="58">
        <f>IF(D864&lt;Overview!$F$18,(1-Overview!$F$9)*'='!Q864-'='!D864*'='!O864,0)</f>
        <v>0</v>
      </c>
      <c r="U864" s="54">
        <f>IF(D864&gt;=Overview!$F$18,(1-Overview!$F$9)*'='!Q864-Overview!$F$18*'='!O864,0)</f>
        <v>46.222163695950059</v>
      </c>
      <c r="V864" s="2"/>
      <c r="W864" s="112">
        <f>G864/Overview!$F$19</f>
        <v>4.3218229869253859</v>
      </c>
      <c r="X864" s="60">
        <f>G864^3*(1+H864*Overview!$F$38)</f>
        <v>31.529866841745228</v>
      </c>
      <c r="Y864" s="61">
        <f>G864^3*Overview!$F$42*(1+Overview!$F$38*H864)+I864*Overview!$F$39/Overview!$F$40</f>
        <v>3.0994249489914352</v>
      </c>
      <c r="AD864" s="2"/>
    </row>
    <row r="865" spans="1:30">
      <c r="A865" s="34">
        <v>862</v>
      </c>
      <c r="B865">
        <v>1</v>
      </c>
      <c r="C865">
        <v>24</v>
      </c>
      <c r="D865" s="149">
        <f t="shared" si="80"/>
        <v>178.09744310451387</v>
      </c>
      <c r="E865" s="125">
        <f>B865/(B865+Overview!$F$22)</f>
        <v>0.58823529411764708</v>
      </c>
      <c r="F865" s="118">
        <f>EXP(Overview!$F$21/Overview!$F$5-Overview!$F$21/('='!C865+273.15))</f>
        <v>1.2060497570954571</v>
      </c>
      <c r="G865" s="77">
        <f t="shared" si="81"/>
        <v>2.9287867710148237</v>
      </c>
      <c r="H865" s="115">
        <f t="shared" si="82"/>
        <v>0.58823529411764708</v>
      </c>
      <c r="I865" s="80">
        <f>IF((A865-Overview!$F$43)/365=ROUND((A865-Overview!$F$43)/365,0),I864*0.05,I864+U864)</f>
        <v>6069.4570289219191</v>
      </c>
      <c r="J865" s="70">
        <f>IF(D865&lt;Overview!$F$16,1,'='!G865/Overview!$F$26)</f>
        <v>126.78730610453782</v>
      </c>
      <c r="K865" s="71">
        <f>IF(D865&lt;Overview!$F$17,'='!G865/Overview!$F$26,Overview!$F$33)</f>
        <v>9.1428571428571423</v>
      </c>
      <c r="L865" s="72">
        <f t="shared" si="83"/>
        <v>9.1428571428571423</v>
      </c>
      <c r="M865" s="81">
        <f>MIN(1,Overview!$F$44*F865*(G865-Overview!$F$25)^2+0.2)</f>
        <v>1</v>
      </c>
      <c r="N865" s="48">
        <f>L865*F865*Overview!$F$8</f>
        <v>0.12482270400293095</v>
      </c>
      <c r="O865" s="48">
        <f>F865*Overview!$F$6</f>
        <v>2.3686817229354781E-3</v>
      </c>
      <c r="P865" s="122">
        <f>N865*(H865/G865-(1+Overview!$F$35/'='!G865)/(Overview!$F$37*Overview!$F$33))/('='!H865+Overview!$F$36)</f>
        <v>1.6522285901066523E-3</v>
      </c>
      <c r="Q865" s="128">
        <f>(N865/G865-P865)*H865*Overview!$F$29*'='!G865^3</f>
        <v>548.08377352858201</v>
      </c>
      <c r="R865" s="57">
        <f t="shared" si="78"/>
        <v>0</v>
      </c>
      <c r="S865" s="58">
        <f t="shared" si="79"/>
        <v>1.6130084124656122E-3</v>
      </c>
      <c r="T865" s="58">
        <f>IF(D865&lt;Overview!$F$18,(1-Overview!$F$9)*'='!Q865-'='!D865*'='!O865,0)</f>
        <v>0</v>
      </c>
      <c r="U865" s="54">
        <f>IF(D865&gt;=Overview!$F$18,(1-Overview!$F$9)*'='!Q865-Overview!$F$18*'='!O865,0)</f>
        <v>46.277243971503346</v>
      </c>
      <c r="V865" s="2"/>
      <c r="W865" s="112">
        <f>G865/Overview!$F$19</f>
        <v>4.3242090226115808</v>
      </c>
      <c r="X865" s="60">
        <f>G865^3*(1+H865*Overview!$F$38)</f>
        <v>31.582117660328684</v>
      </c>
      <c r="Y865" s="61">
        <f>G865^3*Overview!$F$42*(1+Overview!$F$38*H865)+I865*Overview!$F$39/Overview!$F$40</f>
        <v>3.1061360857772793</v>
      </c>
      <c r="AD865" s="2"/>
    </row>
    <row r="866" spans="1:30">
      <c r="A866" s="34">
        <v>863</v>
      </c>
      <c r="B866">
        <v>1</v>
      </c>
      <c r="C866">
        <v>24</v>
      </c>
      <c r="D866" s="149">
        <f t="shared" si="80"/>
        <v>178.09744310451387</v>
      </c>
      <c r="E866" s="125">
        <f>B866/(B866+Overview!$F$22)</f>
        <v>0.58823529411764708</v>
      </c>
      <c r="F866" s="118">
        <f>EXP(Overview!$F$21/Overview!$F$5-Overview!$F$21/('='!C866+273.15))</f>
        <v>1.2060497570954571</v>
      </c>
      <c r="G866" s="77">
        <f t="shared" si="81"/>
        <v>2.9303997794272894</v>
      </c>
      <c r="H866" s="115">
        <f t="shared" si="82"/>
        <v>0.58823529411764708</v>
      </c>
      <c r="I866" s="80">
        <f>IF((A866-Overview!$F$43)/365=ROUND((A866-Overview!$F$43)/365,0),I865*0.05,I865+U865)</f>
        <v>6115.7342728934227</v>
      </c>
      <c r="J866" s="70">
        <f>IF(D866&lt;Overview!$F$16,1,'='!G866/Overview!$F$26)</f>
        <v>126.85713330854067</v>
      </c>
      <c r="K866" s="71">
        <f>IF(D866&lt;Overview!$F$17,'='!G866/Overview!$F$26,Overview!$F$33)</f>
        <v>9.1428571428571423</v>
      </c>
      <c r="L866" s="72">
        <f t="shared" si="83"/>
        <v>9.1428571428571423</v>
      </c>
      <c r="M866" s="81">
        <f>MIN(1,Overview!$F$44*F866*(G866-Overview!$F$25)^2+0.2)</f>
        <v>1</v>
      </c>
      <c r="N866" s="48">
        <f>L866*F866*Overview!$F$8</f>
        <v>0.12482270400293095</v>
      </c>
      <c r="O866" s="48">
        <f>F866*Overview!$F$6</f>
        <v>2.3686817229354781E-3</v>
      </c>
      <c r="P866" s="122">
        <f>N866*(H866/G866-(1+Overview!$F$35/'='!G866)/(Overview!$F$37*Overview!$F$33))/('='!H866+Overview!$F$36)</f>
        <v>1.6481989614746287E-3</v>
      </c>
      <c r="Q866" s="128">
        <f>(N866/G866-P866)*H866*Overview!$F$29*'='!G866^3</f>
        <v>548.72945900435082</v>
      </c>
      <c r="R866" s="57">
        <f t="shared" si="78"/>
        <v>0</v>
      </c>
      <c r="S866" s="58">
        <f t="shared" si="79"/>
        <v>1.6099606243858465E-3</v>
      </c>
      <c r="T866" s="58">
        <f>IF(D866&lt;Overview!$F$18,(1-Overview!$F$9)*'='!Q866-'='!D866*'='!O866,0)</f>
        <v>0</v>
      </c>
      <c r="U866" s="54">
        <f>IF(D866&gt;=Overview!$F$18,(1-Overview!$F$9)*'='!Q866-Overview!$F$18*'='!O866,0)</f>
        <v>46.332256374038849</v>
      </c>
      <c r="V866" s="2"/>
      <c r="W866" s="112">
        <f>G866/Overview!$F$19</f>
        <v>4.3265905498704997</v>
      </c>
      <c r="X866" s="60">
        <f>G866^3*(1+H866*Overview!$F$38)</f>
        <v>31.634327281584998</v>
      </c>
      <c r="Y866" s="61">
        <f>G866^3*Overview!$F$42*(1+Overview!$F$38*H866)+I866*Overview!$F$39/Overview!$F$40</f>
        <v>3.1128459082920186</v>
      </c>
      <c r="AD866" s="2"/>
    </row>
    <row r="867" spans="1:30">
      <c r="A867" s="34">
        <v>864</v>
      </c>
      <c r="B867">
        <v>1</v>
      </c>
      <c r="C867">
        <v>24</v>
      </c>
      <c r="D867" s="149">
        <f t="shared" si="80"/>
        <v>178.09744310451387</v>
      </c>
      <c r="E867" s="125">
        <f>B867/(B867+Overview!$F$22)</f>
        <v>0.58823529411764708</v>
      </c>
      <c r="F867" s="118">
        <f>EXP(Overview!$F$21/Overview!$F$5-Overview!$F$21/('='!C867+273.15))</f>
        <v>1.2060497570954571</v>
      </c>
      <c r="G867" s="77">
        <f t="shared" si="81"/>
        <v>2.9320097400516754</v>
      </c>
      <c r="H867" s="115">
        <f t="shared" si="82"/>
        <v>0.58823529411764708</v>
      </c>
      <c r="I867" s="80">
        <f>IF((A867-Overview!$F$43)/365=ROUND((A867-Overview!$F$43)/365,0),I866*0.05,I866+U866)</f>
        <v>6162.0665292674612</v>
      </c>
      <c r="J867" s="70">
        <f>IF(D867&lt;Overview!$F$16,1,'='!G867/Overview!$F$26)</f>
        <v>126.9268285736656</v>
      </c>
      <c r="K867" s="71">
        <f>IF(D867&lt;Overview!$F$17,'='!G867/Overview!$F$26,Overview!$F$33)</f>
        <v>9.1428571428571423</v>
      </c>
      <c r="L867" s="72">
        <f t="shared" si="83"/>
        <v>9.1428571428571423</v>
      </c>
      <c r="M867" s="81">
        <f>MIN(1,Overview!$F$44*F867*(G867-Overview!$F$25)^2+0.2)</f>
        <v>1</v>
      </c>
      <c r="N867" s="48">
        <f>L867*F867*Overview!$F$8</f>
        <v>0.12482270400293095</v>
      </c>
      <c r="O867" s="48">
        <f>F867*Overview!$F$6</f>
        <v>2.3686817229354781E-3</v>
      </c>
      <c r="P867" s="122">
        <f>N867*(H867/G867-(1+Overview!$F$35/'='!G867)/(Overview!$F$37*Overview!$F$33))/('='!H867+Overview!$F$36)</f>
        <v>1.6441813679886454E-3</v>
      </c>
      <c r="Q867" s="128">
        <f>(N867/G867-P867)*H867*Overview!$F$29*'='!G867^3</f>
        <v>549.37434782530818</v>
      </c>
      <c r="R867" s="57">
        <f t="shared" si="78"/>
        <v>0</v>
      </c>
      <c r="S867" s="58">
        <f t="shared" si="79"/>
        <v>1.6069185951180654E-3</v>
      </c>
      <c r="T867" s="58">
        <f>IF(D867&lt;Overview!$F$18,(1-Overview!$F$9)*'='!Q867-'='!D867*'='!O867,0)</f>
        <v>0</v>
      </c>
      <c r="U867" s="54">
        <f>IF(D867&gt;=Overview!$F$18,(1-Overview!$F$9)*'='!Q867-Overview!$F$18*'='!O867,0)</f>
        <v>46.387200901584414</v>
      </c>
      <c r="V867" s="2"/>
      <c r="W867" s="112">
        <f>G867/Overview!$F$19</f>
        <v>4.3289675772208405</v>
      </c>
      <c r="X867" s="60">
        <f>G867^3*(1+H867*Overview!$F$38)</f>
        <v>31.68649559771751</v>
      </c>
      <c r="Y867" s="61">
        <f>G867^3*Overview!$F$42*(1+Overview!$F$38*H867)+I867*Overview!$F$39/Overview!$F$40</f>
        <v>3.1195544038845622</v>
      </c>
      <c r="AD867" s="2"/>
    </row>
    <row r="868" spans="1:30">
      <c r="A868" s="34">
        <v>865</v>
      </c>
      <c r="B868">
        <v>1</v>
      </c>
      <c r="C868">
        <v>24</v>
      </c>
      <c r="D868" s="149">
        <f t="shared" si="80"/>
        <v>178.09744310451387</v>
      </c>
      <c r="E868" s="125">
        <f>B868/(B868+Overview!$F$22)</f>
        <v>0.58823529411764708</v>
      </c>
      <c r="F868" s="118">
        <f>EXP(Overview!$F$21/Overview!$F$5-Overview!$F$21/('='!C868+273.15))</f>
        <v>1.2060497570954571</v>
      </c>
      <c r="G868" s="77">
        <f t="shared" si="81"/>
        <v>2.9336166586467933</v>
      </c>
      <c r="H868" s="115">
        <f t="shared" si="82"/>
        <v>0.58823529411764708</v>
      </c>
      <c r="I868" s="80">
        <f>IF((A868-Overview!$F$43)/365=ROUND((A868-Overview!$F$43)/365,0),I867*0.05,I867+U867)</f>
        <v>6208.4537301690452</v>
      </c>
      <c r="J868" s="70">
        <f>IF(D868&lt;Overview!$F$16,1,'='!G868/Overview!$F$26)</f>
        <v>126.99639214921184</v>
      </c>
      <c r="K868" s="71">
        <f>IF(D868&lt;Overview!$F$17,'='!G868/Overview!$F$26,Overview!$F$33)</f>
        <v>9.1428571428571423</v>
      </c>
      <c r="L868" s="72">
        <f t="shared" si="83"/>
        <v>9.1428571428571423</v>
      </c>
      <c r="M868" s="81">
        <f>MIN(1,Overview!$F$44*F868*(G868-Overview!$F$25)^2+0.2)</f>
        <v>1</v>
      </c>
      <c r="N868" s="48">
        <f>L868*F868*Overview!$F$8</f>
        <v>0.12482270400293095</v>
      </c>
      <c r="O868" s="48">
        <f>F868*Overview!$F$6</f>
        <v>2.3686817229354781E-3</v>
      </c>
      <c r="P868" s="122">
        <f>N868*(H868/G868-(1+Overview!$F$35/'='!G868)/(Overview!$F$37*Overview!$F$33))/('='!H868+Overview!$F$36)</f>
        <v>1.6401757629650191E-3</v>
      </c>
      <c r="Q868" s="128">
        <f>(N868/G868-P868)*H868*Overview!$F$29*'='!G868^3</f>
        <v>550.0184399736919</v>
      </c>
      <c r="R868" s="57">
        <f t="shared" si="78"/>
        <v>0</v>
      </c>
      <c r="S868" s="58">
        <f t="shared" si="79"/>
        <v>1.6038823137809648E-3</v>
      </c>
      <c r="T868" s="58">
        <f>IF(D868&lt;Overview!$F$18,(1-Overview!$F$9)*'='!Q868-'='!D868*'='!O868,0)</f>
        <v>0</v>
      </c>
      <c r="U868" s="54">
        <f>IF(D868&gt;=Overview!$F$18,(1-Overview!$F$9)*'='!Q868-Overview!$F$18*'='!O868,0)</f>
        <v>46.442077552626706</v>
      </c>
      <c r="V868" s="2"/>
      <c r="W868" s="112">
        <f>G868/Overview!$F$19</f>
        <v>4.3313401131652052</v>
      </c>
      <c r="X868" s="60">
        <f>G868^3*(1+H868*Overview!$F$38)</f>
        <v>31.738622501655485</v>
      </c>
      <c r="Y868" s="61">
        <f>G868^3*Overview!$F$42*(1+Overview!$F$38*H868)+I868*Overview!$F$39/Overview!$F$40</f>
        <v>3.1262615599690662</v>
      </c>
      <c r="AD868" s="2"/>
    </row>
    <row r="869" spans="1:30">
      <c r="A869" s="34">
        <v>866</v>
      </c>
      <c r="B869">
        <v>1</v>
      </c>
      <c r="C869">
        <v>24</v>
      </c>
      <c r="D869" s="149">
        <f t="shared" si="80"/>
        <v>178.09744310451387</v>
      </c>
      <c r="E869" s="125">
        <f>B869/(B869+Overview!$F$22)</f>
        <v>0.58823529411764708</v>
      </c>
      <c r="F869" s="118">
        <f>EXP(Overview!$F$21/Overview!$F$5-Overview!$F$21/('='!C869+273.15))</f>
        <v>1.2060497570954571</v>
      </c>
      <c r="G869" s="77">
        <f t="shared" si="81"/>
        <v>2.9352205409605743</v>
      </c>
      <c r="H869" s="115">
        <f t="shared" si="82"/>
        <v>0.58823529411764708</v>
      </c>
      <c r="I869" s="80">
        <f>IF((A869-Overview!$F$43)/365=ROUND((A869-Overview!$F$43)/365,0),I868*0.05,I868+U868)</f>
        <v>6254.8958077216721</v>
      </c>
      <c r="J869" s="70">
        <f>IF(D869&lt;Overview!$F$16,1,'='!G869/Overview!$F$26)</f>
        <v>127.06582428400755</v>
      </c>
      <c r="K869" s="71">
        <f>IF(D869&lt;Overview!$F$17,'='!G869/Overview!$F$26,Overview!$F$33)</f>
        <v>9.1428571428571423</v>
      </c>
      <c r="L869" s="72">
        <f t="shared" si="83"/>
        <v>9.1428571428571423</v>
      </c>
      <c r="M869" s="81">
        <f>MIN(1,Overview!$F$44*F869*(G869-Overview!$F$25)^2+0.2)</f>
        <v>1</v>
      </c>
      <c r="N869" s="48">
        <f>L869*F869*Overview!$F$8</f>
        <v>0.12482270400293095</v>
      </c>
      <c r="O869" s="48">
        <f>F869*Overview!$F$6</f>
        <v>2.3686817229354781E-3</v>
      </c>
      <c r="P869" s="122">
        <f>N869*(H869/G869-(1+Overview!$F$35/'='!G869)/(Overview!$F$37*Overview!$F$33))/('='!H869+Overview!$F$36)</f>
        <v>1.6361820999555017E-3</v>
      </c>
      <c r="Q869" s="128">
        <f>(N869/G869-P869)*H869*Overview!$F$29*'='!G869^3</f>
        <v>550.6617354370967</v>
      </c>
      <c r="R869" s="57">
        <f t="shared" si="78"/>
        <v>0</v>
      </c>
      <c r="S869" s="58">
        <f t="shared" si="79"/>
        <v>1.6008517695137987E-3</v>
      </c>
      <c r="T869" s="58">
        <f>IF(D869&lt;Overview!$F$18,(1-Overview!$F$9)*'='!Q869-'='!D869*'='!O869,0)</f>
        <v>0</v>
      </c>
      <c r="U869" s="54">
        <f>IF(D869&gt;=Overview!$F$18,(1-Overview!$F$9)*'='!Q869-Overview!$F$18*'='!O869,0)</f>
        <v>46.4968863261088</v>
      </c>
      <c r="V869" s="2"/>
      <c r="W869" s="112">
        <f>G869/Overview!$F$19</f>
        <v>4.3337081661901289</v>
      </c>
      <c r="X869" s="60">
        <f>G869^3*(1+H869*Overview!$F$38)</f>
        <v>31.790707887051838</v>
      </c>
      <c r="Y869" s="61">
        <f>G869^3*Overview!$F$42*(1+Overview!$F$38*H869)+I869*Overview!$F$39/Overview!$F$40</f>
        <v>3.1329673640247524</v>
      </c>
      <c r="AD869" s="2"/>
    </row>
    <row r="870" spans="1:30">
      <c r="A870" s="34">
        <v>867</v>
      </c>
      <c r="B870">
        <v>1</v>
      </c>
      <c r="C870">
        <v>24</v>
      </c>
      <c r="D870" s="149">
        <f t="shared" si="80"/>
        <v>178.09744310451387</v>
      </c>
      <c r="E870" s="125">
        <f>B870/(B870+Overview!$F$22)</f>
        <v>0.58823529411764708</v>
      </c>
      <c r="F870" s="118">
        <f>EXP(Overview!$F$21/Overview!$F$5-Overview!$F$21/('='!C870+273.15))</f>
        <v>1.2060497570954571</v>
      </c>
      <c r="G870" s="77">
        <f t="shared" si="81"/>
        <v>2.9368213927300881</v>
      </c>
      <c r="H870" s="115">
        <f t="shared" si="82"/>
        <v>0.58823529411764708</v>
      </c>
      <c r="I870" s="80">
        <f>IF((A870-Overview!$F$43)/365=ROUND((A870-Overview!$F$43)/365,0),I869*0.05,I869+U869)</f>
        <v>6301.3926940477813</v>
      </c>
      <c r="J870" s="70">
        <f>IF(D870&lt;Overview!$F$16,1,'='!G870/Overview!$F$26)</f>
        <v>127.13512522641075</v>
      </c>
      <c r="K870" s="71">
        <f>IF(D870&lt;Overview!$F$17,'='!G870/Overview!$F$26,Overview!$F$33)</f>
        <v>9.1428571428571423</v>
      </c>
      <c r="L870" s="72">
        <f t="shared" si="83"/>
        <v>9.1428571428571423</v>
      </c>
      <c r="M870" s="81">
        <f>MIN(1,Overview!$F$44*F870*(G870-Overview!$F$25)^2+0.2)</f>
        <v>1</v>
      </c>
      <c r="N870" s="48">
        <f>L870*F870*Overview!$F$8</f>
        <v>0.12482270400293095</v>
      </c>
      <c r="O870" s="48">
        <f>F870*Overview!$F$6</f>
        <v>2.3686817229354781E-3</v>
      </c>
      <c r="P870" s="122">
        <f>N870*(H870/G870-(1+Overview!$F$35/'='!G870)/(Overview!$F$37*Overview!$F$33))/('='!H870+Overview!$F$36)</f>
        <v>1.6322003327457959E-3</v>
      </c>
      <c r="Q870" s="128">
        <f>(N870/G870-P870)*H870*Overview!$F$29*'='!G870^3</f>
        <v>551.30423420844727</v>
      </c>
      <c r="R870" s="57">
        <f t="shared" si="78"/>
        <v>0</v>
      </c>
      <c r="S870" s="58">
        <f t="shared" si="79"/>
        <v>1.5978269514763405E-3</v>
      </c>
      <c r="T870" s="58">
        <f>IF(D870&lt;Overview!$F$18,(1-Overview!$F$9)*'='!Q870-'='!D870*'='!O870,0)</f>
        <v>0</v>
      </c>
      <c r="U870" s="54">
        <f>IF(D870&gt;=Overview!$F$18,(1-Overview!$F$9)*'='!Q870-Overview!$F$18*'='!O870,0)</f>
        <v>46.551627221427864</v>
      </c>
      <c r="V870" s="2"/>
      <c r="W870" s="112">
        <f>G870/Overview!$F$19</f>
        <v>4.3360717447661123</v>
      </c>
      <c r="X870" s="60">
        <f>G870^3*(1+H870*Overview!$F$38)</f>
        <v>31.842751648280764</v>
      </c>
      <c r="Y870" s="61">
        <f>G870^3*Overview!$F$42*(1+Overview!$F$38*H870)+I870*Overview!$F$39/Overview!$F$40</f>
        <v>3.139671803595709</v>
      </c>
      <c r="AD870" s="2"/>
    </row>
    <row r="871" spans="1:30">
      <c r="A871" s="34">
        <v>868</v>
      </c>
      <c r="B871">
        <v>1</v>
      </c>
      <c r="C871">
        <v>24</v>
      </c>
      <c r="D871" s="149">
        <f t="shared" si="80"/>
        <v>178.09744310451387</v>
      </c>
      <c r="E871" s="125">
        <f>B871/(B871+Overview!$F$22)</f>
        <v>0.58823529411764708</v>
      </c>
      <c r="F871" s="118">
        <f>EXP(Overview!$F$21/Overview!$F$5-Overview!$F$21/('='!C871+273.15))</f>
        <v>1.2060497570954571</v>
      </c>
      <c r="G871" s="77">
        <f t="shared" si="81"/>
        <v>2.9384192196815646</v>
      </c>
      <c r="H871" s="115">
        <f t="shared" si="82"/>
        <v>0.58823529411764708</v>
      </c>
      <c r="I871" s="80">
        <f>IF((A871-Overview!$F$43)/365=ROUND((A871-Overview!$F$43)/365,0),I870*0.05,I870+U870)</f>
        <v>6347.9443212692095</v>
      </c>
      <c r="J871" s="70">
        <f>IF(D871&lt;Overview!$F$16,1,'='!G871/Overview!$F$26)</f>
        <v>127.20429522431016</v>
      </c>
      <c r="K871" s="71">
        <f>IF(D871&lt;Overview!$F$17,'='!G871/Overview!$F$26,Overview!$F$33)</f>
        <v>9.1428571428571423</v>
      </c>
      <c r="L871" s="72">
        <f t="shared" si="83"/>
        <v>9.1428571428571423</v>
      </c>
      <c r="M871" s="81">
        <f>MIN(1,Overview!$F$44*F871*(G871-Overview!$F$25)^2+0.2)</f>
        <v>1</v>
      </c>
      <c r="N871" s="48">
        <f>L871*F871*Overview!$F$8</f>
        <v>0.12482270400293095</v>
      </c>
      <c r="O871" s="48">
        <f>F871*Overview!$F$6</f>
        <v>2.3686817229354781E-3</v>
      </c>
      <c r="P871" s="122">
        <f>N871*(H871/G871-(1+Overview!$F$35/'='!G871)/(Overview!$F$37*Overview!$F$33))/('='!H871+Overview!$F$36)</f>
        <v>1.6282304153540886E-3</v>
      </c>
      <c r="Q871" s="128">
        <f>(N871/G871-P871)*H871*Overview!$F$29*'='!G871^3</f>
        <v>551.94593628596976</v>
      </c>
      <c r="R871" s="57">
        <f t="shared" si="78"/>
        <v>0</v>
      </c>
      <c r="S871" s="58">
        <f t="shared" si="79"/>
        <v>1.5948078488488501E-3</v>
      </c>
      <c r="T871" s="58">
        <f>IF(D871&lt;Overview!$F$18,(1-Overview!$F$9)*'='!Q871-'='!D871*'='!O871,0)</f>
        <v>0</v>
      </c>
      <c r="U871" s="54">
        <f>IF(D871&gt;=Overview!$F$18,(1-Overview!$F$9)*'='!Q871-Overview!$F$18*'='!O871,0)</f>
        <v>46.60630023843278</v>
      </c>
      <c r="V871" s="2"/>
      <c r="W871" s="112">
        <f>G871/Overview!$F$19</f>
        <v>4.3384308573476522</v>
      </c>
      <c r="X871" s="60">
        <f>G871^3*(1+H871*Overview!$F$38)</f>
        <v>31.894753680435453</v>
      </c>
      <c r="Y871" s="61">
        <f>G871^3*Overview!$F$42*(1+Overview!$F$38*H871)+I871*Overview!$F$39/Overview!$F$40</f>
        <v>3.146374866290707</v>
      </c>
      <c r="AD871" s="2"/>
    </row>
    <row r="872" spans="1:30">
      <c r="A872" s="34">
        <v>869</v>
      </c>
      <c r="B872">
        <v>1</v>
      </c>
      <c r="C872">
        <v>24</v>
      </c>
      <c r="D872" s="149">
        <f t="shared" si="80"/>
        <v>178.09744310451387</v>
      </c>
      <c r="E872" s="125">
        <f>B872/(B872+Overview!$F$22)</f>
        <v>0.58823529411764708</v>
      </c>
      <c r="F872" s="118">
        <f>EXP(Overview!$F$21/Overview!$F$5-Overview!$F$21/('='!C872+273.15))</f>
        <v>1.2060497570954571</v>
      </c>
      <c r="G872" s="77">
        <f t="shared" si="81"/>
        <v>2.9400140275304136</v>
      </c>
      <c r="H872" s="115">
        <f t="shared" si="82"/>
        <v>0.58823529411764708</v>
      </c>
      <c r="I872" s="80">
        <f>IF((A872-Overview!$F$43)/365=ROUND((A872-Overview!$F$43)/365,0),I871*0.05,I871+U871)</f>
        <v>6394.5506215076421</v>
      </c>
      <c r="J872" s="70">
        <f>IF(D872&lt;Overview!$F$16,1,'='!G872/Overview!$F$26)</f>
        <v>127.27333452512613</v>
      </c>
      <c r="K872" s="71">
        <f>IF(D872&lt;Overview!$F$17,'='!G872/Overview!$F$26,Overview!$F$33)</f>
        <v>9.1428571428571423</v>
      </c>
      <c r="L872" s="72">
        <f t="shared" si="83"/>
        <v>9.1428571428571423</v>
      </c>
      <c r="M872" s="81">
        <f>MIN(1,Overview!$F$44*F872*(G872-Overview!$F$25)^2+0.2)</f>
        <v>1</v>
      </c>
      <c r="N872" s="48">
        <f>L872*F872*Overview!$F$8</f>
        <v>0.12482270400293095</v>
      </c>
      <c r="O872" s="48">
        <f>F872*Overview!$F$6</f>
        <v>2.3686817229354781E-3</v>
      </c>
      <c r="P872" s="122">
        <f>N872*(H872/G872-(1+Overview!$F$35/'='!G872)/(Overview!$F$37*Overview!$F$33))/('='!H872+Overview!$F$36)</f>
        <v>1.6242723020295821E-3</v>
      </c>
      <c r="Q872" s="128">
        <f>(N872/G872-P872)*H872*Overview!$F$29*'='!G872^3</f>
        <v>552.58684167316483</v>
      </c>
      <c r="R872" s="57">
        <f t="shared" si="78"/>
        <v>0</v>
      </c>
      <c r="S872" s="58">
        <f t="shared" si="79"/>
        <v>1.5917944508320294E-3</v>
      </c>
      <c r="T872" s="58">
        <f>IF(D872&lt;Overview!$F$18,(1-Overview!$F$9)*'='!Q872-'='!D872*'='!O872,0)</f>
        <v>0</v>
      </c>
      <c r="U872" s="54">
        <f>IF(D872&gt;=Overview!$F$18,(1-Overview!$F$9)*'='!Q872-Overview!$F$18*'='!O872,0)</f>
        <v>46.660905377421805</v>
      </c>
      <c r="V872" s="2"/>
      <c r="W872" s="112">
        <f>G872/Overview!$F$19</f>
        <v>4.3407855123732668</v>
      </c>
      <c r="X872" s="60">
        <f>G872^3*(1+H872*Overview!$F$38)</f>
        <v>31.946713879325721</v>
      </c>
      <c r="Y872" s="61">
        <f>G872^3*Overview!$F$42*(1+Overview!$F$38*H872)+I872*Overview!$F$39/Overview!$F$40</f>
        <v>3.1530765397830103</v>
      </c>
      <c r="AD872" s="2"/>
    </row>
    <row r="873" spans="1:30">
      <c r="A873" s="34">
        <v>870</v>
      </c>
      <c r="B873">
        <v>1</v>
      </c>
      <c r="C873">
        <v>24</v>
      </c>
      <c r="D873" s="149">
        <f t="shared" si="80"/>
        <v>178.09744310451387</v>
      </c>
      <c r="E873" s="125">
        <f>B873/(B873+Overview!$F$22)</f>
        <v>0.58823529411764708</v>
      </c>
      <c r="F873" s="118">
        <f>EXP(Overview!$F$21/Overview!$F$5-Overview!$F$21/('='!C873+273.15))</f>
        <v>1.2060497570954571</v>
      </c>
      <c r="G873" s="77">
        <f t="shared" si="81"/>
        <v>2.9416058219812458</v>
      </c>
      <c r="H873" s="115">
        <f t="shared" si="82"/>
        <v>0.58823529411764708</v>
      </c>
      <c r="I873" s="80">
        <f>IF((A873-Overview!$F$43)/365=ROUND((A873-Overview!$F$43)/365,0),I872*0.05,I872+U872)</f>
        <v>6441.2115268850639</v>
      </c>
      <c r="J873" s="70">
        <f>IF(D873&lt;Overview!$F$16,1,'='!G873/Overview!$F$26)</f>
        <v>127.34224337581151</v>
      </c>
      <c r="K873" s="71">
        <f>IF(D873&lt;Overview!$F$17,'='!G873/Overview!$F$26,Overview!$F$33)</f>
        <v>9.1428571428571423</v>
      </c>
      <c r="L873" s="72">
        <f t="shared" si="83"/>
        <v>9.1428571428571423</v>
      </c>
      <c r="M873" s="81">
        <f>MIN(1,Overview!$F$44*F873*(G873-Overview!$F$25)^2+0.2)</f>
        <v>1</v>
      </c>
      <c r="N873" s="48">
        <f>L873*F873*Overview!$F$8</f>
        <v>0.12482270400293095</v>
      </c>
      <c r="O873" s="48">
        <f>F873*Overview!$F$6</f>
        <v>2.3686817229354781E-3</v>
      </c>
      <c r="P873" s="122">
        <f>N873*(H873/G873-(1+Overview!$F$35/'='!G873)/(Overview!$F$37*Overview!$F$33))/('='!H873+Overview!$F$36)</f>
        <v>1.6203259472510462E-3</v>
      </c>
      <c r="Q873" s="128">
        <f>(N873/G873-P873)*H873*Overview!$F$29*'='!G873^3</f>
        <v>553.22695037877941</v>
      </c>
      <c r="R873" s="57">
        <f t="shared" si="78"/>
        <v>0</v>
      </c>
      <c r="S873" s="58">
        <f t="shared" si="79"/>
        <v>1.5887867466469847E-3</v>
      </c>
      <c r="T873" s="58">
        <f>IF(D873&lt;Overview!$F$18,(1-Overview!$F$9)*'='!Q873-'='!D873*'='!O873,0)</f>
        <v>0</v>
      </c>
      <c r="U873" s="54">
        <f>IF(D873&gt;=Overview!$F$18,(1-Overview!$F$9)*'='!Q873-Overview!$F$18*'='!O873,0)</f>
        <v>46.715442639140164</v>
      </c>
      <c r="V873" s="2"/>
      <c r="W873" s="112">
        <f>G873/Overview!$F$19</f>
        <v>4.3431357182655335</v>
      </c>
      <c r="X873" s="60">
        <f>G873^3*(1+H873*Overview!$F$38)</f>
        <v>31.998632141475703</v>
      </c>
      <c r="Y873" s="61">
        <f>G873^3*Overview!$F$42*(1+Overview!$F$38*H873)+I873*Overview!$F$39/Overview!$F$40</f>
        <v>3.1597768118101826</v>
      </c>
      <c r="AD873" s="2"/>
    </row>
    <row r="874" spans="1:30">
      <c r="A874" s="34">
        <v>871</v>
      </c>
      <c r="B874">
        <v>1</v>
      </c>
      <c r="C874">
        <v>24</v>
      </c>
      <c r="D874" s="149">
        <f t="shared" si="80"/>
        <v>178.09744310451387</v>
      </c>
      <c r="E874" s="125">
        <f>B874/(B874+Overview!$F$22)</f>
        <v>0.58823529411764708</v>
      </c>
      <c r="F874" s="118">
        <f>EXP(Overview!$F$21/Overview!$F$5-Overview!$F$21/('='!C874+273.15))</f>
        <v>1.2060497570954571</v>
      </c>
      <c r="G874" s="77">
        <f t="shared" si="81"/>
        <v>2.9431946087278926</v>
      </c>
      <c r="H874" s="115">
        <f t="shared" si="82"/>
        <v>0.58823529411764708</v>
      </c>
      <c r="I874" s="80">
        <f>IF((A874-Overview!$F$43)/365=ROUND((A874-Overview!$F$43)/365,0),I873*0.05,I873+U873)</f>
        <v>6487.9269695242037</v>
      </c>
      <c r="J874" s="70">
        <f>IF(D874&lt;Overview!$F$16,1,'='!G874/Overview!$F$26)</f>
        <v>127.41102202285251</v>
      </c>
      <c r="K874" s="71">
        <f>IF(D874&lt;Overview!$F$17,'='!G874/Overview!$F$26,Overview!$F$33)</f>
        <v>9.1428571428571423</v>
      </c>
      <c r="L874" s="72">
        <f t="shared" si="83"/>
        <v>9.1428571428571423</v>
      </c>
      <c r="M874" s="81">
        <f>MIN(1,Overview!$F$44*F874*(G874-Overview!$F$25)^2+0.2)</f>
        <v>1</v>
      </c>
      <c r="N874" s="48">
        <f>L874*F874*Overview!$F$8</f>
        <v>0.12482270400293095</v>
      </c>
      <c r="O874" s="48">
        <f>F874*Overview!$F$6</f>
        <v>2.3686817229354781E-3</v>
      </c>
      <c r="P874" s="122">
        <f>N874*(H874/G874-(1+Overview!$F$35/'='!G874)/(Overview!$F$37*Overview!$F$33))/('='!H874+Overview!$F$36)</f>
        <v>1.6163913057253795E-3</v>
      </c>
      <c r="Q874" s="128">
        <f>(N874/G874-P874)*H874*Overview!$F$29*'='!G874^3</f>
        <v>553.86626241678016</v>
      </c>
      <c r="R874" s="57">
        <f t="shared" si="78"/>
        <v>0</v>
      </c>
      <c r="S874" s="58">
        <f t="shared" si="79"/>
        <v>1.5857847255351918E-3</v>
      </c>
      <c r="T874" s="58">
        <f>IF(D874&lt;Overview!$F$18,(1-Overview!$F$9)*'='!Q874-'='!D874*'='!O874,0)</f>
        <v>0</v>
      </c>
      <c r="U874" s="54">
        <f>IF(D874&gt;=Overview!$F$18,(1-Overview!$F$9)*'='!Q874-Overview!$F$18*'='!O874,0)</f>
        <v>46.769912024777831</v>
      </c>
      <c r="V874" s="2"/>
      <c r="W874" s="112">
        <f>G874/Overview!$F$19</f>
        <v>4.3454814834311124</v>
      </c>
      <c r="X874" s="60">
        <f>G874^3*(1+H874*Overview!$F$38)</f>
        <v>32.050508364121534</v>
      </c>
      <c r="Y874" s="61">
        <f>G874^3*Overview!$F$42*(1+Overview!$F$38*H874)+I874*Overview!$F$39/Overview!$F$40</f>
        <v>3.1664756701738979</v>
      </c>
      <c r="AD874" s="2"/>
    </row>
    <row r="875" spans="1:30">
      <c r="A875" s="34">
        <v>872</v>
      </c>
      <c r="B875">
        <v>1</v>
      </c>
      <c r="C875">
        <v>24</v>
      </c>
      <c r="D875" s="149">
        <f t="shared" si="80"/>
        <v>178.09744310451387</v>
      </c>
      <c r="E875" s="125">
        <f>B875/(B875+Overview!$F$22)</f>
        <v>0.58823529411764708</v>
      </c>
      <c r="F875" s="118">
        <f>EXP(Overview!$F$21/Overview!$F$5-Overview!$F$21/('='!C875+273.15))</f>
        <v>1.2060497570954571</v>
      </c>
      <c r="G875" s="77">
        <f t="shared" si="81"/>
        <v>2.9447803934534278</v>
      </c>
      <c r="H875" s="115">
        <f t="shared" si="82"/>
        <v>0.58823529411764708</v>
      </c>
      <c r="I875" s="80">
        <f>IF((A875-Overview!$F$43)/365=ROUND((A875-Overview!$F$43)/365,0),I874*0.05,I874+U874)</f>
        <v>6534.6968815489818</v>
      </c>
      <c r="J875" s="70">
        <f>IF(D875&lt;Overview!$F$16,1,'='!G875/Overview!$F$26)</f>
        <v>127.47967071226961</v>
      </c>
      <c r="K875" s="71">
        <f>IF(D875&lt;Overview!$F$17,'='!G875/Overview!$F$26,Overview!$F$33)</f>
        <v>9.1428571428571423</v>
      </c>
      <c r="L875" s="72">
        <f t="shared" si="83"/>
        <v>9.1428571428571423</v>
      </c>
      <c r="M875" s="81">
        <f>MIN(1,Overview!$F$44*F875*(G875-Overview!$F$25)^2+0.2)</f>
        <v>1</v>
      </c>
      <c r="N875" s="48">
        <f>L875*F875*Overview!$F$8</f>
        <v>0.12482270400293095</v>
      </c>
      <c r="O875" s="48">
        <f>F875*Overview!$F$6</f>
        <v>2.3686817229354781E-3</v>
      </c>
      <c r="P875" s="122">
        <f>N875*(H875/G875-(1+Overview!$F$35/'='!G875)/(Overview!$F$37*Overview!$F$33))/('='!H875+Overview!$F$36)</f>
        <v>1.6124683323861765E-3</v>
      </c>
      <c r="Q875" s="128">
        <f>(N875/G875-P875)*H875*Overview!$F$29*'='!G875^3</f>
        <v>554.50477780632548</v>
      </c>
      <c r="R875" s="57">
        <f t="shared" si="78"/>
        <v>0</v>
      </c>
      <c r="S875" s="58">
        <f t="shared" si="79"/>
        <v>1.5827883767584525E-3</v>
      </c>
      <c r="T875" s="58">
        <f>IF(D875&lt;Overview!$F$18,(1-Overview!$F$9)*'='!Q875-'='!D875*'='!O875,0)</f>
        <v>0</v>
      </c>
      <c r="U875" s="54">
        <f>IF(D875&gt;=Overview!$F$18,(1-Overview!$F$9)*'='!Q875-Overview!$F$18*'='!O875,0)</f>
        <v>46.824313535967093</v>
      </c>
      <c r="V875" s="2"/>
      <c r="W875" s="112">
        <f>G875/Overview!$F$19</f>
        <v>4.3478228162607824</v>
      </c>
      <c r="X875" s="60">
        <f>G875^3*(1+H875*Overview!$F$38)</f>
        <v>32.102342445209047</v>
      </c>
      <c r="Y875" s="61">
        <f>G875^3*Overview!$F$42*(1+Overview!$F$38*H875)+I875*Overview!$F$39/Overview!$F$40</f>
        <v>3.1731731027397605</v>
      </c>
      <c r="AD875" s="2"/>
    </row>
    <row r="876" spans="1:30">
      <c r="A876" s="34">
        <v>873</v>
      </c>
      <c r="B876">
        <v>1</v>
      </c>
      <c r="C876">
        <v>24</v>
      </c>
      <c r="D876" s="149">
        <f t="shared" si="80"/>
        <v>178.09744310451387</v>
      </c>
      <c r="E876" s="125">
        <f>B876/(B876+Overview!$F$22)</f>
        <v>0.58823529411764708</v>
      </c>
      <c r="F876" s="118">
        <f>EXP(Overview!$F$21/Overview!$F$5-Overview!$F$21/('='!C876+273.15))</f>
        <v>1.2060497570954571</v>
      </c>
      <c r="G876" s="77">
        <f t="shared" si="81"/>
        <v>2.9463631818301863</v>
      </c>
      <c r="H876" s="115">
        <f t="shared" si="82"/>
        <v>0.58823529411764708</v>
      </c>
      <c r="I876" s="80">
        <f>IF((A876-Overview!$F$43)/365=ROUND((A876-Overview!$F$43)/365,0),I875*0.05,I875+U875)</f>
        <v>6581.5211950849489</v>
      </c>
      <c r="J876" s="70">
        <f>IF(D876&lt;Overview!$F$16,1,'='!G876/Overview!$F$26)</f>
        <v>127.54818968961845</v>
      </c>
      <c r="K876" s="71">
        <f>IF(D876&lt;Overview!$F$17,'='!G876/Overview!$F$26,Overview!$F$33)</f>
        <v>9.1428571428571423</v>
      </c>
      <c r="L876" s="72">
        <f t="shared" si="83"/>
        <v>9.1428571428571423</v>
      </c>
      <c r="M876" s="81">
        <f>MIN(1,Overview!$F$44*F876*(G876-Overview!$F$25)^2+0.2)</f>
        <v>1</v>
      </c>
      <c r="N876" s="48">
        <f>L876*F876*Overview!$F$8</f>
        <v>0.12482270400293095</v>
      </c>
      <c r="O876" s="48">
        <f>F876*Overview!$F$6</f>
        <v>2.3686817229354781E-3</v>
      </c>
      <c r="P876" s="122">
        <f>N876*(H876/G876-(1+Overview!$F$35/'='!G876)/(Overview!$F$37*Overview!$F$33))/('='!H876+Overview!$F$36)</f>
        <v>1.608556982392313E-3</v>
      </c>
      <c r="Q876" s="128">
        <f>(N876/G876-P876)*H876*Overview!$F$29*'='!G876^3</f>
        <v>555.142496571739</v>
      </c>
      <c r="R876" s="57">
        <f t="shared" si="78"/>
        <v>0</v>
      </c>
      <c r="S876" s="58">
        <f t="shared" si="79"/>
        <v>1.5797976895988595E-3</v>
      </c>
      <c r="T876" s="58">
        <f>IF(D876&lt;Overview!$F$18,(1-Overview!$F$9)*'='!Q876-'='!D876*'='!O876,0)</f>
        <v>0</v>
      </c>
      <c r="U876" s="54">
        <f>IF(D876&gt;=Overview!$F$18,(1-Overview!$F$9)*'='!Q876-Overview!$F$18*'='!O876,0)</f>
        <v>46.878647174780319</v>
      </c>
      <c r="V876" s="2"/>
      <c r="W876" s="112">
        <f>G876/Overview!$F$19</f>
        <v>4.3501597251294646</v>
      </c>
      <c r="X876" s="60">
        <f>G876^3*(1+H876*Overview!$F$38)</f>
        <v>32.154134283391421</v>
      </c>
      <c r="Y876" s="61">
        <f>G876^3*Overview!$F$42*(1+Overview!$F$38*H876)+I876*Overview!$F$39/Overview!$F$40</f>
        <v>3.1798690974371016</v>
      </c>
      <c r="AD876" s="2"/>
    </row>
    <row r="877" spans="1:30">
      <c r="A877" s="34">
        <v>874</v>
      </c>
      <c r="B877">
        <v>1</v>
      </c>
      <c r="C877">
        <v>24</v>
      </c>
      <c r="D877" s="149">
        <f t="shared" si="80"/>
        <v>178.09744310451387</v>
      </c>
      <c r="E877" s="125">
        <f>B877/(B877+Overview!$F$22)</f>
        <v>0.58823529411764708</v>
      </c>
      <c r="F877" s="118">
        <f>EXP(Overview!$F$21/Overview!$F$5-Overview!$F$21/('='!C877+273.15))</f>
        <v>1.2060497570954571</v>
      </c>
      <c r="G877" s="77">
        <f t="shared" si="81"/>
        <v>2.9479429795197851</v>
      </c>
      <c r="H877" s="115">
        <f t="shared" si="82"/>
        <v>0.58823529411764708</v>
      </c>
      <c r="I877" s="80">
        <f>IF((A877-Overview!$F$43)/365=ROUND((A877-Overview!$F$43)/365,0),I876*0.05,I876+U876)</f>
        <v>6628.3998422597288</v>
      </c>
      <c r="J877" s="70">
        <f>IF(D877&lt;Overview!$F$16,1,'='!G877/Overview!$F$26)</f>
        <v>127.61657919999071</v>
      </c>
      <c r="K877" s="71">
        <f>IF(D877&lt;Overview!$F$17,'='!G877/Overview!$F$26,Overview!$F$33)</f>
        <v>9.1428571428571423</v>
      </c>
      <c r="L877" s="72">
        <f t="shared" si="83"/>
        <v>9.1428571428571423</v>
      </c>
      <c r="M877" s="81">
        <f>MIN(1,Overview!$F$44*F877*(G877-Overview!$F$25)^2+0.2)</f>
        <v>1</v>
      </c>
      <c r="N877" s="48">
        <f>L877*F877*Overview!$F$8</f>
        <v>0.12482270400293095</v>
      </c>
      <c r="O877" s="48">
        <f>F877*Overview!$F$6</f>
        <v>2.3686817229354781E-3</v>
      </c>
      <c r="P877" s="122">
        <f>N877*(H877/G877-(1+Overview!$F$35/'='!G877)/(Overview!$F$37*Overview!$F$33))/('='!H877+Overview!$F$36)</f>
        <v>1.6046572111265353E-3</v>
      </c>
      <c r="Q877" s="128">
        <f>(N877/G877-P877)*H877*Overview!$F$29*'='!G877^3</f>
        <v>555.77941874248177</v>
      </c>
      <c r="R877" s="57">
        <f t="shared" si="78"/>
        <v>0</v>
      </c>
      <c r="S877" s="58">
        <f t="shared" si="79"/>
        <v>1.5768126533587557E-3</v>
      </c>
      <c r="T877" s="58">
        <f>IF(D877&lt;Overview!$F$18,(1-Overview!$F$9)*'='!Q877-'='!D877*'='!O877,0)</f>
        <v>0</v>
      </c>
      <c r="U877" s="54">
        <f>IF(D877&gt;=Overview!$F$18,(1-Overview!$F$9)*'='!Q877-Overview!$F$18*'='!O877,0)</f>
        <v>46.932912943727608</v>
      </c>
      <c r="V877" s="2"/>
      <c r="W877" s="112">
        <f>G877/Overview!$F$19</f>
        <v>4.3524922183962573</v>
      </c>
      <c r="X877" s="60">
        <f>G877^3*(1+H877*Overview!$F$38)</f>
        <v>32.205883778026909</v>
      </c>
      <c r="Y877" s="61">
        <f>G877^3*Overview!$F$42*(1+Overview!$F$38*H877)+I877*Overview!$F$39/Overview!$F$40</f>
        <v>3.1865636422587991</v>
      </c>
      <c r="AD877" s="2"/>
    </row>
    <row r="878" spans="1:30">
      <c r="A878" s="34">
        <v>875</v>
      </c>
      <c r="B878">
        <v>1</v>
      </c>
      <c r="C878">
        <v>24</v>
      </c>
      <c r="D878" s="149">
        <f t="shared" si="80"/>
        <v>178.09744310451387</v>
      </c>
      <c r="E878" s="125">
        <f>B878/(B878+Overview!$F$22)</f>
        <v>0.58823529411764708</v>
      </c>
      <c r="F878" s="118">
        <f>EXP(Overview!$F$21/Overview!$F$5-Overview!$F$21/('='!C878+273.15))</f>
        <v>1.2060497570954571</v>
      </c>
      <c r="G878" s="77">
        <f t="shared" si="81"/>
        <v>2.949519792173144</v>
      </c>
      <c r="H878" s="115">
        <f t="shared" si="82"/>
        <v>0.58823529411764708</v>
      </c>
      <c r="I878" s="80">
        <f>IF((A878-Overview!$F$43)/365=ROUND((A878-Overview!$F$43)/365,0),I877*0.05,I877+U877)</f>
        <v>6675.3327552034561</v>
      </c>
      <c r="J878" s="70">
        <f>IF(D878&lt;Overview!$F$16,1,'='!G878/Overview!$F$26)</f>
        <v>127.6848394880149</v>
      </c>
      <c r="K878" s="71">
        <f>IF(D878&lt;Overview!$F$17,'='!G878/Overview!$F$26,Overview!$F$33)</f>
        <v>9.1428571428571423</v>
      </c>
      <c r="L878" s="72">
        <f t="shared" si="83"/>
        <v>9.1428571428571423</v>
      </c>
      <c r="M878" s="81">
        <f>MIN(1,Overview!$F$44*F878*(G878-Overview!$F$25)^2+0.2)</f>
        <v>1</v>
      </c>
      <c r="N878" s="48">
        <f>L878*F878*Overview!$F$8</f>
        <v>0.12482270400293095</v>
      </c>
      <c r="O878" s="48">
        <f>F878*Overview!$F$6</f>
        <v>2.3686817229354781E-3</v>
      </c>
      <c r="P878" s="122">
        <f>N878*(H878/G878-(1+Overview!$F$35/'='!G878)/(Overview!$F$37*Overview!$F$33))/('='!H878+Overview!$F$36)</f>
        <v>1.6007689741940653E-3</v>
      </c>
      <c r="Q878" s="128">
        <f>(N878/G878-P878)*H878*Overview!$F$29*'='!G878^3</f>
        <v>556.41554435312582</v>
      </c>
      <c r="R878" s="57">
        <f t="shared" si="78"/>
        <v>0</v>
      </c>
      <c r="S878" s="58">
        <f t="shared" si="79"/>
        <v>1.5738332573606989E-3</v>
      </c>
      <c r="T878" s="58">
        <f>IF(D878&lt;Overview!$F$18,(1-Overview!$F$9)*'='!Q878-'='!D878*'='!O878,0)</f>
        <v>0</v>
      </c>
      <c r="U878" s="54">
        <f>IF(D878&gt;=Overview!$F$18,(1-Overview!$F$9)*'='!Q878-Overview!$F$18*'='!O878,0)</f>
        <v>46.987110845754479</v>
      </c>
      <c r="V878" s="2"/>
      <c r="W878" s="112">
        <f>G878/Overview!$F$19</f>
        <v>4.3548203044044644</v>
      </c>
      <c r="X878" s="60">
        <f>G878^3*(1+H878*Overview!$F$38)</f>
        <v>32.257590829176472</v>
      </c>
      <c r="Y878" s="61">
        <f>G878^3*Overview!$F$42*(1+Overview!$F$38*H878)+I878*Overview!$F$39/Overview!$F$40</f>
        <v>3.1932567252610871</v>
      </c>
      <c r="AD878" s="2"/>
    </row>
    <row r="879" spans="1:30">
      <c r="A879" s="34">
        <v>876</v>
      </c>
      <c r="B879">
        <v>1</v>
      </c>
      <c r="C879">
        <v>24</v>
      </c>
      <c r="D879" s="149">
        <f t="shared" si="80"/>
        <v>178.09744310451387</v>
      </c>
      <c r="E879" s="125">
        <f>B879/(B879+Overview!$F$22)</f>
        <v>0.58823529411764708</v>
      </c>
      <c r="F879" s="118">
        <f>EXP(Overview!$F$21/Overview!$F$5-Overview!$F$21/('='!C879+273.15))</f>
        <v>1.2060497570954571</v>
      </c>
      <c r="G879" s="77">
        <f t="shared" si="81"/>
        <v>2.9510936254305045</v>
      </c>
      <c r="H879" s="115">
        <f t="shared" si="82"/>
        <v>0.58823529411764708</v>
      </c>
      <c r="I879" s="80">
        <f>IF((A879-Overview!$F$43)/365=ROUND((A879-Overview!$F$43)/365,0),I878*0.05,I878+U878)</f>
        <v>6722.3198660492108</v>
      </c>
      <c r="J879" s="70">
        <f>IF(D879&lt;Overview!$F$16,1,'='!G879/Overview!$F$26)</f>
        <v>127.75297079785734</v>
      </c>
      <c r="K879" s="71">
        <f>IF(D879&lt;Overview!$F$17,'='!G879/Overview!$F$26,Overview!$F$33)</f>
        <v>9.1428571428571423</v>
      </c>
      <c r="L879" s="72">
        <f t="shared" si="83"/>
        <v>9.1428571428571423</v>
      </c>
      <c r="M879" s="81">
        <f>MIN(1,Overview!$F$44*F879*(G879-Overview!$F$25)^2+0.2)</f>
        <v>1</v>
      </c>
      <c r="N879" s="48">
        <f>L879*F879*Overview!$F$8</f>
        <v>0.12482270400293095</v>
      </c>
      <c r="O879" s="48">
        <f>F879*Overview!$F$6</f>
        <v>2.3686817229354781E-3</v>
      </c>
      <c r="P879" s="122">
        <f>N879*(H879/G879-(1+Overview!$F$35/'='!G879)/(Overview!$F$37*Overview!$F$33))/('='!H879+Overview!$F$36)</f>
        <v>1.5968922274212155E-3</v>
      </c>
      <c r="Q879" s="128">
        <f>(N879/G879-P879)*H879*Overview!$F$29*'='!G879^3</f>
        <v>557.05087344332696</v>
      </c>
      <c r="R879" s="57">
        <f t="shared" si="78"/>
        <v>0</v>
      </c>
      <c r="S879" s="58">
        <f t="shared" si="79"/>
        <v>1.5708594909474227E-3</v>
      </c>
      <c r="T879" s="58">
        <f>IF(D879&lt;Overview!$F$18,(1-Overview!$F$9)*'='!Q879-'='!D879*'='!O879,0)</f>
        <v>0</v>
      </c>
      <c r="U879" s="54">
        <f>IF(D879&gt;=Overview!$F$18,(1-Overview!$F$9)*'='!Q879-Overview!$F$18*'='!O879,0)</f>
        <v>47.041240884239613</v>
      </c>
      <c r="V879" s="2"/>
      <c r="W879" s="112">
        <f>G879/Overview!$F$19</f>
        <v>4.3571439914816246</v>
      </c>
      <c r="X879" s="60">
        <f>G879^3*(1+H879*Overview!$F$38)</f>
        <v>32.30925533760152</v>
      </c>
      <c r="Y879" s="61">
        <f>G879^3*Overview!$F$42*(1+Overview!$F$38*H879)+I879*Overview!$F$39/Overview!$F$40</f>
        <v>3.1999483345633664</v>
      </c>
      <c r="AD879" s="2"/>
    </row>
    <row r="880" spans="1:30">
      <c r="A880" s="34">
        <v>877</v>
      </c>
      <c r="B880">
        <v>1</v>
      </c>
      <c r="C880">
        <v>24</v>
      </c>
      <c r="D880" s="149">
        <f t="shared" si="80"/>
        <v>178.09744310451387</v>
      </c>
      <c r="E880" s="125">
        <f>B880/(B880+Overview!$F$22)</f>
        <v>0.58823529411764708</v>
      </c>
      <c r="F880" s="118">
        <f>EXP(Overview!$F$21/Overview!$F$5-Overview!$F$21/('='!C880+273.15))</f>
        <v>1.2060497570954571</v>
      </c>
      <c r="G880" s="77">
        <f t="shared" si="81"/>
        <v>2.9526644849214518</v>
      </c>
      <c r="H880" s="115">
        <f t="shared" si="82"/>
        <v>0.58823529411764708</v>
      </c>
      <c r="I880" s="80">
        <f>IF((A880-Overview!$F$43)/365=ROUND((A880-Overview!$F$43)/365,0),I879*0.05,I879+U879)</f>
        <v>6769.3611069334502</v>
      </c>
      <c r="J880" s="70">
        <f>IF(D880&lt;Overview!$F$16,1,'='!G880/Overview!$F$26)</f>
        <v>127.82097337322303</v>
      </c>
      <c r="K880" s="71">
        <f>IF(D880&lt;Overview!$F$17,'='!G880/Overview!$F$26,Overview!$F$33)</f>
        <v>9.1428571428571423</v>
      </c>
      <c r="L880" s="72">
        <f t="shared" si="83"/>
        <v>9.1428571428571423</v>
      </c>
      <c r="M880" s="81">
        <f>MIN(1,Overview!$F$44*F880*(G880-Overview!$F$25)^2+0.2)</f>
        <v>1</v>
      </c>
      <c r="N880" s="48">
        <f>L880*F880*Overview!$F$8</f>
        <v>0.12482270400293095</v>
      </c>
      <c r="O880" s="48">
        <f>F880*Overview!$F$6</f>
        <v>2.3686817229354781E-3</v>
      </c>
      <c r="P880" s="122">
        <f>N880*(H880/G880-(1+Overview!$F$35/'='!G880)/(Overview!$F$37*Overview!$F$33))/('='!H880+Overview!$F$36)</f>
        <v>1.5930269268540041E-3</v>
      </c>
      <c r="Q880" s="128">
        <f>(N880/G880-P880)*H880*Overview!$F$29*'='!G880^3</f>
        <v>557.68540605779845</v>
      </c>
      <c r="R880" s="57">
        <f t="shared" si="78"/>
        <v>0</v>
      </c>
      <c r="S880" s="58">
        <f t="shared" si="79"/>
        <v>1.5678913434817936E-3</v>
      </c>
      <c r="T880" s="58">
        <f>IF(D880&lt;Overview!$F$18,(1-Overview!$F$9)*'='!Q880-'='!D880*'='!O880,0)</f>
        <v>0</v>
      </c>
      <c r="U880" s="54">
        <f>IF(D880&gt;=Overview!$F$18,(1-Overview!$F$9)*'='!Q880-Overview!$F$18*'='!O880,0)</f>
        <v>47.095303062992585</v>
      </c>
      <c r="V880" s="2"/>
      <c r="W880" s="112">
        <f>G880/Overview!$F$19</f>
        <v>4.3594632879395423</v>
      </c>
      <c r="X880" s="60">
        <f>G880^3*(1+H880*Overview!$F$38)</f>
        <v>32.360877204761593</v>
      </c>
      <c r="Y880" s="61">
        <f>G880^3*Overview!$F$42*(1+Overview!$F$38*H880)+I880*Overview!$F$39/Overview!$F$40</f>
        <v>3.2066384583480145</v>
      </c>
      <c r="AD880" s="2"/>
    </row>
    <row r="881" spans="1:30">
      <c r="A881" s="34">
        <v>878</v>
      </c>
      <c r="B881">
        <v>1</v>
      </c>
      <c r="C881">
        <v>24</v>
      </c>
      <c r="D881" s="149">
        <f t="shared" si="80"/>
        <v>178.09744310451387</v>
      </c>
      <c r="E881" s="125">
        <f>B881/(B881+Overview!$F$22)</f>
        <v>0.58823529411764708</v>
      </c>
      <c r="F881" s="118">
        <f>EXP(Overview!$F$21/Overview!$F$5-Overview!$F$21/('='!C881+273.15))</f>
        <v>1.2060497570954571</v>
      </c>
      <c r="G881" s="77">
        <f t="shared" si="81"/>
        <v>2.9542323762649336</v>
      </c>
      <c r="H881" s="115">
        <f t="shared" si="82"/>
        <v>0.58823529411764708</v>
      </c>
      <c r="I881" s="80">
        <f>IF((A881-Overview!$F$43)/365=ROUND((A881-Overview!$F$43)/365,0),I880*0.05,I880+U880)</f>
        <v>6816.4564099964427</v>
      </c>
      <c r="J881" s="70">
        <f>IF(D881&lt;Overview!$F$16,1,'='!G881/Overview!$F$26)</f>
        <v>127.88884745735643</v>
      </c>
      <c r="K881" s="71">
        <f>IF(D881&lt;Overview!$F$17,'='!G881/Overview!$F$26,Overview!$F$33)</f>
        <v>9.1428571428571423</v>
      </c>
      <c r="L881" s="72">
        <f t="shared" si="83"/>
        <v>9.1428571428571423</v>
      </c>
      <c r="M881" s="81">
        <f>MIN(1,Overview!$F$44*F881*(G881-Overview!$F$25)^2+0.2)</f>
        <v>1</v>
      </c>
      <c r="N881" s="48">
        <f>L881*F881*Overview!$F$8</f>
        <v>0.12482270400293095</v>
      </c>
      <c r="O881" s="48">
        <f>F881*Overview!$F$6</f>
        <v>2.3686817229354781E-3</v>
      </c>
      <c r="P881" s="122">
        <f>N881*(H881/G881-(1+Overview!$F$35/'='!G881)/(Overview!$F$37*Overview!$F$33))/('='!H881+Overview!$F$36)</f>
        <v>1.5891730287568016E-3</v>
      </c>
      <c r="Q881" s="128">
        <f>(N881/G881-P881)*H881*Overview!$F$29*'='!G881^3</f>
        <v>558.31914224628383</v>
      </c>
      <c r="R881" s="57">
        <f t="shared" si="78"/>
        <v>0</v>
      </c>
      <c r="S881" s="58">
        <f t="shared" si="79"/>
        <v>1.5649288043467827E-3</v>
      </c>
      <c r="T881" s="58">
        <f>IF(D881&lt;Overview!$F$18,(1-Overview!$F$9)*'='!Q881-'='!D881*'='!O881,0)</f>
        <v>0</v>
      </c>
      <c r="U881" s="54">
        <f>IF(D881&gt;=Overview!$F$18,(1-Overview!$F$9)*'='!Q881-Overview!$F$18*'='!O881,0)</f>
        <v>47.14929738625154</v>
      </c>
      <c r="V881" s="2"/>
      <c r="W881" s="112">
        <f>G881/Overview!$F$19</f>
        <v>4.3617782020743148</v>
      </c>
      <c r="X881" s="60">
        <f>G881^3*(1+H881*Overview!$F$38)</f>
        <v>32.412456332812056</v>
      </c>
      <c r="Y881" s="61">
        <f>G881^3*Overview!$F$42*(1+Overview!$F$38*H881)+I881*Overview!$F$39/Overview!$F$40</f>
        <v>3.2133270848602029</v>
      </c>
      <c r="AD881" s="2"/>
    </row>
    <row r="882" spans="1:30">
      <c r="A882" s="34">
        <v>879</v>
      </c>
      <c r="B882">
        <v>1</v>
      </c>
      <c r="C882">
        <v>24</v>
      </c>
      <c r="D882" s="149">
        <f t="shared" si="80"/>
        <v>178.09744310451387</v>
      </c>
      <c r="E882" s="125">
        <f>B882/(B882+Overview!$F$22)</f>
        <v>0.58823529411764708</v>
      </c>
      <c r="F882" s="118">
        <f>EXP(Overview!$F$21/Overview!$F$5-Overview!$F$21/('='!C882+273.15))</f>
        <v>1.2060497570954571</v>
      </c>
      <c r="G882" s="77">
        <f t="shared" si="81"/>
        <v>2.9557973050692805</v>
      </c>
      <c r="H882" s="115">
        <f t="shared" si="82"/>
        <v>0.58823529411764708</v>
      </c>
      <c r="I882" s="80">
        <f>IF((A882-Overview!$F$43)/365=ROUND((A882-Overview!$F$43)/365,0),I881*0.05,I881+U881)</f>
        <v>6863.6057073826942</v>
      </c>
      <c r="J882" s="70">
        <f>IF(D882&lt;Overview!$F$16,1,'='!G882/Overview!$F$26)</f>
        <v>127.95659329304245</v>
      </c>
      <c r="K882" s="71">
        <f>IF(D882&lt;Overview!$F$17,'='!G882/Overview!$F$26,Overview!$F$33)</f>
        <v>9.1428571428571423</v>
      </c>
      <c r="L882" s="72">
        <f t="shared" si="83"/>
        <v>9.1428571428571423</v>
      </c>
      <c r="M882" s="81">
        <f>MIN(1,Overview!$F$44*F882*(G882-Overview!$F$25)^2+0.2)</f>
        <v>1</v>
      </c>
      <c r="N882" s="48">
        <f>L882*F882*Overview!$F$8</f>
        <v>0.12482270400293095</v>
      </c>
      <c r="O882" s="48">
        <f>F882*Overview!$F$6</f>
        <v>2.3686817229354781E-3</v>
      </c>
      <c r="P882" s="122">
        <f>N882*(H882/G882-(1+Overview!$F$35/'='!G882)/(Overview!$F$37*Overview!$F$33))/('='!H882+Overview!$F$36)</f>
        <v>1.5853304896109633E-3</v>
      </c>
      <c r="Q882" s="128">
        <f>(N882/G882-P882)*H882*Overview!$F$29*'='!G882^3</f>
        <v>558.95208206353084</v>
      </c>
      <c r="R882" s="57">
        <f t="shared" si="78"/>
        <v>0</v>
      </c>
      <c r="S882" s="58">
        <f t="shared" si="79"/>
        <v>1.5619718629454162E-3</v>
      </c>
      <c r="T882" s="58">
        <f>IF(D882&lt;Overview!$F$18,(1-Overview!$F$9)*'='!Q882-'='!D882*'='!O882,0)</f>
        <v>0</v>
      </c>
      <c r="U882" s="54">
        <f>IF(D882&gt;=Overview!$F$18,(1-Overview!$F$9)*'='!Q882-Overview!$F$18*'='!O882,0)</f>
        <v>47.203223858680985</v>
      </c>
      <c r="V882" s="2"/>
      <c r="W882" s="112">
        <f>G882/Overview!$F$19</f>
        <v>4.3640887421663672</v>
      </c>
      <c r="X882" s="60">
        <f>G882^3*(1+H882*Overview!$F$38)</f>
        <v>32.463992624601786</v>
      </c>
      <c r="Y882" s="61">
        <f>G882^3*Overview!$F$42*(1+Overview!$F$38*H882)+I882*Overview!$F$39/Overview!$F$40</f>
        <v>3.2200142024076994</v>
      </c>
      <c r="AD882" s="2"/>
    </row>
    <row r="883" spans="1:30">
      <c r="A883" s="34">
        <v>880</v>
      </c>
      <c r="B883">
        <v>1</v>
      </c>
      <c r="C883">
        <v>24</v>
      </c>
      <c r="D883" s="149">
        <f t="shared" si="80"/>
        <v>178.09744310451387</v>
      </c>
      <c r="E883" s="125">
        <f>B883/(B883+Overview!$F$22)</f>
        <v>0.58823529411764708</v>
      </c>
      <c r="F883" s="118">
        <f>EXP(Overview!$F$21/Overview!$F$5-Overview!$F$21/('='!C883+273.15))</f>
        <v>1.2060497570954571</v>
      </c>
      <c r="G883" s="77">
        <f t="shared" si="81"/>
        <v>2.9573592769322259</v>
      </c>
      <c r="H883" s="115">
        <f t="shared" si="82"/>
        <v>0.58823529411764708</v>
      </c>
      <c r="I883" s="80">
        <f>IF((A883-Overview!$F$43)/365=ROUND((A883-Overview!$F$43)/365,0),I882*0.05,I882+U882)</f>
        <v>6910.8089312413749</v>
      </c>
      <c r="J883" s="70">
        <f>IF(D883&lt;Overview!$F$16,1,'='!G883/Overview!$F$26)</f>
        <v>128.0242111226072</v>
      </c>
      <c r="K883" s="71">
        <f>IF(D883&lt;Overview!$F$17,'='!G883/Overview!$F$26,Overview!$F$33)</f>
        <v>9.1428571428571423</v>
      </c>
      <c r="L883" s="72">
        <f t="shared" si="83"/>
        <v>9.1428571428571423</v>
      </c>
      <c r="M883" s="81">
        <f>MIN(1,Overview!$F$44*F883*(G883-Overview!$F$25)^2+0.2)</f>
        <v>1</v>
      </c>
      <c r="N883" s="48">
        <f>L883*F883*Overview!$F$8</f>
        <v>0.12482270400293095</v>
      </c>
      <c r="O883" s="48">
        <f>F883*Overview!$F$6</f>
        <v>2.3686817229354781E-3</v>
      </c>
      <c r="P883" s="122">
        <f>N883*(H883/G883-(1+Overview!$F$35/'='!G883)/(Overview!$F$37*Overview!$F$33))/('='!H883+Overview!$F$36)</f>
        <v>1.5814992661134929E-3</v>
      </c>
      <c r="Q883" s="128">
        <f>(N883/G883-P883)*H883*Overview!$F$29*'='!G883^3</f>
        <v>559.58422556926405</v>
      </c>
      <c r="R883" s="57">
        <f t="shared" si="78"/>
        <v>0</v>
      </c>
      <c r="S883" s="58">
        <f t="shared" si="79"/>
        <v>1.5590205087007483E-3</v>
      </c>
      <c r="T883" s="58">
        <f>IF(D883&lt;Overview!$F$18,(1-Overview!$F$9)*'='!Q883-'='!D883*'='!O883,0)</f>
        <v>0</v>
      </c>
      <c r="U883" s="54">
        <f>IF(D883&gt;=Overview!$F$18,(1-Overview!$F$9)*'='!Q883-Overview!$F$18*'='!O883,0)</f>
        <v>47.257082485369459</v>
      </c>
      <c r="V883" s="2"/>
      <c r="W883" s="112">
        <f>G883/Overview!$F$19</f>
        <v>4.3663949164804752</v>
      </c>
      <c r="X883" s="60">
        <f>G883^3*(1+H883*Overview!$F$38)</f>
        <v>32.515485983670885</v>
      </c>
      <c r="Y883" s="61">
        <f>G883^3*Overview!$F$42*(1+Overview!$F$38*H883)+I883*Overview!$F$39/Overview!$F$40</f>
        <v>3.2266997993606865</v>
      </c>
      <c r="AD883" s="2"/>
    </row>
    <row r="884" spans="1:30">
      <c r="A884" s="34">
        <v>881</v>
      </c>
      <c r="B884">
        <v>1</v>
      </c>
      <c r="C884">
        <v>24</v>
      </c>
      <c r="D884" s="149">
        <f t="shared" si="80"/>
        <v>178.09744310451387</v>
      </c>
      <c r="E884" s="125">
        <f>B884/(B884+Overview!$F$22)</f>
        <v>0.58823529411764708</v>
      </c>
      <c r="F884" s="118">
        <f>EXP(Overview!$F$21/Overview!$F$5-Overview!$F$21/('='!C884+273.15))</f>
        <v>1.2060497570954571</v>
      </c>
      <c r="G884" s="77">
        <f t="shared" si="81"/>
        <v>2.9589182974409267</v>
      </c>
      <c r="H884" s="115">
        <f t="shared" si="82"/>
        <v>0.58823529411764708</v>
      </c>
      <c r="I884" s="80">
        <f>IF((A884-Overview!$F$43)/365=ROUND((A884-Overview!$F$43)/365,0),I883*0.05,I883+U883)</f>
        <v>6958.0660137267441</v>
      </c>
      <c r="J884" s="70">
        <f>IF(D884&lt;Overview!$F$16,1,'='!G884/Overview!$F$26)</f>
        <v>128.09170118791891</v>
      </c>
      <c r="K884" s="71">
        <f>IF(D884&lt;Overview!$F$17,'='!G884/Overview!$F$26,Overview!$F$33)</f>
        <v>9.1428571428571423</v>
      </c>
      <c r="L884" s="72">
        <f t="shared" si="83"/>
        <v>9.1428571428571423</v>
      </c>
      <c r="M884" s="81">
        <f>MIN(1,Overview!$F$44*F884*(G884-Overview!$F$25)^2+0.2)</f>
        <v>1</v>
      </c>
      <c r="N884" s="48">
        <f>L884*F884*Overview!$F$8</f>
        <v>0.12482270400293095</v>
      </c>
      <c r="O884" s="48">
        <f>F884*Overview!$F$6</f>
        <v>2.3686817229354781E-3</v>
      </c>
      <c r="P884" s="122">
        <f>N884*(H884/G884-(1+Overview!$F$35/'='!G884)/(Overview!$F$37*Overview!$F$33))/('='!H884+Overview!$F$36)</f>
        <v>1.5776793151756991E-3</v>
      </c>
      <c r="Q884" s="128">
        <f>(N884/G884-P884)*H884*Overview!$F$29*'='!G884^3</f>
        <v>560.21557282816002</v>
      </c>
      <c r="R884" s="57">
        <f t="shared" si="78"/>
        <v>0</v>
      </c>
      <c r="S884" s="58">
        <f t="shared" si="79"/>
        <v>1.5560747310558157E-3</v>
      </c>
      <c r="T884" s="58">
        <f>IF(D884&lt;Overview!$F$18,(1-Overview!$F$9)*'='!Q884-'='!D884*'='!O884,0)</f>
        <v>0</v>
      </c>
      <c r="U884" s="54">
        <f>IF(D884&gt;=Overview!$F$18,(1-Overview!$F$9)*'='!Q884-Overview!$F$18*'='!O884,0)</f>
        <v>47.31087327182739</v>
      </c>
      <c r="V884" s="2"/>
      <c r="W884" s="112">
        <f>G884/Overview!$F$19</f>
        <v>4.3686967332658009</v>
      </c>
      <c r="X884" s="60">
        <f>G884^3*(1+H884*Overview!$F$38)</f>
        <v>32.566936314248395</v>
      </c>
      <c r="Y884" s="61">
        <f>G884^3*Overview!$F$42*(1+Overview!$F$38*H884)+I884*Overview!$F$39/Overview!$F$40</f>
        <v>3.2333838641515724</v>
      </c>
      <c r="AD884" s="2"/>
    </row>
    <row r="885" spans="1:30">
      <c r="A885" s="34">
        <v>882</v>
      </c>
      <c r="B885">
        <v>1</v>
      </c>
      <c r="C885">
        <v>24</v>
      </c>
      <c r="D885" s="149">
        <f t="shared" si="80"/>
        <v>178.09744310451387</v>
      </c>
      <c r="E885" s="125">
        <f>B885/(B885+Overview!$F$22)</f>
        <v>0.58823529411764708</v>
      </c>
      <c r="F885" s="118">
        <f>EXP(Overview!$F$21/Overview!$F$5-Overview!$F$21/('='!C885+273.15))</f>
        <v>1.2060497570954571</v>
      </c>
      <c r="G885" s="77">
        <f t="shared" si="81"/>
        <v>2.9604743721719826</v>
      </c>
      <c r="H885" s="115">
        <f t="shared" si="82"/>
        <v>0.58823529411764708</v>
      </c>
      <c r="I885" s="80">
        <f>IF((A885-Overview!$F$43)/365=ROUND((A885-Overview!$F$43)/365,0),I884*0.05,I884+U884)</f>
        <v>7005.3768869985715</v>
      </c>
      <c r="J885" s="70">
        <f>IF(D885&lt;Overview!$F$16,1,'='!G885/Overview!$F$26)</f>
        <v>128.15906373038885</v>
      </c>
      <c r="K885" s="71">
        <f>IF(D885&lt;Overview!$F$17,'='!G885/Overview!$F$26,Overview!$F$33)</f>
        <v>9.1428571428571423</v>
      </c>
      <c r="L885" s="72">
        <f t="shared" si="83"/>
        <v>9.1428571428571423</v>
      </c>
      <c r="M885" s="81">
        <f>MIN(1,Overview!$F$44*F885*(G885-Overview!$F$25)^2+0.2)</f>
        <v>1</v>
      </c>
      <c r="N885" s="48">
        <f>L885*F885*Overview!$F$8</f>
        <v>0.12482270400293095</v>
      </c>
      <c r="O885" s="48">
        <f>F885*Overview!$F$6</f>
        <v>2.3686817229354781E-3</v>
      </c>
      <c r="P885" s="122">
        <f>N885*(H885/G885-(1+Overview!$F$35/'='!G885)/(Overview!$F$37*Overview!$F$33))/('='!H885+Overview!$F$36)</f>
        <v>1.5738705939218761E-3</v>
      </c>
      <c r="Q885" s="128">
        <f>(N885/G885-P885)*H885*Overview!$F$29*'='!G885^3</f>
        <v>560.84612390981977</v>
      </c>
      <c r="R885" s="57">
        <f t="shared" si="78"/>
        <v>0</v>
      </c>
      <c r="S885" s="58">
        <f t="shared" si="79"/>
        <v>1.553134519473604E-3</v>
      </c>
      <c r="T885" s="58">
        <f>IF(D885&lt;Overview!$F$18,(1-Overview!$F$9)*'='!Q885-'='!D885*'='!O885,0)</f>
        <v>0</v>
      </c>
      <c r="U885" s="54">
        <f>IF(D885&gt;=Overview!$F$18,(1-Overview!$F$9)*'='!Q885-Overview!$F$18*'='!O885,0)</f>
        <v>47.364596223984805</v>
      </c>
      <c r="V885" s="2"/>
      <c r="W885" s="112">
        <f>G885/Overview!$F$19</f>
        <v>4.3709942007559173</v>
      </c>
      <c r="X885" s="60">
        <f>G885^3*(1+H885*Overview!$F$38)</f>
        <v>32.618343521250004</v>
      </c>
      <c r="Y885" s="61">
        <f>G885^3*Overview!$F$42*(1+Overview!$F$38*H885)+I885*Overview!$F$39/Overview!$F$40</f>
        <v>3.2400663852748015</v>
      </c>
      <c r="AD885" s="2"/>
    </row>
    <row r="886" spans="1:30">
      <c r="A886" s="34">
        <v>883</v>
      </c>
      <c r="B886">
        <v>1</v>
      </c>
      <c r="C886">
        <v>24</v>
      </c>
      <c r="D886" s="149">
        <f t="shared" si="80"/>
        <v>178.09744310451387</v>
      </c>
      <c r="E886" s="125">
        <f>B886/(B886+Overview!$F$22)</f>
        <v>0.58823529411764708</v>
      </c>
      <c r="F886" s="118">
        <f>EXP(Overview!$F$21/Overview!$F$5-Overview!$F$21/('='!C886+273.15))</f>
        <v>1.2060497570954571</v>
      </c>
      <c r="G886" s="77">
        <f t="shared" si="81"/>
        <v>2.9620275066914563</v>
      </c>
      <c r="H886" s="115">
        <f t="shared" si="82"/>
        <v>0.58823529411764708</v>
      </c>
      <c r="I886" s="80">
        <f>IF((A886-Overview!$F$43)/365=ROUND((A886-Overview!$F$43)/365,0),I885*0.05,I885+U885)</f>
        <v>7052.7414832225568</v>
      </c>
      <c r="J886" s="70">
        <f>IF(D886&lt;Overview!$F$16,1,'='!G886/Overview!$F$26)</f>
        <v>128.22629899097214</v>
      </c>
      <c r="K886" s="71">
        <f>IF(D886&lt;Overview!$F$17,'='!G886/Overview!$F$26,Overview!$F$33)</f>
        <v>9.1428571428571423</v>
      </c>
      <c r="L886" s="72">
        <f t="shared" si="83"/>
        <v>9.1428571428571423</v>
      </c>
      <c r="M886" s="81">
        <f>MIN(1,Overview!$F$44*F886*(G886-Overview!$F$25)^2+0.2)</f>
        <v>1</v>
      </c>
      <c r="N886" s="48">
        <f>L886*F886*Overview!$F$8</f>
        <v>0.12482270400293095</v>
      </c>
      <c r="O886" s="48">
        <f>F886*Overview!$F$6</f>
        <v>2.3686817229354781E-3</v>
      </c>
      <c r="P886" s="122">
        <f>N886*(H886/G886-(1+Overview!$F$35/'='!G886)/(Overview!$F$37*Overview!$F$33))/('='!H886+Overview!$F$36)</f>
        <v>1.5700730596879806E-3</v>
      </c>
      <c r="Q886" s="128">
        <f>(N886/G886-P886)*H886*Overview!$F$29*'='!G886^3</f>
        <v>561.47587888874261</v>
      </c>
      <c r="R886" s="57">
        <f t="shared" si="78"/>
        <v>0</v>
      </c>
      <c r="S886" s="58">
        <f t="shared" si="79"/>
        <v>1.5501998634370052E-3</v>
      </c>
      <c r="T886" s="58">
        <f>IF(D886&lt;Overview!$F$18,(1-Overview!$F$9)*'='!Q886-'='!D886*'='!O886,0)</f>
        <v>0</v>
      </c>
      <c r="U886" s="54">
        <f>IF(D886&gt;=Overview!$F$18,(1-Overview!$F$9)*'='!Q886-Overview!$F$18*'='!O886,0)</f>
        <v>47.418251348189031</v>
      </c>
      <c r="V886" s="2"/>
      <c r="W886" s="112">
        <f>G886/Overview!$F$19</f>
        <v>4.3732873271688417</v>
      </c>
      <c r="X886" s="60">
        <f>G886^3*(1+H886*Overview!$F$38)</f>
        <v>32.669707510275714</v>
      </c>
      <c r="Y886" s="61">
        <f>G886^3*Overview!$F$42*(1+Overview!$F$38*H886)+I886*Overview!$F$39/Overview!$F$40</f>
        <v>3.2467473512866674</v>
      </c>
      <c r="AD886" s="2"/>
    </row>
    <row r="887" spans="1:30">
      <c r="A887" s="34">
        <v>884</v>
      </c>
      <c r="B887">
        <v>1</v>
      </c>
      <c r="C887">
        <v>24</v>
      </c>
      <c r="D887" s="149">
        <f t="shared" si="80"/>
        <v>178.09744310451387</v>
      </c>
      <c r="E887" s="125">
        <f>B887/(B887+Overview!$F$22)</f>
        <v>0.58823529411764708</v>
      </c>
      <c r="F887" s="118">
        <f>EXP(Overview!$F$21/Overview!$F$5-Overview!$F$21/('='!C887+273.15))</f>
        <v>1.2060497570954571</v>
      </c>
      <c r="G887" s="77">
        <f t="shared" si="81"/>
        <v>2.9635777065548932</v>
      </c>
      <c r="H887" s="115">
        <f t="shared" si="82"/>
        <v>0.58823529411764708</v>
      </c>
      <c r="I887" s="80">
        <f>IF((A887-Overview!$F$43)/365=ROUND((A887-Overview!$F$43)/365,0),I886*0.05,I886+U886)</f>
        <v>7100.159734570746</v>
      </c>
      <c r="J887" s="70">
        <f>IF(D887&lt;Overview!$F$16,1,'='!G887/Overview!$F$26)</f>
        <v>128.29340721016854</v>
      </c>
      <c r="K887" s="71">
        <f>IF(D887&lt;Overview!$F$17,'='!G887/Overview!$F$26,Overview!$F$33)</f>
        <v>9.1428571428571423</v>
      </c>
      <c r="L887" s="72">
        <f t="shared" si="83"/>
        <v>9.1428571428571423</v>
      </c>
      <c r="M887" s="81">
        <f>MIN(1,Overview!$F$44*F887*(G887-Overview!$F$25)^2+0.2)</f>
        <v>1</v>
      </c>
      <c r="N887" s="48">
        <f>L887*F887*Overview!$F$8</f>
        <v>0.12482270400293095</v>
      </c>
      <c r="O887" s="48">
        <f>F887*Overview!$F$6</f>
        <v>2.3686817229354781E-3</v>
      </c>
      <c r="P887" s="122">
        <f>N887*(H887/G887-(1+Overview!$F$35/'='!G887)/(Overview!$F$37*Overview!$F$33))/('='!H887+Overview!$F$36)</f>
        <v>1.5662866700203355E-3</v>
      </c>
      <c r="Q887" s="128">
        <f>(N887/G887-P887)*H887*Overview!$F$29*'='!G887^3</f>
        <v>562.10483784430107</v>
      </c>
      <c r="R887" s="57">
        <f t="shared" si="78"/>
        <v>0</v>
      </c>
      <c r="S887" s="58">
        <f t="shared" si="79"/>
        <v>1.5472707524487889E-3</v>
      </c>
      <c r="T887" s="58">
        <f>IF(D887&lt;Overview!$F$18,(1-Overview!$F$9)*'='!Q887-'='!D887*'='!O887,0)</f>
        <v>0</v>
      </c>
      <c r="U887" s="54">
        <f>IF(D887&gt;=Overview!$F$18,(1-Overview!$F$9)*'='!Q887-Overview!$F$18*'='!O887,0)</f>
        <v>47.47183865120261</v>
      </c>
      <c r="V887" s="2"/>
      <c r="W887" s="112">
        <f>G887/Overview!$F$19</f>
        <v>4.3755761207070618</v>
      </c>
      <c r="X887" s="60">
        <f>G887^3*(1+H887*Overview!$F$38)</f>
        <v>32.721028187607622</v>
      </c>
      <c r="Y887" s="61">
        <f>G887^3*Overview!$F$42*(1+Overview!$F$38*H887)+I887*Overview!$F$39/Overview!$F$40</f>
        <v>3.2534267508051236</v>
      </c>
      <c r="AD887" s="2"/>
    </row>
    <row r="888" spans="1:30">
      <c r="A888" s="34">
        <v>885</v>
      </c>
      <c r="B888">
        <v>1</v>
      </c>
      <c r="C888">
        <v>24</v>
      </c>
      <c r="D888" s="149">
        <f t="shared" si="80"/>
        <v>178.09744310451387</v>
      </c>
      <c r="E888" s="125">
        <f>B888/(B888+Overview!$F$22)</f>
        <v>0.58823529411764708</v>
      </c>
      <c r="F888" s="118">
        <f>EXP(Overview!$F$21/Overview!$F$5-Overview!$F$21/('='!C888+273.15))</f>
        <v>1.2060497570954571</v>
      </c>
      <c r="G888" s="77">
        <f t="shared" si="81"/>
        <v>2.965124977307342</v>
      </c>
      <c r="H888" s="115">
        <f t="shared" si="82"/>
        <v>0.58823529411764708</v>
      </c>
      <c r="I888" s="80">
        <f>IF((A888-Overview!$F$43)/365=ROUND((A888-Overview!$F$43)/365,0),I887*0.05,I887+U887)</f>
        <v>7147.6315732219482</v>
      </c>
      <c r="J888" s="70">
        <f>IF(D888&lt;Overview!$F$16,1,'='!G888/Overview!$F$26)</f>
        <v>128.36038862802346</v>
      </c>
      <c r="K888" s="71">
        <f>IF(D888&lt;Overview!$F$17,'='!G888/Overview!$F$26,Overview!$F$33)</f>
        <v>9.1428571428571423</v>
      </c>
      <c r="L888" s="72">
        <f t="shared" si="83"/>
        <v>9.1428571428571423</v>
      </c>
      <c r="M888" s="81">
        <f>MIN(1,Overview!$F$44*F888*(G888-Overview!$F$25)^2+0.2)</f>
        <v>1</v>
      </c>
      <c r="N888" s="48">
        <f>L888*F888*Overview!$F$8</f>
        <v>0.12482270400293095</v>
      </c>
      <c r="O888" s="48">
        <f>F888*Overview!$F$6</f>
        <v>2.3686817229354781E-3</v>
      </c>
      <c r="P888" s="122">
        <f>N888*(H888/G888-(1+Overview!$F$35/'='!G888)/(Overview!$F$37*Overview!$F$33))/('='!H888+Overview!$F$36)</f>
        <v>1.5625113826743234E-3</v>
      </c>
      <c r="Q888" s="128">
        <f>(N888/G888-P888)*H888*Overview!$F$29*'='!G888^3</f>
        <v>562.73300086071447</v>
      </c>
      <c r="R888" s="57">
        <f t="shared" si="78"/>
        <v>0</v>
      </c>
      <c r="S888" s="58">
        <f t="shared" si="79"/>
        <v>1.5443471760315556E-3</v>
      </c>
      <c r="T888" s="58">
        <f>IF(D888&lt;Overview!$F$18,(1-Overview!$F$9)*'='!Q888-'='!D888*'='!O888,0)</f>
        <v>0</v>
      </c>
      <c r="U888" s="54">
        <f>IF(D888&gt;=Overview!$F$18,(1-Overview!$F$9)*'='!Q888-Overview!$F$18*'='!O888,0)</f>
        <v>47.525358140201035</v>
      </c>
      <c r="V888" s="2"/>
      <c r="W888" s="112">
        <f>G888/Overview!$F$19</f>
        <v>4.37786058955757</v>
      </c>
      <c r="X888" s="60">
        <f>G888^3*(1+H888*Overview!$F$38)</f>
        <v>32.772305460207612</v>
      </c>
      <c r="Y888" s="61">
        <f>G888^3*Overview!$F$42*(1+Overview!$F$38*H888)+I888*Overview!$F$39/Overview!$F$40</f>
        <v>3.2601045725096025</v>
      </c>
      <c r="AD888" s="2"/>
    </row>
    <row r="889" spans="1:30">
      <c r="A889" s="34">
        <v>886</v>
      </c>
      <c r="B889">
        <v>1</v>
      </c>
      <c r="C889">
        <v>24</v>
      </c>
      <c r="D889" s="149">
        <f t="shared" si="80"/>
        <v>178.09744310451387</v>
      </c>
      <c r="E889" s="125">
        <f>B889/(B889+Overview!$F$22)</f>
        <v>0.58823529411764708</v>
      </c>
      <c r="F889" s="118">
        <f>EXP(Overview!$F$21/Overview!$F$5-Overview!$F$21/('='!C889+273.15))</f>
        <v>1.2060497570954571</v>
      </c>
      <c r="G889" s="77">
        <f t="shared" si="81"/>
        <v>2.9666693244833735</v>
      </c>
      <c r="H889" s="115">
        <f t="shared" si="82"/>
        <v>0.58823529411764708</v>
      </c>
      <c r="I889" s="80">
        <f>IF((A889-Overview!$F$43)/365=ROUND((A889-Overview!$F$43)/365,0),I888*0.05,I888+U888)</f>
        <v>7195.1569313621494</v>
      </c>
      <c r="J889" s="70">
        <f>IF(D889&lt;Overview!$F$16,1,'='!G889/Overview!$F$26)</f>
        <v>128.42724348412872</v>
      </c>
      <c r="K889" s="71">
        <f>IF(D889&lt;Overview!$F$17,'='!G889/Overview!$F$26,Overview!$F$33)</f>
        <v>9.1428571428571423</v>
      </c>
      <c r="L889" s="72">
        <f t="shared" si="83"/>
        <v>9.1428571428571423</v>
      </c>
      <c r="M889" s="81">
        <f>MIN(1,Overview!$F$44*F889*(G889-Overview!$F$25)^2+0.2)</f>
        <v>1</v>
      </c>
      <c r="N889" s="48">
        <f>L889*F889*Overview!$F$8</f>
        <v>0.12482270400293095</v>
      </c>
      <c r="O889" s="48">
        <f>F889*Overview!$F$6</f>
        <v>2.3686817229354781E-3</v>
      </c>
      <c r="P889" s="122">
        <f>N889*(H889/G889-(1+Overview!$F$35/'='!G889)/(Overview!$F$37*Overview!$F$33))/('='!H889+Overview!$F$36)</f>
        <v>1.5587471556131037E-3</v>
      </c>
      <c r="Q889" s="128">
        <f>(N889/G889-P889)*H889*Overview!$F$29*'='!G889^3</f>
        <v>563.36036802702222</v>
      </c>
      <c r="R889" s="57">
        <f t="shared" si="78"/>
        <v>0</v>
      </c>
      <c r="S889" s="58">
        <f t="shared" si="79"/>
        <v>1.5414291237277021E-3</v>
      </c>
      <c r="T889" s="58">
        <f>IF(D889&lt;Overview!$F$18,(1-Overview!$F$9)*'='!Q889-'='!D889*'='!O889,0)</f>
        <v>0</v>
      </c>
      <c r="U889" s="54">
        <f>IF(D889&gt;=Overview!$F$18,(1-Overview!$F$9)*'='!Q889-Overview!$F$18*'='!O889,0)</f>
        <v>47.578809822770452</v>
      </c>
      <c r="V889" s="2"/>
      <c r="W889" s="112">
        <f>G889/Overview!$F$19</f>
        <v>4.3801407418918847</v>
      </c>
      <c r="X889" s="60">
        <f>G889^3*(1+H889*Overview!$F$38)</f>
        <v>32.823539235715046</v>
      </c>
      <c r="Y889" s="61">
        <f>G889^3*Overview!$F$42*(1+Overview!$F$38*H889)+I889*Overview!$F$39/Overview!$F$40</f>
        <v>3.2667808051408183</v>
      </c>
      <c r="AD889" s="2"/>
    </row>
    <row r="890" spans="1:30">
      <c r="A890" s="34">
        <v>887</v>
      </c>
      <c r="B890">
        <v>1</v>
      </c>
      <c r="C890">
        <v>24</v>
      </c>
      <c r="D890" s="149">
        <f t="shared" si="80"/>
        <v>178.09744310451387</v>
      </c>
      <c r="E890" s="125">
        <f>B890/(B890+Overview!$F$22)</f>
        <v>0.58823529411764708</v>
      </c>
      <c r="F890" s="118">
        <f>EXP(Overview!$F$21/Overview!$F$5-Overview!$F$21/('='!C890+273.15))</f>
        <v>1.2060497570954571</v>
      </c>
      <c r="G890" s="77">
        <f t="shared" si="81"/>
        <v>2.9682107536071012</v>
      </c>
      <c r="H890" s="115">
        <f t="shared" si="82"/>
        <v>0.58823529411764708</v>
      </c>
      <c r="I890" s="80">
        <f>IF((A890-Overview!$F$43)/365=ROUND((A890-Overview!$F$43)/365,0),I889*0.05,I889+U889)</f>
        <v>7242.7357411849198</v>
      </c>
      <c r="J890" s="70">
        <f>IF(D890&lt;Overview!$F$16,1,'='!G890/Overview!$F$26)</f>
        <v>128.49397201762343</v>
      </c>
      <c r="K890" s="71">
        <f>IF(D890&lt;Overview!$F$17,'='!G890/Overview!$F$26,Overview!$F$33)</f>
        <v>9.1428571428571423</v>
      </c>
      <c r="L890" s="72">
        <f t="shared" si="83"/>
        <v>9.1428571428571423</v>
      </c>
      <c r="M890" s="81">
        <f>MIN(1,Overview!$F$44*F890*(G890-Overview!$F$25)^2+0.2)</f>
        <v>1</v>
      </c>
      <c r="N890" s="48">
        <f>L890*F890*Overview!$F$8</f>
        <v>0.12482270400293095</v>
      </c>
      <c r="O890" s="48">
        <f>F890*Overview!$F$6</f>
        <v>2.3686817229354781E-3</v>
      </c>
      <c r="P890" s="122">
        <f>N890*(H890/G890-(1+Overview!$F$35/'='!G890)/(Overview!$F$37*Overview!$F$33))/('='!H890+Overview!$F$36)</f>
        <v>1.5549939470063385E-3</v>
      </c>
      <c r="Q890" s="128">
        <f>(N890/G890-P890)*H890*Overview!$F$29*'='!G890^3</f>
        <v>563.98693943705996</v>
      </c>
      <c r="R890" s="57">
        <f t="shared" si="78"/>
        <v>0</v>
      </c>
      <c r="S890" s="58">
        <f t="shared" si="79"/>
        <v>1.5385165850993884E-3</v>
      </c>
      <c r="T890" s="58">
        <f>IF(D890&lt;Overview!$F$18,(1-Overview!$F$9)*'='!Q890-'='!D890*'='!O890,0)</f>
        <v>0</v>
      </c>
      <c r="U890" s="54">
        <f>IF(D890&gt;=Overview!$F$18,(1-Overview!$F$9)*'='!Q890-Overview!$F$18*'='!O890,0)</f>
        <v>47.632193706905667</v>
      </c>
      <c r="V890" s="2"/>
      <c r="W890" s="112">
        <f>G890/Overview!$F$19</f>
        <v>4.3824165858660873</v>
      </c>
      <c r="X890" s="60">
        <f>G890^3*(1+H890*Overview!$F$38)</f>
        <v>32.874729422444517</v>
      </c>
      <c r="Y890" s="61">
        <f>G890^3*Overview!$F$42*(1+Overview!$F$38*H890)+I890*Overview!$F$39/Overview!$F$40</f>
        <v>3.273455437500588</v>
      </c>
      <c r="AD890" s="2"/>
    </row>
    <row r="891" spans="1:30">
      <c r="A891" s="34">
        <v>888</v>
      </c>
      <c r="B891">
        <v>1</v>
      </c>
      <c r="C891">
        <v>24</v>
      </c>
      <c r="D891" s="149">
        <f t="shared" si="80"/>
        <v>178.09744310451387</v>
      </c>
      <c r="E891" s="125">
        <f>B891/(B891+Overview!$F$22)</f>
        <v>0.58823529411764708</v>
      </c>
      <c r="F891" s="118">
        <f>EXP(Overview!$F$21/Overview!$F$5-Overview!$F$21/('='!C891+273.15))</f>
        <v>1.2060497570954571</v>
      </c>
      <c r="G891" s="77">
        <f t="shared" si="81"/>
        <v>2.9697492701922004</v>
      </c>
      <c r="H891" s="115">
        <f t="shared" si="82"/>
        <v>0.58823529411764708</v>
      </c>
      <c r="I891" s="80">
        <f>IF((A891-Overview!$F$43)/365=ROUND((A891-Overview!$F$43)/365,0),I890*0.05,I890+U890)</f>
        <v>7290.3679348918258</v>
      </c>
      <c r="J891" s="70">
        <f>IF(D891&lt;Overview!$F$16,1,'='!G891/Overview!$F$26)</f>
        <v>128.56057446719484</v>
      </c>
      <c r="K891" s="71">
        <f>IF(D891&lt;Overview!$F$17,'='!G891/Overview!$F$26,Overview!$F$33)</f>
        <v>9.1428571428571423</v>
      </c>
      <c r="L891" s="72">
        <f t="shared" si="83"/>
        <v>9.1428571428571423</v>
      </c>
      <c r="M891" s="81">
        <f>MIN(1,Overview!$F$44*F891*(G891-Overview!$F$25)^2+0.2)</f>
        <v>1</v>
      </c>
      <c r="N891" s="48">
        <f>L891*F891*Overview!$F$8</f>
        <v>0.12482270400293095</v>
      </c>
      <c r="O891" s="48">
        <f>F891*Overview!$F$6</f>
        <v>2.3686817229354781E-3</v>
      </c>
      <c r="P891" s="122">
        <f>N891*(H891/G891-(1+Overview!$F$35/'='!G891)/(Overview!$F$37*Overview!$F$33))/('='!H891+Overview!$F$36)</f>
        <v>1.5512517152289193E-3</v>
      </c>
      <c r="Q891" s="128">
        <f>(N891/G891-P891)*H891*Overview!$F$29*'='!G891^3</f>
        <v>564.61271518943136</v>
      </c>
      <c r="R891" s="57">
        <f t="shared" si="78"/>
        <v>0</v>
      </c>
      <c r="S891" s="58">
        <f t="shared" si="79"/>
        <v>1.5356095497284939E-3</v>
      </c>
      <c r="T891" s="58">
        <f>IF(D891&lt;Overview!$F$18,(1-Overview!$F$9)*'='!Q891-'='!D891*'='!O891,0)</f>
        <v>0</v>
      </c>
      <c r="U891" s="54">
        <f>IF(D891&gt;=Overview!$F$18,(1-Overview!$F$9)*'='!Q891-Overview!$F$18*'='!O891,0)</f>
        <v>47.685509801007711</v>
      </c>
      <c r="V891" s="2"/>
      <c r="W891" s="112">
        <f>G891/Overview!$F$19</f>
        <v>4.384688129620848</v>
      </c>
      <c r="X891" s="60">
        <f>G891^3*(1+H891*Overview!$F$38)</f>
        <v>32.925875929383558</v>
      </c>
      <c r="Y891" s="61">
        <f>G891^3*Overview!$F$42*(1+Overview!$F$38*H891)+I891*Overview!$F$39/Overview!$F$40</f>
        <v>3.2801284584516379</v>
      </c>
      <c r="AD891" s="2"/>
    </row>
    <row r="892" spans="1:30">
      <c r="A892" s="34">
        <v>889</v>
      </c>
      <c r="B892">
        <v>1</v>
      </c>
      <c r="C892">
        <v>24</v>
      </c>
      <c r="D892" s="149">
        <f t="shared" si="80"/>
        <v>178.09744310451387</v>
      </c>
      <c r="E892" s="125">
        <f>B892/(B892+Overview!$F$22)</f>
        <v>0.58823529411764708</v>
      </c>
      <c r="F892" s="118">
        <f>EXP(Overview!$F$21/Overview!$F$5-Overview!$F$21/('='!C892+273.15))</f>
        <v>1.2060497570954571</v>
      </c>
      <c r="G892" s="77">
        <f t="shared" si="81"/>
        <v>2.9712848797419289</v>
      </c>
      <c r="H892" s="115">
        <f t="shared" si="82"/>
        <v>0.58823529411764708</v>
      </c>
      <c r="I892" s="80">
        <f>IF((A892-Overview!$F$43)/365=ROUND((A892-Overview!$F$43)/365,0),I891*0.05,I891+U891)</f>
        <v>7338.0534446928332</v>
      </c>
      <c r="J892" s="70">
        <f>IF(D892&lt;Overview!$F$16,1,'='!G892/Overview!$F$26)</f>
        <v>128.62705107107917</v>
      </c>
      <c r="K892" s="71">
        <f>IF(D892&lt;Overview!$F$17,'='!G892/Overview!$F$26,Overview!$F$33)</f>
        <v>9.1428571428571423</v>
      </c>
      <c r="L892" s="72">
        <f t="shared" si="83"/>
        <v>9.1428571428571423</v>
      </c>
      <c r="M892" s="81">
        <f>MIN(1,Overview!$F$44*F892*(G892-Overview!$F$25)^2+0.2)</f>
        <v>1</v>
      </c>
      <c r="N892" s="48">
        <f>L892*F892*Overview!$F$8</f>
        <v>0.12482270400293095</v>
      </c>
      <c r="O892" s="48">
        <f>F892*Overview!$F$6</f>
        <v>2.3686817229354781E-3</v>
      </c>
      <c r="P892" s="122">
        <f>N892*(H892/G892-(1+Overview!$F$35/'='!G892)/(Overview!$F$37*Overview!$F$33))/('='!H892+Overview!$F$36)</f>
        <v>1.5475204188597096E-3</v>
      </c>
      <c r="Q892" s="128">
        <f>(N892/G892-P892)*H892*Overview!$F$29*'='!G892^3</f>
        <v>565.23769538748536</v>
      </c>
      <c r="R892" s="57">
        <f t="shared" si="78"/>
        <v>0</v>
      </c>
      <c r="S892" s="58">
        <f t="shared" si="79"/>
        <v>1.5327080072165839E-3</v>
      </c>
      <c r="T892" s="58">
        <f>IF(D892&lt;Overview!$F$18,(1-Overview!$F$9)*'='!Q892-'='!D892*'='!O892,0)</f>
        <v>0</v>
      </c>
      <c r="U892" s="54">
        <f>IF(D892&gt;=Overview!$F$18,(1-Overview!$F$9)*'='!Q892-Overview!$F$18*'='!O892,0)</f>
        <v>47.738758113881914</v>
      </c>
      <c r="V892" s="2"/>
      <c r="W892" s="112">
        <f>G892/Overview!$F$19</f>
        <v>4.3869553812814539</v>
      </c>
      <c r="X892" s="60">
        <f>G892^3*(1+H892*Overview!$F$38)</f>
        <v>32.976978666190405</v>
      </c>
      <c r="Y892" s="61">
        <f>G892^3*Overview!$F$42*(1+Overview!$F$38*H892)+I892*Overview!$F$39/Overview!$F$40</f>
        <v>3.2867998569174253</v>
      </c>
      <c r="AD892" s="2"/>
    </row>
    <row r="893" spans="1:30">
      <c r="A893" s="34">
        <v>890</v>
      </c>
      <c r="B893">
        <v>1</v>
      </c>
      <c r="C893">
        <v>24</v>
      </c>
      <c r="D893" s="149">
        <f t="shared" si="80"/>
        <v>178.09744310451387</v>
      </c>
      <c r="E893" s="125">
        <f>B893/(B893+Overview!$F$22)</f>
        <v>0.58823529411764708</v>
      </c>
      <c r="F893" s="118">
        <f>EXP(Overview!$F$21/Overview!$F$5-Overview!$F$21/('='!C893+273.15))</f>
        <v>1.2060497570954571</v>
      </c>
      <c r="G893" s="77">
        <f t="shared" si="81"/>
        <v>2.9728175877491454</v>
      </c>
      <c r="H893" s="115">
        <f t="shared" si="82"/>
        <v>0.58823529411764708</v>
      </c>
      <c r="I893" s="80">
        <f>IF((A893-Overview!$F$43)/365=ROUND((A893-Overview!$F$43)/365,0),I892*0.05,I892+U892)</f>
        <v>7385.7922028067151</v>
      </c>
      <c r="J893" s="70">
        <f>IF(D893&lt;Overview!$F$16,1,'='!G893/Overview!$F$26)</f>
        <v>128.69340206706258</v>
      </c>
      <c r="K893" s="71">
        <f>IF(D893&lt;Overview!$F$17,'='!G893/Overview!$F$26,Overview!$F$33)</f>
        <v>9.1428571428571423</v>
      </c>
      <c r="L893" s="72">
        <f t="shared" si="83"/>
        <v>9.1428571428571423</v>
      </c>
      <c r="M893" s="81">
        <f>MIN(1,Overview!$F$44*F893*(G893-Overview!$F$25)^2+0.2)</f>
        <v>1</v>
      </c>
      <c r="N893" s="48">
        <f>L893*F893*Overview!$F$8</f>
        <v>0.12482270400293095</v>
      </c>
      <c r="O893" s="48">
        <f>F893*Overview!$F$6</f>
        <v>2.3686817229354781E-3</v>
      </c>
      <c r="P893" s="122">
        <f>N893*(H893/G893-(1+Overview!$F$35/'='!G893)/(Overview!$F$37*Overview!$F$33))/('='!H893+Overview!$F$36)</f>
        <v>1.5438000166802981E-3</v>
      </c>
      <c r="Q893" s="128">
        <f>(N893/G893-P893)*H893*Overview!$F$29*'='!G893^3</f>
        <v>565.8618801392879</v>
      </c>
      <c r="R893" s="57">
        <f t="shared" si="78"/>
        <v>0</v>
      </c>
      <c r="S893" s="58">
        <f t="shared" si="79"/>
        <v>1.5298119471848714E-3</v>
      </c>
      <c r="T893" s="58">
        <f>IF(D893&lt;Overview!$F$18,(1-Overview!$F$9)*'='!Q893-'='!D893*'='!O893,0)</f>
        <v>0</v>
      </c>
      <c r="U893" s="54">
        <f>IF(D893&gt;=Overview!$F$18,(1-Overview!$F$9)*'='!Q893-Overview!$F$18*'='!O893,0)</f>
        <v>47.791938654735489</v>
      </c>
      <c r="V893" s="2"/>
      <c r="W893" s="112">
        <f>G893/Overview!$F$19</f>
        <v>4.38921834895784</v>
      </c>
      <c r="X893" s="60">
        <f>G893^3*(1+H893*Overview!$F$38)</f>
        <v>33.028037543191672</v>
      </c>
      <c r="Y893" s="61">
        <f>G893^3*Overview!$F$42*(1+Overview!$F$38*H893)+I893*Overview!$F$39/Overview!$F$40</f>
        <v>3.2934696218819419</v>
      </c>
      <c r="AD893" s="2"/>
    </row>
    <row r="894" spans="1:30">
      <c r="A894" s="34">
        <v>891</v>
      </c>
      <c r="B894">
        <v>1</v>
      </c>
      <c r="C894">
        <v>24</v>
      </c>
      <c r="D894" s="149">
        <f t="shared" si="80"/>
        <v>178.09744310451387</v>
      </c>
      <c r="E894" s="125">
        <f>B894/(B894+Overview!$F$22)</f>
        <v>0.58823529411764708</v>
      </c>
      <c r="F894" s="118">
        <f>EXP(Overview!$F$21/Overview!$F$5-Overview!$F$21/('='!C894+273.15))</f>
        <v>1.2060497570954571</v>
      </c>
      <c r="G894" s="77">
        <f t="shared" si="81"/>
        <v>2.9743473996963301</v>
      </c>
      <c r="H894" s="115">
        <f t="shared" si="82"/>
        <v>0.58823529411764708</v>
      </c>
      <c r="I894" s="80">
        <f>IF((A894-Overview!$F$43)/365=ROUND((A894-Overview!$F$43)/365,0),I893*0.05,I893+U893)</f>
        <v>7433.5841414614506</v>
      </c>
      <c r="J894" s="70">
        <f>IF(D894&lt;Overview!$F$16,1,'='!G894/Overview!$F$26)</f>
        <v>128.75962769248184</v>
      </c>
      <c r="K894" s="71">
        <f>IF(D894&lt;Overview!$F$17,'='!G894/Overview!$F$26,Overview!$F$33)</f>
        <v>9.1428571428571423</v>
      </c>
      <c r="L894" s="72">
        <f t="shared" si="83"/>
        <v>9.1428571428571423</v>
      </c>
      <c r="M894" s="81">
        <f>MIN(1,Overview!$F$44*F894*(G894-Overview!$F$25)^2+0.2)</f>
        <v>1</v>
      </c>
      <c r="N894" s="48">
        <f>L894*F894*Overview!$F$8</f>
        <v>0.12482270400293095</v>
      </c>
      <c r="O894" s="48">
        <f>F894*Overview!$F$6</f>
        <v>2.3686817229354781E-3</v>
      </c>
      <c r="P894" s="122">
        <f>N894*(H894/G894-(1+Overview!$F$35/'='!G894)/(Overview!$F$37*Overview!$F$33))/('='!H894+Overview!$F$36)</f>
        <v>1.5400904676737583E-3</v>
      </c>
      <c r="Q894" s="128">
        <f>(N894/G894-P894)*H894*Overview!$F$29*'='!G894^3</f>
        <v>566.48526955759939</v>
      </c>
      <c r="R894" s="57">
        <f t="shared" si="78"/>
        <v>0</v>
      </c>
      <c r="S894" s="58">
        <f t="shared" si="79"/>
        <v>1.5269213592741828E-3</v>
      </c>
      <c r="T894" s="58">
        <f>IF(D894&lt;Overview!$F$18,(1-Overview!$F$9)*'='!Q894-'='!D894*'='!O894,0)</f>
        <v>0</v>
      </c>
      <c r="U894" s="54">
        <f>IF(D894&gt;=Overview!$F$18,(1-Overview!$F$9)*'='!Q894-Overview!$F$18*'='!O894,0)</f>
        <v>47.845051433175627</v>
      </c>
      <c r="V894" s="2"/>
      <c r="W894" s="112">
        <f>G894/Overview!$F$19</f>
        <v>4.3914770407446184</v>
      </c>
      <c r="X894" s="60">
        <f>G894^3*(1+H894*Overview!$F$38)</f>
        <v>33.079052471380123</v>
      </c>
      <c r="Y894" s="61">
        <f>G894^3*Overview!$F$42*(1+Overview!$F$38*H894)+I894*Overview!$F$39/Overview!$F$40</f>
        <v>3.3001377423895364</v>
      </c>
      <c r="AD894" s="2"/>
    </row>
    <row r="895" spans="1:30">
      <c r="A895" s="34">
        <v>892</v>
      </c>
      <c r="B895">
        <v>1</v>
      </c>
      <c r="C895">
        <v>24</v>
      </c>
      <c r="D895" s="149">
        <f t="shared" si="80"/>
        <v>178.09744310451387</v>
      </c>
      <c r="E895" s="125">
        <f>B895/(B895+Overview!$F$22)</f>
        <v>0.58823529411764708</v>
      </c>
      <c r="F895" s="118">
        <f>EXP(Overview!$F$21/Overview!$F$5-Overview!$F$21/('='!C895+273.15))</f>
        <v>1.2060497570954571</v>
      </c>
      <c r="G895" s="77">
        <f t="shared" si="81"/>
        <v>2.9758743210556045</v>
      </c>
      <c r="H895" s="115">
        <f t="shared" si="82"/>
        <v>0.58823529411764708</v>
      </c>
      <c r="I895" s="80">
        <f>IF((A895-Overview!$F$43)/365=ROUND((A895-Overview!$F$43)/365,0),I894*0.05,I894+U894)</f>
        <v>7481.4291928946259</v>
      </c>
      <c r="J895" s="70">
        <f>IF(D895&lt;Overview!$F$16,1,'='!G895/Overview!$F$26)</f>
        <v>128.82572818422531</v>
      </c>
      <c r="K895" s="71">
        <f>IF(D895&lt;Overview!$F$17,'='!G895/Overview!$F$26,Overview!$F$33)</f>
        <v>9.1428571428571423</v>
      </c>
      <c r="L895" s="72">
        <f t="shared" si="83"/>
        <v>9.1428571428571423</v>
      </c>
      <c r="M895" s="81">
        <f>MIN(1,Overview!$F$44*F895*(G895-Overview!$F$25)^2+0.2)</f>
        <v>1</v>
      </c>
      <c r="N895" s="48">
        <f>L895*F895*Overview!$F$8</f>
        <v>0.12482270400293095</v>
      </c>
      <c r="O895" s="48">
        <f>F895*Overview!$F$6</f>
        <v>2.3686817229354781E-3</v>
      </c>
      <c r="P895" s="122">
        <f>N895*(H895/G895-(1+Overview!$F$35/'='!G895)/(Overview!$F$37*Overview!$F$33))/('='!H895+Overview!$F$36)</f>
        <v>1.5363917310234104E-3</v>
      </c>
      <c r="Q895" s="128">
        <f>(N895/G895-P895)*H895*Overview!$F$29*'='!G895^3</f>
        <v>567.10786375984685</v>
      </c>
      <c r="R895" s="57">
        <f t="shared" si="78"/>
        <v>0</v>
      </c>
      <c r="S895" s="58">
        <f t="shared" si="79"/>
        <v>1.5240362331449123E-3</v>
      </c>
      <c r="T895" s="58">
        <f>IF(D895&lt;Overview!$F$18,(1-Overview!$F$9)*'='!Q895-'='!D895*'='!O895,0)</f>
        <v>0</v>
      </c>
      <c r="U895" s="54">
        <f>IF(D895&gt;=Overview!$F$18,(1-Overview!$F$9)*'='!Q895-Overview!$F$18*'='!O895,0)</f>
        <v>47.89809645920711</v>
      </c>
      <c r="V895" s="2"/>
      <c r="W895" s="112">
        <f>G895/Overview!$F$19</f>
        <v>4.393731464721105</v>
      </c>
      <c r="X895" s="60">
        <f>G895^3*(1+H895*Overview!$F$38)</f>
        <v>33.130023362412437</v>
      </c>
      <c r="Y895" s="61">
        <f>G895^3*Overview!$F$42*(1+Overview!$F$38*H895)+I895*Overview!$F$39/Overview!$F$40</f>
        <v>3.3068042075447219</v>
      </c>
      <c r="AD895" s="2"/>
    </row>
    <row r="896" spans="1:30">
      <c r="A896" s="34">
        <v>893</v>
      </c>
      <c r="B896">
        <v>1</v>
      </c>
      <c r="C896">
        <v>24</v>
      </c>
      <c r="D896" s="149">
        <f t="shared" si="80"/>
        <v>178.09744310451387</v>
      </c>
      <c r="E896" s="125">
        <f>B896/(B896+Overview!$F$22)</f>
        <v>0.58823529411764708</v>
      </c>
      <c r="F896" s="118">
        <f>EXP(Overview!$F$21/Overview!$F$5-Overview!$F$21/('='!C896+273.15))</f>
        <v>1.2060497570954571</v>
      </c>
      <c r="G896" s="77">
        <f t="shared" si="81"/>
        <v>2.9773983572887492</v>
      </c>
      <c r="H896" s="115">
        <f t="shared" si="82"/>
        <v>0.58823529411764708</v>
      </c>
      <c r="I896" s="80">
        <f>IF((A896-Overview!$F$43)/365=ROUND((A896-Overview!$F$43)/365,0),I895*0.05,I895+U895)</f>
        <v>7529.3272893538333</v>
      </c>
      <c r="J896" s="70">
        <f>IF(D896&lt;Overview!$F$16,1,'='!G896/Overview!$F$26)</f>
        <v>128.89170377873373</v>
      </c>
      <c r="K896" s="71">
        <f>IF(D896&lt;Overview!$F$17,'='!G896/Overview!$F$26,Overview!$F$33)</f>
        <v>9.1428571428571423</v>
      </c>
      <c r="L896" s="72">
        <f t="shared" si="83"/>
        <v>9.1428571428571423</v>
      </c>
      <c r="M896" s="81">
        <f>MIN(1,Overview!$F$44*F896*(G896-Overview!$F$25)^2+0.2)</f>
        <v>1</v>
      </c>
      <c r="N896" s="48">
        <f>L896*F896*Overview!$F$8</f>
        <v>0.12482270400293095</v>
      </c>
      <c r="O896" s="48">
        <f>F896*Overview!$F$6</f>
        <v>2.3686817229354781E-3</v>
      </c>
      <c r="P896" s="122">
        <f>N896*(H896/G896-(1+Overview!$F$35/'='!G896)/(Overview!$F$37*Overview!$F$33))/('='!H896+Overview!$F$36)</f>
        <v>1.5327037661116117E-3</v>
      </c>
      <c r="Q896" s="128">
        <f>(N896/G896-P896)*H896*Overview!$F$29*'='!G896^3</f>
        <v>567.7296628681006</v>
      </c>
      <c r="R896" s="57">
        <f t="shared" si="78"/>
        <v>0</v>
      </c>
      <c r="S896" s="58">
        <f t="shared" si="79"/>
        <v>1.5211565584769974E-3</v>
      </c>
      <c r="T896" s="58">
        <f>IF(D896&lt;Overview!$F$18,(1-Overview!$F$9)*'='!Q896-'='!D896*'='!O896,0)</f>
        <v>0</v>
      </c>
      <c r="U896" s="54">
        <f>IF(D896&gt;=Overview!$F$18,(1-Overview!$F$9)*'='!Q896-Overview!$F$18*'='!O896,0)</f>
        <v>47.951073743230332</v>
      </c>
      <c r="V896" s="2"/>
      <c r="W896" s="112">
        <f>G896/Overview!$F$19</f>
        <v>4.3959816289513496</v>
      </c>
      <c r="X896" s="60">
        <f>G896^3*(1+H896*Overview!$F$38)</f>
        <v>33.180950128606852</v>
      </c>
      <c r="Y896" s="61">
        <f>G896^3*Overview!$F$42*(1+Overview!$F$38*H896)+I896*Overview!$F$39/Overview!$F$40</f>
        <v>3.3134690065119927</v>
      </c>
      <c r="AD896" s="2"/>
    </row>
    <row r="897" spans="1:30">
      <c r="A897" s="34">
        <v>894</v>
      </c>
      <c r="B897">
        <v>1</v>
      </c>
      <c r="C897">
        <v>24</v>
      </c>
      <c r="D897" s="149">
        <f t="shared" si="80"/>
        <v>178.09744310451387</v>
      </c>
      <c r="E897" s="125">
        <f>B897/(B897+Overview!$F$22)</f>
        <v>0.58823529411764708</v>
      </c>
      <c r="F897" s="118">
        <f>EXP(Overview!$F$21/Overview!$F$5-Overview!$F$21/('='!C897+273.15))</f>
        <v>1.2060497570954571</v>
      </c>
      <c r="G897" s="77">
        <f t="shared" si="81"/>
        <v>2.9789195138472264</v>
      </c>
      <c r="H897" s="115">
        <f t="shared" si="82"/>
        <v>0.58823529411764708</v>
      </c>
      <c r="I897" s="80">
        <f>IF((A897-Overview!$F$43)/365=ROUND((A897-Overview!$F$43)/365,0),I896*0.05,I896+U896)</f>
        <v>7577.2783630970634</v>
      </c>
      <c r="J897" s="70">
        <f>IF(D897&lt;Overview!$F$16,1,'='!G897/Overview!$F$26)</f>
        <v>128.95755471200115</v>
      </c>
      <c r="K897" s="71">
        <f>IF(D897&lt;Overview!$F$17,'='!G897/Overview!$F$26,Overview!$F$33)</f>
        <v>9.1428571428571423</v>
      </c>
      <c r="L897" s="72">
        <f t="shared" si="83"/>
        <v>9.1428571428571423</v>
      </c>
      <c r="M897" s="81">
        <f>MIN(1,Overview!$F$44*F897*(G897-Overview!$F$25)^2+0.2)</f>
        <v>1</v>
      </c>
      <c r="N897" s="48">
        <f>L897*F897*Overview!$F$8</f>
        <v>0.12482270400293095</v>
      </c>
      <c r="O897" s="48">
        <f>F897*Overview!$F$6</f>
        <v>2.3686817229354781E-3</v>
      </c>
      <c r="P897" s="122">
        <f>N897*(H897/G897-(1+Overview!$F$35/'='!G897)/(Overview!$F$37*Overview!$F$33))/('='!H897+Overview!$F$36)</f>
        <v>1.529026532518531E-3</v>
      </c>
      <c r="Q897" s="128">
        <f>(N897/G897-P897)*H897*Overview!$F$29*'='!G897^3</f>
        <v>568.35066700904827</v>
      </c>
      <c r="R897" s="57">
        <f t="shared" si="78"/>
        <v>0</v>
      </c>
      <c r="S897" s="58">
        <f t="shared" si="79"/>
        <v>1.5182823249698708E-3</v>
      </c>
      <c r="T897" s="58">
        <f>IF(D897&lt;Overview!$F$18,(1-Overview!$F$9)*'='!Q897-'='!D897*'='!O897,0)</f>
        <v>0</v>
      </c>
      <c r="U897" s="54">
        <f>IF(D897&gt;=Overview!$F$18,(1-Overview!$F$9)*'='!Q897-Overview!$F$18*'='!O897,0)</f>
        <v>48.003983296039074</v>
      </c>
      <c r="V897" s="2"/>
      <c r="W897" s="112">
        <f>G897/Overview!$F$19</f>
        <v>4.3982275414841672</v>
      </c>
      <c r="X897" s="60">
        <f>G897^3*(1+H897*Overview!$F$38)</f>
        <v>33.231832682941032</v>
      </c>
      <c r="Y897" s="61">
        <f>G897^3*Overview!$F$42*(1+Overview!$F$38*H897)+I897*Overview!$F$39/Overview!$F$40</f>
        <v>3.3201321285156382</v>
      </c>
      <c r="AD897" s="2"/>
    </row>
    <row r="898" spans="1:30">
      <c r="A898" s="34">
        <v>895</v>
      </c>
      <c r="B898">
        <v>1</v>
      </c>
      <c r="C898">
        <v>24</v>
      </c>
      <c r="D898" s="149">
        <f t="shared" si="80"/>
        <v>178.09744310451387</v>
      </c>
      <c r="E898" s="125">
        <f>B898/(B898+Overview!$F$22)</f>
        <v>0.58823529411764708</v>
      </c>
      <c r="F898" s="118">
        <f>EXP(Overview!$F$21/Overview!$F$5-Overview!$F$21/('='!C898+273.15))</f>
        <v>1.2060497570954571</v>
      </c>
      <c r="G898" s="77">
        <f t="shared" si="81"/>
        <v>2.9804377961721964</v>
      </c>
      <c r="H898" s="115">
        <f t="shared" si="82"/>
        <v>0.58823529411764708</v>
      </c>
      <c r="I898" s="80">
        <f>IF((A898-Overview!$F$43)/365=ROUND((A898-Overview!$F$43)/365,0),I897*0.05,I897+U897)</f>
        <v>7625.2823463931027</v>
      </c>
      <c r="J898" s="70">
        <f>IF(D898&lt;Overview!$F$16,1,'='!G898/Overview!$F$26)</f>
        <v>129.02328121957561</v>
      </c>
      <c r="K898" s="71">
        <f>IF(D898&lt;Overview!$F$17,'='!G898/Overview!$F$26,Overview!$F$33)</f>
        <v>9.1428571428571423</v>
      </c>
      <c r="L898" s="72">
        <f t="shared" si="83"/>
        <v>9.1428571428571423</v>
      </c>
      <c r="M898" s="81">
        <f>MIN(1,Overview!$F$44*F898*(G898-Overview!$F$25)^2+0.2)</f>
        <v>1</v>
      </c>
      <c r="N898" s="48">
        <f>L898*F898*Overview!$F$8</f>
        <v>0.12482270400293095</v>
      </c>
      <c r="O898" s="48">
        <f>F898*Overview!$F$6</f>
        <v>2.3686817229354781E-3</v>
      </c>
      <c r="P898" s="122">
        <f>N898*(H898/G898-(1+Overview!$F$35/'='!G898)/(Overview!$F$37*Overview!$F$33))/('='!H898+Overview!$F$36)</f>
        <v>1.5253599900209537E-3</v>
      </c>
      <c r="Q898" s="128">
        <f>(N898/G898-P898)*H898*Overview!$F$29*'='!G898^3</f>
        <v>568.97087631396982</v>
      </c>
      <c r="R898" s="57">
        <f t="shared" si="78"/>
        <v>0</v>
      </c>
      <c r="S898" s="58">
        <f t="shared" si="79"/>
        <v>1.5154135223424316E-3</v>
      </c>
      <c r="T898" s="58">
        <f>IF(D898&lt;Overview!$F$18,(1-Overview!$F$9)*'='!Q898-'='!D898*'='!O898,0)</f>
        <v>0</v>
      </c>
      <c r="U898" s="54">
        <f>IF(D898&gt;=Overview!$F$18,(1-Overview!$F$9)*'='!Q898-Overview!$F$18*'='!O898,0)</f>
        <v>48.056825128818389</v>
      </c>
      <c r="V898" s="2"/>
      <c r="W898" s="112">
        <f>G898/Overview!$F$19</f>
        <v>4.4004692103531617</v>
      </c>
      <c r="X898" s="60">
        <f>G898^3*(1+H898*Overview!$F$38)</f>
        <v>33.28267093904973</v>
      </c>
      <c r="Y898" s="61">
        <f>G898^3*Overview!$F$42*(1+Overview!$F$38*H898)+I898*Overview!$F$39/Overview!$F$40</f>
        <v>3.3267935628395575</v>
      </c>
      <c r="AD898" s="2"/>
    </row>
    <row r="899" spans="1:30">
      <c r="A899" s="34">
        <v>896</v>
      </c>
      <c r="B899">
        <v>1</v>
      </c>
      <c r="C899">
        <v>24</v>
      </c>
      <c r="D899" s="149">
        <f t="shared" si="80"/>
        <v>178.09744310451387</v>
      </c>
      <c r="E899" s="125">
        <f>B899/(B899+Overview!$F$22)</f>
        <v>0.58823529411764708</v>
      </c>
      <c r="F899" s="118">
        <f>EXP(Overview!$F$21/Overview!$F$5-Overview!$F$21/('='!C899+273.15))</f>
        <v>1.2060497570954571</v>
      </c>
      <c r="G899" s="77">
        <f t="shared" si="81"/>
        <v>2.9819532096945389</v>
      </c>
      <c r="H899" s="115">
        <f t="shared" si="82"/>
        <v>0.58823529411764708</v>
      </c>
      <c r="I899" s="80">
        <f>IF((A899-Overview!$F$43)/365=ROUND((A899-Overview!$F$43)/365,0),I898*0.05,I898+U898)</f>
        <v>7673.3391715219213</v>
      </c>
      <c r="J899" s="70">
        <f>IF(D899&lt;Overview!$F$16,1,'='!G899/Overview!$F$26)</f>
        <v>129.08888353656013</v>
      </c>
      <c r="K899" s="71">
        <f>IF(D899&lt;Overview!$F$17,'='!G899/Overview!$F$26,Overview!$F$33)</f>
        <v>9.1428571428571423</v>
      </c>
      <c r="L899" s="72">
        <f t="shared" si="83"/>
        <v>9.1428571428571423</v>
      </c>
      <c r="M899" s="81">
        <f>MIN(1,Overview!$F$44*F899*(G899-Overview!$F$25)^2+0.2)</f>
        <v>1</v>
      </c>
      <c r="N899" s="48">
        <f>L899*F899*Overview!$F$8</f>
        <v>0.12482270400293095</v>
      </c>
      <c r="O899" s="48">
        <f>F899*Overview!$F$6</f>
        <v>2.3686817229354781E-3</v>
      </c>
      <c r="P899" s="122">
        <f>N899*(H899/G899-(1+Overview!$F$35/'='!G899)/(Overview!$F$37*Overview!$F$33))/('='!H899+Overview!$F$36)</f>
        <v>1.5217040985910804E-3</v>
      </c>
      <c r="Q899" s="128">
        <f>(N899/G899-P899)*H899*Overview!$F$29*'='!G899^3</f>
        <v>569.59029091871344</v>
      </c>
      <c r="R899" s="57">
        <f t="shared" ref="R899:R962" si="84">(E899*M899-H899)*N899/G899</f>
        <v>0</v>
      </c>
      <c r="S899" s="58">
        <f t="shared" ref="S899:S962" si="85">G899*P899/3</f>
        <v>1.5125501403330025E-3</v>
      </c>
      <c r="T899" s="58">
        <f>IF(D899&lt;Overview!$F$18,(1-Overview!$F$9)*'='!Q899-'='!D899*'='!O899,0)</f>
        <v>0</v>
      </c>
      <c r="U899" s="54">
        <f>IF(D899&gt;=Overview!$F$18,(1-Overview!$F$9)*'='!Q899-Overview!$F$18*'='!O899,0)</f>
        <v>48.109599253142548</v>
      </c>
      <c r="V899" s="2"/>
      <c r="W899" s="112">
        <f>G899/Overview!$F$19</f>
        <v>4.4027066435767592</v>
      </c>
      <c r="X899" s="60">
        <f>G899^3*(1+H899*Overview!$F$38)</f>
        <v>33.333464811222548</v>
      </c>
      <c r="Y899" s="61">
        <f>G899^3*Overview!$F$42*(1+Overview!$F$38*H899)+I899*Overview!$F$39/Overview!$F$40</f>
        <v>3.3334532988270729</v>
      </c>
      <c r="AD899" s="2"/>
    </row>
    <row r="900" spans="1:30">
      <c r="A900" s="34">
        <v>897</v>
      </c>
      <c r="B900">
        <v>1</v>
      </c>
      <c r="C900">
        <v>24</v>
      </c>
      <c r="D900" s="149">
        <f t="shared" ref="D900:D963" si="86">D899+T899</f>
        <v>178.09744310451387</v>
      </c>
      <c r="E900" s="125">
        <f>B900/(B900+Overview!$F$22)</f>
        <v>0.58823529411764708</v>
      </c>
      <c r="F900" s="118">
        <f>EXP(Overview!$F$21/Overview!$F$5-Overview!$F$21/('='!C900+273.15))</f>
        <v>1.2060497570954571</v>
      </c>
      <c r="G900" s="77">
        <f t="shared" ref="G900:G963" si="87">G899+S899</f>
        <v>2.9834657598348717</v>
      </c>
      <c r="H900" s="115">
        <f t="shared" ref="H900:H963" si="88">H899+R899</f>
        <v>0.58823529411764708</v>
      </c>
      <c r="I900" s="80">
        <f>IF((A900-Overview!$F$43)/365=ROUND((A900-Overview!$F$43)/365,0),I899*0.05,I899+U899)</f>
        <v>7721.4487707750641</v>
      </c>
      <c r="J900" s="70">
        <f>IF(D900&lt;Overview!$F$16,1,'='!G900/Overview!$F$26)</f>
        <v>129.15436189761351</v>
      </c>
      <c r="K900" s="71">
        <f>IF(D900&lt;Overview!$F$17,'='!G900/Overview!$F$26,Overview!$F$33)</f>
        <v>9.1428571428571423</v>
      </c>
      <c r="L900" s="72">
        <f t="shared" ref="L900:L963" si="89">IF(J900=1,1,K900)</f>
        <v>9.1428571428571423</v>
      </c>
      <c r="M900" s="81">
        <f>MIN(1,Overview!$F$44*F900*(G900-Overview!$F$25)^2+0.2)</f>
        <v>1</v>
      </c>
      <c r="N900" s="48">
        <f>L900*F900*Overview!$F$8</f>
        <v>0.12482270400293095</v>
      </c>
      <c r="O900" s="48">
        <f>F900*Overview!$F$6</f>
        <v>2.3686817229354781E-3</v>
      </c>
      <c r="P900" s="122">
        <f>N900*(H900/G900-(1+Overview!$F$35/'='!G900)/(Overview!$F$37*Overview!$F$33))/('='!H900+Overview!$F$36)</f>
        <v>1.5180588183953431E-3</v>
      </c>
      <c r="Q900" s="128">
        <f>(N900/G900-P900)*H900*Overview!$F$29*'='!G900^3</f>
        <v>570.20891096367006</v>
      </c>
      <c r="R900" s="57">
        <f t="shared" si="84"/>
        <v>0</v>
      </c>
      <c r="S900" s="58">
        <f t="shared" si="85"/>
        <v>1.5096921686992967E-3</v>
      </c>
      <c r="T900" s="58">
        <f>IF(D900&lt;Overview!$F$18,(1-Overview!$F$9)*'='!Q900-'='!D900*'='!O900,0)</f>
        <v>0</v>
      </c>
      <c r="U900" s="54">
        <f>IF(D900&gt;=Overview!$F$18,(1-Overview!$F$9)*'='!Q900-Overview!$F$18*'='!O900,0)</f>
        <v>48.16230568097285</v>
      </c>
      <c r="V900" s="2"/>
      <c r="W900" s="112">
        <f>G900/Overview!$F$19</f>
        <v>4.4049398491582341</v>
      </c>
      <c r="X900" s="60">
        <f>G900^3*(1+H900*Overview!$F$38)</f>
        <v>33.38421421440173</v>
      </c>
      <c r="Y900" s="61">
        <f>G900^3*Overview!$F$42*(1+Overview!$F$38*H900)+I900*Overview!$F$39/Overview!$F$40</f>
        <v>3.3401113258807444</v>
      </c>
      <c r="AD900" s="2"/>
    </row>
    <row r="901" spans="1:30">
      <c r="A901" s="34">
        <v>898</v>
      </c>
      <c r="B901">
        <v>1</v>
      </c>
      <c r="C901">
        <v>24</v>
      </c>
      <c r="D901" s="149">
        <f t="shared" si="86"/>
        <v>178.09744310451387</v>
      </c>
      <c r="E901" s="125">
        <f>B901/(B901+Overview!$F$22)</f>
        <v>0.58823529411764708</v>
      </c>
      <c r="F901" s="118">
        <f>EXP(Overview!$F$21/Overview!$F$5-Overview!$F$21/('='!C901+273.15))</f>
        <v>1.2060497570954571</v>
      </c>
      <c r="G901" s="77">
        <f t="shared" si="87"/>
        <v>2.984975452003571</v>
      </c>
      <c r="H901" s="115">
        <f t="shared" si="88"/>
        <v>0.58823529411764708</v>
      </c>
      <c r="I901" s="80">
        <f>IF((A901-Overview!$F$43)/365=ROUND((A901-Overview!$F$43)/365,0),I900*0.05,I900+U900)</f>
        <v>7769.6110764560372</v>
      </c>
      <c r="J901" s="70">
        <f>IF(D901&lt;Overview!$F$16,1,'='!G901/Overview!$F$26)</f>
        <v>129.21971653695113</v>
      </c>
      <c r="K901" s="71">
        <f>IF(D901&lt;Overview!$F$17,'='!G901/Overview!$F$26,Overview!$F$33)</f>
        <v>9.1428571428571423</v>
      </c>
      <c r="L901" s="72">
        <f t="shared" si="89"/>
        <v>9.1428571428571423</v>
      </c>
      <c r="M901" s="81">
        <f>MIN(1,Overview!$F$44*F901*(G901-Overview!$F$25)^2+0.2)</f>
        <v>1</v>
      </c>
      <c r="N901" s="48">
        <f>L901*F901*Overview!$F$8</f>
        <v>0.12482270400293095</v>
      </c>
      <c r="O901" s="48">
        <f>F901*Overview!$F$6</f>
        <v>2.3686817229354781E-3</v>
      </c>
      <c r="P901" s="122">
        <f>N901*(H901/G901-(1+Overview!$F$35/'='!G901)/(Overview!$F$37*Overview!$F$33))/('='!H901+Overview!$F$36)</f>
        <v>1.5144241097932263E-3</v>
      </c>
      <c r="Q901" s="128">
        <f>(N901/G901-P901)*H901*Overview!$F$29*'='!G901^3</f>
        <v>570.82673659374825</v>
      </c>
      <c r="R901" s="57">
        <f t="shared" si="84"/>
        <v>0</v>
      </c>
      <c r="S901" s="58">
        <f t="shared" si="85"/>
        <v>1.5068395972183803E-3</v>
      </c>
      <c r="T901" s="58">
        <f>IF(D901&lt;Overview!$F$18,(1-Overview!$F$9)*'='!Q901-'='!D901*'='!O901,0)</f>
        <v>0</v>
      </c>
      <c r="U901" s="54">
        <f>IF(D901&gt;=Overview!$F$18,(1-Overview!$F$9)*'='!Q901-Overview!$F$18*'='!O901,0)</f>
        <v>48.214944424655513</v>
      </c>
      <c r="V901" s="2"/>
      <c r="W901" s="112">
        <f>G901/Overview!$F$19</f>
        <v>4.4071688350857388</v>
      </c>
      <c r="X901" s="60">
        <f>G901^3*(1+H901*Overview!$F$38)</f>
        <v>33.43491906417988</v>
      </c>
      <c r="Y901" s="61">
        <f>G901^3*Overview!$F$42*(1+Overview!$F$38*H901)+I901*Overview!$F$39/Overview!$F$40</f>
        <v>3.3467676334621879</v>
      </c>
      <c r="AD901" s="2"/>
    </row>
    <row r="902" spans="1:30">
      <c r="A902" s="34">
        <v>899</v>
      </c>
      <c r="B902">
        <v>1</v>
      </c>
      <c r="C902">
        <v>24</v>
      </c>
      <c r="D902" s="149">
        <f t="shared" si="86"/>
        <v>178.09744310451387</v>
      </c>
      <c r="E902" s="125">
        <f>B902/(B902+Overview!$F$22)</f>
        <v>0.58823529411764708</v>
      </c>
      <c r="F902" s="118">
        <f>EXP(Overview!$F$21/Overview!$F$5-Overview!$F$21/('='!C902+273.15))</f>
        <v>1.2060497570954571</v>
      </c>
      <c r="G902" s="77">
        <f t="shared" si="87"/>
        <v>2.9864822916007894</v>
      </c>
      <c r="H902" s="115">
        <f t="shared" si="88"/>
        <v>0.58823529411764708</v>
      </c>
      <c r="I902" s="80">
        <f>IF((A902-Overview!$F$43)/365=ROUND((A902-Overview!$F$43)/365,0),I901*0.05,I901+U901)</f>
        <v>7817.8260208806923</v>
      </c>
      <c r="J902" s="70">
        <f>IF(D902&lt;Overview!$F$16,1,'='!G902/Overview!$F$26)</f>
        <v>129.28494768834585</v>
      </c>
      <c r="K902" s="71">
        <f>IF(D902&lt;Overview!$F$17,'='!G902/Overview!$F$26,Overview!$F$33)</f>
        <v>9.1428571428571423</v>
      </c>
      <c r="L902" s="72">
        <f t="shared" si="89"/>
        <v>9.1428571428571423</v>
      </c>
      <c r="M902" s="81">
        <f>MIN(1,Overview!$F$44*F902*(G902-Overview!$F$25)^2+0.2)</f>
        <v>1</v>
      </c>
      <c r="N902" s="48">
        <f>L902*F902*Overview!$F$8</f>
        <v>0.12482270400293095</v>
      </c>
      <c r="O902" s="48">
        <f>F902*Overview!$F$6</f>
        <v>2.3686817229354781E-3</v>
      </c>
      <c r="P902" s="122">
        <f>N902*(H902/G902-(1+Overview!$F$35/'='!G902)/(Overview!$F$37*Overview!$F$33))/('='!H902+Overview!$F$36)</f>
        <v>1.5107999333360961E-3</v>
      </c>
      <c r="Q902" s="128">
        <f>(N902/G902-P902)*H902*Overview!$F$29*'='!G902^3</f>
        <v>571.44376795835115</v>
      </c>
      <c r="R902" s="57">
        <f t="shared" si="84"/>
        <v>0</v>
      </c>
      <c r="S902" s="58">
        <f t="shared" si="85"/>
        <v>1.5039924156866346E-3</v>
      </c>
      <c r="T902" s="58">
        <f>IF(D902&lt;Overview!$F$18,(1-Overview!$F$9)*'='!Q902-'='!D902*'='!O902,0)</f>
        <v>0</v>
      </c>
      <c r="U902" s="54">
        <f>IF(D902&gt;=Overview!$F$18,(1-Overview!$F$9)*'='!Q902-Overview!$F$18*'='!O902,0)</f>
        <v>48.267515496919678</v>
      </c>
      <c r="V902" s="2"/>
      <c r="W902" s="112">
        <f>G902/Overview!$F$19</f>
        <v>4.4093936093323336</v>
      </c>
      <c r="X902" s="60">
        <f>G902^3*(1+H902*Overview!$F$38)</f>
        <v>33.485579276797765</v>
      </c>
      <c r="Y902" s="61">
        <f>G902^3*Overview!$F$42*(1+Overview!$F$38*H902)+I902*Overview!$F$39/Overview!$F$40</f>
        <v>3.3534222110918872</v>
      </c>
      <c r="AD902" s="2"/>
    </row>
    <row r="903" spans="1:30">
      <c r="A903" s="34">
        <v>900</v>
      </c>
      <c r="B903">
        <v>1</v>
      </c>
      <c r="C903">
        <v>24</v>
      </c>
      <c r="D903" s="149">
        <f t="shared" si="86"/>
        <v>178.09744310451387</v>
      </c>
      <c r="E903" s="125">
        <f>B903/(B903+Overview!$F$22)</f>
        <v>0.58823529411764708</v>
      </c>
      <c r="F903" s="118">
        <f>EXP(Overview!$F$21/Overview!$F$5-Overview!$F$21/('='!C903+273.15))</f>
        <v>1.2060497570954571</v>
      </c>
      <c r="G903" s="77">
        <f t="shared" si="87"/>
        <v>2.9879862840164759</v>
      </c>
      <c r="H903" s="115">
        <f t="shared" si="88"/>
        <v>0.58823529411764708</v>
      </c>
      <c r="I903" s="80">
        <f>IF((A903-Overview!$F$43)/365=ROUND((A903-Overview!$F$43)/365,0),I902*0.05,I902+U902)</f>
        <v>7866.0935363776116</v>
      </c>
      <c r="J903" s="70">
        <f>IF(D903&lt;Overview!$F$16,1,'='!G903/Overview!$F$26)</f>
        <v>129.35005558512884</v>
      </c>
      <c r="K903" s="71">
        <f>IF(D903&lt;Overview!$F$17,'='!G903/Overview!$F$26,Overview!$F$33)</f>
        <v>9.1428571428571423</v>
      </c>
      <c r="L903" s="72">
        <f t="shared" si="89"/>
        <v>9.1428571428571423</v>
      </c>
      <c r="M903" s="81">
        <f>MIN(1,Overview!$F$44*F903*(G903-Overview!$F$25)^2+0.2)</f>
        <v>1</v>
      </c>
      <c r="N903" s="48">
        <f>L903*F903*Overview!$F$8</f>
        <v>0.12482270400293095</v>
      </c>
      <c r="O903" s="48">
        <f>F903*Overview!$F$6</f>
        <v>2.3686817229354781E-3</v>
      </c>
      <c r="P903" s="122">
        <f>N903*(H903/G903-(1+Overview!$F$35/'='!G903)/(Overview!$F$37*Overview!$F$33))/('='!H903+Overview!$F$36)</f>
        <v>1.507186249766044E-3</v>
      </c>
      <c r="Q903" s="128">
        <f>(N903/G903-P903)*H903*Overview!$F$29*'='!G903^3</f>
        <v>572.0600052113507</v>
      </c>
      <c r="R903" s="57">
        <f t="shared" si="84"/>
        <v>0</v>
      </c>
      <c r="S903" s="58">
        <f t="shared" si="85"/>
        <v>1.5011506139197231E-3</v>
      </c>
      <c r="T903" s="58">
        <f>IF(D903&lt;Overview!$F$18,(1-Overview!$F$9)*'='!Q903-'='!D903*'='!O903,0)</f>
        <v>0</v>
      </c>
      <c r="U903" s="54">
        <f>IF(D903&gt;=Overview!$F$18,(1-Overview!$F$9)*'='!Q903-Overview!$F$18*'='!O903,0)</f>
        <v>48.320018910875241</v>
      </c>
      <c r="V903" s="2"/>
      <c r="W903" s="112">
        <f>G903/Overview!$F$19</f>
        <v>4.4116141798560102</v>
      </c>
      <c r="X903" s="60">
        <f>G903^3*(1+H903*Overview!$F$38)</f>
        <v>33.536194769142014</v>
      </c>
      <c r="Y903" s="61">
        <f>G903^3*Overview!$F$42*(1+Overview!$F$38*H903)+I903*Overview!$F$39/Overview!$F$40</f>
        <v>3.3600750483490085</v>
      </c>
      <c r="AD903" s="2"/>
    </row>
    <row r="904" spans="1:30">
      <c r="A904" s="34">
        <v>901</v>
      </c>
      <c r="B904">
        <v>1</v>
      </c>
      <c r="C904">
        <v>24</v>
      </c>
      <c r="D904" s="149">
        <f t="shared" si="86"/>
        <v>178.09744310451387</v>
      </c>
      <c r="E904" s="125">
        <f>B904/(B904+Overview!$F$22)</f>
        <v>0.58823529411764708</v>
      </c>
      <c r="F904" s="118">
        <f>EXP(Overview!$F$21/Overview!$F$5-Overview!$F$21/('='!C904+273.15))</f>
        <v>1.2060497570954571</v>
      </c>
      <c r="G904" s="77">
        <f t="shared" si="87"/>
        <v>2.9894874346303957</v>
      </c>
      <c r="H904" s="115">
        <f t="shared" si="88"/>
        <v>0.58823529411764708</v>
      </c>
      <c r="I904" s="80">
        <f>IF((A904-Overview!$F$43)/365=ROUND((A904-Overview!$F$43)/365,0),I903*0.05,I903+U903)</f>
        <v>7914.4135552884873</v>
      </c>
      <c r="J904" s="70">
        <f>IF(D904&lt;Overview!$F$16,1,'='!G904/Overview!$F$26)</f>
        <v>129.41504046019028</v>
      </c>
      <c r="K904" s="71">
        <f>IF(D904&lt;Overview!$F$17,'='!G904/Overview!$F$26,Overview!$F$33)</f>
        <v>9.1428571428571423</v>
      </c>
      <c r="L904" s="72">
        <f t="shared" si="89"/>
        <v>9.1428571428571423</v>
      </c>
      <c r="M904" s="81">
        <f>MIN(1,Overview!$F$44*F904*(G904-Overview!$F$25)^2+0.2)</f>
        <v>1</v>
      </c>
      <c r="N904" s="48">
        <f>L904*F904*Overview!$F$8</f>
        <v>0.12482270400293095</v>
      </c>
      <c r="O904" s="48">
        <f>F904*Overview!$F$6</f>
        <v>2.3686817229354781E-3</v>
      </c>
      <c r="P904" s="122">
        <f>N904*(H904/G904-(1+Overview!$F$35/'='!G904)/(Overview!$F$37*Overview!$F$33))/('='!H904+Overview!$F$36)</f>
        <v>1.5035830200147272E-3</v>
      </c>
      <c r="Q904" s="128">
        <f>(N904/G904-P904)*H904*Overview!$F$29*'='!G904^3</f>
        <v>572.67544851106345</v>
      </c>
      <c r="R904" s="57">
        <f t="shared" si="84"/>
        <v>0</v>
      </c>
      <c r="S904" s="58">
        <f t="shared" si="85"/>
        <v>1.49831418175255E-3</v>
      </c>
      <c r="T904" s="58">
        <f>IF(D904&lt;Overview!$F$18,(1-Overview!$F$9)*'='!Q904-'='!D904*'='!O904,0)</f>
        <v>0</v>
      </c>
      <c r="U904" s="54">
        <f>IF(D904&gt;=Overview!$F$18,(1-Overview!$F$9)*'='!Q904-Overview!$F$18*'='!O904,0)</f>
        <v>48.372454680010769</v>
      </c>
      <c r="V904" s="2"/>
      <c r="W904" s="112">
        <f>G904/Overview!$F$19</f>
        <v>4.4138305545997278</v>
      </c>
      <c r="X904" s="60">
        <f>G904^3*(1+H904*Overview!$F$38)</f>
        <v>33.586765458742946</v>
      </c>
      <c r="Y904" s="61">
        <f>G904^3*Overview!$F$42*(1+Overview!$F$38*H904)+I904*Overview!$F$39/Overview!$F$40</f>
        <v>3.3667261348712194</v>
      </c>
      <c r="AD904" s="2"/>
    </row>
    <row r="905" spans="1:30">
      <c r="A905" s="34">
        <v>902</v>
      </c>
      <c r="B905">
        <v>1</v>
      </c>
      <c r="C905">
        <v>24</v>
      </c>
      <c r="D905" s="149">
        <f t="shared" si="86"/>
        <v>178.09744310451387</v>
      </c>
      <c r="E905" s="125">
        <f>B905/(B905+Overview!$F$22)</f>
        <v>0.58823529411764708</v>
      </c>
      <c r="F905" s="118">
        <f>EXP(Overview!$F$21/Overview!$F$5-Overview!$F$21/('='!C905+273.15))</f>
        <v>1.2060497570954571</v>
      </c>
      <c r="G905" s="77">
        <f t="shared" si="87"/>
        <v>2.9909857488121481</v>
      </c>
      <c r="H905" s="115">
        <f t="shared" si="88"/>
        <v>0.58823529411764708</v>
      </c>
      <c r="I905" s="80">
        <f>IF((A905-Overview!$F$43)/365=ROUND((A905-Overview!$F$43)/365,0),I904*0.05,I904+U904)</f>
        <v>7962.7860099684976</v>
      </c>
      <c r="J905" s="70">
        <f>IF(D905&lt;Overview!$F$16,1,'='!G905/Overview!$F$26)</f>
        <v>129.47990254598045</v>
      </c>
      <c r="K905" s="71">
        <f>IF(D905&lt;Overview!$F$17,'='!G905/Overview!$F$26,Overview!$F$33)</f>
        <v>9.1428571428571423</v>
      </c>
      <c r="L905" s="72">
        <f t="shared" si="89"/>
        <v>9.1428571428571423</v>
      </c>
      <c r="M905" s="81">
        <f>MIN(1,Overview!$F$44*F905*(G905-Overview!$F$25)^2+0.2)</f>
        <v>1</v>
      </c>
      <c r="N905" s="48">
        <f>L905*F905*Overview!$F$8</f>
        <v>0.12482270400293095</v>
      </c>
      <c r="O905" s="48">
        <f>F905*Overview!$F$6</f>
        <v>2.3686817229354781E-3</v>
      </c>
      <c r="P905" s="122">
        <f>N905*(H905/G905-(1+Overview!$F$35/'='!G905)/(Overview!$F$37*Overview!$F$33))/('='!H905+Overview!$F$36)</f>
        <v>1.4999902052022318E-3</v>
      </c>
      <c r="Q905" s="128">
        <f>(N905/G905-P905)*H905*Overview!$F$29*'='!G905^3</f>
        <v>573.29009802022665</v>
      </c>
      <c r="R905" s="57">
        <f t="shared" si="84"/>
        <v>0</v>
      </c>
      <c r="S905" s="58">
        <f t="shared" si="85"/>
        <v>1.4954831090392285E-3</v>
      </c>
      <c r="T905" s="58">
        <f>IF(D905&lt;Overview!$F$18,(1-Overview!$F$9)*'='!Q905-'='!D905*'='!O905,0)</f>
        <v>0</v>
      </c>
      <c r="U905" s="54">
        <f>IF(D905&gt;=Overview!$F$18,(1-Overview!$F$9)*'='!Q905-Overview!$F$18*'='!O905,0)</f>
        <v>48.424822818191473</v>
      </c>
      <c r="V905" s="2"/>
      <c r="W905" s="112">
        <f>G905/Overview!$F$19</f>
        <v>4.4160427414914336</v>
      </c>
      <c r="X905" s="60">
        <f>G905^3*(1+H905*Overview!$F$38)</f>
        <v>33.637291263772305</v>
      </c>
      <c r="Y905" s="61">
        <f>G905^3*Overview!$F$42*(1+Overview!$F$38*H905)+I905*Overview!$F$39/Overview!$F$40</f>
        <v>3.3733754603545023</v>
      </c>
      <c r="AD905" s="2"/>
    </row>
    <row r="906" spans="1:30">
      <c r="A906" s="34">
        <v>903</v>
      </c>
      <c r="B906">
        <v>1</v>
      </c>
      <c r="C906">
        <v>24</v>
      </c>
      <c r="D906" s="149">
        <f t="shared" si="86"/>
        <v>178.09744310451387</v>
      </c>
      <c r="E906" s="125">
        <f>B906/(B906+Overview!$F$22)</f>
        <v>0.58823529411764708</v>
      </c>
      <c r="F906" s="118">
        <f>EXP(Overview!$F$21/Overview!$F$5-Overview!$F$21/('='!C906+273.15))</f>
        <v>1.2060497570954571</v>
      </c>
      <c r="G906" s="77">
        <f t="shared" si="87"/>
        <v>2.9924812319211873</v>
      </c>
      <c r="H906" s="115">
        <f t="shared" si="88"/>
        <v>0.58823529411764708</v>
      </c>
      <c r="I906" s="80">
        <f>IF((A906-Overview!$F$43)/365=ROUND((A906-Overview!$F$43)/365,0),I905*0.05,I905+U905)</f>
        <v>8011.210832786689</v>
      </c>
      <c r="J906" s="70">
        <f>IF(D906&lt;Overview!$F$16,1,'='!G906/Overview!$F$26)</f>
        <v>129.54464207451028</v>
      </c>
      <c r="K906" s="71">
        <f>IF(D906&lt;Overview!$F$17,'='!G906/Overview!$F$26,Overview!$F$33)</f>
        <v>9.1428571428571423</v>
      </c>
      <c r="L906" s="72">
        <f t="shared" si="89"/>
        <v>9.1428571428571423</v>
      </c>
      <c r="M906" s="81">
        <f>MIN(1,Overview!$F$44*F906*(G906-Overview!$F$25)^2+0.2)</f>
        <v>1</v>
      </c>
      <c r="N906" s="48">
        <f>L906*F906*Overview!$F$8</f>
        <v>0.12482270400293095</v>
      </c>
      <c r="O906" s="48">
        <f>F906*Overview!$F$6</f>
        <v>2.3686817229354781E-3</v>
      </c>
      <c r="P906" s="122">
        <f>N906*(H906/G906-(1+Overview!$F$35/'='!G906)/(Overview!$F$37*Overview!$F$33))/('='!H906+Overview!$F$36)</f>
        <v>1.4964077666359309E-3</v>
      </c>
      <c r="Q906" s="128">
        <f>(N906/G906-P906)*H906*Overview!$F$29*'='!G906^3</f>
        <v>573.90395390597359</v>
      </c>
      <c r="R906" s="57">
        <f t="shared" si="84"/>
        <v>0</v>
      </c>
      <c r="S906" s="58">
        <f t="shared" si="85"/>
        <v>1.4926573856530411E-3</v>
      </c>
      <c r="T906" s="58">
        <f>IF(D906&lt;Overview!$F$18,(1-Overview!$F$9)*'='!Q906-'='!D906*'='!O906,0)</f>
        <v>0</v>
      </c>
      <c r="U906" s="54">
        <f>IF(D906&gt;=Overview!$F$18,(1-Overview!$F$9)*'='!Q906-Overview!$F$18*'='!O906,0)</f>
        <v>48.477123339657112</v>
      </c>
      <c r="V906" s="2"/>
      <c r="W906" s="112">
        <f>G906/Overview!$F$19</f>
        <v>4.4182507484440974</v>
      </c>
      <c r="X906" s="60">
        <f>G906^3*(1+H906*Overview!$F$38)</f>
        <v>33.687772103041063</v>
      </c>
      <c r="Y906" s="61">
        <f>G906^3*Overview!$F$42*(1+Overview!$F$38*H906)+I906*Overview!$F$39/Overview!$F$40</f>
        <v>3.3800230145529713</v>
      </c>
      <c r="AD906" s="2"/>
    </row>
    <row r="907" spans="1:30">
      <c r="A907" s="34">
        <v>904</v>
      </c>
      <c r="B907">
        <v>1</v>
      </c>
      <c r="C907">
        <v>24</v>
      </c>
      <c r="D907" s="149">
        <f t="shared" si="86"/>
        <v>178.09744310451387</v>
      </c>
      <c r="E907" s="125">
        <f>B907/(B907+Overview!$F$22)</f>
        <v>0.58823529411764708</v>
      </c>
      <c r="F907" s="118">
        <f>EXP(Overview!$F$21/Overview!$F$5-Overview!$F$21/('='!C907+273.15))</f>
        <v>1.2060497570954571</v>
      </c>
      <c r="G907" s="77">
        <f t="shared" si="87"/>
        <v>2.9939738893068402</v>
      </c>
      <c r="H907" s="115">
        <f t="shared" si="88"/>
        <v>0.58823529411764708</v>
      </c>
      <c r="I907" s="80">
        <f>IF((A907-Overview!$F$43)/365=ROUND((A907-Overview!$F$43)/365,0),I906*0.05,I906+U906)</f>
        <v>8059.6879561263459</v>
      </c>
      <c r="J907" s="70">
        <f>IF(D907&lt;Overview!$F$16,1,'='!G907/Overview!$F$26)</f>
        <v>129.60925927735241</v>
      </c>
      <c r="K907" s="71">
        <f>IF(D907&lt;Overview!$F$17,'='!G907/Overview!$F$26,Overview!$F$33)</f>
        <v>9.1428571428571423</v>
      </c>
      <c r="L907" s="72">
        <f t="shared" si="89"/>
        <v>9.1428571428571423</v>
      </c>
      <c r="M907" s="81">
        <f>MIN(1,Overview!$F$44*F907*(G907-Overview!$F$25)^2+0.2)</f>
        <v>1</v>
      </c>
      <c r="N907" s="48">
        <f>L907*F907*Overview!$F$8</f>
        <v>0.12482270400293095</v>
      </c>
      <c r="O907" s="48">
        <f>F907*Overview!$F$6</f>
        <v>2.3686817229354781E-3</v>
      </c>
      <c r="P907" s="122">
        <f>N907*(H907/G907-(1+Overview!$F$35/'='!G907)/(Overview!$F$37*Overview!$F$33))/('='!H907+Overview!$F$36)</f>
        <v>1.4928356658093602E-3</v>
      </c>
      <c r="Q907" s="128">
        <f>(N907/G907-P907)*H907*Overview!$F$29*'='!G907^3</f>
        <v>574.5170163398102</v>
      </c>
      <c r="R907" s="57">
        <f t="shared" si="84"/>
        <v>0</v>
      </c>
      <c r="S907" s="58">
        <f t="shared" si="85"/>
        <v>1.4898370014864055E-3</v>
      </c>
      <c r="T907" s="58">
        <f>IF(D907&lt;Overview!$F$18,(1-Overview!$F$9)*'='!Q907-'='!D907*'='!O907,0)</f>
        <v>0</v>
      </c>
      <c r="U907" s="54">
        <f>IF(D907&gt;=Overview!$F$18,(1-Overview!$F$9)*'='!Q907-Overview!$F$18*'='!O907,0)</f>
        <v>48.529356259019991</v>
      </c>
      <c r="V907" s="2"/>
      <c r="W907" s="112">
        <f>G907/Overview!$F$19</f>
        <v>4.4204545833557365</v>
      </c>
      <c r="X907" s="60">
        <f>G907^3*(1+H907*Overview!$F$38)</f>
        <v>33.738207895997135</v>
      </c>
      <c r="Y907" s="61">
        <f>G907^3*Overview!$F$42*(1+Overview!$F$38*H907)+I907*Overview!$F$39/Overview!$F$40</f>
        <v>3.3866687872786874</v>
      </c>
      <c r="AD907" s="2"/>
    </row>
    <row r="908" spans="1:30">
      <c r="A908" s="34">
        <v>905</v>
      </c>
      <c r="B908">
        <v>1</v>
      </c>
      <c r="C908">
        <v>24</v>
      </c>
      <c r="D908" s="149">
        <f t="shared" si="86"/>
        <v>178.09744310451387</v>
      </c>
      <c r="E908" s="125">
        <f>B908/(B908+Overview!$F$22)</f>
        <v>0.58823529411764708</v>
      </c>
      <c r="F908" s="118">
        <f>EXP(Overview!$F$21/Overview!$F$5-Overview!$F$21/('='!C908+273.15))</f>
        <v>1.2060497570954571</v>
      </c>
      <c r="G908" s="77">
        <f t="shared" si="87"/>
        <v>2.9954637263083264</v>
      </c>
      <c r="H908" s="115">
        <f t="shared" si="88"/>
        <v>0.58823529411764708</v>
      </c>
      <c r="I908" s="80">
        <f>IF((A908-Overview!$F$43)/365=ROUND((A908-Overview!$F$43)/365,0),I907*0.05,I907+U907)</f>
        <v>8108.2173123853654</v>
      </c>
      <c r="J908" s="70">
        <f>IF(D908&lt;Overview!$F$16,1,'='!G908/Overview!$F$26)</f>
        <v>129.67375438564184</v>
      </c>
      <c r="K908" s="71">
        <f>IF(D908&lt;Overview!$F$17,'='!G908/Overview!$F$26,Overview!$F$33)</f>
        <v>9.1428571428571423</v>
      </c>
      <c r="L908" s="72">
        <f t="shared" si="89"/>
        <v>9.1428571428571423</v>
      </c>
      <c r="M908" s="81">
        <f>MIN(1,Overview!$F$44*F908*(G908-Overview!$F$25)^2+0.2)</f>
        <v>1</v>
      </c>
      <c r="N908" s="48">
        <f>L908*F908*Overview!$F$8</f>
        <v>0.12482270400293095</v>
      </c>
      <c r="O908" s="48">
        <f>F908*Overview!$F$6</f>
        <v>2.3686817229354781E-3</v>
      </c>
      <c r="P908" s="122">
        <f>N908*(H908/G908-(1+Overview!$F$35/'='!G908)/(Overview!$F$37*Overview!$F$33))/('='!H908+Overview!$F$36)</f>
        <v>1.4892738644010971E-3</v>
      </c>
      <c r="Q908" s="128">
        <f>(N908/G908-P908)*H908*Overview!$F$29*'='!G908^3</f>
        <v>575.12928549758965</v>
      </c>
      <c r="R908" s="57">
        <f t="shared" si="84"/>
        <v>0</v>
      </c>
      <c r="S908" s="58">
        <f t="shared" si="85"/>
        <v>1.487021946450837E-3</v>
      </c>
      <c r="T908" s="58">
        <f>IF(D908&lt;Overview!$F$18,(1-Overview!$F$9)*'='!Q908-'='!D908*'='!O908,0)</f>
        <v>0</v>
      </c>
      <c r="U908" s="54">
        <f>IF(D908&gt;=Overview!$F$18,(1-Overview!$F$9)*'='!Q908-Overview!$F$18*'='!O908,0)</f>
        <v>48.581521591262799</v>
      </c>
      <c r="V908" s="2"/>
      <c r="W908" s="112">
        <f>G908/Overview!$F$19</f>
        <v>4.4226542541094442</v>
      </c>
      <c r="X908" s="60">
        <f>G908^3*(1+H908*Overview!$F$38)</f>
        <v>33.788598562723266</v>
      </c>
      <c r="Y908" s="61">
        <f>G908^3*Overview!$F$42*(1+Overview!$F$38*H908)+I908*Overview!$F$39/Overview!$F$40</f>
        <v>3.3933127684014761</v>
      </c>
      <c r="AD908" s="2"/>
    </row>
    <row r="909" spans="1:30">
      <c r="A909" s="34">
        <v>906</v>
      </c>
      <c r="B909">
        <v>1</v>
      </c>
      <c r="C909">
        <v>24</v>
      </c>
      <c r="D909" s="149">
        <f t="shared" si="86"/>
        <v>178.09744310451387</v>
      </c>
      <c r="E909" s="125">
        <f>B909/(B909+Overview!$F$22)</f>
        <v>0.58823529411764708</v>
      </c>
      <c r="F909" s="118">
        <f>EXP(Overview!$F$21/Overview!$F$5-Overview!$F$21/('='!C909+273.15))</f>
        <v>1.2060497570954571</v>
      </c>
      <c r="G909" s="77">
        <f t="shared" si="87"/>
        <v>2.9969507482547773</v>
      </c>
      <c r="H909" s="115">
        <f t="shared" si="88"/>
        <v>0.58823529411764708</v>
      </c>
      <c r="I909" s="80">
        <f>IF((A909-Overview!$F$43)/365=ROUND((A909-Overview!$F$43)/365,0),I908*0.05,I908+U908)</f>
        <v>8156.798833976628</v>
      </c>
      <c r="J909" s="70">
        <f>IF(D909&lt;Overview!$F$16,1,'='!G909/Overview!$F$26)</f>
        <v>129.73812763007695</v>
      </c>
      <c r="K909" s="71">
        <f>IF(D909&lt;Overview!$F$17,'='!G909/Overview!$F$26,Overview!$F$33)</f>
        <v>9.1428571428571423</v>
      </c>
      <c r="L909" s="72">
        <f t="shared" si="89"/>
        <v>9.1428571428571423</v>
      </c>
      <c r="M909" s="81">
        <f>MIN(1,Overview!$F$44*F909*(G909-Overview!$F$25)^2+0.2)</f>
        <v>1</v>
      </c>
      <c r="N909" s="48">
        <f>L909*F909*Overview!$F$8</f>
        <v>0.12482270400293095</v>
      </c>
      <c r="O909" s="48">
        <f>F909*Overview!$F$6</f>
        <v>2.3686817229354781E-3</v>
      </c>
      <c r="P909" s="122">
        <f>N909*(H909/G909-(1+Overview!$F$35/'='!G909)/(Overview!$F$37*Overview!$F$33))/('='!H909+Overview!$F$36)</f>
        <v>1.4857223242736506E-3</v>
      </c>
      <c r="Q909" s="128">
        <f>(N909/G909-P909)*H909*Overview!$F$29*'='!G909^3</f>
        <v>575.74076155949058</v>
      </c>
      <c r="R909" s="57">
        <f t="shared" si="84"/>
        <v>0</v>
      </c>
      <c r="S909" s="58">
        <f t="shared" si="85"/>
        <v>1.4842122104769147E-3</v>
      </c>
      <c r="T909" s="58">
        <f>IF(D909&lt;Overview!$F$18,(1-Overview!$F$9)*'='!Q909-'='!D909*'='!O909,0)</f>
        <v>0</v>
      </c>
      <c r="U909" s="54">
        <f>IF(D909&gt;=Overview!$F$18,(1-Overview!$F$9)*'='!Q909-Overview!$F$18*'='!O909,0)</f>
        <v>48.633619351736755</v>
      </c>
      <c r="V909" s="2"/>
      <c r="W909" s="112">
        <f>G909/Overview!$F$19</f>
        <v>4.4248497685734201</v>
      </c>
      <c r="X909" s="60">
        <f>G909^3*(1+H909*Overview!$F$38)</f>
        <v>33.838944023934708</v>
      </c>
      <c r="Y909" s="61">
        <f>G909^3*Overview!$F$42*(1+Overview!$F$38*H909)+I909*Overview!$F$39/Overview!$F$40</f>
        <v>3.3999549478487445</v>
      </c>
      <c r="AD909" s="2"/>
    </row>
    <row r="910" spans="1:30">
      <c r="A910" s="34">
        <v>907</v>
      </c>
      <c r="B910">
        <v>1</v>
      </c>
      <c r="C910">
        <v>24</v>
      </c>
      <c r="D910" s="149">
        <f t="shared" si="86"/>
        <v>178.09744310451387</v>
      </c>
      <c r="E910" s="125">
        <f>B910/(B910+Overview!$F$22)</f>
        <v>0.58823529411764708</v>
      </c>
      <c r="F910" s="118">
        <f>EXP(Overview!$F$21/Overview!$F$5-Overview!$F$21/('='!C910+273.15))</f>
        <v>1.2060497570954571</v>
      </c>
      <c r="G910" s="77">
        <f t="shared" si="87"/>
        <v>2.998434960465254</v>
      </c>
      <c r="H910" s="115">
        <f t="shared" si="88"/>
        <v>0.58823529411764708</v>
      </c>
      <c r="I910" s="80">
        <f>IF((A910-Overview!$F$43)/365=ROUND((A910-Overview!$F$43)/365,0),I909*0.05,I909+U909)</f>
        <v>8205.4324533283652</v>
      </c>
      <c r="J910" s="70">
        <f>IF(D910&lt;Overview!$F$16,1,'='!G910/Overview!$F$26)</f>
        <v>129.80237924092009</v>
      </c>
      <c r="K910" s="71">
        <f>IF(D910&lt;Overview!$F$17,'='!G910/Overview!$F$26,Overview!$F$33)</f>
        <v>9.1428571428571423</v>
      </c>
      <c r="L910" s="72">
        <f t="shared" si="89"/>
        <v>9.1428571428571423</v>
      </c>
      <c r="M910" s="81">
        <f>MIN(1,Overview!$F$44*F910*(G910-Overview!$F$25)^2+0.2)</f>
        <v>1</v>
      </c>
      <c r="N910" s="48">
        <f>L910*F910*Overview!$F$8</f>
        <v>0.12482270400293095</v>
      </c>
      <c r="O910" s="48">
        <f>F910*Overview!$F$6</f>
        <v>2.3686817229354781E-3</v>
      </c>
      <c r="P910" s="122">
        <f>N910*(H910/G910-(1+Overview!$F$35/'='!G910)/(Overview!$F$37*Overview!$F$33))/('='!H910+Overview!$F$36)</f>
        <v>1.4821810074723582E-3</v>
      </c>
      <c r="Q910" s="128">
        <f>(N910/G910-P910)*H910*Overview!$F$29*'='!G910^3</f>
        <v>576.35144470999091</v>
      </c>
      <c r="R910" s="57">
        <f t="shared" si="84"/>
        <v>0</v>
      </c>
      <c r="S910" s="58">
        <f t="shared" si="85"/>
        <v>1.4814077835142436E-3</v>
      </c>
      <c r="T910" s="58">
        <f>IF(D910&lt;Overview!$F$18,(1-Overview!$F$9)*'='!Q910-'='!D910*'='!O910,0)</f>
        <v>0</v>
      </c>
      <c r="U910" s="54">
        <f>IF(D910&gt;=Overview!$F$18,(1-Overview!$F$9)*'='!Q910-Overview!$F$18*'='!O910,0)</f>
        <v>48.685649556159383</v>
      </c>
      <c r="V910" s="2"/>
      <c r="W910" s="112">
        <f>G910/Overview!$F$19</f>
        <v>4.4270411346009952</v>
      </c>
      <c r="X910" s="60">
        <f>G910^3*(1+H910*Overview!$F$38)</f>
        <v>33.889244200977068</v>
      </c>
      <c r="Y910" s="61">
        <f>G910^3*Overview!$F$42*(1+Overview!$F$38*H910)+I910*Overview!$F$39/Overview!$F$40</f>
        <v>3.4065953156052964</v>
      </c>
      <c r="AD910" s="2"/>
    </row>
    <row r="911" spans="1:30">
      <c r="A911" s="34">
        <v>908</v>
      </c>
      <c r="B911">
        <v>1</v>
      </c>
      <c r="C911">
        <v>24</v>
      </c>
      <c r="D911" s="149">
        <f t="shared" si="86"/>
        <v>178.09744310451387</v>
      </c>
      <c r="E911" s="125">
        <f>B911/(B911+Overview!$F$22)</f>
        <v>0.58823529411764708</v>
      </c>
      <c r="F911" s="118">
        <f>EXP(Overview!$F$21/Overview!$F$5-Overview!$F$21/('='!C911+273.15))</f>
        <v>1.2060497570954571</v>
      </c>
      <c r="G911" s="77">
        <f t="shared" si="87"/>
        <v>2.9999163682487682</v>
      </c>
      <c r="H911" s="115">
        <f t="shared" si="88"/>
        <v>0.58823529411764708</v>
      </c>
      <c r="I911" s="80">
        <f>IF((A911-Overview!$F$43)/365=ROUND((A911-Overview!$F$43)/365,0),I910*0.05,I910+U910)</f>
        <v>8254.118102884524</v>
      </c>
      <c r="J911" s="70">
        <f>IF(D911&lt;Overview!$F$16,1,'='!G911/Overview!$F$26)</f>
        <v>129.86650944799862</v>
      </c>
      <c r="K911" s="71">
        <f>IF(D911&lt;Overview!$F$17,'='!G911/Overview!$F$26,Overview!$F$33)</f>
        <v>9.1428571428571423</v>
      </c>
      <c r="L911" s="72">
        <f t="shared" si="89"/>
        <v>9.1428571428571423</v>
      </c>
      <c r="M911" s="81">
        <f>MIN(1,Overview!$F$44*F911*(G911-Overview!$F$25)^2+0.2)</f>
        <v>1</v>
      </c>
      <c r="N911" s="48">
        <f>L911*F911*Overview!$F$8</f>
        <v>0.12482270400293095</v>
      </c>
      <c r="O911" s="48">
        <f>F911*Overview!$F$6</f>
        <v>2.3686817229354781E-3</v>
      </c>
      <c r="P911" s="122">
        <f>N911*(H911/G911-(1+Overview!$F$35/'='!G911)/(Overview!$F$37*Overview!$F$33))/('='!H911+Overview!$F$36)</f>
        <v>1.4786498762242859E-3</v>
      </c>
      <c r="Q911" s="128">
        <f>(N911/G911-P911)*H911*Overview!$F$29*'='!G911^3</f>
        <v>576.96133513784548</v>
      </c>
      <c r="R911" s="57">
        <f t="shared" si="84"/>
        <v>0</v>
      </c>
      <c r="S911" s="58">
        <f t="shared" si="85"/>
        <v>1.4786086555314167E-3</v>
      </c>
      <c r="T911" s="58">
        <f>IF(D911&lt;Overview!$F$18,(1-Overview!$F$9)*'='!Q911-'='!D911*'='!O911,0)</f>
        <v>0</v>
      </c>
      <c r="U911" s="54">
        <f>IF(D911&gt;=Overview!$F$18,(1-Overview!$F$9)*'='!Q911-Overview!$F$18*'='!O911,0)</f>
        <v>48.737612220612597</v>
      </c>
      <c r="V911" s="2"/>
      <c r="W911" s="112">
        <f>G911/Overview!$F$19</f>
        <v>4.4292283600306632</v>
      </c>
      <c r="X911" s="60">
        <f>G911^3*(1+H911*Overview!$F$38)</f>
        <v>33.939499015824076</v>
      </c>
      <c r="Y911" s="61">
        <f>G911^3*Overview!$F$42*(1+Overview!$F$38*H911)+I911*Overview!$F$39/Overview!$F$40</f>
        <v>3.4132338617131488</v>
      </c>
      <c r="AD911" s="2"/>
    </row>
    <row r="912" spans="1:30">
      <c r="A912" s="34">
        <v>909</v>
      </c>
      <c r="B912">
        <v>1</v>
      </c>
      <c r="C912">
        <v>24</v>
      </c>
      <c r="D912" s="149">
        <f t="shared" si="86"/>
        <v>178.09744310451387</v>
      </c>
      <c r="E912" s="125">
        <f>B912/(B912+Overview!$F$22)</f>
        <v>0.58823529411764708</v>
      </c>
      <c r="F912" s="118">
        <f>EXP(Overview!$F$21/Overview!$F$5-Overview!$F$21/('='!C912+273.15))</f>
        <v>1.2060497570954571</v>
      </c>
      <c r="G912" s="77">
        <f t="shared" si="87"/>
        <v>3.0013949769042996</v>
      </c>
      <c r="H912" s="115">
        <f t="shared" si="88"/>
        <v>0.58823529411764708</v>
      </c>
      <c r="I912" s="80">
        <f>IF((A912-Overview!$F$43)/365=ROUND((A912-Overview!$F$43)/365,0),I911*0.05,I911+U911)</f>
        <v>8302.8557151051373</v>
      </c>
      <c r="J912" s="70">
        <f>IF(D912&lt;Overview!$F$16,1,'='!G912/Overview!$F$26)</f>
        <v>129.93051848070562</v>
      </c>
      <c r="K912" s="71">
        <f>IF(D912&lt;Overview!$F$17,'='!G912/Overview!$F$26,Overview!$F$33)</f>
        <v>9.1428571428571423</v>
      </c>
      <c r="L912" s="72">
        <f t="shared" si="89"/>
        <v>9.1428571428571423</v>
      </c>
      <c r="M912" s="81">
        <f>MIN(1,Overview!$F$44*F912*(G912-Overview!$F$25)^2+0.2)</f>
        <v>1</v>
      </c>
      <c r="N912" s="48">
        <f>L912*F912*Overview!$F$8</f>
        <v>0.12482270400293095</v>
      </c>
      <c r="O912" s="48">
        <f>F912*Overview!$F$6</f>
        <v>2.3686817229354781E-3</v>
      </c>
      <c r="P912" s="122">
        <f>N912*(H912/G912-(1+Overview!$F$35/'='!G912)/(Overview!$F$37*Overview!$F$33))/('='!H912+Overview!$F$36)</f>
        <v>1.4751288929371463E-3</v>
      </c>
      <c r="Q912" s="128">
        <f>(N912/G912-P912)*H912*Overview!$F$29*'='!G912^3</f>
        <v>577.57043303606281</v>
      </c>
      <c r="R912" s="57">
        <f t="shared" si="84"/>
        <v>0</v>
      </c>
      <c r="S912" s="58">
        <f t="shared" si="85"/>
        <v>1.4758148165159837E-3</v>
      </c>
      <c r="T912" s="58">
        <f>IF(D912&lt;Overview!$F$18,(1-Overview!$F$9)*'='!Q912-'='!D912*'='!O912,0)</f>
        <v>0</v>
      </c>
      <c r="U912" s="54">
        <f>IF(D912&gt;=Overview!$F$18,(1-Overview!$F$9)*'='!Q912-Overview!$F$18*'='!O912,0)</f>
        <v>48.789507361540714</v>
      </c>
      <c r="V912" s="2"/>
      <c r="W912" s="112">
        <f>G912/Overview!$F$19</f>
        <v>4.4314114526861061</v>
      </c>
      <c r="X912" s="60">
        <f>G912^3*(1+H912*Overview!$F$38)</f>
        <v>33.989708391075403</v>
      </c>
      <c r="Y912" s="61">
        <f>G912^3*Overview!$F$42*(1+Overview!$F$38*H912)+I912*Overview!$F$39/Overview!$F$40</f>
        <v>3.4198705762713546</v>
      </c>
      <c r="AD912" s="2"/>
    </row>
    <row r="913" spans="1:30">
      <c r="A913" s="34">
        <v>910</v>
      </c>
      <c r="B913">
        <v>1</v>
      </c>
      <c r="C913">
        <v>24</v>
      </c>
      <c r="D913" s="149">
        <f t="shared" si="86"/>
        <v>178.09744310451387</v>
      </c>
      <c r="E913" s="125">
        <f>B913/(B913+Overview!$F$22)</f>
        <v>0.58823529411764708</v>
      </c>
      <c r="F913" s="118">
        <f>EXP(Overview!$F$21/Overview!$F$5-Overview!$F$21/('='!C913+273.15))</f>
        <v>1.2060497570954571</v>
      </c>
      <c r="G913" s="77">
        <f t="shared" si="87"/>
        <v>3.0028707917208157</v>
      </c>
      <c r="H913" s="115">
        <f t="shared" si="88"/>
        <v>0.58823529411764708</v>
      </c>
      <c r="I913" s="80">
        <f>IF((A913-Overview!$F$43)/365=ROUND((A913-Overview!$F$43)/365,0),I912*0.05,I912+U912)</f>
        <v>8351.6452224666773</v>
      </c>
      <c r="J913" s="70">
        <f>IF(D913&lt;Overview!$F$16,1,'='!G913/Overview!$F$26)</f>
        <v>129.9944065680007</v>
      </c>
      <c r="K913" s="71">
        <f>IF(D913&lt;Overview!$F$17,'='!G913/Overview!$F$26,Overview!$F$33)</f>
        <v>9.1428571428571423</v>
      </c>
      <c r="L913" s="72">
        <f t="shared" si="89"/>
        <v>9.1428571428571423</v>
      </c>
      <c r="M913" s="81">
        <f>MIN(1,Overview!$F$44*F913*(G913-Overview!$F$25)^2+0.2)</f>
        <v>1</v>
      </c>
      <c r="N913" s="48">
        <f>L913*F913*Overview!$F$8</f>
        <v>0.12482270400293095</v>
      </c>
      <c r="O913" s="48">
        <f>F913*Overview!$F$6</f>
        <v>2.3686817229354781E-3</v>
      </c>
      <c r="P913" s="122">
        <f>N913*(H913/G913-(1+Overview!$F$35/'='!G913)/(Overview!$F$37*Overview!$F$33))/('='!H913+Overview!$F$36)</f>
        <v>1.4716180201982162E-3</v>
      </c>
      <c r="Q913" s="128">
        <f>(N913/G913-P913)*H913*Overview!$F$29*'='!G913^3</f>
        <v>578.17873860188024</v>
      </c>
      <c r="R913" s="57">
        <f t="shared" si="84"/>
        <v>0</v>
      </c>
      <c r="S913" s="58">
        <f t="shared" si="85"/>
        <v>1.4730262564744123E-3</v>
      </c>
      <c r="T913" s="58">
        <f>IF(D913&lt;Overview!$F$18,(1-Overview!$F$9)*'='!Q913-'='!D913*'='!O913,0)</f>
        <v>0</v>
      </c>
      <c r="U913" s="54">
        <f>IF(D913&gt;=Overview!$F$18,(1-Overview!$F$9)*'='!Q913-Overview!$F$18*'='!O913,0)</f>
        <v>48.841334995748355</v>
      </c>
      <c r="V913" s="2"/>
      <c r="W913" s="112">
        <f>G913/Overview!$F$19</f>
        <v>4.4335904203762224</v>
      </c>
      <c r="X913" s="60">
        <f>G913^3*(1+H913*Overview!$F$38)</f>
        <v>34.039872249954428</v>
      </c>
      <c r="Y913" s="61">
        <f>G913^3*Overview!$F$42*(1+Overview!$F$38*H913)+I913*Overview!$F$39/Overview!$F$40</f>
        <v>3.426505449435814</v>
      </c>
      <c r="AD913" s="2"/>
    </row>
    <row r="914" spans="1:30">
      <c r="A914" s="34">
        <v>911</v>
      </c>
      <c r="B914">
        <v>1</v>
      </c>
      <c r="C914">
        <v>24</v>
      </c>
      <c r="D914" s="149">
        <f t="shared" si="86"/>
        <v>178.09744310451387</v>
      </c>
      <c r="E914" s="125">
        <f>B914/(B914+Overview!$F$22)</f>
        <v>0.58823529411764708</v>
      </c>
      <c r="F914" s="118">
        <f>EXP(Overview!$F$21/Overview!$F$5-Overview!$F$21/('='!C914+273.15))</f>
        <v>1.2060497570954571</v>
      </c>
      <c r="G914" s="77">
        <f t="shared" si="87"/>
        <v>3.0043438179772903</v>
      </c>
      <c r="H914" s="115">
        <f t="shared" si="88"/>
        <v>0.58823529411764708</v>
      </c>
      <c r="I914" s="80">
        <f>IF((A914-Overview!$F$43)/365=ROUND((A914-Overview!$F$43)/365,0),I913*0.05,I913+U913)</f>
        <v>8400.4865574624255</v>
      </c>
      <c r="J914" s="70">
        <f>IF(D914&lt;Overview!$F$16,1,'='!G914/Overview!$F$26)</f>
        <v>130.05817393841085</v>
      </c>
      <c r="K914" s="71">
        <f>IF(D914&lt;Overview!$F$17,'='!G914/Overview!$F$26,Overview!$F$33)</f>
        <v>9.1428571428571423</v>
      </c>
      <c r="L914" s="72">
        <f t="shared" si="89"/>
        <v>9.1428571428571423</v>
      </c>
      <c r="M914" s="81">
        <f>MIN(1,Overview!$F$44*F914*(G914-Overview!$F$25)^2+0.2)</f>
        <v>1</v>
      </c>
      <c r="N914" s="48">
        <f>L914*F914*Overview!$F$8</f>
        <v>0.12482270400293095</v>
      </c>
      <c r="O914" s="48">
        <f>F914*Overview!$F$6</f>
        <v>2.3686817229354781E-3</v>
      </c>
      <c r="P914" s="122">
        <f>N914*(H914/G914-(1+Overview!$F$35/'='!G914)/(Overview!$F$37*Overview!$F$33))/('='!H914+Overview!$F$36)</f>
        <v>1.4681172207732652E-3</v>
      </c>
      <c r="Q914" s="128">
        <f>(N914/G914-P914)*H914*Overview!$F$29*'='!G914^3</f>
        <v>578.7862520367413</v>
      </c>
      <c r="R914" s="57">
        <f t="shared" si="84"/>
        <v>0</v>
      </c>
      <c r="S914" s="58">
        <f t="shared" si="85"/>
        <v>1.4702429654320532E-3</v>
      </c>
      <c r="T914" s="58">
        <f>IF(D914&lt;Overview!$F$18,(1-Overview!$F$9)*'='!Q914-'='!D914*'='!O914,0)</f>
        <v>0</v>
      </c>
      <c r="U914" s="54">
        <f>IF(D914&gt;=Overview!$F$18,(1-Overview!$F$9)*'='!Q914-Overview!$F$18*'='!O914,0)</f>
        <v>48.893095140398522</v>
      </c>
      <c r="V914" s="2"/>
      <c r="W914" s="112">
        <f>G914/Overview!$F$19</f>
        <v>4.4357652708951578</v>
      </c>
      <c r="X914" s="60">
        <f>G914^3*(1+H914*Overview!$F$38)</f>
        <v>34.089990516306052</v>
      </c>
      <c r="Y914" s="61">
        <f>G914^3*Overview!$F$42*(1+Overview!$F$38*H914)+I914*Overview!$F$39/Overview!$F$40</f>
        <v>3.4331384714190936</v>
      </c>
      <c r="AD914" s="2"/>
    </row>
    <row r="915" spans="1:30">
      <c r="A915" s="34">
        <v>912</v>
      </c>
      <c r="B915">
        <v>1</v>
      </c>
      <c r="C915">
        <v>24</v>
      </c>
      <c r="D915" s="149">
        <f t="shared" si="86"/>
        <v>178.09744310451387</v>
      </c>
      <c r="E915" s="125">
        <f>B915/(B915+Overview!$F$22)</f>
        <v>0.58823529411764708</v>
      </c>
      <c r="F915" s="118">
        <f>EXP(Overview!$F$21/Overview!$F$5-Overview!$F$21/('='!C915+273.15))</f>
        <v>1.2060497570954571</v>
      </c>
      <c r="G915" s="77">
        <f t="shared" si="87"/>
        <v>3.0058140609427224</v>
      </c>
      <c r="H915" s="115">
        <f t="shared" si="88"/>
        <v>0.58823529411764708</v>
      </c>
      <c r="I915" s="80">
        <f>IF((A915-Overview!$F$43)/365=ROUND((A915-Overview!$F$43)/365,0),I914*0.05,I914+U914)</f>
        <v>8449.3796526028236</v>
      </c>
      <c r="J915" s="70">
        <f>IF(D915&lt;Overview!$F$16,1,'='!G915/Overview!$F$26)</f>
        <v>130.12182082003127</v>
      </c>
      <c r="K915" s="71">
        <f>IF(D915&lt;Overview!$F$17,'='!G915/Overview!$F$26,Overview!$F$33)</f>
        <v>9.1428571428571423</v>
      </c>
      <c r="L915" s="72">
        <f t="shared" si="89"/>
        <v>9.1428571428571423</v>
      </c>
      <c r="M915" s="81">
        <f>MIN(1,Overview!$F$44*F915*(G915-Overview!$F$25)^2+0.2)</f>
        <v>1</v>
      </c>
      <c r="N915" s="48">
        <f>L915*F915*Overview!$F$8</f>
        <v>0.12482270400293095</v>
      </c>
      <c r="O915" s="48">
        <f>F915*Overview!$F$6</f>
        <v>2.3686817229354781E-3</v>
      </c>
      <c r="P915" s="122">
        <f>N915*(H915/G915-(1+Overview!$F$35/'='!G915)/(Overview!$F$37*Overview!$F$33))/('='!H915+Overview!$F$36)</f>
        <v>1.4646264576054899E-3</v>
      </c>
      <c r="Q915" s="128">
        <f>(N915/G915-P915)*H915*Overview!$F$29*'='!G915^3</f>
        <v>579.39297354627183</v>
      </c>
      <c r="R915" s="57">
        <f t="shared" si="84"/>
        <v>0</v>
      </c>
      <c r="S915" s="58">
        <f t="shared" si="85"/>
        <v>1.467464933433104E-3</v>
      </c>
      <c r="T915" s="58">
        <f>IF(D915&lt;Overview!$F$18,(1-Overview!$F$9)*'='!Q915-'='!D915*'='!O915,0)</f>
        <v>0</v>
      </c>
      <c r="U915" s="54">
        <f>IF(D915&gt;=Overview!$F$18,(1-Overview!$F$9)*'='!Q915-Overview!$F$18*'='!O915,0)</f>
        <v>48.944787813010521</v>
      </c>
      <c r="V915" s="2"/>
      <c r="W915" s="112">
        <f>G915/Overview!$F$19</f>
        <v>4.4379360120223277</v>
      </c>
      <c r="X915" s="60">
        <f>G915^3*(1+H915*Overview!$F$38)</f>
        <v>34.140063114594497</v>
      </c>
      <c r="Y915" s="61">
        <f>G915^3*Overview!$F$42*(1+Overview!$F$38*H915)+I915*Overview!$F$39/Overview!$F$40</f>
        <v>3.4397696324902456</v>
      </c>
      <c r="AD915" s="2"/>
    </row>
    <row r="916" spans="1:30">
      <c r="A916" s="34">
        <v>913</v>
      </c>
      <c r="B916">
        <v>1</v>
      </c>
      <c r="C916">
        <v>24</v>
      </c>
      <c r="D916" s="149">
        <f t="shared" si="86"/>
        <v>178.09744310451387</v>
      </c>
      <c r="E916" s="125">
        <f>B916/(B916+Overview!$F$22)</f>
        <v>0.58823529411764708</v>
      </c>
      <c r="F916" s="118">
        <f>EXP(Overview!$F$21/Overview!$F$5-Overview!$F$21/('='!C916+273.15))</f>
        <v>1.2060497570954571</v>
      </c>
      <c r="G916" s="77">
        <f t="shared" si="87"/>
        <v>3.0072815258761554</v>
      </c>
      <c r="H916" s="115">
        <f t="shared" si="88"/>
        <v>0.58823529411764708</v>
      </c>
      <c r="I916" s="80">
        <f>IF((A916-Overview!$F$43)/365=ROUND((A916-Overview!$F$43)/365,0),I915*0.05,I915+U915)</f>
        <v>8498.324440415834</v>
      </c>
      <c r="J916" s="70">
        <f>IF(D916&lt;Overview!$F$16,1,'='!G916/Overview!$F$26)</f>
        <v>130.18534744052621</v>
      </c>
      <c r="K916" s="71">
        <f>IF(D916&lt;Overview!$F$17,'='!G916/Overview!$F$26,Overview!$F$33)</f>
        <v>9.1428571428571423</v>
      </c>
      <c r="L916" s="72">
        <f t="shared" si="89"/>
        <v>9.1428571428571423</v>
      </c>
      <c r="M916" s="81">
        <f>MIN(1,Overview!$F$44*F916*(G916-Overview!$F$25)^2+0.2)</f>
        <v>1</v>
      </c>
      <c r="N916" s="48">
        <f>L916*F916*Overview!$F$8</f>
        <v>0.12482270400293095</v>
      </c>
      <c r="O916" s="48">
        <f>F916*Overview!$F$6</f>
        <v>2.3686817229354781E-3</v>
      </c>
      <c r="P916" s="122">
        <f>N916*(H916/G916-(1+Overview!$F$35/'='!G916)/(Overview!$F$37*Overview!$F$33))/('='!H916+Overview!$F$36)</f>
        <v>1.4611456938144589E-3</v>
      </c>
      <c r="Q916" s="128">
        <f>(N916/G916-P916)*H916*Overview!$F$29*'='!G916^3</f>
        <v>579.99890334025781</v>
      </c>
      <c r="R916" s="57">
        <f t="shared" si="84"/>
        <v>0</v>
      </c>
      <c r="S916" s="58">
        <f t="shared" si="85"/>
        <v>1.4646921505405731E-3</v>
      </c>
      <c r="T916" s="58">
        <f>IF(D916&lt;Overview!$F$18,(1-Overview!$F$9)*'='!Q916-'='!D916*'='!O916,0)</f>
        <v>0</v>
      </c>
      <c r="U916" s="54">
        <f>IF(D916&gt;=Overview!$F$18,(1-Overview!$F$9)*'='!Q916-Overview!$F$18*'='!O916,0)</f>
        <v>48.996413031458125</v>
      </c>
      <c r="V916" s="2"/>
      <c r="W916" s="112">
        <f>G916/Overview!$F$19</f>
        <v>4.4401026515224498</v>
      </c>
      <c r="X916" s="60">
        <f>G916^3*(1+H916*Overview!$F$38)</f>
        <v>34.190089969901159</v>
      </c>
      <c r="Y916" s="61">
        <f>G916^3*Overview!$F$42*(1+Overview!$F$38*H916)+I916*Overview!$F$39/Overview!$F$40</f>
        <v>3.4463989229746286</v>
      </c>
      <c r="AD916" s="2"/>
    </row>
    <row r="917" spans="1:30">
      <c r="A917" s="34">
        <v>914</v>
      </c>
      <c r="B917">
        <v>1</v>
      </c>
      <c r="C917">
        <v>24</v>
      </c>
      <c r="D917" s="149">
        <f t="shared" si="86"/>
        <v>178.09744310451387</v>
      </c>
      <c r="E917" s="125">
        <f>B917/(B917+Overview!$F$22)</f>
        <v>0.58823529411764708</v>
      </c>
      <c r="F917" s="118">
        <f>EXP(Overview!$F$21/Overview!$F$5-Overview!$F$21/('='!C917+273.15))</f>
        <v>1.2060497570954571</v>
      </c>
      <c r="G917" s="77">
        <f t="shared" si="87"/>
        <v>3.0087462180266962</v>
      </c>
      <c r="H917" s="115">
        <f t="shared" si="88"/>
        <v>0.58823529411764708</v>
      </c>
      <c r="I917" s="80">
        <f>IF((A917-Overview!$F$43)/365=ROUND((A917-Overview!$F$43)/365,0),I916*0.05,I916+U916)</f>
        <v>8547.3208534472924</v>
      </c>
      <c r="J917" s="70">
        <f>IF(D917&lt;Overview!$F$16,1,'='!G917/Overview!$F$26)</f>
        <v>130.24875402712971</v>
      </c>
      <c r="K917" s="71">
        <f>IF(D917&lt;Overview!$F$17,'='!G917/Overview!$F$26,Overview!$F$33)</f>
        <v>9.1428571428571423</v>
      </c>
      <c r="L917" s="72">
        <f t="shared" si="89"/>
        <v>9.1428571428571423</v>
      </c>
      <c r="M917" s="81">
        <f>MIN(1,Overview!$F$44*F917*(G917-Overview!$F$25)^2+0.2)</f>
        <v>1</v>
      </c>
      <c r="N917" s="48">
        <f>L917*F917*Overview!$F$8</f>
        <v>0.12482270400293095</v>
      </c>
      <c r="O917" s="48">
        <f>F917*Overview!$F$6</f>
        <v>2.3686817229354781E-3</v>
      </c>
      <c r="P917" s="122">
        <f>N917*(H917/G917-(1+Overview!$F$35/'='!G917)/(Overview!$F$37*Overview!$F$33))/('='!H917+Overview!$F$36)</f>
        <v>1.4576748926950624E-3</v>
      </c>
      <c r="Q917" s="128">
        <f>(N917/G917-P917)*H917*Overview!$F$29*'='!G917^3</f>
        <v>580.60404163262081</v>
      </c>
      <c r="R917" s="57">
        <f t="shared" si="84"/>
        <v>0</v>
      </c>
      <c r="S917" s="58">
        <f t="shared" si="85"/>
        <v>1.4619246068362463E-3</v>
      </c>
      <c r="T917" s="58">
        <f>IF(D917&lt;Overview!$F$18,(1-Overview!$F$9)*'='!Q917-'='!D917*'='!O917,0)</f>
        <v>0</v>
      </c>
      <c r="U917" s="54">
        <f>IF(D917&gt;=Overview!$F$18,(1-Overview!$F$9)*'='!Q917-Overview!$F$18*'='!O917,0)</f>
        <v>49.047970813967453</v>
      </c>
      <c r="V917" s="2"/>
      <c r="W917" s="112">
        <f>G917/Overview!$F$19</f>
        <v>4.4422651971455727</v>
      </c>
      <c r="X917" s="60">
        <f>G917^3*(1+H917*Overview!$F$38)</f>
        <v>34.240071007922353</v>
      </c>
      <c r="Y917" s="61">
        <f>G917^3*Overview!$F$42*(1+Overview!$F$38*H917)+I917*Overview!$F$39/Overview!$F$40</f>
        <v>3.4530263332537214</v>
      </c>
      <c r="AD917" s="2"/>
    </row>
    <row r="918" spans="1:30">
      <c r="A918" s="34">
        <v>915</v>
      </c>
      <c r="B918">
        <v>1</v>
      </c>
      <c r="C918">
        <v>24</v>
      </c>
      <c r="D918" s="149">
        <f t="shared" si="86"/>
        <v>178.09744310451387</v>
      </c>
      <c r="E918" s="125">
        <f>B918/(B918+Overview!$F$22)</f>
        <v>0.58823529411764708</v>
      </c>
      <c r="F918" s="118">
        <f>EXP(Overview!$F$21/Overview!$F$5-Overview!$F$21/('='!C918+273.15))</f>
        <v>1.2060497570954571</v>
      </c>
      <c r="G918" s="77">
        <f t="shared" si="87"/>
        <v>3.0102081426335325</v>
      </c>
      <c r="H918" s="115">
        <f t="shared" si="88"/>
        <v>0.58823529411764708</v>
      </c>
      <c r="I918" s="80">
        <f>IF((A918-Overview!$F$43)/365=ROUND((A918-Overview!$F$43)/365,0),I917*0.05,I917+U917)</f>
        <v>8596.3688242612607</v>
      </c>
      <c r="J918" s="70">
        <f>IF(D918&lt;Overview!$F$16,1,'='!G918/Overview!$F$26)</f>
        <v>130.31204080664642</v>
      </c>
      <c r="K918" s="71">
        <f>IF(D918&lt;Overview!$F$17,'='!G918/Overview!$F$26,Overview!$F$33)</f>
        <v>9.1428571428571423</v>
      </c>
      <c r="L918" s="72">
        <f t="shared" si="89"/>
        <v>9.1428571428571423</v>
      </c>
      <c r="M918" s="81">
        <f>MIN(1,Overview!$F$44*F918*(G918-Overview!$F$25)^2+0.2)</f>
        <v>1</v>
      </c>
      <c r="N918" s="48">
        <f>L918*F918*Overview!$F$8</f>
        <v>0.12482270400293095</v>
      </c>
      <c r="O918" s="48">
        <f>F918*Overview!$F$6</f>
        <v>2.3686817229354781E-3</v>
      </c>
      <c r="P918" s="122">
        <f>N918*(H918/G918-(1+Overview!$F$35/'='!G918)/(Overview!$F$37*Overview!$F$33))/('='!H918+Overview!$F$36)</f>
        <v>1.4542140177164725E-3</v>
      </c>
      <c r="Q918" s="128">
        <f>(N918/G918-P918)*H918*Overview!$F$29*'='!G918^3</f>
        <v>581.20838864139569</v>
      </c>
      <c r="R918" s="57">
        <f t="shared" si="84"/>
        <v>0</v>
      </c>
      <c r="S918" s="58">
        <f t="shared" si="85"/>
        <v>1.4591622924206499E-3</v>
      </c>
      <c r="T918" s="58">
        <f>IF(D918&lt;Overview!$F$18,(1-Overview!$F$9)*'='!Q918-'='!D918*'='!O918,0)</f>
        <v>0</v>
      </c>
      <c r="U918" s="54">
        <f>IF(D918&gt;=Overview!$F$18,(1-Overview!$F$9)*'='!Q918-Overview!$F$18*'='!O918,0)</f>
        <v>49.099461179115075</v>
      </c>
      <c r="V918" s="2"/>
      <c r="W918" s="112">
        <f>G918/Overview!$F$19</f>
        <v>4.4444236566270963</v>
      </c>
      <c r="X918" s="60">
        <f>G918^3*(1+H918*Overview!$F$38)</f>
        <v>34.290006154967166</v>
      </c>
      <c r="Y918" s="61">
        <f>G918^3*Overview!$F$42*(1+Overview!$F$38*H918)+I918*Overview!$F$39/Overview!$F$40</f>
        <v>3.4596518537649432</v>
      </c>
      <c r="AD918" s="2"/>
    </row>
    <row r="919" spans="1:30">
      <c r="A919" s="34">
        <v>916</v>
      </c>
      <c r="B919">
        <v>1</v>
      </c>
      <c r="C919">
        <v>24</v>
      </c>
      <c r="D919" s="149">
        <f t="shared" si="86"/>
        <v>178.09744310451387</v>
      </c>
      <c r="E919" s="125">
        <f>B919/(B919+Overview!$F$22)</f>
        <v>0.58823529411764708</v>
      </c>
      <c r="F919" s="118">
        <f>EXP(Overview!$F$21/Overview!$F$5-Overview!$F$21/('='!C919+273.15))</f>
        <v>1.2060497570954571</v>
      </c>
      <c r="G919" s="77">
        <f t="shared" si="87"/>
        <v>3.011667304925953</v>
      </c>
      <c r="H919" s="115">
        <f t="shared" si="88"/>
        <v>0.58823529411764708</v>
      </c>
      <c r="I919" s="80">
        <f>IF((A919-Overview!$F$43)/365=ROUND((A919-Overview!$F$43)/365,0),I918*0.05,I918+U918)</f>
        <v>8645.4682854403763</v>
      </c>
      <c r="J919" s="70">
        <f>IF(D919&lt;Overview!$F$16,1,'='!G919/Overview!$F$26)</f>
        <v>130.37520800545252</v>
      </c>
      <c r="K919" s="71">
        <f>IF(D919&lt;Overview!$F$17,'='!G919/Overview!$F$26,Overview!$F$33)</f>
        <v>9.1428571428571423</v>
      </c>
      <c r="L919" s="72">
        <f t="shared" si="89"/>
        <v>9.1428571428571423</v>
      </c>
      <c r="M919" s="81">
        <f>MIN(1,Overview!$F$44*F919*(G919-Overview!$F$25)^2+0.2)</f>
        <v>1</v>
      </c>
      <c r="N919" s="48">
        <f>L919*F919*Overview!$F$8</f>
        <v>0.12482270400293095</v>
      </c>
      <c r="O919" s="48">
        <f>F919*Overview!$F$6</f>
        <v>2.3686817229354781E-3</v>
      </c>
      <c r="P919" s="122">
        <f>N919*(H919/G919-(1+Overview!$F$35/'='!G919)/(Overview!$F$37*Overview!$F$33))/('='!H919+Overview!$F$36)</f>
        <v>1.4507630325211057E-3</v>
      </c>
      <c r="Q919" s="128">
        <f>(N919/G919-P919)*H919*Overview!$F$29*'='!G919^3</f>
        <v>581.81194458870709</v>
      </c>
      <c r="R919" s="57">
        <f t="shared" si="84"/>
        <v>0</v>
      </c>
      <c r="S919" s="58">
        <f t="shared" si="85"/>
        <v>1.4564051974130137E-3</v>
      </c>
      <c r="T919" s="58">
        <f>IF(D919&lt;Overview!$F$18,(1-Overview!$F$9)*'='!Q919-'='!D919*'='!O919,0)</f>
        <v>0</v>
      </c>
      <c r="U919" s="54">
        <f>IF(D919&gt;=Overview!$F$18,(1-Overview!$F$9)*'='!Q919-Overview!$F$18*'='!O919,0)</f>
        <v>49.150884145826005</v>
      </c>
      <c r="V919" s="2"/>
      <c r="W919" s="112">
        <f>G919/Overview!$F$19</f>
        <v>4.446578037687809</v>
      </c>
      <c r="X919" s="60">
        <f>G919^3*(1+H919*Overview!$F$38)</f>
        <v>34.339895337955269</v>
      </c>
      <c r="Y919" s="61">
        <f>G919^3*Overview!$F$42*(1+Overview!$F$38*H919)+I919*Overview!$F$39/Overview!$F$40</f>
        <v>3.4662754750014741</v>
      </c>
      <c r="AD919" s="2"/>
    </row>
    <row r="920" spans="1:30">
      <c r="A920" s="34">
        <v>917</v>
      </c>
      <c r="B920">
        <v>1</v>
      </c>
      <c r="C920">
        <v>24</v>
      </c>
      <c r="D920" s="149">
        <f t="shared" si="86"/>
        <v>178.09744310451387</v>
      </c>
      <c r="E920" s="125">
        <f>B920/(B920+Overview!$F$22)</f>
        <v>0.58823529411764708</v>
      </c>
      <c r="F920" s="118">
        <f>EXP(Overview!$F$21/Overview!$F$5-Overview!$F$21/('='!C920+273.15))</f>
        <v>1.2060497570954571</v>
      </c>
      <c r="G920" s="77">
        <f t="shared" si="87"/>
        <v>3.0131237101233661</v>
      </c>
      <c r="H920" s="115">
        <f t="shared" si="88"/>
        <v>0.58823529411764708</v>
      </c>
      <c r="I920" s="80">
        <f>IF((A920-Overview!$F$43)/365=ROUND((A920-Overview!$F$43)/365,0),I919*0.05,I919+U919)</f>
        <v>8694.6191695862017</v>
      </c>
      <c r="J920" s="70">
        <f>IF(D920&lt;Overview!$F$16,1,'='!G920/Overview!$F$26)</f>
        <v>130.43825584949639</v>
      </c>
      <c r="K920" s="71">
        <f>IF(D920&lt;Overview!$F$17,'='!G920/Overview!$F$26,Overview!$F$33)</f>
        <v>9.1428571428571423</v>
      </c>
      <c r="L920" s="72">
        <f t="shared" si="89"/>
        <v>9.1428571428571423</v>
      </c>
      <c r="M920" s="81">
        <f>MIN(1,Overview!$F$44*F920*(G920-Overview!$F$25)^2+0.2)</f>
        <v>1</v>
      </c>
      <c r="N920" s="48">
        <f>L920*F920*Overview!$F$8</f>
        <v>0.12482270400293095</v>
      </c>
      <c r="O920" s="48">
        <f>F920*Overview!$F$6</f>
        <v>2.3686817229354781E-3</v>
      </c>
      <c r="P920" s="122">
        <f>N920*(H920/G920-(1+Overview!$F$35/'='!G920)/(Overview!$F$37*Overview!$F$33))/('='!H920+Overview!$F$36)</f>
        <v>1.4473219009235982E-3</v>
      </c>
      <c r="Q920" s="128">
        <f>(N920/G920-P920)*H920*Overview!$F$29*'='!G920^3</f>
        <v>582.41470970074738</v>
      </c>
      <c r="R920" s="57">
        <f t="shared" si="84"/>
        <v>0</v>
      </c>
      <c r="S920" s="58">
        <f t="shared" si="85"/>
        <v>1.4536533119512383E-3</v>
      </c>
      <c r="T920" s="58">
        <f>IF(D920&lt;Overview!$F$18,(1-Overview!$F$9)*'='!Q920-'='!D920*'='!O920,0)</f>
        <v>0</v>
      </c>
      <c r="U920" s="54">
        <f>IF(D920&gt;=Overview!$F$18,(1-Overview!$F$9)*'='!Q920-Overview!$F$18*'='!O920,0)</f>
        <v>49.20223973337184</v>
      </c>
      <c r="V920" s="2"/>
      <c r="W920" s="112">
        <f>G920/Overview!$F$19</f>
        <v>4.4487283480339084</v>
      </c>
      <c r="X920" s="60">
        <f>G920^3*(1+H920*Overview!$F$38)</f>
        <v>34.38973848441475</v>
      </c>
      <c r="Y920" s="61">
        <f>G920^3*Overview!$F$42*(1+Overview!$F$38*H920)+I920*Overview!$F$39/Overview!$F$40</f>
        <v>3.4728971875120731</v>
      </c>
      <c r="AD920" s="2"/>
    </row>
    <row r="921" spans="1:30">
      <c r="A921" s="34">
        <v>918</v>
      </c>
      <c r="B921">
        <v>1</v>
      </c>
      <c r="C921">
        <v>24</v>
      </c>
      <c r="D921" s="149">
        <f t="shared" si="86"/>
        <v>178.09744310451387</v>
      </c>
      <c r="E921" s="125">
        <f>B921/(B921+Overview!$F$22)</f>
        <v>0.58823529411764708</v>
      </c>
      <c r="F921" s="118">
        <f>EXP(Overview!$F$21/Overview!$F$5-Overview!$F$21/('='!C921+273.15))</f>
        <v>1.2060497570954571</v>
      </c>
      <c r="G921" s="77">
        <f t="shared" si="87"/>
        <v>3.0145773634353175</v>
      </c>
      <c r="H921" s="115">
        <f t="shared" si="88"/>
        <v>0.58823529411764708</v>
      </c>
      <c r="I921" s="80">
        <f>IF((A921-Overview!$F$43)/365=ROUND((A921-Overview!$F$43)/365,0),I920*0.05,I920+U920)</f>
        <v>8743.8214093195729</v>
      </c>
      <c r="J921" s="70">
        <f>IF(D921&lt;Overview!$F$16,1,'='!G921/Overview!$F$26)</f>
        <v>130.50118456429945</v>
      </c>
      <c r="K921" s="71">
        <f>IF(D921&lt;Overview!$F$17,'='!G921/Overview!$F$26,Overview!$F$33)</f>
        <v>9.1428571428571423</v>
      </c>
      <c r="L921" s="72">
        <f t="shared" si="89"/>
        <v>9.1428571428571423</v>
      </c>
      <c r="M921" s="81">
        <f>MIN(1,Overview!$F$44*F921*(G921-Overview!$F$25)^2+0.2)</f>
        <v>1</v>
      </c>
      <c r="N921" s="48">
        <f>L921*F921*Overview!$F$8</f>
        <v>0.12482270400293095</v>
      </c>
      <c r="O921" s="48">
        <f>F921*Overview!$F$6</f>
        <v>2.3686817229354781E-3</v>
      </c>
      <c r="P921" s="122">
        <f>N921*(H921/G921-(1+Overview!$F$35/'='!G921)/(Overview!$F$37*Overview!$F$33))/('='!H921+Overview!$F$36)</f>
        <v>1.4438905869097875E-3</v>
      </c>
      <c r="Q921" s="128">
        <f>(N921/G921-P921)*H921*Overview!$F$29*'='!G921^3</f>
        <v>583.01668420775309</v>
      </c>
      <c r="R921" s="57">
        <f t="shared" si="84"/>
        <v>0</v>
      </c>
      <c r="S921" s="58">
        <f t="shared" si="85"/>
        <v>1.4509066261918599E-3</v>
      </c>
      <c r="T921" s="58">
        <f>IF(D921&lt;Overview!$F$18,(1-Overview!$F$9)*'='!Q921-'='!D921*'='!O921,0)</f>
        <v>0</v>
      </c>
      <c r="U921" s="54">
        <f>IF(D921&gt;=Overview!$F$18,(1-Overview!$F$9)*'='!Q921-Overview!$F$18*'='!O921,0)</f>
        <v>49.253527961368725</v>
      </c>
      <c r="V921" s="2"/>
      <c r="W921" s="112">
        <f>G921/Overview!$F$19</f>
        <v>4.450874595357031</v>
      </c>
      <c r="X921" s="60">
        <f>G921^3*(1+H921*Overview!$F$38)</f>
        <v>34.439535522479936</v>
      </c>
      <c r="Y921" s="61">
        <f>G921^3*Overview!$F$42*(1+Overview!$F$38*H921)+I921*Overview!$F$39/Overview!$F$40</f>
        <v>3.4795169819008991</v>
      </c>
      <c r="AD921" s="2"/>
    </row>
    <row r="922" spans="1:30">
      <c r="A922" s="34">
        <v>919</v>
      </c>
      <c r="B922">
        <v>1</v>
      </c>
      <c r="C922">
        <v>24</v>
      </c>
      <c r="D922" s="149">
        <f t="shared" si="86"/>
        <v>178.09744310451387</v>
      </c>
      <c r="E922" s="125">
        <f>B922/(B922+Overview!$F$22)</f>
        <v>0.58823529411764708</v>
      </c>
      <c r="F922" s="118">
        <f>EXP(Overview!$F$21/Overview!$F$5-Overview!$F$21/('='!C922+273.15))</f>
        <v>1.2060497570954571</v>
      </c>
      <c r="G922" s="77">
        <f t="shared" si="87"/>
        <v>3.0160282700615095</v>
      </c>
      <c r="H922" s="115">
        <f t="shared" si="88"/>
        <v>0.58823529411764708</v>
      </c>
      <c r="I922" s="80">
        <f>IF((A922-Overview!$F$43)/365=ROUND((A922-Overview!$F$43)/365,0),I921*0.05,I921+U921)</f>
        <v>8793.0749372809423</v>
      </c>
      <c r="J922" s="70">
        <f>IF(D922&lt;Overview!$F$16,1,'='!G922/Overview!$F$26)</f>
        <v>130.56399437495713</v>
      </c>
      <c r="K922" s="71">
        <f>IF(D922&lt;Overview!$F$17,'='!G922/Overview!$F$26,Overview!$F$33)</f>
        <v>9.1428571428571423</v>
      </c>
      <c r="L922" s="72">
        <f t="shared" si="89"/>
        <v>9.1428571428571423</v>
      </c>
      <c r="M922" s="81">
        <f>MIN(1,Overview!$F$44*F922*(G922-Overview!$F$25)^2+0.2)</f>
        <v>1</v>
      </c>
      <c r="N922" s="48">
        <f>L922*F922*Overview!$F$8</f>
        <v>0.12482270400293095</v>
      </c>
      <c r="O922" s="48">
        <f>F922*Overview!$F$6</f>
        <v>2.3686817229354781E-3</v>
      </c>
      <c r="P922" s="122">
        <f>N922*(H922/G922-(1+Overview!$F$35/'='!G922)/(Overview!$F$37*Overview!$F$33))/('='!H922+Overview!$F$36)</f>
        <v>1.4404690546356946E-3</v>
      </c>
      <c r="Q922" s="128">
        <f>(N922/G922-P922)*H922*Overview!$F$29*'='!G922^3</f>
        <v>583.61786834398265</v>
      </c>
      <c r="R922" s="57">
        <f t="shared" si="84"/>
        <v>0</v>
      </c>
      <c r="S922" s="58">
        <f t="shared" si="85"/>
        <v>1.4481651303100106E-3</v>
      </c>
      <c r="T922" s="58">
        <f>IF(D922&lt;Overview!$F$18,(1-Overview!$F$9)*'='!Q922-'='!D922*'='!O922,0)</f>
        <v>0</v>
      </c>
      <c r="U922" s="54">
        <f>IF(D922&gt;=Overview!$F$18,(1-Overview!$F$9)*'='!Q922-Overview!$F$18*'='!O922,0)</f>
        <v>49.304748849775486</v>
      </c>
      <c r="V922" s="2"/>
      <c r="W922" s="112">
        <f>G922/Overview!$F$19</f>
        <v>4.4530167873342821</v>
      </c>
      <c r="X922" s="60">
        <f>G922^3*(1+H922*Overview!$F$38)</f>
        <v>34.489286380889219</v>
      </c>
      <c r="Y922" s="61">
        <f>G922^3*Overview!$F$42*(1+Overview!$F$38*H922)+I922*Overview!$F$39/Overview!$F$40</f>
        <v>3.4861348488273283</v>
      </c>
      <c r="AD922" s="2"/>
    </row>
    <row r="923" spans="1:30">
      <c r="A923" s="34">
        <v>920</v>
      </c>
      <c r="B923">
        <v>1</v>
      </c>
      <c r="C923">
        <v>24</v>
      </c>
      <c r="D923" s="149">
        <f t="shared" si="86"/>
        <v>178.09744310451387</v>
      </c>
      <c r="E923" s="125">
        <f>B923/(B923+Overview!$F$22)</f>
        <v>0.58823529411764708</v>
      </c>
      <c r="F923" s="118">
        <f>EXP(Overview!$F$21/Overview!$F$5-Overview!$F$21/('='!C923+273.15))</f>
        <v>1.2060497570954571</v>
      </c>
      <c r="G923" s="77">
        <f t="shared" si="87"/>
        <v>3.0174764351918197</v>
      </c>
      <c r="H923" s="115">
        <f t="shared" si="88"/>
        <v>0.58823529411764708</v>
      </c>
      <c r="I923" s="80">
        <f>IF((A923-Overview!$F$43)/365=ROUND((A923-Overview!$F$43)/365,0),I922*0.05,I922+U922)</f>
        <v>8842.3796861307183</v>
      </c>
      <c r="J923" s="70">
        <f>IF(D923&lt;Overview!$F$16,1,'='!G923/Overview!$F$26)</f>
        <v>130.62668550613938</v>
      </c>
      <c r="K923" s="71">
        <f>IF(D923&lt;Overview!$F$17,'='!G923/Overview!$F$26,Overview!$F$33)</f>
        <v>9.1428571428571423</v>
      </c>
      <c r="L923" s="72">
        <f t="shared" si="89"/>
        <v>9.1428571428571423</v>
      </c>
      <c r="M923" s="81">
        <f>MIN(1,Overview!$F$44*F923*(G923-Overview!$F$25)^2+0.2)</f>
        <v>1</v>
      </c>
      <c r="N923" s="48">
        <f>L923*F923*Overview!$F$8</f>
        <v>0.12482270400293095</v>
      </c>
      <c r="O923" s="48">
        <f>F923*Overview!$F$6</f>
        <v>2.3686817229354781E-3</v>
      </c>
      <c r="P923" s="122">
        <f>N923*(H923/G923-(1+Overview!$F$35/'='!G923)/(Overview!$F$37*Overview!$F$33))/('='!H923+Overview!$F$36)</f>
        <v>1.4370572684265271E-3</v>
      </c>
      <c r="Q923" s="128">
        <f>(N923/G923-P923)*H923*Overview!$F$29*'='!G923^3</f>
        <v>584.21826234769253</v>
      </c>
      <c r="R923" s="57">
        <f t="shared" si="84"/>
        <v>0</v>
      </c>
      <c r="S923" s="58">
        <f t="shared" si="85"/>
        <v>1.4454288144993904E-3</v>
      </c>
      <c r="T923" s="58">
        <f>IF(D923&lt;Overview!$F$18,(1-Overview!$F$9)*'='!Q923-'='!D923*'='!O923,0)</f>
        <v>0</v>
      </c>
      <c r="U923" s="54">
        <f>IF(D923&gt;=Overview!$F$18,(1-Overview!$F$9)*'='!Q923-Overview!$F$18*'='!O923,0)</f>
        <v>49.355902418891567</v>
      </c>
      <c r="V923" s="2"/>
      <c r="W923" s="112">
        <f>G923/Overview!$F$19</f>
        <v>4.4551549316282584</v>
      </c>
      <c r="X923" s="60">
        <f>G923^3*(1+H923*Overview!$F$38)</f>
        <v>34.538990988982867</v>
      </c>
      <c r="Y923" s="61">
        <f>G923^3*Overview!$F$42*(1+Overview!$F$38*H923)+I923*Overview!$F$39/Overview!$F$40</f>
        <v>3.492750779005775</v>
      </c>
      <c r="AD923" s="2"/>
    </row>
    <row r="924" spans="1:30">
      <c r="A924" s="34">
        <v>921</v>
      </c>
      <c r="B924">
        <v>1</v>
      </c>
      <c r="C924">
        <v>24</v>
      </c>
      <c r="D924" s="149">
        <f t="shared" si="86"/>
        <v>178.09744310451387</v>
      </c>
      <c r="E924" s="125">
        <f>B924/(B924+Overview!$F$22)</f>
        <v>0.58823529411764708</v>
      </c>
      <c r="F924" s="118">
        <f>EXP(Overview!$F$21/Overview!$F$5-Overview!$F$21/('='!C924+273.15))</f>
        <v>1.2060497570954571</v>
      </c>
      <c r="G924" s="77">
        <f t="shared" si="87"/>
        <v>3.0189218640063191</v>
      </c>
      <c r="H924" s="115">
        <f t="shared" si="88"/>
        <v>0.58823529411764708</v>
      </c>
      <c r="I924" s="80">
        <f>IF((A924-Overview!$F$43)/365=ROUND((A924-Overview!$F$43)/365,0),I923*0.05,I923+U923)</f>
        <v>8891.735588549609</v>
      </c>
      <c r="J924" s="70">
        <f>IF(D924&lt;Overview!$F$16,1,'='!G924/Overview!$F$26)</f>
        <v>130.68925818209175</v>
      </c>
      <c r="K924" s="71">
        <f>IF(D924&lt;Overview!$F$17,'='!G924/Overview!$F$26,Overview!$F$33)</f>
        <v>9.1428571428571423</v>
      </c>
      <c r="L924" s="72">
        <f t="shared" si="89"/>
        <v>9.1428571428571423</v>
      </c>
      <c r="M924" s="81">
        <f>MIN(1,Overview!$F$44*F924*(G924-Overview!$F$25)^2+0.2)</f>
        <v>1</v>
      </c>
      <c r="N924" s="48">
        <f>L924*F924*Overview!$F$8</f>
        <v>0.12482270400293095</v>
      </c>
      <c r="O924" s="48">
        <f>F924*Overview!$F$6</f>
        <v>2.3686817229354781E-3</v>
      </c>
      <c r="P924" s="122">
        <f>N924*(H924/G924-(1+Overview!$F$35/'='!G924)/(Overview!$F$37*Overview!$F$33))/('='!H924+Overview!$F$36)</f>
        <v>1.4336551927756763E-3</v>
      </c>
      <c r="Q924" s="128">
        <f>(N924/G924-P924)*H924*Overview!$F$29*'='!G924^3</f>
        <v>584.81786646111675</v>
      </c>
      <c r="R924" s="57">
        <f t="shared" si="84"/>
        <v>0</v>
      </c>
      <c r="S924" s="58">
        <f t="shared" si="85"/>
        <v>1.4426976689722278E-3</v>
      </c>
      <c r="T924" s="58">
        <f>IF(D924&lt;Overview!$F$18,(1-Overview!$F$9)*'='!Q924-'='!D924*'='!O924,0)</f>
        <v>0</v>
      </c>
      <c r="U924" s="54">
        <f>IF(D924&gt;=Overview!$F$18,(1-Overview!$F$9)*'='!Q924-Overview!$F$18*'='!O924,0)</f>
        <v>49.406988689355309</v>
      </c>
      <c r="V924" s="2"/>
      <c r="W924" s="112">
        <f>G924/Overview!$F$19</f>
        <v>4.4572890358870794</v>
      </c>
      <c r="X924" s="60">
        <f>G924^3*(1+H924*Overview!$F$38)</f>
        <v>34.58864927670092</v>
      </c>
      <c r="Y924" s="61">
        <f>G924^3*Overview!$F$42*(1+Overview!$F$38*H924)+I924*Overview!$F$39/Overview!$F$40</f>
        <v>3.4993647632055107</v>
      </c>
      <c r="AD924" s="2"/>
    </row>
    <row r="925" spans="1:30">
      <c r="A925" s="34">
        <v>922</v>
      </c>
      <c r="B925">
        <v>1</v>
      </c>
      <c r="C925">
        <v>24</v>
      </c>
      <c r="D925" s="149">
        <f t="shared" si="86"/>
        <v>178.09744310451387</v>
      </c>
      <c r="E925" s="125">
        <f>B925/(B925+Overview!$F$22)</f>
        <v>0.58823529411764708</v>
      </c>
      <c r="F925" s="118">
        <f>EXP(Overview!$F$21/Overview!$F$5-Overview!$F$21/('='!C925+273.15))</f>
        <v>1.2060497570954571</v>
      </c>
      <c r="G925" s="77">
        <f t="shared" si="87"/>
        <v>3.0203645616752914</v>
      </c>
      <c r="H925" s="115">
        <f t="shared" si="88"/>
        <v>0.58823529411764708</v>
      </c>
      <c r="I925" s="80">
        <f>IF((A925-Overview!$F$43)/365=ROUND((A925-Overview!$F$43)/365,0),I924*0.05,I924+U924)</f>
        <v>8941.1425772389648</v>
      </c>
      <c r="J925" s="70">
        <f>IF(D925&lt;Overview!$F$16,1,'='!G925/Overview!$F$26)</f>
        <v>130.75171262663599</v>
      </c>
      <c r="K925" s="71">
        <f>IF(D925&lt;Overview!$F$17,'='!G925/Overview!$F$26,Overview!$F$33)</f>
        <v>9.1428571428571423</v>
      </c>
      <c r="L925" s="72">
        <f t="shared" si="89"/>
        <v>9.1428571428571423</v>
      </c>
      <c r="M925" s="81">
        <f>MIN(1,Overview!$F$44*F925*(G925-Overview!$F$25)^2+0.2)</f>
        <v>1</v>
      </c>
      <c r="N925" s="48">
        <f>L925*F925*Overview!$F$8</f>
        <v>0.12482270400293095</v>
      </c>
      <c r="O925" s="48">
        <f>F925*Overview!$F$6</f>
        <v>2.3686817229354781E-3</v>
      </c>
      <c r="P925" s="122">
        <f>N925*(H925/G925-(1+Overview!$F$35/'='!G925)/(Overview!$F$37*Overview!$F$33))/('='!H925+Overview!$F$36)</f>
        <v>1.4302627923437226E-3</v>
      </c>
      <c r="Q925" s="128">
        <f>(N925/G925-P925)*H925*Overview!$F$29*'='!G925^3</f>
        <v>585.41668093044302</v>
      </c>
      <c r="R925" s="57">
        <f t="shared" si="84"/>
        <v>0</v>
      </c>
      <c r="S925" s="58">
        <f t="shared" si="85"/>
        <v>1.4399716839592418E-3</v>
      </c>
      <c r="T925" s="58">
        <f>IF(D925&lt;Overview!$F$18,(1-Overview!$F$9)*'='!Q925-'='!D925*'='!O925,0)</f>
        <v>0</v>
      </c>
      <c r="U925" s="54">
        <f>IF(D925&gt;=Overview!$F$18,(1-Overview!$F$9)*'='!Q925-Overview!$F$18*'='!O925,0)</f>
        <v>49.458007682141904</v>
      </c>
      <c r="V925" s="2"/>
      <c r="W925" s="112">
        <f>G925/Overview!$F$19</f>
        <v>4.4594191077444139</v>
      </c>
      <c r="X925" s="60">
        <f>G925^3*(1+H925*Overview!$F$38)</f>
        <v>34.638261174580997</v>
      </c>
      <c r="Y925" s="61">
        <f>G925^3*Overview!$F$42*(1+Overview!$F$38*H925)+I925*Overview!$F$39/Overview!$F$40</f>
        <v>3.5059767922504919</v>
      </c>
      <c r="AD925" s="2"/>
    </row>
    <row r="926" spans="1:30">
      <c r="A926" s="34">
        <v>923</v>
      </c>
      <c r="B926">
        <v>1</v>
      </c>
      <c r="C926">
        <v>24</v>
      </c>
      <c r="D926" s="149">
        <f t="shared" si="86"/>
        <v>178.09744310451387</v>
      </c>
      <c r="E926" s="125">
        <f>B926/(B926+Overview!$F$22)</f>
        <v>0.58823529411764708</v>
      </c>
      <c r="F926" s="118">
        <f>EXP(Overview!$F$21/Overview!$F$5-Overview!$F$21/('='!C926+273.15))</f>
        <v>1.2060497570954571</v>
      </c>
      <c r="G926" s="77">
        <f t="shared" si="87"/>
        <v>3.0218045333592505</v>
      </c>
      <c r="H926" s="115">
        <f t="shared" si="88"/>
        <v>0.58823529411764708</v>
      </c>
      <c r="I926" s="80">
        <f>IF((A926-Overview!$F$43)/365=ROUND((A926-Overview!$F$43)/365,0),I925*0.05,I925+U925)</f>
        <v>8990.6005849211069</v>
      </c>
      <c r="J926" s="70">
        <f>IF(D926&lt;Overview!$F$16,1,'='!G926/Overview!$F$26)</f>
        <v>130.81404906317101</v>
      </c>
      <c r="K926" s="71">
        <f>IF(D926&lt;Overview!$F$17,'='!G926/Overview!$F$26,Overview!$F$33)</f>
        <v>9.1428571428571423</v>
      </c>
      <c r="L926" s="72">
        <f t="shared" si="89"/>
        <v>9.1428571428571423</v>
      </c>
      <c r="M926" s="81">
        <f>MIN(1,Overview!$F$44*F926*(G926-Overview!$F$25)^2+0.2)</f>
        <v>1</v>
      </c>
      <c r="N926" s="48">
        <f>L926*F926*Overview!$F$8</f>
        <v>0.12482270400293095</v>
      </c>
      <c r="O926" s="48">
        <f>F926*Overview!$F$6</f>
        <v>2.3686817229354781E-3</v>
      </c>
      <c r="P926" s="122">
        <f>N926*(H926/G926-(1+Overview!$F$35/'='!G926)/(Overview!$F$37*Overview!$F$33))/('='!H926+Overview!$F$36)</f>
        <v>1.4268800319574618E-3</v>
      </c>
      <c r="Q926" s="128">
        <f>(N926/G926-P926)*H926*Overview!$F$29*'='!G926^3</f>
        <v>586.01470600579012</v>
      </c>
      <c r="R926" s="57">
        <f t="shared" si="84"/>
        <v>0</v>
      </c>
      <c r="S926" s="58">
        <f t="shared" si="85"/>
        <v>1.4372508497096168E-3</v>
      </c>
      <c r="T926" s="58">
        <f>IF(D926&lt;Overview!$F$18,(1-Overview!$F$9)*'='!Q926-'='!D926*'='!O926,0)</f>
        <v>0</v>
      </c>
      <c r="U926" s="54">
        <f>IF(D926&gt;=Overview!$F$18,(1-Overview!$F$9)*'='!Q926-Overview!$F$18*'='!O926,0)</f>
        <v>49.508959418561481</v>
      </c>
      <c r="V926" s="2"/>
      <c r="W926" s="112">
        <f>G926/Overview!$F$19</f>
        <v>4.4615451548195049</v>
      </c>
      <c r="X926" s="60">
        <f>G926^3*(1+H926*Overview!$F$38)</f>
        <v>34.687826613756101</v>
      </c>
      <c r="Y926" s="61">
        <f>G926^3*Overview!$F$42*(1+Overview!$F$38*H926)+I926*Overview!$F$39/Overview!$F$40</f>
        <v>3.5125868570191665</v>
      </c>
      <c r="AD926" s="2"/>
    </row>
    <row r="927" spans="1:30">
      <c r="A927" s="34">
        <v>924</v>
      </c>
      <c r="B927">
        <v>1</v>
      </c>
      <c r="C927">
        <v>24</v>
      </c>
      <c r="D927" s="149">
        <f t="shared" si="86"/>
        <v>178.09744310451387</v>
      </c>
      <c r="E927" s="125">
        <f>B927/(B927+Overview!$F$22)</f>
        <v>0.58823529411764708</v>
      </c>
      <c r="F927" s="118">
        <f>EXP(Overview!$F$21/Overview!$F$5-Overview!$F$21/('='!C927+273.15))</f>
        <v>1.2060497570954571</v>
      </c>
      <c r="G927" s="77">
        <f t="shared" si="87"/>
        <v>3.0232417842089601</v>
      </c>
      <c r="H927" s="115">
        <f t="shared" si="88"/>
        <v>0.58823529411764708</v>
      </c>
      <c r="I927" s="80">
        <f>IF((A927-Overview!$F$43)/365=ROUND((A927-Overview!$F$43)/365,0),I926*0.05,I926+U926)</f>
        <v>9040.109544339668</v>
      </c>
      <c r="J927" s="70">
        <f>IF(D927&lt;Overview!$F$16,1,'='!G927/Overview!$F$26)</f>
        <v>130.87626771467359</v>
      </c>
      <c r="K927" s="71">
        <f>IF(D927&lt;Overview!$F$17,'='!G927/Overview!$F$26,Overview!$F$33)</f>
        <v>9.1428571428571423</v>
      </c>
      <c r="L927" s="72">
        <f t="shared" si="89"/>
        <v>9.1428571428571423</v>
      </c>
      <c r="M927" s="81">
        <f>MIN(1,Overview!$F$44*F927*(G927-Overview!$F$25)^2+0.2)</f>
        <v>1</v>
      </c>
      <c r="N927" s="48">
        <f>L927*F927*Overview!$F$8</f>
        <v>0.12482270400293095</v>
      </c>
      <c r="O927" s="48">
        <f>F927*Overview!$F$6</f>
        <v>2.3686817229354781E-3</v>
      </c>
      <c r="P927" s="122">
        <f>N927*(H927/G927-(1+Overview!$F$35/'='!G927)/(Overview!$F$37*Overview!$F$33))/('='!H927+Overview!$F$36)</f>
        <v>1.423506876608915E-3</v>
      </c>
      <c r="Q927" s="128">
        <f>(N927/G927-P927)*H927*Overview!$F$29*'='!G927^3</f>
        <v>586.61194194118718</v>
      </c>
      <c r="R927" s="57">
        <f t="shared" si="84"/>
        <v>0</v>
      </c>
      <c r="S927" s="58">
        <f t="shared" si="85"/>
        <v>1.4345351564909535E-3</v>
      </c>
      <c r="T927" s="58">
        <f>IF(D927&lt;Overview!$F$18,(1-Overview!$F$9)*'='!Q927-'='!D927*'='!O927,0)</f>
        <v>0</v>
      </c>
      <c r="U927" s="54">
        <f>IF(D927&gt;=Overview!$F$18,(1-Overview!$F$9)*'='!Q927-Overview!$F$18*'='!O927,0)</f>
        <v>49.559843920257308</v>
      </c>
      <c r="V927" s="2"/>
      <c r="W927" s="112">
        <f>G927/Overview!$F$19</f>
        <v>4.4636671847172007</v>
      </c>
      <c r="X927" s="60">
        <f>G927^3*(1+H927*Overview!$F$38)</f>
        <v>34.737345525952584</v>
      </c>
      <c r="Y927" s="61">
        <f>G927^3*Overview!$F$42*(1+Overview!$F$38*H927)+I927*Overview!$F$39/Overview!$F$40</f>
        <v>3.5191949484443104</v>
      </c>
      <c r="AD927" s="2"/>
    </row>
    <row r="928" spans="1:30">
      <c r="A928" s="34">
        <v>925</v>
      </c>
      <c r="B928">
        <v>1</v>
      </c>
      <c r="C928">
        <v>24</v>
      </c>
      <c r="D928" s="149">
        <f t="shared" si="86"/>
        <v>178.09744310451387</v>
      </c>
      <c r="E928" s="125">
        <f>B928/(B928+Overview!$F$22)</f>
        <v>0.58823529411764708</v>
      </c>
      <c r="F928" s="118">
        <f>EXP(Overview!$F$21/Overview!$F$5-Overview!$F$21/('='!C928+273.15))</f>
        <v>1.2060497570954571</v>
      </c>
      <c r="G928" s="77">
        <f t="shared" si="87"/>
        <v>3.0246763193654509</v>
      </c>
      <c r="H928" s="115">
        <f t="shared" si="88"/>
        <v>0.58823529411764708</v>
      </c>
      <c r="I928" s="80">
        <f>IF((A928-Overview!$F$43)/365=ROUND((A928-Overview!$F$43)/365,0),I927*0.05,I927+U927)</f>
        <v>9089.6693882599247</v>
      </c>
      <c r="J928" s="70">
        <f>IF(D928&lt;Overview!$F$16,1,'='!G928/Overview!$F$26)</f>
        <v>130.93836880369918</v>
      </c>
      <c r="K928" s="71">
        <f>IF(D928&lt;Overview!$F$17,'='!G928/Overview!$F$26,Overview!$F$33)</f>
        <v>9.1428571428571423</v>
      </c>
      <c r="L928" s="72">
        <f t="shared" si="89"/>
        <v>9.1428571428571423</v>
      </c>
      <c r="M928" s="81">
        <f>MIN(1,Overview!$F$44*F928*(G928-Overview!$F$25)^2+0.2)</f>
        <v>1</v>
      </c>
      <c r="N928" s="48">
        <f>L928*F928*Overview!$F$8</f>
        <v>0.12482270400293095</v>
      </c>
      <c r="O928" s="48">
        <f>F928*Overview!$F$6</f>
        <v>2.3686817229354781E-3</v>
      </c>
      <c r="P928" s="122">
        <f>N928*(H928/G928-(1+Overview!$F$35/'='!G928)/(Overview!$F$37*Overview!$F$33))/('='!H928+Overview!$F$36)</f>
        <v>1.4201432914543726E-3</v>
      </c>
      <c r="Q928" s="128">
        <f>(N928/G928-P928)*H928*Overview!$F$29*'='!G928^3</f>
        <v>587.20838899454952</v>
      </c>
      <c r="R928" s="57">
        <f t="shared" si="84"/>
        <v>0</v>
      </c>
      <c r="S928" s="58">
        <f t="shared" si="85"/>
        <v>1.4318245945892495E-3</v>
      </c>
      <c r="T928" s="58">
        <f>IF(D928&lt;Overview!$F$18,(1-Overview!$F$9)*'='!Q928-'='!D928*'='!O928,0)</f>
        <v>0</v>
      </c>
      <c r="U928" s="54">
        <f>IF(D928&gt;=Overview!$F$18,(1-Overview!$F$9)*'='!Q928-Overview!$F$18*'='!O928,0)</f>
        <v>49.610661209203784</v>
      </c>
      <c r="V928" s="2"/>
      <c r="W928" s="112">
        <f>G928/Overview!$F$19</f>
        <v>4.4657852050279798</v>
      </c>
      <c r="X928" s="60">
        <f>G928^3*(1+H928*Overview!$F$38)</f>
        <v>34.786817843487874</v>
      </c>
      <c r="Y928" s="61">
        <f>G928^3*Overview!$F$42*(1+Overview!$F$38*H928)+I928*Overview!$F$39/Overview!$F$40</f>
        <v>3.5258010575128393</v>
      </c>
      <c r="AD928" s="2"/>
    </row>
    <row r="929" spans="1:30">
      <c r="A929" s="34">
        <v>926</v>
      </c>
      <c r="B929">
        <v>1</v>
      </c>
      <c r="C929">
        <v>24</v>
      </c>
      <c r="D929" s="149">
        <f t="shared" si="86"/>
        <v>178.09744310451387</v>
      </c>
      <c r="E929" s="125">
        <f>B929/(B929+Overview!$F$22)</f>
        <v>0.58823529411764708</v>
      </c>
      <c r="F929" s="118">
        <f>EXP(Overview!$F$21/Overview!$F$5-Overview!$F$21/('='!C929+273.15))</f>
        <v>1.2060497570954571</v>
      </c>
      <c r="G929" s="77">
        <f t="shared" si="87"/>
        <v>3.0261081439600401</v>
      </c>
      <c r="H929" s="115">
        <f t="shared" si="88"/>
        <v>0.58823529411764708</v>
      </c>
      <c r="I929" s="80">
        <f>IF((A929-Overview!$F$43)/365=ROUND((A929-Overview!$F$43)/365,0),I928*0.05,I928+U928)</f>
        <v>9139.2800494691292</v>
      </c>
      <c r="J929" s="70">
        <f>IF(D929&lt;Overview!$F$16,1,'='!G929/Overview!$F$26)</f>
        <v>131.00035255238271</v>
      </c>
      <c r="K929" s="71">
        <f>IF(D929&lt;Overview!$F$17,'='!G929/Overview!$F$26,Overview!$F$33)</f>
        <v>9.1428571428571423</v>
      </c>
      <c r="L929" s="72">
        <f t="shared" si="89"/>
        <v>9.1428571428571423</v>
      </c>
      <c r="M929" s="81">
        <f>MIN(1,Overview!$F$44*F929*(G929-Overview!$F$25)^2+0.2)</f>
        <v>1</v>
      </c>
      <c r="N929" s="48">
        <f>L929*F929*Overview!$F$8</f>
        <v>0.12482270400293095</v>
      </c>
      <c r="O929" s="48">
        <f>F929*Overview!$F$6</f>
        <v>2.3686817229354781E-3</v>
      </c>
      <c r="P929" s="122">
        <f>N929*(H929/G929-(1+Overview!$F$35/'='!G929)/(Overview!$F$37*Overview!$F$33))/('='!H929+Overview!$F$36)</f>
        <v>1.4167892418134175E-3</v>
      </c>
      <c r="Q929" s="128">
        <f>(N929/G929-P929)*H929*Overview!$F$29*'='!G929^3</f>
        <v>587.80404742765813</v>
      </c>
      <c r="R929" s="57">
        <f t="shared" si="84"/>
        <v>0</v>
      </c>
      <c r="S929" s="58">
        <f t="shared" si="85"/>
        <v>1.429119154308851E-3</v>
      </c>
      <c r="T929" s="58">
        <f>IF(D929&lt;Overview!$F$18,(1-Overview!$F$9)*'='!Q929-'='!D929*'='!O929,0)</f>
        <v>0</v>
      </c>
      <c r="U929" s="54">
        <f>IF(D929&gt;=Overview!$F$18,(1-Overview!$F$9)*'='!Q929-Overview!$F$18*'='!O929,0)</f>
        <v>49.661411307704633</v>
      </c>
      <c r="V929" s="2"/>
      <c r="W929" s="112">
        <f>G929/Overview!$F$19</f>
        <v>4.4678992233279793</v>
      </c>
      <c r="X929" s="60">
        <f>G929^3*(1+H929*Overview!$F$38)</f>
        <v>34.836243499268406</v>
      </c>
      <c r="Y929" s="61">
        <f>G929^3*Overview!$F$42*(1+Overview!$F$38*H929)+I929*Overview!$F$39/Overview!$F$40</f>
        <v>3.5324051752656329</v>
      </c>
      <c r="AD929" s="2"/>
    </row>
    <row r="930" spans="1:30">
      <c r="A930" s="34">
        <v>927</v>
      </c>
      <c r="B930">
        <v>1</v>
      </c>
      <c r="C930">
        <v>24</v>
      </c>
      <c r="D930" s="149">
        <f t="shared" si="86"/>
        <v>178.09744310451387</v>
      </c>
      <c r="E930" s="125">
        <f>B930/(B930+Overview!$F$22)</f>
        <v>0.58823529411764708</v>
      </c>
      <c r="F930" s="118">
        <f>EXP(Overview!$F$21/Overview!$F$5-Overview!$F$21/('='!C930+273.15))</f>
        <v>1.2060497570954571</v>
      </c>
      <c r="G930" s="77">
        <f t="shared" si="87"/>
        <v>3.0275372631143491</v>
      </c>
      <c r="H930" s="115">
        <f t="shared" si="88"/>
        <v>0.58823529411764708</v>
      </c>
      <c r="I930" s="80">
        <f>IF((A930-Overview!$F$43)/365=ROUND((A930-Overview!$F$43)/365,0),I929*0.05,I929+U929)</f>
        <v>9188.941460776834</v>
      </c>
      <c r="J930" s="70">
        <f>IF(D930&lt;Overview!$F$16,1,'='!G930/Overview!$F$26)</f>
        <v>131.06221918243935</v>
      </c>
      <c r="K930" s="71">
        <f>IF(D930&lt;Overview!$F$17,'='!G930/Overview!$F$26,Overview!$F$33)</f>
        <v>9.1428571428571423</v>
      </c>
      <c r="L930" s="72">
        <f t="shared" si="89"/>
        <v>9.1428571428571423</v>
      </c>
      <c r="M930" s="81">
        <f>MIN(1,Overview!$F$44*F930*(G930-Overview!$F$25)^2+0.2)</f>
        <v>1</v>
      </c>
      <c r="N930" s="48">
        <f>L930*F930*Overview!$F$8</f>
        <v>0.12482270400293095</v>
      </c>
      <c r="O930" s="48">
        <f>F930*Overview!$F$6</f>
        <v>2.3686817229354781E-3</v>
      </c>
      <c r="P930" s="122">
        <f>N930*(H930/G930-(1+Overview!$F$35/'='!G930)/(Overview!$F$37*Overview!$F$33))/('='!H930+Overview!$F$36)</f>
        <v>1.4134446931679792E-3</v>
      </c>
      <c r="Q930" s="128">
        <f>(N930/G930-P930)*H930*Overview!$F$29*'='!G930^3</f>
        <v>588.39891750613708</v>
      </c>
      <c r="R930" s="57">
        <f t="shared" si="84"/>
        <v>0</v>
      </c>
      <c r="S930" s="58">
        <f t="shared" si="85"/>
        <v>1.4264188259724283E-3</v>
      </c>
      <c r="T930" s="58">
        <f>IF(D930&lt;Overview!$F$18,(1-Overview!$F$9)*'='!Q930-'='!D930*'='!O930,0)</f>
        <v>0</v>
      </c>
      <c r="U930" s="54">
        <f>IF(D930&gt;=Overview!$F$18,(1-Overview!$F$9)*'='!Q930-Overview!$F$18*'='!O930,0)</f>
        <v>49.712094238391039</v>
      </c>
      <c r="V930" s="2"/>
      <c r="W930" s="112">
        <f>G930/Overview!$F$19</f>
        <v>4.4700092471790178</v>
      </c>
      <c r="X930" s="60">
        <f>G930^3*(1+H930*Overview!$F$38)</f>
        <v>34.885622426787464</v>
      </c>
      <c r="Y930" s="61">
        <f>G930^3*Overview!$F$42*(1+Overview!$F$38*H930)+I930*Overview!$F$39/Overview!$F$40</f>
        <v>3.5390072927973555</v>
      </c>
      <c r="AD930" s="2"/>
    </row>
    <row r="931" spans="1:30">
      <c r="A931" s="34">
        <v>928</v>
      </c>
      <c r="B931">
        <v>1</v>
      </c>
      <c r="C931">
        <v>24</v>
      </c>
      <c r="D931" s="149">
        <f t="shared" si="86"/>
        <v>178.09744310451387</v>
      </c>
      <c r="E931" s="125">
        <f>B931/(B931+Overview!$F$22)</f>
        <v>0.58823529411764708</v>
      </c>
      <c r="F931" s="118">
        <f>EXP(Overview!$F$21/Overview!$F$5-Overview!$F$21/('='!C931+273.15))</f>
        <v>1.2060497570954571</v>
      </c>
      <c r="G931" s="77">
        <f t="shared" si="87"/>
        <v>3.0289636819403216</v>
      </c>
      <c r="H931" s="115">
        <f t="shared" si="88"/>
        <v>0.58823529411764708</v>
      </c>
      <c r="I931" s="80">
        <f>IF((A931-Overview!$F$43)/365=ROUND((A931-Overview!$F$43)/365,0),I930*0.05,I930+U930)</f>
        <v>9238.6535550152257</v>
      </c>
      <c r="J931" s="70">
        <f>IF(D931&lt;Overview!$F$16,1,'='!G931/Overview!$F$26)</f>
        <v>131.12396891516545</v>
      </c>
      <c r="K931" s="71">
        <f>IF(D931&lt;Overview!$F$17,'='!G931/Overview!$F$26,Overview!$F$33)</f>
        <v>9.1428571428571423</v>
      </c>
      <c r="L931" s="72">
        <f t="shared" si="89"/>
        <v>9.1428571428571423</v>
      </c>
      <c r="M931" s="81">
        <f>MIN(1,Overview!$F$44*F931*(G931-Overview!$F$25)^2+0.2)</f>
        <v>1</v>
      </c>
      <c r="N931" s="48">
        <f>L931*F931*Overview!$F$8</f>
        <v>0.12482270400293095</v>
      </c>
      <c r="O931" s="48">
        <f>F931*Overview!$F$6</f>
        <v>2.3686817229354781E-3</v>
      </c>
      <c r="P931" s="122">
        <f>N931*(H931/G931-(1+Overview!$F$35/'='!G931)/(Overview!$F$37*Overview!$F$33))/('='!H931+Overview!$F$36)</f>
        <v>1.4101096111613805E-3</v>
      </c>
      <c r="Q931" s="128">
        <f>(N931/G931-P931)*H931*Overview!$F$29*'='!G931^3</f>
        <v>588.99299949943054</v>
      </c>
      <c r="R931" s="57">
        <f t="shared" si="84"/>
        <v>0</v>
      </c>
      <c r="S931" s="58">
        <f t="shared" si="85"/>
        <v>1.4237235999209367E-3</v>
      </c>
      <c r="T931" s="58">
        <f>IF(D931&lt;Overview!$F$18,(1-Overview!$F$9)*'='!Q931-'='!D931*'='!O931,0)</f>
        <v>0</v>
      </c>
      <c r="U931" s="54">
        <f>IF(D931&gt;=Overview!$F$18,(1-Overview!$F$9)*'='!Q931-Overview!$F$18*'='!O931,0)</f>
        <v>49.762710024219643</v>
      </c>
      <c r="V931" s="2"/>
      <c r="W931" s="112">
        <f>G931/Overview!$F$19</f>
        <v>4.4721152841286305</v>
      </c>
      <c r="X931" s="60">
        <f>G931^3*(1+H931*Overview!$F$38)</f>
        <v>34.934954560123018</v>
      </c>
      <c r="Y931" s="61">
        <f>G931^3*Overview!$F$42*(1+Overview!$F$38*H931)+I931*Overview!$F$39/Overview!$F$40</f>
        <v>3.5456074012562784</v>
      </c>
      <c r="AD931" s="2"/>
    </row>
    <row r="932" spans="1:30">
      <c r="A932" s="34">
        <v>929</v>
      </c>
      <c r="B932">
        <v>1</v>
      </c>
      <c r="C932">
        <v>24</v>
      </c>
      <c r="D932" s="149">
        <f t="shared" si="86"/>
        <v>178.09744310451387</v>
      </c>
      <c r="E932" s="125">
        <f>B932/(B932+Overview!$F$22)</f>
        <v>0.58823529411764708</v>
      </c>
      <c r="F932" s="118">
        <f>EXP(Overview!$F$21/Overview!$F$5-Overview!$F$21/('='!C932+273.15))</f>
        <v>1.2060497570954571</v>
      </c>
      <c r="G932" s="77">
        <f t="shared" si="87"/>
        <v>3.0303874055402424</v>
      </c>
      <c r="H932" s="115">
        <f t="shared" si="88"/>
        <v>0.58823529411764708</v>
      </c>
      <c r="I932" s="80">
        <f>IF((A932-Overview!$F$43)/365=ROUND((A932-Overview!$F$43)/365,0),I931*0.05,I931+U931)</f>
        <v>9288.4162650394446</v>
      </c>
      <c r="J932" s="70">
        <f>IF(D932&lt;Overview!$F$16,1,'='!G932/Overview!$F$26)</f>
        <v>131.18560197143907</v>
      </c>
      <c r="K932" s="71">
        <f>IF(D932&lt;Overview!$F$17,'='!G932/Overview!$F$26,Overview!$F$33)</f>
        <v>9.1428571428571423</v>
      </c>
      <c r="L932" s="72">
        <f t="shared" si="89"/>
        <v>9.1428571428571423</v>
      </c>
      <c r="M932" s="81">
        <f>MIN(1,Overview!$F$44*F932*(G932-Overview!$F$25)^2+0.2)</f>
        <v>1</v>
      </c>
      <c r="N932" s="48">
        <f>L932*F932*Overview!$F$8</f>
        <v>0.12482270400293095</v>
      </c>
      <c r="O932" s="48">
        <f>F932*Overview!$F$6</f>
        <v>2.3686817229354781E-3</v>
      </c>
      <c r="P932" s="122">
        <f>N932*(H932/G932-(1+Overview!$F$35/'='!G932)/(Overview!$F$37*Overview!$F$33))/('='!H932+Overview!$F$36)</f>
        <v>1.4067839615973902E-3</v>
      </c>
      <c r="Q932" s="128">
        <f>(N932/G932-P932)*H932*Overview!$F$29*'='!G932^3</f>
        <v>589.58629368078311</v>
      </c>
      <c r="R932" s="57">
        <f t="shared" si="84"/>
        <v>0</v>
      </c>
      <c r="S932" s="58">
        <f t="shared" si="85"/>
        <v>1.4210334665135799E-3</v>
      </c>
      <c r="T932" s="58">
        <f>IF(D932&lt;Overview!$F$18,(1-Overview!$F$9)*'='!Q932-'='!D932*'='!O932,0)</f>
        <v>0</v>
      </c>
      <c r="U932" s="54">
        <f>IF(D932&gt;=Overview!$F$18,(1-Overview!$F$9)*'='!Q932-Overview!$F$18*'='!O932,0)</f>
        <v>49.813258688470881</v>
      </c>
      <c r="V932" s="2"/>
      <c r="W932" s="112">
        <f>G932/Overview!$F$19</f>
        <v>4.4742173417100881</v>
      </c>
      <c r="X932" s="60">
        <f>G932^3*(1+H932*Overview!$F$38)</f>
        <v>34.984239833935661</v>
      </c>
      <c r="Y932" s="61">
        <f>G932^3*Overview!$F$42*(1+Overview!$F$38*H932)+I932*Overview!$F$39/Overview!$F$40</f>
        <v>3.5522054918441048</v>
      </c>
      <c r="AD932" s="2"/>
    </row>
    <row r="933" spans="1:30">
      <c r="A933" s="34">
        <v>930</v>
      </c>
      <c r="B933">
        <v>1</v>
      </c>
      <c r="C933">
        <v>24</v>
      </c>
      <c r="D933" s="149">
        <f t="shared" si="86"/>
        <v>178.09744310451387</v>
      </c>
      <c r="E933" s="125">
        <f>B933/(B933+Overview!$F$22)</f>
        <v>0.58823529411764708</v>
      </c>
      <c r="F933" s="118">
        <f>EXP(Overview!$F$21/Overview!$F$5-Overview!$F$21/('='!C933+273.15))</f>
        <v>1.2060497570954571</v>
      </c>
      <c r="G933" s="77">
        <f t="shared" si="87"/>
        <v>3.0318084390067561</v>
      </c>
      <c r="H933" s="115">
        <f t="shared" si="88"/>
        <v>0.58823529411764708</v>
      </c>
      <c r="I933" s="80">
        <f>IF((A933-Overview!$F$43)/365=ROUND((A933-Overview!$F$43)/365,0),I932*0.05,I932+U932)</f>
        <v>9338.2295237279159</v>
      </c>
      <c r="J933" s="70">
        <f>IF(D933&lt;Overview!$F$16,1,'='!G933/Overview!$F$26)</f>
        <v>131.24711857172105</v>
      </c>
      <c r="K933" s="71">
        <f>IF(D933&lt;Overview!$F$17,'='!G933/Overview!$F$26,Overview!$F$33)</f>
        <v>9.1428571428571423</v>
      </c>
      <c r="L933" s="72">
        <f t="shared" si="89"/>
        <v>9.1428571428571423</v>
      </c>
      <c r="M933" s="81">
        <f>MIN(1,Overview!$F$44*F933*(G933-Overview!$F$25)^2+0.2)</f>
        <v>1</v>
      </c>
      <c r="N933" s="48">
        <f>L933*F933*Overview!$F$8</f>
        <v>0.12482270400293095</v>
      </c>
      <c r="O933" s="48">
        <f>F933*Overview!$F$6</f>
        <v>2.3686817229354781E-3</v>
      </c>
      <c r="P933" s="122">
        <f>N933*(H933/G933-(1+Overview!$F$35/'='!G933)/(Overview!$F$37*Overview!$F$33))/('='!H933+Overview!$F$36)</f>
        <v>1.403467710439294E-3</v>
      </c>
      <c r="Q933" s="128">
        <f>(N933/G933-P933)*H933*Overview!$F$29*'='!G933^3</f>
        <v>590.17880032721621</v>
      </c>
      <c r="R933" s="57">
        <f t="shared" si="84"/>
        <v>0</v>
      </c>
      <c r="S933" s="58">
        <f t="shared" si="85"/>
        <v>1.4183484161277807E-3</v>
      </c>
      <c r="T933" s="58">
        <f>IF(D933&lt;Overview!$F$18,(1-Overview!$F$9)*'='!Q933-'='!D933*'='!O933,0)</f>
        <v>0</v>
      </c>
      <c r="U933" s="54">
        <f>IF(D933&gt;=Overview!$F$18,(1-Overview!$F$9)*'='!Q933-Overview!$F$18*'='!O933,0)</f>
        <v>49.863740254746979</v>
      </c>
      <c r="V933" s="2"/>
      <c r="W933" s="112">
        <f>G933/Overview!$F$19</f>
        <v>4.4763154274424277</v>
      </c>
      <c r="X933" s="60">
        <f>G933^3*(1+H933*Overview!$F$38)</f>
        <v>35.033478183466421</v>
      </c>
      <c r="Y933" s="61">
        <f>G933^3*Overview!$F$42*(1+Overview!$F$38*H933)+I933*Overview!$F$39/Overview!$F$40</f>
        <v>3.5588015558157911</v>
      </c>
      <c r="AD933" s="2"/>
    </row>
    <row r="934" spans="1:30">
      <c r="A934" s="34">
        <v>931</v>
      </c>
      <c r="B934">
        <v>1</v>
      </c>
      <c r="C934">
        <v>24</v>
      </c>
      <c r="D934" s="149">
        <f t="shared" si="86"/>
        <v>178.09744310451387</v>
      </c>
      <c r="E934" s="125">
        <f>B934/(B934+Overview!$F$22)</f>
        <v>0.58823529411764708</v>
      </c>
      <c r="F934" s="118">
        <f>EXP(Overview!$F$21/Overview!$F$5-Overview!$F$21/('='!C934+273.15))</f>
        <v>1.2060497570954571</v>
      </c>
      <c r="G934" s="77">
        <f t="shared" si="87"/>
        <v>3.0332267874228838</v>
      </c>
      <c r="H934" s="115">
        <f t="shared" si="88"/>
        <v>0.58823529411764708</v>
      </c>
      <c r="I934" s="80">
        <f>IF((A934-Overview!$F$43)/365=ROUND((A934-Overview!$F$43)/365,0),I933*0.05,I933+U933)</f>
        <v>9388.0932639826624</v>
      </c>
      <c r="J934" s="70">
        <f>IF(D934&lt;Overview!$F$16,1,'='!G934/Overview!$F$26)</f>
        <v>131.30851893605558</v>
      </c>
      <c r="K934" s="71">
        <f>IF(D934&lt;Overview!$F$17,'='!G934/Overview!$F$26,Overview!$F$33)</f>
        <v>9.1428571428571423</v>
      </c>
      <c r="L934" s="72">
        <f t="shared" si="89"/>
        <v>9.1428571428571423</v>
      </c>
      <c r="M934" s="81">
        <f>MIN(1,Overview!$F$44*F934*(G934-Overview!$F$25)^2+0.2)</f>
        <v>1</v>
      </c>
      <c r="N934" s="48">
        <f>L934*F934*Overview!$F$8</f>
        <v>0.12482270400293095</v>
      </c>
      <c r="O934" s="48">
        <f>F934*Overview!$F$6</f>
        <v>2.3686817229354781E-3</v>
      </c>
      <c r="P934" s="122">
        <f>N934*(H934/G934-(1+Overview!$F$35/'='!G934)/(Overview!$F$37*Overview!$F$33))/('='!H934+Overview!$F$36)</f>
        <v>1.4001608238089576E-3</v>
      </c>
      <c r="Q934" s="128">
        <f>(N934/G934-P934)*H934*Overview!$F$29*'='!G934^3</f>
        <v>590.77051971950755</v>
      </c>
      <c r="R934" s="57">
        <f t="shared" si="84"/>
        <v>0</v>
      </c>
      <c r="S934" s="58">
        <f t="shared" si="85"/>
        <v>1.4156684391591408E-3</v>
      </c>
      <c r="T934" s="58">
        <f>IF(D934&lt;Overview!$F$18,(1-Overview!$F$9)*'='!Q934-'='!D934*'='!O934,0)</f>
        <v>0</v>
      </c>
      <c r="U934" s="54">
        <f>IF(D934&gt;=Overview!$F$18,(1-Overview!$F$9)*'='!Q934-Overview!$F$18*'='!O934,0)</f>
        <v>49.914154746970205</v>
      </c>
      <c r="V934" s="2"/>
      <c r="W934" s="112">
        <f>G934/Overview!$F$19</f>
        <v>4.4784095488304798</v>
      </c>
      <c r="X934" s="60">
        <f>G934^3*(1+H934*Overview!$F$38)</f>
        <v>35.082669544534653</v>
      </c>
      <c r="Y934" s="61">
        <f>G934^3*Overview!$F$42*(1+Overview!$F$38*H934)+I934*Overview!$F$39/Overview!$F$40</f>
        <v>3.5653955844793659</v>
      </c>
      <c r="AD934" s="2"/>
    </row>
    <row r="935" spans="1:30">
      <c r="A935" s="34">
        <v>932</v>
      </c>
      <c r="B935">
        <v>1</v>
      </c>
      <c r="C935">
        <v>24</v>
      </c>
      <c r="D935" s="149">
        <f t="shared" si="86"/>
        <v>178.09744310451387</v>
      </c>
      <c r="E935" s="125">
        <f>B935/(B935+Overview!$F$22)</f>
        <v>0.58823529411764708</v>
      </c>
      <c r="F935" s="118">
        <f>EXP(Overview!$F$21/Overview!$F$5-Overview!$F$21/('='!C935+273.15))</f>
        <v>1.2060497570954571</v>
      </c>
      <c r="G935" s="77">
        <f t="shared" si="87"/>
        <v>3.0346424558620431</v>
      </c>
      <c r="H935" s="115">
        <f t="shared" si="88"/>
        <v>0.58823529411764708</v>
      </c>
      <c r="I935" s="80">
        <f>IF((A935-Overview!$F$43)/365=ROUND((A935-Overview!$F$43)/365,0),I934*0.05,I934+U934)</f>
        <v>9438.0074187296323</v>
      </c>
      <c r="J935" s="70">
        <f>IF(D935&lt;Overview!$F$16,1,'='!G935/Overview!$F$26)</f>
        <v>131.36980328407114</v>
      </c>
      <c r="K935" s="71">
        <f>IF(D935&lt;Overview!$F$17,'='!G935/Overview!$F$26,Overview!$F$33)</f>
        <v>9.1428571428571423</v>
      </c>
      <c r="L935" s="72">
        <f t="shared" si="89"/>
        <v>9.1428571428571423</v>
      </c>
      <c r="M935" s="81">
        <f>MIN(1,Overview!$F$44*F935*(G935-Overview!$F$25)^2+0.2)</f>
        <v>1</v>
      </c>
      <c r="N935" s="48">
        <f>L935*F935*Overview!$F$8</f>
        <v>0.12482270400293095</v>
      </c>
      <c r="O935" s="48">
        <f>F935*Overview!$F$6</f>
        <v>2.3686817229354781E-3</v>
      </c>
      <c r="P935" s="122">
        <f>N935*(H935/G935-(1+Overview!$F$35/'='!G935)/(Overview!$F$37*Overview!$F$33))/('='!H935+Overview!$F$36)</f>
        <v>1.3968632679859086E-3</v>
      </c>
      <c r="Q935" s="128">
        <f>(N935/G935-P935)*H935*Overview!$F$29*'='!G935^3</f>
        <v>591.36145214216867</v>
      </c>
      <c r="R935" s="57">
        <f t="shared" si="84"/>
        <v>0</v>
      </c>
      <c r="S935" s="58">
        <f t="shared" si="85"/>
        <v>1.4129935260214124E-3</v>
      </c>
      <c r="T935" s="58">
        <f>IF(D935&lt;Overview!$F$18,(1-Overview!$F$9)*'='!Q935-'='!D935*'='!O935,0)</f>
        <v>0</v>
      </c>
      <c r="U935" s="54">
        <f>IF(D935&gt;=Overview!$F$18,(1-Overview!$F$9)*'='!Q935-Overview!$F$18*'='!O935,0)</f>
        <v>49.96450218938093</v>
      </c>
      <c r="V935" s="2"/>
      <c r="W935" s="112">
        <f>G935/Overview!$F$19</f>
        <v>4.4804997133648943</v>
      </c>
      <c r="X935" s="60">
        <f>G935^3*(1+H935*Overview!$F$38)</f>
        <v>35.131813853535952</v>
      </c>
      <c r="Y935" s="61">
        <f>G935^3*Overview!$F$42*(1+Overview!$F$38*H935)+I935*Overview!$F$39/Overview!$F$40</f>
        <v>3.5719875691957594</v>
      </c>
      <c r="AD935" s="2"/>
    </row>
    <row r="936" spans="1:30">
      <c r="A936" s="34">
        <v>933</v>
      </c>
      <c r="B936">
        <v>1</v>
      </c>
      <c r="C936">
        <v>24</v>
      </c>
      <c r="D936" s="149">
        <f t="shared" si="86"/>
        <v>178.09744310451387</v>
      </c>
      <c r="E936" s="125">
        <f>B936/(B936+Overview!$F$22)</f>
        <v>0.58823529411764708</v>
      </c>
      <c r="F936" s="118">
        <f>EXP(Overview!$F$21/Overview!$F$5-Overview!$F$21/('='!C936+273.15))</f>
        <v>1.2060497570954571</v>
      </c>
      <c r="G936" s="77">
        <f t="shared" si="87"/>
        <v>3.0360554493880643</v>
      </c>
      <c r="H936" s="115">
        <f t="shared" si="88"/>
        <v>0.58823529411764708</v>
      </c>
      <c r="I936" s="80">
        <f>IF((A936-Overview!$F$43)/365=ROUND((A936-Overview!$F$43)/365,0),I935*0.05,I935+U935)</f>
        <v>9487.9719209190134</v>
      </c>
      <c r="J936" s="70">
        <f>IF(D936&lt;Overview!$F$16,1,'='!G936/Overview!$F$26)</f>
        <v>131.43097183498114</v>
      </c>
      <c r="K936" s="71">
        <f>IF(D936&lt;Overview!$F$17,'='!G936/Overview!$F$26,Overview!$F$33)</f>
        <v>9.1428571428571423</v>
      </c>
      <c r="L936" s="72">
        <f t="shared" si="89"/>
        <v>9.1428571428571423</v>
      </c>
      <c r="M936" s="81">
        <f>MIN(1,Overview!$F$44*F936*(G936-Overview!$F$25)^2+0.2)</f>
        <v>1</v>
      </c>
      <c r="N936" s="48">
        <f>L936*F936*Overview!$F$8</f>
        <v>0.12482270400293095</v>
      </c>
      <c r="O936" s="48">
        <f>F936*Overview!$F$6</f>
        <v>2.3686817229354781E-3</v>
      </c>
      <c r="P936" s="122">
        <f>N936*(H936/G936-(1+Overview!$F$35/'='!G936)/(Overview!$F$37*Overview!$F$33))/('='!H936+Overview!$F$36)</f>
        <v>1.3935750094064192E-3</v>
      </c>
      <c r="Q936" s="128">
        <f>(N936/G936-P936)*H936*Overview!$F$29*'='!G936^3</f>
        <v>591.95159788342403</v>
      </c>
      <c r="R936" s="57">
        <f t="shared" si="84"/>
        <v>0</v>
      </c>
      <c r="S936" s="58">
        <f t="shared" si="85"/>
        <v>1.4103236671464605E-3</v>
      </c>
      <c r="T936" s="58">
        <f>IF(D936&lt;Overview!$F$18,(1-Overview!$F$9)*'='!Q936-'='!D936*'='!O936,0)</f>
        <v>0</v>
      </c>
      <c r="U936" s="54">
        <f>IF(D936&gt;=Overview!$F$18,(1-Overview!$F$9)*'='!Q936-Overview!$F$18*'='!O936,0)</f>
        <v>50.014782606535888</v>
      </c>
      <c r="V936" s="2"/>
      <c r="W936" s="112">
        <f>G936/Overview!$F$19</f>
        <v>4.4825859285221679</v>
      </c>
      <c r="X936" s="60">
        <f>G936^3*(1+H936*Overview!$F$38)</f>
        <v>35.180911047439949</v>
      </c>
      <c r="Y936" s="61">
        <f>G936^3*Overview!$F$42*(1+Overview!$F$38*H936)+I936*Overview!$F$39/Overview!$F$40</f>
        <v>3.5785775013786214</v>
      </c>
      <c r="AD936" s="2"/>
    </row>
    <row r="937" spans="1:30">
      <c r="A937" s="34">
        <v>934</v>
      </c>
      <c r="B937">
        <v>1</v>
      </c>
      <c r="C937">
        <v>24</v>
      </c>
      <c r="D937" s="149">
        <f t="shared" si="86"/>
        <v>178.09744310451387</v>
      </c>
      <c r="E937" s="125">
        <f>B937/(B937+Overview!$F$22)</f>
        <v>0.58823529411764708</v>
      </c>
      <c r="F937" s="118">
        <f>EXP(Overview!$F$21/Overview!$F$5-Overview!$F$21/('='!C937+273.15))</f>
        <v>1.2060497570954571</v>
      </c>
      <c r="G937" s="77">
        <f t="shared" si="87"/>
        <v>3.0374657730552106</v>
      </c>
      <c r="H937" s="115">
        <f t="shared" si="88"/>
        <v>0.58823529411764708</v>
      </c>
      <c r="I937" s="80">
        <f>IF((A937-Overview!$F$43)/365=ROUND((A937-Overview!$F$43)/365,0),I936*0.05,I936+U936)</f>
        <v>9537.9867035255502</v>
      </c>
      <c r="J937" s="70">
        <f>IF(D937&lt;Overview!$F$16,1,'='!G937/Overview!$F$26)</f>
        <v>131.49202480758487</v>
      </c>
      <c r="K937" s="71">
        <f>IF(D937&lt;Overview!$F$17,'='!G937/Overview!$F$26,Overview!$F$33)</f>
        <v>9.1428571428571423</v>
      </c>
      <c r="L937" s="72">
        <f t="shared" si="89"/>
        <v>9.1428571428571423</v>
      </c>
      <c r="M937" s="81">
        <f>MIN(1,Overview!$F$44*F937*(G937-Overview!$F$25)^2+0.2)</f>
        <v>1</v>
      </c>
      <c r="N937" s="48">
        <f>L937*F937*Overview!$F$8</f>
        <v>0.12482270400293095</v>
      </c>
      <c r="O937" s="48">
        <f>F937*Overview!$F$6</f>
        <v>2.3686817229354781E-3</v>
      </c>
      <c r="P937" s="122">
        <f>N937*(H937/G937-(1+Overview!$F$35/'='!G937)/(Overview!$F$37*Overview!$F$33))/('='!H937+Overview!$F$36)</f>
        <v>1.3902960146625885E-3</v>
      </c>
      <c r="Q937" s="128">
        <f>(N937/G937-P937)*H937*Overview!$F$29*'='!G937^3</f>
        <v>592.54095723518913</v>
      </c>
      <c r="R937" s="57">
        <f t="shared" si="84"/>
        <v>0</v>
      </c>
      <c r="S937" s="58">
        <f t="shared" si="85"/>
        <v>1.4076588529842258E-3</v>
      </c>
      <c r="T937" s="58">
        <f>IF(D937&lt;Overview!$F$18,(1-Overview!$F$9)*'='!Q937-'='!D937*'='!O937,0)</f>
        <v>0</v>
      </c>
      <c r="U937" s="54">
        <f>IF(D937&gt;=Overview!$F$18,(1-Overview!$F$9)*'='!Q937-Overview!$F$18*'='!O937,0)</f>
        <v>50.064996023306271</v>
      </c>
      <c r="V937" s="2"/>
      <c r="W937" s="112">
        <f>G937/Overview!$F$19</f>
        <v>4.4846682017646691</v>
      </c>
      <c r="X937" s="60">
        <f>G937^3*(1+H937*Overview!$F$38)</f>
        <v>35.229961063788316</v>
      </c>
      <c r="Y937" s="61">
        <f>G937^3*Overview!$F$42*(1+Overview!$F$38*H937)+I937*Overview!$F$39/Overview!$F$40</f>
        <v>3.5851653724941497</v>
      </c>
      <c r="AD937" s="2"/>
    </row>
    <row r="938" spans="1:30">
      <c r="A938" s="34">
        <v>935</v>
      </c>
      <c r="B938">
        <v>1</v>
      </c>
      <c r="C938">
        <v>24</v>
      </c>
      <c r="D938" s="149">
        <f t="shared" si="86"/>
        <v>178.09744310451387</v>
      </c>
      <c r="E938" s="125">
        <f>B938/(B938+Overview!$F$22)</f>
        <v>0.58823529411764708</v>
      </c>
      <c r="F938" s="118">
        <f>EXP(Overview!$F$21/Overview!$F$5-Overview!$F$21/('='!C938+273.15))</f>
        <v>1.2060497570954571</v>
      </c>
      <c r="G938" s="77">
        <f t="shared" si="87"/>
        <v>3.0388734319081947</v>
      </c>
      <c r="H938" s="115">
        <f t="shared" si="88"/>
        <v>0.58823529411764708</v>
      </c>
      <c r="I938" s="80">
        <f>IF((A938-Overview!$F$43)/365=ROUND((A938-Overview!$F$43)/365,0),I937*0.05,I937+U937)</f>
        <v>9588.051699548856</v>
      </c>
      <c r="J938" s="70">
        <f>IF(D938&lt;Overview!$F$16,1,'='!G938/Overview!$F$26)</f>
        <v>131.55296242026819</v>
      </c>
      <c r="K938" s="71">
        <f>IF(D938&lt;Overview!$F$17,'='!G938/Overview!$F$26,Overview!$F$33)</f>
        <v>9.1428571428571423</v>
      </c>
      <c r="L938" s="72">
        <f t="shared" si="89"/>
        <v>9.1428571428571423</v>
      </c>
      <c r="M938" s="81">
        <f>MIN(1,Overview!$F$44*F938*(G938-Overview!$F$25)^2+0.2)</f>
        <v>1</v>
      </c>
      <c r="N938" s="48">
        <f>L938*F938*Overview!$F$8</f>
        <v>0.12482270400293095</v>
      </c>
      <c r="O938" s="48">
        <f>F938*Overview!$F$6</f>
        <v>2.3686817229354781E-3</v>
      </c>
      <c r="P938" s="122">
        <f>N938*(H938/G938-(1+Overview!$F$35/'='!G938)/(Overview!$F$37*Overview!$F$33))/('='!H938+Overview!$F$36)</f>
        <v>1.3870262505014501E-3</v>
      </c>
      <c r="Q938" s="128">
        <f>(N938/G938-P938)*H938*Overview!$F$29*'='!G938^3</f>
        <v>593.12953049304997</v>
      </c>
      <c r="R938" s="57">
        <f t="shared" si="84"/>
        <v>0</v>
      </c>
      <c r="S938" s="58">
        <f t="shared" si="85"/>
        <v>1.4049990740026988E-3</v>
      </c>
      <c r="T938" s="58">
        <f>IF(D938&lt;Overview!$F$18,(1-Overview!$F$9)*'='!Q938-'='!D938*'='!O938,0)</f>
        <v>0</v>
      </c>
      <c r="U938" s="54">
        <f>IF(D938&gt;=Overview!$F$18,(1-Overview!$F$9)*'='!Q938-Overview!$F$18*'='!O938,0)</f>
        <v>50.115142464876016</v>
      </c>
      <c r="V938" s="2"/>
      <c r="W938" s="112">
        <f>G938/Overview!$F$19</f>
        <v>4.4867465405406683</v>
      </c>
      <c r="X938" s="60">
        <f>G938^3*(1+H938*Overview!$F$38)</f>
        <v>35.278963840692597</v>
      </c>
      <c r="Y938" s="61">
        <f>G938^3*Overview!$F$42*(1+Overview!$F$38*H938)+I938*Overview!$F$39/Overview!$F$40</f>
        <v>3.5917511740609109</v>
      </c>
      <c r="AD938" s="2"/>
    </row>
    <row r="939" spans="1:30">
      <c r="A939" s="34">
        <v>936</v>
      </c>
      <c r="B939">
        <v>1</v>
      </c>
      <c r="C939">
        <v>24</v>
      </c>
      <c r="D939" s="149">
        <f t="shared" si="86"/>
        <v>178.09744310451387</v>
      </c>
      <c r="E939" s="125">
        <f>B939/(B939+Overview!$F$22)</f>
        <v>0.58823529411764708</v>
      </c>
      <c r="F939" s="118">
        <f>EXP(Overview!$F$21/Overview!$F$5-Overview!$F$21/('='!C939+273.15))</f>
        <v>1.2060497570954571</v>
      </c>
      <c r="G939" s="77">
        <f t="shared" si="87"/>
        <v>3.0402784309821973</v>
      </c>
      <c r="H939" s="115">
        <f t="shared" si="88"/>
        <v>0.58823529411764708</v>
      </c>
      <c r="I939" s="80">
        <f>IF((A939-Overview!$F$43)/365=ROUND((A939-Overview!$F$43)/365,0),I938*0.05,I938+U938)</f>
        <v>9638.1668420137321</v>
      </c>
      <c r="J939" s="70">
        <f>IF(D939&lt;Overview!$F$16,1,'='!G939/Overview!$F$26)</f>
        <v>131.61378489100423</v>
      </c>
      <c r="K939" s="71">
        <f>IF(D939&lt;Overview!$F$17,'='!G939/Overview!$F$26,Overview!$F$33)</f>
        <v>9.1428571428571423</v>
      </c>
      <c r="L939" s="72">
        <f t="shared" si="89"/>
        <v>9.1428571428571423</v>
      </c>
      <c r="M939" s="81">
        <f>MIN(1,Overview!$F$44*F939*(G939-Overview!$F$25)^2+0.2)</f>
        <v>1</v>
      </c>
      <c r="N939" s="48">
        <f>L939*F939*Overview!$F$8</f>
        <v>0.12482270400293095</v>
      </c>
      <c r="O939" s="48">
        <f>F939*Overview!$F$6</f>
        <v>2.3686817229354781E-3</v>
      </c>
      <c r="P939" s="122">
        <f>N939*(H939/G939-(1+Overview!$F$35/'='!G939)/(Overview!$F$37*Overview!$F$33))/('='!H939+Overview!$F$36)</f>
        <v>1.3837656838240639E-3</v>
      </c>
      <c r="Q939" s="128">
        <f>(N939/G939-P939)*H939*Overview!$F$29*'='!G939^3</f>
        <v>593.71731795624112</v>
      </c>
      <c r="R939" s="57">
        <f t="shared" si="84"/>
        <v>0</v>
      </c>
      <c r="S939" s="58">
        <f t="shared" si="85"/>
        <v>1.4023443206878773E-3</v>
      </c>
      <c r="T939" s="58">
        <f>IF(D939&lt;Overview!$F$18,(1-Overview!$F$9)*'='!Q939-'='!D939*'='!O939,0)</f>
        <v>0</v>
      </c>
      <c r="U939" s="54">
        <f>IF(D939&gt;=Overview!$F$18,(1-Overview!$F$9)*'='!Q939-Overview!$F$18*'='!O939,0)</f>
        <v>50.165221956739906</v>
      </c>
      <c r="V939" s="2"/>
      <c r="W939" s="112">
        <f>G939/Overview!$F$19</f>
        <v>4.4888209522843603</v>
      </c>
      <c r="X939" s="60">
        <f>G939^3*(1+H939*Overview!$F$38)</f>
        <v>35.327919316832087</v>
      </c>
      <c r="Y939" s="61">
        <f>G939^3*Overview!$F$42*(1+Overview!$F$38*H939)+I939*Overview!$F$39/Overview!$F$40</f>
        <v>3.5983348976496661</v>
      </c>
      <c r="AD939" s="2"/>
    </row>
    <row r="940" spans="1:30">
      <c r="A940" s="34">
        <v>937</v>
      </c>
      <c r="B940">
        <v>1</v>
      </c>
      <c r="C940">
        <v>24</v>
      </c>
      <c r="D940" s="149">
        <f t="shared" si="86"/>
        <v>178.09744310451387</v>
      </c>
      <c r="E940" s="125">
        <f>B940/(B940+Overview!$F$22)</f>
        <v>0.58823529411764708</v>
      </c>
      <c r="F940" s="118">
        <f>EXP(Overview!$F$21/Overview!$F$5-Overview!$F$21/('='!C940+273.15))</f>
        <v>1.2060497570954571</v>
      </c>
      <c r="G940" s="77">
        <f t="shared" si="87"/>
        <v>3.0416807753028854</v>
      </c>
      <c r="H940" s="115">
        <f t="shared" si="88"/>
        <v>0.58823529411764708</v>
      </c>
      <c r="I940" s="80">
        <f>IF((A940-Overview!$F$43)/365=ROUND((A940-Overview!$F$43)/365,0),I939*0.05,I939+U939)</f>
        <v>9688.3320639704725</v>
      </c>
      <c r="J940" s="70">
        <f>IF(D940&lt;Overview!$F$16,1,'='!G940/Overview!$F$26)</f>
        <v>131.67449243735436</v>
      </c>
      <c r="K940" s="71">
        <f>IF(D940&lt;Overview!$F$17,'='!G940/Overview!$F$26,Overview!$F$33)</f>
        <v>9.1428571428571423</v>
      </c>
      <c r="L940" s="72">
        <f t="shared" si="89"/>
        <v>9.1428571428571423</v>
      </c>
      <c r="M940" s="81">
        <f>MIN(1,Overview!$F$44*F940*(G940-Overview!$F$25)^2+0.2)</f>
        <v>1</v>
      </c>
      <c r="N940" s="48">
        <f>L940*F940*Overview!$F$8</f>
        <v>0.12482270400293095</v>
      </c>
      <c r="O940" s="48">
        <f>F940*Overview!$F$6</f>
        <v>2.3686817229354781E-3</v>
      </c>
      <c r="P940" s="122">
        <f>N940*(H940/G940-(1+Overview!$F$35/'='!G940)/(Overview!$F$37*Overview!$F$33))/('='!H940+Overview!$F$36)</f>
        <v>1.3805142816846307E-3</v>
      </c>
      <c r="Q940" s="128">
        <f>(N940/G940-P940)*H940*Overview!$F$29*'='!G940^3</f>
        <v>594.30431992762465</v>
      </c>
      <c r="R940" s="57">
        <f t="shared" si="84"/>
        <v>0</v>
      </c>
      <c r="S940" s="58">
        <f t="shared" si="85"/>
        <v>1.3996945835437378E-3</v>
      </c>
      <c r="T940" s="58">
        <f>IF(D940&lt;Overview!$F$18,(1-Overview!$F$9)*'='!Q940-'='!D940*'='!O940,0)</f>
        <v>0</v>
      </c>
      <c r="U940" s="54">
        <f>IF(D940&gt;=Overview!$F$18,(1-Overview!$F$9)*'='!Q940-Overview!$F$18*'='!O940,0)</f>
        <v>50.215234524701785</v>
      </c>
      <c r="V940" s="2"/>
      <c r="W940" s="112">
        <f>G940/Overview!$F$19</f>
        <v>4.4908914444158947</v>
      </c>
      <c r="X940" s="60">
        <f>G940^3*(1+H940*Overview!$F$38)</f>
        <v>35.37682743145178</v>
      </c>
      <c r="Y940" s="61">
        <f>G940^3*Overview!$F$42*(1+Overview!$F$38*H940)+I940*Overview!$F$39/Overview!$F$40</f>
        <v>3.6049165348831949</v>
      </c>
      <c r="AD940" s="2"/>
    </row>
    <row r="941" spans="1:30">
      <c r="A941" s="34">
        <v>938</v>
      </c>
      <c r="B941">
        <v>1</v>
      </c>
      <c r="C941">
        <v>24</v>
      </c>
      <c r="D941" s="149">
        <f t="shared" si="86"/>
        <v>178.09744310451387</v>
      </c>
      <c r="E941" s="125">
        <f>B941/(B941+Overview!$F$22)</f>
        <v>0.58823529411764708</v>
      </c>
      <c r="F941" s="118">
        <f>EXP(Overview!$F$21/Overview!$F$5-Overview!$F$21/('='!C941+273.15))</f>
        <v>1.2060497570954571</v>
      </c>
      <c r="G941" s="77">
        <f t="shared" si="87"/>
        <v>3.0430804698864291</v>
      </c>
      <c r="H941" s="115">
        <f t="shared" si="88"/>
        <v>0.58823529411764708</v>
      </c>
      <c r="I941" s="80">
        <f>IF((A941-Overview!$F$43)/365=ROUND((A941-Overview!$F$43)/365,0),I940*0.05,I940+U940)</f>
        <v>9738.5472984951739</v>
      </c>
      <c r="J941" s="70">
        <f>IF(D941&lt;Overview!$F$16,1,'='!G941/Overview!$F$26)</f>
        <v>131.73508527646879</v>
      </c>
      <c r="K941" s="71">
        <f>IF(D941&lt;Overview!$F$17,'='!G941/Overview!$F$26,Overview!$F$33)</f>
        <v>9.1428571428571423</v>
      </c>
      <c r="L941" s="72">
        <f t="shared" si="89"/>
        <v>9.1428571428571423</v>
      </c>
      <c r="M941" s="81">
        <f>MIN(1,Overview!$F$44*F941*(G941-Overview!$F$25)^2+0.2)</f>
        <v>1</v>
      </c>
      <c r="N941" s="48">
        <f>L941*F941*Overview!$F$8</f>
        <v>0.12482270400293095</v>
      </c>
      <c r="O941" s="48">
        <f>F941*Overview!$F$6</f>
        <v>2.3686817229354781E-3</v>
      </c>
      <c r="P941" s="122">
        <f>N941*(H941/G941-(1+Overview!$F$35/'='!G941)/(Overview!$F$37*Overview!$F$33))/('='!H941+Overview!$F$36)</f>
        <v>1.3772720112896031E-3</v>
      </c>
      <c r="Q941" s="128">
        <f>(N941/G941-P941)*H941*Overview!$F$29*'='!G941^3</f>
        <v>594.89053671366901</v>
      </c>
      <c r="R941" s="57">
        <f t="shared" si="84"/>
        <v>0</v>
      </c>
      <c r="S941" s="58">
        <f t="shared" si="85"/>
        <v>1.3970498530921976E-3</v>
      </c>
      <c r="T941" s="58">
        <f>IF(D941&lt;Overview!$F$18,(1-Overview!$F$9)*'='!Q941-'='!D941*'='!O941,0)</f>
        <v>0</v>
      </c>
      <c r="U941" s="54">
        <f>IF(D941&gt;=Overview!$F$18,(1-Overview!$F$9)*'='!Q941-Overview!$F$18*'='!O941,0)</f>
        <v>50.265180194872762</v>
      </c>
      <c r="V941" s="2"/>
      <c r="W941" s="112">
        <f>G941/Overview!$F$19</f>
        <v>4.492958024341398</v>
      </c>
      <c r="X941" s="60">
        <f>G941^3*(1+H941*Overview!$F$38)</f>
        <v>35.425688124360214</v>
      </c>
      <c r="Y941" s="61">
        <f>G941^3*Overview!$F$42*(1+Overview!$F$38*H941)+I941*Overview!$F$39/Overview!$F$40</f>
        <v>3.6114960774361182</v>
      </c>
      <c r="AD941" s="2"/>
    </row>
    <row r="942" spans="1:30">
      <c r="A942" s="34">
        <v>939</v>
      </c>
      <c r="B942">
        <v>1</v>
      </c>
      <c r="C942">
        <v>24</v>
      </c>
      <c r="D942" s="149">
        <f t="shared" si="86"/>
        <v>178.09744310451387</v>
      </c>
      <c r="E942" s="125">
        <f>B942/(B942+Overview!$F$22)</f>
        <v>0.58823529411764708</v>
      </c>
      <c r="F942" s="118">
        <f>EXP(Overview!$F$21/Overview!$F$5-Overview!$F$21/('='!C942+273.15))</f>
        <v>1.2060497570954571</v>
      </c>
      <c r="G942" s="77">
        <f t="shared" si="87"/>
        <v>3.0444775197395213</v>
      </c>
      <c r="H942" s="115">
        <f t="shared" si="88"/>
        <v>0.58823529411764708</v>
      </c>
      <c r="I942" s="80">
        <f>IF((A942-Overview!$F$43)/365=ROUND((A942-Overview!$F$43)/365,0),I941*0.05,I941+U941)</f>
        <v>9788.8124786900462</v>
      </c>
      <c r="J942" s="70">
        <f>IF(D942&lt;Overview!$F$16,1,'='!G942/Overview!$F$26)</f>
        <v>131.79556362508751</v>
      </c>
      <c r="K942" s="71">
        <f>IF(D942&lt;Overview!$F$17,'='!G942/Overview!$F$26,Overview!$F$33)</f>
        <v>9.1428571428571423</v>
      </c>
      <c r="L942" s="72">
        <f t="shared" si="89"/>
        <v>9.1428571428571423</v>
      </c>
      <c r="M942" s="81">
        <f>MIN(1,Overview!$F$44*F942*(G942-Overview!$F$25)^2+0.2)</f>
        <v>1</v>
      </c>
      <c r="N942" s="48">
        <f>L942*F942*Overview!$F$8</f>
        <v>0.12482270400293095</v>
      </c>
      <c r="O942" s="48">
        <f>F942*Overview!$F$6</f>
        <v>2.3686817229354781E-3</v>
      </c>
      <c r="P942" s="122">
        <f>N942*(H942/G942-(1+Overview!$F$35/'='!G942)/(Overview!$F$37*Overview!$F$33))/('='!H942+Overview!$F$36)</f>
        <v>1.3740388399968088E-3</v>
      </c>
      <c r="Q942" s="128">
        <f>(N942/G942-P942)*H942*Overview!$F$29*'='!G942^3</f>
        <v>595.47596862442856</v>
      </c>
      <c r="R942" s="57">
        <f t="shared" si="84"/>
        <v>0</v>
      </c>
      <c r="S942" s="58">
        <f t="shared" si="85"/>
        <v>1.3944101198730843E-3</v>
      </c>
      <c r="T942" s="58">
        <f>IF(D942&lt;Overview!$F$18,(1-Overview!$F$9)*'='!Q942-'='!D942*'='!O942,0)</f>
        <v>0</v>
      </c>
      <c r="U942" s="54">
        <f>IF(D942&gt;=Overview!$F$18,(1-Overview!$F$9)*'='!Q942-Overview!$F$18*'='!O942,0)</f>
        <v>50.315058993669474</v>
      </c>
      <c r="V942" s="2"/>
      <c r="W942" s="112">
        <f>G942/Overview!$F$19</f>
        <v>4.495020699453006</v>
      </c>
      <c r="X942" s="60">
        <f>G942^3*(1+H942*Overview!$F$38)</f>
        <v>35.474501335927449</v>
      </c>
      <c r="Y942" s="61">
        <f>G942^3*Overview!$F$42*(1+Overview!$F$38*H942)+I942*Overview!$F$39/Overview!$F$40</f>
        <v>3.6180735170347282</v>
      </c>
      <c r="AD942" s="2"/>
    </row>
    <row r="943" spans="1:30">
      <c r="A943" s="34">
        <v>940</v>
      </c>
      <c r="B943">
        <v>1</v>
      </c>
      <c r="C943">
        <v>24</v>
      </c>
      <c r="D943" s="149">
        <f t="shared" si="86"/>
        <v>178.09744310451387</v>
      </c>
      <c r="E943" s="125">
        <f>B943/(B943+Overview!$F$22)</f>
        <v>0.58823529411764708</v>
      </c>
      <c r="F943" s="118">
        <f>EXP(Overview!$F$21/Overview!$F$5-Overview!$F$21/('='!C943+273.15))</f>
        <v>1.2060497570954571</v>
      </c>
      <c r="G943" s="77">
        <f t="shared" si="87"/>
        <v>3.0458719298593944</v>
      </c>
      <c r="H943" s="115">
        <f t="shared" si="88"/>
        <v>0.58823529411764708</v>
      </c>
      <c r="I943" s="80">
        <f>IF((A943-Overview!$F$43)/365=ROUND((A943-Overview!$F$43)/365,0),I942*0.05,I942+U942)</f>
        <v>9839.1275376837148</v>
      </c>
      <c r="J943" s="70">
        <f>IF(D943&lt;Overview!$F$16,1,'='!G943/Overview!$F$26)</f>
        <v>131.8559276995409</v>
      </c>
      <c r="K943" s="71">
        <f>IF(D943&lt;Overview!$F$17,'='!G943/Overview!$F$26,Overview!$F$33)</f>
        <v>9.1428571428571423</v>
      </c>
      <c r="L943" s="72">
        <f t="shared" si="89"/>
        <v>9.1428571428571423</v>
      </c>
      <c r="M943" s="81">
        <f>MIN(1,Overview!$F$44*F943*(G943-Overview!$F$25)^2+0.2)</f>
        <v>1</v>
      </c>
      <c r="N943" s="48">
        <f>L943*F943*Overview!$F$8</f>
        <v>0.12482270400293095</v>
      </c>
      <c r="O943" s="48">
        <f>F943*Overview!$F$6</f>
        <v>2.3686817229354781E-3</v>
      </c>
      <c r="P943" s="122">
        <f>N943*(H943/G943-(1+Overview!$F$35/'='!G943)/(Overview!$F$37*Overview!$F$33))/('='!H943+Overview!$F$36)</f>
        <v>1.3708147353145776E-3</v>
      </c>
      <c r="Q943" s="128">
        <f>(N943/G943-P943)*H943*Overview!$F$29*'='!G943^3</f>
        <v>596.06061597352186</v>
      </c>
      <c r="R943" s="57">
        <f t="shared" si="84"/>
        <v>0</v>
      </c>
      <c r="S943" s="58">
        <f t="shared" si="85"/>
        <v>1.3917753744441023E-3</v>
      </c>
      <c r="T943" s="58">
        <f>IF(D943&lt;Overview!$F$18,(1-Overview!$F$9)*'='!Q943-'='!D943*'='!O943,0)</f>
        <v>0</v>
      </c>
      <c r="U943" s="54">
        <f>IF(D943&gt;=Overview!$F$18,(1-Overview!$F$9)*'='!Q943-Overview!$F$18*'='!O943,0)</f>
        <v>50.364870947812221</v>
      </c>
      <c r="V943" s="2"/>
      <c r="W943" s="112">
        <f>G943/Overview!$F$19</f>
        <v>4.497079477128886</v>
      </c>
      <c r="X943" s="60">
        <f>G943^3*(1+H943*Overview!$F$38)</f>
        <v>35.523267007082929</v>
      </c>
      <c r="Y943" s="61">
        <f>G943^3*Overview!$F$42*(1+Overview!$F$38*H943)+I943*Overview!$F$39/Overview!$F$40</f>
        <v>3.6246488454568104</v>
      </c>
      <c r="AD943" s="2"/>
    </row>
    <row r="944" spans="1:30">
      <c r="A944" s="34">
        <v>941</v>
      </c>
      <c r="B944">
        <v>1</v>
      </c>
      <c r="C944">
        <v>24</v>
      </c>
      <c r="D944" s="149">
        <f t="shared" si="86"/>
        <v>178.09744310451387</v>
      </c>
      <c r="E944" s="125">
        <f>B944/(B944+Overview!$F$22)</f>
        <v>0.58823529411764708</v>
      </c>
      <c r="F944" s="118">
        <f>EXP(Overview!$F$21/Overview!$F$5-Overview!$F$21/('='!C944+273.15))</f>
        <v>1.2060497570954571</v>
      </c>
      <c r="G944" s="77">
        <f t="shared" si="87"/>
        <v>3.0472637052338385</v>
      </c>
      <c r="H944" s="115">
        <f t="shared" si="88"/>
        <v>0.58823529411764708</v>
      </c>
      <c r="I944" s="80">
        <f>IF((A944-Overview!$F$43)/365=ROUND((A944-Overview!$F$43)/365,0),I943*0.05,I943+U943)</f>
        <v>9889.4924086315277</v>
      </c>
      <c r="J944" s="70">
        <f>IF(D944&lt;Overview!$F$16,1,'='!G944/Overview!$F$26)</f>
        <v>131.91617771575059</v>
      </c>
      <c r="K944" s="71">
        <f>IF(D944&lt;Overview!$F$17,'='!G944/Overview!$F$26,Overview!$F$33)</f>
        <v>9.1428571428571423</v>
      </c>
      <c r="L944" s="72">
        <f t="shared" si="89"/>
        <v>9.1428571428571423</v>
      </c>
      <c r="M944" s="81">
        <f>MIN(1,Overview!$F$44*F944*(G944-Overview!$F$25)^2+0.2)</f>
        <v>1</v>
      </c>
      <c r="N944" s="48">
        <f>L944*F944*Overview!$F$8</f>
        <v>0.12482270400293095</v>
      </c>
      <c r="O944" s="48">
        <f>F944*Overview!$F$6</f>
        <v>2.3686817229354781E-3</v>
      </c>
      <c r="P944" s="122">
        <f>N944*(H944/G944-(1+Overview!$F$35/'='!G944)/(Overview!$F$37*Overview!$F$33))/('='!H944+Overview!$F$36)</f>
        <v>1.3675996649008691E-3</v>
      </c>
      <c r="Q944" s="128">
        <f>(N944/G944-P944)*H944*Overview!$F$29*'='!G944^3</f>
        <v>596.64447907811189</v>
      </c>
      <c r="R944" s="57">
        <f t="shared" si="84"/>
        <v>0</v>
      </c>
      <c r="S944" s="58">
        <f t="shared" si="85"/>
        <v>1.3891456073807928E-3</v>
      </c>
      <c r="T944" s="58">
        <f>IF(D944&lt;Overview!$F$18,(1-Overview!$F$9)*'='!Q944-'='!D944*'='!O944,0)</f>
        <v>0</v>
      </c>
      <c r="U944" s="54">
        <f>IF(D944&gt;=Overview!$F$18,(1-Overview!$F$9)*'='!Q944-Overview!$F$18*'='!O944,0)</f>
        <v>50.414616084323292</v>
      </c>
      <c r="V944" s="2"/>
      <c r="W944" s="112">
        <f>G944/Overview!$F$19</f>
        <v>4.499134364733262</v>
      </c>
      <c r="X944" s="60">
        <f>G944^3*(1+H944*Overview!$F$38)</f>
        <v>35.571985079313414</v>
      </c>
      <c r="Y944" s="61">
        <f>G944^3*Overview!$F$42*(1+Overview!$F$38*H944)+I944*Overview!$F$39/Overview!$F$40</f>
        <v>3.631222054531468</v>
      </c>
      <c r="AD944" s="2"/>
    </row>
    <row r="945" spans="1:30">
      <c r="A945" s="34">
        <v>942</v>
      </c>
      <c r="B945">
        <v>1</v>
      </c>
      <c r="C945">
        <v>24</v>
      </c>
      <c r="D945" s="149">
        <f t="shared" si="86"/>
        <v>178.09744310451387</v>
      </c>
      <c r="E945" s="125">
        <f>B945/(B945+Overview!$F$22)</f>
        <v>0.58823529411764708</v>
      </c>
      <c r="F945" s="118">
        <f>EXP(Overview!$F$21/Overview!$F$5-Overview!$F$21/('='!C945+273.15))</f>
        <v>1.2060497570954571</v>
      </c>
      <c r="G945" s="77">
        <f t="shared" si="87"/>
        <v>3.0486528508412194</v>
      </c>
      <c r="H945" s="115">
        <f t="shared" si="88"/>
        <v>0.58823529411764708</v>
      </c>
      <c r="I945" s="80">
        <f>IF((A945-Overview!$F$43)/365=ROUND((A945-Overview!$F$43)/365,0),I944*0.05,I944+U944)</f>
        <v>9939.9070247158506</v>
      </c>
      <c r="J945" s="70">
        <f>IF(D945&lt;Overview!$F$16,1,'='!G945/Overview!$F$26)</f>
        <v>131.97631388923028</v>
      </c>
      <c r="K945" s="71">
        <f>IF(D945&lt;Overview!$F$17,'='!G945/Overview!$F$26,Overview!$F$33)</f>
        <v>9.1428571428571423</v>
      </c>
      <c r="L945" s="72">
        <f t="shared" si="89"/>
        <v>9.1428571428571423</v>
      </c>
      <c r="M945" s="81">
        <f>MIN(1,Overview!$F$44*F945*(G945-Overview!$F$25)^2+0.2)</f>
        <v>1</v>
      </c>
      <c r="N945" s="48">
        <f>L945*F945*Overview!$F$8</f>
        <v>0.12482270400293095</v>
      </c>
      <c r="O945" s="48">
        <f>F945*Overview!$F$6</f>
        <v>2.3686817229354781E-3</v>
      </c>
      <c r="P945" s="122">
        <f>N945*(H945/G945-(1+Overview!$F$35/'='!G945)/(Overview!$F$37*Overview!$F$33))/('='!H945+Overview!$F$36)</f>
        <v>1.3643935965624192E-3</v>
      </c>
      <c r="Q945" s="128">
        <f>(N945/G945-P945)*H945*Overview!$F$29*'='!G945^3</f>
        <v>597.22755825888407</v>
      </c>
      <c r="R945" s="57">
        <f t="shared" si="84"/>
        <v>0</v>
      </c>
      <c r="S945" s="58">
        <f t="shared" si="85"/>
        <v>1.386520809276508E-3</v>
      </c>
      <c r="T945" s="58">
        <f>IF(D945&lt;Overview!$F$18,(1-Overview!$F$9)*'='!Q945-'='!D945*'='!O945,0)</f>
        <v>0</v>
      </c>
      <c r="U945" s="54">
        <f>IF(D945&gt;=Overview!$F$18,(1-Overview!$F$9)*'='!Q945-Overview!$F$18*'='!O945,0)</f>
        <v>50.464294430525086</v>
      </c>
      <c r="V945" s="2"/>
      <c r="W945" s="112">
        <f>G945/Overview!$F$19</f>
        <v>4.5011853696164463</v>
      </c>
      <c r="X945" s="60">
        <f>G945^3*(1+H945*Overview!$F$38)</f>
        <v>35.620655494660916</v>
      </c>
      <c r="Y945" s="61">
        <f>G945^3*Overview!$F$42*(1+Overview!$F$38*H945)+I945*Overview!$F$39/Overview!$F$40</f>
        <v>3.6377931361389524</v>
      </c>
      <c r="AD945" s="2"/>
    </row>
    <row r="946" spans="1:30">
      <c r="A946" s="34">
        <v>943</v>
      </c>
      <c r="B946">
        <v>1</v>
      </c>
      <c r="C946">
        <v>24</v>
      </c>
      <c r="D946" s="149">
        <f t="shared" si="86"/>
        <v>178.09744310451387</v>
      </c>
      <c r="E946" s="125">
        <f>B946/(B946+Overview!$F$22)</f>
        <v>0.58823529411764708</v>
      </c>
      <c r="F946" s="118">
        <f>EXP(Overview!$F$21/Overview!$F$5-Overview!$F$21/('='!C946+273.15))</f>
        <v>1.2060497570954571</v>
      </c>
      <c r="G946" s="77">
        <f t="shared" si="87"/>
        <v>3.0500393716504961</v>
      </c>
      <c r="H946" s="115">
        <f t="shared" si="88"/>
        <v>0.58823529411764708</v>
      </c>
      <c r="I946" s="80">
        <f>IF((A946-Overview!$F$43)/365=ROUND((A946-Overview!$F$43)/365,0),I945*0.05,I945+U945)</f>
        <v>9990.3713191463758</v>
      </c>
      <c r="J946" s="70">
        <f>IF(D946&lt;Overview!$F$16,1,'='!G946/Overview!$F$26)</f>
        <v>132.03633643508641</v>
      </c>
      <c r="K946" s="71">
        <f>IF(D946&lt;Overview!$F$17,'='!G946/Overview!$F$26,Overview!$F$33)</f>
        <v>9.1428571428571423</v>
      </c>
      <c r="L946" s="72">
        <f t="shared" si="89"/>
        <v>9.1428571428571423</v>
      </c>
      <c r="M946" s="81">
        <f>MIN(1,Overview!$F$44*F946*(G946-Overview!$F$25)^2+0.2)</f>
        <v>1</v>
      </c>
      <c r="N946" s="48">
        <f>L946*F946*Overview!$F$8</f>
        <v>0.12482270400293095</v>
      </c>
      <c r="O946" s="48">
        <f>F946*Overview!$F$6</f>
        <v>2.3686817229354781E-3</v>
      </c>
      <c r="P946" s="122">
        <f>N946*(H946/G946-(1+Overview!$F$35/'='!G946)/(Overview!$F$37*Overview!$F$33))/('='!H946+Overview!$F$36)</f>
        <v>1.3611964982538798E-3</v>
      </c>
      <c r="Q946" s="128">
        <f>(N946/G946-P946)*H946*Overview!$F$29*'='!G946^3</f>
        <v>597.80985384002656</v>
      </c>
      <c r="R946" s="57">
        <f t="shared" si="84"/>
        <v>0</v>
      </c>
      <c r="S946" s="58">
        <f t="shared" si="85"/>
        <v>1.3839009707423732E-3</v>
      </c>
      <c r="T946" s="58">
        <f>IF(D946&lt;Overview!$F$18,(1-Overview!$F$9)*'='!Q946-'='!D946*'='!O946,0)</f>
        <v>0</v>
      </c>
      <c r="U946" s="54">
        <f>IF(D946&gt;=Overview!$F$18,(1-Overview!$F$9)*'='!Q946-Overview!$F$18*'='!O946,0)</f>
        <v>50.513906014038426</v>
      </c>
      <c r="V946" s="2"/>
      <c r="W946" s="112">
        <f>G946/Overview!$F$19</f>
        <v>4.503232499114862</v>
      </c>
      <c r="X946" s="60">
        <f>G946^3*(1+H946*Overview!$F$38)</f>
        <v>35.669278195720594</v>
      </c>
      <c r="Y946" s="61">
        <f>G946^3*Overview!$F$42*(1+Overview!$F$38*H946)+I946*Overview!$F$39/Overview!$F$40</f>
        <v>3.644362082210487</v>
      </c>
      <c r="AD946" s="2"/>
    </row>
    <row r="947" spans="1:30">
      <c r="A947" s="34">
        <v>944</v>
      </c>
      <c r="B947">
        <v>1</v>
      </c>
      <c r="C947">
        <v>24</v>
      </c>
      <c r="D947" s="149">
        <f t="shared" si="86"/>
        <v>178.09744310451387</v>
      </c>
      <c r="E947" s="125">
        <f>B947/(B947+Overview!$F$22)</f>
        <v>0.58823529411764708</v>
      </c>
      <c r="F947" s="118">
        <f>EXP(Overview!$F$21/Overview!$F$5-Overview!$F$21/('='!C947+273.15))</f>
        <v>1.2060497570954571</v>
      </c>
      <c r="G947" s="77">
        <f t="shared" si="87"/>
        <v>3.0514232726212387</v>
      </c>
      <c r="H947" s="115">
        <f t="shared" si="88"/>
        <v>0.58823529411764708</v>
      </c>
      <c r="I947" s="80">
        <f>IF((A947-Overview!$F$43)/365=ROUND((A947-Overview!$F$43)/365,0),I946*0.05,I946+U946)</f>
        <v>10040.885225160415</v>
      </c>
      <c r="J947" s="70">
        <f>IF(D947&lt;Overview!$F$16,1,'='!G947/Overview!$F$26)</f>
        <v>132.09624556801899</v>
      </c>
      <c r="K947" s="71">
        <f>IF(D947&lt;Overview!$F$17,'='!G947/Overview!$F$26,Overview!$F$33)</f>
        <v>9.1428571428571423</v>
      </c>
      <c r="L947" s="72">
        <f t="shared" si="89"/>
        <v>9.1428571428571423</v>
      </c>
      <c r="M947" s="81">
        <f>MIN(1,Overview!$F$44*F947*(G947-Overview!$F$25)^2+0.2)</f>
        <v>1</v>
      </c>
      <c r="N947" s="48">
        <f>L947*F947*Overview!$F$8</f>
        <v>0.12482270400293095</v>
      </c>
      <c r="O947" s="48">
        <f>F947*Overview!$F$6</f>
        <v>2.3686817229354781E-3</v>
      </c>
      <c r="P947" s="122">
        <f>N947*(H947/G947-(1+Overview!$F$35/'='!G947)/(Overview!$F$37*Overview!$F$33))/('='!H947+Overview!$F$36)</f>
        <v>1.3580083380769709E-3</v>
      </c>
      <c r="Q947" s="128">
        <f>(N947/G947-P947)*H947*Overview!$F$29*'='!G947^3</f>
        <v>598.39136614920972</v>
      </c>
      <c r="R947" s="57">
        <f t="shared" si="84"/>
        <v>0</v>
      </c>
      <c r="S947" s="58">
        <f t="shared" si="85"/>
        <v>1.3812860824072533E-3</v>
      </c>
      <c r="T947" s="58">
        <f>IF(D947&lt;Overview!$F$18,(1-Overview!$F$9)*'='!Q947-'='!D947*'='!O947,0)</f>
        <v>0</v>
      </c>
      <c r="U947" s="54">
        <f>IF(D947&gt;=Overview!$F$18,(1-Overview!$F$9)*'='!Q947-Overview!$F$18*'='!O947,0)</f>
        <v>50.563450862780833</v>
      </c>
      <c r="V947" s="2"/>
      <c r="W947" s="112">
        <f>G947/Overview!$F$19</f>
        <v>4.5052757605510685</v>
      </c>
      <c r="X947" s="60">
        <f>G947^3*(1+H947*Overview!$F$38)</f>
        <v>35.717853125638705</v>
      </c>
      <c r="Y947" s="61">
        <f>G947^3*Overview!$F$42*(1+Overview!$F$38*H947)+I947*Overview!$F$39/Overview!$F$40</f>
        <v>3.6509288847280903</v>
      </c>
      <c r="AD947" s="2"/>
    </row>
    <row r="948" spans="1:30">
      <c r="A948" s="34">
        <v>945</v>
      </c>
      <c r="B948">
        <v>1</v>
      </c>
      <c r="C948">
        <v>24</v>
      </c>
      <c r="D948" s="149">
        <f t="shared" si="86"/>
        <v>178.09744310451387</v>
      </c>
      <c r="E948" s="125">
        <f>B948/(B948+Overview!$F$22)</f>
        <v>0.58823529411764708</v>
      </c>
      <c r="F948" s="118">
        <f>EXP(Overview!$F$21/Overview!$F$5-Overview!$F$21/('='!C948+273.15))</f>
        <v>1.2060497570954571</v>
      </c>
      <c r="G948" s="77">
        <f t="shared" si="87"/>
        <v>3.0528045587036461</v>
      </c>
      <c r="H948" s="115">
        <f t="shared" si="88"/>
        <v>0.58823529411764708</v>
      </c>
      <c r="I948" s="80">
        <f>IF((A948-Overview!$F$43)/365=ROUND((A948-Overview!$F$43)/365,0),I947*0.05,I947+U947)</f>
        <v>10091.448676023196</v>
      </c>
      <c r="J948" s="70">
        <f>IF(D948&lt;Overview!$F$16,1,'='!G948/Overview!$F$26)</f>
        <v>132.15604150232235</v>
      </c>
      <c r="K948" s="71">
        <f>IF(D948&lt;Overview!$F$17,'='!G948/Overview!$F$26,Overview!$F$33)</f>
        <v>9.1428571428571423</v>
      </c>
      <c r="L948" s="72">
        <f t="shared" si="89"/>
        <v>9.1428571428571423</v>
      </c>
      <c r="M948" s="81">
        <f>MIN(1,Overview!$F$44*F948*(G948-Overview!$F$25)^2+0.2)</f>
        <v>1</v>
      </c>
      <c r="N948" s="48">
        <f>L948*F948*Overview!$F$8</f>
        <v>0.12482270400293095</v>
      </c>
      <c r="O948" s="48">
        <f>F948*Overview!$F$6</f>
        <v>2.3686817229354781E-3</v>
      </c>
      <c r="P948" s="122">
        <f>N948*(H948/G948-(1+Overview!$F$35/'='!G948)/(Overview!$F$37*Overview!$F$33))/('='!H948+Overview!$F$36)</f>
        <v>1.3548290842796372E-3</v>
      </c>
      <c r="Q948" s="128">
        <f>(N948/G948-P948)*H948*Overview!$F$29*'='!G948^3</f>
        <v>598.97209551756441</v>
      </c>
      <c r="R948" s="57">
        <f t="shared" si="84"/>
        <v>0</v>
      </c>
      <c r="S948" s="58">
        <f t="shared" si="85"/>
        <v>1.3786761349177208E-3</v>
      </c>
      <c r="T948" s="58">
        <f>IF(D948&lt;Overview!$F$18,(1-Overview!$F$9)*'='!Q948-'='!D948*'='!O948,0)</f>
        <v>0</v>
      </c>
      <c r="U948" s="54">
        <f>IF(D948&gt;=Overview!$F$18,(1-Overview!$F$9)*'='!Q948-Overview!$F$18*'='!O948,0)</f>
        <v>50.612929004964649</v>
      </c>
      <c r="V948" s="2"/>
      <c r="W948" s="112">
        <f>G948/Overview!$F$19</f>
        <v>4.5073151612337901</v>
      </c>
      <c r="X948" s="60">
        <f>G948^3*(1+H948*Overview!$F$38)</f>
        <v>35.766380228110513</v>
      </c>
      <c r="Y948" s="61">
        <f>G948^3*Overview!$F$42*(1+Overview!$F$38*H948)+I948*Overview!$F$39/Overview!$F$40</f>
        <v>3.6574935357244081</v>
      </c>
      <c r="AD948" s="2"/>
    </row>
    <row r="949" spans="1:30">
      <c r="A949" s="34">
        <v>946</v>
      </c>
      <c r="B949">
        <v>1</v>
      </c>
      <c r="C949">
        <v>24</v>
      </c>
      <c r="D949" s="149">
        <f t="shared" si="86"/>
        <v>178.09744310451387</v>
      </c>
      <c r="E949" s="125">
        <f>B949/(B949+Overview!$F$22)</f>
        <v>0.58823529411764708</v>
      </c>
      <c r="F949" s="118">
        <f>EXP(Overview!$F$21/Overview!$F$5-Overview!$F$21/('='!C949+273.15))</f>
        <v>1.2060497570954571</v>
      </c>
      <c r="G949" s="77">
        <f t="shared" si="87"/>
        <v>3.0541832348385638</v>
      </c>
      <c r="H949" s="115">
        <f t="shared" si="88"/>
        <v>0.58823529411764708</v>
      </c>
      <c r="I949" s="80">
        <f>IF((A949-Overview!$F$43)/365=ROUND((A949-Overview!$F$43)/365,0),I948*0.05,I948+U948)</f>
        <v>10142.061605028161</v>
      </c>
      <c r="J949" s="70">
        <f>IF(D949&lt;Overview!$F$16,1,'='!G949/Overview!$F$26)</f>
        <v>132.21572445188588</v>
      </c>
      <c r="K949" s="71">
        <f>IF(D949&lt;Overview!$F$17,'='!G949/Overview!$F$26,Overview!$F$33)</f>
        <v>9.1428571428571423</v>
      </c>
      <c r="L949" s="72">
        <f t="shared" si="89"/>
        <v>9.1428571428571423</v>
      </c>
      <c r="M949" s="81">
        <f>MIN(1,Overview!$F$44*F949*(G949-Overview!$F$25)^2+0.2)</f>
        <v>1</v>
      </c>
      <c r="N949" s="48">
        <f>L949*F949*Overview!$F$8</f>
        <v>0.12482270400293095</v>
      </c>
      <c r="O949" s="48">
        <f>F949*Overview!$F$6</f>
        <v>2.3686817229354781E-3</v>
      </c>
      <c r="P949" s="122">
        <f>N949*(H949/G949-(1+Overview!$F$35/'='!G949)/(Overview!$F$37*Overview!$F$33))/('='!H949+Overview!$F$36)</f>
        <v>1.351658705255212E-3</v>
      </c>
      <c r="Q949" s="128">
        <f>(N949/G949-P949)*H949*Overview!$F$29*'='!G949^3</f>
        <v>599.55204227966306</v>
      </c>
      <c r="R949" s="57">
        <f t="shared" si="84"/>
        <v>0</v>
      </c>
      <c r="S949" s="58">
        <f t="shared" si="85"/>
        <v>1.3760711189380228E-3</v>
      </c>
      <c r="T949" s="58">
        <f>IF(D949&lt;Overview!$F$18,(1-Overview!$F$9)*'='!Q949-'='!D949*'='!O949,0)</f>
        <v>0</v>
      </c>
      <c r="U949" s="54">
        <f>IF(D949&gt;=Overview!$F$18,(1-Overview!$F$9)*'='!Q949-Overview!$F$18*'='!O949,0)</f>
        <v>50.662340469095454</v>
      </c>
      <c r="V949" s="2"/>
      <c r="W949" s="112">
        <f>G949/Overview!$F$19</f>
        <v>4.5093507084579416</v>
      </c>
      <c r="X949" s="60">
        <f>G949^3*(1+H949*Overview!$F$38)</f>
        <v>35.814859447378268</v>
      </c>
      <c r="Y949" s="61">
        <f>G949^3*Overview!$F$42*(1+Overview!$F$38*H949)+I949*Overview!$F$39/Overview!$F$40</f>
        <v>3.6640560272825402</v>
      </c>
      <c r="AD949" s="2"/>
    </row>
    <row r="950" spans="1:30">
      <c r="A950" s="34">
        <v>947</v>
      </c>
      <c r="B950">
        <v>1</v>
      </c>
      <c r="C950">
        <v>24</v>
      </c>
      <c r="D950" s="149">
        <f t="shared" si="86"/>
        <v>178.09744310451387</v>
      </c>
      <c r="E950" s="125">
        <f>B950/(B950+Overview!$F$22)</f>
        <v>0.58823529411764708</v>
      </c>
      <c r="F950" s="118">
        <f>EXP(Overview!$F$21/Overview!$F$5-Overview!$F$21/('='!C950+273.15))</f>
        <v>1.2060497570954571</v>
      </c>
      <c r="G950" s="77">
        <f t="shared" si="87"/>
        <v>3.0555593059575017</v>
      </c>
      <c r="H950" s="115">
        <f t="shared" si="88"/>
        <v>0.58823529411764708</v>
      </c>
      <c r="I950" s="80">
        <f>IF((A950-Overview!$F$43)/365=ROUND((A950-Overview!$F$43)/365,0),I949*0.05,I949+U949)</f>
        <v>10192.723945497257</v>
      </c>
      <c r="J950" s="70">
        <f>IF(D950&lt;Overview!$F$16,1,'='!G950/Overview!$F$26)</f>
        <v>132.27529463019488</v>
      </c>
      <c r="K950" s="71">
        <f>IF(D950&lt;Overview!$F$17,'='!G950/Overview!$F$26,Overview!$F$33)</f>
        <v>9.1428571428571423</v>
      </c>
      <c r="L950" s="72">
        <f t="shared" si="89"/>
        <v>9.1428571428571423</v>
      </c>
      <c r="M950" s="81">
        <f>MIN(1,Overview!$F$44*F950*(G950-Overview!$F$25)^2+0.2)</f>
        <v>1</v>
      </c>
      <c r="N950" s="48">
        <f>L950*F950*Overview!$F$8</f>
        <v>0.12482270400293095</v>
      </c>
      <c r="O950" s="48">
        <f>F950*Overview!$F$6</f>
        <v>2.3686817229354781E-3</v>
      </c>
      <c r="P950" s="122">
        <f>N950*(H950/G950-(1+Overview!$F$35/'='!G950)/(Overview!$F$37*Overview!$F$33))/('='!H950+Overview!$F$36)</f>
        <v>1.3484971695415821E-3</v>
      </c>
      <c r="Q950" s="128">
        <f>(N950/G950-P950)*H950*Overview!$F$29*'='!G950^3</f>
        <v>600.13120677349866</v>
      </c>
      <c r="R950" s="57">
        <f t="shared" si="84"/>
        <v>0</v>
      </c>
      <c r="S950" s="58">
        <f t="shared" si="85"/>
        <v>1.373471025150044E-3</v>
      </c>
      <c r="T950" s="58">
        <f>IF(D950&lt;Overview!$F$18,(1-Overview!$F$9)*'='!Q950-'='!D950*'='!O950,0)</f>
        <v>0</v>
      </c>
      <c r="U950" s="54">
        <f>IF(D950&gt;=Overview!$F$18,(1-Overview!$F$9)*'='!Q950-Overview!$F$18*'='!O950,0)</f>
        <v>50.711685283970247</v>
      </c>
      <c r="V950" s="2"/>
      <c r="W950" s="112">
        <f>G950/Overview!$F$19</f>
        <v>4.5113824095046535</v>
      </c>
      <c r="X950" s="60">
        <f>G950^3*(1+H950*Overview!$F$38)</f>
        <v>35.863290728229096</v>
      </c>
      <c r="Y950" s="61">
        <f>G950^3*Overview!$F$42*(1+Overview!$F$38*H950)+I950*Overview!$F$39/Overview!$F$40</f>
        <v>3.6706163515358634</v>
      </c>
      <c r="AD950" s="2"/>
    </row>
    <row r="951" spans="1:30">
      <c r="A951" s="34">
        <v>948</v>
      </c>
      <c r="B951">
        <v>1</v>
      </c>
      <c r="C951">
        <v>24</v>
      </c>
      <c r="D951" s="149">
        <f t="shared" si="86"/>
        <v>178.09744310451387</v>
      </c>
      <c r="E951" s="125">
        <f>B951/(B951+Overview!$F$22)</f>
        <v>0.58823529411764708</v>
      </c>
      <c r="F951" s="118">
        <f>EXP(Overview!$F$21/Overview!$F$5-Overview!$F$21/('='!C951+273.15))</f>
        <v>1.2060497570954571</v>
      </c>
      <c r="G951" s="77">
        <f t="shared" si="87"/>
        <v>3.0569327769826518</v>
      </c>
      <c r="H951" s="115">
        <f t="shared" si="88"/>
        <v>0.58823529411764708</v>
      </c>
      <c r="I951" s="80">
        <f>IF((A951-Overview!$F$43)/365=ROUND((A951-Overview!$F$43)/365,0),I950*0.05,I950+U950)</f>
        <v>10243.435630781227</v>
      </c>
      <c r="J951" s="70">
        <f>IF(D951&lt;Overview!$F$16,1,'='!G951/Overview!$F$26)</f>
        <v>132.33475225033126</v>
      </c>
      <c r="K951" s="71">
        <f>IF(D951&lt;Overview!$F$17,'='!G951/Overview!$F$26,Overview!$F$33)</f>
        <v>9.1428571428571423</v>
      </c>
      <c r="L951" s="72">
        <f t="shared" si="89"/>
        <v>9.1428571428571423</v>
      </c>
      <c r="M951" s="81">
        <f>MIN(1,Overview!$F$44*F951*(G951-Overview!$F$25)^2+0.2)</f>
        <v>1</v>
      </c>
      <c r="N951" s="48">
        <f>L951*F951*Overview!$F$8</f>
        <v>0.12482270400293095</v>
      </c>
      <c r="O951" s="48">
        <f>F951*Overview!$F$6</f>
        <v>2.3686817229354781E-3</v>
      </c>
      <c r="P951" s="122">
        <f>N951*(H951/G951-(1+Overview!$F$35/'='!G951)/(Overview!$F$37*Overview!$F$33))/('='!H951+Overview!$F$36)</f>
        <v>1.3453444458203631E-3</v>
      </c>
      <c r="Q951" s="128">
        <f>(N951/G951-P951)*H951*Overview!$F$29*'='!G951^3</f>
        <v>600.70958934046485</v>
      </c>
      <c r="R951" s="57">
        <f t="shared" si="84"/>
        <v>0</v>
      </c>
      <c r="S951" s="58">
        <f t="shared" si="85"/>
        <v>1.3708758442532764E-3</v>
      </c>
      <c r="T951" s="58">
        <f>IF(D951&lt;Overview!$F$18,(1-Overview!$F$9)*'='!Q951-'='!D951*'='!O951,0)</f>
        <v>0</v>
      </c>
      <c r="U951" s="54">
        <f>IF(D951&gt;=Overview!$F$18,(1-Overview!$F$9)*'='!Q951-Overview!$F$18*'='!O951,0)</f>
        <v>50.76096347867577</v>
      </c>
      <c r="V951" s="2"/>
      <c r="W951" s="112">
        <f>G951/Overview!$F$19</f>
        <v>4.5134102716412992</v>
      </c>
      <c r="X951" s="60">
        <f>G951^3*(1+H951*Overview!$F$38)</f>
        <v>35.911674015993022</v>
      </c>
      <c r="Y951" s="61">
        <f>G951^3*Overview!$F$42*(1+Overview!$F$38*H951)+I951*Overview!$F$39/Overview!$F$40</f>
        <v>3.6771745006678649</v>
      </c>
      <c r="AD951" s="2"/>
    </row>
    <row r="952" spans="1:30">
      <c r="A952" s="34">
        <v>949</v>
      </c>
      <c r="B952">
        <v>1</v>
      </c>
      <c r="C952">
        <v>24</v>
      </c>
      <c r="D952" s="149">
        <f t="shared" si="86"/>
        <v>178.09744310451387</v>
      </c>
      <c r="E952" s="125">
        <f>B952/(B952+Overview!$F$22)</f>
        <v>0.58823529411764708</v>
      </c>
      <c r="F952" s="118">
        <f>EXP(Overview!$F$21/Overview!$F$5-Overview!$F$21/('='!C952+273.15))</f>
        <v>1.2060497570954571</v>
      </c>
      <c r="G952" s="77">
        <f t="shared" si="87"/>
        <v>3.058303652826905</v>
      </c>
      <c r="H952" s="115">
        <f t="shared" si="88"/>
        <v>0.58823529411764708</v>
      </c>
      <c r="I952" s="80">
        <f>IF((A952-Overview!$F$43)/365=ROUND((A952-Overview!$F$43)/365,0),I951*0.05,I951+U951)</f>
        <v>10294.196594259902</v>
      </c>
      <c r="J952" s="70">
        <f>IF(D952&lt;Overview!$F$16,1,'='!G952/Overview!$F$26)</f>
        <v>132.39409752497426</v>
      </c>
      <c r="K952" s="71">
        <f>IF(D952&lt;Overview!$F$17,'='!G952/Overview!$F$26,Overview!$F$33)</f>
        <v>9.1428571428571423</v>
      </c>
      <c r="L952" s="72">
        <f t="shared" si="89"/>
        <v>9.1428571428571423</v>
      </c>
      <c r="M952" s="81">
        <f>MIN(1,Overview!$F$44*F952*(G952-Overview!$F$25)^2+0.2)</f>
        <v>1</v>
      </c>
      <c r="N952" s="48">
        <f>L952*F952*Overview!$F$8</f>
        <v>0.12482270400293095</v>
      </c>
      <c r="O952" s="48">
        <f>F952*Overview!$F$6</f>
        <v>2.3686817229354781E-3</v>
      </c>
      <c r="P952" s="122">
        <f>N952*(H952/G952-(1+Overview!$F$35/'='!G952)/(Overview!$F$37*Overview!$F$33))/('='!H952+Overview!$F$36)</f>
        <v>1.3422005029160796E-3</v>
      </c>
      <c r="Q952" s="128">
        <f>(N952/G952-P952)*H952*Overview!$F$29*'='!G952^3</f>
        <v>601.28719032533468</v>
      </c>
      <c r="R952" s="57">
        <f t="shared" si="84"/>
        <v>0</v>
      </c>
      <c r="S952" s="58">
        <f t="shared" si="85"/>
        <v>1.3682855669647851E-3</v>
      </c>
      <c r="T952" s="58">
        <f>IF(D952&lt;Overview!$F$18,(1-Overview!$F$9)*'='!Q952-'='!D952*'='!O952,0)</f>
        <v>0</v>
      </c>
      <c r="U952" s="54">
        <f>IF(D952&gt;=Overview!$F$18,(1-Overview!$F$9)*'='!Q952-Overview!$F$18*'='!O952,0)</f>
        <v>50.810175082586674</v>
      </c>
      <c r="V952" s="2"/>
      <c r="W952" s="112">
        <f>G952/Overview!$F$19</f>
        <v>4.5154343021215189</v>
      </c>
      <c r="X952" s="60">
        <f>G952^3*(1+H952*Overview!$F$38)</f>
        <v>35.960009256540808</v>
      </c>
      <c r="Y952" s="61">
        <f>G952^3*Overview!$F$42*(1+Overview!$F$38*H952)+I952*Overview!$F$39/Overview!$F$40</f>
        <v>3.6837304669119662</v>
      </c>
      <c r="AD952" s="2"/>
    </row>
    <row r="953" spans="1:30">
      <c r="A953" s="34">
        <v>950</v>
      </c>
      <c r="B953">
        <v>1</v>
      </c>
      <c r="C953">
        <v>24</v>
      </c>
      <c r="D953" s="149">
        <f t="shared" si="86"/>
        <v>178.09744310451387</v>
      </c>
      <c r="E953" s="125">
        <f>B953/(B953+Overview!$F$22)</f>
        <v>0.58823529411764708</v>
      </c>
      <c r="F953" s="118">
        <f>EXP(Overview!$F$21/Overview!$F$5-Overview!$F$21/('='!C953+273.15))</f>
        <v>1.2060497570954571</v>
      </c>
      <c r="G953" s="77">
        <f t="shared" si="87"/>
        <v>3.05967193839387</v>
      </c>
      <c r="H953" s="115">
        <f t="shared" si="88"/>
        <v>0.58823529411764708</v>
      </c>
      <c r="I953" s="80">
        <f>IF((A953-Overview!$F$43)/365=ROUND((A953-Overview!$F$43)/365,0),I952*0.05,I952+U952)</f>
        <v>10345.006769342488</v>
      </c>
      <c r="J953" s="70">
        <f>IF(D953&lt;Overview!$F$16,1,'='!G953/Overview!$F$26)</f>
        <v>132.45333066640131</v>
      </c>
      <c r="K953" s="71">
        <f>IF(D953&lt;Overview!$F$17,'='!G953/Overview!$F$26,Overview!$F$33)</f>
        <v>9.1428571428571423</v>
      </c>
      <c r="L953" s="72">
        <f t="shared" si="89"/>
        <v>9.1428571428571423</v>
      </c>
      <c r="M953" s="81">
        <f>MIN(1,Overview!$F$44*F953*(G953-Overview!$F$25)^2+0.2)</f>
        <v>1</v>
      </c>
      <c r="N953" s="48">
        <f>L953*F953*Overview!$F$8</f>
        <v>0.12482270400293095</v>
      </c>
      <c r="O953" s="48">
        <f>F953*Overview!$F$6</f>
        <v>2.3686817229354781E-3</v>
      </c>
      <c r="P953" s="122">
        <f>N953*(H953/G953-(1+Overview!$F$35/'='!G953)/(Overview!$F$37*Overview!$F$33))/('='!H953+Overview!$F$36)</f>
        <v>1.3390653097953508E-3</v>
      </c>
      <c r="Q953" s="128">
        <f>(N953/G953-P953)*H953*Overview!$F$29*'='!G953^3</f>
        <v>601.86401007624261</v>
      </c>
      <c r="R953" s="57">
        <f t="shared" si="84"/>
        <v>0</v>
      </c>
      <c r="S953" s="58">
        <f t="shared" si="85"/>
        <v>1.3657001840191765E-3</v>
      </c>
      <c r="T953" s="58">
        <f>IF(D953&lt;Overview!$F$18,(1-Overview!$F$9)*'='!Q953-'='!D953*'='!O953,0)</f>
        <v>0</v>
      </c>
      <c r="U953" s="54">
        <f>IF(D953&gt;=Overview!$F$18,(1-Overview!$F$9)*'='!Q953-Overview!$F$18*'='!O953,0)</f>
        <v>50.859320125364029</v>
      </c>
      <c r="V953" s="2"/>
      <c r="W953" s="112">
        <f>G953/Overview!$F$19</f>
        <v>4.5174545081852502</v>
      </c>
      <c r="X953" s="60">
        <f>G953^3*(1+H953*Overview!$F$38)</f>
        <v>36.008296396282006</v>
      </c>
      <c r="Y953" s="61">
        <f>G953^3*Overview!$F$42*(1+Overview!$F$38*H953)+I953*Overview!$F$39/Overview!$F$40</f>
        <v>3.6902842425513542</v>
      </c>
      <c r="AD953" s="2"/>
    </row>
    <row r="954" spans="1:30">
      <c r="A954" s="34">
        <v>951</v>
      </c>
      <c r="B954">
        <v>1</v>
      </c>
      <c r="C954">
        <v>24</v>
      </c>
      <c r="D954" s="149">
        <f t="shared" si="86"/>
        <v>178.09744310451387</v>
      </c>
      <c r="E954" s="125">
        <f>B954/(B954+Overview!$F$22)</f>
        <v>0.58823529411764708</v>
      </c>
      <c r="F954" s="118">
        <f>EXP(Overview!$F$21/Overview!$F$5-Overview!$F$21/('='!C954+273.15))</f>
        <v>1.2060497570954571</v>
      </c>
      <c r="G954" s="77">
        <f t="shared" si="87"/>
        <v>3.061037638577889</v>
      </c>
      <c r="H954" s="115">
        <f t="shared" si="88"/>
        <v>0.58823529411764708</v>
      </c>
      <c r="I954" s="80">
        <f>IF((A954-Overview!$F$43)/365=ROUND((A954-Overview!$F$43)/365,0),I953*0.05,I953+U953)</f>
        <v>10395.866089467852</v>
      </c>
      <c r="J954" s="70">
        <f>IF(D954&lt;Overview!$F$16,1,'='!G954/Overview!$F$26)</f>
        <v>132.51245188648872</v>
      </c>
      <c r="K954" s="71">
        <f>IF(D954&lt;Overview!$F$17,'='!G954/Overview!$F$26,Overview!$F$33)</f>
        <v>9.1428571428571423</v>
      </c>
      <c r="L954" s="72">
        <f t="shared" si="89"/>
        <v>9.1428571428571423</v>
      </c>
      <c r="M954" s="81">
        <f>MIN(1,Overview!$F$44*F954*(G954-Overview!$F$25)^2+0.2)</f>
        <v>1</v>
      </c>
      <c r="N954" s="48">
        <f>L954*F954*Overview!$F$8</f>
        <v>0.12482270400293095</v>
      </c>
      <c r="O954" s="48">
        <f>F954*Overview!$F$6</f>
        <v>2.3686817229354781E-3</v>
      </c>
      <c r="P954" s="122">
        <f>N954*(H954/G954-(1+Overview!$F$35/'='!G954)/(Overview!$F$37*Overview!$F$33))/('='!H954+Overview!$F$36)</f>
        <v>1.3359388355660814E-3</v>
      </c>
      <c r="Q954" s="128">
        <f>(N954/G954-P954)*H954*Overview!$F$29*'='!G954^3</f>
        <v>602.44004894466195</v>
      </c>
      <c r="R954" s="57">
        <f t="shared" si="84"/>
        <v>0</v>
      </c>
      <c r="S954" s="58">
        <f t="shared" si="85"/>
        <v>1.3631196861685641E-3</v>
      </c>
      <c r="T954" s="58">
        <f>IF(D954&lt;Overview!$F$18,(1-Overview!$F$9)*'='!Q954-'='!D954*'='!O954,0)</f>
        <v>0</v>
      </c>
      <c r="U954" s="54">
        <f>IF(D954&gt;=Overview!$F$18,(1-Overview!$F$9)*'='!Q954-Overview!$F$18*'='!O954,0)</f>
        <v>50.908398636953358</v>
      </c>
      <c r="V954" s="2"/>
      <c r="W954" s="112">
        <f>G954/Overview!$F$19</f>
        <v>4.5194708970587465</v>
      </c>
      <c r="X954" s="60">
        <f>G954^3*(1+H954*Overview!$F$38)</f>
        <v>36.056535382162849</v>
      </c>
      <c r="Y954" s="61">
        <f>G954^3*Overview!$F$42*(1+Overview!$F$38*H954)+I954*Overview!$F$39/Overview!$F$40</f>
        <v>3.6968358199188049</v>
      </c>
      <c r="AD954" s="2"/>
    </row>
    <row r="955" spans="1:30">
      <c r="A955" s="34">
        <v>952</v>
      </c>
      <c r="B955">
        <v>1</v>
      </c>
      <c r="C955">
        <v>24</v>
      </c>
      <c r="D955" s="149">
        <f t="shared" si="86"/>
        <v>178.09744310451387</v>
      </c>
      <c r="E955" s="125">
        <f>B955/(B955+Overview!$F$22)</f>
        <v>0.58823529411764708</v>
      </c>
      <c r="F955" s="118">
        <f>EXP(Overview!$F$21/Overview!$F$5-Overview!$F$21/('='!C955+273.15))</f>
        <v>1.2060497570954571</v>
      </c>
      <c r="G955" s="77">
        <f t="shared" si="87"/>
        <v>3.0624007582640576</v>
      </c>
      <c r="H955" s="115">
        <f t="shared" si="88"/>
        <v>0.58823529411764708</v>
      </c>
      <c r="I955" s="80">
        <f>IF((A955-Overview!$F$43)/365=ROUND((A955-Overview!$F$43)/365,0),I954*0.05,I954+U954)</f>
        <v>10446.774488104806</v>
      </c>
      <c r="J955" s="70">
        <f>IF(D955&lt;Overview!$F$16,1,'='!G955/Overview!$F$26)</f>
        <v>132.57146139671246</v>
      </c>
      <c r="K955" s="71">
        <f>IF(D955&lt;Overview!$F$17,'='!G955/Overview!$F$26,Overview!$F$33)</f>
        <v>9.1428571428571423</v>
      </c>
      <c r="L955" s="72">
        <f t="shared" si="89"/>
        <v>9.1428571428571423</v>
      </c>
      <c r="M955" s="81">
        <f>MIN(1,Overview!$F$44*F955*(G955-Overview!$F$25)^2+0.2)</f>
        <v>1</v>
      </c>
      <c r="N955" s="48">
        <f>L955*F955*Overview!$F$8</f>
        <v>0.12482270400293095</v>
      </c>
      <c r="O955" s="48">
        <f>F955*Overview!$F$6</f>
        <v>2.3686817229354781E-3</v>
      </c>
      <c r="P955" s="122">
        <f>N955*(H955/G955-(1+Overview!$F$35/'='!G955)/(Overview!$F$37*Overview!$F$33))/('='!H955+Overview!$F$36)</f>
        <v>1.3328210494766531E-3</v>
      </c>
      <c r="Q955" s="128">
        <f>(N955/G955-P955)*H955*Overview!$F$29*'='!G955^3</f>
        <v>603.01530728538728</v>
      </c>
      <c r="R955" s="57">
        <f t="shared" si="84"/>
        <v>0</v>
      </c>
      <c r="S955" s="58">
        <f t="shared" si="85"/>
        <v>1.3605440641825332E-3</v>
      </c>
      <c r="T955" s="58">
        <f>IF(D955&lt;Overview!$F$18,(1-Overview!$F$9)*'='!Q955-'='!D955*'='!O955,0)</f>
        <v>0</v>
      </c>
      <c r="U955" s="54">
        <f>IF(D955&gt;=Overview!$F$18,(1-Overview!$F$9)*'='!Q955-Overview!$F$18*'='!O955,0)</f>
        <v>50.95741064758316</v>
      </c>
      <c r="V955" s="2"/>
      <c r="W955" s="112">
        <f>G955/Overview!$F$19</f>
        <v>4.5214834759546099</v>
      </c>
      <c r="X955" s="60">
        <f>G955^3*(1+H955*Overview!$F$38)</f>
        <v>36.104726161664274</v>
      </c>
      <c r="Y955" s="61">
        <f>G955^3*Overview!$F$42*(1+Overview!$F$38*H955)+I955*Overview!$F$39/Overview!$F$40</f>
        <v>3.7033851913965208</v>
      </c>
      <c r="AD955" s="2"/>
    </row>
    <row r="956" spans="1:30">
      <c r="A956" s="34">
        <v>953</v>
      </c>
      <c r="B956">
        <v>1</v>
      </c>
      <c r="C956">
        <v>24</v>
      </c>
      <c r="D956" s="149">
        <f t="shared" si="86"/>
        <v>178.09744310451387</v>
      </c>
      <c r="E956" s="125">
        <f>B956/(B956+Overview!$F$22)</f>
        <v>0.58823529411764708</v>
      </c>
      <c r="F956" s="118">
        <f>EXP(Overview!$F$21/Overview!$F$5-Overview!$F$21/('='!C956+273.15))</f>
        <v>1.2060497570954571</v>
      </c>
      <c r="G956" s="77">
        <f t="shared" si="87"/>
        <v>3.0637613023282402</v>
      </c>
      <c r="H956" s="115">
        <f t="shared" si="88"/>
        <v>0.58823529411764708</v>
      </c>
      <c r="I956" s="80">
        <f>IF((A956-Overview!$F$43)/365=ROUND((A956-Overview!$F$43)/365,0),I955*0.05,I955+U955)</f>
        <v>10497.731898752389</v>
      </c>
      <c r="J956" s="70">
        <f>IF(D956&lt;Overview!$F$16,1,'='!G956/Overview!$F$26)</f>
        <v>132.63035940814893</v>
      </c>
      <c r="K956" s="71">
        <f>IF(D956&lt;Overview!$F$17,'='!G956/Overview!$F$26,Overview!$F$33)</f>
        <v>9.1428571428571423</v>
      </c>
      <c r="L956" s="72">
        <f t="shared" si="89"/>
        <v>9.1428571428571423</v>
      </c>
      <c r="M956" s="81">
        <f>MIN(1,Overview!$F$44*F956*(G956-Overview!$F$25)^2+0.2)</f>
        <v>1</v>
      </c>
      <c r="N956" s="48">
        <f>L956*F956*Overview!$F$8</f>
        <v>0.12482270400293095</v>
      </c>
      <c r="O956" s="48">
        <f>F956*Overview!$F$6</f>
        <v>2.3686817229354781E-3</v>
      </c>
      <c r="P956" s="122">
        <f>N956*(H956/G956-(1+Overview!$F$35/'='!G956)/(Overview!$F$37*Overview!$F$33))/('='!H956+Overview!$F$36)</f>
        <v>1.3297119209151331E-3</v>
      </c>
      <c r="Q956" s="128">
        <f>(N956/G956-P956)*H956*Overview!$F$29*'='!G956^3</f>
        <v>603.58978545651314</v>
      </c>
      <c r="R956" s="57">
        <f t="shared" si="84"/>
        <v>0</v>
      </c>
      <c r="S956" s="58">
        <f t="shared" si="85"/>
        <v>1.3579733088481113E-3</v>
      </c>
      <c r="T956" s="58">
        <f>IF(D956&lt;Overview!$F$18,(1-Overview!$F$9)*'='!Q956-'='!D956*'='!O956,0)</f>
        <v>0</v>
      </c>
      <c r="U956" s="54">
        <f>IF(D956&gt;=Overview!$F$18,(1-Overview!$F$9)*'='!Q956-Overview!$F$18*'='!O956,0)</f>
        <v>51.006356187763082</v>
      </c>
      <c r="V956" s="2"/>
      <c r="W956" s="112">
        <f>G956/Overview!$F$19</f>
        <v>4.523492252071815</v>
      </c>
      <c r="X956" s="60">
        <f>G956^3*(1+H956*Overview!$F$38)</f>
        <v>36.152868682799834</v>
      </c>
      <c r="Y956" s="61">
        <f>G956^3*Overview!$F$42*(1+Overview!$F$38*H956)+I956*Overview!$F$39/Overview!$F$40</f>
        <v>3.7099323494159524</v>
      </c>
      <c r="AD956" s="2"/>
    </row>
    <row r="957" spans="1:30">
      <c r="A957" s="34">
        <v>954</v>
      </c>
      <c r="B957">
        <v>1</v>
      </c>
      <c r="C957">
        <v>24</v>
      </c>
      <c r="D957" s="149">
        <f t="shared" si="86"/>
        <v>178.09744310451387</v>
      </c>
      <c r="E957" s="125">
        <f>B957/(B957+Overview!$F$22)</f>
        <v>0.58823529411764708</v>
      </c>
      <c r="F957" s="118">
        <f>EXP(Overview!$F$21/Overview!$F$5-Overview!$F$21/('='!C957+273.15))</f>
        <v>1.2060497570954571</v>
      </c>
      <c r="G957" s="77">
        <f t="shared" si="87"/>
        <v>3.0651192756370884</v>
      </c>
      <c r="H957" s="115">
        <f t="shared" si="88"/>
        <v>0.58823529411764708</v>
      </c>
      <c r="I957" s="80">
        <f>IF((A957-Overview!$F$43)/365=ROUND((A957-Overview!$F$43)/365,0),I956*0.05,I956+U956)</f>
        <v>10548.738254940152</v>
      </c>
      <c r="J957" s="70">
        <f>IF(D957&lt;Overview!$F$16,1,'='!G957/Overview!$F$26)</f>
        <v>132.6891461314757</v>
      </c>
      <c r="K957" s="71">
        <f>IF(D957&lt;Overview!$F$17,'='!G957/Overview!$F$26,Overview!$F$33)</f>
        <v>9.1428571428571423</v>
      </c>
      <c r="L957" s="72">
        <f t="shared" si="89"/>
        <v>9.1428571428571423</v>
      </c>
      <c r="M957" s="81">
        <f>MIN(1,Overview!$F$44*F957*(G957-Overview!$F$25)^2+0.2)</f>
        <v>1</v>
      </c>
      <c r="N957" s="48">
        <f>L957*F957*Overview!$F$8</f>
        <v>0.12482270400293095</v>
      </c>
      <c r="O957" s="48">
        <f>F957*Overview!$F$6</f>
        <v>2.3686817229354781E-3</v>
      </c>
      <c r="P957" s="122">
        <f>N957*(H957/G957-(1+Overview!$F$35/'='!G957)/(Overview!$F$37*Overview!$F$33))/('='!H957+Overview!$F$36)</f>
        <v>1.3266114194084792E-3</v>
      </c>
      <c r="Q957" s="128">
        <f>(N957/G957-P957)*H957*Overview!$F$29*'='!G957^3</f>
        <v>604.16348381941475</v>
      </c>
      <c r="R957" s="57">
        <f t="shared" si="84"/>
        <v>0</v>
      </c>
      <c r="S957" s="58">
        <f t="shared" si="85"/>
        <v>1.3554074109697358E-3</v>
      </c>
      <c r="T957" s="58">
        <f>IF(D957&lt;Overview!$F$18,(1-Overview!$F$9)*'='!Q957-'='!D957*'='!O957,0)</f>
        <v>0</v>
      </c>
      <c r="U957" s="54">
        <f>IF(D957&gt;=Overview!$F$18,(1-Overview!$F$9)*'='!Q957-Overview!$F$18*'='!O957,0)</f>
        <v>51.055235288282297</v>
      </c>
      <c r="V957" s="2"/>
      <c r="W957" s="112">
        <f>G957/Overview!$F$19</f>
        <v>4.5254972325957308</v>
      </c>
      <c r="X957" s="60">
        <f>G957^3*(1+H957*Overview!$F$38)</f>
        <v>36.200962894113701</v>
      </c>
      <c r="Y957" s="61">
        <f>G957^3*Overview!$F$42*(1+Overview!$F$38*H957)+I957*Overview!$F$39/Overview!$F$40</f>
        <v>3.7164772864576321</v>
      </c>
      <c r="AD957" s="2"/>
    </row>
    <row r="958" spans="1:30">
      <c r="A958" s="34">
        <v>955</v>
      </c>
      <c r="B958">
        <v>1</v>
      </c>
      <c r="C958">
        <v>24</v>
      </c>
      <c r="D958" s="149">
        <f t="shared" si="86"/>
        <v>178.09744310451387</v>
      </c>
      <c r="E958" s="125">
        <f>B958/(B958+Overview!$F$22)</f>
        <v>0.58823529411764708</v>
      </c>
      <c r="F958" s="118">
        <f>EXP(Overview!$F$21/Overview!$F$5-Overview!$F$21/('='!C958+273.15))</f>
        <v>1.2060497570954571</v>
      </c>
      <c r="G958" s="77">
        <f t="shared" si="87"/>
        <v>3.066474683048058</v>
      </c>
      <c r="H958" s="115">
        <f t="shared" si="88"/>
        <v>0.58823529411764708</v>
      </c>
      <c r="I958" s="80">
        <f>IF((A958-Overview!$F$43)/365=ROUND((A958-Overview!$F$43)/365,0),I957*0.05,I957+U957)</f>
        <v>10599.793490228434</v>
      </c>
      <c r="J958" s="70">
        <f>IF(D958&lt;Overview!$F$16,1,'='!G958/Overview!$F$26)</f>
        <v>132.74782177697222</v>
      </c>
      <c r="K958" s="71">
        <f>IF(D958&lt;Overview!$F$17,'='!G958/Overview!$F$26,Overview!$F$33)</f>
        <v>9.1428571428571423</v>
      </c>
      <c r="L958" s="72">
        <f t="shared" si="89"/>
        <v>9.1428571428571423</v>
      </c>
      <c r="M958" s="81">
        <f>MIN(1,Overview!$F$44*F958*(G958-Overview!$F$25)^2+0.2)</f>
        <v>1</v>
      </c>
      <c r="N958" s="48">
        <f>L958*F958*Overview!$F$8</f>
        <v>0.12482270400293095</v>
      </c>
      <c r="O958" s="48">
        <f>F958*Overview!$F$6</f>
        <v>2.3686817229354781E-3</v>
      </c>
      <c r="P958" s="122">
        <f>N958*(H958/G958-(1+Overview!$F$35/'='!G958)/(Overview!$F$37*Overview!$F$33))/('='!H958+Overview!$F$36)</f>
        <v>1.3235195146217484E-3</v>
      </c>
      <c r="Q958" s="128">
        <f>(N958/G958-P958)*H958*Overview!$F$29*'='!G958^3</f>
        <v>604.73640273872832</v>
      </c>
      <c r="R958" s="57">
        <f t="shared" si="84"/>
        <v>0</v>
      </c>
      <c r="S958" s="58">
        <f t="shared" si="85"/>
        <v>1.3528463613692151E-3</v>
      </c>
      <c r="T958" s="58">
        <f>IF(D958&lt;Overview!$F$18,(1-Overview!$F$9)*'='!Q958-'='!D958*'='!O958,0)</f>
        <v>0</v>
      </c>
      <c r="U958" s="54">
        <f>IF(D958&gt;=Overview!$F$18,(1-Overview!$F$9)*'='!Q958-Overview!$F$18*'='!O958,0)</f>
        <v>51.104047980207817</v>
      </c>
      <c r="V958" s="2"/>
      <c r="W958" s="112">
        <f>G958/Overview!$F$19</f>
        <v>4.5274984246981518</v>
      </c>
      <c r="X958" s="60">
        <f>G958^3*(1+H958*Overview!$F$38)</f>
        <v>36.249008744678612</v>
      </c>
      <c r="Y958" s="61">
        <f>G958^3*Overview!$F$42*(1+Overview!$F$38*H958)+I958*Overview!$F$39/Overview!$F$40</f>
        <v>3.7230199950510019</v>
      </c>
      <c r="AD958" s="2"/>
    </row>
    <row r="959" spans="1:30">
      <c r="A959" s="34">
        <v>956</v>
      </c>
      <c r="B959">
        <v>1</v>
      </c>
      <c r="C959">
        <v>24</v>
      </c>
      <c r="D959" s="149">
        <f t="shared" si="86"/>
        <v>178.09744310451387</v>
      </c>
      <c r="E959" s="125">
        <f>B959/(B959+Overview!$F$22)</f>
        <v>0.58823529411764708</v>
      </c>
      <c r="F959" s="118">
        <f>EXP(Overview!$F$21/Overview!$F$5-Overview!$F$21/('='!C959+273.15))</f>
        <v>1.2060497570954571</v>
      </c>
      <c r="G959" s="77">
        <f t="shared" si="87"/>
        <v>3.0678275294094273</v>
      </c>
      <c r="H959" s="115">
        <f t="shared" si="88"/>
        <v>0.58823529411764708</v>
      </c>
      <c r="I959" s="80">
        <f>IF((A959-Overview!$F$43)/365=ROUND((A959-Overview!$F$43)/365,0),I958*0.05,I958+U958)</f>
        <v>10650.897538208643</v>
      </c>
      <c r="J959" s="70">
        <f>IF(D959&lt;Overview!$F$16,1,'='!G959/Overview!$F$26)</f>
        <v>132.80638655452066</v>
      </c>
      <c r="K959" s="71">
        <f>IF(D959&lt;Overview!$F$17,'='!G959/Overview!$F$26,Overview!$F$33)</f>
        <v>9.1428571428571423</v>
      </c>
      <c r="L959" s="72">
        <f t="shared" si="89"/>
        <v>9.1428571428571423</v>
      </c>
      <c r="M959" s="81">
        <f>MIN(1,Overview!$F$44*F959*(G959-Overview!$F$25)^2+0.2)</f>
        <v>1</v>
      </c>
      <c r="N959" s="48">
        <f>L959*F959*Overview!$F$8</f>
        <v>0.12482270400293095</v>
      </c>
      <c r="O959" s="48">
        <f>F959*Overview!$F$6</f>
        <v>2.3686817229354781E-3</v>
      </c>
      <c r="P959" s="122">
        <f>N959*(H959/G959-(1+Overview!$F$35/'='!G959)/(Overview!$F$37*Overview!$F$33))/('='!H959+Overview!$F$36)</f>
        <v>1.3204361763573221E-3</v>
      </c>
      <c r="Q959" s="128">
        <f>(N959/G959-P959)*H959*Overview!$F$29*'='!G959^3</f>
        <v>605.30854258233137</v>
      </c>
      <c r="R959" s="57">
        <f t="shared" si="84"/>
        <v>0</v>
      </c>
      <c r="S959" s="58">
        <f t="shared" si="85"/>
        <v>1.3502901508857046E-3</v>
      </c>
      <c r="T959" s="58">
        <f>IF(D959&lt;Overview!$F$18,(1-Overview!$F$9)*'='!Q959-'='!D959*'='!O959,0)</f>
        <v>0</v>
      </c>
      <c r="U959" s="54">
        <f>IF(D959&gt;=Overview!$F$18,(1-Overview!$F$9)*'='!Q959-Overview!$F$18*'='!O959,0)</f>
        <v>51.152794294882796</v>
      </c>
      <c r="V959" s="2"/>
      <c r="W959" s="112">
        <f>G959/Overview!$F$19</f>
        <v>4.5294958355373209</v>
      </c>
      <c r="X959" s="60">
        <f>G959^3*(1+H959*Overview!$F$38)</f>
        <v>36.297006184093881</v>
      </c>
      <c r="Y959" s="61">
        <f>G959^3*Overview!$F$42*(1+Overview!$F$38*H959)+I959*Overview!$F$39/Overview!$F$40</f>
        <v>3.7295604677742431</v>
      </c>
      <c r="AD959" s="2"/>
    </row>
    <row r="960" spans="1:30">
      <c r="A960" s="34">
        <v>957</v>
      </c>
      <c r="B960">
        <v>1</v>
      </c>
      <c r="C960">
        <v>24</v>
      </c>
      <c r="D960" s="149">
        <f t="shared" si="86"/>
        <v>178.09744310451387</v>
      </c>
      <c r="E960" s="125">
        <f>B960/(B960+Overview!$F$22)</f>
        <v>0.58823529411764708</v>
      </c>
      <c r="F960" s="118">
        <f>EXP(Overview!$F$21/Overview!$F$5-Overview!$F$21/('='!C960+273.15))</f>
        <v>1.2060497570954571</v>
      </c>
      <c r="G960" s="77">
        <f t="shared" si="87"/>
        <v>3.0691778195603128</v>
      </c>
      <c r="H960" s="115">
        <f t="shared" si="88"/>
        <v>0.58823529411764708</v>
      </c>
      <c r="I960" s="80">
        <f>IF((A960-Overview!$F$43)/365=ROUND((A960-Overview!$F$43)/365,0),I959*0.05,I959+U959)</f>
        <v>10702.050332503526</v>
      </c>
      <c r="J960" s="70">
        <f>IF(D960&lt;Overview!$F$16,1,'='!G960/Overview!$F$26)</f>
        <v>132.86484067360661</v>
      </c>
      <c r="K960" s="71">
        <f>IF(D960&lt;Overview!$F$17,'='!G960/Overview!$F$26,Overview!$F$33)</f>
        <v>9.1428571428571423</v>
      </c>
      <c r="L960" s="72">
        <f t="shared" si="89"/>
        <v>9.1428571428571423</v>
      </c>
      <c r="M960" s="81">
        <f>MIN(1,Overview!$F$44*F960*(G960-Overview!$F$25)^2+0.2)</f>
        <v>1</v>
      </c>
      <c r="N960" s="48">
        <f>L960*F960*Overview!$F$8</f>
        <v>0.12482270400293095</v>
      </c>
      <c r="O960" s="48">
        <f>F960*Overview!$F$6</f>
        <v>2.3686817229354781E-3</v>
      </c>
      <c r="P960" s="122">
        <f>N960*(H960/G960-(1+Overview!$F$35/'='!G960)/(Overview!$F$37*Overview!$F$33))/('='!H960+Overview!$F$36)</f>
        <v>1.3173613745541216E-3</v>
      </c>
      <c r="Q960" s="128">
        <f>(N960/G960-P960)*H960*Overview!$F$29*'='!G960^3</f>
        <v>605.87990372132367</v>
      </c>
      <c r="R960" s="57">
        <f t="shared" si="84"/>
        <v>0</v>
      </c>
      <c r="S960" s="58">
        <f t="shared" si="85"/>
        <v>1.3477387703756652E-3</v>
      </c>
      <c r="T960" s="58">
        <f>IF(D960&lt;Overview!$F$18,(1-Overview!$F$9)*'='!Q960-'='!D960*'='!O960,0)</f>
        <v>0</v>
      </c>
      <c r="U960" s="54">
        <f>IF(D960&gt;=Overview!$F$18,(1-Overview!$F$9)*'='!Q960-Overview!$F$18*'='!O960,0)</f>
        <v>51.201474263924936</v>
      </c>
      <c r="V960" s="2"/>
      <c r="W960" s="112">
        <f>G960/Overview!$F$19</f>
        <v>4.5314894722579551</v>
      </c>
      <c r="X960" s="60">
        <f>G960^3*(1+H960*Overview!$F$38)</f>
        <v>36.34495516248338</v>
      </c>
      <c r="Y960" s="61">
        <f>G960^3*Overview!$F$42*(1+Overview!$F$38*H960)+I960*Overview!$F$39/Overview!$F$40</f>
        <v>3.7360986972541119</v>
      </c>
      <c r="AD960" s="2"/>
    </row>
    <row r="961" spans="1:30">
      <c r="A961" s="34">
        <v>958</v>
      </c>
      <c r="B961">
        <v>1</v>
      </c>
      <c r="C961">
        <v>24</v>
      </c>
      <c r="D961" s="149">
        <f t="shared" si="86"/>
        <v>178.09744310451387</v>
      </c>
      <c r="E961" s="125">
        <f>B961/(B961+Overview!$F$22)</f>
        <v>0.58823529411764708</v>
      </c>
      <c r="F961" s="118">
        <f>EXP(Overview!$F$21/Overview!$F$5-Overview!$F$21/('='!C961+273.15))</f>
        <v>1.2060497570954571</v>
      </c>
      <c r="G961" s="77">
        <f t="shared" si="87"/>
        <v>3.0705255583306883</v>
      </c>
      <c r="H961" s="115">
        <f t="shared" si="88"/>
        <v>0.58823529411764708</v>
      </c>
      <c r="I961" s="80">
        <f>IF((A961-Overview!$F$43)/365=ROUND((A961-Overview!$F$43)/365,0),I960*0.05,I960+U960)</f>
        <v>10753.251806767452</v>
      </c>
      <c r="J961" s="70">
        <f>IF(D961&lt;Overview!$F$16,1,'='!G961/Overview!$F$26)</f>
        <v>132.92318434331983</v>
      </c>
      <c r="K961" s="71">
        <f>IF(D961&lt;Overview!$F$17,'='!G961/Overview!$F$26,Overview!$F$33)</f>
        <v>9.1428571428571423</v>
      </c>
      <c r="L961" s="72">
        <f t="shared" si="89"/>
        <v>9.1428571428571423</v>
      </c>
      <c r="M961" s="81">
        <f>MIN(1,Overview!$F$44*F961*(G961-Overview!$F$25)^2+0.2)</f>
        <v>1</v>
      </c>
      <c r="N961" s="48">
        <f>L961*F961*Overview!$F$8</f>
        <v>0.12482270400293095</v>
      </c>
      <c r="O961" s="48">
        <f>F961*Overview!$F$6</f>
        <v>2.3686817229354781E-3</v>
      </c>
      <c r="P961" s="122">
        <f>N961*(H961/G961-(1+Overview!$F$35/'='!G961)/(Overview!$F$37*Overview!$F$33))/('='!H961+Overview!$F$36)</f>
        <v>1.3142950792868417E-3</v>
      </c>
      <c r="Q961" s="128">
        <f>(N961/G961-P961)*H961*Overview!$F$29*'='!G961^3</f>
        <v>606.45048653000697</v>
      </c>
      <c r="R961" s="57">
        <f t="shared" si="84"/>
        <v>0</v>
      </c>
      <c r="S961" s="58">
        <f t="shared" si="85"/>
        <v>1.3451922107128352E-3</v>
      </c>
      <c r="T961" s="58">
        <f>IF(D961&lt;Overview!$F$18,(1-Overview!$F$9)*'='!Q961-'='!D961*'='!O961,0)</f>
        <v>0</v>
      </c>
      <c r="U961" s="54">
        <f>IF(D961&gt;=Overview!$F$18,(1-Overview!$F$9)*'='!Q961-Overview!$F$18*'='!O961,0)</f>
        <v>51.250087919224754</v>
      </c>
      <c r="V961" s="2"/>
      <c r="W961" s="112">
        <f>G961/Overview!$F$19</f>
        <v>4.5334793419912716</v>
      </c>
      <c r="X961" s="60">
        <f>G961^3*(1+H961*Overview!$F$38)</f>
        <v>36.392855630493479</v>
      </c>
      <c r="Y961" s="61">
        <f>G961^3*Overview!$F$42*(1+Overview!$F$38*H961)+I961*Overview!$F$39/Overview!$F$40</f>
        <v>3.7426346761657618</v>
      </c>
      <c r="AD961" s="2"/>
    </row>
    <row r="962" spans="1:30">
      <c r="A962" s="34">
        <v>959</v>
      </c>
      <c r="B962">
        <v>1</v>
      </c>
      <c r="C962">
        <v>24</v>
      </c>
      <c r="D962" s="149">
        <f t="shared" si="86"/>
        <v>178.09744310451387</v>
      </c>
      <c r="E962" s="125">
        <f>B962/(B962+Overview!$F$22)</f>
        <v>0.58823529411764708</v>
      </c>
      <c r="F962" s="118">
        <f>EXP(Overview!$F$21/Overview!$F$5-Overview!$F$21/('='!C962+273.15))</f>
        <v>1.2060497570954571</v>
      </c>
      <c r="G962" s="77">
        <f t="shared" si="87"/>
        <v>3.0718707505414011</v>
      </c>
      <c r="H962" s="115">
        <f t="shared" si="88"/>
        <v>0.58823529411764708</v>
      </c>
      <c r="I962" s="80">
        <f>IF((A962-Overview!$F$43)/365=ROUND((A962-Overview!$F$43)/365,0),I961*0.05,I961+U961)</f>
        <v>10804.501894686677</v>
      </c>
      <c r="J962" s="70">
        <f>IF(D962&lt;Overview!$F$16,1,'='!G962/Overview!$F$26)</f>
        <v>132.98141777235503</v>
      </c>
      <c r="K962" s="71">
        <f>IF(D962&lt;Overview!$F$17,'='!G962/Overview!$F$26,Overview!$F$33)</f>
        <v>9.1428571428571423</v>
      </c>
      <c r="L962" s="72">
        <f t="shared" si="89"/>
        <v>9.1428571428571423</v>
      </c>
      <c r="M962" s="81">
        <f>MIN(1,Overview!$F$44*F962*(G962-Overview!$F$25)^2+0.2)</f>
        <v>1</v>
      </c>
      <c r="N962" s="48">
        <f>L962*F962*Overview!$F$8</f>
        <v>0.12482270400293095</v>
      </c>
      <c r="O962" s="48">
        <f>F962*Overview!$F$6</f>
        <v>2.3686817229354781E-3</v>
      </c>
      <c r="P962" s="122">
        <f>N962*(H962/G962-(1+Overview!$F$35/'='!G962)/(Overview!$F$37*Overview!$F$33))/('='!H962+Overview!$F$36)</f>
        <v>1.3112372607651849E-3</v>
      </c>
      <c r="Q962" s="128">
        <f>(N962/G962-P962)*H962*Overview!$F$29*'='!G962^3</f>
        <v>607.02029138586659</v>
      </c>
      <c r="R962" s="57">
        <f t="shared" si="84"/>
        <v>0</v>
      </c>
      <c r="S962" s="58">
        <f t="shared" si="85"/>
        <v>1.3426504627881998E-3</v>
      </c>
      <c r="T962" s="58">
        <f>IF(D962&lt;Overview!$F$18,(1-Overview!$F$9)*'='!Q962-'='!D962*'='!O962,0)</f>
        <v>0</v>
      </c>
      <c r="U962" s="54">
        <f>IF(D962&gt;=Overview!$F$18,(1-Overview!$F$9)*'='!Q962-Overview!$F$18*'='!O962,0)</f>
        <v>51.298635292943992</v>
      </c>
      <c r="V962" s="2"/>
      <c r="W962" s="112">
        <f>G962/Overview!$F$19</f>
        <v>4.5354654518550142</v>
      </c>
      <c r="X962" s="60">
        <f>G962^3*(1+H962*Overview!$F$38)</f>
        <v>36.440707539291111</v>
      </c>
      <c r="Y962" s="61">
        <f>G962^3*Overview!$F$42*(1+Overview!$F$38*H962)+I962*Overview!$F$39/Overview!$F$40</f>
        <v>3.7491683972325847</v>
      </c>
      <c r="AD962" s="2"/>
    </row>
    <row r="963" spans="1:30">
      <c r="A963" s="34">
        <v>960</v>
      </c>
      <c r="B963">
        <v>1</v>
      </c>
      <c r="C963">
        <v>24</v>
      </c>
      <c r="D963" s="149">
        <f t="shared" si="86"/>
        <v>178.09744310451387</v>
      </c>
      <c r="E963" s="125">
        <f>B963/(B963+Overview!$F$22)</f>
        <v>0.58823529411764708</v>
      </c>
      <c r="F963" s="118">
        <f>EXP(Overview!$F$21/Overview!$F$5-Overview!$F$21/('='!C963+273.15))</f>
        <v>1.2060497570954571</v>
      </c>
      <c r="G963" s="77">
        <f t="shared" si="87"/>
        <v>3.0732134010041894</v>
      </c>
      <c r="H963" s="115">
        <f t="shared" si="88"/>
        <v>0.58823529411764708</v>
      </c>
      <c r="I963" s="80">
        <f>IF((A963-Overview!$F$43)/365=ROUND((A963-Overview!$F$43)/365,0),I962*0.05,I962+U962)</f>
        <v>10855.80052997962</v>
      </c>
      <c r="J963" s="70">
        <f>IF(D963&lt;Overview!$F$16,1,'='!G963/Overview!$F$26)</f>
        <v>133.03954116901252</v>
      </c>
      <c r="K963" s="71">
        <f>IF(D963&lt;Overview!$F$17,'='!G963/Overview!$F$26,Overview!$F$33)</f>
        <v>9.1428571428571423</v>
      </c>
      <c r="L963" s="72">
        <f t="shared" si="89"/>
        <v>9.1428571428571423</v>
      </c>
      <c r="M963" s="81">
        <f>MIN(1,Overview!$F$44*F963*(G963-Overview!$F$25)^2+0.2)</f>
        <v>1</v>
      </c>
      <c r="N963" s="48">
        <f>L963*F963*Overview!$F$8</f>
        <v>0.12482270400293095</v>
      </c>
      <c r="O963" s="48">
        <f>F963*Overview!$F$6</f>
        <v>2.3686817229354781E-3</v>
      </c>
      <c r="P963" s="122">
        <f>N963*(H963/G963-(1+Overview!$F$35/'='!G963)/(Overview!$F$37*Overview!$F$33))/('='!H963+Overview!$F$36)</f>
        <v>1.308187889333096E-3</v>
      </c>
      <c r="Q963" s="128">
        <f>(N963/G963-P963)*H963*Overview!$F$29*'='!G963^3</f>
        <v>607.58931866955118</v>
      </c>
      <c r="R963" s="57">
        <f t="shared" ref="R963:R1026" si="90">(E963*M963-H963)*N963/G963</f>
        <v>0</v>
      </c>
      <c r="S963" s="58">
        <f t="shared" ref="S963:S1026" si="91">G963*P963/3</f>
        <v>1.340113517509952E-3</v>
      </c>
      <c r="T963" s="58">
        <f>IF(D963&lt;Overview!$F$18,(1-Overview!$F$9)*'='!Q963-'='!D963*'='!O963,0)</f>
        <v>0</v>
      </c>
      <c r="U963" s="54">
        <f>IF(D963&gt;=Overview!$F$18,(1-Overview!$F$9)*'='!Q963-Overview!$F$18*'='!O963,0)</f>
        <v>51.347116417513924</v>
      </c>
      <c r="V963" s="2"/>
      <c r="W963" s="112">
        <f>G963/Overview!$F$19</f>
        <v>4.537447808953476</v>
      </c>
      <c r="X963" s="60">
        <f>G963^3*(1+H963*Overview!$F$38)</f>
        <v>36.488510840561716</v>
      </c>
      <c r="Y963" s="61">
        <f>G963^3*Overview!$F$42*(1+Overview!$F$38*H963)+I963*Overview!$F$39/Overview!$F$40</f>
        <v>3.7556998532260324</v>
      </c>
      <c r="AD963" s="2"/>
    </row>
    <row r="964" spans="1:30">
      <c r="A964" s="34">
        <v>961</v>
      </c>
      <c r="B964">
        <v>1</v>
      </c>
      <c r="C964">
        <v>24</v>
      </c>
      <c r="D964" s="149">
        <f t="shared" ref="D964:D1027" si="92">D963+T963</f>
        <v>178.09744310451387</v>
      </c>
      <c r="E964" s="125">
        <f>B964/(B964+Overview!$F$22)</f>
        <v>0.58823529411764708</v>
      </c>
      <c r="F964" s="118">
        <f>EXP(Overview!$F$21/Overview!$F$5-Overview!$F$21/('='!C964+273.15))</f>
        <v>1.2060497570954571</v>
      </c>
      <c r="G964" s="77">
        <f t="shared" ref="G964:G1027" si="93">G963+S963</f>
        <v>3.0745535145216993</v>
      </c>
      <c r="H964" s="115">
        <f t="shared" ref="H964:H1027" si="94">H963+R963</f>
        <v>0.58823529411764708</v>
      </c>
      <c r="I964" s="80">
        <f>IF((A964-Overview!$F$43)/365=ROUND((A964-Overview!$F$43)/365,0),I963*0.05,I963+U963)</f>
        <v>10907.147646397134</v>
      </c>
      <c r="J964" s="70">
        <f>IF(D964&lt;Overview!$F$16,1,'='!G964/Overview!$F$26)</f>
        <v>133.0975547411991</v>
      </c>
      <c r="K964" s="71">
        <f>IF(D964&lt;Overview!$F$17,'='!G964/Overview!$F$26,Overview!$F$33)</f>
        <v>9.1428571428571423</v>
      </c>
      <c r="L964" s="72">
        <f t="shared" ref="L964:L1027" si="95">IF(J964=1,1,K964)</f>
        <v>9.1428571428571423</v>
      </c>
      <c r="M964" s="81">
        <f>MIN(1,Overview!$F$44*F964*(G964-Overview!$F$25)^2+0.2)</f>
        <v>1</v>
      </c>
      <c r="N964" s="48">
        <f>L964*F964*Overview!$F$8</f>
        <v>0.12482270400293095</v>
      </c>
      <c r="O964" s="48">
        <f>F964*Overview!$F$6</f>
        <v>2.3686817229354781E-3</v>
      </c>
      <c r="P964" s="122">
        <f>N964*(H964/G964-(1+Overview!$F$35/'='!G964)/(Overview!$F$37*Overview!$F$33))/('='!H964+Overview!$F$36)</f>
        <v>1.3051469354680111E-3</v>
      </c>
      <c r="Q964" s="128">
        <f>(N964/G964-P964)*H964*Overview!$F$29*'='!G964^3</f>
        <v>608.15756876485432</v>
      </c>
      <c r="R964" s="57">
        <f t="shared" si="90"/>
        <v>0</v>
      </c>
      <c r="S964" s="58">
        <f t="shared" si="91"/>
        <v>1.3375813658034663E-3</v>
      </c>
      <c r="T964" s="58">
        <f>IF(D964&lt;Overview!$F$18,(1-Overview!$F$9)*'='!Q964-'='!D964*'='!O964,0)</f>
        <v>0</v>
      </c>
      <c r="U964" s="54">
        <f>IF(D964&gt;=Overview!$F$18,(1-Overview!$F$9)*'='!Q964-Overview!$F$18*'='!O964,0)</f>
        <v>51.395531325633748</v>
      </c>
      <c r="V964" s="2"/>
      <c r="W964" s="112">
        <f>G964/Overview!$F$19</f>
        <v>4.5394264203775272</v>
      </c>
      <c r="X964" s="60">
        <f>G964^3*(1+H964*Overview!$F$38)</f>
        <v>36.536265486507233</v>
      </c>
      <c r="Y964" s="61">
        <f>G964^3*Overview!$F$42*(1+Overview!$F$38*H964)+I964*Overview!$F$39/Overview!$F$40</f>
        <v>3.7622290369654534</v>
      </c>
      <c r="AD964" s="2"/>
    </row>
    <row r="965" spans="1:30">
      <c r="A965" s="34">
        <v>962</v>
      </c>
      <c r="B965">
        <v>1</v>
      </c>
      <c r="C965">
        <v>24</v>
      </c>
      <c r="D965" s="149">
        <f t="shared" si="92"/>
        <v>178.09744310451387</v>
      </c>
      <c r="E965" s="125">
        <f>B965/(B965+Overview!$F$22)</f>
        <v>0.58823529411764708</v>
      </c>
      <c r="F965" s="118">
        <f>EXP(Overview!$F$21/Overview!$F$5-Overview!$F$21/('='!C965+273.15))</f>
        <v>1.2060497570954571</v>
      </c>
      <c r="G965" s="77">
        <f t="shared" si="93"/>
        <v>3.0758910958875028</v>
      </c>
      <c r="H965" s="115">
        <f t="shared" si="94"/>
        <v>0.58823529411764708</v>
      </c>
      <c r="I965" s="80">
        <f>IF((A965-Overview!$F$43)/365=ROUND((A965-Overview!$F$43)/365,0),I964*0.05,I964+U964)</f>
        <v>10958.543177722768</v>
      </c>
      <c r="J965" s="70">
        <f>IF(D965&lt;Overview!$F$16,1,'='!G965/Overview!$F$26)</f>
        <v>133.1554586964287</v>
      </c>
      <c r="K965" s="71">
        <f>IF(D965&lt;Overview!$F$17,'='!G965/Overview!$F$26,Overview!$F$33)</f>
        <v>9.1428571428571423</v>
      </c>
      <c r="L965" s="72">
        <f t="shared" si="95"/>
        <v>9.1428571428571423</v>
      </c>
      <c r="M965" s="81">
        <f>MIN(1,Overview!$F$44*F965*(G965-Overview!$F$25)^2+0.2)</f>
        <v>1</v>
      </c>
      <c r="N965" s="48">
        <f>L965*F965*Overview!$F$8</f>
        <v>0.12482270400293095</v>
      </c>
      <c r="O965" s="48">
        <f>F965*Overview!$F$6</f>
        <v>2.3686817229354781E-3</v>
      </c>
      <c r="P965" s="122">
        <f>N965*(H965/G965-(1+Overview!$F$35/'='!G965)/(Overview!$F$37*Overview!$F$33))/('='!H965+Overview!$F$36)</f>
        <v>1.3021143697801037E-3</v>
      </c>
      <c r="Q965" s="128">
        <f>(N965/G965-P965)*H965*Overview!$F$29*'='!G965^3</f>
        <v>608.72504205869473</v>
      </c>
      <c r="R965" s="57">
        <f t="shared" si="90"/>
        <v>0</v>
      </c>
      <c r="S965" s="58">
        <f t="shared" si="91"/>
        <v>1.3350539986112626E-3</v>
      </c>
      <c r="T965" s="58">
        <f>IF(D965&lt;Overview!$F$18,(1-Overview!$F$9)*'='!Q965-'='!D965*'='!O965,0)</f>
        <v>0</v>
      </c>
      <c r="U965" s="54">
        <f>IF(D965&gt;=Overview!$F$18,(1-Overview!$F$9)*'='!Q965-Overview!$F$18*'='!O965,0)</f>
        <v>51.443880050268952</v>
      </c>
      <c r="V965" s="2"/>
      <c r="W965" s="112">
        <f>G965/Overview!$F$19</f>
        <v>4.5414012932046397</v>
      </c>
      <c r="X965" s="60">
        <f>G965^3*(1+H965*Overview!$F$38)</f>
        <v>36.583971429844162</v>
      </c>
      <c r="Y965" s="61">
        <f>G965^3*Overview!$F$42*(1+Overview!$F$38*H965)+I965*Overview!$F$39/Overview!$F$40</f>
        <v>3.7687559413179272</v>
      </c>
      <c r="AD965" s="2"/>
    </row>
    <row r="966" spans="1:30">
      <c r="A966" s="34">
        <v>963</v>
      </c>
      <c r="B966">
        <v>1</v>
      </c>
      <c r="C966">
        <v>24</v>
      </c>
      <c r="D966" s="149">
        <f t="shared" si="92"/>
        <v>178.09744310451387</v>
      </c>
      <c r="E966" s="125">
        <f>B966/(B966+Overview!$F$22)</f>
        <v>0.58823529411764708</v>
      </c>
      <c r="F966" s="118">
        <f>EXP(Overview!$F$21/Overview!$F$5-Overview!$F$21/('='!C966+273.15))</f>
        <v>1.2060497570954571</v>
      </c>
      <c r="G966" s="77">
        <f t="shared" si="93"/>
        <v>3.0772261498861142</v>
      </c>
      <c r="H966" s="115">
        <f t="shared" si="94"/>
        <v>0.58823529411764708</v>
      </c>
      <c r="I966" s="80">
        <f>IF((A966-Overview!$F$43)/365=ROUND((A966-Overview!$F$43)/365,0),I965*0.05,I965+U965)</f>
        <v>11009.987057773036</v>
      </c>
      <c r="J966" s="70">
        <f>IF(D966&lt;Overview!$F$16,1,'='!G966/Overview!$F$26)</f>
        <v>133.21325324182314</v>
      </c>
      <c r="K966" s="71">
        <f>IF(D966&lt;Overview!$F$17,'='!G966/Overview!$F$26,Overview!$F$33)</f>
        <v>9.1428571428571423</v>
      </c>
      <c r="L966" s="72">
        <f t="shared" si="95"/>
        <v>9.1428571428571423</v>
      </c>
      <c r="M966" s="81">
        <f>MIN(1,Overview!$F$44*F966*(G966-Overview!$F$25)^2+0.2)</f>
        <v>1</v>
      </c>
      <c r="N966" s="48">
        <f>L966*F966*Overview!$F$8</f>
        <v>0.12482270400293095</v>
      </c>
      <c r="O966" s="48">
        <f>F966*Overview!$F$6</f>
        <v>2.3686817229354781E-3</v>
      </c>
      <c r="P966" s="122">
        <f>N966*(H966/G966-(1+Overview!$F$35/'='!G966)/(Overview!$F$37*Overview!$F$33))/('='!H966+Overview!$F$36)</f>
        <v>1.2990901630115415E-3</v>
      </c>
      <c r="Q966" s="128">
        <f>(N966/G966-P966)*H966*Overview!$F$29*'='!G966^3</f>
        <v>609.29173894109772</v>
      </c>
      <c r="R966" s="57">
        <f t="shared" si="90"/>
        <v>0</v>
      </c>
      <c r="S966" s="58">
        <f t="shared" si="91"/>
        <v>1.3325314068929766E-3</v>
      </c>
      <c r="T966" s="58">
        <f>IF(D966&lt;Overview!$F$18,(1-Overview!$F$9)*'='!Q966-'='!D966*'='!O966,0)</f>
        <v>0</v>
      </c>
      <c r="U966" s="54">
        <f>IF(D966&gt;=Overview!$F$18,(1-Overview!$F$9)*'='!Q966-Overview!$F$18*'='!O966,0)</f>
        <v>51.492162624649687</v>
      </c>
      <c r="V966" s="2"/>
      <c r="W966" s="112">
        <f>G966/Overview!$F$19</f>
        <v>4.5433724344989139</v>
      </c>
      <c r="X966" s="60">
        <f>G966^3*(1+H966*Overview!$F$38)</f>
        <v>36.631628623801518</v>
      </c>
      <c r="Y966" s="61">
        <f>G966^3*Overview!$F$42*(1+Overview!$F$38*H966)+I966*Overview!$F$39/Overview!$F$40</f>
        <v>3.7752805591980927</v>
      </c>
      <c r="AD966" s="2"/>
    </row>
    <row r="967" spans="1:30">
      <c r="A967" s="34">
        <v>964</v>
      </c>
      <c r="B967">
        <v>1</v>
      </c>
      <c r="C967">
        <v>24</v>
      </c>
      <c r="D967" s="149">
        <f t="shared" si="92"/>
        <v>178.09744310451387</v>
      </c>
      <c r="E967" s="125">
        <f>B967/(B967+Overview!$F$22)</f>
        <v>0.58823529411764708</v>
      </c>
      <c r="F967" s="118">
        <f>EXP(Overview!$F$21/Overview!$F$5-Overview!$F$21/('='!C967+273.15))</f>
        <v>1.2060497570954571</v>
      </c>
      <c r="G967" s="77">
        <f t="shared" si="93"/>
        <v>3.078558681293007</v>
      </c>
      <c r="H967" s="115">
        <f t="shared" si="94"/>
        <v>0.58823529411764708</v>
      </c>
      <c r="I967" s="80">
        <f>IF((A967-Overview!$F$43)/365=ROUND((A967-Overview!$F$43)/365,0),I966*0.05,I966+U966)</f>
        <v>11061.479220397687</v>
      </c>
      <c r="J967" s="70">
        <f>IF(D967&lt;Overview!$F$16,1,'='!G967/Overview!$F$26)</f>
        <v>133.27093858411286</v>
      </c>
      <c r="K967" s="71">
        <f>IF(D967&lt;Overview!$F$17,'='!G967/Overview!$F$26,Overview!$F$33)</f>
        <v>9.1428571428571423</v>
      </c>
      <c r="L967" s="72">
        <f t="shared" si="95"/>
        <v>9.1428571428571423</v>
      </c>
      <c r="M967" s="81">
        <f>MIN(1,Overview!$F$44*F967*(G967-Overview!$F$25)^2+0.2)</f>
        <v>1</v>
      </c>
      <c r="N967" s="48">
        <f>L967*F967*Overview!$F$8</f>
        <v>0.12482270400293095</v>
      </c>
      <c r="O967" s="48">
        <f>F967*Overview!$F$6</f>
        <v>2.3686817229354781E-3</v>
      </c>
      <c r="P967" s="122">
        <f>N967*(H967/G967-(1+Overview!$F$35/'='!G967)/(Overview!$F$37*Overview!$F$33))/('='!H967+Overview!$F$36)</f>
        <v>1.296074286035743E-3</v>
      </c>
      <c r="Q967" s="128">
        <f>(N967/G967-P967)*H967*Overview!$F$29*'='!G967^3</f>
        <v>609.85765980517624</v>
      </c>
      <c r="R967" s="57">
        <f t="shared" si="90"/>
        <v>0</v>
      </c>
      <c r="S967" s="58">
        <f t="shared" si="91"/>
        <v>1.3300135816253242E-3</v>
      </c>
      <c r="T967" s="58">
        <f>IF(D967&lt;Overview!$F$18,(1-Overview!$F$9)*'='!Q967-'='!D967*'='!O967,0)</f>
        <v>0</v>
      </c>
      <c r="U967" s="54">
        <f>IF(D967&gt;=Overview!$F$18,(1-Overview!$F$9)*'='!Q967-Overview!$F$18*'='!O967,0)</f>
        <v>51.540379082269176</v>
      </c>
      <c r="V967" s="2"/>
      <c r="W967" s="112">
        <f>G967/Overview!$F$19</f>
        <v>4.5453398513110983</v>
      </c>
      <c r="X967" s="60">
        <f>G967^3*(1+H967*Overview!$F$38)</f>
        <v>36.679237022118855</v>
      </c>
      <c r="Y967" s="61">
        <f>G967^3*Overview!$F$42*(1+Overview!$F$38*H967)+I967*Overview!$F$39/Overview!$F$40</f>
        <v>3.7818028835679778</v>
      </c>
      <c r="AD967" s="2"/>
    </row>
    <row r="968" spans="1:30">
      <c r="A968" s="34">
        <v>965</v>
      </c>
      <c r="B968">
        <v>1</v>
      </c>
      <c r="C968">
        <v>24</v>
      </c>
      <c r="D968" s="149">
        <f t="shared" si="92"/>
        <v>178.09744310451387</v>
      </c>
      <c r="E968" s="125">
        <f>B968/(B968+Overview!$F$22)</f>
        <v>0.58823529411764708</v>
      </c>
      <c r="F968" s="118">
        <f>EXP(Overview!$F$21/Overview!$F$5-Overview!$F$21/('='!C968+273.15))</f>
        <v>1.2060497570954571</v>
      </c>
      <c r="G968" s="77">
        <f t="shared" si="93"/>
        <v>3.0798886948746325</v>
      </c>
      <c r="H968" s="115">
        <f t="shared" si="94"/>
        <v>0.58823529411764708</v>
      </c>
      <c r="I968" s="80">
        <f>IF((A968-Overview!$F$43)/365=ROUND((A968-Overview!$F$43)/365,0),I967*0.05,I967+U967)</f>
        <v>11113.019599479956</v>
      </c>
      <c r="J968" s="70">
        <f>IF(D968&lt;Overview!$F$16,1,'='!G968/Overview!$F$26)</f>
        <v>133.32851492963778</v>
      </c>
      <c r="K968" s="71">
        <f>IF(D968&lt;Overview!$F$17,'='!G968/Overview!$F$26,Overview!$F$33)</f>
        <v>9.1428571428571423</v>
      </c>
      <c r="L968" s="72">
        <f t="shared" si="95"/>
        <v>9.1428571428571423</v>
      </c>
      <c r="M968" s="81">
        <f>MIN(1,Overview!$F$44*F968*(G968-Overview!$F$25)^2+0.2)</f>
        <v>1</v>
      </c>
      <c r="N968" s="48">
        <f>L968*F968*Overview!$F$8</f>
        <v>0.12482270400293095</v>
      </c>
      <c r="O968" s="48">
        <f>F968*Overview!$F$6</f>
        <v>2.3686817229354781E-3</v>
      </c>
      <c r="P968" s="122">
        <f>N968*(H968/G968-(1+Overview!$F$35/'='!G968)/(Overview!$F$37*Overview!$F$33))/('='!H968+Overview!$F$36)</f>
        <v>1.2930667098566425E-3</v>
      </c>
      <c r="Q968" s="128">
        <f>(N968/G968-P968)*H968*Overview!$F$29*'='!G968^3</f>
        <v>610.42280504711186</v>
      </c>
      <c r="R968" s="57">
        <f t="shared" si="90"/>
        <v>0</v>
      </c>
      <c r="S968" s="58">
        <f t="shared" si="91"/>
        <v>1.32750051380207E-3</v>
      </c>
      <c r="T968" s="58">
        <f>IF(D968&lt;Overview!$F$18,(1-Overview!$F$9)*'='!Q968-'='!D968*'='!O968,0)</f>
        <v>0</v>
      </c>
      <c r="U968" s="54">
        <f>IF(D968&gt;=Overview!$F$18,(1-Overview!$F$9)*'='!Q968-Overview!$F$18*'='!O968,0)</f>
        <v>51.588529456882092</v>
      </c>
      <c r="V968" s="2"/>
      <c r="W968" s="112">
        <f>G968/Overview!$F$19</f>
        <v>4.5473035506786248</v>
      </c>
      <c r="X968" s="60">
        <f>G968^3*(1+H968*Overview!$F$38)</f>
        <v>36.726796579044326</v>
      </c>
      <c r="Y968" s="61">
        <f>G968^3*Overview!$F$42*(1+Overview!$F$38*H968)+I968*Overview!$F$39/Overview!$F$40</f>
        <v>3.7883229074368456</v>
      </c>
      <c r="AD968" s="2"/>
    </row>
    <row r="969" spans="1:30">
      <c r="A969" s="34">
        <v>966</v>
      </c>
      <c r="B969">
        <v>1</v>
      </c>
      <c r="C969">
        <v>24</v>
      </c>
      <c r="D969" s="149">
        <f t="shared" si="92"/>
        <v>178.09744310451387</v>
      </c>
      <c r="E969" s="125">
        <f>B969/(B969+Overview!$F$22)</f>
        <v>0.58823529411764708</v>
      </c>
      <c r="F969" s="118">
        <f>EXP(Overview!$F$21/Overview!$F$5-Overview!$F$21/('='!C969+273.15))</f>
        <v>1.2060497570954571</v>
      </c>
      <c r="G969" s="77">
        <f t="shared" si="93"/>
        <v>3.0812161953884347</v>
      </c>
      <c r="H969" s="115">
        <f t="shared" si="94"/>
        <v>0.58823529411764708</v>
      </c>
      <c r="I969" s="80">
        <f>IF((A969-Overview!$F$43)/365=ROUND((A969-Overview!$F$43)/365,0),I968*0.05,I968+U968)</f>
        <v>11164.608128936838</v>
      </c>
      <c r="J969" s="70">
        <f>IF(D969&lt;Overview!$F$16,1,'='!G969/Overview!$F$26)</f>
        <v>133.38598248434783</v>
      </c>
      <c r="K969" s="71">
        <f>IF(D969&lt;Overview!$F$17,'='!G969/Overview!$F$26,Overview!$F$33)</f>
        <v>9.1428571428571423</v>
      </c>
      <c r="L969" s="72">
        <f t="shared" si="95"/>
        <v>9.1428571428571423</v>
      </c>
      <c r="M969" s="81">
        <f>MIN(1,Overview!$F$44*F969*(G969-Overview!$F$25)^2+0.2)</f>
        <v>1</v>
      </c>
      <c r="N969" s="48">
        <f>L969*F969*Overview!$F$8</f>
        <v>0.12482270400293095</v>
      </c>
      <c r="O969" s="48">
        <f>F969*Overview!$F$6</f>
        <v>2.3686817229354781E-3</v>
      </c>
      <c r="P969" s="122">
        <f>N969*(H969/G969-(1+Overview!$F$35/'='!G969)/(Overview!$F$37*Overview!$F$33))/('='!H969+Overview!$F$36)</f>
        <v>1.2900674056079619E-3</v>
      </c>
      <c r="Q969" s="128">
        <f>(N969/G969-P969)*H969*Overview!$F$29*'='!G969^3</f>
        <v>610.98717506613559</v>
      </c>
      <c r="R969" s="57">
        <f t="shared" si="90"/>
        <v>0</v>
      </c>
      <c r="S969" s="58">
        <f t="shared" si="91"/>
        <v>1.3249921944339979E-3</v>
      </c>
      <c r="T969" s="58">
        <f>IF(D969&lt;Overview!$F$18,(1-Overview!$F$9)*'='!Q969-'='!D969*'='!O969,0)</f>
        <v>0</v>
      </c>
      <c r="U969" s="54">
        <f>IF(D969&gt;=Overview!$F$18,(1-Overview!$F$9)*'='!Q969-Overview!$F$18*'='!O969,0)</f>
        <v>51.636613782502913</v>
      </c>
      <c r="V969" s="2"/>
      <c r="W969" s="112">
        <f>G969/Overview!$F$19</f>
        <v>4.5492635396256231</v>
      </c>
      <c r="X969" s="60">
        <f>G969^3*(1+H969*Overview!$F$38)</f>
        <v>36.774307249332658</v>
      </c>
      <c r="Y969" s="61">
        <f>G969^3*Overview!$F$42*(1+Overview!$F$38*H969)+I969*Overview!$F$39/Overview!$F$40</f>
        <v>3.7948406238610128</v>
      </c>
      <c r="AD969" s="2"/>
    </row>
    <row r="970" spans="1:30">
      <c r="A970" s="34">
        <v>967</v>
      </c>
      <c r="B970">
        <v>1</v>
      </c>
      <c r="C970">
        <v>24</v>
      </c>
      <c r="D970" s="149">
        <f t="shared" si="92"/>
        <v>178.09744310451387</v>
      </c>
      <c r="E970" s="125">
        <f>B970/(B970+Overview!$F$22)</f>
        <v>0.58823529411764708</v>
      </c>
      <c r="F970" s="118">
        <f>EXP(Overview!$F$21/Overview!$F$5-Overview!$F$21/('='!C970+273.15))</f>
        <v>1.2060497570954571</v>
      </c>
      <c r="G970" s="77">
        <f t="shared" si="93"/>
        <v>3.0825411875828688</v>
      </c>
      <c r="H970" s="115">
        <f t="shared" si="94"/>
        <v>0.58823529411764708</v>
      </c>
      <c r="I970" s="80">
        <f>IF((A970-Overview!$F$43)/365=ROUND((A970-Overview!$F$43)/365,0),I969*0.05,I969+U969)</f>
        <v>11216.24474271934</v>
      </c>
      <c r="J970" s="70">
        <f>IF(D970&lt;Overview!$F$16,1,'='!G970/Overview!$F$26)</f>
        <v>133.44334145380384</v>
      </c>
      <c r="K970" s="71">
        <f>IF(D970&lt;Overview!$F$17,'='!G970/Overview!$F$26,Overview!$F$33)</f>
        <v>9.1428571428571423</v>
      </c>
      <c r="L970" s="72">
        <f t="shared" si="95"/>
        <v>9.1428571428571423</v>
      </c>
      <c r="M970" s="81">
        <f>MIN(1,Overview!$F$44*F970*(G970-Overview!$F$25)^2+0.2)</f>
        <v>1</v>
      </c>
      <c r="N970" s="48">
        <f>L970*F970*Overview!$F$8</f>
        <v>0.12482270400293095</v>
      </c>
      <c r="O970" s="48">
        <f>F970*Overview!$F$6</f>
        <v>2.3686817229354781E-3</v>
      </c>
      <c r="P970" s="122">
        <f>N970*(H970/G970-(1+Overview!$F$35/'='!G970)/(Overview!$F$37*Overview!$F$33))/('='!H970+Overview!$F$36)</f>
        <v>1.2870763445524843E-3</v>
      </c>
      <c r="Q970" s="128">
        <f>(N970/G970-P970)*H970*Overview!$F$29*'='!G970^3</f>
        <v>611.55077026450965</v>
      </c>
      <c r="R970" s="57">
        <f t="shared" si="90"/>
        <v>0</v>
      </c>
      <c r="S970" s="58">
        <f t="shared" si="91"/>
        <v>1.3224886145488774E-3</v>
      </c>
      <c r="T970" s="58">
        <f>IF(D970&lt;Overview!$F$18,(1-Overview!$F$9)*'='!Q970-'='!D970*'='!O970,0)</f>
        <v>0</v>
      </c>
      <c r="U970" s="54">
        <f>IF(D970&gt;=Overview!$F$18,(1-Overview!$F$9)*'='!Q970-Overview!$F$18*'='!O970,0)</f>
        <v>51.684632093404382</v>
      </c>
      <c r="V970" s="2"/>
      <c r="W970" s="112">
        <f>G970/Overview!$F$19</f>
        <v>4.5512198251629536</v>
      </c>
      <c r="X970" s="60">
        <f>G970^3*(1+H970*Overview!$F$38)</f>
        <v>36.821768988243157</v>
      </c>
      <c r="Y970" s="61">
        <f>G970^3*Overview!$F$42*(1+Overview!$F$38*H970)+I970*Overview!$F$39/Overview!$F$40</f>
        <v>3.8013560259436878</v>
      </c>
      <c r="AD970" s="2"/>
    </row>
    <row r="971" spans="1:30">
      <c r="A971" s="34">
        <v>968</v>
      </c>
      <c r="B971">
        <v>1</v>
      </c>
      <c r="C971">
        <v>24</v>
      </c>
      <c r="D971" s="149">
        <f t="shared" si="92"/>
        <v>178.09744310451387</v>
      </c>
      <c r="E971" s="125">
        <f>B971/(B971+Overview!$F$22)</f>
        <v>0.58823529411764708</v>
      </c>
      <c r="F971" s="118">
        <f>EXP(Overview!$F$21/Overview!$F$5-Overview!$F$21/('='!C971+273.15))</f>
        <v>1.2060497570954571</v>
      </c>
      <c r="G971" s="77">
        <f t="shared" si="93"/>
        <v>3.0838636761974176</v>
      </c>
      <c r="H971" s="115">
        <f t="shared" si="94"/>
        <v>0.58823529411764708</v>
      </c>
      <c r="I971" s="80">
        <f>IF((A971-Overview!$F$43)/365=ROUND((A971-Overview!$F$43)/365,0),I970*0.05,I970+U970)</f>
        <v>11267.929374812744</v>
      </c>
      <c r="J971" s="70">
        <f>IF(D971&lt;Overview!$F$16,1,'='!G971/Overview!$F$26)</f>
        <v>133.50059204317824</v>
      </c>
      <c r="K971" s="71">
        <f>IF(D971&lt;Overview!$F$17,'='!G971/Overview!$F$26,Overview!$F$33)</f>
        <v>9.1428571428571423</v>
      </c>
      <c r="L971" s="72">
        <f t="shared" si="95"/>
        <v>9.1428571428571423</v>
      </c>
      <c r="M971" s="81">
        <f>MIN(1,Overview!$F$44*F971*(G971-Overview!$F$25)^2+0.2)</f>
        <v>1</v>
      </c>
      <c r="N971" s="48">
        <f>L971*F971*Overview!$F$8</f>
        <v>0.12482270400293095</v>
      </c>
      <c r="O971" s="48">
        <f>F971*Overview!$F$6</f>
        <v>2.3686817229354781E-3</v>
      </c>
      <c r="P971" s="122">
        <f>N971*(H971/G971-(1+Overview!$F$35/'='!G971)/(Overview!$F$37*Overview!$F$33))/('='!H971+Overview!$F$36)</f>
        <v>1.284093498081328E-3</v>
      </c>
      <c r="Q971" s="128">
        <f>(N971/G971-P971)*H971*Overview!$F$29*'='!G971^3</f>
        <v>612.11359104750852</v>
      </c>
      <c r="R971" s="57">
        <f t="shared" si="90"/>
        <v>0</v>
      </c>
      <c r="S971" s="58">
        <f t="shared" si="91"/>
        <v>1.3199897651914284E-3</v>
      </c>
      <c r="T971" s="58">
        <f>IF(D971&lt;Overview!$F$18,(1-Overview!$F$9)*'='!Q971-'='!D971*'='!O971,0)</f>
        <v>0</v>
      </c>
      <c r="U971" s="54">
        <f>IF(D971&gt;=Overview!$F$18,(1-Overview!$F$9)*'='!Q971-Overview!$F$18*'='!O971,0)</f>
        <v>51.732584424115892</v>
      </c>
      <c r="V971" s="2"/>
      <c r="W971" s="112">
        <f>G971/Overview!$F$19</f>
        <v>4.5531724142882295</v>
      </c>
      <c r="X971" s="60">
        <f>G971^3*(1+H971*Overview!$F$38)</f>
        <v>36.869181751537816</v>
      </c>
      <c r="Y971" s="61">
        <f>G971^3*Overview!$F$42*(1+Overview!$F$38*H971)+I971*Overview!$F$39/Overview!$F$40</f>
        <v>3.8078691068348118</v>
      </c>
      <c r="AD971" s="2"/>
    </row>
    <row r="972" spans="1:30">
      <c r="A972" s="34">
        <v>969</v>
      </c>
      <c r="B972">
        <v>1</v>
      </c>
      <c r="C972">
        <v>24</v>
      </c>
      <c r="D972" s="149">
        <f t="shared" si="92"/>
        <v>178.09744310451387</v>
      </c>
      <c r="E972" s="125">
        <f>B972/(B972+Overview!$F$22)</f>
        <v>0.58823529411764708</v>
      </c>
      <c r="F972" s="118">
        <f>EXP(Overview!$F$21/Overview!$F$5-Overview!$F$21/('='!C972+273.15))</f>
        <v>1.2060497570954571</v>
      </c>
      <c r="G972" s="77">
        <f t="shared" si="93"/>
        <v>3.0851836659626088</v>
      </c>
      <c r="H972" s="115">
        <f t="shared" si="94"/>
        <v>0.58823529411764708</v>
      </c>
      <c r="I972" s="80">
        <f>IF((A972-Overview!$F$43)/365=ROUND((A972-Overview!$F$43)/365,0),I971*0.05,I971+U971)</f>
        <v>11319.661959236861</v>
      </c>
      <c r="J972" s="70">
        <f>IF(D972&lt;Overview!$F$16,1,'='!G972/Overview!$F$26)</f>
        <v>133.5577344572558</v>
      </c>
      <c r="K972" s="71">
        <f>IF(D972&lt;Overview!$F$17,'='!G972/Overview!$F$26,Overview!$F$33)</f>
        <v>9.1428571428571423</v>
      </c>
      <c r="L972" s="72">
        <f t="shared" si="95"/>
        <v>9.1428571428571423</v>
      </c>
      <c r="M972" s="81">
        <f>MIN(1,Overview!$F$44*F972*(G972-Overview!$F$25)^2+0.2)</f>
        <v>1</v>
      </c>
      <c r="N972" s="48">
        <f>L972*F972*Overview!$F$8</f>
        <v>0.12482270400293095</v>
      </c>
      <c r="O972" s="48">
        <f>F972*Overview!$F$6</f>
        <v>2.3686817229354781E-3</v>
      </c>
      <c r="P972" s="122">
        <f>N972*(H972/G972-(1+Overview!$F$35/'='!G972)/(Overview!$F$37*Overview!$F$33))/('='!H972+Overview!$F$36)</f>
        <v>1.2811188377132385E-3</v>
      </c>
      <c r="Q972" s="128">
        <f>(N972/G972-P972)*H972*Overview!$F$29*'='!G972^3</f>
        <v>612.67563782340051</v>
      </c>
      <c r="R972" s="57">
        <f t="shared" si="90"/>
        <v>0</v>
      </c>
      <c r="S972" s="58">
        <f t="shared" si="91"/>
        <v>1.3174956374232955E-3</v>
      </c>
      <c r="T972" s="58">
        <f>IF(D972&lt;Overview!$F$18,(1-Overview!$F$9)*'='!Q972-'='!D972*'='!O972,0)</f>
        <v>0</v>
      </c>
      <c r="U972" s="54">
        <f>IF(D972&gt;=Overview!$F$18,(1-Overview!$F$9)*'='!Q972-Overview!$F$18*'='!O972,0)</f>
        <v>51.780470809421885</v>
      </c>
      <c r="V972" s="2"/>
      <c r="W972" s="112">
        <f>G972/Overview!$F$19</f>
        <v>4.5551213139858389</v>
      </c>
      <c r="X972" s="60">
        <f>G972^3*(1+H972*Overview!$F$38)</f>
        <v>36.916545495479291</v>
      </c>
      <c r="Y972" s="61">
        <f>G972^3*Overview!$F$42*(1+Overview!$F$38*H972)+I972*Overview!$F$39/Overview!$F$40</f>
        <v>3.8143798597308831</v>
      </c>
      <c r="AD972" s="2"/>
    </row>
    <row r="973" spans="1:30">
      <c r="A973" s="34">
        <v>970</v>
      </c>
      <c r="B973">
        <v>1</v>
      </c>
      <c r="C973">
        <v>24</v>
      </c>
      <c r="D973" s="149">
        <f t="shared" si="92"/>
        <v>178.09744310451387</v>
      </c>
      <c r="E973" s="125">
        <f>B973/(B973+Overview!$F$22)</f>
        <v>0.58823529411764708</v>
      </c>
      <c r="F973" s="118">
        <f>EXP(Overview!$F$21/Overview!$F$5-Overview!$F$21/('='!C973+273.15))</f>
        <v>1.2060497570954571</v>
      </c>
      <c r="G973" s="77">
        <f t="shared" si="93"/>
        <v>3.0865011616000322</v>
      </c>
      <c r="H973" s="115">
        <f t="shared" si="94"/>
        <v>0.58823529411764708</v>
      </c>
      <c r="I973" s="80">
        <f>IF((A973-Overview!$F$43)/365=ROUND((A973-Overview!$F$43)/365,0),I972*0.05,I972+U972)</f>
        <v>11371.442430046283</v>
      </c>
      <c r="J973" s="70">
        <f>IF(D973&lt;Overview!$F$16,1,'='!G973/Overview!$F$26)</f>
        <v>133.61476890043431</v>
      </c>
      <c r="K973" s="71">
        <f>IF(D973&lt;Overview!$F$17,'='!G973/Overview!$F$26,Overview!$F$33)</f>
        <v>9.1428571428571423</v>
      </c>
      <c r="L973" s="72">
        <f t="shared" si="95"/>
        <v>9.1428571428571423</v>
      </c>
      <c r="M973" s="81">
        <f>MIN(1,Overview!$F$44*F973*(G973-Overview!$F$25)^2+0.2)</f>
        <v>1</v>
      </c>
      <c r="N973" s="48">
        <f>L973*F973*Overview!$F$8</f>
        <v>0.12482270400293095</v>
      </c>
      <c r="O973" s="48">
        <f>F973*Overview!$F$6</f>
        <v>2.3686817229354781E-3</v>
      </c>
      <c r="P973" s="122">
        <f>N973*(H973/G973-(1+Overview!$F$35/'='!G973)/(Overview!$F$37*Overview!$F$33))/('='!H973+Overview!$F$36)</f>
        <v>1.27815233509387E-3</v>
      </c>
      <c r="Q973" s="128">
        <f>(N973/G973-P973)*H973*Overview!$F$29*'='!G973^3</f>
        <v>613.23691100342967</v>
      </c>
      <c r="R973" s="57">
        <f t="shared" si="90"/>
        <v>0</v>
      </c>
      <c r="S973" s="58">
        <f t="shared" si="91"/>
        <v>1.3150062223230077E-3</v>
      </c>
      <c r="T973" s="58">
        <f>IF(D973&lt;Overview!$F$18,(1-Overview!$F$9)*'='!Q973-'='!D973*'='!O973,0)</f>
        <v>0</v>
      </c>
      <c r="U973" s="54">
        <f>IF(D973&gt;=Overview!$F$18,(1-Overview!$F$9)*'='!Q973-Overview!$F$18*'='!O973,0)</f>
        <v>51.828291284360368</v>
      </c>
      <c r="V973" s="2"/>
      <c r="W973" s="112">
        <f>G973/Overview!$F$19</f>
        <v>4.5570665312269778</v>
      </c>
      <c r="X973" s="60">
        <f>G973^3*(1+H973*Overview!$F$38)</f>
        <v>36.96386017682898</v>
      </c>
      <c r="Y973" s="61">
        <f>G973^3*Overview!$F$42*(1+Overview!$F$38*H973)+I973*Overview!$F$39/Overview!$F$40</f>
        <v>3.8208882778748015</v>
      </c>
      <c r="AD973" s="2"/>
    </row>
    <row r="974" spans="1:30">
      <c r="A974" s="34">
        <v>971</v>
      </c>
      <c r="B974">
        <v>1</v>
      </c>
      <c r="C974">
        <v>24</v>
      </c>
      <c r="D974" s="149">
        <f t="shared" si="92"/>
        <v>178.09744310451387</v>
      </c>
      <c r="E974" s="125">
        <f>B974/(B974+Overview!$F$22)</f>
        <v>0.58823529411764708</v>
      </c>
      <c r="F974" s="118">
        <f>EXP(Overview!$F$21/Overview!$F$5-Overview!$F$21/('='!C974+273.15))</f>
        <v>1.2060497570954571</v>
      </c>
      <c r="G974" s="77">
        <f t="shared" si="93"/>
        <v>3.0878161678223552</v>
      </c>
      <c r="H974" s="115">
        <f t="shared" si="94"/>
        <v>0.58823529411764708</v>
      </c>
      <c r="I974" s="80">
        <f>IF((A974-Overview!$F$43)/365=ROUND((A974-Overview!$F$43)/365,0),I973*0.05,I973+U973)</f>
        <v>11423.270721330644</v>
      </c>
      <c r="J974" s="70">
        <f>IF(D974&lt;Overview!$F$16,1,'='!G974/Overview!$F$26)</f>
        <v>133.67169557672534</v>
      </c>
      <c r="K974" s="71">
        <f>IF(D974&lt;Overview!$F$17,'='!G974/Overview!$F$26,Overview!$F$33)</f>
        <v>9.1428571428571423</v>
      </c>
      <c r="L974" s="72">
        <f t="shared" si="95"/>
        <v>9.1428571428571423</v>
      </c>
      <c r="M974" s="81">
        <f>MIN(1,Overview!$F$44*F974*(G974-Overview!$F$25)^2+0.2)</f>
        <v>1</v>
      </c>
      <c r="N974" s="48">
        <f>L974*F974*Overview!$F$8</f>
        <v>0.12482270400293095</v>
      </c>
      <c r="O974" s="48">
        <f>F974*Overview!$F$6</f>
        <v>2.3686817229354781E-3</v>
      </c>
      <c r="P974" s="122">
        <f>N974*(H974/G974-(1+Overview!$F$35/'='!G974)/(Overview!$F$37*Overview!$F$33))/('='!H974+Overview!$F$36)</f>
        <v>1.2751939619950843E-3</v>
      </c>
      <c r="Q974" s="128">
        <f>(N974/G974-P974)*H974*Overview!$F$29*'='!G974^3</f>
        <v>613.79741100179638</v>
      </c>
      <c r="R974" s="57">
        <f t="shared" si="90"/>
        <v>0</v>
      </c>
      <c r="S974" s="58">
        <f t="shared" si="91"/>
        <v>1.3125215109859557E-3</v>
      </c>
      <c r="T974" s="58">
        <f>IF(D974&lt;Overview!$F$18,(1-Overview!$F$9)*'='!Q974-'='!D974*'='!O974,0)</f>
        <v>0</v>
      </c>
      <c r="U974" s="54">
        <f>IF(D974&gt;=Overview!$F$18,(1-Overview!$F$9)*'='!Q974-Overview!$F$18*'='!O974,0)</f>
        <v>51.876045884221213</v>
      </c>
      <c r="V974" s="2"/>
      <c r="W974" s="112">
        <f>G974/Overview!$F$19</f>
        <v>4.5590080729696663</v>
      </c>
      <c r="X974" s="60">
        <f>G974^3*(1+H974*Overview!$F$38)</f>
        <v>37.011125752845011</v>
      </c>
      <c r="Y974" s="61">
        <f>G974^3*Overview!$F$42*(1+Overview!$F$38*H974)+I974*Overview!$F$39/Overview!$F$40</f>
        <v>3.8273943545556914</v>
      </c>
      <c r="AD974" s="2"/>
    </row>
    <row r="975" spans="1:30">
      <c r="A975" s="34">
        <v>972</v>
      </c>
      <c r="B975">
        <v>1</v>
      </c>
      <c r="C975">
        <v>24</v>
      </c>
      <c r="D975" s="149">
        <f t="shared" si="92"/>
        <v>178.09744310451387</v>
      </c>
      <c r="E975" s="125">
        <f>B975/(B975+Overview!$F$22)</f>
        <v>0.58823529411764708</v>
      </c>
      <c r="F975" s="118">
        <f>EXP(Overview!$F$21/Overview!$F$5-Overview!$F$21/('='!C975+273.15))</f>
        <v>1.2060497570954571</v>
      </c>
      <c r="G975" s="77">
        <f t="shared" si="93"/>
        <v>3.0891286893333412</v>
      </c>
      <c r="H975" s="115">
        <f t="shared" si="94"/>
        <v>0.58823529411764708</v>
      </c>
      <c r="I975" s="80">
        <f>IF((A975-Overview!$F$43)/365=ROUND((A975-Overview!$F$43)/365,0),I974*0.05,I974+U974)</f>
        <v>11475.146767214865</v>
      </c>
      <c r="J975" s="70">
        <f>IF(D975&lt;Overview!$F$16,1,'='!G975/Overview!$F$26)</f>
        <v>133.72851468975503</v>
      </c>
      <c r="K975" s="71">
        <f>IF(D975&lt;Overview!$F$17,'='!G975/Overview!$F$26,Overview!$F$33)</f>
        <v>9.1428571428571423</v>
      </c>
      <c r="L975" s="72">
        <f t="shared" si="95"/>
        <v>9.1428571428571423</v>
      </c>
      <c r="M975" s="81">
        <f>MIN(1,Overview!$F$44*F975*(G975-Overview!$F$25)^2+0.2)</f>
        <v>1</v>
      </c>
      <c r="N975" s="48">
        <f>L975*F975*Overview!$F$8</f>
        <v>0.12482270400293095</v>
      </c>
      <c r="O975" s="48">
        <f>F975*Overview!$F$6</f>
        <v>2.3686817229354781E-3</v>
      </c>
      <c r="P975" s="122">
        <f>N975*(H975/G975-(1+Overview!$F$35/'='!G975)/(Overview!$F$37*Overview!$F$33))/('='!H975+Overview!$F$36)</f>
        <v>1.2722436903142445E-3</v>
      </c>
      <c r="Q975" s="128">
        <f>(N975/G975-P975)*H975*Overview!$F$29*'='!G975^3</f>
        <v>614.35713823563935</v>
      </c>
      <c r="R975" s="57">
        <f t="shared" si="90"/>
        <v>0</v>
      </c>
      <c r="S975" s="58">
        <f t="shared" si="91"/>
        <v>1.3100414945243517E-3</v>
      </c>
      <c r="T975" s="58">
        <f>IF(D975&lt;Overview!$F$18,(1-Overview!$F$9)*'='!Q975-'='!D975*'='!O975,0)</f>
        <v>0</v>
      </c>
      <c r="U975" s="54">
        <f>IF(D975&gt;=Overview!$F$18,(1-Overview!$F$9)*'='!Q975-Overview!$F$18*'='!O975,0)</f>
        <v>51.923734644544638</v>
      </c>
      <c r="V975" s="2"/>
      <c r="W975" s="112">
        <f>G975/Overview!$F$19</f>
        <v>4.5609459461587791</v>
      </c>
      <c r="X975" s="60">
        <f>G975^3*(1+H975*Overview!$F$38)</f>
        <v>37.058342181280324</v>
      </c>
      <c r="Y975" s="61">
        <f>G975^3*Overview!$F$42*(1+Overview!$F$38*H975)+I975*Overview!$F$39/Overview!$F$40</f>
        <v>3.8338980831087475</v>
      </c>
      <c r="AD975" s="2"/>
    </row>
    <row r="976" spans="1:30">
      <c r="A976" s="34">
        <v>973</v>
      </c>
      <c r="B976">
        <v>1</v>
      </c>
      <c r="C976">
        <v>24</v>
      </c>
      <c r="D976" s="149">
        <f t="shared" si="92"/>
        <v>178.09744310451387</v>
      </c>
      <c r="E976" s="125">
        <f>B976/(B976+Overview!$F$22)</f>
        <v>0.58823529411764708</v>
      </c>
      <c r="F976" s="118">
        <f>EXP(Overview!$F$21/Overview!$F$5-Overview!$F$21/('='!C976+273.15))</f>
        <v>1.2060497570954571</v>
      </c>
      <c r="G976" s="77">
        <f t="shared" si="93"/>
        <v>3.0904387308278656</v>
      </c>
      <c r="H976" s="115">
        <f t="shared" si="94"/>
        <v>0.58823529411764708</v>
      </c>
      <c r="I976" s="80">
        <f>IF((A976-Overview!$F$43)/365=ROUND((A976-Overview!$F$43)/365,0),I975*0.05,I975+U975)</f>
        <v>11527.070501859409</v>
      </c>
      <c r="J976" s="70">
        <f>IF(D976&lt;Overview!$F$16,1,'='!G976/Overview!$F$26)</f>
        <v>133.78522644276475</v>
      </c>
      <c r="K976" s="71">
        <f>IF(D976&lt;Overview!$F$17,'='!G976/Overview!$F$26,Overview!$F$33)</f>
        <v>9.1428571428571423</v>
      </c>
      <c r="L976" s="72">
        <f t="shared" si="95"/>
        <v>9.1428571428571423</v>
      </c>
      <c r="M976" s="81">
        <f>MIN(1,Overview!$F$44*F976*(G976-Overview!$F$25)^2+0.2)</f>
        <v>1</v>
      </c>
      <c r="N976" s="48">
        <f>L976*F976*Overview!$F$8</f>
        <v>0.12482270400293095</v>
      </c>
      <c r="O976" s="48">
        <f>F976*Overview!$F$6</f>
        <v>2.3686817229354781E-3</v>
      </c>
      <c r="P976" s="122">
        <f>N976*(H976/G976-(1+Overview!$F$35/'='!G976)/(Overview!$F$37*Overview!$F$33))/('='!H976+Overview!$F$36)</f>
        <v>1.2693014920735232E-3</v>
      </c>
      <c r="Q976" s="128">
        <f>(N976/G976-P976)*H976*Overview!$F$29*'='!G976^3</f>
        <v>614.91609312501805</v>
      </c>
      <c r="R976" s="57">
        <f t="shared" si="90"/>
        <v>0</v>
      </c>
      <c r="S976" s="58">
        <f t="shared" si="91"/>
        <v>1.3075661640672049E-3</v>
      </c>
      <c r="T976" s="58">
        <f>IF(D976&lt;Overview!$F$18,(1-Overview!$F$9)*'='!Q976-'='!D976*'='!O976,0)</f>
        <v>0</v>
      </c>
      <c r="U976" s="54">
        <f>IF(D976&gt;=Overview!$F$18,(1-Overview!$F$9)*'='!Q976-Overview!$F$18*'='!O976,0)</f>
        <v>51.971357601119699</v>
      </c>
      <c r="V976" s="2"/>
      <c r="W976" s="112">
        <f>G976/Overview!$F$19</f>
        <v>4.5628801577260676</v>
      </c>
      <c r="X976" s="60">
        <f>G976^3*(1+H976*Overview!$F$38)</f>
        <v>37.105509420380749</v>
      </c>
      <c r="Y976" s="61">
        <f>G976^3*Overview!$F$42*(1+Overview!$F$38*H976)+I976*Overview!$F$39/Overview!$F$40</f>
        <v>3.8403994569150668</v>
      </c>
      <c r="AD976" s="2"/>
    </row>
    <row r="977" spans="1:30">
      <c r="A977" s="34">
        <v>974</v>
      </c>
      <c r="B977">
        <v>1</v>
      </c>
      <c r="C977">
        <v>24</v>
      </c>
      <c r="D977" s="149">
        <f t="shared" si="92"/>
        <v>178.09744310451387</v>
      </c>
      <c r="E977" s="125">
        <f>B977/(B977+Overview!$F$22)</f>
        <v>0.58823529411764708</v>
      </c>
      <c r="F977" s="118">
        <f>EXP(Overview!$F$21/Overview!$F$5-Overview!$F$21/('='!C977+273.15))</f>
        <v>1.2060497570954571</v>
      </c>
      <c r="G977" s="77">
        <f t="shared" si="93"/>
        <v>3.0917462969919329</v>
      </c>
      <c r="H977" s="115">
        <f t="shared" si="94"/>
        <v>0.58823529411764708</v>
      </c>
      <c r="I977" s="80">
        <f>IF((A977-Overview!$F$43)/365=ROUND((A977-Overview!$F$43)/365,0),I976*0.05,I976+U976)</f>
        <v>11579.041859460529</v>
      </c>
      <c r="J977" s="70">
        <f>IF(D977&lt;Overview!$F$16,1,'='!G977/Overview!$F$26)</f>
        <v>133.84183103861182</v>
      </c>
      <c r="K977" s="71">
        <f>IF(D977&lt;Overview!$F$17,'='!G977/Overview!$F$26,Overview!$F$33)</f>
        <v>9.1428571428571423</v>
      </c>
      <c r="L977" s="72">
        <f t="shared" si="95"/>
        <v>9.1428571428571423</v>
      </c>
      <c r="M977" s="81">
        <f>MIN(1,Overview!$F$44*F977*(G977-Overview!$F$25)^2+0.2)</f>
        <v>1</v>
      </c>
      <c r="N977" s="48">
        <f>L977*F977*Overview!$F$8</f>
        <v>0.12482270400293095</v>
      </c>
      <c r="O977" s="48">
        <f>F977*Overview!$F$6</f>
        <v>2.3686817229354781E-3</v>
      </c>
      <c r="P977" s="122">
        <f>N977*(H977/G977-(1+Overview!$F$35/'='!G977)/(Overview!$F$37*Overview!$F$33))/('='!H977+Overview!$F$36)</f>
        <v>1.2663673394192041E-3</v>
      </c>
      <c r="Q977" s="128">
        <f>(N977/G977-P977)*H977*Overview!$F$29*'='!G977^3</f>
        <v>615.47427609289377</v>
      </c>
      <c r="R977" s="57">
        <f t="shared" si="90"/>
        <v>0</v>
      </c>
      <c r="S977" s="58">
        <f t="shared" si="91"/>
        <v>1.3050955107602837E-3</v>
      </c>
      <c r="T977" s="58">
        <f>IF(D977&lt;Overview!$F$18,(1-Overview!$F$9)*'='!Q977-'='!D977*'='!O977,0)</f>
        <v>0</v>
      </c>
      <c r="U977" s="54">
        <f>IF(D977&gt;=Overview!$F$18,(1-Overview!$F$9)*'='!Q977-Overview!$F$18*'='!O977,0)</f>
        <v>52.018914789982709</v>
      </c>
      <c r="V977" s="2"/>
      <c r="W977" s="112">
        <f>G977/Overview!$F$19</f>
        <v>4.5648107145901857</v>
      </c>
      <c r="X977" s="60">
        <f>G977^3*(1+H977*Overview!$F$38)</f>
        <v>37.152627428883022</v>
      </c>
      <c r="Y977" s="61">
        <f>G977^3*Overview!$F$42*(1+Overview!$F$38*H977)+I977*Overview!$F$39/Overview!$F$40</f>
        <v>3.8468984694014843</v>
      </c>
      <c r="AD977" s="2"/>
    </row>
    <row r="978" spans="1:30">
      <c r="A978" s="34">
        <v>975</v>
      </c>
      <c r="B978">
        <v>1</v>
      </c>
      <c r="C978">
        <v>24</v>
      </c>
      <c r="D978" s="149">
        <f t="shared" si="92"/>
        <v>178.09744310451387</v>
      </c>
      <c r="E978" s="125">
        <f>B978/(B978+Overview!$F$22)</f>
        <v>0.58823529411764708</v>
      </c>
      <c r="F978" s="118">
        <f>EXP(Overview!$F$21/Overview!$F$5-Overview!$F$21/('='!C978+273.15))</f>
        <v>1.2060497570954571</v>
      </c>
      <c r="G978" s="77">
        <f t="shared" si="93"/>
        <v>3.093051392502693</v>
      </c>
      <c r="H978" s="115">
        <f t="shared" si="94"/>
        <v>0.58823529411764708</v>
      </c>
      <c r="I978" s="80">
        <f>IF((A978-Overview!$F$43)/365=ROUND((A978-Overview!$F$43)/365,0),I977*0.05,I977+U977)</f>
        <v>11631.060774250511</v>
      </c>
      <c r="J978" s="70">
        <f>IF(D978&lt;Overview!$F$16,1,'='!G978/Overview!$F$26)</f>
        <v>133.89832867977026</v>
      </c>
      <c r="K978" s="71">
        <f>IF(D978&lt;Overview!$F$17,'='!G978/Overview!$F$26,Overview!$F$33)</f>
        <v>9.1428571428571423</v>
      </c>
      <c r="L978" s="72">
        <f t="shared" si="95"/>
        <v>9.1428571428571423</v>
      </c>
      <c r="M978" s="81">
        <f>MIN(1,Overview!$F$44*F978*(G978-Overview!$F$25)^2+0.2)</f>
        <v>1</v>
      </c>
      <c r="N978" s="48">
        <f>L978*F978*Overview!$F$8</f>
        <v>0.12482270400293095</v>
      </c>
      <c r="O978" s="48">
        <f>F978*Overview!$F$6</f>
        <v>2.3686817229354781E-3</v>
      </c>
      <c r="P978" s="122">
        <f>N978*(H978/G978-(1+Overview!$F$35/'='!G978)/(Overview!$F$37*Overview!$F$33))/('='!H978+Overview!$F$36)</f>
        <v>1.2634412046209993E-3</v>
      </c>
      <c r="Q978" s="128">
        <f>(N978/G978-P978)*H978*Overview!$F$29*'='!G978^3</f>
        <v>616.0316875651115</v>
      </c>
      <c r="R978" s="57">
        <f t="shared" si="90"/>
        <v>0</v>
      </c>
      <c r="S978" s="58">
        <f t="shared" si="91"/>
        <v>1.3026295257660874E-3</v>
      </c>
      <c r="T978" s="58">
        <f>IF(D978&lt;Overview!$F$18,(1-Overview!$F$9)*'='!Q978-'='!D978*'='!O978,0)</f>
        <v>0</v>
      </c>
      <c r="U978" s="54">
        <f>IF(D978&gt;=Overview!$F$18,(1-Overview!$F$9)*'='!Q978-Overview!$F$18*'='!O978,0)</f>
        <v>52.066406247415664</v>
      </c>
      <c r="V978" s="2"/>
      <c r="W978" s="112">
        <f>G978/Overview!$F$19</f>
        <v>4.5667376236567145</v>
      </c>
      <c r="X978" s="60">
        <f>G978^3*(1+H978*Overview!$F$38)</f>
        <v>37.199696166012842</v>
      </c>
      <c r="Y978" s="61">
        <f>G978^3*Overview!$F$42*(1+Overview!$F$38*H978)+I978*Overview!$F$39/Overview!$F$40</f>
        <v>3.8533951140404055</v>
      </c>
      <c r="AD978" s="2"/>
    </row>
    <row r="979" spans="1:30">
      <c r="A979" s="34">
        <v>976</v>
      </c>
      <c r="B979">
        <v>1</v>
      </c>
      <c r="C979">
        <v>24</v>
      </c>
      <c r="D979" s="149">
        <f t="shared" si="92"/>
        <v>178.09744310451387</v>
      </c>
      <c r="E979" s="125">
        <f>B979/(B979+Overview!$F$22)</f>
        <v>0.58823529411764708</v>
      </c>
      <c r="F979" s="118">
        <f>EXP(Overview!$F$21/Overview!$F$5-Overview!$F$21/('='!C979+273.15))</f>
        <v>1.2060497570954571</v>
      </c>
      <c r="G979" s="77">
        <f t="shared" si="93"/>
        <v>3.0943540220284591</v>
      </c>
      <c r="H979" s="115">
        <f t="shared" si="94"/>
        <v>0.58823529411764708</v>
      </c>
      <c r="I979" s="80">
        <f>IF((A979-Overview!$F$43)/365=ROUND((A979-Overview!$F$43)/365,0),I978*0.05,I978+U978)</f>
        <v>11683.127180497926</v>
      </c>
      <c r="J979" s="70">
        <f>IF(D979&lt;Overview!$F$16,1,'='!G979/Overview!$F$26)</f>
        <v>133.95471956833157</v>
      </c>
      <c r="K979" s="71">
        <f>IF(D979&lt;Overview!$F$17,'='!G979/Overview!$F$26,Overview!$F$33)</f>
        <v>9.1428571428571423</v>
      </c>
      <c r="L979" s="72">
        <f t="shared" si="95"/>
        <v>9.1428571428571423</v>
      </c>
      <c r="M979" s="81">
        <f>MIN(1,Overview!$F$44*F979*(G979-Overview!$F$25)^2+0.2)</f>
        <v>1</v>
      </c>
      <c r="N979" s="48">
        <f>L979*F979*Overview!$F$8</f>
        <v>0.12482270400293095</v>
      </c>
      <c r="O979" s="48">
        <f>F979*Overview!$F$6</f>
        <v>2.3686817229354781E-3</v>
      </c>
      <c r="P979" s="122">
        <f>N979*(H979/G979-(1+Overview!$F$35/'='!G979)/(Overview!$F$37*Overview!$F$33))/('='!H979+Overview!$F$36)</f>
        <v>1.2605230600713641E-3</v>
      </c>
      <c r="Q979" s="128">
        <f>(N979/G979-P979)*H979*Overview!$F$29*'='!G979^3</f>
        <v>616.58832797038258</v>
      </c>
      <c r="R979" s="57">
        <f t="shared" si="90"/>
        <v>0</v>
      </c>
      <c r="S979" s="58">
        <f t="shared" si="91"/>
        <v>1.3001682002638155E-3</v>
      </c>
      <c r="T979" s="58">
        <f>IF(D979&lt;Overview!$F$18,(1-Overview!$F$9)*'='!Q979-'='!D979*'='!O979,0)</f>
        <v>0</v>
      </c>
      <c r="U979" s="54">
        <f>IF(D979&gt;=Overview!$F$18,(1-Overview!$F$9)*'='!Q979-Overview!$F$18*'='!O979,0)</f>
        <v>52.113832009944758</v>
      </c>
      <c r="V979" s="2"/>
      <c r="W979" s="112">
        <f>G979/Overview!$F$19</f>
        <v>4.5686608918181886</v>
      </c>
      <c r="X979" s="60">
        <f>G979^3*(1+H979*Overview!$F$38)</f>
        <v>37.246715591482996</v>
      </c>
      <c r="Y979" s="61">
        <f>G979^3*Overview!$F$42*(1+Overview!$F$38*H979)+I979*Overview!$F$39/Overview!$F$40</f>
        <v>3.8598893843496525</v>
      </c>
      <c r="AD979" s="2"/>
    </row>
    <row r="980" spans="1:30">
      <c r="A980" s="34">
        <v>977</v>
      </c>
      <c r="B980">
        <v>1</v>
      </c>
      <c r="C980">
        <v>24</v>
      </c>
      <c r="D980" s="149">
        <f t="shared" si="92"/>
        <v>178.09744310451387</v>
      </c>
      <c r="E980" s="125">
        <f>B980/(B980+Overview!$F$22)</f>
        <v>0.58823529411764708</v>
      </c>
      <c r="F980" s="118">
        <f>EXP(Overview!$F$21/Overview!$F$5-Overview!$F$21/('='!C980+273.15))</f>
        <v>1.2060497570954571</v>
      </c>
      <c r="G980" s="77">
        <f t="shared" si="93"/>
        <v>3.0956541902287231</v>
      </c>
      <c r="H980" s="115">
        <f t="shared" si="94"/>
        <v>0.58823529411764708</v>
      </c>
      <c r="I980" s="80">
        <f>IF((A980-Overview!$F$43)/365=ROUND((A980-Overview!$F$43)/365,0),I979*0.05,I979+U979)</f>
        <v>11735.241012507871</v>
      </c>
      <c r="J980" s="70">
        <f>IF(D980&lt;Overview!$F$16,1,'='!G980/Overview!$F$26)</f>
        <v>134.01100390600533</v>
      </c>
      <c r="K980" s="71">
        <f>IF(D980&lt;Overview!$F$17,'='!G980/Overview!$F$26,Overview!$F$33)</f>
        <v>9.1428571428571423</v>
      </c>
      <c r="L980" s="72">
        <f t="shared" si="95"/>
        <v>9.1428571428571423</v>
      </c>
      <c r="M980" s="81">
        <f>MIN(1,Overview!$F$44*F980*(G980-Overview!$F$25)^2+0.2)</f>
        <v>1</v>
      </c>
      <c r="N980" s="48">
        <f>L980*F980*Overview!$F$8</f>
        <v>0.12482270400293095</v>
      </c>
      <c r="O980" s="48">
        <f>F980*Overview!$F$6</f>
        <v>2.3686817229354781E-3</v>
      </c>
      <c r="P980" s="122">
        <f>N980*(H980/G980-(1+Overview!$F$35/'='!G980)/(Overview!$F$37*Overview!$F$33))/('='!H980+Overview!$F$36)</f>
        <v>1.2576128782848149E-3</v>
      </c>
      <c r="Q980" s="128">
        <f>(N980/G980-P980)*H980*Overview!$F$29*'='!G980^3</f>
        <v>617.14419774026555</v>
      </c>
      <c r="R980" s="57">
        <f t="shared" si="90"/>
        <v>0</v>
      </c>
      <c r="S980" s="58">
        <f t="shared" si="91"/>
        <v>1.2977115254493308E-3</v>
      </c>
      <c r="T980" s="58">
        <f>IF(D980&lt;Overview!$F$18,(1-Overview!$F$9)*'='!Q980-'='!D980*'='!O980,0)</f>
        <v>0</v>
      </c>
      <c r="U980" s="54">
        <f>IF(D980&gt;=Overview!$F$18,(1-Overview!$F$9)*'='!Q980-Overview!$F$18*'='!O980,0)</f>
        <v>52.161192114338789</v>
      </c>
      <c r="V980" s="2"/>
      <c r="W980" s="112">
        <f>G980/Overview!$F$19</f>
        <v>4.5705805259541163</v>
      </c>
      <c r="X980" s="60">
        <f>G980^3*(1+H980*Overview!$F$38)</f>
        <v>37.29368566549136</v>
      </c>
      <c r="Y980" s="61">
        <f>G980^3*Overview!$F$42*(1+Overview!$F$38*H980)+I980*Overview!$F$39/Overview!$F$40</f>
        <v>3.8663812738922916</v>
      </c>
      <c r="AD980" s="2"/>
    </row>
    <row r="981" spans="1:30">
      <c r="A981" s="34">
        <v>978</v>
      </c>
      <c r="B981">
        <v>1</v>
      </c>
      <c r="C981">
        <v>24</v>
      </c>
      <c r="D981" s="149">
        <f t="shared" si="92"/>
        <v>178.09744310451387</v>
      </c>
      <c r="E981" s="125">
        <f>B981/(B981+Overview!$F$22)</f>
        <v>0.58823529411764708</v>
      </c>
      <c r="F981" s="118">
        <f>EXP(Overview!$F$21/Overview!$F$5-Overview!$F$21/('='!C981+273.15))</f>
        <v>1.2060497570954571</v>
      </c>
      <c r="G981" s="77">
        <f t="shared" si="93"/>
        <v>3.0969519017541725</v>
      </c>
      <c r="H981" s="115">
        <f t="shared" si="94"/>
        <v>0.58823529411764708</v>
      </c>
      <c r="I981" s="80">
        <f>IF((A981-Overview!$F$43)/365=ROUND((A981-Overview!$F$43)/365,0),I980*0.05,I980+U980)</f>
        <v>11787.402204622211</v>
      </c>
      <c r="J981" s="70">
        <f>IF(D981&lt;Overview!$F$16,1,'='!G981/Overview!$F$26)</f>
        <v>134.06718189412001</v>
      </c>
      <c r="K981" s="71">
        <f>IF(D981&lt;Overview!$F$17,'='!G981/Overview!$F$26,Overview!$F$33)</f>
        <v>9.1428571428571423</v>
      </c>
      <c r="L981" s="72">
        <f t="shared" si="95"/>
        <v>9.1428571428571423</v>
      </c>
      <c r="M981" s="81">
        <f>MIN(1,Overview!$F$44*F981*(G981-Overview!$F$25)^2+0.2)</f>
        <v>1</v>
      </c>
      <c r="N981" s="48">
        <f>L981*F981*Overview!$F$8</f>
        <v>0.12482270400293095</v>
      </c>
      <c r="O981" s="48">
        <f>F981*Overview!$F$6</f>
        <v>2.3686817229354781E-3</v>
      </c>
      <c r="P981" s="122">
        <f>N981*(H981/G981-(1+Overview!$F$35/'='!G981)/(Overview!$F$37*Overview!$F$33))/('='!H981+Overview!$F$36)</f>
        <v>1.2547106318972633E-3</v>
      </c>
      <c r="Q981" s="128">
        <f>(N981/G981-P981)*H981*Overview!$F$29*'='!G981^3</f>
        <v>617.69929730914919</v>
      </c>
      <c r="R981" s="57">
        <f t="shared" si="90"/>
        <v>0</v>
      </c>
      <c r="S981" s="58">
        <f t="shared" si="91"/>
        <v>1.2952594925351364E-3</v>
      </c>
      <c r="T981" s="58">
        <f>IF(D981&lt;Overview!$F$18,(1-Overview!$F$9)*'='!Q981-'='!D981*'='!O981,0)</f>
        <v>0</v>
      </c>
      <c r="U981" s="54">
        <f>IF(D981&gt;=Overview!$F$18,(1-Overview!$F$9)*'='!Q981-Overview!$F$18*'='!O981,0)</f>
        <v>52.208486597607674</v>
      </c>
      <c r="V981" s="2"/>
      <c r="W981" s="112">
        <f>G981/Overview!$F$19</f>
        <v>4.5724965329310088</v>
      </c>
      <c r="X981" s="60">
        <f>G981^3*(1+H981*Overview!$F$38)</f>
        <v>37.340606348718978</v>
      </c>
      <c r="Y981" s="61">
        <f>G981^3*Overview!$F$42*(1+Overview!$F$38*H981)+I981*Overview!$F$39/Overview!$F$40</f>
        <v>3.8728707762764731</v>
      </c>
      <c r="AD981" s="2"/>
    </row>
    <row r="982" spans="1:30">
      <c r="A982" s="34">
        <v>979</v>
      </c>
      <c r="B982">
        <v>1</v>
      </c>
      <c r="C982">
        <v>24</v>
      </c>
      <c r="D982" s="149">
        <f t="shared" si="92"/>
        <v>178.09744310451387</v>
      </c>
      <c r="E982" s="125">
        <f>B982/(B982+Overview!$F$22)</f>
        <v>0.58823529411764708</v>
      </c>
      <c r="F982" s="118">
        <f>EXP(Overview!$F$21/Overview!$F$5-Overview!$F$21/('='!C982+273.15))</f>
        <v>1.2060497570954571</v>
      </c>
      <c r="G982" s="77">
        <f t="shared" si="93"/>
        <v>3.0982471612467077</v>
      </c>
      <c r="H982" s="115">
        <f t="shared" si="94"/>
        <v>0.58823529411764708</v>
      </c>
      <c r="I982" s="80">
        <f>IF((A982-Overview!$F$43)/365=ROUND((A982-Overview!$F$43)/365,0),I981*0.05,I981+U981)</f>
        <v>11839.610691219819</v>
      </c>
      <c r="J982" s="70">
        <f>IF(D982&lt;Overview!$F$16,1,'='!G982/Overview!$F$26)</f>
        <v>134.12325373362373</v>
      </c>
      <c r="K982" s="71">
        <f>IF(D982&lt;Overview!$F$17,'='!G982/Overview!$F$26,Overview!$F$33)</f>
        <v>9.1428571428571423</v>
      </c>
      <c r="L982" s="72">
        <f t="shared" si="95"/>
        <v>9.1428571428571423</v>
      </c>
      <c r="M982" s="81">
        <f>MIN(1,Overview!$F$44*F982*(G982-Overview!$F$25)^2+0.2)</f>
        <v>1</v>
      </c>
      <c r="N982" s="48">
        <f>L982*F982*Overview!$F$8</f>
        <v>0.12482270400293095</v>
      </c>
      <c r="O982" s="48">
        <f>F982*Overview!$F$6</f>
        <v>2.3686817229354781E-3</v>
      </c>
      <c r="P982" s="122">
        <f>N982*(H982/G982-(1+Overview!$F$35/'='!G982)/(Overview!$F$37*Overview!$F$33))/('='!H982+Overview!$F$36)</f>
        <v>1.2518162936653355E-3</v>
      </c>
      <c r="Q982" s="128">
        <f>(N982/G982-P982)*H982*Overview!$F$29*'='!G982^3</f>
        <v>618.25362711423452</v>
      </c>
      <c r="R982" s="57">
        <f t="shared" si="90"/>
        <v>0</v>
      </c>
      <c r="S982" s="58">
        <f t="shared" si="91"/>
        <v>1.2928120927503336E-3</v>
      </c>
      <c r="T982" s="58">
        <f>IF(D982&lt;Overview!$F$18,(1-Overview!$F$9)*'='!Q982-'='!D982*'='!O982,0)</f>
        <v>0</v>
      </c>
      <c r="U982" s="54">
        <f>IF(D982&gt;=Overview!$F$18,(1-Overview!$F$9)*'='!Q982-Overview!$F$18*'='!O982,0)</f>
        <v>52.255715497000942</v>
      </c>
      <c r="V982" s="2"/>
      <c r="W982" s="112">
        <f>G982/Overview!$F$19</f>
        <v>4.5744089196024031</v>
      </c>
      <c r="X982" s="60">
        <f>G982^3*(1+H982*Overview!$F$38)</f>
        <v>37.387477602328211</v>
      </c>
      <c r="Y982" s="61">
        <f>G982^3*Overview!$F$42*(1+Overview!$F$38*H982)+I982*Overview!$F$39/Overview!$F$40</f>
        <v>3.8793578851552728</v>
      </c>
      <c r="AD982" s="2"/>
    </row>
    <row r="983" spans="1:30">
      <c r="A983" s="34">
        <v>980</v>
      </c>
      <c r="B983">
        <v>1</v>
      </c>
      <c r="C983">
        <v>24</v>
      </c>
      <c r="D983" s="149">
        <f t="shared" si="92"/>
        <v>178.09744310451387</v>
      </c>
      <c r="E983" s="125">
        <f>B983/(B983+Overview!$F$22)</f>
        <v>0.58823529411764708</v>
      </c>
      <c r="F983" s="118">
        <f>EXP(Overview!$F$21/Overview!$F$5-Overview!$F$21/('='!C983+273.15))</f>
        <v>1.2060497570954571</v>
      </c>
      <c r="G983" s="77">
        <f t="shared" si="93"/>
        <v>3.099539973339458</v>
      </c>
      <c r="H983" s="115">
        <f t="shared" si="94"/>
        <v>0.58823529411764708</v>
      </c>
      <c r="I983" s="80">
        <f>IF((A983-Overview!$F$43)/365=ROUND((A983-Overview!$F$43)/365,0),I982*0.05,I982+U982)</f>
        <v>11891.866406716821</v>
      </c>
      <c r="J983" s="70">
        <f>IF(D983&lt;Overview!$F$16,1,'='!G983/Overview!$F$26)</f>
        <v>134.17921962508476</v>
      </c>
      <c r="K983" s="71">
        <f>IF(D983&lt;Overview!$F$17,'='!G983/Overview!$F$26,Overview!$F$33)</f>
        <v>9.1428571428571423</v>
      </c>
      <c r="L983" s="72">
        <f t="shared" si="95"/>
        <v>9.1428571428571423</v>
      </c>
      <c r="M983" s="81">
        <f>MIN(1,Overview!$F$44*F983*(G983-Overview!$F$25)^2+0.2)</f>
        <v>1</v>
      </c>
      <c r="N983" s="48">
        <f>L983*F983*Overview!$F$8</f>
        <v>0.12482270400293095</v>
      </c>
      <c r="O983" s="48">
        <f>F983*Overview!$F$6</f>
        <v>2.3686817229354781E-3</v>
      </c>
      <c r="P983" s="122">
        <f>N983*(H983/G983-(1+Overview!$F$35/'='!G983)/(Overview!$F$37*Overview!$F$33))/('='!H983+Overview!$F$36)</f>
        <v>1.2489298364657176E-3</v>
      </c>
      <c r="Q983" s="128">
        <f>(N983/G983-P983)*H983*Overview!$F$29*'='!G983^3</f>
        <v>618.80718759551689</v>
      </c>
      <c r="R983" s="57">
        <f t="shared" si="90"/>
        <v>0</v>
      </c>
      <c r="S983" s="58">
        <f t="shared" si="91"/>
        <v>1.2903693173406015E-3</v>
      </c>
      <c r="T983" s="58">
        <f>IF(D983&lt;Overview!$F$18,(1-Overview!$F$9)*'='!Q983-'='!D983*'='!O983,0)</f>
        <v>0</v>
      </c>
      <c r="U983" s="54">
        <f>IF(D983&gt;=Overview!$F$18,(1-Overview!$F$9)*'='!Q983-Overview!$F$18*'='!O983,0)</f>
        <v>52.302878850006202</v>
      </c>
      <c r="V983" s="2"/>
      <c r="W983" s="112">
        <f>G983/Overview!$F$19</f>
        <v>4.5763176928088853</v>
      </c>
      <c r="X983" s="60">
        <f>G983^3*(1+H983*Overview!$F$38)</f>
        <v>37.434299387960763</v>
      </c>
      <c r="Y983" s="61">
        <f>G983^3*Overview!$F$42*(1+Overview!$F$38*H983)+I983*Overview!$F$39/Overview!$F$40</f>
        <v>3.8858425942265269</v>
      </c>
      <c r="AD983" s="2"/>
    </row>
    <row r="984" spans="1:30">
      <c r="A984" s="34">
        <v>981</v>
      </c>
      <c r="B984">
        <v>1</v>
      </c>
      <c r="C984">
        <v>24</v>
      </c>
      <c r="D984" s="149">
        <f t="shared" si="92"/>
        <v>178.09744310451387</v>
      </c>
      <c r="E984" s="125">
        <f>B984/(B984+Overview!$F$22)</f>
        <v>0.58823529411764708</v>
      </c>
      <c r="F984" s="118">
        <f>EXP(Overview!$F$21/Overview!$F$5-Overview!$F$21/('='!C984+273.15))</f>
        <v>1.2060497570954571</v>
      </c>
      <c r="G984" s="77">
        <f t="shared" si="93"/>
        <v>3.1008303426567987</v>
      </c>
      <c r="H984" s="115">
        <f t="shared" si="94"/>
        <v>0.58823529411764708</v>
      </c>
      <c r="I984" s="80">
        <f>IF((A984-Overview!$F$43)/365=ROUND((A984-Overview!$F$43)/365,0),I983*0.05,I983+U983)</f>
        <v>11944.169285566828</v>
      </c>
      <c r="J984" s="70">
        <f>IF(D984&lt;Overview!$F$16,1,'='!G984/Overview!$F$26)</f>
        <v>134.2350797686926</v>
      </c>
      <c r="K984" s="71">
        <f>IF(D984&lt;Overview!$F$17,'='!G984/Overview!$F$26,Overview!$F$33)</f>
        <v>9.1428571428571423</v>
      </c>
      <c r="L984" s="72">
        <f t="shared" si="95"/>
        <v>9.1428571428571423</v>
      </c>
      <c r="M984" s="81">
        <f>MIN(1,Overview!$F$44*F984*(G984-Overview!$F$25)^2+0.2)</f>
        <v>1</v>
      </c>
      <c r="N984" s="48">
        <f>L984*F984*Overview!$F$8</f>
        <v>0.12482270400293095</v>
      </c>
      <c r="O984" s="48">
        <f>F984*Overview!$F$6</f>
        <v>2.3686817229354781E-3</v>
      </c>
      <c r="P984" s="122">
        <f>N984*(H984/G984-(1+Overview!$F$35/'='!G984)/(Overview!$F$37*Overview!$F$33))/('='!H984+Overview!$F$36)</f>
        <v>1.2460512332944874E-3</v>
      </c>
      <c r="Q984" s="128">
        <f>(N984/G984-P984)*H984*Overview!$F$29*'='!G984^3</f>
        <v>619.35997919576789</v>
      </c>
      <c r="R984" s="57">
        <f t="shared" si="90"/>
        <v>0</v>
      </c>
      <c r="S984" s="58">
        <f t="shared" si="91"/>
        <v>1.2879311575681575E-3</v>
      </c>
      <c r="T984" s="58">
        <f>IF(D984&lt;Overview!$F$18,(1-Overview!$F$9)*'='!Q984-'='!D984*'='!O984,0)</f>
        <v>0</v>
      </c>
      <c r="U984" s="54">
        <f>IF(D984&gt;=Overview!$F$18,(1-Overview!$F$9)*'='!Q984-Overview!$F$18*'='!O984,0)</f>
        <v>52.349976694347589</v>
      </c>
      <c r="V984" s="2"/>
      <c r="W984" s="112">
        <f>G984/Overview!$F$19</f>
        <v>4.5782228593781173</v>
      </c>
      <c r="X984" s="60">
        <f>G984^3*(1+H984*Overview!$F$38)</f>
        <v>37.481071667735755</v>
      </c>
      <c r="Y984" s="61">
        <f>G984^3*Overview!$F$42*(1+Overview!$F$38*H984)+I984*Overview!$F$39/Overview!$F$40</f>
        <v>3.8923248972326672</v>
      </c>
      <c r="AD984" s="2"/>
    </row>
    <row r="985" spans="1:30">
      <c r="A985" s="34">
        <v>982</v>
      </c>
      <c r="B985">
        <v>1</v>
      </c>
      <c r="C985">
        <v>24</v>
      </c>
      <c r="D985" s="149">
        <f t="shared" si="92"/>
        <v>178.09744310451387</v>
      </c>
      <c r="E985" s="125">
        <f>B985/(B985+Overview!$F$22)</f>
        <v>0.58823529411764708</v>
      </c>
      <c r="F985" s="118">
        <f>EXP(Overview!$F$21/Overview!$F$5-Overview!$F$21/('='!C985+273.15))</f>
        <v>1.2060497570954571</v>
      </c>
      <c r="G985" s="77">
        <f t="shared" si="93"/>
        <v>3.1021182738143667</v>
      </c>
      <c r="H985" s="115">
        <f t="shared" si="94"/>
        <v>0.58823529411764708</v>
      </c>
      <c r="I985" s="80">
        <f>IF((A985-Overview!$F$43)/365=ROUND((A985-Overview!$F$43)/365,0),I984*0.05,I984+U984)</f>
        <v>11996.519262261176</v>
      </c>
      <c r="J985" s="70">
        <f>IF(D985&lt;Overview!$F$16,1,'='!G985/Overview!$F$26)</f>
        <v>134.2908343642583</v>
      </c>
      <c r="K985" s="71">
        <f>IF(D985&lt;Overview!$F$17,'='!G985/Overview!$F$26,Overview!$F$33)</f>
        <v>9.1428571428571423</v>
      </c>
      <c r="L985" s="72">
        <f t="shared" si="95"/>
        <v>9.1428571428571423</v>
      </c>
      <c r="M985" s="81">
        <f>MIN(1,Overview!$F$44*F985*(G985-Overview!$F$25)^2+0.2)</f>
        <v>1</v>
      </c>
      <c r="N985" s="48">
        <f>L985*F985*Overview!$F$8</f>
        <v>0.12482270400293095</v>
      </c>
      <c r="O985" s="48">
        <f>F985*Overview!$F$6</f>
        <v>2.3686817229354781E-3</v>
      </c>
      <c r="P985" s="122">
        <f>N985*(H985/G985-(1+Overview!$F$35/'='!G985)/(Overview!$F$37*Overview!$F$33))/('='!H985+Overview!$F$36)</f>
        <v>1.2431804572664619E-3</v>
      </c>
      <c r="Q985" s="128">
        <f>(N985/G985-P985)*H985*Overview!$F$29*'='!G985^3</f>
        <v>619.91200236051884</v>
      </c>
      <c r="R985" s="57">
        <f t="shared" si="90"/>
        <v>0</v>
      </c>
      <c r="S985" s="58">
        <f t="shared" si="91"/>
        <v>1.2854976047117306E-3</v>
      </c>
      <c r="T985" s="58">
        <f>IF(D985&lt;Overview!$F$18,(1-Overview!$F$9)*'='!Q985-'='!D985*'='!O985,0)</f>
        <v>0</v>
      </c>
      <c r="U985" s="54">
        <f>IF(D985&gt;=Overview!$F$18,(1-Overview!$F$9)*'='!Q985-Overview!$F$18*'='!O985,0)</f>
        <v>52.397009067984371</v>
      </c>
      <c r="V985" s="2"/>
      <c r="W985" s="112">
        <f>G985/Overview!$F$19</f>
        <v>4.5801244261248586</v>
      </c>
      <c r="X985" s="60">
        <f>G985^3*(1+H985*Overview!$F$38)</f>
        <v>37.527794404247857</v>
      </c>
      <c r="Y985" s="61">
        <f>G985^3*Overview!$F$42*(1+Overview!$F$38*H985)+I985*Overview!$F$39/Overview!$F$40</f>
        <v>3.8988047879605654</v>
      </c>
      <c r="AD985" s="2"/>
    </row>
    <row r="986" spans="1:30">
      <c r="A986" s="34">
        <v>983</v>
      </c>
      <c r="B986">
        <v>1</v>
      </c>
      <c r="C986">
        <v>24</v>
      </c>
      <c r="D986" s="149">
        <f t="shared" si="92"/>
        <v>178.09744310451387</v>
      </c>
      <c r="E986" s="125">
        <f>B986/(B986+Overview!$F$22)</f>
        <v>0.58823529411764708</v>
      </c>
      <c r="F986" s="118">
        <f>EXP(Overview!$F$21/Overview!$F$5-Overview!$F$21/('='!C986+273.15))</f>
        <v>1.2060497570954571</v>
      </c>
      <c r="G986" s="77">
        <f t="shared" si="93"/>
        <v>3.1034037714190785</v>
      </c>
      <c r="H986" s="115">
        <f t="shared" si="94"/>
        <v>0.58823529411764708</v>
      </c>
      <c r="I986" s="80">
        <f>IF((A986-Overview!$F$43)/365=ROUND((A986-Overview!$F$43)/365,0),I985*0.05,I985+U985)</f>
        <v>12048.916271329161</v>
      </c>
      <c r="J986" s="70">
        <f>IF(D986&lt;Overview!$F$16,1,'='!G986/Overview!$F$26)</f>
        <v>134.34648361121552</v>
      </c>
      <c r="K986" s="71">
        <f>IF(D986&lt;Overview!$F$17,'='!G986/Overview!$F$26,Overview!$F$33)</f>
        <v>9.1428571428571423</v>
      </c>
      <c r="L986" s="72">
        <f t="shared" si="95"/>
        <v>9.1428571428571423</v>
      </c>
      <c r="M986" s="81">
        <f>MIN(1,Overview!$F$44*F986*(G986-Overview!$F$25)^2+0.2)</f>
        <v>1</v>
      </c>
      <c r="N986" s="48">
        <f>L986*F986*Overview!$F$8</f>
        <v>0.12482270400293095</v>
      </c>
      <c r="O986" s="48">
        <f>F986*Overview!$F$6</f>
        <v>2.3686817229354781E-3</v>
      </c>
      <c r="P986" s="122">
        <f>N986*(H986/G986-(1+Overview!$F$35/'='!G986)/(Overview!$F$37*Overview!$F$33))/('='!H986+Overview!$F$36)</f>
        <v>1.2403174816145426E-3</v>
      </c>
      <c r="Q986" s="128">
        <f>(N986/G986-P986)*H986*Overview!$F$29*'='!G986^3</f>
        <v>620.46325753804217</v>
      </c>
      <c r="R986" s="57">
        <f t="shared" si="90"/>
        <v>0</v>
      </c>
      <c r="S986" s="58">
        <f t="shared" si="91"/>
        <v>1.2830686500665284E-3</v>
      </c>
      <c r="T986" s="58">
        <f>IF(D986&lt;Overview!$F$18,(1-Overview!$F$9)*'='!Q986-'='!D986*'='!O986,0)</f>
        <v>0</v>
      </c>
      <c r="U986" s="54">
        <f>IF(D986&gt;=Overview!$F$18,(1-Overview!$F$9)*'='!Q986-Overview!$F$18*'='!O986,0)</f>
        <v>52.443976009109356</v>
      </c>
      <c r="V986" s="2"/>
      <c r="W986" s="112">
        <f>G986/Overview!$F$19</f>
        <v>4.5820223998509944</v>
      </c>
      <c r="X986" s="60">
        <f>G986^3*(1+H986*Overview!$F$38)</f>
        <v>37.574467560565374</v>
      </c>
      <c r="Y986" s="61">
        <f>G986^3*Overview!$F$42*(1+Overview!$F$38*H986)+I986*Overview!$F$39/Overview!$F$40</f>
        <v>3.9052822602413686</v>
      </c>
      <c r="AD986" s="2"/>
    </row>
    <row r="987" spans="1:30">
      <c r="A987" s="34">
        <v>984</v>
      </c>
      <c r="B987">
        <v>1</v>
      </c>
      <c r="C987">
        <v>24</v>
      </c>
      <c r="D987" s="149">
        <f t="shared" si="92"/>
        <v>178.09744310451387</v>
      </c>
      <c r="E987" s="125">
        <f>B987/(B987+Overview!$F$22)</f>
        <v>0.58823529411764708</v>
      </c>
      <c r="F987" s="118">
        <f>EXP(Overview!$F$21/Overview!$F$5-Overview!$F$21/('='!C987+273.15))</f>
        <v>1.2060497570954571</v>
      </c>
      <c r="G987" s="77">
        <f t="shared" si="93"/>
        <v>3.104686840069145</v>
      </c>
      <c r="H987" s="115">
        <f t="shared" si="94"/>
        <v>0.58823529411764708</v>
      </c>
      <c r="I987" s="80">
        <f>IF((A987-Overview!$F$43)/365=ROUND((A987-Overview!$F$43)/365,0),I986*0.05,I986+U986)</f>
        <v>12101.360247338271</v>
      </c>
      <c r="J987" s="70">
        <f>IF(D987&lt;Overview!$F$16,1,'='!G987/Overview!$F$26)</f>
        <v>134.40202770862101</v>
      </c>
      <c r="K987" s="71">
        <f>IF(D987&lt;Overview!$F$17,'='!G987/Overview!$F$26,Overview!$F$33)</f>
        <v>9.1428571428571423</v>
      </c>
      <c r="L987" s="72">
        <f t="shared" si="95"/>
        <v>9.1428571428571423</v>
      </c>
      <c r="M987" s="81">
        <f>MIN(1,Overview!$F$44*F987*(G987-Overview!$F$25)^2+0.2)</f>
        <v>1</v>
      </c>
      <c r="N987" s="48">
        <f>L987*F987*Overview!$F$8</f>
        <v>0.12482270400293095</v>
      </c>
      <c r="O987" s="48">
        <f>F987*Overview!$F$6</f>
        <v>2.3686817229354781E-3</v>
      </c>
      <c r="P987" s="122">
        <f>N987*(H987/G987-(1+Overview!$F$35/'='!G987)/(Overview!$F$37*Overview!$F$33))/('='!H987+Overview!$F$36)</f>
        <v>1.2374622796890696E-3</v>
      </c>
      <c r="Q987" s="128">
        <f>(N987/G987-P987)*H987*Overview!$F$29*'='!G987^3</f>
        <v>621.01374517933448</v>
      </c>
      <c r="R987" s="57">
        <f t="shared" si="90"/>
        <v>0</v>
      </c>
      <c r="S987" s="58">
        <f t="shared" si="91"/>
        <v>1.2806442849442061E-3</v>
      </c>
      <c r="T987" s="58">
        <f>IF(D987&lt;Overview!$F$18,(1-Overview!$F$9)*'='!Q987-'='!D987*'='!O987,0)</f>
        <v>0</v>
      </c>
      <c r="U987" s="54">
        <f>IF(D987&gt;=Overview!$F$18,(1-Overview!$F$9)*'='!Q987-Overview!$F$18*'='!O987,0)</f>
        <v>52.49087755614746</v>
      </c>
      <c r="V987" s="2"/>
      <c r="W987" s="112">
        <f>G987/Overview!$F$19</f>
        <v>4.5839167873455562</v>
      </c>
      <c r="X987" s="60">
        <f>G987^3*(1+H987*Overview!$F$38)</f>
        <v>37.621091100228327</v>
      </c>
      <c r="Y987" s="61">
        <f>G987^3*Overview!$F$42*(1+Overview!$F$38*H987)+I987*Overview!$F$39/Overview!$F$40</f>
        <v>3.9117573079503396</v>
      </c>
      <c r="AD987" s="2"/>
    </row>
    <row r="988" spans="1:30">
      <c r="A988" s="34">
        <v>985</v>
      </c>
      <c r="B988">
        <v>1</v>
      </c>
      <c r="C988">
        <v>24</v>
      </c>
      <c r="D988" s="149">
        <f t="shared" si="92"/>
        <v>178.09744310451387</v>
      </c>
      <c r="E988" s="125">
        <f>B988/(B988+Overview!$F$22)</f>
        <v>0.58823529411764708</v>
      </c>
      <c r="F988" s="118">
        <f>EXP(Overview!$F$21/Overview!$F$5-Overview!$F$21/('='!C988+273.15))</f>
        <v>1.2060497570954571</v>
      </c>
      <c r="G988" s="77">
        <f t="shared" si="93"/>
        <v>3.105967484354089</v>
      </c>
      <c r="H988" s="115">
        <f t="shared" si="94"/>
        <v>0.58823529411764708</v>
      </c>
      <c r="I988" s="80">
        <f>IF((A988-Overview!$F$43)/365=ROUND((A988-Overview!$F$43)/365,0),I987*0.05,I987+U987)</f>
        <v>12153.851124894418</v>
      </c>
      <c r="J988" s="70">
        <f>IF(D988&lt;Overview!$F$16,1,'='!G988/Overview!$F$26)</f>
        <v>134.45746685515536</v>
      </c>
      <c r="K988" s="71">
        <f>IF(D988&lt;Overview!$F$17,'='!G988/Overview!$F$26,Overview!$F$33)</f>
        <v>9.1428571428571423</v>
      </c>
      <c r="L988" s="72">
        <f t="shared" si="95"/>
        <v>9.1428571428571423</v>
      </c>
      <c r="M988" s="81">
        <f>MIN(1,Overview!$F$44*F988*(G988-Overview!$F$25)^2+0.2)</f>
        <v>1</v>
      </c>
      <c r="N988" s="48">
        <f>L988*F988*Overview!$F$8</f>
        <v>0.12482270400293095</v>
      </c>
      <c r="O988" s="48">
        <f>F988*Overview!$F$6</f>
        <v>2.3686817229354781E-3</v>
      </c>
      <c r="P988" s="122">
        <f>N988*(H988/G988-(1+Overview!$F$35/'='!G988)/(Overview!$F$37*Overview!$F$33))/('='!H988+Overview!$F$36)</f>
        <v>1.2346148249571763E-3</v>
      </c>
      <c r="Q988" s="128">
        <f>(N988/G988-P988)*H988*Overview!$F$29*'='!G988^3</f>
        <v>621.5634657380989</v>
      </c>
      <c r="R988" s="57">
        <f t="shared" si="90"/>
        <v>0</v>
      </c>
      <c r="S988" s="58">
        <f t="shared" si="91"/>
        <v>1.2782245006728349E-3</v>
      </c>
      <c r="T988" s="58">
        <f>IF(D988&lt;Overview!$F$18,(1-Overview!$F$9)*'='!Q988-'='!D988*'='!O988,0)</f>
        <v>0</v>
      </c>
      <c r="U988" s="54">
        <f>IF(D988&gt;=Overview!$F$18,(1-Overview!$F$9)*'='!Q988-Overview!$F$18*'='!O988,0)</f>
        <v>52.537713747754189</v>
      </c>
      <c r="V988" s="2"/>
      <c r="W988" s="112">
        <f>G988/Overview!$F$19</f>
        <v>4.5858075953847468</v>
      </c>
      <c r="X988" s="60">
        <f>G988^3*(1+H988*Overview!$F$38)</f>
        <v>37.667664987246589</v>
      </c>
      <c r="Y988" s="61">
        <f>G988^3*Overview!$F$42*(1+Overview!$F$38*H988)+I988*Overview!$F$39/Overview!$F$40</f>
        <v>3.9182299250066954</v>
      </c>
      <c r="AD988" s="2"/>
    </row>
    <row r="989" spans="1:30">
      <c r="A989" s="34">
        <v>986</v>
      </c>
      <c r="B989">
        <v>1</v>
      </c>
      <c r="C989">
        <v>24</v>
      </c>
      <c r="D989" s="149">
        <f t="shared" si="92"/>
        <v>178.09744310451387</v>
      </c>
      <c r="E989" s="125">
        <f>B989/(B989+Overview!$F$22)</f>
        <v>0.58823529411764708</v>
      </c>
      <c r="F989" s="118">
        <f>EXP(Overview!$F$21/Overview!$F$5-Overview!$F$21/('='!C989+273.15))</f>
        <v>1.2060497570954571</v>
      </c>
      <c r="G989" s="77">
        <f t="shared" si="93"/>
        <v>3.1072457088547618</v>
      </c>
      <c r="H989" s="115">
        <f t="shared" si="94"/>
        <v>0.58823529411764708</v>
      </c>
      <c r="I989" s="80">
        <f>IF((A989-Overview!$F$43)/365=ROUND((A989-Overview!$F$43)/365,0),I988*0.05,I988+U988)</f>
        <v>12206.388838642171</v>
      </c>
      <c r="J989" s="70">
        <f>IF(D989&lt;Overview!$F$16,1,'='!G989/Overview!$F$26)</f>
        <v>134.5128012491239</v>
      </c>
      <c r="K989" s="71">
        <f>IF(D989&lt;Overview!$F$17,'='!G989/Overview!$F$26,Overview!$F$33)</f>
        <v>9.1428571428571423</v>
      </c>
      <c r="L989" s="72">
        <f t="shared" si="95"/>
        <v>9.1428571428571423</v>
      </c>
      <c r="M989" s="81">
        <f>MIN(1,Overview!$F$44*F989*(G989-Overview!$F$25)^2+0.2)</f>
        <v>1</v>
      </c>
      <c r="N989" s="48">
        <f>L989*F989*Overview!$F$8</f>
        <v>0.12482270400293095</v>
      </c>
      <c r="O989" s="48">
        <f>F989*Overview!$F$6</f>
        <v>2.3686817229354781E-3</v>
      </c>
      <c r="P989" s="122">
        <f>N989*(H989/G989-(1+Overview!$F$35/'='!G989)/(Overview!$F$37*Overview!$F$33))/('='!H989+Overview!$F$36)</f>
        <v>1.2317750910021514E-3</v>
      </c>
      <c r="Q989" s="128">
        <f>(N989/G989-P989)*H989*Overview!$F$29*'='!G989^3</f>
        <v>622.11241967072795</v>
      </c>
      <c r="R989" s="57">
        <f t="shared" si="90"/>
        <v>0</v>
      </c>
      <c r="S989" s="58">
        <f t="shared" si="91"/>
        <v>1.2758092885968729E-3</v>
      </c>
      <c r="T989" s="58">
        <f>IF(D989&lt;Overview!$F$18,(1-Overview!$F$9)*'='!Q989-'='!D989*'='!O989,0)</f>
        <v>0</v>
      </c>
      <c r="U989" s="54">
        <f>IF(D989&gt;=Overview!$F$18,(1-Overview!$F$9)*'='!Q989-Overview!$F$18*'='!O989,0)</f>
        <v>52.58448462281418</v>
      </c>
      <c r="V989" s="2"/>
      <c r="W989" s="112">
        <f>G989/Overview!$F$19</f>
        <v>4.5876948307319676</v>
      </c>
      <c r="X989" s="60">
        <f>G989^3*(1+H989*Overview!$F$38)</f>
        <v>37.714189186097975</v>
      </c>
      <c r="Y989" s="61">
        <f>G989^3*Overview!$F$42*(1+Overview!$F$38*H989)+I989*Overview!$F$39/Overview!$F$40</f>
        <v>3.92470010537345</v>
      </c>
      <c r="AD989" s="2"/>
    </row>
    <row r="990" spans="1:30">
      <c r="A990" s="34">
        <v>987</v>
      </c>
      <c r="B990">
        <v>1</v>
      </c>
      <c r="C990">
        <v>24</v>
      </c>
      <c r="D990" s="149">
        <f t="shared" si="92"/>
        <v>178.09744310451387</v>
      </c>
      <c r="E990" s="125">
        <f>B990/(B990+Overview!$F$22)</f>
        <v>0.58823529411764708</v>
      </c>
      <c r="F990" s="118">
        <f>EXP(Overview!$F$21/Overview!$F$5-Overview!$F$21/('='!C990+273.15))</f>
        <v>1.2060497570954571</v>
      </c>
      <c r="G990" s="77">
        <f t="shared" si="93"/>
        <v>3.1085215181433585</v>
      </c>
      <c r="H990" s="115">
        <f t="shared" si="94"/>
        <v>0.58823529411764708</v>
      </c>
      <c r="I990" s="80">
        <f>IF((A990-Overview!$F$43)/365=ROUND((A990-Overview!$F$43)/365,0),I989*0.05,I989+U989)</f>
        <v>12258.973323264985</v>
      </c>
      <c r="J990" s="70">
        <f>IF(D990&lt;Overview!$F$16,1,'='!G990/Overview!$F$26)</f>
        <v>134.56803108845708</v>
      </c>
      <c r="K990" s="71">
        <f>IF(D990&lt;Overview!$F$17,'='!G990/Overview!$F$26,Overview!$F$33)</f>
        <v>9.1428571428571423</v>
      </c>
      <c r="L990" s="72">
        <f t="shared" si="95"/>
        <v>9.1428571428571423</v>
      </c>
      <c r="M990" s="81">
        <f>MIN(1,Overview!$F$44*F990*(G990-Overview!$F$25)^2+0.2)</f>
        <v>1</v>
      </c>
      <c r="N990" s="48">
        <f>L990*F990*Overview!$F$8</f>
        <v>0.12482270400293095</v>
      </c>
      <c r="O990" s="48">
        <f>F990*Overview!$F$6</f>
        <v>2.3686817229354781E-3</v>
      </c>
      <c r="P990" s="122">
        <f>N990*(H990/G990-(1+Overview!$F$35/'='!G990)/(Overview!$F$37*Overview!$F$33))/('='!H990+Overview!$F$36)</f>
        <v>1.2289430515228033E-3</v>
      </c>
      <c r="Q990" s="128">
        <f>(N990/G990-P990)*H990*Overview!$F$29*'='!G990^3</f>
        <v>622.66060743628645</v>
      </c>
      <c r="R990" s="57">
        <f t="shared" si="90"/>
        <v>0</v>
      </c>
      <c r="S990" s="58">
        <f t="shared" si="91"/>
        <v>1.2733986400771319E-3</v>
      </c>
      <c r="T990" s="58">
        <f>IF(D990&lt;Overview!$F$18,(1-Overview!$F$9)*'='!Q990-'='!D990*'='!O990,0)</f>
        <v>0</v>
      </c>
      <c r="U990" s="54">
        <f>IF(D990&gt;=Overview!$F$18,(1-Overview!$F$9)*'='!Q990-Overview!$F$18*'='!O990,0)</f>
        <v>52.63119022043977</v>
      </c>
      <c r="V990" s="2"/>
      <c r="W990" s="112">
        <f>G990/Overview!$F$19</f>
        <v>4.5895785001378391</v>
      </c>
      <c r="X990" s="60">
        <f>G990^3*(1+H990*Overview!$F$38)</f>
        <v>37.760663661726348</v>
      </c>
      <c r="Y990" s="61">
        <f>G990^3*Overview!$F$42*(1+Overview!$F$38*H990)+I990*Overview!$F$39/Overview!$F$40</f>
        <v>3.9311678430572496</v>
      </c>
      <c r="AD990" s="2"/>
    </row>
    <row r="991" spans="1:30">
      <c r="A991" s="34">
        <v>988</v>
      </c>
      <c r="B991">
        <v>1</v>
      </c>
      <c r="C991">
        <v>24</v>
      </c>
      <c r="D991" s="149">
        <f t="shared" si="92"/>
        <v>178.09744310451387</v>
      </c>
      <c r="E991" s="125">
        <f>B991/(B991+Overview!$F$22)</f>
        <v>0.58823529411764708</v>
      </c>
      <c r="F991" s="118">
        <f>EXP(Overview!$F$21/Overview!$F$5-Overview!$F$21/('='!C991+273.15))</f>
        <v>1.2060497570954571</v>
      </c>
      <c r="G991" s="77">
        <f t="shared" si="93"/>
        <v>3.1097949167834358</v>
      </c>
      <c r="H991" s="115">
        <f t="shared" si="94"/>
        <v>0.58823529411764708</v>
      </c>
      <c r="I991" s="80">
        <f>IF((A991-Overview!$F$43)/365=ROUND((A991-Overview!$F$43)/365,0),I990*0.05,I990+U990)</f>
        <v>12311.604513485425</v>
      </c>
      <c r="J991" s="70">
        <f>IF(D991&lt;Overview!$F$16,1,'='!G991/Overview!$F$26)</f>
        <v>134.6231565707115</v>
      </c>
      <c r="K991" s="71">
        <f>IF(D991&lt;Overview!$F$17,'='!G991/Overview!$F$26,Overview!$F$33)</f>
        <v>9.1428571428571423</v>
      </c>
      <c r="L991" s="72">
        <f t="shared" si="95"/>
        <v>9.1428571428571423</v>
      </c>
      <c r="M991" s="81">
        <f>MIN(1,Overview!$F$44*F991*(G991-Overview!$F$25)^2+0.2)</f>
        <v>1</v>
      </c>
      <c r="N991" s="48">
        <f>L991*F991*Overview!$F$8</f>
        <v>0.12482270400293095</v>
      </c>
      <c r="O991" s="48">
        <f>F991*Overview!$F$6</f>
        <v>2.3686817229354781E-3</v>
      </c>
      <c r="P991" s="122">
        <f>N991*(H991/G991-(1+Overview!$F$35/'='!G991)/(Overview!$F$37*Overview!$F$33))/('='!H991+Overview!$F$36)</f>
        <v>1.2261186803328272E-3</v>
      </c>
      <c r="Q991" s="128">
        <f>(N991/G991-P991)*H991*Overview!$F$29*'='!G991^3</f>
        <v>623.20802949649408</v>
      </c>
      <c r="R991" s="57">
        <f t="shared" si="90"/>
        <v>0</v>
      </c>
      <c r="S991" s="58">
        <f t="shared" si="91"/>
        <v>1.2709925464907468E-3</v>
      </c>
      <c r="T991" s="58">
        <f>IF(D991&lt;Overview!$F$18,(1-Overview!$F$9)*'='!Q991-'='!D991*'='!O991,0)</f>
        <v>0</v>
      </c>
      <c r="U991" s="54">
        <f>IF(D991&gt;=Overview!$F$18,(1-Overview!$F$9)*'='!Q991-Overview!$F$18*'='!O991,0)</f>
        <v>52.677830579969459</v>
      </c>
      <c r="V991" s="2"/>
      <c r="W991" s="112">
        <f>G991/Overview!$F$19</f>
        <v>4.5914586103402266</v>
      </c>
      <c r="X991" s="60">
        <f>G991^3*(1+H991*Overview!$F$38)</f>
        <v>37.807088379539785</v>
      </c>
      <c r="Y991" s="61">
        <f>G991^3*Overview!$F$42*(1+Overview!$F$38*H991)+I991*Overview!$F$39/Overview!$F$40</f>
        <v>3.9376331321082199</v>
      </c>
      <c r="AD991" s="2"/>
    </row>
    <row r="992" spans="1:30">
      <c r="A992" s="34">
        <v>989</v>
      </c>
      <c r="B992">
        <v>1</v>
      </c>
      <c r="C992">
        <v>24</v>
      </c>
      <c r="D992" s="149">
        <f t="shared" si="92"/>
        <v>178.09744310451387</v>
      </c>
      <c r="E992" s="125">
        <f>B992/(B992+Overview!$F$22)</f>
        <v>0.58823529411764708</v>
      </c>
      <c r="F992" s="118">
        <f>EXP(Overview!$F$21/Overview!$F$5-Overview!$F$21/('='!C992+273.15))</f>
        <v>1.2060497570954571</v>
      </c>
      <c r="G992" s="77">
        <f t="shared" si="93"/>
        <v>3.1110659093299264</v>
      </c>
      <c r="H992" s="115">
        <f t="shared" si="94"/>
        <v>0.58823529411764708</v>
      </c>
      <c r="I992" s="80">
        <f>IF((A992-Overview!$F$43)/365=ROUND((A992-Overview!$F$43)/365,0),I991*0.05,I991+U991)</f>
        <v>12364.282344065394</v>
      </c>
      <c r="J992" s="70">
        <f>IF(D992&lt;Overview!$F$16,1,'='!G992/Overview!$F$26)</f>
        <v>134.67817789307043</v>
      </c>
      <c r="K992" s="71">
        <f>IF(D992&lt;Overview!$F$17,'='!G992/Overview!$F$26,Overview!$F$33)</f>
        <v>9.1428571428571423</v>
      </c>
      <c r="L992" s="72">
        <f t="shared" si="95"/>
        <v>9.1428571428571423</v>
      </c>
      <c r="M992" s="81">
        <f>MIN(1,Overview!$F$44*F992*(G992-Overview!$F$25)^2+0.2)</f>
        <v>1</v>
      </c>
      <c r="N992" s="48">
        <f>L992*F992*Overview!$F$8</f>
        <v>0.12482270400293095</v>
      </c>
      <c r="O992" s="48">
        <f>F992*Overview!$F$6</f>
        <v>2.3686817229354781E-3</v>
      </c>
      <c r="P992" s="122">
        <f>N992*(H992/G992-(1+Overview!$F$35/'='!G992)/(Overview!$F$37*Overview!$F$33))/('='!H992+Overview!$F$36)</f>
        <v>1.2233019513601846E-3</v>
      </c>
      <c r="Q992" s="128">
        <f>(N992/G992-P992)*H992*Overview!$F$29*'='!G992^3</f>
        <v>623.75468631570834</v>
      </c>
      <c r="R992" s="57">
        <f t="shared" si="90"/>
        <v>0</v>
      </c>
      <c r="S992" s="58">
        <f t="shared" si="91"/>
        <v>1.2685909992311488E-3</v>
      </c>
      <c r="T992" s="58">
        <f>IF(D992&lt;Overview!$F$18,(1-Overview!$F$9)*'='!Q992-'='!D992*'='!O992,0)</f>
        <v>0</v>
      </c>
      <c r="U992" s="54">
        <f>IF(D992&gt;=Overview!$F$18,(1-Overview!$F$9)*'='!Q992-Overview!$F$18*'='!O992,0)</f>
        <v>52.72440574096651</v>
      </c>
      <c r="V992" s="2"/>
      <c r="W992" s="112">
        <f>G992/Overview!$F$19</f>
        <v>4.5933351680642645</v>
      </c>
      <c r="X992" s="60">
        <f>G992^3*(1+H992*Overview!$F$38)</f>
        <v>37.853463305408617</v>
      </c>
      <c r="Y992" s="61">
        <f>G992^3*Overview!$F$42*(1+Overview!$F$38*H992)+I992*Overview!$F$39/Overview!$F$40</f>
        <v>3.9440959666197992</v>
      </c>
      <c r="AD992" s="2"/>
    </row>
    <row r="993" spans="1:30">
      <c r="A993" s="34">
        <v>990</v>
      </c>
      <c r="B993">
        <v>1</v>
      </c>
      <c r="C993">
        <v>24</v>
      </c>
      <c r="D993" s="149">
        <f t="shared" si="92"/>
        <v>178.09744310451387</v>
      </c>
      <c r="E993" s="125">
        <f>B993/(B993+Overview!$F$22)</f>
        <v>0.58823529411764708</v>
      </c>
      <c r="F993" s="118">
        <f>EXP(Overview!$F$21/Overview!$F$5-Overview!$F$21/('='!C993+273.15))</f>
        <v>1.2060497570954571</v>
      </c>
      <c r="G993" s="77">
        <f t="shared" si="93"/>
        <v>3.1123345003291574</v>
      </c>
      <c r="H993" s="115">
        <f t="shared" si="94"/>
        <v>0.58823529411764708</v>
      </c>
      <c r="I993" s="80">
        <f>IF((A993-Overview!$F$43)/365=ROUND((A993-Overview!$F$43)/365,0),I992*0.05,I992+U992)</f>
        <v>12417.00674980636</v>
      </c>
      <c r="J993" s="70">
        <f>IF(D993&lt;Overview!$F$16,1,'='!G993/Overview!$F$26)</f>
        <v>134.73309525234447</v>
      </c>
      <c r="K993" s="71">
        <f>IF(D993&lt;Overview!$F$17,'='!G993/Overview!$F$26,Overview!$F$33)</f>
        <v>9.1428571428571423</v>
      </c>
      <c r="L993" s="72">
        <f t="shared" si="95"/>
        <v>9.1428571428571423</v>
      </c>
      <c r="M993" s="81">
        <f>MIN(1,Overview!$F$44*F993*(G993-Overview!$F$25)^2+0.2)</f>
        <v>1</v>
      </c>
      <c r="N993" s="48">
        <f>L993*F993*Overview!$F$8</f>
        <v>0.12482270400293095</v>
      </c>
      <c r="O993" s="48">
        <f>F993*Overview!$F$6</f>
        <v>2.3686817229354781E-3</v>
      </c>
      <c r="P993" s="122">
        <f>N993*(H993/G993-(1+Overview!$F$35/'='!G993)/(Overview!$F$37*Overview!$F$33))/('='!H993+Overview!$F$36)</f>
        <v>1.2204928386464727E-3</v>
      </c>
      <c r="Q993" s="128">
        <f>(N993/G993-P993)*H993*Overview!$F$29*'='!G993^3</f>
        <v>624.30057836090657</v>
      </c>
      <c r="R993" s="57">
        <f t="shared" si="90"/>
        <v>0</v>
      </c>
      <c r="S993" s="58">
        <f t="shared" si="91"/>
        <v>1.2661939897080281E-3</v>
      </c>
      <c r="T993" s="58">
        <f>IF(D993&lt;Overview!$F$18,(1-Overview!$F$9)*'='!Q993-'='!D993*'='!O993,0)</f>
        <v>0</v>
      </c>
      <c r="U993" s="54">
        <f>IF(D993&gt;=Overview!$F$18,(1-Overview!$F$9)*'='!Q993-Overview!$F$18*'='!O993,0)</f>
        <v>52.770915743217401</v>
      </c>
      <c r="V993" s="2"/>
      <c r="W993" s="112">
        <f>G993/Overview!$F$19</f>
        <v>4.5952081800223787</v>
      </c>
      <c r="X993" s="60">
        <f>G993^3*(1+H993*Overview!$F$38)</f>
        <v>37.899788405663642</v>
      </c>
      <c r="Y993" s="61">
        <f>G993^3*Overview!$F$42*(1+Overview!$F$38*H993)+I993*Overview!$F$39/Overview!$F$40</f>
        <v>3.9505563407285855</v>
      </c>
      <c r="AD993" s="2"/>
    </row>
    <row r="994" spans="1:30">
      <c r="A994" s="34">
        <v>991</v>
      </c>
      <c r="B994">
        <v>1</v>
      </c>
      <c r="C994">
        <v>24</v>
      </c>
      <c r="D994" s="149">
        <f t="shared" si="92"/>
        <v>178.09744310451387</v>
      </c>
      <c r="E994" s="125">
        <f>B994/(B994+Overview!$F$22)</f>
        <v>0.58823529411764708</v>
      </c>
      <c r="F994" s="118">
        <f>EXP(Overview!$F$21/Overview!$F$5-Overview!$F$21/('='!C994+273.15))</f>
        <v>1.2060497570954571</v>
      </c>
      <c r="G994" s="77">
        <f t="shared" si="93"/>
        <v>3.1136006943188654</v>
      </c>
      <c r="H994" s="115">
        <f t="shared" si="94"/>
        <v>0.58823529411764708</v>
      </c>
      <c r="I994" s="80">
        <f>IF((A994-Overview!$F$43)/365=ROUND((A994-Overview!$F$43)/365,0),I993*0.05,I993+U993)</f>
        <v>12469.777665549578</v>
      </c>
      <c r="J994" s="70">
        <f>IF(D994&lt;Overview!$F$16,1,'='!G994/Overview!$F$26)</f>
        <v>134.78790884497255</v>
      </c>
      <c r="K994" s="71">
        <f>IF(D994&lt;Overview!$F$17,'='!G994/Overview!$F$26,Overview!$F$33)</f>
        <v>9.1428571428571423</v>
      </c>
      <c r="L994" s="72">
        <f t="shared" si="95"/>
        <v>9.1428571428571423</v>
      </c>
      <c r="M994" s="81">
        <f>MIN(1,Overview!$F$44*F994*(G994-Overview!$F$25)^2+0.2)</f>
        <v>1</v>
      </c>
      <c r="N994" s="48">
        <f>L994*F994*Overview!$F$8</f>
        <v>0.12482270400293095</v>
      </c>
      <c r="O994" s="48">
        <f>F994*Overview!$F$6</f>
        <v>2.3686817229354781E-3</v>
      </c>
      <c r="P994" s="122">
        <f>N994*(H994/G994-(1+Overview!$F$35/'='!G994)/(Overview!$F$37*Overview!$F$33))/('='!H994+Overview!$F$36)</f>
        <v>1.2176913163463076E-3</v>
      </c>
      <c r="Q994" s="128">
        <f>(N994/G994-P994)*H994*Overview!$F$29*'='!G994^3</f>
        <v>624.84570610167134</v>
      </c>
      <c r="R994" s="57">
        <f t="shared" si="90"/>
        <v>0</v>
      </c>
      <c r="S994" s="58">
        <f t="shared" si="91"/>
        <v>1.2638015093473056E-3</v>
      </c>
      <c r="T994" s="58">
        <f>IF(D994&lt;Overview!$F$18,(1-Overview!$F$9)*'='!Q994-'='!D994*'='!O994,0)</f>
        <v>0</v>
      </c>
      <c r="U994" s="54">
        <f>IF(D994&gt;=Overview!$F$18,(1-Overview!$F$9)*'='!Q994-Overview!$F$18*'='!O994,0)</f>
        <v>52.817360626730562</v>
      </c>
      <c r="V994" s="2"/>
      <c r="W994" s="112">
        <f>G994/Overview!$F$19</f>
        <v>4.5970776529143151</v>
      </c>
      <c r="X994" s="60">
        <f>G994^3*(1+H994*Overview!$F$38)</f>
        <v>37.946063647094213</v>
      </c>
      <c r="Y994" s="61">
        <f>G994^3*Overview!$F$42*(1+Overview!$F$38*H994)+I994*Overview!$F$39/Overview!$F$40</f>
        <v>3.9570142486141786</v>
      </c>
      <c r="AD994" s="2"/>
    </row>
    <row r="995" spans="1:30">
      <c r="A995" s="34">
        <v>992</v>
      </c>
      <c r="B995">
        <v>1</v>
      </c>
      <c r="C995">
        <v>24</v>
      </c>
      <c r="D995" s="149">
        <f t="shared" si="92"/>
        <v>178.09744310451387</v>
      </c>
      <c r="E995" s="125">
        <f>B995/(B995+Overview!$F$22)</f>
        <v>0.58823529411764708</v>
      </c>
      <c r="F995" s="118">
        <f>EXP(Overview!$F$21/Overview!$F$5-Overview!$F$21/('='!C995+273.15))</f>
        <v>1.2060497570954571</v>
      </c>
      <c r="G995" s="77">
        <f t="shared" si="93"/>
        <v>3.1148644958282126</v>
      </c>
      <c r="H995" s="115">
        <f t="shared" si="94"/>
        <v>0.58823529411764708</v>
      </c>
      <c r="I995" s="80">
        <f>IF((A995-Overview!$F$43)/365=ROUND((A995-Overview!$F$43)/365,0),I994*0.05,I994+U994)</f>
        <v>12522.595026176308</v>
      </c>
      <c r="J995" s="70">
        <f>IF(D995&lt;Overview!$F$16,1,'='!G995/Overview!$F$26)</f>
        <v>134.8426188670222</v>
      </c>
      <c r="K995" s="71">
        <f>IF(D995&lt;Overview!$F$17,'='!G995/Overview!$F$26,Overview!$F$33)</f>
        <v>9.1428571428571423</v>
      </c>
      <c r="L995" s="72">
        <f t="shared" si="95"/>
        <v>9.1428571428571423</v>
      </c>
      <c r="M995" s="81">
        <f>MIN(1,Overview!$F$44*F995*(G995-Overview!$F$25)^2+0.2)</f>
        <v>1</v>
      </c>
      <c r="N995" s="48">
        <f>L995*F995*Overview!$F$8</f>
        <v>0.12482270400293095</v>
      </c>
      <c r="O995" s="48">
        <f>F995*Overview!$F$6</f>
        <v>2.3686817229354781E-3</v>
      </c>
      <c r="P995" s="122">
        <f>N995*(H995/G995-(1+Overview!$F$35/'='!G995)/(Overview!$F$37*Overview!$F$33))/('='!H995+Overview!$F$36)</f>
        <v>1.2148973587267158E-3</v>
      </c>
      <c r="Q995" s="128">
        <f>(N995/G995-P995)*H995*Overview!$F$29*'='!G995^3</f>
        <v>625.39007001017171</v>
      </c>
      <c r="R995" s="57">
        <f t="shared" si="90"/>
        <v>0</v>
      </c>
      <c r="S995" s="58">
        <f t="shared" si="91"/>
        <v>1.2614135495911062E-3</v>
      </c>
      <c r="T995" s="58">
        <f>IF(D995&lt;Overview!$F$18,(1-Overview!$F$9)*'='!Q995-'='!D995*'='!O995,0)</f>
        <v>0</v>
      </c>
      <c r="U995" s="54">
        <f>IF(D995&gt;=Overview!$F$18,(1-Overview!$F$9)*'='!Q995-Overview!$F$18*'='!O995,0)</f>
        <v>52.86374043173479</v>
      </c>
      <c r="V995" s="2"/>
      <c r="W995" s="112">
        <f>G995/Overview!$F$19</f>
        <v>4.5989435934271556</v>
      </c>
      <c r="X995" s="60">
        <f>G995^3*(1+H995*Overview!$F$38)</f>
        <v>37.992288996946371</v>
      </c>
      <c r="Y995" s="61">
        <f>G995^3*Overview!$F$42*(1+Overview!$F$38*H995)+I995*Overview!$F$39/Overview!$F$40</f>
        <v>3.9634696844990165</v>
      </c>
      <c r="AD995" s="2"/>
    </row>
    <row r="996" spans="1:30">
      <c r="A996" s="34">
        <v>993</v>
      </c>
      <c r="B996">
        <v>1</v>
      </c>
      <c r="C996">
        <v>24</v>
      </c>
      <c r="D996" s="149">
        <f t="shared" si="92"/>
        <v>178.09744310451387</v>
      </c>
      <c r="E996" s="125">
        <f>B996/(B996+Overview!$F$22)</f>
        <v>0.58823529411764708</v>
      </c>
      <c r="F996" s="118">
        <f>EXP(Overview!$F$21/Overview!$F$5-Overview!$F$21/('='!C996+273.15))</f>
        <v>1.2060497570954571</v>
      </c>
      <c r="G996" s="77">
        <f t="shared" si="93"/>
        <v>3.1161259093778035</v>
      </c>
      <c r="H996" s="115">
        <f t="shared" si="94"/>
        <v>0.58823529411764708</v>
      </c>
      <c r="I996" s="80">
        <f>IF((A996-Overview!$F$43)/365=ROUND((A996-Overview!$F$43)/365,0),I995*0.05,I995+U995)</f>
        <v>12575.458766608042</v>
      </c>
      <c r="J996" s="70">
        <f>IF(D996&lt;Overview!$F$16,1,'='!G996/Overview!$F$26)</f>
        <v>134.89722551419064</v>
      </c>
      <c r="K996" s="71">
        <f>IF(D996&lt;Overview!$F$17,'='!G996/Overview!$F$26,Overview!$F$33)</f>
        <v>9.1428571428571423</v>
      </c>
      <c r="L996" s="72">
        <f t="shared" si="95"/>
        <v>9.1428571428571423</v>
      </c>
      <c r="M996" s="81">
        <f>MIN(1,Overview!$F$44*F996*(G996-Overview!$F$25)^2+0.2)</f>
        <v>1</v>
      </c>
      <c r="N996" s="48">
        <f>L996*F996*Overview!$F$8</f>
        <v>0.12482270400293095</v>
      </c>
      <c r="O996" s="48">
        <f>F996*Overview!$F$6</f>
        <v>2.3686817229354781E-3</v>
      </c>
      <c r="P996" s="122">
        <f>N996*(H996/G996-(1+Overview!$F$35/'='!G996)/(Overview!$F$37*Overview!$F$33))/('='!H996+Overview!$F$36)</f>
        <v>1.2121109401665151E-3</v>
      </c>
      <c r="Q996" s="128">
        <f>(N996/G996-P996)*H996*Overview!$F$29*'='!G996^3</f>
        <v>625.93367056114607</v>
      </c>
      <c r="R996" s="57">
        <f t="shared" si="90"/>
        <v>0</v>
      </c>
      <c r="S996" s="58">
        <f t="shared" si="91"/>
        <v>1.2590301018977222E-3</v>
      </c>
      <c r="T996" s="58">
        <f>IF(D996&lt;Overview!$F$18,(1-Overview!$F$9)*'='!Q996-'='!D996*'='!O996,0)</f>
        <v>0</v>
      </c>
      <c r="U996" s="54">
        <f>IF(D996&gt;=Overview!$F$18,(1-Overview!$F$9)*'='!Q996-Overview!$F$18*'='!O996,0)</f>
        <v>52.91005519867781</v>
      </c>
      <c r="V996" s="2"/>
      <c r="W996" s="112">
        <f>G996/Overview!$F$19</f>
        <v>4.6008060082353515</v>
      </c>
      <c r="X996" s="60">
        <f>G996^3*(1+H996*Overview!$F$38)</f>
        <v>38.038464422921017</v>
      </c>
      <c r="Y996" s="61">
        <f>G996^3*Overview!$F$42*(1+Overview!$F$38*H996)+I996*Overview!$F$39/Overview!$F$40</f>
        <v>3.9699226426482226</v>
      </c>
      <c r="AD996" s="2"/>
    </row>
    <row r="997" spans="1:30">
      <c r="A997" s="34">
        <v>994</v>
      </c>
      <c r="B997">
        <v>1</v>
      </c>
      <c r="C997">
        <v>24</v>
      </c>
      <c r="D997" s="149">
        <f t="shared" si="92"/>
        <v>178.09744310451387</v>
      </c>
      <c r="E997" s="125">
        <f>B997/(B997+Overview!$F$22)</f>
        <v>0.58823529411764708</v>
      </c>
      <c r="F997" s="118">
        <f>EXP(Overview!$F$21/Overview!$F$5-Overview!$F$21/('='!C997+273.15))</f>
        <v>1.2060497570954571</v>
      </c>
      <c r="G997" s="77">
        <f t="shared" si="93"/>
        <v>3.1173849394797011</v>
      </c>
      <c r="H997" s="115">
        <f t="shared" si="94"/>
        <v>0.58823529411764708</v>
      </c>
      <c r="I997" s="80">
        <f>IF((A997-Overview!$F$43)/365=ROUND((A997-Overview!$F$43)/365,0),I996*0.05,I996+U996)</f>
        <v>12628.36882180672</v>
      </c>
      <c r="J997" s="70">
        <f>IF(D997&lt;Overview!$F$16,1,'='!G997/Overview!$F$26)</f>
        <v>134.95172898180525</v>
      </c>
      <c r="K997" s="71">
        <f>IF(D997&lt;Overview!$F$17,'='!G997/Overview!$F$26,Overview!$F$33)</f>
        <v>9.1428571428571423</v>
      </c>
      <c r="L997" s="72">
        <f t="shared" si="95"/>
        <v>9.1428571428571423</v>
      </c>
      <c r="M997" s="81">
        <f>MIN(1,Overview!$F$44*F997*(G997-Overview!$F$25)^2+0.2)</f>
        <v>1</v>
      </c>
      <c r="N997" s="48">
        <f>L997*F997*Overview!$F$8</f>
        <v>0.12482270400293095</v>
      </c>
      <c r="O997" s="48">
        <f>F997*Overview!$F$6</f>
        <v>2.3686817229354781E-3</v>
      </c>
      <c r="P997" s="122">
        <f>N997*(H997/G997-(1+Overview!$F$35/'='!G997)/(Overview!$F$37*Overview!$F$33))/('='!H997+Overview!$F$36)</f>
        <v>1.2093320351557158E-3</v>
      </c>
      <c r="Q997" s="128">
        <f>(N997/G997-P997)*H997*Overview!$F$29*'='!G997^3</f>
        <v>626.47650823188678</v>
      </c>
      <c r="R997" s="57">
        <f t="shared" si="90"/>
        <v>0</v>
      </c>
      <c r="S997" s="58">
        <f t="shared" si="91"/>
        <v>1.2566511577415884E-3</v>
      </c>
      <c r="T997" s="58">
        <f>IF(D997&lt;Overview!$F$18,(1-Overview!$F$9)*'='!Q997-'='!D997*'='!O997,0)</f>
        <v>0</v>
      </c>
      <c r="U997" s="54">
        <f>IF(D997&gt;=Overview!$F$18,(1-Overview!$F$9)*'='!Q997-Overview!$F$18*'='!O997,0)</f>
        <v>52.95630496822492</v>
      </c>
      <c r="V997" s="2"/>
      <c r="W997" s="112">
        <f>G997/Overview!$F$19</f>
        <v>4.6026649040007399</v>
      </c>
      <c r="X997" s="60">
        <f>G997^3*(1+H997*Overview!$F$38)</f>
        <v>38.084589893172016</v>
      </c>
      <c r="Y997" s="61">
        <f>G997^3*Overview!$F$42*(1+Overview!$F$38*H997)+I997*Overview!$F$39/Overview!$F$40</f>
        <v>3.9763731173694463</v>
      </c>
      <c r="AD997" s="2"/>
    </row>
    <row r="998" spans="1:30">
      <c r="A998" s="34">
        <v>995</v>
      </c>
      <c r="B998">
        <v>1</v>
      </c>
      <c r="C998">
        <v>24</v>
      </c>
      <c r="D998" s="149">
        <f t="shared" si="92"/>
        <v>178.09744310451387</v>
      </c>
      <c r="E998" s="125">
        <f>B998/(B998+Overview!$F$22)</f>
        <v>0.58823529411764708</v>
      </c>
      <c r="F998" s="118">
        <f>EXP(Overview!$F$21/Overview!$F$5-Overview!$F$21/('='!C998+273.15))</f>
        <v>1.2060497570954571</v>
      </c>
      <c r="G998" s="77">
        <f t="shared" si="93"/>
        <v>3.1186415906374427</v>
      </c>
      <c r="H998" s="115">
        <f t="shared" si="94"/>
        <v>0.58823529411764708</v>
      </c>
      <c r="I998" s="80">
        <f>IF((A998-Overview!$F$43)/365=ROUND((A998-Overview!$F$43)/365,0),I997*0.05,I997+U997)</f>
        <v>12681.325126774946</v>
      </c>
      <c r="J998" s="70">
        <f>IF(D998&lt;Overview!$F$16,1,'='!G998/Overview!$F$26)</f>
        <v>135.00612946482437</v>
      </c>
      <c r="K998" s="71">
        <f>IF(D998&lt;Overview!$F$17,'='!G998/Overview!$F$26,Overview!$F$33)</f>
        <v>9.1428571428571423</v>
      </c>
      <c r="L998" s="72">
        <f t="shared" si="95"/>
        <v>9.1428571428571423</v>
      </c>
      <c r="M998" s="81">
        <f>MIN(1,Overview!$F$44*F998*(G998-Overview!$F$25)^2+0.2)</f>
        <v>1</v>
      </c>
      <c r="N998" s="48">
        <f>L998*F998*Overview!$F$8</f>
        <v>0.12482270400293095</v>
      </c>
      <c r="O998" s="48">
        <f>F998*Overview!$F$6</f>
        <v>2.3686817229354781E-3</v>
      </c>
      <c r="P998" s="122">
        <f>N998*(H998/G998-(1+Overview!$F$35/'='!G998)/(Overview!$F$37*Overview!$F$33))/('='!H998+Overview!$F$36)</f>
        <v>1.2065606182949102E-3</v>
      </c>
      <c r="Q998" s="128">
        <f>(N998/G998-P998)*H998*Overview!$F$29*'='!G998^3</f>
        <v>627.01858350222324</v>
      </c>
      <c r="R998" s="57">
        <f t="shared" si="90"/>
        <v>0</v>
      </c>
      <c r="S998" s="58">
        <f t="shared" si="91"/>
        <v>1.254276708613245E-3</v>
      </c>
      <c r="T998" s="58">
        <f>IF(D998&lt;Overview!$F$18,(1-Overview!$F$9)*'='!Q998-'='!D998*'='!O998,0)</f>
        <v>0</v>
      </c>
      <c r="U998" s="54">
        <f>IF(D998&gt;=Overview!$F$18,(1-Overview!$F$9)*'='!Q998-Overview!$F$18*'='!O998,0)</f>
        <v>53.00248978125758</v>
      </c>
      <c r="V998" s="2"/>
      <c r="W998" s="112">
        <f>G998/Overview!$F$19</f>
        <v>4.6045202873725719</v>
      </c>
      <c r="X998" s="60">
        <f>G998^3*(1+H998*Overview!$F$38)</f>
        <v>38.130665376304421</v>
      </c>
      <c r="Y998" s="61">
        <f>G998^3*Overview!$F$42*(1+Overview!$F$38*H998)+I998*Overview!$F$39/Overview!$F$40</f>
        <v>3.982821103012709</v>
      </c>
      <c r="AD998" s="2"/>
    </row>
    <row r="999" spans="1:30">
      <c r="A999" s="34">
        <v>996</v>
      </c>
      <c r="B999">
        <v>1</v>
      </c>
      <c r="C999">
        <v>24</v>
      </c>
      <c r="D999" s="149">
        <f t="shared" si="92"/>
        <v>178.09744310451387</v>
      </c>
      <c r="E999" s="125">
        <f>B999/(B999+Overview!$F$22)</f>
        <v>0.58823529411764708</v>
      </c>
      <c r="F999" s="118">
        <f>EXP(Overview!$F$21/Overview!$F$5-Overview!$F$21/('='!C999+273.15))</f>
        <v>1.2060497570954571</v>
      </c>
      <c r="G999" s="77">
        <f t="shared" si="93"/>
        <v>3.119895867346056</v>
      </c>
      <c r="H999" s="115">
        <f t="shared" si="94"/>
        <v>0.58823529411764708</v>
      </c>
      <c r="I999" s="80">
        <f>IF((A999-Overview!$F$43)/365=ROUND((A999-Overview!$F$43)/365,0),I998*0.05,I998+U998)</f>
        <v>12734.327616556204</v>
      </c>
      <c r="J999" s="70">
        <f>IF(D999&lt;Overview!$F$16,1,'='!G999/Overview!$F$26)</f>
        <v>135.06042715783792</v>
      </c>
      <c r="K999" s="71">
        <f>IF(D999&lt;Overview!$F$17,'='!G999/Overview!$F$26,Overview!$F$33)</f>
        <v>9.1428571428571423</v>
      </c>
      <c r="L999" s="72">
        <f t="shared" si="95"/>
        <v>9.1428571428571423</v>
      </c>
      <c r="M999" s="81">
        <f>MIN(1,Overview!$F$44*F999*(G999-Overview!$F$25)^2+0.2)</f>
        <v>1</v>
      </c>
      <c r="N999" s="48">
        <f>L999*F999*Overview!$F$8</f>
        <v>0.12482270400293095</v>
      </c>
      <c r="O999" s="48">
        <f>F999*Overview!$F$6</f>
        <v>2.3686817229354781E-3</v>
      </c>
      <c r="P999" s="122">
        <f>N999*(H999/G999-(1+Overview!$F$35/'='!G999)/(Overview!$F$37*Overview!$F$33))/('='!H999+Overview!$F$36)</f>
        <v>1.2037966642946809E-3</v>
      </c>
      <c r="Q999" s="128">
        <f>(N999/G999-P999)*H999*Overview!$F$29*'='!G999^3</f>
        <v>627.55989685450379</v>
      </c>
      <c r="R999" s="57">
        <f t="shared" si="90"/>
        <v>0</v>
      </c>
      <c r="S999" s="58">
        <f t="shared" si="91"/>
        <v>1.2519067460193141E-3</v>
      </c>
      <c r="T999" s="58">
        <f>IF(D999&lt;Overview!$F$18,(1-Overview!$F$9)*'='!Q999-'='!D999*'='!O999,0)</f>
        <v>0</v>
      </c>
      <c r="U999" s="54">
        <f>IF(D999&gt;=Overview!$F$18,(1-Overview!$F$9)*'='!Q999-Overview!$F$18*'='!O999,0)</f>
        <v>53.048609678871884</v>
      </c>
      <c r="V999" s="2"/>
      <c r="W999" s="112">
        <f>G999/Overview!$F$19</f>
        <v>4.6063721649875324</v>
      </c>
      <c r="X999" s="60">
        <f>G999^3*(1+H999*Overview!$F$38)</f>
        <v>38.176690841372498</v>
      </c>
      <c r="Y999" s="61">
        <f>G999^3*Overview!$F$42*(1+Overview!$F$38*H999)+I999*Overview!$F$39/Overview!$F$40</f>
        <v>3.989266593970239</v>
      </c>
      <c r="AD999" s="2"/>
    </row>
    <row r="1000" spans="1:30">
      <c r="A1000" s="34">
        <v>997</v>
      </c>
      <c r="B1000">
        <v>1</v>
      </c>
      <c r="C1000">
        <v>24</v>
      </c>
      <c r="D1000" s="149">
        <f t="shared" si="92"/>
        <v>178.09744310451387</v>
      </c>
      <c r="E1000" s="125">
        <f>B1000/(B1000+Overview!$F$22)</f>
        <v>0.58823529411764708</v>
      </c>
      <c r="F1000" s="118">
        <f>EXP(Overview!$F$21/Overview!$F$5-Overview!$F$21/('='!C1000+273.15))</f>
        <v>1.2060497570954571</v>
      </c>
      <c r="G1000" s="77">
        <f t="shared" si="93"/>
        <v>3.1211477740920754</v>
      </c>
      <c r="H1000" s="115">
        <f t="shared" si="94"/>
        <v>0.58823529411764708</v>
      </c>
      <c r="I1000" s="80">
        <f>IF((A1000-Overview!$F$43)/365=ROUND((A1000-Overview!$F$43)/365,0),I999*0.05,I999+U999)</f>
        <v>12787.376226235076</v>
      </c>
      <c r="J1000" s="70">
        <f>IF(D1000&lt;Overview!$F$16,1,'='!G1000/Overview!$F$26)</f>
        <v>135.11462225506821</v>
      </c>
      <c r="K1000" s="71">
        <f>IF(D1000&lt;Overview!$F$17,'='!G1000/Overview!$F$26,Overview!$F$33)</f>
        <v>9.1428571428571423</v>
      </c>
      <c r="L1000" s="72">
        <f t="shared" si="95"/>
        <v>9.1428571428571423</v>
      </c>
      <c r="M1000" s="81">
        <f>MIN(1,Overview!$F$44*F1000*(G1000-Overview!$F$25)^2+0.2)</f>
        <v>1</v>
      </c>
      <c r="N1000" s="48">
        <f>L1000*F1000*Overview!$F$8</f>
        <v>0.12482270400293095</v>
      </c>
      <c r="O1000" s="48">
        <f>F1000*Overview!$F$6</f>
        <v>2.3686817229354781E-3</v>
      </c>
      <c r="P1000" s="122">
        <f>N1000*(H1000/G1000-(1+Overview!$F$35/'='!G1000)/(Overview!$F$37*Overview!$F$33))/('='!H1000+Overview!$F$36)</f>
        <v>1.201040147975001E-3</v>
      </c>
      <c r="Q1000" s="128">
        <f>(N1000/G1000-P1000)*H1000*Overview!$F$29*'='!G1000^3</f>
        <v>628.10044877358109</v>
      </c>
      <c r="R1000" s="57">
        <f t="shared" si="90"/>
        <v>0</v>
      </c>
      <c r="S1000" s="58">
        <f t="shared" si="91"/>
        <v>1.2495412614824638E-3</v>
      </c>
      <c r="T1000" s="58">
        <f>IF(D1000&lt;Overview!$F$18,(1-Overview!$F$9)*'='!Q1000-'='!D1000*'='!O1000,0)</f>
        <v>0</v>
      </c>
      <c r="U1000" s="54">
        <f>IF(D1000&gt;=Overview!$F$18,(1-Overview!$F$9)*'='!Q1000-Overview!$F$18*'='!O1000,0)</f>
        <v>53.094664702377273</v>
      </c>
      <c r="V1000" s="2"/>
      <c r="W1000" s="112">
        <f>G1000/Overview!$F$19</f>
        <v>4.6082205434697698</v>
      </c>
      <c r="X1000" s="60">
        <f>G1000^3*(1+H1000*Overview!$F$38)</f>
        <v>38.222666257878032</v>
      </c>
      <c r="Y1000" s="61">
        <f>G1000^3*Overview!$F$42*(1+Overview!$F$38*H1000)+I1000*Overview!$F$39/Overview!$F$40</f>
        <v>3.9957095846763284</v>
      </c>
      <c r="AD1000" s="2"/>
    </row>
    <row r="1001" spans="1:30">
      <c r="A1001" s="34">
        <v>998</v>
      </c>
      <c r="B1001">
        <v>1</v>
      </c>
      <c r="C1001">
        <v>24</v>
      </c>
      <c r="D1001" s="149">
        <f t="shared" si="92"/>
        <v>178.09744310451387</v>
      </c>
      <c r="E1001" s="125">
        <f>B1001/(B1001+Overview!$F$22)</f>
        <v>0.58823529411764708</v>
      </c>
      <c r="F1001" s="118">
        <f>EXP(Overview!$F$21/Overview!$F$5-Overview!$F$21/('='!C1001+273.15))</f>
        <v>1.2060497570954571</v>
      </c>
      <c r="G1001" s="77">
        <f t="shared" si="93"/>
        <v>3.1223973153535578</v>
      </c>
      <c r="H1001" s="115">
        <f t="shared" si="94"/>
        <v>0.58823529411764708</v>
      </c>
      <c r="I1001" s="80">
        <f>IF((A1001-Overview!$F$43)/365=ROUND((A1001-Overview!$F$43)/365,0),I1000*0.05,I1000+U1000)</f>
        <v>12840.470890937453</v>
      </c>
      <c r="J1001" s="70">
        <f>IF(D1001&lt;Overview!$F$16,1,'='!G1001/Overview!$F$26)</f>
        <v>135.16871495037049</v>
      </c>
      <c r="K1001" s="71">
        <f>IF(D1001&lt;Overview!$F$17,'='!G1001/Overview!$F$26,Overview!$F$33)</f>
        <v>9.1428571428571423</v>
      </c>
      <c r="L1001" s="72">
        <f t="shared" si="95"/>
        <v>9.1428571428571423</v>
      </c>
      <c r="M1001" s="81">
        <f>MIN(1,Overview!$F$44*F1001*(G1001-Overview!$F$25)^2+0.2)</f>
        <v>1</v>
      </c>
      <c r="N1001" s="48">
        <f>L1001*F1001*Overview!$F$8</f>
        <v>0.12482270400293095</v>
      </c>
      <c r="O1001" s="48">
        <f>F1001*Overview!$F$6</f>
        <v>2.3686817229354781E-3</v>
      </c>
      <c r="P1001" s="122">
        <f>N1001*(H1001/G1001-(1+Overview!$F$35/'='!G1001)/(Overview!$F$37*Overview!$F$33))/('='!H1001+Overview!$F$36)</f>
        <v>1.1982910442646473E-3</v>
      </c>
      <c r="Q1001" s="128">
        <f>(N1001/G1001-P1001)*H1001*Overview!$F$29*'='!G1001^3</f>
        <v>628.64023974679446</v>
      </c>
      <c r="R1001" s="57">
        <f t="shared" si="90"/>
        <v>0</v>
      </c>
      <c r="S1001" s="58">
        <f t="shared" si="91"/>
        <v>1.247180246541382E-3</v>
      </c>
      <c r="T1001" s="58">
        <f>IF(D1001&lt;Overview!$F$18,(1-Overview!$F$9)*'='!Q1001-'='!D1001*'='!O1001,0)</f>
        <v>0</v>
      </c>
      <c r="U1001" s="54">
        <f>IF(D1001&gt;=Overview!$F$18,(1-Overview!$F$9)*'='!Q1001-Overview!$F$18*'='!O1001,0)</f>
        <v>53.14065489329505</v>
      </c>
      <c r="V1001" s="2"/>
      <c r="W1001" s="112">
        <f>G1001/Overview!$F$19</f>
        <v>4.6100654294309136</v>
      </c>
      <c r="X1001" s="60">
        <f>G1001^3*(1+H1001*Overview!$F$38)</f>
        <v>38.268591595768378</v>
      </c>
      <c r="Y1001" s="61">
        <f>G1001^3*Overview!$F$42*(1+Overview!$F$38*H1001)+I1001*Overview!$F$39/Overview!$F$40</f>
        <v>4.0021500696071639</v>
      </c>
      <c r="AD1001" s="2"/>
    </row>
    <row r="1002" spans="1:30">
      <c r="A1002" s="34">
        <v>999</v>
      </c>
      <c r="B1002">
        <v>1</v>
      </c>
      <c r="C1002">
        <v>24</v>
      </c>
      <c r="D1002" s="149">
        <f t="shared" si="92"/>
        <v>178.09744310451387</v>
      </c>
      <c r="E1002" s="125">
        <f>B1002/(B1002+Overview!$F$22)</f>
        <v>0.58823529411764708</v>
      </c>
      <c r="F1002" s="118">
        <f>EXP(Overview!$F$21/Overview!$F$5-Overview!$F$21/('='!C1002+273.15))</f>
        <v>1.2060497570954571</v>
      </c>
      <c r="G1002" s="77">
        <f t="shared" si="93"/>
        <v>3.1236444956000993</v>
      </c>
      <c r="H1002" s="115">
        <f t="shared" si="94"/>
        <v>0.58823529411764708</v>
      </c>
      <c r="I1002" s="80">
        <f>IF((A1002-Overview!$F$43)/365=ROUND((A1002-Overview!$F$43)/365,0),I1001*0.05,I1001+U1001)</f>
        <v>12893.611545830749</v>
      </c>
      <c r="J1002" s="70">
        <f>IF(D1002&lt;Overview!$F$16,1,'='!G1002/Overview!$F$26)</f>
        <v>135.22270543723374</v>
      </c>
      <c r="K1002" s="71">
        <f>IF(D1002&lt;Overview!$F$17,'='!G1002/Overview!$F$26,Overview!$F$33)</f>
        <v>9.1428571428571423</v>
      </c>
      <c r="L1002" s="72">
        <f t="shared" si="95"/>
        <v>9.1428571428571423</v>
      </c>
      <c r="M1002" s="81">
        <f>MIN(1,Overview!$F$44*F1002*(G1002-Overview!$F$25)^2+0.2)</f>
        <v>1</v>
      </c>
      <c r="N1002" s="48">
        <f>L1002*F1002*Overview!$F$8</f>
        <v>0.12482270400293095</v>
      </c>
      <c r="O1002" s="48">
        <f>F1002*Overview!$F$6</f>
        <v>2.3686817229354781E-3</v>
      </c>
      <c r="P1002" s="122">
        <f>N1002*(H1002/G1002-(1+Overview!$F$35/'='!G1002)/(Overview!$F$37*Overview!$F$33))/('='!H1002+Overview!$F$36)</f>
        <v>1.1955493282006088E-3</v>
      </c>
      <c r="Q1002" s="128">
        <f>(N1002/G1002-P1002)*H1002*Overview!$F$29*'='!G1002^3</f>
        <v>629.17927026395387</v>
      </c>
      <c r="R1002" s="57">
        <f t="shared" si="90"/>
        <v>0</v>
      </c>
      <c r="S1002" s="58">
        <f t="shared" si="91"/>
        <v>1.2448236927507428E-3</v>
      </c>
      <c r="T1002" s="58">
        <f>IF(D1002&lt;Overview!$F$18,(1-Overview!$F$9)*'='!Q1002-'='!D1002*'='!O1002,0)</f>
        <v>0</v>
      </c>
      <c r="U1002" s="54">
        <f>IF(D1002&gt;=Overview!$F$18,(1-Overview!$F$9)*'='!Q1002-Overview!$F$18*'='!O1002,0)</f>
        <v>53.186580293357032</v>
      </c>
      <c r="V1002" s="2"/>
      <c r="W1002" s="112">
        <f>G1002/Overview!$F$19</f>
        <v>4.6119068294701009</v>
      </c>
      <c r="X1002" s="60">
        <f>G1002^3*(1+H1002*Overview!$F$38)</f>
        <v>38.314466825434707</v>
      </c>
      <c r="Y1002" s="61">
        <f>G1002^3*Overview!$F$42*(1+Overview!$F$38*H1002)+I1002*Overview!$F$39/Overview!$F$40</f>
        <v>4.0085880432806782</v>
      </c>
      <c r="AD1002" s="2"/>
    </row>
    <row r="1003" spans="1:30">
      <c r="A1003" s="34">
        <v>1000</v>
      </c>
      <c r="B1003">
        <v>1</v>
      </c>
      <c r="C1003">
        <v>24</v>
      </c>
      <c r="D1003" s="149">
        <f t="shared" si="92"/>
        <v>178.09744310451387</v>
      </c>
      <c r="E1003" s="125">
        <f>B1003/(B1003+Overview!$F$22)</f>
        <v>0.58823529411764708</v>
      </c>
      <c r="F1003" s="118">
        <f>EXP(Overview!$F$21/Overview!$F$5-Overview!$F$21/('='!C1003+273.15))</f>
        <v>1.2060497570954571</v>
      </c>
      <c r="G1003" s="77">
        <f t="shared" si="93"/>
        <v>3.12488931929285</v>
      </c>
      <c r="H1003" s="115">
        <f t="shared" si="94"/>
        <v>0.58823529411764708</v>
      </c>
      <c r="I1003" s="80">
        <f>IF((A1003-Overview!$F$43)/365=ROUND((A1003-Overview!$F$43)/365,0),I1002*0.05,I1002+U1002)</f>
        <v>12946.798126124106</v>
      </c>
      <c r="J1003" s="70">
        <f>IF(D1003&lt;Overview!$F$16,1,'='!G1003/Overview!$F$26)</f>
        <v>135.27659390878139</v>
      </c>
      <c r="K1003" s="71">
        <f>IF(D1003&lt;Overview!$F$17,'='!G1003/Overview!$F$26,Overview!$F$33)</f>
        <v>9.1428571428571423</v>
      </c>
      <c r="L1003" s="72">
        <f t="shared" si="95"/>
        <v>9.1428571428571423</v>
      </c>
      <c r="M1003" s="81">
        <f>MIN(1,Overview!$F$44*F1003*(G1003-Overview!$F$25)^2+0.2)</f>
        <v>1</v>
      </c>
      <c r="N1003" s="48">
        <f>L1003*F1003*Overview!$F$8</f>
        <v>0.12482270400293095</v>
      </c>
      <c r="O1003" s="48">
        <f>F1003*Overview!$F$6</f>
        <v>2.3686817229354781E-3</v>
      </c>
      <c r="P1003" s="122">
        <f>N1003*(H1003/G1003-(1+Overview!$F$35/'='!G1003)/(Overview!$F$37*Overview!$F$33))/('='!H1003+Overview!$F$36)</f>
        <v>1.1928149749275065E-3</v>
      </c>
      <c r="Q1003" s="128">
        <f>(N1003/G1003-P1003)*H1003*Overview!$F$29*'='!G1003^3</f>
        <v>629.71754081732365</v>
      </c>
      <c r="R1003" s="57">
        <f t="shared" si="90"/>
        <v>0</v>
      </c>
      <c r="S1003" s="58">
        <f t="shared" si="91"/>
        <v>1.242471591681178E-3</v>
      </c>
      <c r="T1003" s="58">
        <f>IF(D1003&lt;Overview!$F$18,(1-Overview!$F$9)*'='!Q1003-'='!D1003*'='!O1003,0)</f>
        <v>0</v>
      </c>
      <c r="U1003" s="54">
        <f>IF(D1003&gt;=Overview!$F$18,(1-Overview!$F$9)*'='!Q1003-Overview!$F$18*'='!O1003,0)</f>
        <v>53.232440944504141</v>
      </c>
      <c r="V1003" s="2"/>
      <c r="W1003" s="112">
        <f>G1003/Overview!$F$19</f>
        <v>4.6137447501739999</v>
      </c>
      <c r="X1003" s="60">
        <f>G1003^3*(1+H1003*Overview!$F$38)</f>
        <v>38.360291917710128</v>
      </c>
      <c r="Y1003" s="61">
        <f>G1003^3*Overview!$F$42*(1+Overview!$F$38*H1003)+I1003*Overview!$F$39/Overview!$F$40</f>
        <v>4.0150235002563948</v>
      </c>
      <c r="AD1003" s="2"/>
    </row>
    <row r="1004" spans="1:30">
      <c r="A1004" s="34">
        <v>1001</v>
      </c>
      <c r="B1004">
        <v>1</v>
      </c>
      <c r="C1004">
        <v>24</v>
      </c>
      <c r="D1004" s="149">
        <f t="shared" si="92"/>
        <v>178.09744310451387</v>
      </c>
      <c r="E1004" s="125">
        <f>B1004/(B1004+Overview!$F$22)</f>
        <v>0.58823529411764708</v>
      </c>
      <c r="F1004" s="118">
        <f>EXP(Overview!$F$21/Overview!$F$5-Overview!$F$21/('='!C1004+273.15))</f>
        <v>1.2060497570954571</v>
      </c>
      <c r="G1004" s="77">
        <f t="shared" si="93"/>
        <v>3.1261317908845312</v>
      </c>
      <c r="H1004" s="115">
        <f t="shared" si="94"/>
        <v>0.58823529411764708</v>
      </c>
      <c r="I1004" s="80">
        <f>IF((A1004-Overview!$F$43)/365=ROUND((A1004-Overview!$F$43)/365,0),I1003*0.05,I1003+U1003)</f>
        <v>13000.03056706861</v>
      </c>
      <c r="J1004" s="70">
        <f>IF(D1004&lt;Overview!$F$16,1,'='!G1004/Overview!$F$26)</f>
        <v>135.33038055777192</v>
      </c>
      <c r="K1004" s="71">
        <f>IF(D1004&lt;Overview!$F$17,'='!G1004/Overview!$F$26,Overview!$F$33)</f>
        <v>9.1428571428571423</v>
      </c>
      <c r="L1004" s="72">
        <f t="shared" si="95"/>
        <v>9.1428571428571423</v>
      </c>
      <c r="M1004" s="81">
        <f>MIN(1,Overview!$F$44*F1004*(G1004-Overview!$F$25)^2+0.2)</f>
        <v>1</v>
      </c>
      <c r="N1004" s="48">
        <f>L1004*F1004*Overview!$F$8</f>
        <v>0.12482270400293095</v>
      </c>
      <c r="O1004" s="48">
        <f>F1004*Overview!$F$6</f>
        <v>2.3686817229354781E-3</v>
      </c>
      <c r="P1004" s="122">
        <f>N1004*(H1004/G1004-(1+Overview!$F$35/'='!G1004)/(Overview!$F$37*Overview!$F$33))/('='!H1004+Overview!$F$36)</f>
        <v>1.1900879596970142E-3</v>
      </c>
      <c r="Q1004" s="128">
        <f>(N1004/G1004-P1004)*H1004*Overview!$F$29*'='!G1004^3</f>
        <v>630.25505190160641</v>
      </c>
      <c r="R1004" s="57">
        <f t="shared" si="90"/>
        <v>0</v>
      </c>
      <c r="S1004" s="58">
        <f t="shared" si="91"/>
        <v>1.2401239349192482E-3</v>
      </c>
      <c r="T1004" s="58">
        <f>IF(D1004&lt;Overview!$F$18,(1-Overview!$F$9)*'='!Q1004-'='!D1004*'='!O1004,0)</f>
        <v>0</v>
      </c>
      <c r="U1004" s="54">
        <f>IF(D1004&gt;=Overview!$F$18,(1-Overview!$F$9)*'='!Q1004-Overview!$F$18*'='!O1004,0)</f>
        <v>53.278236888885026</v>
      </c>
      <c r="V1004" s="2"/>
      <c r="W1004" s="112">
        <f>G1004/Overview!$F$19</f>
        <v>4.6155791981168335</v>
      </c>
      <c r="X1004" s="60">
        <f>G1004^3*(1+H1004*Overview!$F$38)</f>
        <v>38.406066843867897</v>
      </c>
      <c r="Y1004" s="61">
        <f>G1004^3*Overview!$F$42*(1+Overview!$F$38*H1004)+I1004*Overview!$F$39/Overview!$F$40</f>
        <v>4.0214564351352742</v>
      </c>
      <c r="AD1004" s="2"/>
    </row>
    <row r="1005" spans="1:30">
      <c r="A1005" s="34">
        <v>1002</v>
      </c>
      <c r="B1005">
        <v>1</v>
      </c>
      <c r="C1005">
        <v>24</v>
      </c>
      <c r="D1005" s="149">
        <f t="shared" si="92"/>
        <v>178.09744310451387</v>
      </c>
      <c r="E1005" s="125">
        <f>B1005/(B1005+Overview!$F$22)</f>
        <v>0.58823529411764708</v>
      </c>
      <c r="F1005" s="118">
        <f>EXP(Overview!$F$21/Overview!$F$5-Overview!$F$21/('='!C1005+273.15))</f>
        <v>1.2060497570954571</v>
      </c>
      <c r="G1005" s="77">
        <f t="shared" si="93"/>
        <v>3.1273719148194505</v>
      </c>
      <c r="H1005" s="115">
        <f t="shared" si="94"/>
        <v>0.58823529411764708</v>
      </c>
      <c r="I1005" s="80">
        <f>IF((A1005-Overview!$F$43)/365=ROUND((A1005-Overview!$F$43)/365,0),I1004*0.05,I1004+U1004)</f>
        <v>13053.308803957496</v>
      </c>
      <c r="J1005" s="70">
        <f>IF(D1005&lt;Overview!$F$16,1,'='!G1005/Overview!$F$26)</f>
        <v>135.3840655765996</v>
      </c>
      <c r="K1005" s="71">
        <f>IF(D1005&lt;Overview!$F$17,'='!G1005/Overview!$F$26,Overview!$F$33)</f>
        <v>9.1428571428571423</v>
      </c>
      <c r="L1005" s="72">
        <f t="shared" si="95"/>
        <v>9.1428571428571423</v>
      </c>
      <c r="M1005" s="81">
        <f>MIN(1,Overview!$F$44*F1005*(G1005-Overview!$F$25)^2+0.2)</f>
        <v>1</v>
      </c>
      <c r="N1005" s="48">
        <f>L1005*F1005*Overview!$F$8</f>
        <v>0.12482270400293095</v>
      </c>
      <c r="O1005" s="48">
        <f>F1005*Overview!$F$6</f>
        <v>2.3686817229354781E-3</v>
      </c>
      <c r="P1005" s="122">
        <f>N1005*(H1005/G1005-(1+Overview!$F$35/'='!G1005)/(Overview!$F$37*Overview!$F$33))/('='!H1005+Overview!$F$36)</f>
        <v>1.1873682578672801E-3</v>
      </c>
      <c r="Q1005" s="128">
        <f>(N1005/G1005-P1005)*H1005*Overview!$F$29*'='!G1005^3</f>
        <v>630.79180401392591</v>
      </c>
      <c r="R1005" s="57">
        <f t="shared" si="90"/>
        <v>0</v>
      </c>
      <c r="S1005" s="58">
        <f t="shared" si="91"/>
        <v>1.2377807140674104E-3</v>
      </c>
      <c r="T1005" s="58">
        <f>IF(D1005&lt;Overview!$F$18,(1-Overview!$F$9)*'='!Q1005-'='!D1005*'='!O1005,0)</f>
        <v>0</v>
      </c>
      <c r="U1005" s="54">
        <f>IF(D1005&gt;=Overview!$F$18,(1-Overview!$F$9)*'='!Q1005-Overview!$F$18*'='!O1005,0)</f>
        <v>53.323968168854648</v>
      </c>
      <c r="V1005" s="2"/>
      <c r="W1005" s="112">
        <f>G1005/Overview!$F$19</f>
        <v>4.6174101798604026</v>
      </c>
      <c r="X1005" s="60">
        <f>G1005^3*(1+H1005*Overview!$F$38)</f>
        <v>38.451791575619566</v>
      </c>
      <c r="Y1005" s="61">
        <f>G1005^3*Overview!$F$42*(1+Overview!$F$38*H1005)+I1005*Overview!$F$39/Overview!$F$40</f>
        <v>4.0278868425595498</v>
      </c>
      <c r="AD1005" s="2"/>
    </row>
    <row r="1006" spans="1:30">
      <c r="A1006" s="34">
        <v>1003</v>
      </c>
      <c r="B1006">
        <v>1</v>
      </c>
      <c r="C1006">
        <v>24</v>
      </c>
      <c r="D1006" s="149">
        <f t="shared" si="92"/>
        <v>178.09744310451387</v>
      </c>
      <c r="E1006" s="125">
        <f>B1006/(B1006+Overview!$F$22)</f>
        <v>0.58823529411764708</v>
      </c>
      <c r="F1006" s="118">
        <f>EXP(Overview!$F$21/Overview!$F$5-Overview!$F$21/('='!C1006+273.15))</f>
        <v>1.2060497570954571</v>
      </c>
      <c r="G1006" s="77">
        <f t="shared" si="93"/>
        <v>3.1286096955335179</v>
      </c>
      <c r="H1006" s="115">
        <f t="shared" si="94"/>
        <v>0.58823529411764708</v>
      </c>
      <c r="I1006" s="80">
        <f>IF((A1006-Overview!$F$43)/365=ROUND((A1006-Overview!$F$43)/365,0),I1005*0.05,I1005+U1005)</f>
        <v>13106.63277212635</v>
      </c>
      <c r="J1006" s="70">
        <f>IF(D1006&lt;Overview!$F$16,1,'='!G1006/Overview!$F$26)</f>
        <v>135.43764915729514</v>
      </c>
      <c r="K1006" s="71">
        <f>IF(D1006&lt;Overview!$F$17,'='!G1006/Overview!$F$26,Overview!$F$33)</f>
        <v>9.1428571428571423</v>
      </c>
      <c r="L1006" s="72">
        <f t="shared" si="95"/>
        <v>9.1428571428571423</v>
      </c>
      <c r="M1006" s="81">
        <f>MIN(1,Overview!$F$44*F1006*(G1006-Overview!$F$25)^2+0.2)</f>
        <v>1</v>
      </c>
      <c r="N1006" s="48">
        <f>L1006*F1006*Overview!$F$8</f>
        <v>0.12482270400293095</v>
      </c>
      <c r="O1006" s="48">
        <f>F1006*Overview!$F$6</f>
        <v>2.3686817229354781E-3</v>
      </c>
      <c r="P1006" s="122">
        <f>N1006*(H1006/G1006-(1+Overview!$F$35/'='!G1006)/(Overview!$F$37*Overview!$F$33))/('='!H1006+Overview!$F$36)</f>
        <v>1.1846558449023559E-3</v>
      </c>
      <c r="Q1006" s="128">
        <f>(N1006/G1006-P1006)*H1006*Overview!$F$29*'='!G1006^3</f>
        <v>631.32779765381144</v>
      </c>
      <c r="R1006" s="57">
        <f t="shared" si="90"/>
        <v>0</v>
      </c>
      <c r="S1006" s="58">
        <f t="shared" si="91"/>
        <v>1.2354419207439874E-3</v>
      </c>
      <c r="T1006" s="58">
        <f>IF(D1006&lt;Overview!$F$18,(1-Overview!$F$9)*'='!Q1006-'='!D1006*'='!O1006,0)</f>
        <v>0</v>
      </c>
      <c r="U1006" s="54">
        <f>IF(D1006&gt;=Overview!$F$18,(1-Overview!$F$9)*'='!Q1006-Overview!$F$18*'='!O1006,0)</f>
        <v>53.369634826972899</v>
      </c>
      <c r="V1006" s="2"/>
      <c r="W1006" s="112">
        <f>G1006/Overview!$F$19</f>
        <v>4.6192377019541091</v>
      </c>
      <c r="X1006" s="60">
        <f>G1006^3*(1+H1006*Overview!$F$38)</f>
        <v>38.497466085113189</v>
      </c>
      <c r="Y1006" s="61">
        <f>G1006^3*Overview!$F$42*(1+Overview!$F$38*H1006)+I1006*Overview!$F$39/Overview!$F$40</f>
        <v>4.0343147172125864</v>
      </c>
      <c r="AD1006" s="2"/>
    </row>
    <row r="1007" spans="1:30">
      <c r="A1007" s="34">
        <v>1004</v>
      </c>
      <c r="B1007">
        <v>1</v>
      </c>
      <c r="C1007">
        <v>24</v>
      </c>
      <c r="D1007" s="149">
        <f t="shared" si="92"/>
        <v>178.09744310451387</v>
      </c>
      <c r="E1007" s="125">
        <f>B1007/(B1007+Overview!$F$22)</f>
        <v>0.58823529411764708</v>
      </c>
      <c r="F1007" s="118">
        <f>EXP(Overview!$F$21/Overview!$F$5-Overview!$F$21/('='!C1007+273.15))</f>
        <v>1.2060497570954571</v>
      </c>
      <c r="G1007" s="77">
        <f t="shared" si="93"/>
        <v>3.1298451374542617</v>
      </c>
      <c r="H1007" s="115">
        <f t="shared" si="94"/>
        <v>0.58823529411764708</v>
      </c>
      <c r="I1007" s="80">
        <f>IF((A1007-Overview!$F$43)/365=ROUND((A1007-Overview!$F$43)/365,0),I1006*0.05,I1006+U1006)</f>
        <v>13160.002406953323</v>
      </c>
      <c r="J1007" s="70">
        <f>IF(D1007&lt;Overview!$F$16,1,'='!G1007/Overview!$F$26)</f>
        <v>135.49113149152649</v>
      </c>
      <c r="K1007" s="71">
        <f>IF(D1007&lt;Overview!$F$17,'='!G1007/Overview!$F$26,Overview!$F$33)</f>
        <v>9.1428571428571423</v>
      </c>
      <c r="L1007" s="72">
        <f t="shared" si="95"/>
        <v>9.1428571428571423</v>
      </c>
      <c r="M1007" s="81">
        <f>MIN(1,Overview!$F$44*F1007*(G1007-Overview!$F$25)^2+0.2)</f>
        <v>1</v>
      </c>
      <c r="N1007" s="48">
        <f>L1007*F1007*Overview!$F$8</f>
        <v>0.12482270400293095</v>
      </c>
      <c r="O1007" s="48">
        <f>F1007*Overview!$F$6</f>
        <v>2.3686817229354781E-3</v>
      </c>
      <c r="P1007" s="122">
        <f>N1007*(H1007/G1007-(1+Overview!$F$35/'='!G1007)/(Overview!$F$37*Overview!$F$33))/('='!H1007+Overview!$F$36)</f>
        <v>1.1819506963716305E-3</v>
      </c>
      <c r="Q1007" s="128">
        <f>(N1007/G1007-P1007)*H1007*Overview!$F$29*'='!G1007^3</f>
        <v>631.86303332318323</v>
      </c>
      <c r="R1007" s="57">
        <f t="shared" si="90"/>
        <v>0</v>
      </c>
      <c r="S1007" s="58">
        <f t="shared" si="91"/>
        <v>1.233107546583142E-3</v>
      </c>
      <c r="T1007" s="58">
        <f>IF(D1007&lt;Overview!$F$18,(1-Overview!$F$9)*'='!Q1007-'='!D1007*'='!O1007,0)</f>
        <v>0</v>
      </c>
      <c r="U1007" s="54">
        <f>IF(D1007&gt;=Overview!$F$18,(1-Overview!$F$9)*'='!Q1007-Overview!$F$18*'='!O1007,0)</f>
        <v>53.415236906003372</v>
      </c>
      <c r="V1007" s="2"/>
      <c r="W1007" s="112">
        <f>G1007/Overview!$F$19</f>
        <v>4.6210617709349799</v>
      </c>
      <c r="X1007" s="60">
        <f>G1007^3*(1+H1007*Overview!$F$38)</f>
        <v>38.543090344931542</v>
      </c>
      <c r="Y1007" s="61">
        <f>G1007^3*Overview!$F$42*(1+Overview!$F$38*H1007)+I1007*Overview!$F$39/Overview!$F$40</f>
        <v>4.0407400538187197</v>
      </c>
      <c r="AD1007" s="2"/>
    </row>
    <row r="1008" spans="1:30">
      <c r="A1008" s="34">
        <v>1005</v>
      </c>
      <c r="B1008">
        <v>1</v>
      </c>
      <c r="C1008">
        <v>24</v>
      </c>
      <c r="D1008" s="149">
        <f t="shared" si="92"/>
        <v>178.09744310451387</v>
      </c>
      <c r="E1008" s="125">
        <f>B1008/(B1008+Overview!$F$22)</f>
        <v>0.58823529411764708</v>
      </c>
      <c r="F1008" s="118">
        <f>EXP(Overview!$F$21/Overview!$F$5-Overview!$F$21/('='!C1008+273.15))</f>
        <v>1.2060497570954571</v>
      </c>
      <c r="G1008" s="77">
        <f t="shared" si="93"/>
        <v>3.131078245000845</v>
      </c>
      <c r="H1008" s="115">
        <f t="shared" si="94"/>
        <v>0.58823529411764708</v>
      </c>
      <c r="I1008" s="80">
        <f>IF((A1008-Overview!$F$43)/365=ROUND((A1008-Overview!$F$43)/365,0),I1007*0.05,I1007+U1007)</f>
        <v>13213.417643859326</v>
      </c>
      <c r="J1008" s="70">
        <f>IF(D1008&lt;Overview!$F$16,1,'='!G1008/Overview!$F$26)</f>
        <v>135.54451277059937</v>
      </c>
      <c r="K1008" s="71">
        <f>IF(D1008&lt;Overview!$F$17,'='!G1008/Overview!$F$26,Overview!$F$33)</f>
        <v>9.1428571428571423</v>
      </c>
      <c r="L1008" s="72">
        <f t="shared" si="95"/>
        <v>9.1428571428571423</v>
      </c>
      <c r="M1008" s="81">
        <f>MIN(1,Overview!$F$44*F1008*(G1008-Overview!$F$25)^2+0.2)</f>
        <v>1</v>
      </c>
      <c r="N1008" s="48">
        <f>L1008*F1008*Overview!$F$8</f>
        <v>0.12482270400293095</v>
      </c>
      <c r="O1008" s="48">
        <f>F1008*Overview!$F$6</f>
        <v>2.3686817229354781E-3</v>
      </c>
      <c r="P1008" s="122">
        <f>N1008*(H1008/G1008-(1+Overview!$F$35/'='!G1008)/(Overview!$F$37*Overview!$F$33))/('='!H1008+Overview!$F$36)</f>
        <v>1.1792527879492597E-3</v>
      </c>
      <c r="Q1008" s="128">
        <f>(N1008/G1008-P1008)*H1008*Overview!$F$29*'='!G1008^3</f>
        <v>632.39751152633357</v>
      </c>
      <c r="R1008" s="57">
        <f t="shared" si="90"/>
        <v>0</v>
      </c>
      <c r="S1008" s="58">
        <f t="shared" si="91"/>
        <v>1.2307775832348406E-3</v>
      </c>
      <c r="T1008" s="58">
        <f>IF(D1008&lt;Overview!$F$18,(1-Overview!$F$9)*'='!Q1008-'='!D1008*'='!O1008,0)</f>
        <v>0</v>
      </c>
      <c r="U1008" s="54">
        <f>IF(D1008&gt;=Overview!$F$18,(1-Overview!$F$9)*'='!Q1008-Overview!$F$18*'='!O1008,0)</f>
        <v>53.460774448911785</v>
      </c>
      <c r="V1008" s="2"/>
      <c r="W1008" s="112">
        <f>G1008/Overview!$F$19</f>
        <v>4.622882393327691</v>
      </c>
      <c r="X1008" s="60">
        <f>G1008^3*(1+H1008*Overview!$F$38)</f>
        <v>38.588664328090275</v>
      </c>
      <c r="Y1008" s="61">
        <f>G1008^3*Overview!$F$42*(1+Overview!$F$38*H1008)+I1008*Overview!$F$39/Overview!$F$40</f>
        <v>4.0471628471431025</v>
      </c>
      <c r="AD1008" s="2"/>
    </row>
    <row r="1009" spans="1:30">
      <c r="A1009" s="34">
        <v>1006</v>
      </c>
      <c r="B1009">
        <v>1</v>
      </c>
      <c r="C1009">
        <v>24</v>
      </c>
      <c r="D1009" s="149">
        <f t="shared" si="92"/>
        <v>178.09744310451387</v>
      </c>
      <c r="E1009" s="125">
        <f>B1009/(B1009+Overview!$F$22)</f>
        <v>0.58823529411764708</v>
      </c>
      <c r="F1009" s="118">
        <f>EXP(Overview!$F$21/Overview!$F$5-Overview!$F$21/('='!C1009+273.15))</f>
        <v>1.2060497570954571</v>
      </c>
      <c r="G1009" s="77">
        <f t="shared" si="93"/>
        <v>3.1323090225840797</v>
      </c>
      <c r="H1009" s="115">
        <f t="shared" si="94"/>
        <v>0.58823529411764708</v>
      </c>
      <c r="I1009" s="80">
        <f>IF((A1009-Overview!$F$43)/365=ROUND((A1009-Overview!$F$43)/365,0),I1008*0.05,I1008+U1008)</f>
        <v>13266.878418308237</v>
      </c>
      <c r="J1009" s="70">
        <f>IF(D1009&lt;Overview!$F$16,1,'='!G1009/Overview!$F$26)</f>
        <v>135.59779318545802</v>
      </c>
      <c r="K1009" s="71">
        <f>IF(D1009&lt;Overview!$F$17,'='!G1009/Overview!$F$26,Overview!$F$33)</f>
        <v>9.1428571428571423</v>
      </c>
      <c r="L1009" s="72">
        <f t="shared" si="95"/>
        <v>9.1428571428571423</v>
      </c>
      <c r="M1009" s="81">
        <f>MIN(1,Overview!$F$44*F1009*(G1009-Overview!$F$25)^2+0.2)</f>
        <v>1</v>
      </c>
      <c r="N1009" s="48">
        <f>L1009*F1009*Overview!$F$8</f>
        <v>0.12482270400293095</v>
      </c>
      <c r="O1009" s="48">
        <f>F1009*Overview!$F$6</f>
        <v>2.3686817229354781E-3</v>
      </c>
      <c r="P1009" s="122">
        <f>N1009*(H1009/G1009-(1+Overview!$F$35/'='!G1009)/(Overview!$F$37*Overview!$F$33))/('='!H1009+Overview!$F$36)</f>
        <v>1.1765620954136136E-3</v>
      </c>
      <c r="Q1009" s="128">
        <f>(N1009/G1009-P1009)*H1009*Overview!$F$29*'='!G1009^3</f>
        <v>632.93123276991332</v>
      </c>
      <c r="R1009" s="57">
        <f t="shared" si="90"/>
        <v>0</v>
      </c>
      <c r="S1009" s="58">
        <f t="shared" si="91"/>
        <v>1.2284520223648308E-3</v>
      </c>
      <c r="T1009" s="58">
        <f>IF(D1009&lt;Overview!$F$18,(1-Overview!$F$9)*'='!Q1009-'='!D1009*'='!O1009,0)</f>
        <v>0</v>
      </c>
      <c r="U1009" s="54">
        <f>IF(D1009&gt;=Overview!$F$18,(1-Overview!$F$9)*'='!Q1009-Overview!$F$18*'='!O1009,0)</f>
        <v>53.506247498864781</v>
      </c>
      <c r="V1009" s="2"/>
      <c r="W1009" s="112">
        <f>G1009/Overview!$F$19</f>
        <v>4.6246995756445886</v>
      </c>
      <c r="X1009" s="60">
        <f>G1009^3*(1+H1009*Overview!$F$38)</f>
        <v>38.634188008036098</v>
      </c>
      <c r="Y1009" s="61">
        <f>G1009^3*Overview!$F$42*(1+Overview!$F$38*H1009)+I1009*Overview!$F$39/Overview!$F$40</f>
        <v>4.0535830919915519</v>
      </c>
      <c r="AD1009" s="2"/>
    </row>
    <row r="1010" spans="1:30">
      <c r="A1010" s="34">
        <v>1007</v>
      </c>
      <c r="B1010">
        <v>1</v>
      </c>
      <c r="C1010">
        <v>24</v>
      </c>
      <c r="D1010" s="149">
        <f t="shared" si="92"/>
        <v>178.09744310451387</v>
      </c>
      <c r="E1010" s="125">
        <f>B1010/(B1010+Overview!$F$22)</f>
        <v>0.58823529411764708</v>
      </c>
      <c r="F1010" s="118">
        <f>EXP(Overview!$F$21/Overview!$F$5-Overview!$F$21/('='!C1010+273.15))</f>
        <v>1.2060497570954571</v>
      </c>
      <c r="G1010" s="77">
        <f t="shared" si="93"/>
        <v>3.1335374746064444</v>
      </c>
      <c r="H1010" s="115">
        <f t="shared" si="94"/>
        <v>0.58823529411764708</v>
      </c>
      <c r="I1010" s="80">
        <f>IF((A1010-Overview!$F$43)/365=ROUND((A1010-Overview!$F$43)/365,0),I1009*0.05,I1009+U1009)</f>
        <v>13320.384665807102</v>
      </c>
      <c r="J1010" s="70">
        <f>IF(D1010&lt;Overview!$F$16,1,'='!G1010/Overview!$F$26)</f>
        <v>135.65097292668591</v>
      </c>
      <c r="K1010" s="71">
        <f>IF(D1010&lt;Overview!$F$17,'='!G1010/Overview!$F$26,Overview!$F$33)</f>
        <v>9.1428571428571423</v>
      </c>
      <c r="L1010" s="72">
        <f t="shared" si="95"/>
        <v>9.1428571428571423</v>
      </c>
      <c r="M1010" s="81">
        <f>MIN(1,Overview!$F$44*F1010*(G1010-Overview!$F$25)^2+0.2)</f>
        <v>1</v>
      </c>
      <c r="N1010" s="48">
        <f>L1010*F1010*Overview!$F$8</f>
        <v>0.12482270400293095</v>
      </c>
      <c r="O1010" s="48">
        <f>F1010*Overview!$F$6</f>
        <v>2.3686817229354781E-3</v>
      </c>
      <c r="P1010" s="122">
        <f>N1010*(H1010/G1010-(1+Overview!$F$35/'='!G1010)/(Overview!$F$37*Overview!$F$33))/('='!H1010+Overview!$F$36)</f>
        <v>1.1738785946467114E-3</v>
      </c>
      <c r="Q1010" s="128">
        <f>(N1010/G1010-P1010)*H1010*Overview!$F$29*'='!G1010^3</f>
        <v>633.46419756291459</v>
      </c>
      <c r="R1010" s="57">
        <f t="shared" si="90"/>
        <v>0</v>
      </c>
      <c r="S1010" s="58">
        <f t="shared" si="91"/>
        <v>1.226130855654606E-3</v>
      </c>
      <c r="T1010" s="58">
        <f>IF(D1010&lt;Overview!$F$18,(1-Overview!$F$9)*'='!Q1010-'='!D1010*'='!O1010,0)</f>
        <v>0</v>
      </c>
      <c r="U1010" s="54">
        <f>IF(D1010&gt;=Overview!$F$18,(1-Overview!$F$9)*'='!Q1010-Overview!$F$18*'='!O1010,0)</f>
        <v>53.551656099228488</v>
      </c>
      <c r="V1010" s="2"/>
      <c r="W1010" s="112">
        <f>G1010/Overview!$F$19</f>
        <v>4.6265133243857139</v>
      </c>
      <c r="X1010" s="60">
        <f>G1010^3*(1+H1010*Overview!$F$38)</f>
        <v>38.679661358645035</v>
      </c>
      <c r="Y1010" s="61">
        <f>G1010^3*Overview!$F$42*(1+Overview!$F$38*H1010)+I1010*Overview!$F$39/Overview!$F$40</f>
        <v>4.0600007832103984</v>
      </c>
      <c r="AD1010" s="2"/>
    </row>
    <row r="1011" spans="1:30">
      <c r="A1011" s="34">
        <v>1008</v>
      </c>
      <c r="B1011">
        <v>1</v>
      </c>
      <c r="C1011">
        <v>24</v>
      </c>
      <c r="D1011" s="149">
        <f t="shared" si="92"/>
        <v>178.09744310451387</v>
      </c>
      <c r="E1011" s="125">
        <f>B1011/(B1011+Overview!$F$22)</f>
        <v>0.58823529411764708</v>
      </c>
      <c r="F1011" s="118">
        <f>EXP(Overview!$F$21/Overview!$F$5-Overview!$F$21/('='!C1011+273.15))</f>
        <v>1.2060497570954571</v>
      </c>
      <c r="G1011" s="77">
        <f t="shared" si="93"/>
        <v>3.1347636054620991</v>
      </c>
      <c r="H1011" s="115">
        <f t="shared" si="94"/>
        <v>0.58823529411764708</v>
      </c>
      <c r="I1011" s="80">
        <f>IF((A1011-Overview!$F$43)/365=ROUND((A1011-Overview!$F$43)/365,0),I1010*0.05,I1010+U1010)</f>
        <v>13373.936321906331</v>
      </c>
      <c r="J1011" s="70">
        <f>IF(D1011&lt;Overview!$F$16,1,'='!G1011/Overview!$F$26)</f>
        <v>135.70405218450645</v>
      </c>
      <c r="K1011" s="71">
        <f>IF(D1011&lt;Overview!$F$17,'='!G1011/Overview!$F$26,Overview!$F$33)</f>
        <v>9.1428571428571423</v>
      </c>
      <c r="L1011" s="72">
        <f t="shared" si="95"/>
        <v>9.1428571428571423</v>
      </c>
      <c r="M1011" s="81">
        <f>MIN(1,Overview!$F$44*F1011*(G1011-Overview!$F$25)^2+0.2)</f>
        <v>1</v>
      </c>
      <c r="N1011" s="48">
        <f>L1011*F1011*Overview!$F$8</f>
        <v>0.12482270400293095</v>
      </c>
      <c r="O1011" s="48">
        <f>F1011*Overview!$F$6</f>
        <v>2.3686817229354781E-3</v>
      </c>
      <c r="P1011" s="122">
        <f>N1011*(H1011/G1011-(1+Overview!$F$35/'='!G1011)/(Overview!$F$37*Overview!$F$33))/('='!H1011+Overview!$F$36)</f>
        <v>1.1712022616336708E-3</v>
      </c>
      <c r="Q1011" s="128">
        <f>(N1011/G1011-P1011)*H1011*Overview!$F$29*'='!G1011^3</f>
        <v>633.99640641665621</v>
      </c>
      <c r="R1011" s="57">
        <f t="shared" si="90"/>
        <v>0</v>
      </c>
      <c r="S1011" s="58">
        <f t="shared" si="91"/>
        <v>1.2238140748013768E-3</v>
      </c>
      <c r="T1011" s="58">
        <f>IF(D1011&lt;Overview!$F$18,(1-Overview!$F$9)*'='!Q1011-'='!D1011*'='!O1011,0)</f>
        <v>0</v>
      </c>
      <c r="U1011" s="54">
        <f>IF(D1011&gt;=Overview!$F$18,(1-Overview!$F$9)*'='!Q1011-Overview!$F$18*'='!O1011,0)</f>
        <v>53.59700029356727</v>
      </c>
      <c r="V1011" s="2"/>
      <c r="W1011" s="112">
        <f>G1011/Overview!$F$19</f>
        <v>4.6283236460388295</v>
      </c>
      <c r="X1011" s="60">
        <f>G1011^3*(1+H1011*Overview!$F$38)</f>
        <v>38.725084354220634</v>
      </c>
      <c r="Y1011" s="61">
        <f>G1011^3*Overview!$F$42*(1+Overview!$F$38*H1011)+I1011*Overview!$F$39/Overview!$F$40</f>
        <v>4.0664159156863313</v>
      </c>
      <c r="AD1011" s="2"/>
    </row>
    <row r="1012" spans="1:30">
      <c r="A1012" s="34">
        <v>1009</v>
      </c>
      <c r="B1012">
        <v>1</v>
      </c>
      <c r="C1012">
        <v>24</v>
      </c>
      <c r="D1012" s="149">
        <f t="shared" si="92"/>
        <v>178.09744310451387</v>
      </c>
      <c r="E1012" s="125">
        <f>B1012/(B1012+Overview!$F$22)</f>
        <v>0.58823529411764708</v>
      </c>
      <c r="F1012" s="118">
        <f>EXP(Overview!$F$21/Overview!$F$5-Overview!$F$21/('='!C1012+273.15))</f>
        <v>1.2060497570954571</v>
      </c>
      <c r="G1012" s="77">
        <f t="shared" si="93"/>
        <v>3.1359874195369004</v>
      </c>
      <c r="H1012" s="115">
        <f t="shared" si="94"/>
        <v>0.58823529411764708</v>
      </c>
      <c r="I1012" s="80">
        <f>IF((A1012-Overview!$F$43)/365=ROUND((A1012-Overview!$F$43)/365,0),I1011*0.05,I1011+U1011)</f>
        <v>13427.533322199897</v>
      </c>
      <c r="J1012" s="70">
        <f>IF(D1012&lt;Overview!$F$16,1,'='!G1012/Overview!$F$26)</f>
        <v>135.75703114878357</v>
      </c>
      <c r="K1012" s="71">
        <f>IF(D1012&lt;Overview!$F$17,'='!G1012/Overview!$F$26,Overview!$F$33)</f>
        <v>9.1428571428571423</v>
      </c>
      <c r="L1012" s="72">
        <f t="shared" si="95"/>
        <v>9.1428571428571423</v>
      </c>
      <c r="M1012" s="81">
        <f>MIN(1,Overview!$F$44*F1012*(G1012-Overview!$F$25)^2+0.2)</f>
        <v>1</v>
      </c>
      <c r="N1012" s="48">
        <f>L1012*F1012*Overview!$F$8</f>
        <v>0.12482270400293095</v>
      </c>
      <c r="O1012" s="48">
        <f>F1012*Overview!$F$6</f>
        <v>2.3686817229354781E-3</v>
      </c>
      <c r="P1012" s="122">
        <f>N1012*(H1012/G1012-(1+Overview!$F$35/'='!G1012)/(Overview!$F$37*Overview!$F$33))/('='!H1012+Overview!$F$36)</f>
        <v>1.1685330724621587E-3</v>
      </c>
      <c r="Q1012" s="128">
        <f>(N1012/G1012-P1012)*H1012*Overview!$F$29*'='!G1012^3</f>
        <v>634.52785984476623</v>
      </c>
      <c r="R1012" s="57">
        <f t="shared" si="90"/>
        <v>0</v>
      </c>
      <c r="S1012" s="58">
        <f t="shared" si="91"/>
        <v>1.2215016715180437E-3</v>
      </c>
      <c r="T1012" s="58">
        <f>IF(D1012&lt;Overview!$F$18,(1-Overview!$F$9)*'='!Q1012-'='!D1012*'='!O1012,0)</f>
        <v>0</v>
      </c>
      <c r="U1012" s="54">
        <f>IF(D1012&gt;=Overview!$F$18,(1-Overview!$F$9)*'='!Q1012-Overview!$F$18*'='!O1012,0)</f>
        <v>53.642280125642245</v>
      </c>
      <c r="V1012" s="2"/>
      <c r="W1012" s="112">
        <f>G1012/Overview!$F$19</f>
        <v>4.6301305470794336</v>
      </c>
      <c r="X1012" s="60">
        <f>G1012^3*(1+H1012*Overview!$F$38)</f>
        <v>38.770456969492109</v>
      </c>
      <c r="Y1012" s="61">
        <f>G1012^3*Overview!$F$42*(1+Overview!$F$38*H1012)+I1012*Overview!$F$39/Overview!$F$40</f>
        <v>4.0728284843462488</v>
      </c>
      <c r="AD1012" s="2"/>
    </row>
    <row r="1013" spans="1:30">
      <c r="A1013" s="34">
        <v>1010</v>
      </c>
      <c r="B1013">
        <v>1</v>
      </c>
      <c r="C1013">
        <v>24</v>
      </c>
      <c r="D1013" s="149">
        <f t="shared" si="92"/>
        <v>178.09744310451387</v>
      </c>
      <c r="E1013" s="125">
        <f>B1013/(B1013+Overview!$F$22)</f>
        <v>0.58823529411764708</v>
      </c>
      <c r="F1013" s="118">
        <f>EXP(Overview!$F$21/Overview!$F$5-Overview!$F$21/('='!C1013+273.15))</f>
        <v>1.2060497570954571</v>
      </c>
      <c r="G1013" s="77">
        <f t="shared" si="93"/>
        <v>3.1372089212084187</v>
      </c>
      <c r="H1013" s="115">
        <f t="shared" si="94"/>
        <v>0.58823529411764708</v>
      </c>
      <c r="I1013" s="80">
        <f>IF((A1013-Overview!$F$43)/365=ROUND((A1013-Overview!$F$43)/365,0),I1012*0.05,I1012+U1012)</f>
        <v>13481.17560232554</v>
      </c>
      <c r="J1013" s="70">
        <f>IF(D1013&lt;Overview!$F$16,1,'='!G1013/Overview!$F$26)</f>
        <v>135.80991000902245</v>
      </c>
      <c r="K1013" s="71">
        <f>IF(D1013&lt;Overview!$F$17,'='!G1013/Overview!$F$26,Overview!$F$33)</f>
        <v>9.1428571428571423</v>
      </c>
      <c r="L1013" s="72">
        <f t="shared" si="95"/>
        <v>9.1428571428571423</v>
      </c>
      <c r="M1013" s="81">
        <f>MIN(1,Overview!$F$44*F1013*(G1013-Overview!$F$25)^2+0.2)</f>
        <v>1</v>
      </c>
      <c r="N1013" s="48">
        <f>L1013*F1013*Overview!$F$8</f>
        <v>0.12482270400293095</v>
      </c>
      <c r="O1013" s="48">
        <f>F1013*Overview!$F$6</f>
        <v>2.3686817229354781E-3</v>
      </c>
      <c r="P1013" s="122">
        <f>N1013*(H1013/G1013-(1+Overview!$F$35/'='!G1013)/(Overview!$F$37*Overview!$F$33))/('='!H1013+Overview!$F$36)</f>
        <v>1.1658710033218417E-3</v>
      </c>
      <c r="Q1013" s="128">
        <f>(N1013/G1013-P1013)*H1013*Overview!$F$29*'='!G1013^3</f>
        <v>635.05855836316857</v>
      </c>
      <c r="R1013" s="57">
        <f t="shared" si="90"/>
        <v>0</v>
      </c>
      <c r="S1013" s="58">
        <f t="shared" si="91"/>
        <v>1.219193637533164E-3</v>
      </c>
      <c r="T1013" s="58">
        <f>IF(D1013&lt;Overview!$F$18,(1-Overview!$F$9)*'='!Q1013-'='!D1013*'='!O1013,0)</f>
        <v>0</v>
      </c>
      <c r="U1013" s="54">
        <f>IF(D1013&gt;=Overview!$F$18,(1-Overview!$F$9)*'='!Q1013-Overview!$F$18*'='!O1013,0)</f>
        <v>53.687495639410123</v>
      </c>
      <c r="V1013" s="2"/>
      <c r="W1013" s="112">
        <f>G1013/Overview!$F$19</f>
        <v>4.6319340339707935</v>
      </c>
      <c r="X1013" s="60">
        <f>G1013^3*(1+H1013*Overview!$F$38)</f>
        <v>38.815779179612655</v>
      </c>
      <c r="Y1013" s="61">
        <f>G1013^3*Overview!$F$42*(1+Overview!$F$38*H1013)+I1013*Overview!$F$39/Overview!$F$40</f>
        <v>4.079238484157103</v>
      </c>
      <c r="AD1013" s="2"/>
    </row>
    <row r="1014" spans="1:30">
      <c r="A1014" s="34">
        <v>1011</v>
      </c>
      <c r="B1014">
        <v>1</v>
      </c>
      <c r="C1014">
        <v>24</v>
      </c>
      <c r="D1014" s="149">
        <f t="shared" si="92"/>
        <v>178.09744310451387</v>
      </c>
      <c r="E1014" s="125">
        <f>B1014/(B1014+Overview!$F$22)</f>
        <v>0.58823529411764708</v>
      </c>
      <c r="F1014" s="118">
        <f>EXP(Overview!$F$21/Overview!$F$5-Overview!$F$21/('='!C1014+273.15))</f>
        <v>1.2060497570954571</v>
      </c>
      <c r="G1014" s="77">
        <f t="shared" si="93"/>
        <v>3.1384281148459516</v>
      </c>
      <c r="H1014" s="115">
        <f t="shared" si="94"/>
        <v>0.58823529411764708</v>
      </c>
      <c r="I1014" s="80">
        <f>IF((A1014-Overview!$F$43)/365=ROUND((A1014-Overview!$F$43)/365,0),I1013*0.05,I1013+U1013)</f>
        <v>13534.86309796495</v>
      </c>
      <c r="J1014" s="70">
        <f>IF(D1014&lt;Overview!$F$16,1,'='!G1014/Overview!$F$26)</f>
        <v>135.86268895437021</v>
      </c>
      <c r="K1014" s="71">
        <f>IF(D1014&lt;Overview!$F$17,'='!G1014/Overview!$F$26,Overview!$F$33)</f>
        <v>9.1428571428571423</v>
      </c>
      <c r="L1014" s="72">
        <f t="shared" si="95"/>
        <v>9.1428571428571423</v>
      </c>
      <c r="M1014" s="81">
        <f>MIN(1,Overview!$F$44*F1014*(G1014-Overview!$F$25)^2+0.2)</f>
        <v>1</v>
      </c>
      <c r="N1014" s="48">
        <f>L1014*F1014*Overview!$F$8</f>
        <v>0.12482270400293095</v>
      </c>
      <c r="O1014" s="48">
        <f>F1014*Overview!$F$6</f>
        <v>2.3686817229354781E-3</v>
      </c>
      <c r="P1014" s="122">
        <f>N1014*(H1014/G1014-(1+Overview!$F$35/'='!G1014)/(Overview!$F$37*Overview!$F$33))/('='!H1014+Overview!$F$36)</f>
        <v>1.1632160305038467E-3</v>
      </c>
      <c r="Q1014" s="128">
        <f>(N1014/G1014-P1014)*H1014*Overview!$F$29*'='!G1014^3</f>
        <v>635.58850249006525</v>
      </c>
      <c r="R1014" s="57">
        <f t="shared" si="90"/>
        <v>0</v>
      </c>
      <c r="S1014" s="58">
        <f t="shared" si="91"/>
        <v>1.2168899645909263E-3</v>
      </c>
      <c r="T1014" s="58">
        <f>IF(D1014&lt;Overview!$F$18,(1-Overview!$F$9)*'='!Q1014-'='!D1014*'='!O1014,0)</f>
        <v>0</v>
      </c>
      <c r="U1014" s="54">
        <f>IF(D1014&gt;=Overview!$F$18,(1-Overview!$F$9)*'='!Q1014-Overview!$F$18*'='!O1014,0)</f>
        <v>53.732646879021722</v>
      </c>
      <c r="V1014" s="2"/>
      <c r="W1014" s="112">
        <f>G1014/Overview!$F$19</f>
        <v>4.6337341131639622</v>
      </c>
      <c r="X1014" s="60">
        <f>G1014^3*(1+H1014*Overview!$F$38)</f>
        <v>38.861050960157577</v>
      </c>
      <c r="Y1014" s="61">
        <f>G1014^3*Overview!$F$42*(1+Overview!$F$38*H1014)+I1014*Overview!$F$39/Overview!$F$40</f>
        <v>4.0856459101257503</v>
      </c>
      <c r="AD1014" s="2"/>
    </row>
    <row r="1015" spans="1:30">
      <c r="A1015" s="34">
        <v>1012</v>
      </c>
      <c r="B1015">
        <v>1</v>
      </c>
      <c r="C1015">
        <v>24</v>
      </c>
      <c r="D1015" s="149">
        <f t="shared" si="92"/>
        <v>178.09744310451387</v>
      </c>
      <c r="E1015" s="125">
        <f>B1015/(B1015+Overview!$F$22)</f>
        <v>0.58823529411764708</v>
      </c>
      <c r="F1015" s="118">
        <f>EXP(Overview!$F$21/Overview!$F$5-Overview!$F$21/('='!C1015+273.15))</f>
        <v>1.2060497570954571</v>
      </c>
      <c r="G1015" s="77">
        <f t="shared" si="93"/>
        <v>3.1396450048105424</v>
      </c>
      <c r="H1015" s="115">
        <f t="shared" si="94"/>
        <v>0.58823529411764708</v>
      </c>
      <c r="I1015" s="80">
        <f>IF((A1015-Overview!$F$43)/365=ROUND((A1015-Overview!$F$43)/365,0),I1014*0.05,I1014+U1014)</f>
        <v>13588.595744843971</v>
      </c>
      <c r="J1015" s="70">
        <f>IF(D1015&lt;Overview!$F$16,1,'='!G1015/Overview!$F$26)</f>
        <v>135.91536817361657</v>
      </c>
      <c r="K1015" s="71">
        <f>IF(D1015&lt;Overview!$F$17,'='!G1015/Overview!$F$26,Overview!$F$33)</f>
        <v>9.1428571428571423</v>
      </c>
      <c r="L1015" s="72">
        <f t="shared" si="95"/>
        <v>9.1428571428571423</v>
      </c>
      <c r="M1015" s="81">
        <f>MIN(1,Overview!$F$44*F1015*(G1015-Overview!$F$25)^2+0.2)</f>
        <v>1</v>
      </c>
      <c r="N1015" s="48">
        <f>L1015*F1015*Overview!$F$8</f>
        <v>0.12482270400293095</v>
      </c>
      <c r="O1015" s="48">
        <f>F1015*Overview!$F$6</f>
        <v>2.3686817229354781E-3</v>
      </c>
      <c r="P1015" s="122">
        <f>N1015*(H1015/G1015-(1+Overview!$F$35/'='!G1015)/(Overview!$F$37*Overview!$F$33))/('='!H1015+Overview!$F$36)</f>
        <v>1.1605681304002146E-3</v>
      </c>
      <c r="Q1015" s="128">
        <f>(N1015/G1015-P1015)*H1015*Overview!$F$29*'='!G1015^3</f>
        <v>636.117692745922</v>
      </c>
      <c r="R1015" s="57">
        <f t="shared" si="90"/>
        <v>0</v>
      </c>
      <c r="S1015" s="58">
        <f t="shared" si="91"/>
        <v>1.2145906444511146E-3</v>
      </c>
      <c r="T1015" s="58">
        <f>IF(D1015&lt;Overview!$F$18,(1-Overview!$F$9)*'='!Q1015-'='!D1015*'='!O1015,0)</f>
        <v>0</v>
      </c>
      <c r="U1015" s="54">
        <f>IF(D1015&gt;=Overview!$F$18,(1-Overview!$F$9)*'='!Q1015-Overview!$F$18*'='!O1015,0)</f>
        <v>53.77773388882072</v>
      </c>
      <c r="V1015" s="2"/>
      <c r="W1015" s="112">
        <f>G1015/Overview!$F$19</f>
        <v>4.6355307910978034</v>
      </c>
      <c r="X1015" s="60">
        <f>G1015^3*(1+H1015*Overview!$F$38)</f>
        <v>38.906272287122597</v>
      </c>
      <c r="Y1015" s="61">
        <f>G1015^3*Overview!$F$42*(1+Overview!$F$38*H1015)+I1015*Overview!$F$39/Overview!$F$40</f>
        <v>4.0920507572987992</v>
      </c>
      <c r="AD1015" s="2"/>
    </row>
    <row r="1016" spans="1:30">
      <c r="A1016" s="34">
        <v>1013</v>
      </c>
      <c r="B1016">
        <v>1</v>
      </c>
      <c r="C1016">
        <v>24</v>
      </c>
      <c r="D1016" s="149">
        <f t="shared" si="92"/>
        <v>178.09744310451387</v>
      </c>
      <c r="E1016" s="125">
        <f>B1016/(B1016+Overview!$F$22)</f>
        <v>0.58823529411764708</v>
      </c>
      <c r="F1016" s="118">
        <f>EXP(Overview!$F$21/Overview!$F$5-Overview!$F$21/('='!C1016+273.15))</f>
        <v>1.2060497570954571</v>
      </c>
      <c r="G1016" s="77">
        <f t="shared" si="93"/>
        <v>3.1408595954549936</v>
      </c>
      <c r="H1016" s="115">
        <f t="shared" si="94"/>
        <v>0.58823529411764708</v>
      </c>
      <c r="I1016" s="80">
        <f>IF((A1016-Overview!$F$43)/365=ROUND((A1016-Overview!$F$43)/365,0),I1015*0.05,I1015+U1015)</f>
        <v>13642.373478732792</v>
      </c>
      <c r="J1016" s="70">
        <f>IF(D1016&lt;Overview!$F$16,1,'='!G1016/Overview!$F$26)</f>
        <v>135.96794785519452</v>
      </c>
      <c r="K1016" s="71">
        <f>IF(D1016&lt;Overview!$F$17,'='!G1016/Overview!$F$26,Overview!$F$33)</f>
        <v>9.1428571428571423</v>
      </c>
      <c r="L1016" s="72">
        <f t="shared" si="95"/>
        <v>9.1428571428571423</v>
      </c>
      <c r="M1016" s="81">
        <f>MIN(1,Overview!$F$44*F1016*(G1016-Overview!$F$25)^2+0.2)</f>
        <v>1</v>
      </c>
      <c r="N1016" s="48">
        <f>L1016*F1016*Overview!$F$8</f>
        <v>0.12482270400293095</v>
      </c>
      <c r="O1016" s="48">
        <f>F1016*Overview!$F$6</f>
        <v>2.3686817229354781E-3</v>
      </c>
      <c r="P1016" s="122">
        <f>N1016*(H1016/G1016-(1+Overview!$F$35/'='!G1016)/(Overview!$F$37*Overview!$F$33))/('='!H1016+Overview!$F$36)</f>
        <v>1.157927279503371E-3</v>
      </c>
      <c r="Q1016" s="128">
        <f>(N1016/G1016-P1016)*H1016*Overview!$F$29*'='!G1016^3</f>
        <v>636.6461296534527</v>
      </c>
      <c r="R1016" s="57">
        <f t="shared" si="90"/>
        <v>0</v>
      </c>
      <c r="S1016" s="58">
        <f t="shared" si="91"/>
        <v>1.2122956688890862E-3</v>
      </c>
      <c r="T1016" s="58">
        <f>IF(D1016&lt;Overview!$F$18,(1-Overview!$F$9)*'='!Q1016-'='!D1016*'='!O1016,0)</f>
        <v>0</v>
      </c>
      <c r="U1016" s="54">
        <f>IF(D1016&gt;=Overview!$F$18,(1-Overview!$F$9)*'='!Q1016-Overview!$F$18*'='!O1016,0)</f>
        <v>53.822756713342336</v>
      </c>
      <c r="V1016" s="2"/>
      <c r="W1016" s="112">
        <f>G1016/Overview!$F$19</f>
        <v>4.6373240741990163</v>
      </c>
      <c r="X1016" s="60">
        <f>G1016^3*(1+H1016*Overview!$F$38)</f>
        <v>38.951443136922038</v>
      </c>
      <c r="Y1016" s="61">
        <f>G1016^3*Overview!$F$42*(1+Overview!$F$38*H1016)+I1016*Overview!$F$39/Overview!$F$40</f>
        <v>4.098453020762463</v>
      </c>
      <c r="AD1016" s="2"/>
    </row>
    <row r="1017" spans="1:30">
      <c r="A1017" s="34">
        <v>1014</v>
      </c>
      <c r="B1017">
        <v>1</v>
      </c>
      <c r="C1017">
        <v>24</v>
      </c>
      <c r="D1017" s="149">
        <f t="shared" si="92"/>
        <v>178.09744310451387</v>
      </c>
      <c r="E1017" s="125">
        <f>B1017/(B1017+Overview!$F$22)</f>
        <v>0.58823529411764708</v>
      </c>
      <c r="F1017" s="118">
        <f>EXP(Overview!$F$21/Overview!$F$5-Overview!$F$21/('='!C1017+273.15))</f>
        <v>1.2060497570954571</v>
      </c>
      <c r="G1017" s="77">
        <f t="shared" si="93"/>
        <v>3.1420718911238827</v>
      </c>
      <c r="H1017" s="115">
        <f t="shared" si="94"/>
        <v>0.58823529411764708</v>
      </c>
      <c r="I1017" s="80">
        <f>IF((A1017-Overview!$F$43)/365=ROUND((A1017-Overview!$F$43)/365,0),I1016*0.05,I1016+U1016)</f>
        <v>13696.196235446134</v>
      </c>
      <c r="J1017" s="70">
        <f>IF(D1017&lt;Overview!$F$16,1,'='!G1017/Overview!$F$26)</f>
        <v>136.02042818718107</v>
      </c>
      <c r="K1017" s="71">
        <f>IF(D1017&lt;Overview!$F$17,'='!G1017/Overview!$F$26,Overview!$F$33)</f>
        <v>9.1428571428571423</v>
      </c>
      <c r="L1017" s="72">
        <f t="shared" si="95"/>
        <v>9.1428571428571423</v>
      </c>
      <c r="M1017" s="81">
        <f>MIN(1,Overview!$F$44*F1017*(G1017-Overview!$F$25)^2+0.2)</f>
        <v>1</v>
      </c>
      <c r="N1017" s="48">
        <f>L1017*F1017*Overview!$F$8</f>
        <v>0.12482270400293095</v>
      </c>
      <c r="O1017" s="48">
        <f>F1017*Overview!$F$6</f>
        <v>2.3686817229354781E-3</v>
      </c>
      <c r="P1017" s="122">
        <f>N1017*(H1017/G1017-(1+Overview!$F$35/'='!G1017)/(Overview!$F$37*Overview!$F$33))/('='!H1017+Overview!$F$36)</f>
        <v>1.1552934544055908E-3</v>
      </c>
      <c r="Q1017" s="128">
        <f>(N1017/G1017-P1017)*H1017*Overview!$F$29*'='!G1017^3</f>
        <v>637.1738137376035</v>
      </c>
      <c r="R1017" s="57">
        <f t="shared" si="90"/>
        <v>0</v>
      </c>
      <c r="S1017" s="58">
        <f t="shared" si="91"/>
        <v>1.2100050296957392E-3</v>
      </c>
      <c r="T1017" s="58">
        <f>IF(D1017&lt;Overview!$F$18,(1-Overview!$F$9)*'='!Q1017-'='!D1017*'='!O1017,0)</f>
        <v>0</v>
      </c>
      <c r="U1017" s="54">
        <f>IF(D1017&gt;=Overview!$F$18,(1-Overview!$F$9)*'='!Q1017-Overview!$F$18*'='!O1017,0)</f>
        <v>53.867715397311983</v>
      </c>
      <c r="V1017" s="2"/>
      <c r="W1017" s="112">
        <f>G1017/Overview!$F$19</f>
        <v>4.6391139688821541</v>
      </c>
      <c r="X1017" s="60">
        <f>G1017^3*(1+H1017*Overview!$F$38)</f>
        <v>38.99656348638706</v>
      </c>
      <c r="Y1017" s="61">
        <f>G1017^3*Overview!$F$42*(1+Overview!$F$38*H1017)+I1017*Overview!$F$39/Overview!$F$40</f>
        <v>4.1048526956424043</v>
      </c>
      <c r="AD1017" s="2"/>
    </row>
    <row r="1018" spans="1:30">
      <c r="A1018" s="34">
        <v>1015</v>
      </c>
      <c r="B1018">
        <v>1</v>
      </c>
      <c r="C1018">
        <v>24</v>
      </c>
      <c r="D1018" s="149">
        <f t="shared" si="92"/>
        <v>178.09744310451387</v>
      </c>
      <c r="E1018" s="125">
        <f>B1018/(B1018+Overview!$F$22)</f>
        <v>0.58823529411764708</v>
      </c>
      <c r="F1018" s="118">
        <f>EXP(Overview!$F$21/Overview!$F$5-Overview!$F$21/('='!C1018+273.15))</f>
        <v>1.2060497570954571</v>
      </c>
      <c r="G1018" s="77">
        <f t="shared" si="93"/>
        <v>3.1432818961535784</v>
      </c>
      <c r="H1018" s="115">
        <f t="shared" si="94"/>
        <v>0.58823529411764708</v>
      </c>
      <c r="I1018" s="80">
        <f>IF((A1018-Overview!$F$43)/365=ROUND((A1018-Overview!$F$43)/365,0),I1017*0.05,I1017+U1017)</f>
        <v>13750.063950843445</v>
      </c>
      <c r="J1018" s="70">
        <f>IF(D1018&lt;Overview!$F$16,1,'='!G1018/Overview!$F$26)</f>
        <v>136.07280935729779</v>
      </c>
      <c r="K1018" s="71">
        <f>IF(D1018&lt;Overview!$F$17,'='!G1018/Overview!$F$26,Overview!$F$33)</f>
        <v>9.1428571428571423</v>
      </c>
      <c r="L1018" s="72">
        <f t="shared" si="95"/>
        <v>9.1428571428571423</v>
      </c>
      <c r="M1018" s="81">
        <f>MIN(1,Overview!$F$44*F1018*(G1018-Overview!$F$25)^2+0.2)</f>
        <v>1</v>
      </c>
      <c r="N1018" s="48">
        <f>L1018*F1018*Overview!$F$8</f>
        <v>0.12482270400293095</v>
      </c>
      <c r="O1018" s="48">
        <f>F1018*Overview!$F$6</f>
        <v>2.3686817229354781E-3</v>
      </c>
      <c r="P1018" s="122">
        <f>N1018*(H1018/G1018-(1+Overview!$F$35/'='!G1018)/(Overview!$F$37*Overview!$F$33))/('='!H1018+Overview!$F$36)</f>
        <v>1.1526666317984667E-3</v>
      </c>
      <c r="Q1018" s="128">
        <f>(N1018/G1018-P1018)*H1018*Overview!$F$29*'='!G1018^3</f>
        <v>637.70074552553876</v>
      </c>
      <c r="R1018" s="57">
        <f t="shared" si="90"/>
        <v>0</v>
      </c>
      <c r="S1018" s="58">
        <f t="shared" si="91"/>
        <v>1.207718718677481E-3</v>
      </c>
      <c r="T1018" s="58">
        <f>IF(D1018&lt;Overview!$F$18,(1-Overview!$F$9)*'='!Q1018-'='!D1018*'='!O1018,0)</f>
        <v>0</v>
      </c>
      <c r="U1018" s="54">
        <f>IF(D1018&gt;=Overview!$F$18,(1-Overview!$F$9)*'='!Q1018-Overview!$F$18*'='!O1018,0)</f>
        <v>53.912609985644067</v>
      </c>
      <c r="V1018" s="2"/>
      <c r="W1018" s="112">
        <f>G1018/Overview!$F$19</f>
        <v>4.6409004815496511</v>
      </c>
      <c r="X1018" s="60">
        <f>G1018^3*(1+H1018*Overview!$F$38)</f>
        <v>39.041633312763942</v>
      </c>
      <c r="Y1018" s="61">
        <f>G1018^3*Overview!$F$42*(1+Overview!$F$38*H1018)+I1018*Overview!$F$39/Overview!$F$40</f>
        <v>4.1112497771035876</v>
      </c>
      <c r="AD1018" s="2"/>
    </row>
    <row r="1019" spans="1:30">
      <c r="A1019" s="34">
        <v>1016</v>
      </c>
      <c r="B1019">
        <v>1</v>
      </c>
      <c r="C1019">
        <v>24</v>
      </c>
      <c r="D1019" s="149">
        <f t="shared" si="92"/>
        <v>178.09744310451387</v>
      </c>
      <c r="E1019" s="125">
        <f>B1019/(B1019+Overview!$F$22)</f>
        <v>0.58823529411764708</v>
      </c>
      <c r="F1019" s="118">
        <f>EXP(Overview!$F$21/Overview!$F$5-Overview!$F$21/('='!C1019+273.15))</f>
        <v>1.2060497570954571</v>
      </c>
      <c r="G1019" s="77">
        <f t="shared" si="93"/>
        <v>3.1444896148722559</v>
      </c>
      <c r="H1019" s="115">
        <f t="shared" si="94"/>
        <v>0.58823529411764708</v>
      </c>
      <c r="I1019" s="80">
        <f>IF((A1019-Overview!$F$43)/365=ROUND((A1019-Overview!$F$43)/365,0),I1018*0.05,I1018+U1018)</f>
        <v>13803.976560829089</v>
      </c>
      <c r="J1019" s="70">
        <f>IF(D1019&lt;Overview!$F$16,1,'='!G1019/Overview!$F$26)</f>
        <v>136.12509155291153</v>
      </c>
      <c r="K1019" s="71">
        <f>IF(D1019&lt;Overview!$F$17,'='!G1019/Overview!$F$26,Overview!$F$33)</f>
        <v>9.1428571428571423</v>
      </c>
      <c r="L1019" s="72">
        <f t="shared" si="95"/>
        <v>9.1428571428571423</v>
      </c>
      <c r="M1019" s="81">
        <f>MIN(1,Overview!$F$44*F1019*(G1019-Overview!$F$25)^2+0.2)</f>
        <v>1</v>
      </c>
      <c r="N1019" s="48">
        <f>L1019*F1019*Overview!$F$8</f>
        <v>0.12482270400293095</v>
      </c>
      <c r="O1019" s="48">
        <f>F1019*Overview!$F$6</f>
        <v>2.3686817229354781E-3</v>
      </c>
      <c r="P1019" s="122">
        <f>N1019*(H1019/G1019-(1+Overview!$F$35/'='!G1019)/(Overview!$F$37*Overview!$F$33))/('='!H1019+Overview!$F$36)</f>
        <v>1.150046788472384E-3</v>
      </c>
      <c r="Q1019" s="128">
        <f>(N1019/G1019-P1019)*H1019*Overview!$F$29*'='!G1019^3</f>
        <v>638.22692554662353</v>
      </c>
      <c r="R1019" s="57">
        <f t="shared" si="90"/>
        <v>0</v>
      </c>
      <c r="S1019" s="58">
        <f t="shared" si="91"/>
        <v>1.2054367276562005E-3</v>
      </c>
      <c r="T1019" s="58">
        <f>IF(D1019&lt;Overview!$F$18,(1-Overview!$F$9)*'='!Q1019-'='!D1019*'='!O1019,0)</f>
        <v>0</v>
      </c>
      <c r="U1019" s="54">
        <f>IF(D1019&gt;=Overview!$F$18,(1-Overview!$F$9)*'='!Q1019-Overview!$F$18*'='!O1019,0)</f>
        <v>53.957440523440489</v>
      </c>
      <c r="V1019" s="2"/>
      <c r="W1019" s="112">
        <f>G1019/Overview!$F$19</f>
        <v>4.6426836185918434</v>
      </c>
      <c r="X1019" s="60">
        <f>G1019^3*(1+H1019*Overview!$F$38)</f>
        <v>39.08665259371228</v>
      </c>
      <c r="Y1019" s="61">
        <f>G1019^3*Overview!$F$42*(1+Overview!$F$38*H1019)+I1019*Overview!$F$39/Overview!$F$40</f>
        <v>4.117644260350132</v>
      </c>
      <c r="AD1019" s="2"/>
    </row>
    <row r="1020" spans="1:30">
      <c r="A1020" s="34">
        <v>1017</v>
      </c>
      <c r="B1020">
        <v>1</v>
      </c>
      <c r="C1020">
        <v>24</v>
      </c>
      <c r="D1020" s="149">
        <f t="shared" si="92"/>
        <v>178.09744310451387</v>
      </c>
      <c r="E1020" s="125">
        <f>B1020/(B1020+Overview!$F$22)</f>
        <v>0.58823529411764708</v>
      </c>
      <c r="F1020" s="118">
        <f>EXP(Overview!$F$21/Overview!$F$5-Overview!$F$21/('='!C1020+273.15))</f>
        <v>1.2060497570954571</v>
      </c>
      <c r="G1020" s="77">
        <f t="shared" si="93"/>
        <v>3.1456950515999123</v>
      </c>
      <c r="H1020" s="115">
        <f t="shared" si="94"/>
        <v>0.58823529411764708</v>
      </c>
      <c r="I1020" s="80">
        <f>IF((A1020-Overview!$F$43)/365=ROUND((A1020-Overview!$F$43)/365,0),I1019*0.05,I1019+U1019)</f>
        <v>13857.934001352529</v>
      </c>
      <c r="J1020" s="70">
        <f>IF(D1020&lt;Overview!$F$16,1,'='!G1020/Overview!$F$26)</f>
        <v>136.17727496103518</v>
      </c>
      <c r="K1020" s="71">
        <f>IF(D1020&lt;Overview!$F$17,'='!G1020/Overview!$F$26,Overview!$F$33)</f>
        <v>9.1428571428571423</v>
      </c>
      <c r="L1020" s="72">
        <f t="shared" si="95"/>
        <v>9.1428571428571423</v>
      </c>
      <c r="M1020" s="81">
        <f>MIN(1,Overview!$F$44*F1020*(G1020-Overview!$F$25)^2+0.2)</f>
        <v>1</v>
      </c>
      <c r="N1020" s="48">
        <f>L1020*F1020*Overview!$F$8</f>
        <v>0.12482270400293095</v>
      </c>
      <c r="O1020" s="48">
        <f>F1020*Overview!$F$6</f>
        <v>2.3686817229354781E-3</v>
      </c>
      <c r="P1020" s="122">
        <f>N1020*(H1020/G1020-(1+Overview!$F$35/'='!G1020)/(Overview!$F$37*Overview!$F$33))/('='!H1020+Overview!$F$36)</f>
        <v>1.1474339013159999E-3</v>
      </c>
      <c r="Q1020" s="128">
        <f>(N1020/G1020-P1020)*H1020*Overview!$F$29*'='!G1020^3</f>
        <v>638.75235433241085</v>
      </c>
      <c r="R1020" s="57">
        <f t="shared" si="90"/>
        <v>0</v>
      </c>
      <c r="S1020" s="58">
        <f t="shared" si="91"/>
        <v>1.2031590484692411E-3</v>
      </c>
      <c r="T1020" s="58">
        <f>IF(D1020&lt;Overview!$F$18,(1-Overview!$F$9)*'='!Q1020-'='!D1020*'='!O1020,0)</f>
        <v>0</v>
      </c>
      <c r="U1020" s="54">
        <f>IF(D1020&gt;=Overview!$F$18,(1-Overview!$F$9)*'='!Q1020-Overview!$F$18*'='!O1020,0)</f>
        <v>54.002207055989565</v>
      </c>
      <c r="V1020" s="2"/>
      <c r="W1020" s="112">
        <f>G1020/Overview!$F$19</f>
        <v>4.6444633863869953</v>
      </c>
      <c r="X1020" s="60">
        <f>G1020^3*(1+H1020*Overview!$F$38)</f>
        <v>39.131621307303249</v>
      </c>
      <c r="Y1020" s="61">
        <f>G1020^3*Overview!$F$42*(1+Overview!$F$38*H1020)+I1020*Overview!$F$39/Overview!$F$40</f>
        <v>4.1240361406251562</v>
      </c>
      <c r="AD1020" s="2"/>
    </row>
    <row r="1021" spans="1:30">
      <c r="A1021" s="34">
        <v>1018</v>
      </c>
      <c r="B1021">
        <v>1</v>
      </c>
      <c r="C1021">
        <v>24</v>
      </c>
      <c r="D1021" s="149">
        <f t="shared" si="92"/>
        <v>178.09744310451387</v>
      </c>
      <c r="E1021" s="125">
        <f>B1021/(B1021+Overview!$F$22)</f>
        <v>0.58823529411764708</v>
      </c>
      <c r="F1021" s="118">
        <f>EXP(Overview!$F$21/Overview!$F$5-Overview!$F$21/('='!C1021+273.15))</f>
        <v>1.2060497570954571</v>
      </c>
      <c r="G1021" s="77">
        <f t="shared" si="93"/>
        <v>3.1468982106483816</v>
      </c>
      <c r="H1021" s="115">
        <f t="shared" si="94"/>
        <v>0.58823529411764708</v>
      </c>
      <c r="I1021" s="80">
        <f>IF((A1021-Overview!$F$43)/365=ROUND((A1021-Overview!$F$43)/365,0),I1020*0.05,I1020+U1020)</f>
        <v>13911.936208408519</v>
      </c>
      <c r="J1021" s="70">
        <f>IF(D1021&lt;Overview!$F$16,1,'='!G1021/Overview!$F$26)</f>
        <v>136.22935976832821</v>
      </c>
      <c r="K1021" s="71">
        <f>IF(D1021&lt;Overview!$F$17,'='!G1021/Overview!$F$26,Overview!$F$33)</f>
        <v>9.1428571428571423</v>
      </c>
      <c r="L1021" s="72">
        <f t="shared" si="95"/>
        <v>9.1428571428571423</v>
      </c>
      <c r="M1021" s="81">
        <f>MIN(1,Overview!$F$44*F1021*(G1021-Overview!$F$25)^2+0.2)</f>
        <v>1</v>
      </c>
      <c r="N1021" s="48">
        <f>L1021*F1021*Overview!$F$8</f>
        <v>0.12482270400293095</v>
      </c>
      <c r="O1021" s="48">
        <f>F1021*Overview!$F$6</f>
        <v>2.3686817229354781E-3</v>
      </c>
      <c r="P1021" s="122">
        <f>N1021*(H1021/G1021-(1+Overview!$F$35/'='!G1021)/(Overview!$F$37*Overview!$F$33))/('='!H1021+Overview!$F$36)</f>
        <v>1.1448279473157219E-3</v>
      </c>
      <c r="Q1021" s="128">
        <f>(N1021/G1021-P1021)*H1021*Overview!$F$29*'='!G1021^3</f>
        <v>639.27703241662471</v>
      </c>
      <c r="R1021" s="57">
        <f t="shared" si="90"/>
        <v>0</v>
      </c>
      <c r="S1021" s="58">
        <f t="shared" si="91"/>
        <v>1.2008856729693684E-3</v>
      </c>
      <c r="T1021" s="58">
        <f>IF(D1021&lt;Overview!$F$18,(1-Overview!$F$9)*'='!Q1021-'='!D1021*'='!O1021,0)</f>
        <v>0</v>
      </c>
      <c r="U1021" s="54">
        <f>IF(D1021&gt;=Overview!$F$18,(1-Overview!$F$9)*'='!Q1021-Overview!$F$18*'='!O1021,0)</f>
        <v>54.046909628764588</v>
      </c>
      <c r="V1021" s="2"/>
      <c r="W1021" s="112">
        <f>G1021/Overview!$F$19</f>
        <v>4.6462397913013165</v>
      </c>
      <c r="X1021" s="60">
        <f>G1021^3*(1+H1021*Overview!$F$38)</f>
        <v>39.176539432017883</v>
      </c>
      <c r="Y1021" s="61">
        <f>G1021^3*Overview!$F$42*(1+Overview!$F$38*H1021)+I1021*Overview!$F$39/Overview!$F$40</f>
        <v>4.1304254132106335</v>
      </c>
      <c r="AD1021" s="2"/>
    </row>
    <row r="1022" spans="1:30">
      <c r="A1022" s="34">
        <v>1019</v>
      </c>
      <c r="B1022">
        <v>1</v>
      </c>
      <c r="C1022">
        <v>24</v>
      </c>
      <c r="D1022" s="149">
        <f t="shared" si="92"/>
        <v>178.09744310451387</v>
      </c>
      <c r="E1022" s="125">
        <f>B1022/(B1022+Overview!$F$22)</f>
        <v>0.58823529411764708</v>
      </c>
      <c r="F1022" s="118">
        <f>EXP(Overview!$F$21/Overview!$F$5-Overview!$F$21/('='!C1022+273.15))</f>
        <v>1.2060497570954571</v>
      </c>
      <c r="G1022" s="77">
        <f t="shared" si="93"/>
        <v>3.1480990963213511</v>
      </c>
      <c r="H1022" s="115">
        <f t="shared" si="94"/>
        <v>0.58823529411764708</v>
      </c>
      <c r="I1022" s="80">
        <f>IF((A1022-Overview!$F$43)/365=ROUND((A1022-Overview!$F$43)/365,0),I1021*0.05,I1021+U1021)</f>
        <v>13965.983118037284</v>
      </c>
      <c r="J1022" s="70">
        <f>IF(D1022&lt;Overview!$F$16,1,'='!G1022/Overview!$F$26)</f>
        <v>136.28134616109745</v>
      </c>
      <c r="K1022" s="71">
        <f>IF(D1022&lt;Overview!$F$17,'='!G1022/Overview!$F$26,Overview!$F$33)</f>
        <v>9.1428571428571423</v>
      </c>
      <c r="L1022" s="72">
        <f t="shared" si="95"/>
        <v>9.1428571428571423</v>
      </c>
      <c r="M1022" s="81">
        <f>MIN(1,Overview!$F$44*F1022*(G1022-Overview!$F$25)^2+0.2)</f>
        <v>1</v>
      </c>
      <c r="N1022" s="48">
        <f>L1022*F1022*Overview!$F$8</f>
        <v>0.12482270400293095</v>
      </c>
      <c r="O1022" s="48">
        <f>F1022*Overview!$F$6</f>
        <v>2.3686817229354781E-3</v>
      </c>
      <c r="P1022" s="122">
        <f>N1022*(H1022/G1022-(1+Overview!$F$35/'='!G1022)/(Overview!$F$37*Overview!$F$33))/('='!H1022+Overview!$F$36)</f>
        <v>1.1422289035551919E-3</v>
      </c>
      <c r="Q1022" s="128">
        <f>(N1022/G1022-P1022)*H1022*Overview!$F$29*'='!G1022^3</f>
        <v>639.80096033514565</v>
      </c>
      <c r="R1022" s="57">
        <f t="shared" si="90"/>
        <v>0</v>
      </c>
      <c r="S1022" s="58">
        <f t="shared" si="91"/>
        <v>1.1986165930247424E-3</v>
      </c>
      <c r="T1022" s="58">
        <f>IF(D1022&lt;Overview!$F$18,(1-Overview!$F$9)*'='!Q1022-'='!D1022*'='!O1022,0)</f>
        <v>0</v>
      </c>
      <c r="U1022" s="54">
        <f>IF(D1022&gt;=Overview!$F$18,(1-Overview!$F$9)*'='!Q1022-Overview!$F$18*'='!O1022,0)</f>
        <v>54.091548287422576</v>
      </c>
      <c r="V1022" s="2"/>
      <c r="W1022" s="112">
        <f>G1022/Overview!$F$19</f>
        <v>4.6480128396889873</v>
      </c>
      <c r="X1022" s="60">
        <f>G1022^3*(1+H1022*Overview!$F$38)</f>
        <v>39.22140694674529</v>
      </c>
      <c r="Y1022" s="61">
        <f>G1022^3*Overview!$F$42*(1+Overview!$F$38*H1022)+I1022*Overview!$F$39/Overview!$F$40</f>
        <v>4.136812073427242</v>
      </c>
      <c r="AD1022" s="2"/>
    </row>
    <row r="1023" spans="1:30">
      <c r="A1023" s="34">
        <v>1020</v>
      </c>
      <c r="B1023">
        <v>1</v>
      </c>
      <c r="C1023">
        <v>24</v>
      </c>
      <c r="D1023" s="149">
        <f t="shared" si="92"/>
        <v>178.09744310451387</v>
      </c>
      <c r="E1023" s="125">
        <f>B1023/(B1023+Overview!$F$22)</f>
        <v>0.58823529411764708</v>
      </c>
      <c r="F1023" s="118">
        <f>EXP(Overview!$F$21/Overview!$F$5-Overview!$F$21/('='!C1023+273.15))</f>
        <v>1.2060497570954571</v>
      </c>
      <c r="G1023" s="77">
        <f t="shared" si="93"/>
        <v>3.1492977129143758</v>
      </c>
      <c r="H1023" s="115">
        <f t="shared" si="94"/>
        <v>0.58823529411764708</v>
      </c>
      <c r="I1023" s="80">
        <f>IF((A1023-Overview!$F$43)/365=ROUND((A1023-Overview!$F$43)/365,0),I1022*0.05,I1022+U1022)</f>
        <v>14020.074666324706</v>
      </c>
      <c r="J1023" s="70">
        <f>IF(D1023&lt;Overview!$F$16,1,'='!G1023/Overview!$F$26)</f>
        <v>136.33323432529767</v>
      </c>
      <c r="K1023" s="71">
        <f>IF(D1023&lt;Overview!$F$17,'='!G1023/Overview!$F$26,Overview!$F$33)</f>
        <v>9.1428571428571423</v>
      </c>
      <c r="L1023" s="72">
        <f t="shared" si="95"/>
        <v>9.1428571428571423</v>
      </c>
      <c r="M1023" s="81">
        <f>MIN(1,Overview!$F$44*F1023*(G1023-Overview!$F$25)^2+0.2)</f>
        <v>1</v>
      </c>
      <c r="N1023" s="48">
        <f>L1023*F1023*Overview!$F$8</f>
        <v>0.12482270400293095</v>
      </c>
      <c r="O1023" s="48">
        <f>F1023*Overview!$F$6</f>
        <v>2.3686817229354781E-3</v>
      </c>
      <c r="P1023" s="122">
        <f>N1023*(H1023/G1023-(1+Overview!$F$35/'='!G1023)/(Overview!$F$37*Overview!$F$33))/('='!H1023+Overview!$F$36)</f>
        <v>1.1396367472147743E-3</v>
      </c>
      <c r="Q1023" s="128">
        <f>(N1023/G1023-P1023)*H1023*Overview!$F$29*'='!G1023^3</f>
        <v>640.32413862599628</v>
      </c>
      <c r="R1023" s="57">
        <f t="shared" si="90"/>
        <v>0</v>
      </c>
      <c r="S1023" s="58">
        <f t="shared" si="91"/>
        <v>1.196351800518889E-3</v>
      </c>
      <c r="T1023" s="58">
        <f>IF(D1023&lt;Overview!$F$18,(1-Overview!$F$9)*'='!Q1023-'='!D1023*'='!O1023,0)</f>
        <v>0</v>
      </c>
      <c r="U1023" s="54">
        <f>IF(D1023&gt;=Overview!$F$18,(1-Overview!$F$9)*'='!Q1023-Overview!$F$18*'='!O1023,0)</f>
        <v>54.136123077803049</v>
      </c>
      <c r="V1023" s="2"/>
      <c r="W1023" s="112">
        <f>G1023/Overview!$F$19</f>
        <v>4.6497825378921833</v>
      </c>
      <c r="X1023" s="60">
        <f>G1023^3*(1+H1023*Overview!$F$38)</f>
        <v>39.266223830780966</v>
      </c>
      <c r="Y1023" s="61">
        <f>G1023^3*Overview!$F$42*(1+Overview!$F$38*H1023)+I1023*Overview!$F$39/Overview!$F$40</f>
        <v>4.1431961166342148</v>
      </c>
      <c r="AD1023" s="2"/>
    </row>
    <row r="1024" spans="1:30">
      <c r="A1024" s="34">
        <v>1021</v>
      </c>
      <c r="B1024">
        <v>1</v>
      </c>
      <c r="C1024">
        <v>24</v>
      </c>
      <c r="D1024" s="149">
        <f t="shared" si="92"/>
        <v>178.09744310451387</v>
      </c>
      <c r="E1024" s="125">
        <f>B1024/(B1024+Overview!$F$22)</f>
        <v>0.58823529411764708</v>
      </c>
      <c r="F1024" s="118">
        <f>EXP(Overview!$F$21/Overview!$F$5-Overview!$F$21/('='!C1024+273.15))</f>
        <v>1.2060497570954571</v>
      </c>
      <c r="G1024" s="77">
        <f t="shared" si="93"/>
        <v>3.1504940647148945</v>
      </c>
      <c r="H1024" s="115">
        <f t="shared" si="94"/>
        <v>0.58823529411764708</v>
      </c>
      <c r="I1024" s="80">
        <f>IF((A1024-Overview!$F$43)/365=ROUND((A1024-Overview!$F$43)/365,0),I1023*0.05,I1023+U1023)</f>
        <v>14074.21078940251</v>
      </c>
      <c r="J1024" s="70">
        <f>IF(D1024&lt;Overview!$F$16,1,'='!G1024/Overview!$F$26)</f>
        <v>136.38502444653224</v>
      </c>
      <c r="K1024" s="71">
        <f>IF(D1024&lt;Overview!$F$17,'='!G1024/Overview!$F$26,Overview!$F$33)</f>
        <v>9.1428571428571423</v>
      </c>
      <c r="L1024" s="72">
        <f t="shared" si="95"/>
        <v>9.1428571428571423</v>
      </c>
      <c r="M1024" s="81">
        <f>MIN(1,Overview!$F$44*F1024*(G1024-Overview!$F$25)^2+0.2)</f>
        <v>1</v>
      </c>
      <c r="N1024" s="48">
        <f>L1024*F1024*Overview!$F$8</f>
        <v>0.12482270400293095</v>
      </c>
      <c r="O1024" s="48">
        <f>F1024*Overview!$F$6</f>
        <v>2.3686817229354781E-3</v>
      </c>
      <c r="P1024" s="122">
        <f>N1024*(H1024/G1024-(1+Overview!$F$35/'='!G1024)/(Overview!$F$37*Overview!$F$33))/('='!H1024+Overview!$F$36)</f>
        <v>1.1370514555710453E-3</v>
      </c>
      <c r="Q1024" s="128">
        <f>(N1024/G1024-P1024)*H1024*Overview!$F$29*'='!G1024^3</f>
        <v>640.84656782932541</v>
      </c>
      <c r="R1024" s="57">
        <f t="shared" si="90"/>
        <v>0</v>
      </c>
      <c r="S1024" s="58">
        <f t="shared" si="91"/>
        <v>1.1940912873506699E-3</v>
      </c>
      <c r="T1024" s="58">
        <f>IF(D1024&lt;Overview!$F$18,(1-Overview!$F$9)*'='!Q1024-'='!D1024*'='!O1024,0)</f>
        <v>0</v>
      </c>
      <c r="U1024" s="54">
        <f>IF(D1024&gt;=Overview!$F$18,(1-Overview!$F$9)*'='!Q1024-Overview!$F$18*'='!O1024,0)</f>
        <v>54.180634045926688</v>
      </c>
      <c r="V1024" s="2"/>
      <c r="W1024" s="112">
        <f>G1024/Overview!$F$19</f>
        <v>4.6515488922410961</v>
      </c>
      <c r="X1024" s="60">
        <f>G1024^3*(1+H1024*Overview!$F$38)</f>
        <v>39.310990063825017</v>
      </c>
      <c r="Y1024" s="61">
        <f>G1024^3*Overview!$F$42*(1+Overview!$F$38*H1024)+I1024*Overview!$F$39/Overview!$F$40</f>
        <v>4.1495775382291971</v>
      </c>
      <c r="AD1024" s="2"/>
    </row>
    <row r="1025" spans="1:30">
      <c r="A1025" s="34">
        <v>1022</v>
      </c>
      <c r="B1025">
        <v>1</v>
      </c>
      <c r="C1025">
        <v>24</v>
      </c>
      <c r="D1025" s="149">
        <f t="shared" si="92"/>
        <v>178.09744310451387</v>
      </c>
      <c r="E1025" s="125">
        <f>B1025/(B1025+Overview!$F$22)</f>
        <v>0.58823529411764708</v>
      </c>
      <c r="F1025" s="118">
        <f>EXP(Overview!$F$21/Overview!$F$5-Overview!$F$21/('='!C1025+273.15))</f>
        <v>1.2060497570954571</v>
      </c>
      <c r="G1025" s="77">
        <f t="shared" si="93"/>
        <v>3.1516881560022449</v>
      </c>
      <c r="H1025" s="115">
        <f t="shared" si="94"/>
        <v>0.58823529411764708</v>
      </c>
      <c r="I1025" s="80">
        <f>IF((A1025-Overview!$F$43)/365=ROUND((A1025-Overview!$F$43)/365,0),I1024*0.05,I1024+U1024)</f>
        <v>14128.391423448436</v>
      </c>
      <c r="J1025" s="70">
        <f>IF(D1025&lt;Overview!$F$16,1,'='!G1025/Overview!$F$26)</f>
        <v>136.4367167100539</v>
      </c>
      <c r="K1025" s="71">
        <f>IF(D1025&lt;Overview!$F$17,'='!G1025/Overview!$F$26,Overview!$F$33)</f>
        <v>9.1428571428571423</v>
      </c>
      <c r="L1025" s="72">
        <f t="shared" si="95"/>
        <v>9.1428571428571423</v>
      </c>
      <c r="M1025" s="81">
        <f>MIN(1,Overview!$F$44*F1025*(G1025-Overview!$F$25)^2+0.2)</f>
        <v>1</v>
      </c>
      <c r="N1025" s="48">
        <f>L1025*F1025*Overview!$F$8</f>
        <v>0.12482270400293095</v>
      </c>
      <c r="O1025" s="48">
        <f>F1025*Overview!$F$6</f>
        <v>2.3686817229354781E-3</v>
      </c>
      <c r="P1025" s="122">
        <f>N1025*(H1025/G1025-(1+Overview!$F$35/'='!G1025)/(Overview!$F$37*Overview!$F$33))/('='!H1025+Overview!$F$36)</f>
        <v>1.1344730059962846E-3</v>
      </c>
      <c r="Q1025" s="128">
        <f>(N1025/G1025-P1025)*H1025*Overview!$F$29*'='!G1025^3</f>
        <v>641.36824848739423</v>
      </c>
      <c r="R1025" s="57">
        <f t="shared" si="90"/>
        <v>0</v>
      </c>
      <c r="S1025" s="58">
        <f t="shared" si="91"/>
        <v>1.1918350454342512E-3</v>
      </c>
      <c r="T1025" s="58">
        <f>IF(D1025&lt;Overview!$F$18,(1-Overview!$F$9)*'='!Q1025-'='!D1025*'='!O1025,0)</f>
        <v>0</v>
      </c>
      <c r="U1025" s="54">
        <f>IF(D1025&gt;=Overview!$F$18,(1-Overview!$F$9)*'='!Q1025-Overview!$F$18*'='!O1025,0)</f>
        <v>54.225081237994154</v>
      </c>
      <c r="V1025" s="2"/>
      <c r="W1025" s="112">
        <f>G1025/Overview!$F$19</f>
        <v>4.653311909053957</v>
      </c>
      <c r="X1025" s="60">
        <f>G1025^3*(1+H1025*Overview!$F$38)</f>
        <v>39.355705625980463</v>
      </c>
      <c r="Y1025" s="61">
        <f>G1025^3*Overview!$F$42*(1+Overview!$F$38*H1025)+I1025*Overview!$F$39/Overview!$F$40</f>
        <v>4.155956333648092</v>
      </c>
      <c r="AD1025" s="2"/>
    </row>
    <row r="1026" spans="1:30">
      <c r="A1026" s="34">
        <v>1023</v>
      </c>
      <c r="B1026">
        <v>1</v>
      </c>
      <c r="C1026">
        <v>24</v>
      </c>
      <c r="D1026" s="149">
        <f t="shared" si="92"/>
        <v>178.09744310451387</v>
      </c>
      <c r="E1026" s="125">
        <f>B1026/(B1026+Overview!$F$22)</f>
        <v>0.58823529411764708</v>
      </c>
      <c r="F1026" s="118">
        <f>EXP(Overview!$F$21/Overview!$F$5-Overview!$F$21/('='!C1026+273.15))</f>
        <v>1.2060497570954571</v>
      </c>
      <c r="G1026" s="77">
        <f t="shared" si="93"/>
        <v>3.152879991047679</v>
      </c>
      <c r="H1026" s="115">
        <f t="shared" si="94"/>
        <v>0.58823529411764708</v>
      </c>
      <c r="I1026" s="80">
        <f>IF((A1026-Overview!$F$43)/365=ROUND((A1026-Overview!$F$43)/365,0),I1025*0.05,I1025+U1025)</f>
        <v>14182.61650468643</v>
      </c>
      <c r="J1026" s="70">
        <f>IF(D1026&lt;Overview!$F$16,1,'='!G1026/Overview!$F$26)</f>
        <v>136.48831130076533</v>
      </c>
      <c r="K1026" s="71">
        <f>IF(D1026&lt;Overview!$F$17,'='!G1026/Overview!$F$26,Overview!$F$33)</f>
        <v>9.1428571428571423</v>
      </c>
      <c r="L1026" s="72">
        <f t="shared" si="95"/>
        <v>9.1428571428571423</v>
      </c>
      <c r="M1026" s="81">
        <f>MIN(1,Overview!$F$44*F1026*(G1026-Overview!$F$25)^2+0.2)</f>
        <v>1</v>
      </c>
      <c r="N1026" s="48">
        <f>L1026*F1026*Overview!$F$8</f>
        <v>0.12482270400293095</v>
      </c>
      <c r="O1026" s="48">
        <f>F1026*Overview!$F$6</f>
        <v>2.3686817229354781E-3</v>
      </c>
      <c r="P1026" s="122">
        <f>N1026*(H1026/G1026-(1+Overview!$F$35/'='!G1026)/(Overview!$F$37*Overview!$F$33))/('='!H1026+Overview!$F$36)</f>
        <v>1.1319013759579792E-3</v>
      </c>
      <c r="Q1026" s="128">
        <f>(N1026/G1026-P1026)*H1026*Overview!$F$29*'='!G1026^3</f>
        <v>641.88918114455998</v>
      </c>
      <c r="R1026" s="57">
        <f t="shared" si="90"/>
        <v>0</v>
      </c>
      <c r="S1026" s="58">
        <f t="shared" si="91"/>
        <v>1.189583066699083E-3</v>
      </c>
      <c r="T1026" s="58">
        <f>IF(D1026&lt;Overview!$F$18,(1-Overview!$F$9)*'='!Q1026-'='!D1026*'='!O1026,0)</f>
        <v>0</v>
      </c>
      <c r="U1026" s="54">
        <f>IF(D1026&gt;=Overview!$F$18,(1-Overview!$F$9)*'='!Q1026-Overview!$F$18*'='!O1026,0)</f>
        <v>54.269464700384674</v>
      </c>
      <c r="V1026" s="2"/>
      <c r="W1026" s="112">
        <f>G1026/Overview!$F$19</f>
        <v>4.6550715946370573</v>
      </c>
      <c r="X1026" s="60">
        <f>G1026^3*(1+H1026*Overview!$F$38)</f>
        <v>39.40037049775151</v>
      </c>
      <c r="Y1026" s="61">
        <f>G1026^3*Overview!$F$42*(1+Overview!$F$38*H1026)+I1026*Overview!$F$39/Overview!$F$40</f>
        <v>4.1623324983649184</v>
      </c>
      <c r="AD1026" s="2"/>
    </row>
    <row r="1027" spans="1:30">
      <c r="A1027" s="34">
        <v>1024</v>
      </c>
      <c r="B1027">
        <v>1</v>
      </c>
      <c r="C1027">
        <v>24</v>
      </c>
      <c r="D1027" s="149">
        <f t="shared" si="92"/>
        <v>178.09744310451387</v>
      </c>
      <c r="E1027" s="125">
        <f>B1027/(B1027+Overview!$F$22)</f>
        <v>0.58823529411764708</v>
      </c>
      <c r="F1027" s="118">
        <f>EXP(Overview!$F$21/Overview!$F$5-Overview!$F$21/('='!C1027+273.15))</f>
        <v>1.2060497570954571</v>
      </c>
      <c r="G1027" s="77">
        <f t="shared" si="93"/>
        <v>3.154069574114378</v>
      </c>
      <c r="H1027" s="115">
        <f t="shared" si="94"/>
        <v>0.58823529411764708</v>
      </c>
      <c r="I1027" s="80">
        <f>IF((A1027-Overview!$F$43)/365=ROUND((A1027-Overview!$F$43)/365,0),I1026*0.05,I1026+U1026)</f>
        <v>14236.885969386814</v>
      </c>
      <c r="J1027" s="70">
        <f>IF(D1027&lt;Overview!$F$16,1,'='!G1027/Overview!$F$26)</f>
        <v>136.53980840321984</v>
      </c>
      <c r="K1027" s="71">
        <f>IF(D1027&lt;Overview!$F$17,'='!G1027/Overview!$F$26,Overview!$F$33)</f>
        <v>9.1428571428571423</v>
      </c>
      <c r="L1027" s="72">
        <f t="shared" si="95"/>
        <v>9.1428571428571423</v>
      </c>
      <c r="M1027" s="81">
        <f>MIN(1,Overview!$F$44*F1027*(G1027-Overview!$F$25)^2+0.2)</f>
        <v>1</v>
      </c>
      <c r="N1027" s="48">
        <f>L1027*F1027*Overview!$F$8</f>
        <v>0.12482270400293095</v>
      </c>
      <c r="O1027" s="48">
        <f>F1027*Overview!$F$6</f>
        <v>2.3686817229354781E-3</v>
      </c>
      <c r="P1027" s="122">
        <f>N1027*(H1027/G1027-(1+Overview!$F$35/'='!G1027)/(Overview!$F$37*Overview!$F$33))/('='!H1027+Overview!$F$36)</f>
        <v>1.1293365430183127E-3</v>
      </c>
      <c r="Q1027" s="128">
        <f>(N1027/G1027-P1027)*H1027*Overview!$F$29*'='!G1027^3</f>
        <v>642.40936634726279</v>
      </c>
      <c r="R1027" s="57">
        <f t="shared" ref="R1027:R1090" si="96">(E1027*M1027-H1027)*N1027/G1027</f>
        <v>0</v>
      </c>
      <c r="S1027" s="58">
        <f t="shared" ref="S1027:S1090" si="97">G1027*P1027/3</f>
        <v>1.1873353430898578E-3</v>
      </c>
      <c r="T1027" s="58">
        <f>IF(D1027&lt;Overview!$F$18,(1-Overview!$F$9)*'='!Q1027-'='!D1027*'='!O1027,0)</f>
        <v>0</v>
      </c>
      <c r="U1027" s="54">
        <f>IF(D1027&gt;=Overview!$F$18,(1-Overview!$F$9)*'='!Q1027-Overview!$F$18*'='!O1027,0)</f>
        <v>54.313784479654956</v>
      </c>
      <c r="V1027" s="2"/>
      <c r="W1027" s="112">
        <f>G1027/Overview!$F$19</f>
        <v>4.6568279552847747</v>
      </c>
      <c r="X1027" s="60">
        <f>G1027^3*(1+H1027*Overview!$F$38)</f>
        <v>39.444984660041811</v>
      </c>
      <c r="Y1027" s="61">
        <f>G1027^3*Overview!$F$42*(1+Overview!$F$38*H1027)+I1027*Overview!$F$39/Overview!$F$40</f>
        <v>4.1687060278916626</v>
      </c>
      <c r="AD1027" s="2"/>
    </row>
    <row r="1028" spans="1:30">
      <c r="A1028" s="34">
        <v>1025</v>
      </c>
      <c r="B1028">
        <v>1</v>
      </c>
      <c r="C1028">
        <v>24</v>
      </c>
      <c r="D1028" s="149">
        <f t="shared" ref="D1028:D1091" si="98">D1027+T1027</f>
        <v>178.09744310451387</v>
      </c>
      <c r="E1028" s="125">
        <f>B1028/(B1028+Overview!$F$22)</f>
        <v>0.58823529411764708</v>
      </c>
      <c r="F1028" s="118">
        <f>EXP(Overview!$F$21/Overview!$F$5-Overview!$F$21/('='!C1028+273.15))</f>
        <v>1.2060497570954571</v>
      </c>
      <c r="G1028" s="77">
        <f t="shared" ref="G1028:G1091" si="99">G1027+S1027</f>
        <v>3.1552569094574681</v>
      </c>
      <c r="H1028" s="115">
        <f t="shared" ref="H1028:H1091" si="100">H1027+R1027</f>
        <v>0.58823529411764708</v>
      </c>
      <c r="I1028" s="80">
        <f>IF((A1028-Overview!$F$43)/365=ROUND((A1028-Overview!$F$43)/365,0),I1027*0.05,I1027+U1027)</f>
        <v>14291.199753866469</v>
      </c>
      <c r="J1028" s="70">
        <f>IF(D1028&lt;Overview!$F$16,1,'='!G1028/Overview!$F$26)</f>
        <v>136.59120820162201</v>
      </c>
      <c r="K1028" s="71">
        <f>IF(D1028&lt;Overview!$F$17,'='!G1028/Overview!$F$26,Overview!$F$33)</f>
        <v>9.1428571428571423</v>
      </c>
      <c r="L1028" s="72">
        <f t="shared" ref="L1028:L1091" si="101">IF(J1028=1,1,K1028)</f>
        <v>9.1428571428571423</v>
      </c>
      <c r="M1028" s="81">
        <f>MIN(1,Overview!$F$44*F1028*(G1028-Overview!$F$25)^2+0.2)</f>
        <v>1</v>
      </c>
      <c r="N1028" s="48">
        <f>L1028*F1028*Overview!$F$8</f>
        <v>0.12482270400293095</v>
      </c>
      <c r="O1028" s="48">
        <f>F1028*Overview!$F$6</f>
        <v>2.3686817229354781E-3</v>
      </c>
      <c r="P1028" s="122">
        <f>N1028*(H1028/G1028-(1+Overview!$F$35/'='!G1028)/(Overview!$F$37*Overview!$F$33))/('='!H1028+Overview!$F$36)</f>
        <v>1.1267784848336784E-3</v>
      </c>
      <c r="Q1028" s="128">
        <f>(N1028/G1028-P1028)*H1028*Overview!$F$29*'='!G1028^3</f>
        <v>642.92880464401014</v>
      </c>
      <c r="R1028" s="57">
        <f t="shared" si="96"/>
        <v>0</v>
      </c>
      <c r="S1028" s="58">
        <f t="shared" si="97"/>
        <v>1.1850918665664936E-3</v>
      </c>
      <c r="T1028" s="58">
        <f>IF(D1028&lt;Overview!$F$18,(1-Overview!$F$9)*'='!Q1028-'='!D1028*'='!O1028,0)</f>
        <v>0</v>
      </c>
      <c r="U1028" s="54">
        <f>IF(D1028&gt;=Overview!$F$18,(1-Overview!$F$9)*'='!Q1028-Overview!$F$18*'='!O1028,0)</f>
        <v>54.358040622537828</v>
      </c>
      <c r="V1028" s="2"/>
      <c r="W1028" s="112">
        <f>G1028/Overview!$F$19</f>
        <v>4.6585809972795929</v>
      </c>
      <c r="X1028" s="60">
        <f>G1028^3*(1+H1028*Overview!$F$38)</f>
        <v>39.489548094152767</v>
      </c>
      <c r="Y1028" s="61">
        <f>G1028^3*Overview!$F$42*(1+Overview!$F$38*H1028)+I1028*Overview!$F$39/Overview!$F$40</f>
        <v>4.1750769177781279</v>
      </c>
      <c r="AD1028" s="2"/>
    </row>
    <row r="1029" spans="1:30">
      <c r="A1029" s="34">
        <v>1026</v>
      </c>
      <c r="B1029">
        <v>1</v>
      </c>
      <c r="C1029">
        <v>24</v>
      </c>
      <c r="D1029" s="149">
        <f t="shared" si="98"/>
        <v>178.09744310451387</v>
      </c>
      <c r="E1029" s="125">
        <f>B1029/(B1029+Overview!$F$22)</f>
        <v>0.58823529411764708</v>
      </c>
      <c r="F1029" s="118">
        <f>EXP(Overview!$F$21/Overview!$F$5-Overview!$F$21/('='!C1029+273.15))</f>
        <v>1.2060497570954571</v>
      </c>
      <c r="G1029" s="77">
        <f t="shared" si="99"/>
        <v>3.1564420013240344</v>
      </c>
      <c r="H1029" s="115">
        <f t="shared" si="100"/>
        <v>0.58823529411764708</v>
      </c>
      <c r="I1029" s="80">
        <f>IF((A1029-Overview!$F$43)/365=ROUND((A1029-Overview!$F$43)/365,0),I1028*0.05,I1028+U1028)</f>
        <v>14345.557794489006</v>
      </c>
      <c r="J1029" s="70">
        <f>IF(D1029&lt;Overview!$F$16,1,'='!G1029/Overview!$F$26)</f>
        <v>136.64251087982834</v>
      </c>
      <c r="K1029" s="71">
        <f>IF(D1029&lt;Overview!$F$17,'='!G1029/Overview!$F$26,Overview!$F$33)</f>
        <v>9.1428571428571423</v>
      </c>
      <c r="L1029" s="72">
        <f t="shared" si="101"/>
        <v>9.1428571428571423</v>
      </c>
      <c r="M1029" s="81">
        <f>MIN(1,Overview!$F$44*F1029*(G1029-Overview!$F$25)^2+0.2)</f>
        <v>1</v>
      </c>
      <c r="N1029" s="48">
        <f>L1029*F1029*Overview!$F$8</f>
        <v>0.12482270400293095</v>
      </c>
      <c r="O1029" s="48">
        <f>F1029*Overview!$F$6</f>
        <v>2.3686817229354781E-3</v>
      </c>
      <c r="P1029" s="122">
        <f>N1029*(H1029/G1029-(1+Overview!$F$35/'='!G1029)/(Overview!$F$37*Overview!$F$33))/('='!H1029+Overview!$F$36)</f>
        <v>1.1242271791541826E-3</v>
      </c>
      <c r="Q1029" s="128">
        <f>(N1029/G1029-P1029)*H1029*Overview!$F$29*'='!G1029^3</f>
        <v>643.44749658536171</v>
      </c>
      <c r="R1029" s="57">
        <f t="shared" si="96"/>
        <v>0</v>
      </c>
      <c r="S1029" s="58">
        <f t="shared" si="97"/>
        <v>1.1828526291041005E-3</v>
      </c>
      <c r="T1029" s="58">
        <f>IF(D1029&lt;Overview!$F$18,(1-Overview!$F$9)*'='!Q1029-'='!D1029*'='!O1029,0)</f>
        <v>0</v>
      </c>
      <c r="U1029" s="54">
        <f>IF(D1029&gt;=Overview!$F$18,(1-Overview!$F$9)*'='!Q1029-Overview!$F$18*'='!O1029,0)</f>
        <v>54.402233175940978</v>
      </c>
      <c r="V1029" s="2"/>
      <c r="W1029" s="112">
        <f>G1029/Overview!$F$19</f>
        <v>4.6603307268921226</v>
      </c>
      <c r="X1029" s="60">
        <f>G1029^3*(1+H1029*Overview!$F$38)</f>
        <v>39.534060781781818</v>
      </c>
      <c r="Y1029" s="61">
        <f>G1029^3*Overview!$F$42*(1+Overview!$F$38*H1029)+I1029*Overview!$F$39/Overview!$F$40</f>
        <v>4.1814451636117953</v>
      </c>
      <c r="AD1029" s="2"/>
    </row>
    <row r="1030" spans="1:30">
      <c r="A1030" s="34">
        <v>1027</v>
      </c>
      <c r="B1030">
        <v>1</v>
      </c>
      <c r="C1030">
        <v>24</v>
      </c>
      <c r="D1030" s="149">
        <f t="shared" si="98"/>
        <v>178.09744310451387</v>
      </c>
      <c r="E1030" s="125">
        <f>B1030/(B1030+Overview!$F$22)</f>
        <v>0.58823529411764708</v>
      </c>
      <c r="F1030" s="118">
        <f>EXP(Overview!$F$21/Overview!$F$5-Overview!$F$21/('='!C1030+273.15))</f>
        <v>1.2060497570954571</v>
      </c>
      <c r="G1030" s="77">
        <f t="shared" si="99"/>
        <v>3.1576248539531386</v>
      </c>
      <c r="H1030" s="115">
        <f t="shared" si="100"/>
        <v>0.58823529411764708</v>
      </c>
      <c r="I1030" s="80">
        <f>IF((A1030-Overview!$F$43)/365=ROUND((A1030-Overview!$F$43)/365,0),I1029*0.05,I1029+U1029)</f>
        <v>14399.960027664947</v>
      </c>
      <c r="J1030" s="70">
        <f>IF(D1030&lt;Overview!$F$16,1,'='!G1030/Overview!$F$26)</f>
        <v>136.69371662134799</v>
      </c>
      <c r="K1030" s="71">
        <f>IF(D1030&lt;Overview!$F$17,'='!G1030/Overview!$F$26,Overview!$F$33)</f>
        <v>9.1428571428571423</v>
      </c>
      <c r="L1030" s="72">
        <f t="shared" si="101"/>
        <v>9.1428571428571423</v>
      </c>
      <c r="M1030" s="81">
        <f>MIN(1,Overview!$F$44*F1030*(G1030-Overview!$F$25)^2+0.2)</f>
        <v>1</v>
      </c>
      <c r="N1030" s="48">
        <f>L1030*F1030*Overview!$F$8</f>
        <v>0.12482270400293095</v>
      </c>
      <c r="O1030" s="48">
        <f>F1030*Overview!$F$6</f>
        <v>2.3686817229354781E-3</v>
      </c>
      <c r="P1030" s="122">
        <f>N1030*(H1030/G1030-(1+Overview!$F$35/'='!G1030)/(Overview!$F$37*Overview!$F$33))/('='!H1030+Overview!$F$36)</f>
        <v>1.1216826038231479E-3</v>
      </c>
      <c r="Q1030" s="128">
        <f>(N1030/G1030-P1030)*H1030*Overview!$F$29*'='!G1030^3</f>
        <v>643.96544272391645</v>
      </c>
      <c r="R1030" s="57">
        <f t="shared" si="96"/>
        <v>0</v>
      </c>
      <c r="S1030" s="58">
        <f t="shared" si="97"/>
        <v>1.1806176226929479E-3</v>
      </c>
      <c r="T1030" s="58">
        <f>IF(D1030&lt;Overview!$F$18,(1-Overview!$F$9)*'='!Q1030-'='!D1030*'='!O1030,0)</f>
        <v>0</v>
      </c>
      <c r="U1030" s="54">
        <f>IF(D1030&gt;=Overview!$F$18,(1-Overview!$F$9)*'='!Q1030-Overview!$F$18*'='!O1030,0)</f>
        <v>54.446362186945848</v>
      </c>
      <c r="V1030" s="2"/>
      <c r="W1030" s="112">
        <f>G1030/Overview!$F$19</f>
        <v>4.6620771503811289</v>
      </c>
      <c r="X1030" s="60">
        <f>G1030^3*(1+H1030*Overview!$F$38)</f>
        <v>39.578522705020752</v>
      </c>
      <c r="Y1030" s="61">
        <f>G1030^3*Overview!$F$42*(1+Overview!$F$38*H1030)+I1030*Overview!$F$39/Overview!$F$40</f>
        <v>4.1878107610176709</v>
      </c>
      <c r="AD1030" s="2"/>
    </row>
    <row r="1031" spans="1:30">
      <c r="A1031" s="34">
        <v>1028</v>
      </c>
      <c r="B1031">
        <v>1</v>
      </c>
      <c r="C1031">
        <v>24</v>
      </c>
      <c r="D1031" s="149">
        <f t="shared" si="98"/>
        <v>178.09744310451387</v>
      </c>
      <c r="E1031" s="125">
        <f>B1031/(B1031+Overview!$F$22)</f>
        <v>0.58823529411764708</v>
      </c>
      <c r="F1031" s="118">
        <f>EXP(Overview!$F$21/Overview!$F$5-Overview!$F$21/('='!C1031+273.15))</f>
        <v>1.2060497570954571</v>
      </c>
      <c r="G1031" s="77">
        <f t="shared" si="99"/>
        <v>3.1588054715758318</v>
      </c>
      <c r="H1031" s="115">
        <f t="shared" si="100"/>
        <v>0.58823529411764708</v>
      </c>
      <c r="I1031" s="80">
        <f>IF((A1031-Overview!$F$43)/365=ROUND((A1031-Overview!$F$43)/365,0),I1030*0.05,I1030+U1030)</f>
        <v>14454.406389851893</v>
      </c>
      <c r="J1031" s="70">
        <f>IF(D1031&lt;Overview!$F$16,1,'='!G1031/Overview!$F$26)</f>
        <v>136.74482560934337</v>
      </c>
      <c r="K1031" s="71">
        <f>IF(D1031&lt;Overview!$F$17,'='!G1031/Overview!$F$26,Overview!$F$33)</f>
        <v>9.1428571428571423</v>
      </c>
      <c r="L1031" s="72">
        <f t="shared" si="101"/>
        <v>9.1428571428571423</v>
      </c>
      <c r="M1031" s="81">
        <f>MIN(1,Overview!$F$44*F1031*(G1031-Overview!$F$25)^2+0.2)</f>
        <v>1</v>
      </c>
      <c r="N1031" s="48">
        <f>L1031*F1031*Overview!$F$8</f>
        <v>0.12482270400293095</v>
      </c>
      <c r="O1031" s="48">
        <f>F1031*Overview!$F$6</f>
        <v>2.3686817229354781E-3</v>
      </c>
      <c r="P1031" s="122">
        <f>N1031*(H1031/G1031-(1+Overview!$F$35/'='!G1031)/(Overview!$F$37*Overview!$F$33))/('='!H1031+Overview!$F$36)</f>
        <v>1.1191447367766344E-3</v>
      </c>
      <c r="Q1031" s="128">
        <f>(N1031/G1031-P1031)*H1031*Overview!$F$29*'='!G1031^3</f>
        <v>644.48264361429608</v>
      </c>
      <c r="R1031" s="57">
        <f t="shared" si="96"/>
        <v>0</v>
      </c>
      <c r="S1031" s="58">
        <f t="shared" si="97"/>
        <v>1.1783868393384423E-3</v>
      </c>
      <c r="T1031" s="58">
        <f>IF(D1031&lt;Overview!$F$18,(1-Overview!$F$9)*'='!Q1031-'='!D1031*'='!O1031,0)</f>
        <v>0</v>
      </c>
      <c r="U1031" s="54">
        <f>IF(D1031&gt;=Overview!$F$18,(1-Overview!$F$9)*'='!Q1031-Overview!$F$18*'='!O1031,0)</f>
        <v>54.490427702806187</v>
      </c>
      <c r="V1031" s="2"/>
      <c r="W1031" s="112">
        <f>G1031/Overview!$F$19</f>
        <v>4.6638202739935508</v>
      </c>
      <c r="X1031" s="60">
        <f>G1031^3*(1+H1031*Overview!$F$38)</f>
        <v>39.622933846353959</v>
      </c>
      <c r="Y1031" s="61">
        <f>G1031^3*Overview!$F$42*(1+Overview!$F$38*H1031)+I1031*Overview!$F$39/Overview!$F$40</f>
        <v>4.1941737056581472</v>
      </c>
      <c r="AD1031" s="2"/>
    </row>
    <row r="1032" spans="1:30">
      <c r="A1032" s="34">
        <v>1029</v>
      </c>
      <c r="B1032">
        <v>1</v>
      </c>
      <c r="C1032">
        <v>24</v>
      </c>
      <c r="D1032" s="149">
        <f t="shared" si="98"/>
        <v>178.09744310451387</v>
      </c>
      <c r="E1032" s="125">
        <f>B1032/(B1032+Overview!$F$22)</f>
        <v>0.58823529411764708</v>
      </c>
      <c r="F1032" s="118">
        <f>EXP(Overview!$F$21/Overview!$F$5-Overview!$F$21/('='!C1032+273.15))</f>
        <v>1.2060497570954571</v>
      </c>
      <c r="G1032" s="77">
        <f t="shared" si="99"/>
        <v>3.15998385841517</v>
      </c>
      <c r="H1032" s="115">
        <f t="shared" si="100"/>
        <v>0.58823529411764708</v>
      </c>
      <c r="I1032" s="80">
        <f>IF((A1032-Overview!$F$43)/365=ROUND((A1032-Overview!$F$43)/365,0),I1031*0.05,I1031+U1031)</f>
        <v>14508.896817554698</v>
      </c>
      <c r="J1032" s="70">
        <f>IF(D1032&lt;Overview!$F$16,1,'='!G1032/Overview!$F$26)</f>
        <v>136.79583802663075</v>
      </c>
      <c r="K1032" s="71">
        <f>IF(D1032&lt;Overview!$F$17,'='!G1032/Overview!$F$26,Overview!$F$33)</f>
        <v>9.1428571428571423</v>
      </c>
      <c r="L1032" s="72">
        <f t="shared" si="101"/>
        <v>9.1428571428571423</v>
      </c>
      <c r="M1032" s="81">
        <f>MIN(1,Overview!$F$44*F1032*(G1032-Overview!$F$25)^2+0.2)</f>
        <v>1</v>
      </c>
      <c r="N1032" s="48">
        <f>L1032*F1032*Overview!$F$8</f>
        <v>0.12482270400293095</v>
      </c>
      <c r="O1032" s="48">
        <f>F1032*Overview!$F$6</f>
        <v>2.3686817229354781E-3</v>
      </c>
      <c r="P1032" s="122">
        <f>N1032*(H1032/G1032-(1+Overview!$F$35/'='!G1032)/(Overview!$F$37*Overview!$F$33))/('='!H1032+Overview!$F$36)</f>
        <v>1.1166135560429506E-3</v>
      </c>
      <c r="Q1032" s="128">
        <f>(N1032/G1032-P1032)*H1032*Overview!$F$29*'='!G1032^3</f>
        <v>644.99909981313272</v>
      </c>
      <c r="R1032" s="57">
        <f t="shared" si="96"/>
        <v>0</v>
      </c>
      <c r="S1032" s="58">
        <f t="shared" si="97"/>
        <v>1.1761602710610955E-3</v>
      </c>
      <c r="T1032" s="58">
        <f>IF(D1032&lt;Overview!$F$18,(1-Overview!$F$9)*'='!Q1032-'='!D1032*'='!O1032,0)</f>
        <v>0</v>
      </c>
      <c r="U1032" s="54">
        <f>IF(D1032&gt;=Overview!$F$18,(1-Overview!$F$9)*'='!Q1032-Overview!$F$18*'='!O1032,0)</f>
        <v>54.534429770947071</v>
      </c>
      <c r="V1032" s="2"/>
      <c r="W1032" s="112">
        <f>G1032/Overview!$F$19</f>
        <v>4.6655601039645207</v>
      </c>
      <c r="X1032" s="60">
        <f>G1032^3*(1+H1032*Overview!$F$38)</f>
        <v>39.667294188656783</v>
      </c>
      <c r="Y1032" s="61">
        <f>G1032^3*Overview!$F$42*(1+Overview!$F$38*H1032)+I1032*Overview!$F$39/Overview!$F$40</f>
        <v>4.2005339932328507</v>
      </c>
      <c r="AD1032" s="2"/>
    </row>
    <row r="1033" spans="1:30">
      <c r="A1033" s="34">
        <v>1030</v>
      </c>
      <c r="B1033">
        <v>1</v>
      </c>
      <c r="C1033">
        <v>24</v>
      </c>
      <c r="D1033" s="149">
        <f t="shared" si="98"/>
        <v>178.09744310451387</v>
      </c>
      <c r="E1033" s="125">
        <f>B1033/(B1033+Overview!$F$22)</f>
        <v>0.58823529411764708</v>
      </c>
      <c r="F1033" s="118">
        <f>EXP(Overview!$F$21/Overview!$F$5-Overview!$F$21/('='!C1033+273.15))</f>
        <v>1.2060497570954571</v>
      </c>
      <c r="G1033" s="77">
        <f t="shared" si="99"/>
        <v>3.161160018686231</v>
      </c>
      <c r="H1033" s="115">
        <f t="shared" si="100"/>
        <v>0.58823529411764708</v>
      </c>
      <c r="I1033" s="80">
        <f>IF((A1033-Overview!$F$43)/365=ROUND((A1033-Overview!$F$43)/365,0),I1032*0.05,I1032+U1032)</f>
        <v>14563.431247325645</v>
      </c>
      <c r="J1033" s="70">
        <f>IF(D1033&lt;Overview!$F$16,1,'='!G1033/Overview!$F$26)</f>
        <v>136.846754055681</v>
      </c>
      <c r="K1033" s="71">
        <f>IF(D1033&lt;Overview!$F$17,'='!G1033/Overview!$F$26,Overview!$F$33)</f>
        <v>9.1428571428571423</v>
      </c>
      <c r="L1033" s="72">
        <f t="shared" si="101"/>
        <v>9.1428571428571423</v>
      </c>
      <c r="M1033" s="81">
        <f>MIN(1,Overview!$F$44*F1033*(G1033-Overview!$F$25)^2+0.2)</f>
        <v>1</v>
      </c>
      <c r="N1033" s="48">
        <f>L1033*F1033*Overview!$F$8</f>
        <v>0.12482270400293095</v>
      </c>
      <c r="O1033" s="48">
        <f>F1033*Overview!$F$6</f>
        <v>2.3686817229354781E-3</v>
      </c>
      <c r="P1033" s="122">
        <f>N1033*(H1033/G1033-(1+Overview!$F$35/'='!G1033)/(Overview!$F$37*Overview!$F$33))/('='!H1033+Overview!$F$36)</f>
        <v>1.1140890397421726E-3</v>
      </c>
      <c r="Q1033" s="128">
        <f>(N1033/G1033-P1033)*H1033*Overview!$F$29*'='!G1033^3</f>
        <v>645.51481187905233</v>
      </c>
      <c r="R1033" s="57">
        <f t="shared" si="96"/>
        <v>0</v>
      </c>
      <c r="S1033" s="58">
        <f t="shared" si="97"/>
        <v>1.1739379098964972E-3</v>
      </c>
      <c r="T1033" s="58">
        <f>IF(D1033&lt;Overview!$F$18,(1-Overview!$F$9)*'='!Q1033-'='!D1033*'='!O1033,0)</f>
        <v>0</v>
      </c>
      <c r="U1033" s="54">
        <f>IF(D1033&gt;=Overview!$F$18,(1-Overview!$F$9)*'='!Q1033-Overview!$F$18*'='!O1033,0)</f>
        <v>54.578368438963423</v>
      </c>
      <c r="V1033" s="2"/>
      <c r="W1033" s="112">
        <f>G1033/Overview!$F$19</f>
        <v>4.6672966465173937</v>
      </c>
      <c r="X1033" s="60">
        <f>G1033^3*(1+H1033*Overview!$F$38)</f>
        <v>39.711603715193817</v>
      </c>
      <c r="Y1033" s="61">
        <f>G1033^3*Overview!$F$42*(1+Overview!$F$38*H1033)+I1033*Overview!$F$39/Overview!$F$40</f>
        <v>4.2068916194785029</v>
      </c>
      <c r="AD1033" s="2"/>
    </row>
    <row r="1034" spans="1:30">
      <c r="A1034" s="34">
        <v>1031</v>
      </c>
      <c r="B1034">
        <v>1</v>
      </c>
      <c r="C1034">
        <v>24</v>
      </c>
      <c r="D1034" s="149">
        <f t="shared" si="98"/>
        <v>178.09744310451387</v>
      </c>
      <c r="E1034" s="125">
        <f>B1034/(B1034+Overview!$F$22)</f>
        <v>0.58823529411764708</v>
      </c>
      <c r="F1034" s="118">
        <f>EXP(Overview!$F$21/Overview!$F$5-Overview!$F$21/('='!C1034+273.15))</f>
        <v>1.2060497570954571</v>
      </c>
      <c r="G1034" s="77">
        <f t="shared" si="99"/>
        <v>3.1623339565961275</v>
      </c>
      <c r="H1034" s="115">
        <f t="shared" si="100"/>
        <v>0.58823529411764708</v>
      </c>
      <c r="I1034" s="80">
        <f>IF((A1034-Overview!$F$43)/365=ROUND((A1034-Overview!$F$43)/365,0),I1033*0.05,I1033+U1033)</f>
        <v>14618.009615764608</v>
      </c>
      <c r="J1034" s="70">
        <f>IF(D1034&lt;Overview!$F$16,1,'='!G1034/Overview!$F$26)</f>
        <v>136.89757387862025</v>
      </c>
      <c r="K1034" s="71">
        <f>IF(D1034&lt;Overview!$F$17,'='!G1034/Overview!$F$26,Overview!$F$33)</f>
        <v>9.1428571428571423</v>
      </c>
      <c r="L1034" s="72">
        <f t="shared" si="101"/>
        <v>9.1428571428571423</v>
      </c>
      <c r="M1034" s="81">
        <f>MIN(1,Overview!$F$44*F1034*(G1034-Overview!$F$25)^2+0.2)</f>
        <v>1</v>
      </c>
      <c r="N1034" s="48">
        <f>L1034*F1034*Overview!$F$8</f>
        <v>0.12482270400293095</v>
      </c>
      <c r="O1034" s="48">
        <f>F1034*Overview!$F$6</f>
        <v>2.3686817229354781E-3</v>
      </c>
      <c r="P1034" s="122">
        <f>N1034*(H1034/G1034-(1+Overview!$F$35/'='!G1034)/(Overview!$F$37*Overview!$F$33))/('='!H1034+Overview!$F$36)</f>
        <v>1.1115711660856654E-3</v>
      </c>
      <c r="Q1034" s="128">
        <f>(N1034/G1034-P1034)*H1034*Overview!$F$29*'='!G1034^3</f>
        <v>646.02978037266234</v>
      </c>
      <c r="R1034" s="57">
        <f t="shared" si="96"/>
        <v>0</v>
      </c>
      <c r="S1034" s="58">
        <f t="shared" si="97"/>
        <v>1.1717197478952844E-3</v>
      </c>
      <c r="T1034" s="58">
        <f>IF(D1034&lt;Overview!$F$18,(1-Overview!$F$9)*'='!Q1034-'='!D1034*'='!O1034,0)</f>
        <v>0</v>
      </c>
      <c r="U1034" s="54">
        <f>IF(D1034&gt;=Overview!$F$18,(1-Overview!$F$9)*'='!Q1034-Overview!$F$18*'='!O1034,0)</f>
        <v>54.622243754618999</v>
      </c>
      <c r="V1034" s="2"/>
      <c r="W1034" s="112">
        <f>G1034/Overview!$F$19</f>
        <v>4.6690299078637638</v>
      </c>
      <c r="X1034" s="60">
        <f>G1034^3*(1+H1034*Overview!$F$38)</f>
        <v>39.755862409617215</v>
      </c>
      <c r="Y1034" s="61">
        <f>G1034^3*Overview!$F$42*(1+Overview!$F$38*H1034)+I1034*Overview!$F$39/Overview!$F$40</f>
        <v>4.2132465801687751</v>
      </c>
      <c r="AD1034" s="2"/>
    </row>
    <row r="1035" spans="1:30">
      <c r="A1035" s="34">
        <v>1032</v>
      </c>
      <c r="B1035">
        <v>1</v>
      </c>
      <c r="C1035">
        <v>24</v>
      </c>
      <c r="D1035" s="149">
        <f t="shared" si="98"/>
        <v>178.09744310451387</v>
      </c>
      <c r="E1035" s="125">
        <f>B1035/(B1035+Overview!$F$22)</f>
        <v>0.58823529411764708</v>
      </c>
      <c r="F1035" s="118">
        <f>EXP(Overview!$F$21/Overview!$F$5-Overview!$F$21/('='!C1035+273.15))</f>
        <v>1.2060497570954571</v>
      </c>
      <c r="G1035" s="77">
        <f t="shared" si="99"/>
        <v>3.1635056763440228</v>
      </c>
      <c r="H1035" s="115">
        <f t="shared" si="100"/>
        <v>0.58823529411764708</v>
      </c>
      <c r="I1035" s="80">
        <f>IF((A1035-Overview!$F$43)/365=ROUND((A1035-Overview!$F$43)/365,0),I1034*0.05,I1034+U1034)</f>
        <v>14672.631859519226</v>
      </c>
      <c r="J1035" s="70">
        <f>IF(D1035&lt;Overview!$F$16,1,'='!G1035/Overview!$F$26)</f>
        <v>136.94829767723044</v>
      </c>
      <c r="K1035" s="71">
        <f>IF(D1035&lt;Overview!$F$17,'='!G1035/Overview!$F$26,Overview!$F$33)</f>
        <v>9.1428571428571423</v>
      </c>
      <c r="L1035" s="72">
        <f t="shared" si="101"/>
        <v>9.1428571428571423</v>
      </c>
      <c r="M1035" s="81">
        <f>MIN(1,Overview!$F$44*F1035*(G1035-Overview!$F$25)^2+0.2)</f>
        <v>1</v>
      </c>
      <c r="N1035" s="48">
        <f>L1035*F1035*Overview!$F$8</f>
        <v>0.12482270400293095</v>
      </c>
      <c r="O1035" s="48">
        <f>F1035*Overview!$F$6</f>
        <v>2.3686817229354781E-3</v>
      </c>
      <c r="P1035" s="122">
        <f>N1035*(H1035/G1035-(1+Overview!$F$35/'='!G1035)/(Overview!$F$37*Overview!$F$33))/('='!H1035+Overview!$F$36)</f>
        <v>1.1090599133756079E-3</v>
      </c>
      <c r="Q1035" s="128">
        <f>(N1035/G1035-P1035)*H1035*Overview!$F$29*'='!G1035^3</f>
        <v>646.54400585653661</v>
      </c>
      <c r="R1035" s="57">
        <f t="shared" si="96"/>
        <v>0</v>
      </c>
      <c r="S1035" s="58">
        <f t="shared" si="97"/>
        <v>1.1695057771231151E-3</v>
      </c>
      <c r="T1035" s="58">
        <f>IF(D1035&lt;Overview!$F$18,(1-Overview!$F$9)*'='!Q1035-'='!D1035*'='!O1035,0)</f>
        <v>0</v>
      </c>
      <c r="U1035" s="54">
        <f>IF(D1035&gt;=Overview!$F$18,(1-Overview!$F$9)*'='!Q1035-Overview!$F$18*'='!O1035,0)</f>
        <v>54.666055765845087</v>
      </c>
      <c r="V1035" s="2"/>
      <c r="W1035" s="112">
        <f>G1035/Overview!$F$19</f>
        <v>4.6707598942034885</v>
      </c>
      <c r="X1035" s="60">
        <f>G1035^3*(1+H1035*Overview!$F$38)</f>
        <v>39.800070255965011</v>
      </c>
      <c r="Y1035" s="61">
        <f>G1035^3*Overview!$F$42*(1+Overview!$F$38*H1035)+I1035*Overview!$F$39/Overview!$F$40</f>
        <v>4.2195988711141403</v>
      </c>
      <c r="AD1035" s="2"/>
    </row>
    <row r="1036" spans="1:30">
      <c r="A1036" s="34">
        <v>1033</v>
      </c>
      <c r="B1036">
        <v>1</v>
      </c>
      <c r="C1036">
        <v>24</v>
      </c>
      <c r="D1036" s="149">
        <f t="shared" si="98"/>
        <v>178.09744310451387</v>
      </c>
      <c r="E1036" s="125">
        <f>B1036/(B1036+Overview!$F$22)</f>
        <v>0.58823529411764708</v>
      </c>
      <c r="F1036" s="118">
        <f>EXP(Overview!$F$21/Overview!$F$5-Overview!$F$21/('='!C1036+273.15))</f>
        <v>1.2060497570954571</v>
      </c>
      <c r="G1036" s="77">
        <f t="shared" si="99"/>
        <v>3.1646751821211461</v>
      </c>
      <c r="H1036" s="115">
        <f t="shared" si="100"/>
        <v>0.58823529411764708</v>
      </c>
      <c r="I1036" s="80">
        <f>IF((A1036-Overview!$F$43)/365=ROUND((A1036-Overview!$F$43)/365,0),I1035*0.05,I1035+U1035)</f>
        <v>14727.297915285071</v>
      </c>
      <c r="J1036" s="70">
        <f>IF(D1036&lt;Overview!$F$16,1,'='!G1036/Overview!$F$26)</f>
        <v>136.99892563295006</v>
      </c>
      <c r="K1036" s="71">
        <f>IF(D1036&lt;Overview!$F$17,'='!G1036/Overview!$F$26,Overview!$F$33)</f>
        <v>9.1428571428571423</v>
      </c>
      <c r="L1036" s="72">
        <f t="shared" si="101"/>
        <v>9.1428571428571423</v>
      </c>
      <c r="M1036" s="81">
        <f>MIN(1,Overview!$F$44*F1036*(G1036-Overview!$F$25)^2+0.2)</f>
        <v>1</v>
      </c>
      <c r="N1036" s="48">
        <f>L1036*F1036*Overview!$F$8</f>
        <v>0.12482270400293095</v>
      </c>
      <c r="O1036" s="48">
        <f>F1036*Overview!$F$6</f>
        <v>2.3686817229354781E-3</v>
      </c>
      <c r="P1036" s="122">
        <f>N1036*(H1036/G1036-(1+Overview!$F$35/'='!G1036)/(Overview!$F$37*Overview!$F$33))/('='!H1036+Overview!$F$36)</f>
        <v>1.10655526000452E-3</v>
      </c>
      <c r="Q1036" s="128">
        <f>(N1036/G1036-P1036)*H1036*Overview!$F$29*'='!G1036^3</f>
        <v>647.05748889520009</v>
      </c>
      <c r="R1036" s="57">
        <f t="shared" si="96"/>
        <v>0</v>
      </c>
      <c r="S1036" s="58">
        <f t="shared" si="97"/>
        <v>1.1672959896606389E-3</v>
      </c>
      <c r="T1036" s="58">
        <f>IF(D1036&lt;Overview!$F$18,(1-Overview!$F$9)*'='!Q1036-'='!D1036*'='!O1036,0)</f>
        <v>0</v>
      </c>
      <c r="U1036" s="54">
        <f>IF(D1036&gt;=Overview!$F$18,(1-Overview!$F$9)*'='!Q1036-Overview!$F$18*'='!O1036,0)</f>
        <v>54.709804520739212</v>
      </c>
      <c r="V1036" s="2"/>
      <c r="W1036" s="112">
        <f>G1036/Overview!$F$19</f>
        <v>4.6724866117247101</v>
      </c>
      <c r="X1036" s="60">
        <f>G1036^3*(1+H1036*Overview!$F$38)</f>
        <v>39.844227238659407</v>
      </c>
      <c r="Y1036" s="61">
        <f>G1036^3*Overview!$F$42*(1+Overview!$F$38*H1036)+I1036*Overview!$F$39/Overview!$F$40</f>
        <v>4.2259484881617349</v>
      </c>
      <c r="AD1036" s="2"/>
    </row>
    <row r="1037" spans="1:30">
      <c r="A1037" s="34">
        <v>1034</v>
      </c>
      <c r="B1037">
        <v>1</v>
      </c>
      <c r="C1037">
        <v>24</v>
      </c>
      <c r="D1037" s="149">
        <f t="shared" si="98"/>
        <v>178.09744310451387</v>
      </c>
      <c r="E1037" s="125">
        <f>B1037/(B1037+Overview!$F$22)</f>
        <v>0.58823529411764708</v>
      </c>
      <c r="F1037" s="118">
        <f>EXP(Overview!$F$21/Overview!$F$5-Overview!$F$21/('='!C1037+273.15))</f>
        <v>1.2060497570954571</v>
      </c>
      <c r="G1037" s="77">
        <f t="shared" si="99"/>
        <v>3.1658424781108065</v>
      </c>
      <c r="H1037" s="115">
        <f t="shared" si="100"/>
        <v>0.58823529411764708</v>
      </c>
      <c r="I1037" s="80">
        <f>IF((A1037-Overview!$F$43)/365=ROUND((A1037-Overview!$F$43)/365,0),I1036*0.05,I1036+U1036)</f>
        <v>14782.00771980581</v>
      </c>
      <c r="J1037" s="70">
        <f>IF(D1037&lt;Overview!$F$16,1,'='!G1037/Overview!$F$26)</f>
        <v>137.04945792687474</v>
      </c>
      <c r="K1037" s="71">
        <f>IF(D1037&lt;Overview!$F$17,'='!G1037/Overview!$F$26,Overview!$F$33)</f>
        <v>9.1428571428571423</v>
      </c>
      <c r="L1037" s="72">
        <f t="shared" si="101"/>
        <v>9.1428571428571423</v>
      </c>
      <c r="M1037" s="81">
        <f>MIN(1,Overview!$F$44*F1037*(G1037-Overview!$F$25)^2+0.2)</f>
        <v>1</v>
      </c>
      <c r="N1037" s="48">
        <f>L1037*F1037*Overview!$F$8</f>
        <v>0.12482270400293095</v>
      </c>
      <c r="O1037" s="48">
        <f>F1037*Overview!$F$6</f>
        <v>2.3686817229354781E-3</v>
      </c>
      <c r="P1037" s="122">
        <f>N1037*(H1037/G1037-(1+Overview!$F$35/'='!G1037)/(Overview!$F$37*Overview!$F$33))/('='!H1037+Overview!$F$36)</f>
        <v>1.1040571844547977E-3</v>
      </c>
      <c r="Q1037" s="128">
        <f>(N1037/G1037-P1037)*H1037*Overview!$F$29*'='!G1037^3</f>
        <v>647.57023005511667</v>
      </c>
      <c r="R1037" s="57">
        <f t="shared" si="96"/>
        <v>0</v>
      </c>
      <c r="S1037" s="58">
        <f t="shared" si="97"/>
        <v>1.1650903776034723E-3</v>
      </c>
      <c r="T1037" s="58">
        <f>IF(D1037&lt;Overview!$F$18,(1-Overview!$F$9)*'='!Q1037-'='!D1037*'='!O1037,0)</f>
        <v>0</v>
      </c>
      <c r="U1037" s="54">
        <f>IF(D1037&gt;=Overview!$F$18,(1-Overview!$F$9)*'='!Q1037-Overview!$F$18*'='!O1037,0)</f>
        <v>54.753490067564101</v>
      </c>
      <c r="V1037" s="2"/>
      <c r="W1037" s="112">
        <f>G1037/Overview!$F$19</f>
        <v>4.6742100666038775</v>
      </c>
      <c r="X1037" s="60">
        <f>G1037^3*(1+H1037*Overview!$F$38)</f>
        <v>39.888333342505163</v>
      </c>
      <c r="Y1037" s="61">
        <f>G1037^3*Overview!$F$42*(1+Overview!$F$38*H1037)+I1037*Overview!$F$39/Overview!$F$40</f>
        <v>4.2322954271952087</v>
      </c>
      <c r="AD1037" s="2"/>
    </row>
    <row r="1038" spans="1:30">
      <c r="A1038" s="34">
        <v>1035</v>
      </c>
      <c r="B1038">
        <v>1</v>
      </c>
      <c r="C1038">
        <v>24</v>
      </c>
      <c r="D1038" s="149">
        <f t="shared" si="98"/>
        <v>178.09744310451387</v>
      </c>
      <c r="E1038" s="125">
        <f>B1038/(B1038+Overview!$F$22)</f>
        <v>0.58823529411764708</v>
      </c>
      <c r="F1038" s="118">
        <f>EXP(Overview!$F$21/Overview!$F$5-Overview!$F$21/('='!C1038+273.15))</f>
        <v>1.2060497570954571</v>
      </c>
      <c r="G1038" s="77">
        <f t="shared" si="99"/>
        <v>3.16700756848841</v>
      </c>
      <c r="H1038" s="115">
        <f t="shared" si="100"/>
        <v>0.58823529411764708</v>
      </c>
      <c r="I1038" s="80">
        <f>IF((A1038-Overview!$F$43)/365=ROUND((A1038-Overview!$F$43)/365,0),I1037*0.05,I1037+U1037)</f>
        <v>14836.761209873373</v>
      </c>
      <c r="J1038" s="70">
        <f>IF(D1038&lt;Overview!$F$16,1,'='!G1038/Overview!$F$26)</f>
        <v>137.09989473975801</v>
      </c>
      <c r="K1038" s="71">
        <f>IF(D1038&lt;Overview!$F$17,'='!G1038/Overview!$F$26,Overview!$F$33)</f>
        <v>9.1428571428571423</v>
      </c>
      <c r="L1038" s="72">
        <f t="shared" si="101"/>
        <v>9.1428571428571423</v>
      </c>
      <c r="M1038" s="81">
        <f>MIN(1,Overview!$F$44*F1038*(G1038-Overview!$F$25)^2+0.2)</f>
        <v>1</v>
      </c>
      <c r="N1038" s="48">
        <f>L1038*F1038*Overview!$F$8</f>
        <v>0.12482270400293095</v>
      </c>
      <c r="O1038" s="48">
        <f>F1038*Overview!$F$6</f>
        <v>2.3686817229354781E-3</v>
      </c>
      <c r="P1038" s="122">
        <f>N1038*(H1038/G1038-(1+Overview!$F$35/'='!G1038)/(Overview!$F$37*Overview!$F$33))/('='!H1038+Overview!$F$36)</f>
        <v>1.1015656652982365E-3</v>
      </c>
      <c r="Q1038" s="128">
        <f>(N1038/G1038-P1038)*H1038*Overview!$F$29*'='!G1038^3</f>
        <v>648.08222990467391</v>
      </c>
      <c r="R1038" s="57">
        <f t="shared" si="96"/>
        <v>0</v>
      </c>
      <c r="S1038" s="58">
        <f t="shared" si="97"/>
        <v>1.162888933062162E-3</v>
      </c>
      <c r="T1038" s="58">
        <f>IF(D1038&lt;Overview!$F$18,(1-Overview!$F$9)*'='!Q1038-'='!D1038*'='!O1038,0)</f>
        <v>0</v>
      </c>
      <c r="U1038" s="54">
        <f>IF(D1038&gt;=Overview!$F$18,(1-Overview!$F$9)*'='!Q1038-Overview!$F$18*'='!O1038,0)</f>
        <v>54.797112454746383</v>
      </c>
      <c r="V1038" s="2"/>
      <c r="W1038" s="112">
        <f>G1038/Overview!$F$19</f>
        <v>4.675930265005773</v>
      </c>
      <c r="X1038" s="60">
        <f>G1038^3*(1+H1038*Overview!$F$38)</f>
        <v>39.93238855268789</v>
      </c>
      <c r="Y1038" s="61">
        <f>G1038^3*Overview!$F$42*(1+Overview!$F$38*H1038)+I1038*Overview!$F$39/Overview!$F$40</f>
        <v>4.2386396841345881</v>
      </c>
      <c r="AD1038" s="2"/>
    </row>
    <row r="1039" spans="1:30">
      <c r="A1039" s="34">
        <v>1036</v>
      </c>
      <c r="B1039">
        <v>1</v>
      </c>
      <c r="C1039">
        <v>24</v>
      </c>
      <c r="D1039" s="149">
        <f t="shared" si="98"/>
        <v>178.09744310451387</v>
      </c>
      <c r="E1039" s="125">
        <f>B1039/(B1039+Overview!$F$22)</f>
        <v>0.58823529411764708</v>
      </c>
      <c r="F1039" s="118">
        <f>EXP(Overview!$F$21/Overview!$F$5-Overview!$F$21/('='!C1039+273.15))</f>
        <v>1.2060497570954571</v>
      </c>
      <c r="G1039" s="77">
        <f t="shared" si="99"/>
        <v>3.1681704574214722</v>
      </c>
      <c r="H1039" s="115">
        <f t="shared" si="100"/>
        <v>0.58823529411764708</v>
      </c>
      <c r="I1039" s="80">
        <f>IF((A1039-Overview!$F$43)/365=ROUND((A1039-Overview!$F$43)/365,0),I1038*0.05,I1038+U1038)</f>
        <v>14891.558322328119</v>
      </c>
      <c r="J1039" s="70">
        <f>IF(D1039&lt;Overview!$F$16,1,'='!G1039/Overview!$F$26)</f>
        <v>137.15023625201178</v>
      </c>
      <c r="K1039" s="71">
        <f>IF(D1039&lt;Overview!$F$17,'='!G1039/Overview!$F$26,Overview!$F$33)</f>
        <v>9.1428571428571423</v>
      </c>
      <c r="L1039" s="72">
        <f t="shared" si="101"/>
        <v>9.1428571428571423</v>
      </c>
      <c r="M1039" s="81">
        <f>MIN(1,Overview!$F$44*F1039*(G1039-Overview!$F$25)^2+0.2)</f>
        <v>1</v>
      </c>
      <c r="N1039" s="48">
        <f>L1039*F1039*Overview!$F$8</f>
        <v>0.12482270400293095</v>
      </c>
      <c r="O1039" s="48">
        <f>F1039*Overview!$F$6</f>
        <v>2.3686817229354781E-3</v>
      </c>
      <c r="P1039" s="122">
        <f>N1039*(H1039/G1039-(1+Overview!$F$35/'='!G1039)/(Overview!$F$37*Overview!$F$33))/('='!H1039+Overview!$F$36)</f>
        <v>1.0990806811955764E-3</v>
      </c>
      <c r="Q1039" s="128">
        <f>(N1039/G1039-P1039)*H1039*Overview!$F$29*'='!G1039^3</f>
        <v>648.59348901417013</v>
      </c>
      <c r="R1039" s="57">
        <f t="shared" si="96"/>
        <v>0</v>
      </c>
      <c r="S1039" s="58">
        <f t="shared" si="97"/>
        <v>1.1606916481621641E-3</v>
      </c>
      <c r="T1039" s="58">
        <f>IF(D1039&lt;Overview!$F$18,(1-Overview!$F$9)*'='!Q1039-'='!D1039*'='!O1039,0)</f>
        <v>0</v>
      </c>
      <c r="U1039" s="54">
        <f>IF(D1039&gt;=Overview!$F$18,(1-Overview!$F$9)*'='!Q1039-Overview!$F$18*'='!O1039,0)</f>
        <v>54.840671730875457</v>
      </c>
      <c r="V1039" s="2"/>
      <c r="W1039" s="112">
        <f>G1039/Overview!$F$19</f>
        <v>4.6776472130835263</v>
      </c>
      <c r="X1039" s="60">
        <f>G1039^3*(1+H1039*Overview!$F$38)</f>
        <v>39.976392854772378</v>
      </c>
      <c r="Y1039" s="61">
        <f>G1039^3*Overview!$F$42*(1+Overview!$F$38*H1039)+I1039*Overview!$F$39/Overview!$F$40</f>
        <v>4.2449812549361363</v>
      </c>
      <c r="AD1039" s="2"/>
    </row>
    <row r="1040" spans="1:30">
      <c r="A1040" s="34">
        <v>1037</v>
      </c>
      <c r="B1040">
        <v>1</v>
      </c>
      <c r="C1040">
        <v>24</v>
      </c>
      <c r="D1040" s="149">
        <f t="shared" si="98"/>
        <v>178.09744310451387</v>
      </c>
      <c r="E1040" s="125">
        <f>B1040/(B1040+Overview!$F$22)</f>
        <v>0.58823529411764708</v>
      </c>
      <c r="F1040" s="118">
        <f>EXP(Overview!$F$21/Overview!$F$5-Overview!$F$21/('='!C1040+273.15))</f>
        <v>1.2060497570954571</v>
      </c>
      <c r="G1040" s="77">
        <f t="shared" si="99"/>
        <v>3.1693311490696345</v>
      </c>
      <c r="H1040" s="115">
        <f t="shared" si="100"/>
        <v>0.58823529411764708</v>
      </c>
      <c r="I1040" s="80">
        <f>IF((A1040-Overview!$F$43)/365=ROUND((A1040-Overview!$F$43)/365,0),I1039*0.05,I1039+U1039)</f>
        <v>14946.398994058995</v>
      </c>
      <c r="J1040" s="70">
        <f>IF(D1040&lt;Overview!$F$16,1,'='!G1040/Overview!$F$26)</f>
        <v>137.20048264370712</v>
      </c>
      <c r="K1040" s="71">
        <f>IF(D1040&lt;Overview!$F$17,'='!G1040/Overview!$F$26,Overview!$F$33)</f>
        <v>9.1428571428571423</v>
      </c>
      <c r="L1040" s="72">
        <f t="shared" si="101"/>
        <v>9.1428571428571423</v>
      </c>
      <c r="M1040" s="81">
        <f>MIN(1,Overview!$F$44*F1040*(G1040-Overview!$F$25)^2+0.2)</f>
        <v>1</v>
      </c>
      <c r="N1040" s="48">
        <f>L1040*F1040*Overview!$F$8</f>
        <v>0.12482270400293095</v>
      </c>
      <c r="O1040" s="48">
        <f>F1040*Overview!$F$6</f>
        <v>2.3686817229354781E-3</v>
      </c>
      <c r="P1040" s="122">
        <f>N1040*(H1040/G1040-(1+Overview!$F$35/'='!G1040)/(Overview!$F$37*Overview!$F$33))/('='!H1040+Overview!$F$36)</f>
        <v>1.0966022108960393E-3</v>
      </c>
      <c r="Q1040" s="128">
        <f>(N1040/G1040-P1040)*H1040*Overview!$F$29*'='!G1040^3</f>
        <v>649.10400795579767</v>
      </c>
      <c r="R1040" s="57">
        <f t="shared" si="96"/>
        <v>0</v>
      </c>
      <c r="S1040" s="58">
        <f t="shared" si="97"/>
        <v>1.1584985150438153E-3</v>
      </c>
      <c r="T1040" s="58">
        <f>IF(D1040&lt;Overview!$F$18,(1-Overview!$F$9)*'='!Q1040-'='!D1040*'='!O1040,0)</f>
        <v>0</v>
      </c>
      <c r="U1040" s="54">
        <f>IF(D1040&gt;=Overview!$F$18,(1-Overview!$F$9)*'='!Q1040-Overview!$F$18*'='!O1040,0)</f>
        <v>54.884167944702128</v>
      </c>
      <c r="V1040" s="2"/>
      <c r="W1040" s="112">
        <f>G1040/Overview!$F$19</f>
        <v>4.6793609169786423</v>
      </c>
      <c r="X1040" s="60">
        <f>G1040^3*(1+H1040*Overview!$F$38)</f>
        <v>40.02034623470098</v>
      </c>
      <c r="Y1040" s="61">
        <f>G1040^3*Overview!$F$42*(1+Overview!$F$38*H1040)+I1040*Overview!$F$39/Overview!$F$40</f>
        <v>4.2513201355921968</v>
      </c>
      <c r="AD1040" s="2"/>
    </row>
    <row r="1041" spans="1:30">
      <c r="A1041" s="34">
        <v>1038</v>
      </c>
      <c r="B1041">
        <v>1</v>
      </c>
      <c r="C1041">
        <v>24</v>
      </c>
      <c r="D1041" s="149">
        <f t="shared" si="98"/>
        <v>178.09744310451387</v>
      </c>
      <c r="E1041" s="125">
        <f>B1041/(B1041+Overview!$F$22)</f>
        <v>0.58823529411764708</v>
      </c>
      <c r="F1041" s="118">
        <f>EXP(Overview!$F$21/Overview!$F$5-Overview!$F$21/('='!C1041+273.15))</f>
        <v>1.2060497570954571</v>
      </c>
      <c r="G1041" s="77">
        <f t="shared" si="99"/>
        <v>3.1704896475846782</v>
      </c>
      <c r="H1041" s="115">
        <f t="shared" si="100"/>
        <v>0.58823529411764708</v>
      </c>
      <c r="I1041" s="80">
        <f>IF((A1041-Overview!$F$43)/365=ROUND((A1041-Overview!$F$43)/365,0),I1040*0.05,I1040+U1040)</f>
        <v>15001.283162003696</v>
      </c>
      <c r="J1041" s="70">
        <f>IF(D1041&lt;Overview!$F$16,1,'='!G1041/Overview!$F$26)</f>
        <v>137.25063409457482</v>
      </c>
      <c r="K1041" s="71">
        <f>IF(D1041&lt;Overview!$F$17,'='!G1041/Overview!$F$26,Overview!$F$33)</f>
        <v>9.1428571428571423</v>
      </c>
      <c r="L1041" s="72">
        <f t="shared" si="101"/>
        <v>9.1428571428571423</v>
      </c>
      <c r="M1041" s="81">
        <f>MIN(1,Overview!$F$44*F1041*(G1041-Overview!$F$25)^2+0.2)</f>
        <v>1</v>
      </c>
      <c r="N1041" s="48">
        <f>L1041*F1041*Overview!$F$8</f>
        <v>0.12482270400293095</v>
      </c>
      <c r="O1041" s="48">
        <f>F1041*Overview!$F$6</f>
        <v>2.3686817229354781E-3</v>
      </c>
      <c r="P1041" s="122">
        <f>N1041*(H1041/G1041-(1+Overview!$F$35/'='!G1041)/(Overview!$F$37*Overview!$F$33))/('='!H1041+Overview!$F$36)</f>
        <v>1.0941302332368708E-3</v>
      </c>
      <c r="Q1041" s="128">
        <f>(N1041/G1041-P1041)*H1041*Overview!$F$29*'='!G1041^3</f>
        <v>649.61378730363299</v>
      </c>
      <c r="R1041" s="57">
        <f t="shared" si="96"/>
        <v>0</v>
      </c>
      <c r="S1041" s="58">
        <f t="shared" si="97"/>
        <v>1.1563095258623028E-3</v>
      </c>
      <c r="T1041" s="58">
        <f>IF(D1041&lt;Overview!$F$18,(1-Overview!$F$9)*'='!Q1041-'='!D1041*'='!O1041,0)</f>
        <v>0</v>
      </c>
      <c r="U1041" s="54">
        <f>IF(D1041&gt;=Overview!$F$18,(1-Overview!$F$9)*'='!Q1041-Overview!$F$18*'='!O1041,0)</f>
        <v>54.927601145137693</v>
      </c>
      <c r="V1041" s="2"/>
      <c r="W1041" s="112">
        <f>G1041/Overview!$F$19</f>
        <v>4.6810713828210222</v>
      </c>
      <c r="X1041" s="60">
        <f>G1041^3*(1+H1041*Overview!$F$38)</f>
        <v>40.064248678791884</v>
      </c>
      <c r="Y1041" s="61">
        <f>G1041^3*Overview!$F$42*(1+Overview!$F$38*H1041)+I1041*Overview!$F$39/Overview!$F$40</f>
        <v>4.2576563221310657</v>
      </c>
      <c r="AD1041" s="2"/>
    </row>
    <row r="1042" spans="1:30">
      <c r="A1042" s="34">
        <v>1039</v>
      </c>
      <c r="B1042">
        <v>1</v>
      </c>
      <c r="C1042">
        <v>24</v>
      </c>
      <c r="D1042" s="149">
        <f t="shared" si="98"/>
        <v>178.09744310451387</v>
      </c>
      <c r="E1042" s="125">
        <f>B1042/(B1042+Overview!$F$22)</f>
        <v>0.58823529411764708</v>
      </c>
      <c r="F1042" s="118">
        <f>EXP(Overview!$F$21/Overview!$F$5-Overview!$F$21/('='!C1042+273.15))</f>
        <v>1.2060497570954571</v>
      </c>
      <c r="G1042" s="77">
        <f t="shared" si="99"/>
        <v>3.1716459571105404</v>
      </c>
      <c r="H1042" s="115">
        <f t="shared" si="100"/>
        <v>0.58823529411764708</v>
      </c>
      <c r="I1042" s="80">
        <f>IF((A1042-Overview!$F$43)/365=ROUND((A1042-Overview!$F$43)/365,0),I1041*0.05,I1041+U1041)</f>
        <v>15056.210763148834</v>
      </c>
      <c r="J1042" s="70">
        <f>IF(D1042&lt;Overview!$F$16,1,'='!G1042/Overview!$F$26)</f>
        <v>137.30069078400609</v>
      </c>
      <c r="K1042" s="71">
        <f>IF(D1042&lt;Overview!$F$17,'='!G1042/Overview!$F$26,Overview!$F$33)</f>
        <v>9.1428571428571423</v>
      </c>
      <c r="L1042" s="72">
        <f t="shared" si="101"/>
        <v>9.1428571428571423</v>
      </c>
      <c r="M1042" s="81">
        <f>MIN(1,Overview!$F$44*F1042*(G1042-Overview!$F$25)^2+0.2)</f>
        <v>1</v>
      </c>
      <c r="N1042" s="48">
        <f>L1042*F1042*Overview!$F$8</f>
        <v>0.12482270400293095</v>
      </c>
      <c r="O1042" s="48">
        <f>F1042*Overview!$F$6</f>
        <v>2.3686817229354781E-3</v>
      </c>
      <c r="P1042" s="122">
        <f>N1042*(H1042/G1042-(1+Overview!$F$35/'='!G1042)/(Overview!$F$37*Overview!$F$33))/('='!H1042+Overview!$F$36)</f>
        <v>1.0916647271428815E-3</v>
      </c>
      <c r="Q1042" s="128">
        <f>(N1042/G1042-P1042)*H1042*Overview!$F$29*'='!G1042^3</f>
        <v>650.12282763361986</v>
      </c>
      <c r="R1042" s="57">
        <f t="shared" si="96"/>
        <v>0</v>
      </c>
      <c r="S1042" s="58">
        <f t="shared" si="97"/>
        <v>1.1541246727876338E-3</v>
      </c>
      <c r="T1042" s="58">
        <f>IF(D1042&lt;Overview!$F$18,(1-Overview!$F$9)*'='!Q1042-'='!D1042*'='!O1042,0)</f>
        <v>0</v>
      </c>
      <c r="U1042" s="54">
        <f>IF(D1042&gt;=Overview!$F$18,(1-Overview!$F$9)*'='!Q1042-Overview!$F$18*'='!O1042,0)</f>
        <v>54.970971381252575</v>
      </c>
      <c r="V1042" s="2"/>
      <c r="W1042" s="112">
        <f>G1042/Overview!$F$19</f>
        <v>4.6827786167289833</v>
      </c>
      <c r="X1042" s="60">
        <f>G1042^3*(1+H1042*Overview!$F$38)</f>
        <v>40.108100173737547</v>
      </c>
      <c r="Y1042" s="61">
        <f>G1042^3*Overview!$F$42*(1+Overview!$F$38*H1042)+I1042*Overview!$F$39/Overview!$F$40</f>
        <v>4.263989810616847</v>
      </c>
      <c r="AD1042" s="2"/>
    </row>
    <row r="1043" spans="1:30">
      <c r="A1043" s="34">
        <v>1040</v>
      </c>
      <c r="B1043">
        <v>1</v>
      </c>
      <c r="C1043">
        <v>24</v>
      </c>
      <c r="D1043" s="149">
        <f t="shared" si="98"/>
        <v>178.09744310451387</v>
      </c>
      <c r="E1043" s="125">
        <f>B1043/(B1043+Overview!$F$22)</f>
        <v>0.58823529411764708</v>
      </c>
      <c r="F1043" s="118">
        <f>EXP(Overview!$F$21/Overview!$F$5-Overview!$F$21/('='!C1043+273.15))</f>
        <v>1.2060497570954571</v>
      </c>
      <c r="G1043" s="77">
        <f t="shared" si="99"/>
        <v>3.1728000817833282</v>
      </c>
      <c r="H1043" s="115">
        <f t="shared" si="100"/>
        <v>0.58823529411764708</v>
      </c>
      <c r="I1043" s="80">
        <f>IF((A1043-Overview!$F$43)/365=ROUND((A1043-Overview!$F$43)/365,0),I1042*0.05,I1042+U1042)</f>
        <v>15111.181734530086</v>
      </c>
      <c r="J1043" s="70">
        <f>IF(D1043&lt;Overview!$F$16,1,'='!G1043/Overview!$F$26)</f>
        <v>137.35065289105319</v>
      </c>
      <c r="K1043" s="71">
        <f>IF(D1043&lt;Overview!$F$17,'='!G1043/Overview!$F$26,Overview!$F$33)</f>
        <v>9.1428571428571423</v>
      </c>
      <c r="L1043" s="72">
        <f t="shared" si="101"/>
        <v>9.1428571428571423</v>
      </c>
      <c r="M1043" s="81">
        <f>MIN(1,Overview!$F$44*F1043*(G1043-Overview!$F$25)^2+0.2)</f>
        <v>1</v>
      </c>
      <c r="N1043" s="48">
        <f>L1043*F1043*Overview!$F$8</f>
        <v>0.12482270400293095</v>
      </c>
      <c r="O1043" s="48">
        <f>F1043*Overview!$F$6</f>
        <v>2.3686817229354781E-3</v>
      </c>
      <c r="P1043" s="122">
        <f>N1043*(H1043/G1043-(1+Overview!$F$35/'='!G1043)/(Overview!$F$37*Overview!$F$33))/('='!H1043+Overview!$F$36)</f>
        <v>1.0892056716259992E-3</v>
      </c>
      <c r="Q1043" s="128">
        <f>(N1043/G1043-P1043)*H1043*Overview!$F$29*'='!G1043^3</f>
        <v>650.63112952355641</v>
      </c>
      <c r="R1043" s="57">
        <f t="shared" si="96"/>
        <v>0</v>
      </c>
      <c r="S1043" s="58">
        <f t="shared" si="97"/>
        <v>1.1519439480046116E-3</v>
      </c>
      <c r="T1043" s="58">
        <f>IF(D1043&lt;Overview!$F$18,(1-Overview!$F$9)*'='!Q1043-'='!D1043*'='!O1043,0)</f>
        <v>0</v>
      </c>
      <c r="U1043" s="54">
        <f>IF(D1043&gt;=Overview!$F$18,(1-Overview!$F$9)*'='!Q1043-Overview!$F$18*'='!O1043,0)</f>
        <v>55.01427870227517</v>
      </c>
      <c r="V1043" s="2"/>
      <c r="W1043" s="112">
        <f>G1043/Overview!$F$19</f>
        <v>4.6844826248092843</v>
      </c>
      <c r="X1043" s="60">
        <f>G1043^3*(1+H1043*Overview!$F$38)</f>
        <v>40.151900706603001</v>
      </c>
      <c r="Y1043" s="61">
        <f>G1043^3*Overview!$F$42*(1+Overview!$F$38*H1043)+I1043*Overview!$F$39/Overview!$F$40</f>
        <v>4.2703205971493041</v>
      </c>
      <c r="AD1043" s="2"/>
    </row>
    <row r="1044" spans="1:30">
      <c r="A1044" s="34">
        <v>1041</v>
      </c>
      <c r="B1044">
        <v>1</v>
      </c>
      <c r="C1044">
        <v>24</v>
      </c>
      <c r="D1044" s="149">
        <f t="shared" si="98"/>
        <v>178.09744310451387</v>
      </c>
      <c r="E1044" s="125">
        <f>B1044/(B1044+Overview!$F$22)</f>
        <v>0.58823529411764708</v>
      </c>
      <c r="F1044" s="118">
        <f>EXP(Overview!$F$21/Overview!$F$5-Overview!$F$21/('='!C1044+273.15))</f>
        <v>1.2060497570954571</v>
      </c>
      <c r="G1044" s="77">
        <f t="shared" si="99"/>
        <v>3.1739520257313329</v>
      </c>
      <c r="H1044" s="115">
        <f t="shared" si="100"/>
        <v>0.58823529411764708</v>
      </c>
      <c r="I1044" s="80">
        <f>IF((A1044-Overview!$F$43)/365=ROUND((A1044-Overview!$F$43)/365,0),I1043*0.05,I1043+U1043)</f>
        <v>15166.196013232362</v>
      </c>
      <c r="J1044" s="70">
        <f>IF(D1044&lt;Overview!$F$16,1,'='!G1044/Overview!$F$26)</f>
        <v>137.40052059442999</v>
      </c>
      <c r="K1044" s="71">
        <f>IF(D1044&lt;Overview!$F$17,'='!G1044/Overview!$F$26,Overview!$F$33)</f>
        <v>9.1428571428571423</v>
      </c>
      <c r="L1044" s="72">
        <f t="shared" si="101"/>
        <v>9.1428571428571423</v>
      </c>
      <c r="M1044" s="81">
        <f>MIN(1,Overview!$F$44*F1044*(G1044-Overview!$F$25)^2+0.2)</f>
        <v>1</v>
      </c>
      <c r="N1044" s="48">
        <f>L1044*F1044*Overview!$F$8</f>
        <v>0.12482270400293095</v>
      </c>
      <c r="O1044" s="48">
        <f>F1044*Overview!$F$6</f>
        <v>2.3686817229354781E-3</v>
      </c>
      <c r="P1044" s="122">
        <f>N1044*(H1044/G1044-(1+Overview!$F$35/'='!G1044)/(Overview!$F$37*Overview!$F$33))/('='!H1044+Overview!$F$36)</f>
        <v>1.0867530457848191E-3</v>
      </c>
      <c r="Q1044" s="128">
        <f>(N1044/G1044-P1044)*H1044*Overview!$F$29*'='!G1044^3</f>
        <v>651.13869355308213</v>
      </c>
      <c r="R1044" s="57">
        <f t="shared" si="96"/>
        <v>0</v>
      </c>
      <c r="S1044" s="58">
        <f t="shared" si="97"/>
        <v>1.1497673437128075E-3</v>
      </c>
      <c r="T1044" s="58">
        <f>IF(D1044&lt;Overview!$F$18,(1-Overview!$F$9)*'='!Q1044-'='!D1044*'='!O1044,0)</f>
        <v>0</v>
      </c>
      <c r="U1044" s="54">
        <f>IF(D1044&gt;=Overview!$F$18,(1-Overview!$F$9)*'='!Q1044-Overview!$F$18*'='!O1044,0)</f>
        <v>55.057523157590765</v>
      </c>
      <c r="V1044" s="2"/>
      <c r="W1044" s="112">
        <f>G1044/Overview!$F$19</f>
        <v>4.6861834131571429</v>
      </c>
      <c r="X1044" s="60">
        <f>G1044^3*(1+H1044*Overview!$F$38)</f>
        <v>40.195650264824209</v>
      </c>
      <c r="Y1044" s="61">
        <f>G1044^3*Overview!$F$42*(1+Overview!$F$38*H1044)+I1044*Overview!$F$39/Overview!$F$40</f>
        <v>4.2766486778637303</v>
      </c>
      <c r="AD1044" s="2"/>
    </row>
    <row r="1045" spans="1:30">
      <c r="A1045" s="34">
        <v>1042</v>
      </c>
      <c r="B1045">
        <v>1</v>
      </c>
      <c r="C1045">
        <v>24</v>
      </c>
      <c r="D1045" s="149">
        <f t="shared" si="98"/>
        <v>178.09744310451387</v>
      </c>
      <c r="E1045" s="125">
        <f>B1045/(B1045+Overview!$F$22)</f>
        <v>0.58823529411764708</v>
      </c>
      <c r="F1045" s="118">
        <f>EXP(Overview!$F$21/Overview!$F$5-Overview!$F$21/('='!C1045+273.15))</f>
        <v>1.2060497570954571</v>
      </c>
      <c r="G1045" s="77">
        <f t="shared" si="99"/>
        <v>3.1751017930750458</v>
      </c>
      <c r="H1045" s="115">
        <f t="shared" si="100"/>
        <v>0.58823529411764708</v>
      </c>
      <c r="I1045" s="80">
        <f>IF((A1045-Overview!$F$43)/365=ROUND((A1045-Overview!$F$43)/365,0),I1044*0.05,I1044+U1044)</f>
        <v>15221.253536389953</v>
      </c>
      <c r="J1045" s="70">
        <f>IF(D1045&lt;Overview!$F$16,1,'='!G1045/Overview!$F$26)</f>
        <v>137.4502940725128</v>
      </c>
      <c r="K1045" s="71">
        <f>IF(D1045&lt;Overview!$F$17,'='!G1045/Overview!$F$26,Overview!$F$33)</f>
        <v>9.1428571428571423</v>
      </c>
      <c r="L1045" s="72">
        <f t="shared" si="101"/>
        <v>9.1428571428571423</v>
      </c>
      <c r="M1045" s="81">
        <f>MIN(1,Overview!$F$44*F1045*(G1045-Overview!$F$25)^2+0.2)</f>
        <v>1</v>
      </c>
      <c r="N1045" s="48">
        <f>L1045*F1045*Overview!$F$8</f>
        <v>0.12482270400293095</v>
      </c>
      <c r="O1045" s="48">
        <f>F1045*Overview!$F$6</f>
        <v>2.3686817229354781E-3</v>
      </c>
      <c r="P1045" s="122">
        <f>N1045*(H1045/G1045-(1+Overview!$F$35/'='!G1045)/(Overview!$F$37*Overview!$F$33))/('='!H1045+Overview!$F$36)</f>
        <v>1.0843068288041583E-3</v>
      </c>
      <c r="Q1045" s="128">
        <f>(N1045/G1045-P1045)*H1045*Overview!$F$29*'='!G1045^3</f>
        <v>651.64552030366303</v>
      </c>
      <c r="R1045" s="57">
        <f t="shared" si="96"/>
        <v>0</v>
      </c>
      <c r="S1045" s="58">
        <f t="shared" si="97"/>
        <v>1.1475948521265332E-3</v>
      </c>
      <c r="T1045" s="58">
        <f>IF(D1045&lt;Overview!$F$18,(1-Overview!$F$9)*'='!Q1045-'='!D1045*'='!O1045,0)</f>
        <v>0</v>
      </c>
      <c r="U1045" s="54">
        <f>IF(D1045&gt;=Overview!$F$18,(1-Overview!$F$9)*'='!Q1045-Overview!$F$18*'='!O1045,0)</f>
        <v>55.100704796740253</v>
      </c>
      <c r="V1045" s="2"/>
      <c r="W1045" s="112">
        <f>G1045/Overview!$F$19</f>
        <v>4.6878809878562615</v>
      </c>
      <c r="X1045" s="60">
        <f>G1045^3*(1+H1045*Overview!$F$38)</f>
        <v>40.239348836206432</v>
      </c>
      <c r="Y1045" s="61">
        <f>G1045^3*Overview!$F$42*(1+Overview!$F$38*H1045)+I1045*Overview!$F$39/Overview!$F$40</f>
        <v>4.2829740489307966</v>
      </c>
      <c r="AD1045" s="2"/>
    </row>
    <row r="1046" spans="1:30">
      <c r="A1046" s="34">
        <v>1043</v>
      </c>
      <c r="B1046">
        <v>1</v>
      </c>
      <c r="C1046">
        <v>24</v>
      </c>
      <c r="D1046" s="149">
        <f t="shared" si="98"/>
        <v>178.09744310451387</v>
      </c>
      <c r="E1046" s="125">
        <f>B1046/(B1046+Overview!$F$22)</f>
        <v>0.58823529411764708</v>
      </c>
      <c r="F1046" s="118">
        <f>EXP(Overview!$F$21/Overview!$F$5-Overview!$F$21/('='!C1046+273.15))</f>
        <v>1.2060497570954571</v>
      </c>
      <c r="G1046" s="77">
        <f t="shared" si="99"/>
        <v>3.1762493879271725</v>
      </c>
      <c r="H1046" s="115">
        <f t="shared" si="100"/>
        <v>0.58823529411764708</v>
      </c>
      <c r="I1046" s="80">
        <f>IF((A1046-Overview!$F$43)/365=ROUND((A1046-Overview!$F$43)/365,0),I1045*0.05,I1045+U1045)</f>
        <v>15276.354241186693</v>
      </c>
      <c r="J1046" s="70">
        <f>IF(D1046&lt;Overview!$F$16,1,'='!G1046/Overview!$F$26)</f>
        <v>137.49997350334081</v>
      </c>
      <c r="K1046" s="71">
        <f>IF(D1046&lt;Overview!$F$17,'='!G1046/Overview!$F$26,Overview!$F$33)</f>
        <v>9.1428571428571423</v>
      </c>
      <c r="L1046" s="72">
        <f t="shared" si="101"/>
        <v>9.1428571428571423</v>
      </c>
      <c r="M1046" s="81">
        <f>MIN(1,Overview!$F$44*F1046*(G1046-Overview!$F$25)^2+0.2)</f>
        <v>1</v>
      </c>
      <c r="N1046" s="48">
        <f>L1046*F1046*Overview!$F$8</f>
        <v>0.12482270400293095</v>
      </c>
      <c r="O1046" s="48">
        <f>F1046*Overview!$F$6</f>
        <v>2.3686817229354781E-3</v>
      </c>
      <c r="P1046" s="122">
        <f>N1046*(H1046/G1046-(1+Overview!$F$35/'='!G1046)/(Overview!$F$37*Overview!$F$33))/('='!H1046+Overview!$F$36)</f>
        <v>1.0818669999546049E-3</v>
      </c>
      <c r="Q1046" s="128">
        <f>(N1046/G1046-P1046)*H1046*Overview!$F$29*'='!G1046^3</f>
        <v>652.15161035857898</v>
      </c>
      <c r="R1046" s="57">
        <f t="shared" si="96"/>
        <v>0</v>
      </c>
      <c r="S1046" s="58">
        <f t="shared" si="97"/>
        <v>1.1454264654748067E-3</v>
      </c>
      <c r="T1046" s="58">
        <f>IF(D1046&lt;Overview!$F$18,(1-Overview!$F$9)*'='!Q1046-'='!D1046*'='!O1046,0)</f>
        <v>0</v>
      </c>
      <c r="U1046" s="54">
        <f>IF(D1046&gt;=Overview!$F$18,(1-Overview!$F$9)*'='!Q1046-Overview!$F$18*'='!O1046,0)</f>
        <v>55.143823669419092</v>
      </c>
      <c r="V1046" s="2"/>
      <c r="W1046" s="112">
        <f>G1046/Overview!$F$19</f>
        <v>4.6895753549788459</v>
      </c>
      <c r="X1046" s="60">
        <f>G1046^3*(1+H1046*Overview!$F$38)</f>
        <v>40.282996408922621</v>
      </c>
      <c r="Y1046" s="61">
        <f>G1046^3*Overview!$F$42*(1+Overview!$F$38*H1046)+I1046*Overview!$F$39/Overview!$F$40</f>
        <v>4.2892967065564207</v>
      </c>
      <c r="AD1046" s="2"/>
    </row>
    <row r="1047" spans="1:30">
      <c r="A1047" s="34">
        <v>1044</v>
      </c>
      <c r="B1047">
        <v>1</v>
      </c>
      <c r="C1047">
        <v>24</v>
      </c>
      <c r="D1047" s="149">
        <f t="shared" si="98"/>
        <v>178.09744310451387</v>
      </c>
      <c r="E1047" s="125">
        <f>B1047/(B1047+Overview!$F$22)</f>
        <v>0.58823529411764708</v>
      </c>
      <c r="F1047" s="118">
        <f>EXP(Overview!$F$21/Overview!$F$5-Overview!$F$21/('='!C1047+273.15))</f>
        <v>1.2060497570954571</v>
      </c>
      <c r="G1047" s="77">
        <f t="shared" si="99"/>
        <v>3.1773948143926471</v>
      </c>
      <c r="H1047" s="115">
        <f t="shared" si="100"/>
        <v>0.58823529411764708</v>
      </c>
      <c r="I1047" s="80">
        <f>IF((A1047-Overview!$F$43)/365=ROUND((A1047-Overview!$F$43)/365,0),I1046*0.05,I1046+U1046)</f>
        <v>15331.498064856112</v>
      </c>
      <c r="J1047" s="70">
        <f>IF(D1047&lt;Overview!$F$16,1,'='!G1047/Overview!$F$26)</f>
        <v>137.54955906461677</v>
      </c>
      <c r="K1047" s="71">
        <f>IF(D1047&lt;Overview!$F$17,'='!G1047/Overview!$F$26,Overview!$F$33)</f>
        <v>9.1428571428571423</v>
      </c>
      <c r="L1047" s="72">
        <f t="shared" si="101"/>
        <v>9.1428571428571423</v>
      </c>
      <c r="M1047" s="81">
        <f>MIN(1,Overview!$F$44*F1047*(G1047-Overview!$F$25)^2+0.2)</f>
        <v>1</v>
      </c>
      <c r="N1047" s="48">
        <f>L1047*F1047*Overview!$F$8</f>
        <v>0.12482270400293095</v>
      </c>
      <c r="O1047" s="48">
        <f>F1047*Overview!$F$6</f>
        <v>2.3686817229354781E-3</v>
      </c>
      <c r="P1047" s="122">
        <f>N1047*(H1047/G1047-(1+Overview!$F$35/'='!G1047)/(Overview!$F$37*Overview!$F$33))/('='!H1047+Overview!$F$36)</f>
        <v>1.0794335385920866E-3</v>
      </c>
      <c r="Q1047" s="128">
        <f>(N1047/G1047-P1047)*H1047*Overview!$F$29*'='!G1047^3</f>
        <v>652.65696430290927</v>
      </c>
      <c r="R1047" s="57">
        <f t="shared" si="96"/>
        <v>0</v>
      </c>
      <c r="S1047" s="58">
        <f t="shared" si="97"/>
        <v>1.1432621760013339E-3</v>
      </c>
      <c r="T1047" s="58">
        <f>IF(D1047&lt;Overview!$F$18,(1-Overview!$F$9)*'='!Q1047-'='!D1047*'='!O1047,0)</f>
        <v>0</v>
      </c>
      <c r="U1047" s="54">
        <f>IF(D1047&gt;=Overview!$F$18,(1-Overview!$F$9)*'='!Q1047-Overview!$F$18*'='!O1047,0)</f>
        <v>55.186879825476034</v>
      </c>
      <c r="V1047" s="2"/>
      <c r="W1047" s="112">
        <f>G1047/Overview!$F$19</f>
        <v>4.6912665205856294</v>
      </c>
      <c r="X1047" s="60">
        <f>G1047^3*(1+H1047*Overview!$F$38)</f>
        <v>40.326592971511744</v>
      </c>
      <c r="Y1047" s="61">
        <f>G1047^3*Overview!$F$42*(1+Overview!$F$38*H1047)+I1047*Overview!$F$39/Overview!$F$40</f>
        <v>4.2956166469816219</v>
      </c>
      <c r="AD1047" s="2"/>
    </row>
    <row r="1048" spans="1:30">
      <c r="A1048" s="34">
        <v>1045</v>
      </c>
      <c r="B1048">
        <v>1</v>
      </c>
      <c r="C1048">
        <v>24</v>
      </c>
      <c r="D1048" s="149">
        <f t="shared" si="98"/>
        <v>178.09744310451387</v>
      </c>
      <c r="E1048" s="125">
        <f>B1048/(B1048+Overview!$F$22)</f>
        <v>0.58823529411764708</v>
      </c>
      <c r="F1048" s="118">
        <f>EXP(Overview!$F$21/Overview!$F$5-Overview!$F$21/('='!C1048+273.15))</f>
        <v>1.2060497570954571</v>
      </c>
      <c r="G1048" s="77">
        <f t="shared" si="99"/>
        <v>3.1785380765686484</v>
      </c>
      <c r="H1048" s="115">
        <f t="shared" si="100"/>
        <v>0.58823529411764708</v>
      </c>
      <c r="I1048" s="80">
        <f>IF((A1048-Overview!$F$43)/365=ROUND((A1048-Overview!$F$43)/365,0),I1047*0.05,I1047+U1047)</f>
        <v>15386.684944681589</v>
      </c>
      <c r="J1048" s="70">
        <f>IF(D1048&lt;Overview!$F$16,1,'='!G1048/Overview!$F$26)</f>
        <v>137.59905093370773</v>
      </c>
      <c r="K1048" s="71">
        <f>IF(D1048&lt;Overview!$F$17,'='!G1048/Overview!$F$26,Overview!$F$33)</f>
        <v>9.1428571428571423</v>
      </c>
      <c r="L1048" s="72">
        <f t="shared" si="101"/>
        <v>9.1428571428571423</v>
      </c>
      <c r="M1048" s="81">
        <f>MIN(1,Overview!$F$44*F1048*(G1048-Overview!$F$25)^2+0.2)</f>
        <v>1</v>
      </c>
      <c r="N1048" s="48">
        <f>L1048*F1048*Overview!$F$8</f>
        <v>0.12482270400293095</v>
      </c>
      <c r="O1048" s="48">
        <f>F1048*Overview!$F$6</f>
        <v>2.3686817229354781E-3</v>
      </c>
      <c r="P1048" s="122">
        <f>N1048*(H1048/G1048-(1+Overview!$F$35/'='!G1048)/(Overview!$F$37*Overview!$F$33))/('='!H1048+Overview!$F$36)</f>
        <v>1.0770064241574244E-3</v>
      </c>
      <c r="Q1048" s="128">
        <f>(N1048/G1048-P1048)*H1048*Overview!$F$29*'='!G1048^3</f>
        <v>653.16158272352084</v>
      </c>
      <c r="R1048" s="57">
        <f t="shared" si="96"/>
        <v>0</v>
      </c>
      <c r="S1048" s="58">
        <f t="shared" si="97"/>
        <v>1.1411019759644725E-3</v>
      </c>
      <c r="T1048" s="58">
        <f>IF(D1048&lt;Overview!$F$18,(1-Overview!$F$9)*'='!Q1048-'='!D1048*'='!O1048,0)</f>
        <v>0</v>
      </c>
      <c r="U1048" s="54">
        <f>IF(D1048&gt;=Overview!$F$18,(1-Overview!$F$9)*'='!Q1048-Overview!$F$18*'='!O1048,0)</f>
        <v>55.22987331491214</v>
      </c>
      <c r="V1048" s="2"/>
      <c r="W1048" s="112">
        <f>G1048/Overview!$F$19</f>
        <v>4.6929544907258949</v>
      </c>
      <c r="X1048" s="60">
        <f>G1048^3*(1+H1048*Overview!$F$38)</f>
        <v>40.370138512877233</v>
      </c>
      <c r="Y1048" s="61">
        <f>G1048^3*Overview!$F$42*(1+Overview!$F$38*H1048)+I1048*Overview!$F$39/Overview!$F$40</f>
        <v>4.3019338664823872</v>
      </c>
      <c r="AD1048" s="2"/>
    </row>
    <row r="1049" spans="1:30">
      <c r="A1049" s="34">
        <v>1046</v>
      </c>
      <c r="B1049">
        <v>1</v>
      </c>
      <c r="C1049">
        <v>24</v>
      </c>
      <c r="D1049" s="149">
        <f t="shared" si="98"/>
        <v>178.09744310451387</v>
      </c>
      <c r="E1049" s="125">
        <f>B1049/(B1049+Overview!$F$22)</f>
        <v>0.58823529411764708</v>
      </c>
      <c r="F1049" s="118">
        <f>EXP(Overview!$F$21/Overview!$F$5-Overview!$F$21/('='!C1049+273.15))</f>
        <v>1.2060497570954571</v>
      </c>
      <c r="G1049" s="77">
        <f t="shared" si="99"/>
        <v>3.179679178544613</v>
      </c>
      <c r="H1049" s="115">
        <f t="shared" si="100"/>
        <v>0.58823529411764708</v>
      </c>
      <c r="I1049" s="80">
        <f>IF((A1049-Overview!$F$43)/365=ROUND((A1049-Overview!$F$43)/365,0),I1048*0.05,I1048+U1048)</f>
        <v>15441.914817996501</v>
      </c>
      <c r="J1049" s="70">
        <f>IF(D1049&lt;Overview!$F$16,1,'='!G1049/Overview!$F$26)</f>
        <v>137.6484492876456</v>
      </c>
      <c r="K1049" s="71">
        <f>IF(D1049&lt;Overview!$F$17,'='!G1049/Overview!$F$26,Overview!$F$33)</f>
        <v>9.1428571428571423</v>
      </c>
      <c r="L1049" s="72">
        <f t="shared" si="101"/>
        <v>9.1428571428571423</v>
      </c>
      <c r="M1049" s="81">
        <f>MIN(1,Overview!$F$44*F1049*(G1049-Overview!$F$25)^2+0.2)</f>
        <v>1</v>
      </c>
      <c r="N1049" s="48">
        <f>L1049*F1049*Overview!$F$8</f>
        <v>0.12482270400293095</v>
      </c>
      <c r="O1049" s="48">
        <f>F1049*Overview!$F$6</f>
        <v>2.3686817229354781E-3</v>
      </c>
      <c r="P1049" s="122">
        <f>N1049*(H1049/G1049-(1+Overview!$F$35/'='!G1049)/(Overview!$F$37*Overview!$F$33))/('='!H1049+Overview!$F$36)</f>
        <v>1.0745856361759039E-3</v>
      </c>
      <c r="Q1049" s="128">
        <f>(N1049/G1049-P1049)*H1049*Overview!$F$29*'='!G1049^3</f>
        <v>653.66546620905262</v>
      </c>
      <c r="R1049" s="57">
        <f t="shared" si="96"/>
        <v>0</v>
      </c>
      <c r="S1049" s="58">
        <f t="shared" si="97"/>
        <v>1.1389458576372129E-3</v>
      </c>
      <c r="T1049" s="58">
        <f>IF(D1049&lt;Overview!$F$18,(1-Overview!$F$9)*'='!Q1049-'='!D1049*'='!O1049,0)</f>
        <v>0</v>
      </c>
      <c r="U1049" s="54">
        <f>IF(D1049&gt;=Overview!$F$18,(1-Overview!$F$9)*'='!Q1049-Overview!$F$18*'='!O1049,0)</f>
        <v>55.272804187879451</v>
      </c>
      <c r="V1049" s="2"/>
      <c r="W1049" s="112">
        <f>G1049/Overview!$F$19</f>
        <v>4.6946392714374916</v>
      </c>
      <c r="X1049" s="60">
        <f>G1049^3*(1+H1049*Overview!$F$38)</f>
        <v>40.413633022285296</v>
      </c>
      <c r="Y1049" s="61">
        <f>G1049^3*Overview!$F$42*(1+Overview!$F$38*H1049)+I1049*Overview!$F$39/Overview!$F$40</f>
        <v>4.3082483613695244</v>
      </c>
      <c r="AD1049" s="2"/>
    </row>
    <row r="1050" spans="1:30">
      <c r="A1050" s="34">
        <v>1047</v>
      </c>
      <c r="B1050">
        <v>1</v>
      </c>
      <c r="C1050">
        <v>24</v>
      </c>
      <c r="D1050" s="149">
        <f t="shared" si="98"/>
        <v>178.09744310451387</v>
      </c>
      <c r="E1050" s="125">
        <f>B1050/(B1050+Overview!$F$22)</f>
        <v>0.58823529411764708</v>
      </c>
      <c r="F1050" s="118">
        <f>EXP(Overview!$F$21/Overview!$F$5-Overview!$F$21/('='!C1050+273.15))</f>
        <v>1.2060497570954571</v>
      </c>
      <c r="G1050" s="77">
        <f t="shared" si="99"/>
        <v>3.1808181244022502</v>
      </c>
      <c r="H1050" s="115">
        <f t="shared" si="100"/>
        <v>0.58823529411764708</v>
      </c>
      <c r="I1050" s="80">
        <f>IF((A1050-Overview!$F$43)/365=ROUND((A1050-Overview!$F$43)/365,0),I1049*0.05,I1049+U1049)</f>
        <v>15497.187622184381</v>
      </c>
      <c r="J1050" s="70">
        <f>IF(D1050&lt;Overview!$F$16,1,'='!G1050/Overview!$F$26)</f>
        <v>137.69775430312771</v>
      </c>
      <c r="K1050" s="71">
        <f>IF(D1050&lt;Overview!$F$17,'='!G1050/Overview!$F$26,Overview!$F$33)</f>
        <v>9.1428571428571423</v>
      </c>
      <c r="L1050" s="72">
        <f t="shared" si="101"/>
        <v>9.1428571428571423</v>
      </c>
      <c r="M1050" s="81">
        <f>MIN(1,Overview!$F$44*F1050*(G1050-Overview!$F$25)^2+0.2)</f>
        <v>1</v>
      </c>
      <c r="N1050" s="48">
        <f>L1050*F1050*Overview!$F$8</f>
        <v>0.12482270400293095</v>
      </c>
      <c r="O1050" s="48">
        <f>F1050*Overview!$F$6</f>
        <v>2.3686817229354781E-3</v>
      </c>
      <c r="P1050" s="122">
        <f>N1050*(H1050/G1050-(1+Overview!$F$35/'='!G1050)/(Overview!$F$37*Overview!$F$33))/('='!H1050+Overview!$F$36)</f>
        <v>1.0721711542568341E-3</v>
      </c>
      <c r="Q1050" s="128">
        <f>(N1050/G1050-P1050)*H1050*Overview!$F$29*'='!G1050^3</f>
        <v>654.16861534990369</v>
      </c>
      <c r="R1050" s="57">
        <f t="shared" si="96"/>
        <v>0</v>
      </c>
      <c r="S1050" s="58">
        <f t="shared" si="97"/>
        <v>1.1367938133071396E-3</v>
      </c>
      <c r="T1050" s="58">
        <f>IF(D1050&lt;Overview!$F$18,(1-Overview!$F$9)*'='!Q1050-'='!D1050*'='!O1050,0)</f>
        <v>0</v>
      </c>
      <c r="U1050" s="54">
        <f>IF(D1050&gt;=Overview!$F$18,(1-Overview!$F$9)*'='!Q1050-Overview!$F$18*'='!O1050,0)</f>
        <v>55.315672494679959</v>
      </c>
      <c r="V1050" s="2"/>
      <c r="W1050" s="112">
        <f>G1050/Overview!$F$19</f>
        <v>4.6963208687468629</v>
      </c>
      <c r="X1050" s="60">
        <f>G1050^3*(1+H1050*Overview!$F$38)</f>
        <v>40.457076489363324</v>
      </c>
      <c r="Y1050" s="61">
        <f>G1050^3*Overview!$F$42*(1+Overview!$F$38*H1050)+I1050*Overview!$F$39/Overview!$F$40</f>
        <v>4.3145601279885293</v>
      </c>
      <c r="AD1050" s="2"/>
    </row>
    <row r="1051" spans="1:30">
      <c r="A1051" s="34">
        <v>1048</v>
      </c>
      <c r="B1051">
        <v>1</v>
      </c>
      <c r="C1051">
        <v>24</v>
      </c>
      <c r="D1051" s="149">
        <f t="shared" si="98"/>
        <v>178.09744310451387</v>
      </c>
      <c r="E1051" s="125">
        <f>B1051/(B1051+Overview!$F$22)</f>
        <v>0.58823529411764708</v>
      </c>
      <c r="F1051" s="118">
        <f>EXP(Overview!$F$21/Overview!$F$5-Overview!$F$21/('='!C1051+273.15))</f>
        <v>1.2060497570954571</v>
      </c>
      <c r="G1051" s="77">
        <f t="shared" si="99"/>
        <v>3.1819549182155575</v>
      </c>
      <c r="H1051" s="115">
        <f t="shared" si="100"/>
        <v>0.58823529411764708</v>
      </c>
      <c r="I1051" s="80">
        <f>IF((A1051-Overview!$F$43)/365=ROUND((A1051-Overview!$F$43)/365,0),I1050*0.05,I1050+U1050)</f>
        <v>15552.503294679062</v>
      </c>
      <c r="J1051" s="70">
        <f>IF(D1051&lt;Overview!$F$16,1,'='!G1051/Overview!$F$26)</f>
        <v>137.74696615651766</v>
      </c>
      <c r="K1051" s="71">
        <f>IF(D1051&lt;Overview!$F$17,'='!G1051/Overview!$F$26,Overview!$F$33)</f>
        <v>9.1428571428571423</v>
      </c>
      <c r="L1051" s="72">
        <f t="shared" si="101"/>
        <v>9.1428571428571423</v>
      </c>
      <c r="M1051" s="81">
        <f>MIN(1,Overview!$F$44*F1051*(G1051-Overview!$F$25)^2+0.2)</f>
        <v>1</v>
      </c>
      <c r="N1051" s="48">
        <f>L1051*F1051*Overview!$F$8</f>
        <v>0.12482270400293095</v>
      </c>
      <c r="O1051" s="48">
        <f>F1051*Overview!$F$6</f>
        <v>2.3686817229354781E-3</v>
      </c>
      <c r="P1051" s="122">
        <f>N1051*(H1051/G1051-(1+Overview!$F$35/'='!G1051)/(Overview!$F$37*Overview!$F$33))/('='!H1051+Overview!$F$36)</f>
        <v>1.069762958093126E-3</v>
      </c>
      <c r="Q1051" s="128">
        <f>(N1051/G1051-P1051)*H1051*Overview!$F$29*'='!G1051^3</f>
        <v>654.67103073821932</v>
      </c>
      <c r="R1051" s="57">
        <f t="shared" si="96"/>
        <v>0</v>
      </c>
      <c r="S1051" s="58">
        <f t="shared" si="97"/>
        <v>1.1346458352764152E-3</v>
      </c>
      <c r="T1051" s="58">
        <f>IF(D1051&lt;Overview!$F$18,(1-Overview!$F$9)*'='!Q1051-'='!D1051*'='!O1051,0)</f>
        <v>0</v>
      </c>
      <c r="U1051" s="54">
        <f>IF(D1051&gt;=Overview!$F$18,(1-Overview!$F$9)*'='!Q1051-Overview!$F$18*'='!O1051,0)</f>
        <v>55.358478285764448</v>
      </c>
      <c r="V1051" s="2"/>
      <c r="W1051" s="112">
        <f>G1051/Overview!$F$19</f>
        <v>4.6979992886690649</v>
      </c>
      <c r="X1051" s="60">
        <f>G1051^3*(1+H1051*Overview!$F$38)</f>
        <v>40.500468904098298</v>
      </c>
      <c r="Y1051" s="61">
        <f>G1051^3*Overview!$F$42*(1+Overview!$F$38*H1051)+I1051*Overview!$F$39/Overview!$F$40</f>
        <v>4.320869162719446</v>
      </c>
      <c r="AD1051" s="2"/>
    </row>
    <row r="1052" spans="1:30">
      <c r="A1052" s="34">
        <v>1049</v>
      </c>
      <c r="B1052">
        <v>1</v>
      </c>
      <c r="C1052">
        <v>24</v>
      </c>
      <c r="D1052" s="149">
        <f t="shared" si="98"/>
        <v>178.09744310451387</v>
      </c>
      <c r="E1052" s="125">
        <f>B1052/(B1052+Overview!$F$22)</f>
        <v>0.58823529411764708</v>
      </c>
      <c r="F1052" s="118">
        <f>EXP(Overview!$F$21/Overview!$F$5-Overview!$F$21/('='!C1052+273.15))</f>
        <v>1.2060497570954571</v>
      </c>
      <c r="G1052" s="77">
        <f t="shared" si="99"/>
        <v>3.1830895640508339</v>
      </c>
      <c r="H1052" s="115">
        <f t="shared" si="100"/>
        <v>0.58823529411764708</v>
      </c>
      <c r="I1052" s="80">
        <f>IF((A1052-Overview!$F$43)/365=ROUND((A1052-Overview!$F$43)/365,0),I1051*0.05,I1051+U1051)</f>
        <v>15607.861772964827</v>
      </c>
      <c r="J1052" s="70">
        <f>IF(D1052&lt;Overview!$F$16,1,'='!G1052/Overview!$F$26)</f>
        <v>137.79608502384562</v>
      </c>
      <c r="K1052" s="71">
        <f>IF(D1052&lt;Overview!$F$17,'='!G1052/Overview!$F$26,Overview!$F$33)</f>
        <v>9.1428571428571423</v>
      </c>
      <c r="L1052" s="72">
        <f t="shared" si="101"/>
        <v>9.1428571428571423</v>
      </c>
      <c r="M1052" s="81">
        <f>MIN(1,Overview!$F$44*F1052*(G1052-Overview!$F$25)^2+0.2)</f>
        <v>1</v>
      </c>
      <c r="N1052" s="48">
        <f>L1052*F1052*Overview!$F$8</f>
        <v>0.12482270400293095</v>
      </c>
      <c r="O1052" s="48">
        <f>F1052*Overview!$F$6</f>
        <v>2.3686817229354781E-3</v>
      </c>
      <c r="P1052" s="122">
        <f>N1052*(H1052/G1052-(1+Overview!$F$35/'='!G1052)/(Overview!$F$37*Overview!$F$33))/('='!H1052+Overview!$F$36)</f>
        <v>1.0673610274608586E-3</v>
      </c>
      <c r="Q1052" s="128">
        <f>(N1052/G1052-P1052)*H1052*Overview!$F$29*'='!G1052^3</f>
        <v>655.1727129678784</v>
      </c>
      <c r="R1052" s="57">
        <f t="shared" si="96"/>
        <v>0</v>
      </c>
      <c r="S1052" s="58">
        <f t="shared" si="97"/>
        <v>1.1325019158617449E-3</v>
      </c>
      <c r="T1052" s="58">
        <f>IF(D1052&lt;Overview!$F$18,(1-Overview!$F$9)*'='!Q1052-'='!D1052*'='!O1052,0)</f>
        <v>0</v>
      </c>
      <c r="U1052" s="54">
        <f>IF(D1052&gt;=Overview!$F$18,(1-Overview!$F$9)*'='!Q1052-Overview!$F$18*'='!O1052,0)</f>
        <v>55.401221611731401</v>
      </c>
      <c r="V1052" s="2"/>
      <c r="W1052" s="112">
        <f>G1052/Overview!$F$19</f>
        <v>4.6996745372077866</v>
      </c>
      <c r="X1052" s="60">
        <f>G1052^3*(1+H1052*Overview!$F$38)</f>
        <v>40.543810256835158</v>
      </c>
      <c r="Y1052" s="61">
        <f>G1052^3*Overview!$F$42*(1+Overview!$F$38*H1052)+I1052*Overview!$F$39/Overview!$F$40</f>
        <v>4.3271754619767258</v>
      </c>
      <c r="AD1052" s="2"/>
    </row>
    <row r="1053" spans="1:30">
      <c r="A1053" s="34">
        <v>1050</v>
      </c>
      <c r="B1053">
        <v>1</v>
      </c>
      <c r="C1053">
        <v>24</v>
      </c>
      <c r="D1053" s="149">
        <f t="shared" si="98"/>
        <v>178.09744310451387</v>
      </c>
      <c r="E1053" s="125">
        <f>B1053/(B1053+Overview!$F$22)</f>
        <v>0.58823529411764708</v>
      </c>
      <c r="F1053" s="118">
        <f>EXP(Overview!$F$21/Overview!$F$5-Overview!$F$21/('='!C1053+273.15))</f>
        <v>1.2060497570954571</v>
      </c>
      <c r="G1053" s="77">
        <f t="shared" si="99"/>
        <v>3.1842220659666958</v>
      </c>
      <c r="H1053" s="115">
        <f t="shared" si="100"/>
        <v>0.58823529411764708</v>
      </c>
      <c r="I1053" s="80">
        <f>IF((A1053-Overview!$F$43)/365=ROUND((A1053-Overview!$F$43)/365,0),I1052*0.05,I1052+U1052)</f>
        <v>15663.262994576558</v>
      </c>
      <c r="J1053" s="70">
        <f>IF(D1053&lt;Overview!$F$16,1,'='!G1053/Overview!$F$26)</f>
        <v>137.84511108080935</v>
      </c>
      <c r="K1053" s="71">
        <f>IF(D1053&lt;Overview!$F$17,'='!G1053/Overview!$F$26,Overview!$F$33)</f>
        <v>9.1428571428571423</v>
      </c>
      <c r="L1053" s="72">
        <f t="shared" si="101"/>
        <v>9.1428571428571423</v>
      </c>
      <c r="M1053" s="81">
        <f>MIN(1,Overview!$F$44*F1053*(G1053-Overview!$F$25)^2+0.2)</f>
        <v>1</v>
      </c>
      <c r="N1053" s="48">
        <f>L1053*F1053*Overview!$F$8</f>
        <v>0.12482270400293095</v>
      </c>
      <c r="O1053" s="48">
        <f>F1053*Overview!$F$6</f>
        <v>2.3686817229354781E-3</v>
      </c>
      <c r="P1053" s="122">
        <f>N1053*(H1053/G1053-(1+Overview!$F$35/'='!G1053)/(Overview!$F$37*Overview!$F$33))/('='!H1053+Overview!$F$36)</f>
        <v>1.0649653422188556E-3</v>
      </c>
      <c r="Q1053" s="128">
        <f>(N1053/G1053-P1053)*H1053*Overview!$F$29*'='!G1053^3</f>
        <v>655.673662634479</v>
      </c>
      <c r="R1053" s="57">
        <f t="shared" si="96"/>
        <v>0</v>
      </c>
      <c r="S1053" s="58">
        <f t="shared" si="97"/>
        <v>1.1303620473943512E-3</v>
      </c>
      <c r="T1053" s="58">
        <f>IF(D1053&lt;Overview!$F$18,(1-Overview!$F$9)*'='!Q1053-'='!D1053*'='!O1053,0)</f>
        <v>0</v>
      </c>
      <c r="U1053" s="54">
        <f>IF(D1053&gt;=Overview!$F$18,(1-Overview!$F$9)*'='!Q1053-Overview!$F$18*'='!O1053,0)</f>
        <v>55.443902523325775</v>
      </c>
      <c r="V1053" s="2"/>
      <c r="W1053" s="112">
        <f>G1053/Overview!$F$19</f>
        <v>4.7013466203553751</v>
      </c>
      <c r="X1053" s="60">
        <f>G1053^3*(1+H1053*Overview!$F$38)</f>
        <v>40.58710053827523</v>
      </c>
      <c r="Y1053" s="61">
        <f>G1053^3*Overview!$F$42*(1+Overview!$F$38*H1053)+I1053*Overview!$F$39/Overview!$F$40</f>
        <v>4.3334790222090973</v>
      </c>
      <c r="AD1053" s="2"/>
    </row>
    <row r="1054" spans="1:30">
      <c r="A1054" s="34">
        <v>1051</v>
      </c>
      <c r="B1054">
        <v>1</v>
      </c>
      <c r="C1054">
        <v>24</v>
      </c>
      <c r="D1054" s="149">
        <f t="shared" si="98"/>
        <v>178.09744310451387</v>
      </c>
      <c r="E1054" s="125">
        <f>B1054/(B1054+Overview!$F$22)</f>
        <v>0.58823529411764708</v>
      </c>
      <c r="F1054" s="118">
        <f>EXP(Overview!$F$21/Overview!$F$5-Overview!$F$21/('='!C1054+273.15))</f>
        <v>1.2060497570954571</v>
      </c>
      <c r="G1054" s="77">
        <f t="shared" si="99"/>
        <v>3.1853524280140899</v>
      </c>
      <c r="H1054" s="115">
        <f t="shared" si="100"/>
        <v>0.58823529411764708</v>
      </c>
      <c r="I1054" s="80">
        <f>IF((A1054-Overview!$F$43)/365=ROUND((A1054-Overview!$F$43)/365,0),I1053*0.05,I1053+U1053)</f>
        <v>15718.706897099884</v>
      </c>
      <c r="J1054" s="70">
        <f>IF(D1054&lt;Overview!$F$16,1,'='!G1054/Overview!$F$26)</f>
        <v>137.89404450277445</v>
      </c>
      <c r="K1054" s="71">
        <f>IF(D1054&lt;Overview!$F$17,'='!G1054/Overview!$F$26,Overview!$F$33)</f>
        <v>9.1428571428571423</v>
      </c>
      <c r="L1054" s="72">
        <f t="shared" si="101"/>
        <v>9.1428571428571423</v>
      </c>
      <c r="M1054" s="81">
        <f>MIN(1,Overview!$F$44*F1054*(G1054-Overview!$F$25)^2+0.2)</f>
        <v>1</v>
      </c>
      <c r="N1054" s="48">
        <f>L1054*F1054*Overview!$F$8</f>
        <v>0.12482270400293095</v>
      </c>
      <c r="O1054" s="48">
        <f>F1054*Overview!$F$6</f>
        <v>2.3686817229354781E-3</v>
      </c>
      <c r="P1054" s="122">
        <f>N1054*(H1054/G1054-(1+Overview!$F$35/'='!G1054)/(Overview!$F$37*Overview!$F$33))/('='!H1054+Overview!$F$36)</f>
        <v>1.0625758823082643E-3</v>
      </c>
      <c r="Q1054" s="128">
        <f>(N1054/G1054-P1054)*H1054*Overview!$F$29*'='!G1054^3</f>
        <v>656.173880335327</v>
      </c>
      <c r="R1054" s="57">
        <f t="shared" si="96"/>
        <v>0</v>
      </c>
      <c r="S1054" s="58">
        <f t="shared" si="97"/>
        <v>1.1282262222199479E-3</v>
      </c>
      <c r="T1054" s="58">
        <f>IF(D1054&lt;Overview!$F$18,(1-Overview!$F$9)*'='!Q1054-'='!D1054*'='!O1054,0)</f>
        <v>0</v>
      </c>
      <c r="U1054" s="54">
        <f>IF(D1054&gt;=Overview!$F$18,(1-Overview!$F$9)*'='!Q1054-Overview!$F$18*'='!O1054,0)</f>
        <v>55.486521071438027</v>
      </c>
      <c r="V1054" s="2"/>
      <c r="W1054" s="112">
        <f>G1054/Overview!$F$19</f>
        <v>4.7030155440928541</v>
      </c>
      <c r="X1054" s="60">
        <f>G1054^3*(1+H1054*Overview!$F$38)</f>
        <v>40.630339739474607</v>
      </c>
      <c r="Y1054" s="61">
        <f>G1054^3*Overview!$F$42*(1+Overview!$F$38*H1054)+I1054*Overview!$F$39/Overview!$F$40</f>
        <v>4.3397798398994185</v>
      </c>
      <c r="AD1054" s="2"/>
    </row>
    <row r="1055" spans="1:30">
      <c r="A1055" s="34">
        <v>1052</v>
      </c>
      <c r="B1055">
        <v>1</v>
      </c>
      <c r="C1055">
        <v>24</v>
      </c>
      <c r="D1055" s="149">
        <f t="shared" si="98"/>
        <v>178.09744310451387</v>
      </c>
      <c r="E1055" s="125">
        <f>B1055/(B1055+Overview!$F$22)</f>
        <v>0.58823529411764708</v>
      </c>
      <c r="F1055" s="118">
        <f>EXP(Overview!$F$21/Overview!$F$5-Overview!$F$21/('='!C1055+273.15))</f>
        <v>1.2060497570954571</v>
      </c>
      <c r="G1055" s="77">
        <f t="shared" si="99"/>
        <v>3.18648065423631</v>
      </c>
      <c r="H1055" s="115">
        <f t="shared" si="100"/>
        <v>0.58823529411764708</v>
      </c>
      <c r="I1055" s="80">
        <f>IF((A1055-Overview!$F$43)/365=ROUND((A1055-Overview!$F$43)/365,0),I1054*0.05,I1054+U1054)</f>
        <v>15774.193418171322</v>
      </c>
      <c r="J1055" s="70">
        <f>IF(D1055&lt;Overview!$F$16,1,'='!G1055/Overview!$F$26)</f>
        <v>137.94288546477534</v>
      </c>
      <c r="K1055" s="71">
        <f>IF(D1055&lt;Overview!$F$17,'='!G1055/Overview!$F$26,Overview!$F$33)</f>
        <v>9.1428571428571423</v>
      </c>
      <c r="L1055" s="72">
        <f t="shared" si="101"/>
        <v>9.1428571428571423</v>
      </c>
      <c r="M1055" s="81">
        <f>MIN(1,Overview!$F$44*F1055*(G1055-Overview!$F$25)^2+0.2)</f>
        <v>1</v>
      </c>
      <c r="N1055" s="48">
        <f>L1055*F1055*Overview!$F$8</f>
        <v>0.12482270400293095</v>
      </c>
      <c r="O1055" s="48">
        <f>F1055*Overview!$F$6</f>
        <v>2.3686817229354781E-3</v>
      </c>
      <c r="P1055" s="122">
        <f>N1055*(H1055/G1055-(1+Overview!$F$35/'='!G1055)/(Overview!$F$37*Overview!$F$33))/('='!H1055+Overview!$F$36)</f>
        <v>1.0601926277521334E-3</v>
      </c>
      <c r="Q1055" s="128">
        <f>(N1055/G1055-P1055)*H1055*Overview!$F$29*'='!G1055^3</f>
        <v>656.6733666694214</v>
      </c>
      <c r="R1055" s="57">
        <f t="shared" si="96"/>
        <v>0</v>
      </c>
      <c r="S1055" s="58">
        <f t="shared" si="97"/>
        <v>1.1260944326987102E-3</v>
      </c>
      <c r="T1055" s="58">
        <f>IF(D1055&lt;Overview!$F$18,(1-Overview!$F$9)*'='!Q1055-'='!D1055*'='!O1055,0)</f>
        <v>0</v>
      </c>
      <c r="U1055" s="54">
        <f>IF(D1055&gt;=Overview!$F$18,(1-Overview!$F$9)*'='!Q1055-Overview!$F$18*'='!O1055,0)</f>
        <v>55.529077307102867</v>
      </c>
      <c r="V1055" s="2"/>
      <c r="W1055" s="112">
        <f>G1055/Overview!$F$19</f>
        <v>4.7046813143899451</v>
      </c>
      <c r="X1055" s="60">
        <f>G1055^3*(1+H1055*Overview!$F$38)</f>
        <v>40.673527851842593</v>
      </c>
      <c r="Y1055" s="61">
        <f>G1055^3*Overview!$F$42*(1+Overview!$F$38*H1055)+I1055*Overview!$F$39/Overview!$F$40</f>
        <v>4.3460779115645503</v>
      </c>
      <c r="AD1055" s="2"/>
    </row>
    <row r="1056" spans="1:30">
      <c r="A1056" s="34">
        <v>1053</v>
      </c>
      <c r="B1056">
        <v>1</v>
      </c>
      <c r="C1056">
        <v>24</v>
      </c>
      <c r="D1056" s="149">
        <f t="shared" si="98"/>
        <v>178.09744310451387</v>
      </c>
      <c r="E1056" s="125">
        <f>B1056/(B1056+Overview!$F$22)</f>
        <v>0.58823529411764708</v>
      </c>
      <c r="F1056" s="118">
        <f>EXP(Overview!$F$21/Overview!$F$5-Overview!$F$21/('='!C1056+273.15))</f>
        <v>1.2060497570954571</v>
      </c>
      <c r="G1056" s="77">
        <f t="shared" si="99"/>
        <v>3.1876067486690087</v>
      </c>
      <c r="H1056" s="115">
        <f t="shared" si="100"/>
        <v>0.58823529411764708</v>
      </c>
      <c r="I1056" s="80">
        <f>IF((A1056-Overview!$F$43)/365=ROUND((A1056-Overview!$F$43)/365,0),I1055*0.05,I1055+U1055)</f>
        <v>15829.722495478425</v>
      </c>
      <c r="J1056" s="70">
        <f>IF(D1056&lt;Overview!$F$16,1,'='!G1056/Overview!$F$26)</f>
        <v>137.99163414151553</v>
      </c>
      <c r="K1056" s="71">
        <f>IF(D1056&lt;Overview!$F$17,'='!G1056/Overview!$F$26,Overview!$F$33)</f>
        <v>9.1428571428571423</v>
      </c>
      <c r="L1056" s="72">
        <f t="shared" si="101"/>
        <v>9.1428571428571423</v>
      </c>
      <c r="M1056" s="81">
        <f>MIN(1,Overview!$F$44*F1056*(G1056-Overview!$F$25)^2+0.2)</f>
        <v>1</v>
      </c>
      <c r="N1056" s="48">
        <f>L1056*F1056*Overview!$F$8</f>
        <v>0.12482270400293095</v>
      </c>
      <c r="O1056" s="48">
        <f>F1056*Overview!$F$6</f>
        <v>2.3686817229354781E-3</v>
      </c>
      <c r="P1056" s="122">
        <f>N1056*(H1056/G1056-(1+Overview!$F$35/'='!G1056)/(Overview!$F$37*Overview!$F$33))/('='!H1056+Overview!$F$36)</f>
        <v>1.0578155586549996E-3</v>
      </c>
      <c r="Q1056" s="128">
        <f>(N1056/G1056-P1056)*H1056*Overview!$F$29*'='!G1056^3</f>
        <v>657.17212223744195</v>
      </c>
      <c r="R1056" s="57">
        <f t="shared" si="96"/>
        <v>0</v>
      </c>
      <c r="S1056" s="58">
        <f t="shared" si="97"/>
        <v>1.1239666712052514E-3</v>
      </c>
      <c r="T1056" s="58">
        <f>IF(D1056&lt;Overview!$F$18,(1-Overview!$F$9)*'='!Q1056-'='!D1056*'='!O1056,0)</f>
        <v>0</v>
      </c>
      <c r="U1056" s="54">
        <f>IF(D1056&gt;=Overview!$F$18,(1-Overview!$F$9)*'='!Q1056-Overview!$F$18*'='!O1056,0)</f>
        <v>55.571571281498223</v>
      </c>
      <c r="V1056" s="2"/>
      <c r="W1056" s="112">
        <f>G1056/Overview!$F$19</f>
        <v>4.7063439372050917</v>
      </c>
      <c r="X1056" s="60">
        <f>G1056^3*(1+H1056*Overview!$F$38)</f>
        <v>40.71666486714004</v>
      </c>
      <c r="Y1056" s="61">
        <f>G1056^3*Overview!$F$42*(1+Overview!$F$38*H1056)+I1056*Overview!$F$39/Overview!$F$40</f>
        <v>4.3523732337552117</v>
      </c>
      <c r="AD1056" s="2"/>
    </row>
    <row r="1057" spans="1:30">
      <c r="A1057" s="34">
        <v>1054</v>
      </c>
      <c r="B1057">
        <v>1</v>
      </c>
      <c r="C1057">
        <v>24</v>
      </c>
      <c r="D1057" s="149">
        <f t="shared" si="98"/>
        <v>178.09744310451387</v>
      </c>
      <c r="E1057" s="125">
        <f>B1057/(B1057+Overview!$F$22)</f>
        <v>0.58823529411764708</v>
      </c>
      <c r="F1057" s="118">
        <f>EXP(Overview!$F$21/Overview!$F$5-Overview!$F$21/('='!C1057+273.15))</f>
        <v>1.2060497570954571</v>
      </c>
      <c r="G1057" s="77">
        <f t="shared" si="99"/>
        <v>3.1887307153402138</v>
      </c>
      <c r="H1057" s="115">
        <f t="shared" si="100"/>
        <v>0.58823529411764708</v>
      </c>
      <c r="I1057" s="80">
        <f>IF((A1057-Overview!$F$43)/365=ROUND((A1057-Overview!$F$43)/365,0),I1056*0.05,I1056+U1056)</f>
        <v>15885.294066759923</v>
      </c>
      <c r="J1057" s="70">
        <f>IF(D1057&lt;Overview!$F$16,1,'='!G1057/Overview!$F$26)</f>
        <v>138.04029070736857</v>
      </c>
      <c r="K1057" s="71">
        <f>IF(D1057&lt;Overview!$F$17,'='!G1057/Overview!$F$26,Overview!$F$33)</f>
        <v>9.1428571428571423</v>
      </c>
      <c r="L1057" s="72">
        <f t="shared" si="101"/>
        <v>9.1428571428571423</v>
      </c>
      <c r="M1057" s="81">
        <f>MIN(1,Overview!$F$44*F1057*(G1057-Overview!$F$25)^2+0.2)</f>
        <v>1</v>
      </c>
      <c r="N1057" s="48">
        <f>L1057*F1057*Overview!$F$8</f>
        <v>0.12482270400293095</v>
      </c>
      <c r="O1057" s="48">
        <f>F1057*Overview!$F$6</f>
        <v>2.3686817229354781E-3</v>
      </c>
      <c r="P1057" s="122">
        <f>N1057*(H1057/G1057-(1+Overview!$F$35/'='!G1057)/(Overview!$F$37*Overview!$F$33))/('='!H1057+Overview!$F$36)</f>
        <v>1.0554446552024669E-3</v>
      </c>
      <c r="Q1057" s="128">
        <f>(N1057/G1057-P1057)*H1057*Overview!$F$29*'='!G1057^3</f>
        <v>657.67014764173643</v>
      </c>
      <c r="R1057" s="57">
        <f t="shared" si="96"/>
        <v>0</v>
      </c>
      <c r="S1057" s="58">
        <f t="shared" si="97"/>
        <v>1.1218429301285892E-3</v>
      </c>
      <c r="T1057" s="58">
        <f>IF(D1057&lt;Overview!$F$18,(1-Overview!$F$9)*'='!Q1057-'='!D1057*'='!O1057,0)</f>
        <v>0</v>
      </c>
      <c r="U1057" s="54">
        <f>IF(D1057&gt;=Overview!$F$18,(1-Overview!$F$9)*'='!Q1057-Overview!$F$18*'='!O1057,0)</f>
        <v>55.614003045944109</v>
      </c>
      <c r="V1057" s="2"/>
      <c r="W1057" s="112">
        <f>G1057/Overview!$F$19</f>
        <v>4.7080034184854771</v>
      </c>
      <c r="X1057" s="60">
        <f>G1057^3*(1+H1057*Overview!$F$38)</f>
        <v>40.759750777477841</v>
      </c>
      <c r="Y1057" s="61">
        <f>G1057^3*Overview!$F$42*(1+Overview!$F$38*H1057)+I1057*Overview!$F$39/Overview!$F$40</f>
        <v>4.3586658030558452</v>
      </c>
      <c r="AD1057" s="2"/>
    </row>
    <row r="1058" spans="1:30">
      <c r="A1058" s="34">
        <v>1055</v>
      </c>
      <c r="B1058">
        <v>1</v>
      </c>
      <c r="C1058">
        <v>24</v>
      </c>
      <c r="D1058" s="149">
        <f t="shared" si="98"/>
        <v>178.09744310451387</v>
      </c>
      <c r="E1058" s="125">
        <f>B1058/(B1058+Overview!$F$22)</f>
        <v>0.58823529411764708</v>
      </c>
      <c r="F1058" s="118">
        <f>EXP(Overview!$F$21/Overview!$F$5-Overview!$F$21/('='!C1058+273.15))</f>
        <v>1.2060497570954571</v>
      </c>
      <c r="G1058" s="77">
        <f t="shared" si="99"/>
        <v>3.1898525582703425</v>
      </c>
      <c r="H1058" s="115">
        <f t="shared" si="100"/>
        <v>0.58823529411764708</v>
      </c>
      <c r="I1058" s="80">
        <f>IF((A1058-Overview!$F$43)/365=ROUND((A1058-Overview!$F$43)/365,0),I1057*0.05,I1057+U1057)</f>
        <v>15940.908069805868</v>
      </c>
      <c r="J1058" s="70">
        <f>IF(D1058&lt;Overview!$F$16,1,'='!G1058/Overview!$F$26)</f>
        <v>138.08885533637846</v>
      </c>
      <c r="K1058" s="71">
        <f>IF(D1058&lt;Overview!$F$17,'='!G1058/Overview!$F$26,Overview!$F$33)</f>
        <v>9.1428571428571423</v>
      </c>
      <c r="L1058" s="72">
        <f t="shared" si="101"/>
        <v>9.1428571428571423</v>
      </c>
      <c r="M1058" s="81">
        <f>MIN(1,Overview!$F$44*F1058*(G1058-Overview!$F$25)^2+0.2)</f>
        <v>1</v>
      </c>
      <c r="N1058" s="48">
        <f>L1058*F1058*Overview!$F$8</f>
        <v>0.12482270400293095</v>
      </c>
      <c r="O1058" s="48">
        <f>F1058*Overview!$F$6</f>
        <v>2.3686817229354781E-3</v>
      </c>
      <c r="P1058" s="122">
        <f>N1058*(H1058/G1058-(1+Overview!$F$35/'='!G1058)/(Overview!$F$37*Overview!$F$33))/('='!H1058+Overview!$F$36)</f>
        <v>1.0530798976608022E-3</v>
      </c>
      <c r="Q1058" s="128">
        <f>(N1058/G1058-P1058)*H1058*Overview!$F$29*'='!G1058^3</f>
        <v>658.16744348630766</v>
      </c>
      <c r="R1058" s="57">
        <f t="shared" si="96"/>
        <v>0</v>
      </c>
      <c r="S1058" s="58">
        <f t="shared" si="97"/>
        <v>1.1197232018721269E-3</v>
      </c>
      <c r="T1058" s="58">
        <f>IF(D1058&lt;Overview!$F$18,(1-Overview!$F$9)*'='!Q1058-'='!D1058*'='!O1058,0)</f>
        <v>0</v>
      </c>
      <c r="U1058" s="54">
        <f>IF(D1058&gt;=Overview!$F$18,(1-Overview!$F$9)*'='!Q1058-Overview!$F$18*'='!O1058,0)</f>
        <v>55.656372651901577</v>
      </c>
      <c r="V1058" s="2"/>
      <c r="W1058" s="112">
        <f>G1058/Overview!$F$19</f>
        <v>4.709659764167049</v>
      </c>
      <c r="X1058" s="60">
        <f>G1058^3*(1+H1058*Overview!$F$38)</f>
        <v>40.802785575315347</v>
      </c>
      <c r="Y1058" s="61">
        <f>G1058^3*Overview!$F$42*(1+Overview!$F$38*H1058)+I1058*Overview!$F$39/Overview!$F$40</f>
        <v>4.3649556160844911</v>
      </c>
      <c r="AD1058" s="2"/>
    </row>
    <row r="1059" spans="1:30">
      <c r="A1059" s="34">
        <v>1056</v>
      </c>
      <c r="B1059">
        <v>1</v>
      </c>
      <c r="C1059">
        <v>24</v>
      </c>
      <c r="D1059" s="149">
        <f t="shared" si="98"/>
        <v>178.09744310451387</v>
      </c>
      <c r="E1059" s="125">
        <f>B1059/(B1059+Overview!$F$22)</f>
        <v>0.58823529411764708</v>
      </c>
      <c r="F1059" s="118">
        <f>EXP(Overview!$F$21/Overview!$F$5-Overview!$F$21/('='!C1059+273.15))</f>
        <v>1.2060497570954571</v>
      </c>
      <c r="G1059" s="77">
        <f t="shared" si="99"/>
        <v>3.1909722814722148</v>
      </c>
      <c r="H1059" s="115">
        <f t="shared" si="100"/>
        <v>0.58823529411764708</v>
      </c>
      <c r="I1059" s="80">
        <f>IF((A1059-Overview!$F$43)/365=ROUND((A1059-Overview!$F$43)/365,0),I1058*0.05,I1058+U1058)</f>
        <v>15996.564442457769</v>
      </c>
      <c r="J1059" s="70">
        <f>IF(D1059&lt;Overview!$F$16,1,'='!G1059/Overview!$F$26)</f>
        <v>138.13732820226039</v>
      </c>
      <c r="K1059" s="71">
        <f>IF(D1059&lt;Overview!$F$17,'='!G1059/Overview!$F$26,Overview!$F$33)</f>
        <v>9.1428571428571423</v>
      </c>
      <c r="L1059" s="72">
        <f t="shared" si="101"/>
        <v>9.1428571428571423</v>
      </c>
      <c r="M1059" s="81">
        <f>MIN(1,Overview!$F$44*F1059*(G1059-Overview!$F$25)^2+0.2)</f>
        <v>1</v>
      </c>
      <c r="N1059" s="48">
        <f>L1059*F1059*Overview!$F$8</f>
        <v>0.12482270400293095</v>
      </c>
      <c r="O1059" s="48">
        <f>F1059*Overview!$F$6</f>
        <v>2.3686817229354781E-3</v>
      </c>
      <c r="P1059" s="122">
        <f>N1059*(H1059/G1059-(1+Overview!$F$35/'='!G1059)/(Overview!$F$37*Overview!$F$33))/('='!H1059+Overview!$F$36)</f>
        <v>1.0507212663765175E-3</v>
      </c>
      <c r="Q1059" s="128">
        <f>(N1059/G1059-P1059)*H1059*Overview!$F$29*'='!G1059^3</f>
        <v>658.66401037680043</v>
      </c>
      <c r="R1059" s="57">
        <f t="shared" si="96"/>
        <v>0</v>
      </c>
      <c r="S1059" s="58">
        <f t="shared" si="97"/>
        <v>1.117607478853617E-3</v>
      </c>
      <c r="T1059" s="58">
        <f>IF(D1059&lt;Overview!$F$18,(1-Overview!$F$9)*'='!Q1059-'='!D1059*'='!O1059,0)</f>
        <v>0</v>
      </c>
      <c r="U1059" s="54">
        <f>IF(D1059&gt;=Overview!$F$18,(1-Overview!$F$9)*'='!Q1059-Overview!$F$18*'='!O1059,0)</f>
        <v>55.698680150971562</v>
      </c>
      <c r="V1059" s="2"/>
      <c r="W1059" s="112">
        <f>G1059/Overview!$F$19</f>
        <v>4.7113129801745384</v>
      </c>
      <c r="X1059" s="60">
        <f>G1059^3*(1+H1059*Overview!$F$38)</f>
        <v>40.845769253458741</v>
      </c>
      <c r="Y1059" s="61">
        <f>G1059^3*Overview!$F$42*(1+Overview!$F$38*H1059)+I1059*Overview!$F$39/Overview!$F$40</f>
        <v>4.3712426694926334</v>
      </c>
      <c r="AD1059" s="2"/>
    </row>
    <row r="1060" spans="1:30">
      <c r="A1060" s="34">
        <v>1057</v>
      </c>
      <c r="B1060">
        <v>1</v>
      </c>
      <c r="C1060">
        <v>24</v>
      </c>
      <c r="D1060" s="149">
        <f t="shared" si="98"/>
        <v>178.09744310451387</v>
      </c>
      <c r="E1060" s="125">
        <f>B1060/(B1060+Overview!$F$22)</f>
        <v>0.58823529411764708</v>
      </c>
      <c r="F1060" s="118">
        <f>EXP(Overview!$F$21/Overview!$F$5-Overview!$F$21/('='!C1060+273.15))</f>
        <v>1.2060497570954571</v>
      </c>
      <c r="G1060" s="77">
        <f t="shared" si="99"/>
        <v>3.1920898889510685</v>
      </c>
      <c r="H1060" s="115">
        <f t="shared" si="100"/>
        <v>0.58823529411764708</v>
      </c>
      <c r="I1060" s="80">
        <f>IF((A1060-Overview!$F$43)/365=ROUND((A1060-Overview!$F$43)/365,0),I1059*0.05,I1059+U1059)</f>
        <v>16052.263122608741</v>
      </c>
      <c r="J1060" s="70">
        <f>IF(D1060&lt;Overview!$F$16,1,'='!G1060/Overview!$F$26)</f>
        <v>138.18570947840124</v>
      </c>
      <c r="K1060" s="71">
        <f>IF(D1060&lt;Overview!$F$17,'='!G1060/Overview!$F$26,Overview!$F$33)</f>
        <v>9.1428571428571423</v>
      </c>
      <c r="L1060" s="72">
        <f t="shared" si="101"/>
        <v>9.1428571428571423</v>
      </c>
      <c r="M1060" s="81">
        <f>MIN(1,Overview!$F$44*F1060*(G1060-Overview!$F$25)^2+0.2)</f>
        <v>1</v>
      </c>
      <c r="N1060" s="48">
        <f>L1060*F1060*Overview!$F$8</f>
        <v>0.12482270400293095</v>
      </c>
      <c r="O1060" s="48">
        <f>F1060*Overview!$F$6</f>
        <v>2.3686817229354781E-3</v>
      </c>
      <c r="P1060" s="122">
        <f>N1060*(H1060/G1060-(1+Overview!$F$35/'='!G1060)/(Overview!$F$37*Overview!$F$33))/('='!H1060+Overview!$F$36)</f>
        <v>1.0483687417759684E-3</v>
      </c>
      <c r="Q1060" s="128">
        <f>(N1060/G1060-P1060)*H1060*Overview!$F$29*'='!G1060^3</f>
        <v>659.15984892048812</v>
      </c>
      <c r="R1060" s="57">
        <f t="shared" si="96"/>
        <v>0</v>
      </c>
      <c r="S1060" s="58">
        <f t="shared" si="97"/>
        <v>1.1154957535051406E-3</v>
      </c>
      <c r="T1060" s="58">
        <f>IF(D1060&lt;Overview!$F$18,(1-Overview!$F$9)*'='!Q1060-'='!D1060*'='!O1060,0)</f>
        <v>0</v>
      </c>
      <c r="U1060" s="54">
        <f>IF(D1060&gt;=Overview!$F$18,(1-Overview!$F$9)*'='!Q1060-Overview!$F$18*'='!O1060,0)</f>
        <v>55.740925594893753</v>
      </c>
      <c r="V1060" s="2"/>
      <c r="W1060" s="112">
        <f>G1060/Overview!$F$19</f>
        <v>4.7129630724214797</v>
      </c>
      <c r="X1060" s="60">
        <f>G1060^3*(1+H1060*Overview!$F$38)</f>
        <v>40.888701805059497</v>
      </c>
      <c r="Y1060" s="61">
        <f>G1060^3*Overview!$F$42*(1+Overview!$F$38*H1060)+I1060*Overview!$F$39/Overview!$F$40</f>
        <v>4.3775269599650795</v>
      </c>
      <c r="AD1060" s="2"/>
    </row>
    <row r="1061" spans="1:30">
      <c r="A1061" s="34">
        <v>1058</v>
      </c>
      <c r="B1061">
        <v>1</v>
      </c>
      <c r="C1061">
        <v>24</v>
      </c>
      <c r="D1061" s="149">
        <f t="shared" si="98"/>
        <v>178.09744310451387</v>
      </c>
      <c r="E1061" s="125">
        <f>B1061/(B1061+Overview!$F$22)</f>
        <v>0.58823529411764708</v>
      </c>
      <c r="F1061" s="118">
        <f>EXP(Overview!$F$21/Overview!$F$5-Overview!$F$21/('='!C1061+273.15))</f>
        <v>1.2060497570954571</v>
      </c>
      <c r="G1061" s="77">
        <f t="shared" si="99"/>
        <v>3.1932053847045738</v>
      </c>
      <c r="H1061" s="115">
        <f t="shared" si="100"/>
        <v>0.58823529411764708</v>
      </c>
      <c r="I1061" s="80">
        <f>IF((A1061-Overview!$F$43)/365=ROUND((A1061-Overview!$F$43)/365,0),I1060*0.05,I1060+U1060)</f>
        <v>16108.004048203635</v>
      </c>
      <c r="J1061" s="70">
        <f>IF(D1061&lt;Overview!$F$16,1,'='!G1061/Overview!$F$26)</f>
        <v>138.23399933786035</v>
      </c>
      <c r="K1061" s="71">
        <f>IF(D1061&lt;Overview!$F$17,'='!G1061/Overview!$F$26,Overview!$F$33)</f>
        <v>9.1428571428571423</v>
      </c>
      <c r="L1061" s="72">
        <f t="shared" si="101"/>
        <v>9.1428571428571423</v>
      </c>
      <c r="M1061" s="81">
        <f>MIN(1,Overview!$F$44*F1061*(G1061-Overview!$F$25)^2+0.2)</f>
        <v>1</v>
      </c>
      <c r="N1061" s="48">
        <f>L1061*F1061*Overview!$F$8</f>
        <v>0.12482270400293095</v>
      </c>
      <c r="O1061" s="48">
        <f>F1061*Overview!$F$6</f>
        <v>2.3686817229354781E-3</v>
      </c>
      <c r="P1061" s="122">
        <f>N1061*(H1061/G1061-(1+Overview!$F$35/'='!G1061)/(Overview!$F$37*Overview!$F$33))/('='!H1061+Overview!$F$36)</f>
        <v>1.0460223043649486E-3</v>
      </c>
      <c r="Q1061" s="128">
        <f>(N1061/G1061-P1061)*H1061*Overview!$F$29*'='!G1061^3</f>
        <v>659.6549597262615</v>
      </c>
      <c r="R1061" s="57">
        <f t="shared" si="96"/>
        <v>0</v>
      </c>
      <c r="S1061" s="58">
        <f t="shared" si="97"/>
        <v>1.1133880182730802E-3</v>
      </c>
      <c r="T1061" s="58">
        <f>IF(D1061&lt;Overview!$F$18,(1-Overview!$F$9)*'='!Q1061-'='!D1061*'='!O1061,0)</f>
        <v>0</v>
      </c>
      <c r="U1061" s="54">
        <f>IF(D1061&gt;=Overview!$F$18,(1-Overview!$F$9)*'='!Q1061-Overview!$F$18*'='!O1061,0)</f>
        <v>55.783109035545642</v>
      </c>
      <c r="V1061" s="2"/>
      <c r="W1061" s="112">
        <f>G1061/Overview!$F$19</f>
        <v>4.714610046810237</v>
      </c>
      <c r="X1061" s="60">
        <f>G1061^3*(1+H1061*Overview!$F$38)</f>
        <v>40.931583223612826</v>
      </c>
      <c r="Y1061" s="61">
        <f>G1061^3*Overview!$F$42*(1+Overview!$F$38*H1061)+I1061*Overview!$F$39/Overview!$F$40</f>
        <v>4.3838084842198208</v>
      </c>
      <c r="AD1061" s="2"/>
    </row>
    <row r="1062" spans="1:30">
      <c r="A1062" s="34">
        <v>1059</v>
      </c>
      <c r="B1062">
        <v>1</v>
      </c>
      <c r="C1062">
        <v>24</v>
      </c>
      <c r="D1062" s="149">
        <f t="shared" si="98"/>
        <v>178.09744310451387</v>
      </c>
      <c r="E1062" s="125">
        <f>B1062/(B1062+Overview!$F$22)</f>
        <v>0.58823529411764708</v>
      </c>
      <c r="F1062" s="118">
        <f>EXP(Overview!$F$21/Overview!$F$5-Overview!$F$21/('='!C1062+273.15))</f>
        <v>1.2060497570954571</v>
      </c>
      <c r="G1062" s="77">
        <f t="shared" si="99"/>
        <v>3.194318772722847</v>
      </c>
      <c r="H1062" s="115">
        <f t="shared" si="100"/>
        <v>0.58823529411764708</v>
      </c>
      <c r="I1062" s="80">
        <f>IF((A1062-Overview!$F$43)/365=ROUND((A1062-Overview!$F$43)/365,0),I1061*0.05,I1061+U1061)</f>
        <v>16163.78715723918</v>
      </c>
      <c r="J1062" s="70">
        <f>IF(D1062&lt;Overview!$F$16,1,'='!G1062/Overview!$F$26)</f>
        <v>138.28219795337</v>
      </c>
      <c r="K1062" s="71">
        <f>IF(D1062&lt;Overview!$F$17,'='!G1062/Overview!$F$26,Overview!$F$33)</f>
        <v>9.1428571428571423</v>
      </c>
      <c r="L1062" s="72">
        <f t="shared" si="101"/>
        <v>9.1428571428571423</v>
      </c>
      <c r="M1062" s="81">
        <f>MIN(1,Overview!$F$44*F1062*(G1062-Overview!$F$25)^2+0.2)</f>
        <v>1</v>
      </c>
      <c r="N1062" s="48">
        <f>L1062*F1062*Overview!$F$8</f>
        <v>0.12482270400293095</v>
      </c>
      <c r="O1062" s="48">
        <f>F1062*Overview!$F$6</f>
        <v>2.3686817229354781E-3</v>
      </c>
      <c r="P1062" s="122">
        <f>N1062*(H1062/G1062-(1+Overview!$F$35/'='!G1062)/(Overview!$F$37*Overview!$F$33))/('='!H1062+Overview!$F$36)</f>
        <v>1.043681934728287E-3</v>
      </c>
      <c r="Q1062" s="128">
        <f>(N1062/G1062-P1062)*H1062*Overview!$F$29*'='!G1062^3</f>
        <v>660.1493434046148</v>
      </c>
      <c r="R1062" s="57">
        <f t="shared" si="96"/>
        <v>0</v>
      </c>
      <c r="S1062" s="58">
        <f t="shared" si="97"/>
        <v>1.1112842656180895E-3</v>
      </c>
      <c r="T1062" s="58">
        <f>IF(D1062&lt;Overview!$F$18,(1-Overview!$F$9)*'='!Q1062-'='!D1062*'='!O1062,0)</f>
        <v>0</v>
      </c>
      <c r="U1062" s="54">
        <f>IF(D1062&gt;=Overview!$F$18,(1-Overview!$F$9)*'='!Q1062-Overview!$F$18*'='!O1062,0)</f>
        <v>55.825230524941347</v>
      </c>
      <c r="V1062" s="2"/>
      <c r="W1062" s="112">
        <f>G1062/Overview!$F$19</f>
        <v>4.7162539092320195</v>
      </c>
      <c r="X1062" s="60">
        <f>G1062^3*(1+H1062*Overview!$F$38)</f>
        <v>40.974413502956125</v>
      </c>
      <c r="Y1062" s="61">
        <f>G1062^3*Overview!$F$42*(1+Overview!$F$38*H1062)+I1062*Overview!$F$39/Overview!$F$40</f>
        <v>4.3900872390078991</v>
      </c>
      <c r="AD1062" s="2"/>
    </row>
    <row r="1063" spans="1:30">
      <c r="A1063" s="34">
        <v>1060</v>
      </c>
      <c r="B1063">
        <v>1</v>
      </c>
      <c r="C1063">
        <v>24</v>
      </c>
      <c r="D1063" s="149">
        <f t="shared" si="98"/>
        <v>178.09744310451387</v>
      </c>
      <c r="E1063" s="125">
        <f>B1063/(B1063+Overview!$F$22)</f>
        <v>0.58823529411764708</v>
      </c>
      <c r="F1063" s="118">
        <f>EXP(Overview!$F$21/Overview!$F$5-Overview!$F$21/('='!C1063+273.15))</f>
        <v>1.2060497570954571</v>
      </c>
      <c r="G1063" s="77">
        <f t="shared" si="99"/>
        <v>3.1954300569884651</v>
      </c>
      <c r="H1063" s="115">
        <f t="shared" si="100"/>
        <v>0.58823529411764708</v>
      </c>
      <c r="I1063" s="80">
        <f>IF((A1063-Overview!$F$43)/365=ROUND((A1063-Overview!$F$43)/365,0),I1062*0.05,I1062+U1062)</f>
        <v>16219.61238776412</v>
      </c>
      <c r="J1063" s="70">
        <f>IF(D1063&lt;Overview!$F$16,1,'='!G1063/Overview!$F$26)</f>
        <v>138.33030549733616</v>
      </c>
      <c r="K1063" s="71">
        <f>IF(D1063&lt;Overview!$F$17,'='!G1063/Overview!$F$26,Overview!$F$33)</f>
        <v>9.1428571428571423</v>
      </c>
      <c r="L1063" s="72">
        <f t="shared" si="101"/>
        <v>9.1428571428571423</v>
      </c>
      <c r="M1063" s="81">
        <f>MIN(1,Overview!$F$44*F1063*(G1063-Overview!$F$25)^2+0.2)</f>
        <v>1</v>
      </c>
      <c r="N1063" s="48">
        <f>L1063*F1063*Overview!$F$8</f>
        <v>0.12482270400293095</v>
      </c>
      <c r="O1063" s="48">
        <f>F1063*Overview!$F$6</f>
        <v>2.3686817229354781E-3</v>
      </c>
      <c r="P1063" s="122">
        <f>N1063*(H1063/G1063-(1+Overview!$F$35/'='!G1063)/(Overview!$F$37*Overview!$F$33))/('='!H1063+Overview!$F$36)</f>
        <v>1.0413476135294458E-3</v>
      </c>
      <c r="Q1063" s="128">
        <f>(N1063/G1063-P1063)*H1063*Overview!$F$29*'='!G1063^3</f>
        <v>660.64300056763307</v>
      </c>
      <c r="R1063" s="57">
        <f t="shared" si="96"/>
        <v>0</v>
      </c>
      <c r="S1063" s="58">
        <f t="shared" si="97"/>
        <v>1.1091844880150663E-3</v>
      </c>
      <c r="T1063" s="58">
        <f>IF(D1063&lt;Overview!$F$18,(1-Overview!$F$9)*'='!Q1063-'='!D1063*'='!O1063,0)</f>
        <v>0</v>
      </c>
      <c r="U1063" s="54">
        <f>IF(D1063&gt;=Overview!$F$18,(1-Overview!$F$9)*'='!Q1063-Overview!$F$18*'='!O1063,0)</f>
        <v>55.867290115230503</v>
      </c>
      <c r="V1063" s="2"/>
      <c r="W1063" s="112">
        <f>G1063/Overview!$F$19</f>
        <v>4.717894665566905</v>
      </c>
      <c r="X1063" s="60">
        <f>G1063^3*(1+H1063*Overview!$F$38)</f>
        <v>41.01719263726735</v>
      </c>
      <c r="Y1063" s="61">
        <f>G1063^3*Overview!$F$42*(1+Overview!$F$38*H1063)+I1063*Overview!$F$39/Overview!$F$40</f>
        <v>4.3963632211132655</v>
      </c>
      <c r="AD1063" s="2"/>
    </row>
    <row r="1064" spans="1:30">
      <c r="A1064" s="34">
        <v>1061</v>
      </c>
      <c r="B1064">
        <v>1</v>
      </c>
      <c r="C1064">
        <v>24</v>
      </c>
      <c r="D1064" s="149">
        <f t="shared" si="98"/>
        <v>178.09744310451387</v>
      </c>
      <c r="E1064" s="125">
        <f>B1064/(B1064+Overview!$F$22)</f>
        <v>0.58823529411764708</v>
      </c>
      <c r="F1064" s="118">
        <f>EXP(Overview!$F$21/Overview!$F$5-Overview!$F$21/('='!C1064+273.15))</f>
        <v>1.2060497570954571</v>
      </c>
      <c r="G1064" s="77">
        <f t="shared" si="99"/>
        <v>3.1965392414764802</v>
      </c>
      <c r="H1064" s="115">
        <f t="shared" si="100"/>
        <v>0.58823529411764708</v>
      </c>
      <c r="I1064" s="80">
        <f>IF((A1064-Overview!$F$43)/365=ROUND((A1064-Overview!$F$43)/365,0),I1063*0.05,I1063+U1063)</f>
        <v>16275.479677879352</v>
      </c>
      <c r="J1064" s="70">
        <f>IF(D1064&lt;Overview!$F$16,1,'='!G1064/Overview!$F$26)</f>
        <v>138.37832214183896</v>
      </c>
      <c r="K1064" s="71">
        <f>IF(D1064&lt;Overview!$F$17,'='!G1064/Overview!$F$26,Overview!$F$33)</f>
        <v>9.1428571428571423</v>
      </c>
      <c r="L1064" s="72">
        <f t="shared" si="101"/>
        <v>9.1428571428571423</v>
      </c>
      <c r="M1064" s="81">
        <f>MIN(1,Overview!$F$44*F1064*(G1064-Overview!$F$25)^2+0.2)</f>
        <v>1</v>
      </c>
      <c r="N1064" s="48">
        <f>L1064*F1064*Overview!$F$8</f>
        <v>0.12482270400293095</v>
      </c>
      <c r="O1064" s="48">
        <f>F1064*Overview!$F$6</f>
        <v>2.3686817229354781E-3</v>
      </c>
      <c r="P1064" s="122">
        <f>N1064*(H1064/G1064-(1+Overview!$F$35/'='!G1064)/(Overview!$F$37*Overview!$F$33))/('='!H1064+Overview!$F$36)</f>
        <v>1.0390193215101279E-3</v>
      </c>
      <c r="Q1064" s="128">
        <f>(N1064/G1064-P1064)*H1064*Overview!$F$29*'='!G1064^3</f>
        <v>661.13593182898114</v>
      </c>
      <c r="R1064" s="57">
        <f t="shared" si="96"/>
        <v>0</v>
      </c>
      <c r="S1064" s="58">
        <f t="shared" si="97"/>
        <v>1.1070886779531305E-3</v>
      </c>
      <c r="T1064" s="58">
        <f>IF(D1064&lt;Overview!$F$18,(1-Overview!$F$9)*'='!Q1064-'='!D1064*'='!O1064,0)</f>
        <v>0</v>
      </c>
      <c r="U1064" s="54">
        <f>IF(D1064&gt;=Overview!$F$18,(1-Overview!$F$9)*'='!Q1064-Overview!$F$18*'='!O1064,0)</f>
        <v>55.909287858697361</v>
      </c>
      <c r="V1064" s="2"/>
      <c r="W1064" s="112">
        <f>G1064/Overview!$F$19</f>
        <v>4.7195323216838627</v>
      </c>
      <c r="X1064" s="60">
        <f>G1064^3*(1+H1064*Overview!$F$38)</f>
        <v>41.059920621063576</v>
      </c>
      <c r="Y1064" s="61">
        <f>G1064^3*Overview!$F$42*(1+Overview!$F$38*H1064)+I1064*Overview!$F$39/Overview!$F$40</f>
        <v>4.4026364273526601</v>
      </c>
      <c r="AD1064" s="2"/>
    </row>
    <row r="1065" spans="1:30">
      <c r="A1065" s="34">
        <v>1062</v>
      </c>
      <c r="B1065">
        <v>1</v>
      </c>
      <c r="C1065">
        <v>24</v>
      </c>
      <c r="D1065" s="149">
        <f t="shared" si="98"/>
        <v>178.09744310451387</v>
      </c>
      <c r="E1065" s="125">
        <f>B1065/(B1065+Overview!$F$22)</f>
        <v>0.58823529411764708</v>
      </c>
      <c r="F1065" s="118">
        <f>EXP(Overview!$F$21/Overview!$F$5-Overview!$F$21/('='!C1065+273.15))</f>
        <v>1.2060497570954571</v>
      </c>
      <c r="G1065" s="77">
        <f t="shared" si="99"/>
        <v>3.1976463301544333</v>
      </c>
      <c r="H1065" s="115">
        <f t="shared" si="100"/>
        <v>0.58823529411764708</v>
      </c>
      <c r="I1065" s="80">
        <f>IF((A1065-Overview!$F$43)/365=ROUND((A1065-Overview!$F$43)/365,0),I1064*0.05,I1064+U1064)</f>
        <v>16331.38896573805</v>
      </c>
      <c r="J1065" s="70">
        <f>IF(D1065&lt;Overview!$F$16,1,'='!G1065/Overview!$F$26)</f>
        <v>138.42624805863349</v>
      </c>
      <c r="K1065" s="71">
        <f>IF(D1065&lt;Overview!$F$17,'='!G1065/Overview!$F$26,Overview!$F$33)</f>
        <v>9.1428571428571423</v>
      </c>
      <c r="L1065" s="72">
        <f t="shared" si="101"/>
        <v>9.1428571428571423</v>
      </c>
      <c r="M1065" s="81">
        <f>MIN(1,Overview!$F$44*F1065*(G1065-Overview!$F$25)^2+0.2)</f>
        <v>1</v>
      </c>
      <c r="N1065" s="48">
        <f>L1065*F1065*Overview!$F$8</f>
        <v>0.12482270400293095</v>
      </c>
      <c r="O1065" s="48">
        <f>F1065*Overview!$F$6</f>
        <v>2.3686817229354781E-3</v>
      </c>
      <c r="P1065" s="122">
        <f>N1065*(H1065/G1065-(1+Overview!$F$35/'='!G1065)/(Overview!$F$37*Overview!$F$33))/('='!H1065+Overview!$F$36)</f>
        <v>1.036697039489876E-3</v>
      </c>
      <c r="Q1065" s="128">
        <f>(N1065/G1065-P1065)*H1065*Overview!$F$29*'='!G1065^3</f>
        <v>661.6281378038891</v>
      </c>
      <c r="R1065" s="57">
        <f t="shared" si="96"/>
        <v>0</v>
      </c>
      <c r="S1065" s="58">
        <f t="shared" si="97"/>
        <v>1.1049968279355892E-3</v>
      </c>
      <c r="T1065" s="58">
        <f>IF(D1065&lt;Overview!$F$18,(1-Overview!$F$9)*'='!Q1065-'='!D1065*'='!O1065,0)</f>
        <v>0</v>
      </c>
      <c r="U1065" s="54">
        <f>IF(D1065&gt;=Overview!$F$18,(1-Overview!$F$9)*'='!Q1065-Overview!$F$18*'='!O1065,0)</f>
        <v>55.951223807759519</v>
      </c>
      <c r="V1065" s="2"/>
      <c r="W1065" s="112">
        <f>G1065/Overview!$F$19</f>
        <v>4.7211668834407696</v>
      </c>
      <c r="X1065" s="60">
        <f>G1065^3*(1+H1065*Overview!$F$38)</f>
        <v>41.102597449199372</v>
      </c>
      <c r="Y1065" s="61">
        <f>G1065^3*Overview!$F$42*(1+Overview!$F$38*H1065)+I1065*Overview!$F$39/Overview!$F$40</f>
        <v>4.4089068545754699</v>
      </c>
      <c r="AD1065" s="2"/>
    </row>
    <row r="1066" spans="1:30">
      <c r="A1066" s="34">
        <v>1063</v>
      </c>
      <c r="B1066">
        <v>1</v>
      </c>
      <c r="C1066">
        <v>24</v>
      </c>
      <c r="D1066" s="149">
        <f t="shared" si="98"/>
        <v>178.09744310451387</v>
      </c>
      <c r="E1066" s="125">
        <f>B1066/(B1066+Overview!$F$22)</f>
        <v>0.58823529411764708</v>
      </c>
      <c r="F1066" s="118">
        <f>EXP(Overview!$F$21/Overview!$F$5-Overview!$F$21/('='!C1066+273.15))</f>
        <v>1.2060497570954571</v>
      </c>
      <c r="G1066" s="77">
        <f t="shared" si="99"/>
        <v>3.1987513269823689</v>
      </c>
      <c r="H1066" s="115">
        <f t="shared" si="100"/>
        <v>0.58823529411764708</v>
      </c>
      <c r="I1066" s="80">
        <f>IF((A1066-Overview!$F$43)/365=ROUND((A1066-Overview!$F$43)/365,0),I1065*0.05,I1065+U1065)</f>
        <v>16387.340189545808</v>
      </c>
      <c r="J1066" s="70">
        <f>IF(D1066&lt;Overview!$F$16,1,'='!G1066/Overview!$F$26)</f>
        <v>138.47408341915016</v>
      </c>
      <c r="K1066" s="71">
        <f>IF(D1066&lt;Overview!$F$17,'='!G1066/Overview!$F$26,Overview!$F$33)</f>
        <v>9.1428571428571423</v>
      </c>
      <c r="L1066" s="72">
        <f t="shared" si="101"/>
        <v>9.1428571428571423</v>
      </c>
      <c r="M1066" s="81">
        <f>MIN(1,Overview!$F$44*F1066*(G1066-Overview!$F$25)^2+0.2)</f>
        <v>1</v>
      </c>
      <c r="N1066" s="48">
        <f>L1066*F1066*Overview!$F$8</f>
        <v>0.12482270400293095</v>
      </c>
      <c r="O1066" s="48">
        <f>F1066*Overview!$F$6</f>
        <v>2.3686817229354781E-3</v>
      </c>
      <c r="P1066" s="122">
        <f>N1066*(H1066/G1066-(1+Overview!$F$35/'='!G1066)/(Overview!$F$37*Overview!$F$33))/('='!H1066+Overview!$F$36)</f>
        <v>1.0343807483656872E-3</v>
      </c>
      <c r="Q1066" s="128">
        <f>(N1066/G1066-P1066)*H1066*Overview!$F$29*'='!G1066^3</f>
        <v>662.11961910914044</v>
      </c>
      <c r="R1066" s="57">
        <f t="shared" si="96"/>
        <v>0</v>
      </c>
      <c r="S1066" s="58">
        <f t="shared" si="97"/>
        <v>1.1029089304799193E-3</v>
      </c>
      <c r="T1066" s="58">
        <f>IF(D1066&lt;Overview!$F$18,(1-Overview!$F$9)*'='!Q1066-'='!D1066*'='!O1066,0)</f>
        <v>0</v>
      </c>
      <c r="U1066" s="54">
        <f>IF(D1066&gt;=Overview!$F$18,(1-Overview!$F$9)*'='!Q1066-Overview!$F$18*'='!O1066,0)</f>
        <v>55.993098014966932</v>
      </c>
      <c r="V1066" s="2"/>
      <c r="W1066" s="112">
        <f>G1066/Overview!$F$19</f>
        <v>4.7227983566844367</v>
      </c>
      <c r="X1066" s="60">
        <f>G1066^3*(1+H1066*Overview!$F$38)</f>
        <v>41.14522311686526</v>
      </c>
      <c r="Y1066" s="61">
        <f>G1066^3*Overview!$F$42*(1+Overview!$F$38*H1066)+I1066*Overview!$F$39/Overview!$F$40</f>
        <v>4.4151744996635909</v>
      </c>
      <c r="AD1066" s="2"/>
    </row>
    <row r="1067" spans="1:30">
      <c r="A1067" s="34">
        <v>1064</v>
      </c>
      <c r="B1067">
        <v>1</v>
      </c>
      <c r="C1067">
        <v>24</v>
      </c>
      <c r="D1067" s="149">
        <f t="shared" si="98"/>
        <v>178.09744310451387</v>
      </c>
      <c r="E1067" s="125">
        <f>B1067/(B1067+Overview!$F$22)</f>
        <v>0.58823529411764708</v>
      </c>
      <c r="F1067" s="118">
        <f>EXP(Overview!$F$21/Overview!$F$5-Overview!$F$21/('='!C1067+273.15))</f>
        <v>1.2060497570954571</v>
      </c>
      <c r="G1067" s="77">
        <f t="shared" si="99"/>
        <v>3.1998542359128486</v>
      </c>
      <c r="H1067" s="115">
        <f t="shared" si="100"/>
        <v>0.58823529411764708</v>
      </c>
      <c r="I1067" s="80">
        <f>IF((A1067-Overview!$F$43)/365=ROUND((A1067-Overview!$F$43)/365,0),I1066*0.05,I1066+U1066)</f>
        <v>16443.333287560774</v>
      </c>
      <c r="J1067" s="70">
        <f>IF(D1067&lt;Overview!$F$16,1,'='!G1067/Overview!$F$26)</f>
        <v>138.52182839449563</v>
      </c>
      <c r="K1067" s="71">
        <f>IF(D1067&lt;Overview!$F$17,'='!G1067/Overview!$F$26,Overview!$F$33)</f>
        <v>9.1428571428571423</v>
      </c>
      <c r="L1067" s="72">
        <f t="shared" si="101"/>
        <v>9.1428571428571423</v>
      </c>
      <c r="M1067" s="81">
        <f>MIN(1,Overview!$F$44*F1067*(G1067-Overview!$F$25)^2+0.2)</f>
        <v>1</v>
      </c>
      <c r="N1067" s="48">
        <f>L1067*F1067*Overview!$F$8</f>
        <v>0.12482270400293095</v>
      </c>
      <c r="O1067" s="48">
        <f>F1067*Overview!$F$6</f>
        <v>2.3686817229354781E-3</v>
      </c>
      <c r="P1067" s="122">
        <f>N1067*(H1067/G1067-(1+Overview!$F$35/'='!G1067)/(Overview!$F$37*Overview!$F$33))/('='!H1067+Overview!$F$36)</f>
        <v>1.0320704291116166E-3</v>
      </c>
      <c r="Q1067" s="128">
        <f>(N1067/G1067-P1067)*H1067*Overview!$F$29*'='!G1067^3</f>
        <v>662.61037636306105</v>
      </c>
      <c r="R1067" s="57">
        <f t="shared" si="96"/>
        <v>0</v>
      </c>
      <c r="S1067" s="58">
        <f t="shared" si="97"/>
        <v>1.1008249781177327E-3</v>
      </c>
      <c r="T1067" s="58">
        <f>IF(D1067&lt;Overview!$F$18,(1-Overview!$F$9)*'='!Q1067-'='!D1067*'='!O1067,0)</f>
        <v>0</v>
      </c>
      <c r="U1067" s="54">
        <f>IF(D1067&gt;=Overview!$F$18,(1-Overview!$F$9)*'='!Q1067-Overview!$F$18*'='!O1067,0)</f>
        <v>56.034910533000968</v>
      </c>
      <c r="V1067" s="2"/>
      <c r="W1067" s="112">
        <f>G1067/Overview!$F$19</f>
        <v>4.7244267472506252</v>
      </c>
      <c r="X1067" s="60">
        <f>G1067^3*(1+H1067*Overview!$F$38)</f>
        <v>41.18779761958622</v>
      </c>
      <c r="Y1067" s="61">
        <f>G1067^3*Overview!$F$42*(1+Overview!$F$38*H1067)+I1067*Overview!$F$39/Overview!$F$40</f>
        <v>4.4214393595313091</v>
      </c>
      <c r="AD1067" s="2"/>
    </row>
    <row r="1068" spans="1:30">
      <c r="A1068" s="34">
        <v>1065</v>
      </c>
      <c r="B1068">
        <v>1</v>
      </c>
      <c r="C1068">
        <v>24</v>
      </c>
      <c r="D1068" s="149">
        <f t="shared" si="98"/>
        <v>178.09744310451387</v>
      </c>
      <c r="E1068" s="125">
        <f>B1068/(B1068+Overview!$F$22)</f>
        <v>0.58823529411764708</v>
      </c>
      <c r="F1068" s="118">
        <f>EXP(Overview!$F$21/Overview!$F$5-Overview!$F$21/('='!C1068+273.15))</f>
        <v>1.2060497570954571</v>
      </c>
      <c r="G1068" s="77">
        <f t="shared" si="99"/>
        <v>3.2009550608909665</v>
      </c>
      <c r="H1068" s="115">
        <f t="shared" si="100"/>
        <v>0.58823529411764708</v>
      </c>
      <c r="I1068" s="80">
        <f>IF((A1068-Overview!$F$43)/365=ROUND((A1068-Overview!$F$43)/365,0),I1067*0.05,I1067+U1067)</f>
        <v>16499.368198093776</v>
      </c>
      <c r="J1068" s="70">
        <f>IF(D1068&lt;Overview!$F$16,1,'='!G1068/Overview!$F$26)</f>
        <v>138.5694831554531</v>
      </c>
      <c r="K1068" s="71">
        <f>IF(D1068&lt;Overview!$F$17,'='!G1068/Overview!$F$26,Overview!$F$33)</f>
        <v>9.1428571428571423</v>
      </c>
      <c r="L1068" s="72">
        <f t="shared" si="101"/>
        <v>9.1428571428571423</v>
      </c>
      <c r="M1068" s="81">
        <f>MIN(1,Overview!$F$44*F1068*(G1068-Overview!$F$25)^2+0.2)</f>
        <v>1</v>
      </c>
      <c r="N1068" s="48">
        <f>L1068*F1068*Overview!$F$8</f>
        <v>0.12482270400293095</v>
      </c>
      <c r="O1068" s="48">
        <f>F1068*Overview!$F$6</f>
        <v>2.3686817229354781E-3</v>
      </c>
      <c r="P1068" s="122">
        <f>N1068*(H1068/G1068-(1+Overview!$F$35/'='!G1068)/(Overview!$F$37*Overview!$F$33))/('='!H1068+Overview!$F$36)</f>
        <v>1.0297660627783937E-3</v>
      </c>
      <c r="Q1068" s="128">
        <f>(N1068/G1068-P1068)*H1068*Overview!$F$29*'='!G1068^3</f>
        <v>663.1004101855051</v>
      </c>
      <c r="R1068" s="57">
        <f t="shared" si="96"/>
        <v>0</v>
      </c>
      <c r="S1068" s="58">
        <f t="shared" si="97"/>
        <v>1.0987449633947546E-3</v>
      </c>
      <c r="T1068" s="58">
        <f>IF(D1068&lt;Overview!$F$18,(1-Overview!$F$9)*'='!Q1068-'='!D1068*'='!O1068,0)</f>
        <v>0</v>
      </c>
      <c r="U1068" s="54">
        <f>IF(D1068&gt;=Overview!$F$18,(1-Overview!$F$9)*'='!Q1068-Overview!$F$18*'='!O1068,0)</f>
        <v>56.076661414673197</v>
      </c>
      <c r="V1068" s="2"/>
      <c r="W1068" s="112">
        <f>G1068/Overview!$F$19</f>
        <v>4.726052060964073</v>
      </c>
      <c r="X1068" s="60">
        <f>G1068^3*(1+H1068*Overview!$F$38)</f>
        <v>41.230320953220129</v>
      </c>
      <c r="Y1068" s="61">
        <f>G1068^3*Overview!$F$42*(1+Overview!$F$38*H1068)+I1068*Overview!$F$39/Overview!$F$40</f>
        <v>4.4277014311251595</v>
      </c>
      <c r="AD1068" s="2"/>
    </row>
    <row r="1069" spans="1:30">
      <c r="A1069" s="34">
        <v>1066</v>
      </c>
      <c r="B1069">
        <v>1</v>
      </c>
      <c r="C1069">
        <v>24</v>
      </c>
      <c r="D1069" s="149">
        <f t="shared" si="98"/>
        <v>178.09744310451387</v>
      </c>
      <c r="E1069" s="125">
        <f>B1069/(B1069+Overview!$F$22)</f>
        <v>0.58823529411764708</v>
      </c>
      <c r="F1069" s="118">
        <f>EXP(Overview!$F$21/Overview!$F$5-Overview!$F$21/('='!C1069+273.15))</f>
        <v>1.2060497570954571</v>
      </c>
      <c r="G1069" s="77">
        <f t="shared" si="99"/>
        <v>3.2020538058543613</v>
      </c>
      <c r="H1069" s="115">
        <f t="shared" si="100"/>
        <v>0.58823529411764708</v>
      </c>
      <c r="I1069" s="80">
        <f>IF((A1069-Overview!$F$43)/365=ROUND((A1069-Overview!$F$43)/365,0),I1068*0.05,I1068+U1068)</f>
        <v>16555.44485950845</v>
      </c>
      <c r="J1069" s="70">
        <f>IF(D1069&lt;Overview!$F$16,1,'='!G1069/Overview!$F$26)</f>
        <v>138.61704787248317</v>
      </c>
      <c r="K1069" s="71">
        <f>IF(D1069&lt;Overview!$F$17,'='!G1069/Overview!$F$26,Overview!$F$33)</f>
        <v>9.1428571428571423</v>
      </c>
      <c r="L1069" s="72">
        <f t="shared" si="101"/>
        <v>9.1428571428571423</v>
      </c>
      <c r="M1069" s="81">
        <f>MIN(1,Overview!$F$44*F1069*(G1069-Overview!$F$25)^2+0.2)</f>
        <v>1</v>
      </c>
      <c r="N1069" s="48">
        <f>L1069*F1069*Overview!$F$8</f>
        <v>0.12482270400293095</v>
      </c>
      <c r="O1069" s="48">
        <f>F1069*Overview!$F$6</f>
        <v>2.3686817229354781E-3</v>
      </c>
      <c r="P1069" s="122">
        <f>N1069*(H1069/G1069-(1+Overview!$F$35/'='!G1069)/(Overview!$F$37*Overview!$F$33))/('='!H1069+Overview!$F$36)</f>
        <v>1.0274676304930343E-3</v>
      </c>
      <c r="Q1069" s="128">
        <f>(N1069/G1069-P1069)*H1069*Overview!$F$29*'='!G1069^3</f>
        <v>663.58972119784278</v>
      </c>
      <c r="R1069" s="57">
        <f t="shared" si="96"/>
        <v>0</v>
      </c>
      <c r="S1069" s="58">
        <f t="shared" si="97"/>
        <v>1.0966688788707944E-3</v>
      </c>
      <c r="T1069" s="58">
        <f>IF(D1069&lt;Overview!$F$18,(1-Overview!$F$9)*'='!Q1069-'='!D1069*'='!O1069,0)</f>
        <v>0</v>
      </c>
      <c r="U1069" s="54">
        <f>IF(D1069&gt;=Overview!$F$18,(1-Overview!$F$9)*'='!Q1069-Overview!$F$18*'='!O1069,0)</f>
        <v>56.118350712924368</v>
      </c>
      <c r="V1069" s="2"/>
      <c r="W1069" s="112">
        <f>G1069/Overview!$F$19</f>
        <v>4.7276743036385076</v>
      </c>
      <c r="X1069" s="60">
        <f>G1069^3*(1+H1069*Overview!$F$38)</f>
        <v>41.272793113956197</v>
      </c>
      <c r="Y1069" s="61">
        <f>G1069^3*Overview!$F$42*(1+Overview!$F$38*H1069)+I1069*Overview!$F$39/Overview!$F$40</f>
        <v>4.4339607114237882</v>
      </c>
      <c r="AD1069" s="2"/>
    </row>
    <row r="1070" spans="1:30">
      <c r="A1070" s="34">
        <v>1067</v>
      </c>
      <c r="B1070">
        <v>1</v>
      </c>
      <c r="C1070">
        <v>24</v>
      </c>
      <c r="D1070" s="149">
        <f t="shared" si="98"/>
        <v>178.09744310451387</v>
      </c>
      <c r="E1070" s="125">
        <f>B1070/(B1070+Overview!$F$22)</f>
        <v>0.58823529411764708</v>
      </c>
      <c r="F1070" s="118">
        <f>EXP(Overview!$F$21/Overview!$F$5-Overview!$F$21/('='!C1070+273.15))</f>
        <v>1.2060497570954571</v>
      </c>
      <c r="G1070" s="77">
        <f t="shared" si="99"/>
        <v>3.2031504747332322</v>
      </c>
      <c r="H1070" s="115">
        <f t="shared" si="100"/>
        <v>0.58823529411764708</v>
      </c>
      <c r="I1070" s="80">
        <f>IF((A1070-Overview!$F$43)/365=ROUND((A1070-Overview!$F$43)/365,0),I1069*0.05,I1069+U1069)</f>
        <v>16611.563210221375</v>
      </c>
      <c r="J1070" s="70">
        <f>IF(D1070&lt;Overview!$F$16,1,'='!G1070/Overview!$F$26)</f>
        <v>138.66452271572433</v>
      </c>
      <c r="K1070" s="71">
        <f>IF(D1070&lt;Overview!$F$17,'='!G1070/Overview!$F$26,Overview!$F$33)</f>
        <v>9.1428571428571423</v>
      </c>
      <c r="L1070" s="72">
        <f t="shared" si="101"/>
        <v>9.1428571428571423</v>
      </c>
      <c r="M1070" s="81">
        <f>MIN(1,Overview!$F$44*F1070*(G1070-Overview!$F$25)^2+0.2)</f>
        <v>1</v>
      </c>
      <c r="N1070" s="48">
        <f>L1070*F1070*Overview!$F$8</f>
        <v>0.12482270400293095</v>
      </c>
      <c r="O1070" s="48">
        <f>F1070*Overview!$F$6</f>
        <v>2.3686817229354781E-3</v>
      </c>
      <c r="P1070" s="122">
        <f>N1070*(H1070/G1070-(1+Overview!$F$35/'='!G1070)/(Overview!$F$37*Overview!$F$33))/('='!H1070+Overview!$F$36)</f>
        <v>1.025175113458458E-3</v>
      </c>
      <c r="Q1070" s="128">
        <f>(N1070/G1070-P1070)*H1070*Overview!$F$29*'='!G1070^3</f>
        <v>664.07831002294984</v>
      </c>
      <c r="R1070" s="57">
        <f t="shared" si="96"/>
        <v>0</v>
      </c>
      <c r="S1070" s="58">
        <f t="shared" si="97"/>
        <v>1.0945967171197184E-3</v>
      </c>
      <c r="T1070" s="58">
        <f>IF(D1070&lt;Overview!$F$18,(1-Overview!$F$9)*'='!Q1070-'='!D1070*'='!O1070,0)</f>
        <v>0</v>
      </c>
      <c r="U1070" s="54">
        <f>IF(D1070&gt;=Overview!$F$18,(1-Overview!$F$9)*'='!Q1070-Overview!$F$18*'='!O1070,0)</f>
        <v>56.15997848082349</v>
      </c>
      <c r="V1070" s="2"/>
      <c r="W1070" s="112">
        <f>G1070/Overview!$F$19</f>
        <v>4.7292934810766756</v>
      </c>
      <c r="X1070" s="60">
        <f>G1070^3*(1+H1070*Overview!$F$38)</f>
        <v>41.315214098313533</v>
      </c>
      <c r="Y1070" s="61">
        <f>G1070^3*Overview!$F$42*(1+Overview!$F$38*H1070)+I1070*Overview!$F$39/Overview!$F$40</f>
        <v>4.4402171974378373</v>
      </c>
      <c r="AD1070" s="2"/>
    </row>
    <row r="1071" spans="1:30">
      <c r="A1071" s="34">
        <v>1068</v>
      </c>
      <c r="B1071">
        <v>1</v>
      </c>
      <c r="C1071">
        <v>24</v>
      </c>
      <c r="D1071" s="149">
        <f t="shared" si="98"/>
        <v>178.09744310451387</v>
      </c>
      <c r="E1071" s="125">
        <f>B1071/(B1071+Overview!$F$22)</f>
        <v>0.58823529411764708</v>
      </c>
      <c r="F1071" s="118">
        <f>EXP(Overview!$F$21/Overview!$F$5-Overview!$F$21/('='!C1071+273.15))</f>
        <v>1.2060497570954571</v>
      </c>
      <c r="G1071" s="77">
        <f t="shared" si="99"/>
        <v>3.2042450714503521</v>
      </c>
      <c r="H1071" s="115">
        <f t="shared" si="100"/>
        <v>0.58823529411764708</v>
      </c>
      <c r="I1071" s="80">
        <f>IF((A1071-Overview!$F$43)/365=ROUND((A1071-Overview!$F$43)/365,0),I1070*0.05,I1070+U1070)</f>
        <v>16667.723188702199</v>
      </c>
      <c r="J1071" s="70">
        <f>IF(D1071&lt;Overview!$F$16,1,'='!G1071/Overview!$F$26)</f>
        <v>138.7119078549936</v>
      </c>
      <c r="K1071" s="71">
        <f>IF(D1071&lt;Overview!$F$17,'='!G1071/Overview!$F$26,Overview!$F$33)</f>
        <v>9.1428571428571423</v>
      </c>
      <c r="L1071" s="72">
        <f t="shared" si="101"/>
        <v>9.1428571428571423</v>
      </c>
      <c r="M1071" s="81">
        <f>MIN(1,Overview!$F$44*F1071*(G1071-Overview!$F$25)^2+0.2)</f>
        <v>1</v>
      </c>
      <c r="N1071" s="48">
        <f>L1071*F1071*Overview!$F$8</f>
        <v>0.12482270400293095</v>
      </c>
      <c r="O1071" s="48">
        <f>F1071*Overview!$F$6</f>
        <v>2.3686817229354781E-3</v>
      </c>
      <c r="P1071" s="122">
        <f>N1071*(H1071/G1071-(1+Overview!$F$35/'='!G1071)/(Overview!$F$37*Overview!$F$33))/('='!H1071+Overview!$F$36)</f>
        <v>1.0228884929531121E-3</v>
      </c>
      <c r="Q1071" s="128">
        <f>(N1071/G1071-P1071)*H1071*Overview!$F$29*'='!G1071^3</f>
        <v>664.56617728519404</v>
      </c>
      <c r="R1071" s="57">
        <f t="shared" si="96"/>
        <v>0</v>
      </c>
      <c r="S1071" s="58">
        <f t="shared" si="97"/>
        <v>1.0925284707294293E-3</v>
      </c>
      <c r="T1071" s="58">
        <f>IF(D1071&lt;Overview!$F$18,(1-Overview!$F$9)*'='!Q1071-'='!D1071*'='!O1071,0)</f>
        <v>0</v>
      </c>
      <c r="U1071" s="54">
        <f>IF(D1071&gt;=Overview!$F$18,(1-Overview!$F$9)*'='!Q1071-Overview!$F$18*'='!O1071,0)</f>
        <v>56.201544771566695</v>
      </c>
      <c r="V1071" s="2"/>
      <c r="W1071" s="112">
        <f>G1071/Overview!$F$19</f>
        <v>4.7309095990703556</v>
      </c>
      <c r="X1071" s="60">
        <f>G1071^3*(1+H1071*Overview!$F$38)</f>
        <v>41.357583903139549</v>
      </c>
      <c r="Y1071" s="61">
        <f>G1071^3*Overview!$F$42*(1+Overview!$F$38*H1071)+I1071*Overview!$F$39/Overview!$F$40</f>
        <v>4.4464708862097995</v>
      </c>
      <c r="AD1071" s="2"/>
    </row>
    <row r="1072" spans="1:30">
      <c r="A1072" s="34">
        <v>1069</v>
      </c>
      <c r="B1072">
        <v>1</v>
      </c>
      <c r="C1072">
        <v>24</v>
      </c>
      <c r="D1072" s="149">
        <f t="shared" si="98"/>
        <v>178.09744310451387</v>
      </c>
      <c r="E1072" s="125">
        <f>B1072/(B1072+Overview!$F$22)</f>
        <v>0.58823529411764708</v>
      </c>
      <c r="F1072" s="118">
        <f>EXP(Overview!$F$21/Overview!$F$5-Overview!$F$21/('='!C1072+273.15))</f>
        <v>1.2060497570954571</v>
      </c>
      <c r="G1072" s="77">
        <f t="shared" si="99"/>
        <v>3.2053375999210814</v>
      </c>
      <c r="H1072" s="115">
        <f t="shared" si="100"/>
        <v>0.58823529411764708</v>
      </c>
      <c r="I1072" s="80">
        <f>IF((A1072-Overview!$F$43)/365=ROUND((A1072-Overview!$F$43)/365,0),I1071*0.05,I1071+U1071)</f>
        <v>16723.924733473767</v>
      </c>
      <c r="J1072" s="70">
        <f>IF(D1072&lt;Overview!$F$16,1,'='!G1072/Overview!$F$26)</f>
        <v>138.75920345978707</v>
      </c>
      <c r="K1072" s="71">
        <f>IF(D1072&lt;Overview!$F$17,'='!G1072/Overview!$F$26,Overview!$F$33)</f>
        <v>9.1428571428571423</v>
      </c>
      <c r="L1072" s="72">
        <f t="shared" si="101"/>
        <v>9.1428571428571423</v>
      </c>
      <c r="M1072" s="81">
        <f>MIN(1,Overview!$F$44*F1072*(G1072-Overview!$F$25)^2+0.2)</f>
        <v>1</v>
      </c>
      <c r="N1072" s="48">
        <f>L1072*F1072*Overview!$F$8</f>
        <v>0.12482270400293095</v>
      </c>
      <c r="O1072" s="48">
        <f>F1072*Overview!$F$6</f>
        <v>2.3686817229354781E-3</v>
      </c>
      <c r="P1072" s="122">
        <f>N1072*(H1072/G1072-(1+Overview!$F$35/'='!G1072)/(Overview!$F$37*Overview!$F$33))/('='!H1072+Overview!$F$36)</f>
        <v>1.0206077503305839E-3</v>
      </c>
      <c r="Q1072" s="128">
        <f>(N1072/G1072-P1072)*H1072*Overview!$F$29*'='!G1072^3</f>
        <v>665.05332361042224</v>
      </c>
      <c r="R1072" s="57">
        <f t="shared" si="96"/>
        <v>0</v>
      </c>
      <c r="S1072" s="58">
        <f t="shared" si="97"/>
        <v>1.0904641323018292E-3</v>
      </c>
      <c r="T1072" s="58">
        <f>IF(D1072&lt;Overview!$F$18,(1-Overview!$F$9)*'='!Q1072-'='!D1072*'='!O1072,0)</f>
        <v>0</v>
      </c>
      <c r="U1072" s="54">
        <f>IF(D1072&gt;=Overview!$F$18,(1-Overview!$F$9)*'='!Q1072-Overview!$F$18*'='!O1072,0)</f>
        <v>56.243049638476137</v>
      </c>
      <c r="V1072" s="2"/>
      <c r="W1072" s="112">
        <f>G1072/Overview!$F$19</f>
        <v>4.7325226634003856</v>
      </c>
      <c r="X1072" s="60">
        <f>G1072^3*(1+H1072*Overview!$F$38)</f>
        <v>41.399902525608425</v>
      </c>
      <c r="Y1072" s="61">
        <f>G1072^3*Overview!$F$42*(1+Overview!$F$38*H1072)+I1072*Overview!$F$39/Overview!$F$40</f>
        <v>4.4527217748138908</v>
      </c>
      <c r="AD1072" s="2"/>
    </row>
    <row r="1073" spans="1:30">
      <c r="A1073" s="34">
        <v>1070</v>
      </c>
      <c r="B1073">
        <v>1</v>
      </c>
      <c r="C1073">
        <v>24</v>
      </c>
      <c r="D1073" s="149">
        <f t="shared" si="98"/>
        <v>178.09744310451387</v>
      </c>
      <c r="E1073" s="125">
        <f>B1073/(B1073+Overview!$F$22)</f>
        <v>0.58823529411764708</v>
      </c>
      <c r="F1073" s="118">
        <f>EXP(Overview!$F$21/Overview!$F$5-Overview!$F$21/('='!C1073+273.15))</f>
        <v>1.2060497570954571</v>
      </c>
      <c r="G1073" s="77">
        <f t="shared" si="99"/>
        <v>3.2064280640533833</v>
      </c>
      <c r="H1073" s="115">
        <f t="shared" si="100"/>
        <v>0.58823529411764708</v>
      </c>
      <c r="I1073" s="80">
        <f>IF((A1073-Overview!$F$43)/365=ROUND((A1073-Overview!$F$43)/365,0),I1072*0.05,I1072+U1072)</f>
        <v>16780.167783112243</v>
      </c>
      <c r="J1073" s="70">
        <f>IF(D1073&lt;Overview!$F$16,1,'='!G1073/Overview!$F$26)</f>
        <v>138.80640969928066</v>
      </c>
      <c r="K1073" s="71">
        <f>IF(D1073&lt;Overview!$F$17,'='!G1073/Overview!$F$26,Overview!$F$33)</f>
        <v>9.1428571428571423</v>
      </c>
      <c r="L1073" s="72">
        <f t="shared" si="101"/>
        <v>9.1428571428571423</v>
      </c>
      <c r="M1073" s="81">
        <f>MIN(1,Overview!$F$44*F1073*(G1073-Overview!$F$25)^2+0.2)</f>
        <v>1</v>
      </c>
      <c r="N1073" s="48">
        <f>L1073*F1073*Overview!$F$8</f>
        <v>0.12482270400293095</v>
      </c>
      <c r="O1073" s="48">
        <f>F1073*Overview!$F$6</f>
        <v>2.3686817229354781E-3</v>
      </c>
      <c r="P1073" s="122">
        <f>N1073*(H1073/G1073-(1+Overview!$F$35/'='!G1073)/(Overview!$F$37*Overview!$F$33))/('='!H1073+Overview!$F$36)</f>
        <v>1.0183328670192323E-3</v>
      </c>
      <c r="Q1073" s="128">
        <f>(N1073/G1073-P1073)*H1073*Overview!$F$29*'='!G1073^3</f>
        <v>665.53974962595032</v>
      </c>
      <c r="R1073" s="57">
        <f t="shared" si="96"/>
        <v>0</v>
      </c>
      <c r="S1073" s="58">
        <f t="shared" si="97"/>
        <v>1.0884036944528027E-3</v>
      </c>
      <c r="T1073" s="58">
        <f>IF(D1073&lt;Overview!$F$18,(1-Overview!$F$9)*'='!Q1073-'='!D1073*'='!O1073,0)</f>
        <v>0</v>
      </c>
      <c r="U1073" s="54">
        <f>IF(D1073&gt;=Overview!$F$18,(1-Overview!$F$9)*'='!Q1073-Overview!$F$18*'='!O1073,0)</f>
        <v>56.284493134999131</v>
      </c>
      <c r="V1073" s="2"/>
      <c r="W1073" s="112">
        <f>G1073/Overview!$F$19</f>
        <v>4.7341326798366801</v>
      </c>
      <c r="X1073" s="60">
        <f>G1073^3*(1+H1073*Overview!$F$38)</f>
        <v>41.442169963219726</v>
      </c>
      <c r="Y1073" s="61">
        <f>G1073^3*Overview!$F$42*(1+Overview!$F$38*H1073)+I1073*Overview!$F$39/Overview!$F$40</f>
        <v>4.4589698603559249</v>
      </c>
      <c r="AD1073" s="2"/>
    </row>
    <row r="1074" spans="1:30">
      <c r="A1074" s="34">
        <v>1071</v>
      </c>
      <c r="B1074">
        <v>1</v>
      </c>
      <c r="C1074">
        <v>24</v>
      </c>
      <c r="D1074" s="149">
        <f t="shared" si="98"/>
        <v>178.09744310451387</v>
      </c>
      <c r="E1074" s="125">
        <f>B1074/(B1074+Overview!$F$22)</f>
        <v>0.58823529411764708</v>
      </c>
      <c r="F1074" s="118">
        <f>EXP(Overview!$F$21/Overview!$F$5-Overview!$F$21/('='!C1074+273.15))</f>
        <v>1.2060497570954571</v>
      </c>
      <c r="G1074" s="77">
        <f t="shared" si="99"/>
        <v>3.2075164677478361</v>
      </c>
      <c r="H1074" s="115">
        <f t="shared" si="100"/>
        <v>0.58823529411764708</v>
      </c>
      <c r="I1074" s="80">
        <f>IF((A1074-Overview!$F$43)/365=ROUND((A1074-Overview!$F$43)/365,0),I1073*0.05,I1073+U1073)</f>
        <v>16836.452276247241</v>
      </c>
      <c r="J1074" s="70">
        <f>IF(D1074&lt;Overview!$F$16,1,'='!G1074/Overview!$F$26)</f>
        <v>138.85352674233056</v>
      </c>
      <c r="K1074" s="71">
        <f>IF(D1074&lt;Overview!$F$17,'='!G1074/Overview!$F$26,Overview!$F$33)</f>
        <v>9.1428571428571423</v>
      </c>
      <c r="L1074" s="72">
        <f t="shared" si="101"/>
        <v>9.1428571428571423</v>
      </c>
      <c r="M1074" s="81">
        <f>MIN(1,Overview!$F$44*F1074*(G1074-Overview!$F$25)^2+0.2)</f>
        <v>1</v>
      </c>
      <c r="N1074" s="48">
        <f>L1074*F1074*Overview!$F$8</f>
        <v>0.12482270400293095</v>
      </c>
      <c r="O1074" s="48">
        <f>F1074*Overview!$F$6</f>
        <v>2.3686817229354781E-3</v>
      </c>
      <c r="P1074" s="122">
        <f>N1074*(H1074/G1074-(1+Overview!$F$35/'='!G1074)/(Overview!$F$37*Overview!$F$33))/('='!H1074+Overview!$F$36)</f>
        <v>1.0160638245218113E-3</v>
      </c>
      <c r="Q1074" s="128">
        <f>(N1074/G1074-P1074)*H1074*Overview!$F$29*'='!G1074^3</f>
        <v>666.02545596054995</v>
      </c>
      <c r="R1074" s="57">
        <f t="shared" si="96"/>
        <v>0</v>
      </c>
      <c r="S1074" s="58">
        <f t="shared" si="97"/>
        <v>1.0863471498121858E-3</v>
      </c>
      <c r="T1074" s="58">
        <f>IF(D1074&lt;Overview!$F$18,(1-Overview!$F$9)*'='!Q1074-'='!D1074*'='!O1074,0)</f>
        <v>0</v>
      </c>
      <c r="U1074" s="54">
        <f>IF(D1074&gt;=Overview!$F$18,(1-Overview!$F$9)*'='!Q1074-Overview!$F$18*'='!O1074,0)</f>
        <v>56.325875314707019</v>
      </c>
      <c r="V1074" s="2"/>
      <c r="W1074" s="112">
        <f>G1074/Overview!$F$19</f>
        <v>4.735739654138249</v>
      </c>
      <c r="X1074" s="60">
        <f>G1074^3*(1+H1074*Overview!$F$38)</f>
        <v>41.484386213796739</v>
      </c>
      <c r="Y1074" s="61">
        <f>G1074^3*Overview!$F$42*(1+Overview!$F$38*H1074)+I1074*Overview!$F$39/Overview!$F$40</f>
        <v>4.4652151399731768</v>
      </c>
      <c r="AD1074" s="2"/>
    </row>
    <row r="1075" spans="1:30">
      <c r="A1075" s="34">
        <v>1072</v>
      </c>
      <c r="B1075">
        <v>1</v>
      </c>
      <c r="C1075">
        <v>24</v>
      </c>
      <c r="D1075" s="149">
        <f t="shared" si="98"/>
        <v>178.09744310451387</v>
      </c>
      <c r="E1075" s="125">
        <f>B1075/(B1075+Overview!$F$22)</f>
        <v>0.58823529411764708</v>
      </c>
      <c r="F1075" s="118">
        <f>EXP(Overview!$F$21/Overview!$F$5-Overview!$F$21/('='!C1075+273.15))</f>
        <v>1.2060497570954571</v>
      </c>
      <c r="G1075" s="77">
        <f t="shared" si="99"/>
        <v>3.2086028148976484</v>
      </c>
      <c r="H1075" s="115">
        <f t="shared" si="100"/>
        <v>0.58823529411764708</v>
      </c>
      <c r="I1075" s="80">
        <f>IF((A1075-Overview!$F$43)/365=ROUND((A1075-Overview!$F$43)/365,0),I1074*0.05,I1074+U1074)</f>
        <v>16892.778151561946</v>
      </c>
      <c r="J1075" s="70">
        <f>IF(D1075&lt;Overview!$F$16,1,'='!G1075/Overview!$F$26)</f>
        <v>138.90055475747397</v>
      </c>
      <c r="K1075" s="71">
        <f>IF(D1075&lt;Overview!$F$17,'='!G1075/Overview!$F$26,Overview!$F$33)</f>
        <v>9.1428571428571423</v>
      </c>
      <c r="L1075" s="72">
        <f t="shared" si="101"/>
        <v>9.1428571428571423</v>
      </c>
      <c r="M1075" s="81">
        <f>MIN(1,Overview!$F$44*F1075*(G1075-Overview!$F$25)^2+0.2)</f>
        <v>1</v>
      </c>
      <c r="N1075" s="48">
        <f>L1075*F1075*Overview!$F$8</f>
        <v>0.12482270400293095</v>
      </c>
      <c r="O1075" s="48">
        <f>F1075*Overview!$F$6</f>
        <v>2.3686817229354781E-3</v>
      </c>
      <c r="P1075" s="122">
        <f>N1075*(H1075/G1075-(1+Overview!$F$35/'='!G1075)/(Overview!$F$37*Overview!$F$33))/('='!H1075+Overview!$F$36)</f>
        <v>1.0138006044150963E-3</v>
      </c>
      <c r="Q1075" s="128">
        <f>(N1075/G1075-P1075)*H1075*Overview!$F$29*'='!G1075^3</f>
        <v>666.51044324443706</v>
      </c>
      <c r="R1075" s="57">
        <f t="shared" si="96"/>
        <v>0</v>
      </c>
      <c r="S1075" s="58">
        <f t="shared" si="97"/>
        <v>1.0842944910237383E-3</v>
      </c>
      <c r="T1075" s="58">
        <f>IF(D1075&lt;Overview!$F$18,(1-Overview!$F$9)*'='!Q1075-'='!D1075*'='!O1075,0)</f>
        <v>0</v>
      </c>
      <c r="U1075" s="54">
        <f>IF(D1075&gt;=Overview!$F$18,(1-Overview!$F$9)*'='!Q1075-Overview!$F$18*'='!O1075,0)</f>
        <v>56.367196231294201</v>
      </c>
      <c r="V1075" s="2"/>
      <c r="W1075" s="112">
        <f>G1075/Overview!$F$19</f>
        <v>4.7373435920532234</v>
      </c>
      <c r="X1075" s="60">
        <f>G1075^3*(1+H1075*Overview!$F$38)</f>
        <v>41.52655127548509</v>
      </c>
      <c r="Y1075" s="61">
        <f>G1075^3*Overview!$F$42*(1+Overview!$F$38*H1075)+I1075*Overview!$F$39/Overview!$F$40</f>
        <v>4.4714576108342587</v>
      </c>
      <c r="AD1075" s="2"/>
    </row>
    <row r="1076" spans="1:30">
      <c r="A1076" s="34">
        <v>1073</v>
      </c>
      <c r="B1076">
        <v>1</v>
      </c>
      <c r="C1076">
        <v>24</v>
      </c>
      <c r="D1076" s="149">
        <f t="shared" si="98"/>
        <v>178.09744310451387</v>
      </c>
      <c r="E1076" s="125">
        <f>B1076/(B1076+Overview!$F$22)</f>
        <v>0.58823529411764708</v>
      </c>
      <c r="F1076" s="118">
        <f>EXP(Overview!$F$21/Overview!$F$5-Overview!$F$21/('='!C1076+273.15))</f>
        <v>1.2060497570954571</v>
      </c>
      <c r="G1076" s="77">
        <f t="shared" si="99"/>
        <v>3.2096871093886721</v>
      </c>
      <c r="H1076" s="115">
        <f t="shared" si="100"/>
        <v>0.58823529411764708</v>
      </c>
      <c r="I1076" s="80">
        <f>IF((A1076-Overview!$F$43)/365=ROUND((A1076-Overview!$F$43)/365,0),I1075*0.05,I1075+U1075)</f>
        <v>16949.145347793241</v>
      </c>
      <c r="J1076" s="70">
        <f>IF(D1076&lt;Overview!$F$16,1,'='!G1076/Overview!$F$26)</f>
        <v>138.94749391292953</v>
      </c>
      <c r="K1076" s="71">
        <f>IF(D1076&lt;Overview!$F$17,'='!G1076/Overview!$F$26,Overview!$F$33)</f>
        <v>9.1428571428571423</v>
      </c>
      <c r="L1076" s="72">
        <f t="shared" si="101"/>
        <v>9.1428571428571423</v>
      </c>
      <c r="M1076" s="81">
        <f>MIN(1,Overview!$F$44*F1076*(G1076-Overview!$F$25)^2+0.2)</f>
        <v>1</v>
      </c>
      <c r="N1076" s="48">
        <f>L1076*F1076*Overview!$F$8</f>
        <v>0.12482270400293095</v>
      </c>
      <c r="O1076" s="48">
        <f>F1076*Overview!$F$6</f>
        <v>2.3686817229354781E-3</v>
      </c>
      <c r="P1076" s="122">
        <f>N1076*(H1076/G1076-(1+Overview!$F$35/'='!G1076)/(Overview!$F$37*Overview!$F$33))/('='!H1076+Overview!$F$36)</f>
        <v>1.0115431883495202E-3</v>
      </c>
      <c r="Q1076" s="128">
        <f>(N1076/G1076-P1076)*H1076*Overview!$F$29*'='!G1076^3</f>
        <v>666.99471210925833</v>
      </c>
      <c r="R1076" s="57">
        <f t="shared" si="96"/>
        <v>0</v>
      </c>
      <c r="S1076" s="58">
        <f t="shared" si="97"/>
        <v>1.0822457107451241E-3</v>
      </c>
      <c r="T1076" s="58">
        <f>IF(D1076&lt;Overview!$F$18,(1-Overview!$F$9)*'='!Q1076-'='!D1076*'='!O1076,0)</f>
        <v>0</v>
      </c>
      <c r="U1076" s="54">
        <f>IF(D1076&gt;=Overview!$F$18,(1-Overview!$F$9)*'='!Q1076-Overview!$F$18*'='!O1076,0)</f>
        <v>56.408455938576978</v>
      </c>
      <c r="V1076" s="2"/>
      <c r="W1076" s="112">
        <f>G1076/Overview!$F$19</f>
        <v>4.7389444993188716</v>
      </c>
      <c r="X1076" s="60">
        <f>G1076^3*(1+H1076*Overview!$F$38)</f>
        <v>41.568665146751123</v>
      </c>
      <c r="Y1076" s="61">
        <f>G1076^3*Overview!$F$42*(1+Overview!$F$38*H1076)+I1076*Overview!$F$39/Overview!$F$40</f>
        <v>4.4776972701389797</v>
      </c>
      <c r="AD1076" s="2"/>
    </row>
    <row r="1077" spans="1:30">
      <c r="A1077" s="34">
        <v>1074</v>
      </c>
      <c r="B1077">
        <v>1</v>
      </c>
      <c r="C1077">
        <v>24</v>
      </c>
      <c r="D1077" s="149">
        <f t="shared" si="98"/>
        <v>178.09744310451387</v>
      </c>
      <c r="E1077" s="125">
        <f>B1077/(B1077+Overview!$F$22)</f>
        <v>0.58823529411764708</v>
      </c>
      <c r="F1077" s="118">
        <f>EXP(Overview!$F$21/Overview!$F$5-Overview!$F$21/('='!C1077+273.15))</f>
        <v>1.2060497570954571</v>
      </c>
      <c r="G1077" s="77">
        <f t="shared" si="99"/>
        <v>3.2107693550994174</v>
      </c>
      <c r="H1077" s="115">
        <f t="shared" si="100"/>
        <v>0.58823529411764708</v>
      </c>
      <c r="I1077" s="80">
        <f>IF((A1077-Overview!$F$43)/365=ROUND((A1077-Overview!$F$43)/365,0),I1076*0.05,I1076+U1076)</f>
        <v>17005.553803731818</v>
      </c>
      <c r="J1077" s="70">
        <f>IF(D1077&lt;Overview!$F$16,1,'='!G1077/Overview!$F$26)</f>
        <v>138.99434437659815</v>
      </c>
      <c r="K1077" s="71">
        <f>IF(D1077&lt;Overview!$F$17,'='!G1077/Overview!$F$26,Overview!$F$33)</f>
        <v>9.1428571428571423</v>
      </c>
      <c r="L1077" s="72">
        <f t="shared" si="101"/>
        <v>9.1428571428571423</v>
      </c>
      <c r="M1077" s="81">
        <f>MIN(1,Overview!$F$44*F1077*(G1077-Overview!$F$25)^2+0.2)</f>
        <v>1</v>
      </c>
      <c r="N1077" s="48">
        <f>L1077*F1077*Overview!$F$8</f>
        <v>0.12482270400293095</v>
      </c>
      <c r="O1077" s="48">
        <f>F1077*Overview!$F$6</f>
        <v>2.3686817229354781E-3</v>
      </c>
      <c r="P1077" s="122">
        <f>N1077*(H1077/G1077-(1+Overview!$F$35/'='!G1077)/(Overview!$F$37*Overview!$F$33))/('='!H1077+Overview!$F$36)</f>
        <v>1.0092915580487995E-3</v>
      </c>
      <c r="Q1077" s="128">
        <f>(N1077/G1077-P1077)*H1077*Overview!$F$29*'='!G1077^3</f>
        <v>667.47826318808291</v>
      </c>
      <c r="R1077" s="57">
        <f t="shared" si="96"/>
        <v>0</v>
      </c>
      <c r="S1077" s="58">
        <f t="shared" si="97"/>
        <v>1.0802008016478767E-3</v>
      </c>
      <c r="T1077" s="58">
        <f>IF(D1077&lt;Overview!$F$18,(1-Overview!$F$9)*'='!Q1077-'='!D1077*'='!O1077,0)</f>
        <v>0</v>
      </c>
      <c r="U1077" s="54">
        <f>IF(D1077&gt;=Overview!$F$18,(1-Overview!$F$9)*'='!Q1077-Overview!$F$18*'='!O1077,0)</f>
        <v>56.449654490492826</v>
      </c>
      <c r="V1077" s="2"/>
      <c r="W1077" s="112">
        <f>G1077/Overview!$F$19</f>
        <v>4.7405423816616228</v>
      </c>
      <c r="X1077" s="60">
        <f>G1077^3*(1+H1077*Overview!$F$38)</f>
        <v>41.610727826380568</v>
      </c>
      <c r="Y1077" s="61">
        <f>G1077^3*Overview!$F$42*(1+Overview!$F$38*H1077)+I1077*Overview!$F$39/Overview!$F$40</f>
        <v>4.4839341151182337</v>
      </c>
      <c r="AD1077" s="2"/>
    </row>
    <row r="1078" spans="1:30">
      <c r="A1078" s="34">
        <v>1075</v>
      </c>
      <c r="B1078">
        <v>1</v>
      </c>
      <c r="C1078">
        <v>24</v>
      </c>
      <c r="D1078" s="149">
        <f t="shared" si="98"/>
        <v>178.09744310451387</v>
      </c>
      <c r="E1078" s="125">
        <f>B1078/(B1078+Overview!$F$22)</f>
        <v>0.58823529411764708</v>
      </c>
      <c r="F1078" s="118">
        <f>EXP(Overview!$F$21/Overview!$F$5-Overview!$F$21/('='!C1078+273.15))</f>
        <v>1.2060497570954571</v>
      </c>
      <c r="G1078" s="77">
        <f t="shared" si="99"/>
        <v>3.2118495559010651</v>
      </c>
      <c r="H1078" s="115">
        <f t="shared" si="100"/>
        <v>0.58823529411764708</v>
      </c>
      <c r="I1078" s="80">
        <f>IF((A1078-Overview!$F$43)/365=ROUND((A1078-Overview!$F$43)/365,0),I1077*0.05,I1077+U1077)</f>
        <v>17062.003458222312</v>
      </c>
      <c r="J1078" s="70">
        <f>IF(D1078&lt;Overview!$F$16,1,'='!G1078/Overview!$F$26)</f>
        <v>139.04110631606343</v>
      </c>
      <c r="K1078" s="71">
        <f>IF(D1078&lt;Overview!$F$17,'='!G1078/Overview!$F$26,Overview!$F$33)</f>
        <v>9.1428571428571423</v>
      </c>
      <c r="L1078" s="72">
        <f t="shared" si="101"/>
        <v>9.1428571428571423</v>
      </c>
      <c r="M1078" s="81">
        <f>MIN(1,Overview!$F$44*F1078*(G1078-Overview!$F$25)^2+0.2)</f>
        <v>1</v>
      </c>
      <c r="N1078" s="48">
        <f>L1078*F1078*Overview!$F$8</f>
        <v>0.12482270400293095</v>
      </c>
      <c r="O1078" s="48">
        <f>F1078*Overview!$F$6</f>
        <v>2.3686817229354781E-3</v>
      </c>
      <c r="P1078" s="122">
        <f>N1078*(H1078/G1078-(1+Overview!$F$35/'='!G1078)/(Overview!$F$37*Overview!$F$33))/('='!H1078+Overview!$F$36)</f>
        <v>1.0070456953095751E-3</v>
      </c>
      <c r="Q1078" s="128">
        <f>(N1078/G1078-P1078)*H1078*Overview!$F$29*'='!G1078^3</f>
        <v>667.96109711538622</v>
      </c>
      <c r="R1078" s="57">
        <f t="shared" si="96"/>
        <v>0</v>
      </c>
      <c r="S1078" s="58">
        <f t="shared" si="97"/>
        <v>1.0781597564173794E-3</v>
      </c>
      <c r="T1078" s="58">
        <f>IF(D1078&lt;Overview!$F$18,(1-Overview!$F$9)*'='!Q1078-'='!D1078*'='!O1078,0)</f>
        <v>0</v>
      </c>
      <c r="U1078" s="54">
        <f>IF(D1078&gt;=Overview!$F$18,(1-Overview!$F$9)*'='!Q1078-Overview!$F$18*'='!O1078,0)</f>
        <v>56.490791941099069</v>
      </c>
      <c r="V1078" s="2"/>
      <c r="W1078" s="112">
        <f>G1078/Overview!$F$19</f>
        <v>4.7421372447970844</v>
      </c>
      <c r="X1078" s="60">
        <f>G1078^3*(1+H1078*Overview!$F$38)</f>
        <v>41.652739313476893</v>
      </c>
      <c r="Y1078" s="61">
        <f>G1078^3*Overview!$F$42*(1+Overview!$F$38*H1078)+I1078*Overview!$F$39/Overview!$F$40</f>
        <v>4.4901681430338538</v>
      </c>
      <c r="AD1078" s="2"/>
    </row>
    <row r="1079" spans="1:30">
      <c r="A1079" s="34">
        <v>1076</v>
      </c>
      <c r="B1079">
        <v>1</v>
      </c>
      <c r="C1079">
        <v>24</v>
      </c>
      <c r="D1079" s="149">
        <f t="shared" si="98"/>
        <v>178.09744310451387</v>
      </c>
      <c r="E1079" s="125">
        <f>B1079/(B1079+Overview!$F$22)</f>
        <v>0.58823529411764708</v>
      </c>
      <c r="F1079" s="118">
        <f>EXP(Overview!$F$21/Overview!$F$5-Overview!$F$21/('='!C1079+273.15))</f>
        <v>1.2060497570954571</v>
      </c>
      <c r="G1079" s="77">
        <f t="shared" si="99"/>
        <v>3.2129277156574827</v>
      </c>
      <c r="H1079" s="115">
        <f t="shared" si="100"/>
        <v>0.58823529411764708</v>
      </c>
      <c r="I1079" s="80">
        <f>IF((A1079-Overview!$F$43)/365=ROUND((A1079-Overview!$F$43)/365,0),I1078*0.05,I1078+U1078)</f>
        <v>17118.49425016341</v>
      </c>
      <c r="J1079" s="70">
        <f>IF(D1079&lt;Overview!$F$16,1,'='!G1079/Overview!$F$26)</f>
        <v>139.08777989859232</v>
      </c>
      <c r="K1079" s="71">
        <f>IF(D1079&lt;Overview!$F$17,'='!G1079/Overview!$F$26,Overview!$F$33)</f>
        <v>9.1428571428571423</v>
      </c>
      <c r="L1079" s="72">
        <f t="shared" si="101"/>
        <v>9.1428571428571423</v>
      </c>
      <c r="M1079" s="81">
        <f>MIN(1,Overview!$F$44*F1079*(G1079-Overview!$F$25)^2+0.2)</f>
        <v>1</v>
      </c>
      <c r="N1079" s="48">
        <f>L1079*F1079*Overview!$F$8</f>
        <v>0.12482270400293095</v>
      </c>
      <c r="O1079" s="48">
        <f>F1079*Overview!$F$6</f>
        <v>2.3686817229354781E-3</v>
      </c>
      <c r="P1079" s="122">
        <f>N1079*(H1079/G1079-(1+Overview!$F$35/'='!G1079)/(Overview!$F$37*Overview!$F$33))/('='!H1079+Overview!$F$36)</f>
        <v>1.0048055820010434E-3</v>
      </c>
      <c r="Q1079" s="128">
        <f>(N1079/G1079-P1079)*H1079*Overview!$F$29*'='!G1079^3</f>
        <v>668.44321452704185</v>
      </c>
      <c r="R1079" s="57">
        <f t="shared" si="96"/>
        <v>0</v>
      </c>
      <c r="S1079" s="58">
        <f t="shared" si="97"/>
        <v>1.0761225677528333E-3</v>
      </c>
      <c r="T1079" s="58">
        <f>IF(D1079&lt;Overview!$F$18,(1-Overview!$F$9)*'='!Q1079-'='!D1079*'='!O1079,0)</f>
        <v>0</v>
      </c>
      <c r="U1079" s="54">
        <f>IF(D1079&gt;=Overview!$F$18,(1-Overview!$F$9)*'='!Q1079-Overview!$F$18*'='!O1079,0)</f>
        <v>56.531868344572132</v>
      </c>
      <c r="V1079" s="2"/>
      <c r="W1079" s="112">
        <f>G1079/Overview!$F$19</f>
        <v>4.7437290944300647</v>
      </c>
      <c r="X1079" s="60">
        <f>G1079^3*(1+H1079*Overview!$F$38)</f>
        <v>41.694699607459931</v>
      </c>
      <c r="Y1079" s="61">
        <f>G1079^3*Overview!$F$42*(1+Overview!$F$38*H1079)+I1079*Overview!$F$39/Overview!$F$40</f>
        <v>4.4963993511784945</v>
      </c>
      <c r="AD1079" s="2"/>
    </row>
    <row r="1080" spans="1:30">
      <c r="A1080" s="34">
        <v>1077</v>
      </c>
      <c r="B1080">
        <v>1</v>
      </c>
      <c r="C1080">
        <v>24</v>
      </c>
      <c r="D1080" s="149">
        <f t="shared" si="98"/>
        <v>178.09744310451387</v>
      </c>
      <c r="E1080" s="125">
        <f>B1080/(B1080+Overview!$F$22)</f>
        <v>0.58823529411764708</v>
      </c>
      <c r="F1080" s="118">
        <f>EXP(Overview!$F$21/Overview!$F$5-Overview!$F$21/('='!C1080+273.15))</f>
        <v>1.2060497570954571</v>
      </c>
      <c r="G1080" s="77">
        <f t="shared" si="99"/>
        <v>3.2140038382252354</v>
      </c>
      <c r="H1080" s="115">
        <f t="shared" si="100"/>
        <v>0.58823529411764708</v>
      </c>
      <c r="I1080" s="80">
        <f>IF((A1080-Overview!$F$43)/365=ROUND((A1080-Overview!$F$43)/365,0),I1079*0.05,I1079+U1079)</f>
        <v>17175.026118507983</v>
      </c>
      <c r="J1080" s="70">
        <f>IF(D1080&lt;Overview!$F$16,1,'='!G1080/Overview!$F$26)</f>
        <v>139.13436529113574</v>
      </c>
      <c r="K1080" s="71">
        <f>IF(D1080&lt;Overview!$F$17,'='!G1080/Overview!$F$26,Overview!$F$33)</f>
        <v>9.1428571428571423</v>
      </c>
      <c r="L1080" s="72">
        <f t="shared" si="101"/>
        <v>9.1428571428571423</v>
      </c>
      <c r="M1080" s="81">
        <f>MIN(1,Overview!$F$44*F1080*(G1080-Overview!$F$25)^2+0.2)</f>
        <v>1</v>
      </c>
      <c r="N1080" s="48">
        <f>L1080*F1080*Overview!$F$8</f>
        <v>0.12482270400293095</v>
      </c>
      <c r="O1080" s="48">
        <f>F1080*Overview!$F$6</f>
        <v>2.3686817229354781E-3</v>
      </c>
      <c r="P1080" s="122">
        <f>N1080*(H1080/G1080-(1+Overview!$F$35/'='!G1080)/(Overview!$F$37*Overview!$F$33))/('='!H1080+Overview!$F$36)</f>
        <v>1.0025712000646021E-3</v>
      </c>
      <c r="Q1080" s="128">
        <f>(N1080/G1080-P1080)*H1080*Overview!$F$29*'='!G1080^3</f>
        <v>668.92461606030781</v>
      </c>
      <c r="R1080" s="57">
        <f t="shared" si="96"/>
        <v>0</v>
      </c>
      <c r="S1080" s="58">
        <f t="shared" si="97"/>
        <v>1.0740892283672371E-3</v>
      </c>
      <c r="T1080" s="58">
        <f>IF(D1080&lt;Overview!$F$18,(1-Overview!$F$9)*'='!Q1080-'='!D1080*'='!O1080,0)</f>
        <v>0</v>
      </c>
      <c r="U1080" s="54">
        <f>IF(D1080&gt;=Overview!$F$18,(1-Overview!$F$9)*'='!Q1080-Overview!$F$18*'='!O1080,0)</f>
        <v>56.572883755206391</v>
      </c>
      <c r="V1080" s="2"/>
      <c r="W1080" s="112">
        <f>G1080/Overview!$F$19</f>
        <v>4.7453179362545921</v>
      </c>
      <c r="X1080" s="60">
        <f>G1080^3*(1+H1080*Overview!$F$38)</f>
        <v>41.736608708064338</v>
      </c>
      <c r="Y1080" s="61">
        <f>G1080^3*Overview!$F$42*(1+Overview!$F$38*H1080)+I1080*Overview!$F$39/Overview!$F$40</f>
        <v>4.5026277368755014</v>
      </c>
      <c r="AD1080" s="2"/>
    </row>
    <row r="1081" spans="1:30">
      <c r="A1081" s="34">
        <v>1078</v>
      </c>
      <c r="B1081">
        <v>1</v>
      </c>
      <c r="C1081">
        <v>24</v>
      </c>
      <c r="D1081" s="149">
        <f t="shared" si="98"/>
        <v>178.09744310451387</v>
      </c>
      <c r="E1081" s="125">
        <f>B1081/(B1081+Overview!$F$22)</f>
        <v>0.58823529411764708</v>
      </c>
      <c r="F1081" s="118">
        <f>EXP(Overview!$F$21/Overview!$F$5-Overview!$F$21/('='!C1081+273.15))</f>
        <v>1.2060497570954571</v>
      </c>
      <c r="G1081" s="77">
        <f t="shared" si="99"/>
        <v>3.2150779274536028</v>
      </c>
      <c r="H1081" s="115">
        <f t="shared" si="100"/>
        <v>0.58823529411764708</v>
      </c>
      <c r="I1081" s="80">
        <f>IF((A1081-Overview!$F$43)/365=ROUND((A1081-Overview!$F$43)/365,0),I1080*0.05,I1080+U1080)</f>
        <v>17231.599002263189</v>
      </c>
      <c r="J1081" s="70">
        <f>IF(D1081&lt;Overview!$F$16,1,'='!G1081/Overview!$F$26)</f>
        <v>139.18086266032913</v>
      </c>
      <c r="K1081" s="71">
        <f>IF(D1081&lt;Overview!$F$17,'='!G1081/Overview!$F$26,Overview!$F$33)</f>
        <v>9.1428571428571423</v>
      </c>
      <c r="L1081" s="72">
        <f t="shared" si="101"/>
        <v>9.1428571428571423</v>
      </c>
      <c r="M1081" s="81">
        <f>MIN(1,Overview!$F$44*F1081*(G1081-Overview!$F$25)^2+0.2)</f>
        <v>1</v>
      </c>
      <c r="N1081" s="48">
        <f>L1081*F1081*Overview!$F$8</f>
        <v>0.12482270400293095</v>
      </c>
      <c r="O1081" s="48">
        <f>F1081*Overview!$F$6</f>
        <v>2.3686817229354781E-3</v>
      </c>
      <c r="P1081" s="122">
        <f>N1081*(H1081/G1081-(1+Overview!$F$35/'='!G1081)/(Overview!$F$37*Overview!$F$33))/('='!H1081+Overview!$F$36)</f>
        <v>1.0003425315134858E-3</v>
      </c>
      <c r="Q1081" s="128">
        <f>(N1081/G1081-P1081)*H1081*Overview!$F$29*'='!G1081^3</f>
        <v>669.40530235381539</v>
      </c>
      <c r="R1081" s="57">
        <f t="shared" si="96"/>
        <v>0</v>
      </c>
      <c r="S1081" s="58">
        <f t="shared" si="97"/>
        <v>1.0720597309873561E-3</v>
      </c>
      <c r="T1081" s="58">
        <f>IF(D1081&lt;Overview!$F$18,(1-Overview!$F$9)*'='!Q1081-'='!D1081*'='!O1081,0)</f>
        <v>0</v>
      </c>
      <c r="U1081" s="54">
        <f>IF(D1081&gt;=Overview!$F$18,(1-Overview!$F$9)*'='!Q1081-Overview!$F$18*'='!O1081,0)</f>
        <v>56.61383822741324</v>
      </c>
      <c r="V1081" s="2"/>
      <c r="W1081" s="112">
        <f>G1081/Overview!$F$19</f>
        <v>4.746903775953939</v>
      </c>
      <c r="X1081" s="60">
        <f>G1081^3*(1+H1081*Overview!$F$38)</f>
        <v>41.778466615338154</v>
      </c>
      <c r="Y1081" s="61">
        <f>G1081^3*Overview!$F$42*(1+Overview!$F$38*H1081)+I1081*Overview!$F$39/Overview!$F$40</f>
        <v>4.5088532974787796</v>
      </c>
      <c r="AD1081" s="2"/>
    </row>
    <row r="1082" spans="1:30">
      <c r="A1082" s="34">
        <v>1079</v>
      </c>
      <c r="B1082">
        <v>1</v>
      </c>
      <c r="C1082">
        <v>24</v>
      </c>
      <c r="D1082" s="149">
        <f t="shared" si="98"/>
        <v>178.09744310451387</v>
      </c>
      <c r="E1082" s="125">
        <f>B1082/(B1082+Overview!$F$22)</f>
        <v>0.58823529411764708</v>
      </c>
      <c r="F1082" s="118">
        <f>EXP(Overview!$F$21/Overview!$F$5-Overview!$F$21/('='!C1082+273.15))</f>
        <v>1.2060497570954571</v>
      </c>
      <c r="G1082" s="77">
        <f t="shared" si="99"/>
        <v>3.2161499871845902</v>
      </c>
      <c r="H1082" s="115">
        <f t="shared" si="100"/>
        <v>0.58823529411764708</v>
      </c>
      <c r="I1082" s="80">
        <f>IF((A1082-Overview!$F$43)/365=ROUND((A1082-Overview!$F$43)/365,0),I1081*0.05,I1081+U1081)</f>
        <v>17288.212840490603</v>
      </c>
      <c r="J1082" s="70">
        <f>IF(D1082&lt;Overview!$F$16,1,'='!G1082/Overview!$F$26)</f>
        <v>139.22727217249309</v>
      </c>
      <c r="K1082" s="71">
        <f>IF(D1082&lt;Overview!$F$17,'='!G1082/Overview!$F$26,Overview!$F$33)</f>
        <v>9.1428571428571423</v>
      </c>
      <c r="L1082" s="72">
        <f t="shared" si="101"/>
        <v>9.1428571428571423</v>
      </c>
      <c r="M1082" s="81">
        <f>MIN(1,Overview!$F$44*F1082*(G1082-Overview!$F$25)^2+0.2)</f>
        <v>1</v>
      </c>
      <c r="N1082" s="48">
        <f>L1082*F1082*Overview!$F$8</f>
        <v>0.12482270400293095</v>
      </c>
      <c r="O1082" s="48">
        <f>F1082*Overview!$F$6</f>
        <v>2.3686817229354781E-3</v>
      </c>
      <c r="P1082" s="122">
        <f>N1082*(H1082/G1082-(1+Overview!$F$35/'='!G1082)/(Overview!$F$37*Overview!$F$33))/('='!H1082+Overview!$F$36)</f>
        <v>9.9811955843241728E-4</v>
      </c>
      <c r="Q1082" s="128">
        <f>(N1082/G1082-P1082)*H1082*Overview!$F$29*'='!G1082^3</f>
        <v>669.88527404755791</v>
      </c>
      <c r="R1082" s="57">
        <f t="shared" si="96"/>
        <v>0</v>
      </c>
      <c r="S1082" s="58">
        <f t="shared" si="97"/>
        <v>1.0700340683537026E-3</v>
      </c>
      <c r="T1082" s="58">
        <f>IF(D1082&lt;Overview!$F$18,(1-Overview!$F$9)*'='!Q1082-'='!D1082*'='!O1082,0)</f>
        <v>0</v>
      </c>
      <c r="U1082" s="54">
        <f>IF(D1082&gt;=Overview!$F$18,(1-Overview!$F$9)*'='!Q1082-Overview!$F$18*'='!O1082,0)</f>
        <v>56.654731815720098</v>
      </c>
      <c r="V1082" s="2"/>
      <c r="W1082" s="112">
        <f>G1082/Overview!$F$19</f>
        <v>4.7484866192006354</v>
      </c>
      <c r="X1082" s="60">
        <f>G1082^3*(1+H1082*Overview!$F$38)</f>
        <v>41.820273329641317</v>
      </c>
      <c r="Y1082" s="61">
        <f>G1082^3*Overview!$F$42*(1+Overview!$F$38*H1082)+I1082*Overview!$F$39/Overview!$F$40</f>
        <v>4.5150760303726738</v>
      </c>
      <c r="AD1082" s="2"/>
    </row>
    <row r="1083" spans="1:30">
      <c r="A1083" s="34">
        <v>1080</v>
      </c>
      <c r="B1083">
        <v>1</v>
      </c>
      <c r="C1083">
        <v>24</v>
      </c>
      <c r="D1083" s="149">
        <f t="shared" si="98"/>
        <v>178.09744310451387</v>
      </c>
      <c r="E1083" s="125">
        <f>B1083/(B1083+Overview!$F$22)</f>
        <v>0.58823529411764708</v>
      </c>
      <c r="F1083" s="118">
        <f>EXP(Overview!$F$21/Overview!$F$5-Overview!$F$21/('='!C1083+273.15))</f>
        <v>1.2060497570954571</v>
      </c>
      <c r="G1083" s="77">
        <f t="shared" si="99"/>
        <v>3.217220021252944</v>
      </c>
      <c r="H1083" s="115">
        <f t="shared" si="100"/>
        <v>0.58823529411764708</v>
      </c>
      <c r="I1083" s="80">
        <f>IF((A1083-Overview!$F$43)/365=ROUND((A1083-Overview!$F$43)/365,0),I1082*0.05,I1082+U1082)</f>
        <v>17344.867572306324</v>
      </c>
      <c r="J1083" s="70">
        <f>IF(D1083&lt;Overview!$F$16,1,'='!G1083/Overview!$F$26)</f>
        <v>139.27359399363394</v>
      </c>
      <c r="K1083" s="71">
        <f>IF(D1083&lt;Overview!$F$17,'='!G1083/Overview!$F$26,Overview!$F$33)</f>
        <v>9.1428571428571423</v>
      </c>
      <c r="L1083" s="72">
        <f t="shared" si="101"/>
        <v>9.1428571428571423</v>
      </c>
      <c r="M1083" s="81">
        <f>MIN(1,Overview!$F$44*F1083*(G1083-Overview!$F$25)^2+0.2)</f>
        <v>1</v>
      </c>
      <c r="N1083" s="48">
        <f>L1083*F1083*Overview!$F$8</f>
        <v>0.12482270400293095</v>
      </c>
      <c r="O1083" s="48">
        <f>F1083*Overview!$F$6</f>
        <v>2.3686817229354781E-3</v>
      </c>
      <c r="P1083" s="122">
        <f>N1083*(H1083/G1083-(1+Overview!$F$35/'='!G1083)/(Overview!$F$37*Overview!$F$33))/('='!H1083+Overview!$F$36)</f>
        <v>9.9590226297724383E-4</v>
      </c>
      <c r="Q1083" s="128">
        <f>(N1083/G1083-P1083)*H1083*Overview!$F$29*'='!G1083^3</f>
        <v>670.3645317828782</v>
      </c>
      <c r="R1083" s="57">
        <f t="shared" si="96"/>
        <v>0</v>
      </c>
      <c r="S1083" s="58">
        <f t="shared" si="97"/>
        <v>1.0680122332205012E-3</v>
      </c>
      <c r="T1083" s="58">
        <f>IF(D1083&lt;Overview!$F$18,(1-Overview!$F$9)*'='!Q1083-'='!D1083*'='!O1083,0)</f>
        <v>0</v>
      </c>
      <c r="U1083" s="54">
        <f>IF(D1083&gt;=Overview!$F$18,(1-Overview!$F$9)*'='!Q1083-Overview!$F$18*'='!O1083,0)</f>
        <v>56.695564574769385</v>
      </c>
      <c r="V1083" s="2"/>
      <c r="W1083" s="112">
        <f>G1083/Overview!$F$19</f>
        <v>4.7500664716564946</v>
      </c>
      <c r="X1083" s="60">
        <f>G1083^3*(1+H1083*Overview!$F$38)</f>
        <v>41.862028851644148</v>
      </c>
      <c r="Y1083" s="61">
        <f>G1083^3*Overview!$F$42*(1+Overview!$F$38*H1083)+I1083*Overview!$F$39/Overview!$F$40</f>
        <v>4.521295932971829</v>
      </c>
      <c r="AD1083" s="2"/>
    </row>
    <row r="1084" spans="1:30">
      <c r="A1084" s="34">
        <v>1081</v>
      </c>
      <c r="B1084">
        <v>1</v>
      </c>
      <c r="C1084">
        <v>24</v>
      </c>
      <c r="D1084" s="149">
        <f t="shared" si="98"/>
        <v>178.09744310451387</v>
      </c>
      <c r="E1084" s="125">
        <f>B1084/(B1084+Overview!$F$22)</f>
        <v>0.58823529411764708</v>
      </c>
      <c r="F1084" s="118">
        <f>EXP(Overview!$F$21/Overview!$F$5-Overview!$F$21/('='!C1084+273.15))</f>
        <v>1.2060497570954571</v>
      </c>
      <c r="G1084" s="77">
        <f t="shared" si="99"/>
        <v>3.2182880334861643</v>
      </c>
      <c r="H1084" s="115">
        <f t="shared" si="100"/>
        <v>0.58823529411764708</v>
      </c>
      <c r="I1084" s="80">
        <f>IF((A1084-Overview!$F$43)/365=ROUND((A1084-Overview!$F$43)/365,0),I1083*0.05,I1083+U1083)</f>
        <v>17401.563136881094</v>
      </c>
      <c r="J1084" s="70">
        <f>IF(D1084&lt;Overview!$F$16,1,'='!G1084/Overview!$F$26)</f>
        <v>139.31982828944436</v>
      </c>
      <c r="K1084" s="71">
        <f>IF(D1084&lt;Overview!$F$17,'='!G1084/Overview!$F$26,Overview!$F$33)</f>
        <v>9.1428571428571423</v>
      </c>
      <c r="L1084" s="72">
        <f t="shared" si="101"/>
        <v>9.1428571428571423</v>
      </c>
      <c r="M1084" s="81">
        <f>MIN(1,Overview!$F$44*F1084*(G1084-Overview!$F$25)^2+0.2)</f>
        <v>1</v>
      </c>
      <c r="N1084" s="48">
        <f>L1084*F1084*Overview!$F$8</f>
        <v>0.12482270400293095</v>
      </c>
      <c r="O1084" s="48">
        <f>F1084*Overview!$F$6</f>
        <v>2.3686817229354781E-3</v>
      </c>
      <c r="P1084" s="122">
        <f>N1084*(H1084/G1084-(1+Overview!$F$35/'='!G1084)/(Overview!$F$37*Overview!$F$33))/('='!H1084+Overview!$F$36)</f>
        <v>9.9369062737459215E-4</v>
      </c>
      <c r="Q1084" s="128">
        <f>(N1084/G1084-P1084)*H1084*Overview!$F$29*'='!G1084^3</f>
        <v>670.84307620245818</v>
      </c>
      <c r="R1084" s="57">
        <f t="shared" si="96"/>
        <v>0</v>
      </c>
      <c r="S1084" s="58">
        <f t="shared" si="97"/>
        <v>1.0659942183556697E-3</v>
      </c>
      <c r="T1084" s="58">
        <f>IF(D1084&lt;Overview!$F$18,(1-Overview!$F$9)*'='!Q1084-'='!D1084*'='!O1084,0)</f>
        <v>0</v>
      </c>
      <c r="U1084" s="54">
        <f>IF(D1084&gt;=Overview!$F$18,(1-Overview!$F$9)*'='!Q1084-Overview!$F$18*'='!O1084,0)</f>
        <v>56.7363365593176</v>
      </c>
      <c r="V1084" s="2"/>
      <c r="W1084" s="112">
        <f>G1084/Overview!$F$19</f>
        <v>4.7516433389726327</v>
      </c>
      <c r="X1084" s="60">
        <f>G1084^3*(1+H1084*Overview!$F$38)</f>
        <v>41.903733182325979</v>
      </c>
      <c r="Y1084" s="61">
        <f>G1084^3*Overview!$F$42*(1+Overview!$F$38*H1084)+I1084*Overview!$F$39/Overview!$F$40</f>
        <v>4.5275130027210801</v>
      </c>
      <c r="AD1084" s="2"/>
    </row>
    <row r="1085" spans="1:30">
      <c r="A1085" s="34">
        <v>1082</v>
      </c>
      <c r="B1085">
        <v>1</v>
      </c>
      <c r="C1085">
        <v>24</v>
      </c>
      <c r="D1085" s="149">
        <f t="shared" si="98"/>
        <v>178.09744310451387</v>
      </c>
      <c r="E1085" s="125">
        <f>B1085/(B1085+Overview!$F$22)</f>
        <v>0.58823529411764708</v>
      </c>
      <c r="F1085" s="118">
        <f>EXP(Overview!$F$21/Overview!$F$5-Overview!$F$21/('='!C1085+273.15))</f>
        <v>1.2060497570954571</v>
      </c>
      <c r="G1085" s="77">
        <f t="shared" si="99"/>
        <v>3.2193540277045201</v>
      </c>
      <c r="H1085" s="115">
        <f t="shared" si="100"/>
        <v>0.58823529411764708</v>
      </c>
      <c r="I1085" s="80">
        <f>IF((A1085-Overview!$F$43)/365=ROUND((A1085-Overview!$F$43)/365,0),I1084*0.05,I1084+U1084)</f>
        <v>17458.299473440413</v>
      </c>
      <c r="J1085" s="70">
        <f>IF(D1085&lt;Overview!$F$16,1,'='!G1085/Overview!$F$26)</f>
        <v>139.36597522530391</v>
      </c>
      <c r="K1085" s="71">
        <f>IF(D1085&lt;Overview!$F$17,'='!G1085/Overview!$F$26,Overview!$F$33)</f>
        <v>9.1428571428571423</v>
      </c>
      <c r="L1085" s="72">
        <f t="shared" si="101"/>
        <v>9.1428571428571423</v>
      </c>
      <c r="M1085" s="81">
        <f>MIN(1,Overview!$F$44*F1085*(G1085-Overview!$F$25)^2+0.2)</f>
        <v>1</v>
      </c>
      <c r="N1085" s="48">
        <f>L1085*F1085*Overview!$F$8</f>
        <v>0.12482270400293095</v>
      </c>
      <c r="O1085" s="48">
        <f>F1085*Overview!$F$6</f>
        <v>2.3686817229354781E-3</v>
      </c>
      <c r="P1085" s="122">
        <f>N1085*(H1085/G1085-(1+Overview!$F$35/'='!G1085)/(Overview!$F$37*Overview!$F$33))/('='!H1085+Overview!$F$36)</f>
        <v>9.9148463392151462E-4</v>
      </c>
      <c r="Q1085" s="128">
        <f>(N1085/G1085-P1085)*H1085*Overview!$F$29*'='!G1085^3</f>
        <v>671.32090795030751</v>
      </c>
      <c r="R1085" s="57">
        <f t="shared" si="96"/>
        <v>0</v>
      </c>
      <c r="S1085" s="58">
        <f t="shared" si="97"/>
        <v>1.06398001654079E-3</v>
      </c>
      <c r="T1085" s="58">
        <f>IF(D1085&lt;Overview!$F$18,(1-Overview!$F$9)*'='!Q1085-'='!D1085*'='!O1085,0)</f>
        <v>0</v>
      </c>
      <c r="U1085" s="54">
        <f>IF(D1085&gt;=Overview!$F$18,(1-Overview!$F$9)*'='!Q1085-Overview!$F$18*'='!O1085,0)</f>
        <v>56.777047824234366</v>
      </c>
      <c r="V1085" s="2"/>
      <c r="W1085" s="112">
        <f>G1085/Overview!$F$19</f>
        <v>4.7532172267894879</v>
      </c>
      <c r="X1085" s="60">
        <f>G1085^3*(1+H1085*Overview!$F$38)</f>
        <v>41.945386322973647</v>
      </c>
      <c r="Y1085" s="61">
        <f>G1085^3*Overview!$F$42*(1+Overview!$F$38*H1085)+I1085*Overview!$F$39/Overview!$F$40</f>
        <v>4.5337272370953112</v>
      </c>
      <c r="AD1085" s="2"/>
    </row>
    <row r="1086" spans="1:30">
      <c r="A1086" s="34">
        <v>1083</v>
      </c>
      <c r="B1086">
        <v>1</v>
      </c>
      <c r="C1086">
        <v>24</v>
      </c>
      <c r="D1086" s="149">
        <f t="shared" si="98"/>
        <v>178.09744310451387</v>
      </c>
      <c r="E1086" s="125">
        <f>B1086/(B1086+Overview!$F$22)</f>
        <v>0.58823529411764708</v>
      </c>
      <c r="F1086" s="118">
        <f>EXP(Overview!$F$21/Overview!$F$5-Overview!$F$21/('='!C1086+273.15))</f>
        <v>1.2060497570954571</v>
      </c>
      <c r="G1086" s="77">
        <f t="shared" si="99"/>
        <v>3.2204180077210607</v>
      </c>
      <c r="H1086" s="115">
        <f t="shared" si="100"/>
        <v>0.58823529411764708</v>
      </c>
      <c r="I1086" s="80">
        <f>IF((A1086-Overview!$F$43)/365=ROUND((A1086-Overview!$F$43)/365,0),I1085*0.05,I1085+U1085)</f>
        <v>17515.076521264647</v>
      </c>
      <c r="J1086" s="70">
        <f>IF(D1086&lt;Overview!$F$16,1,'='!G1086/Overview!$F$26)</f>
        <v>139.41203496627969</v>
      </c>
      <c r="K1086" s="71">
        <f>IF(D1086&lt;Overview!$F$17,'='!G1086/Overview!$F$26,Overview!$F$33)</f>
        <v>9.1428571428571423</v>
      </c>
      <c r="L1086" s="72">
        <f t="shared" si="101"/>
        <v>9.1428571428571423</v>
      </c>
      <c r="M1086" s="81">
        <f>MIN(1,Overview!$F$44*F1086*(G1086-Overview!$F$25)^2+0.2)</f>
        <v>1</v>
      </c>
      <c r="N1086" s="48">
        <f>L1086*F1086*Overview!$F$8</f>
        <v>0.12482270400293095</v>
      </c>
      <c r="O1086" s="48">
        <f>F1086*Overview!$F$6</f>
        <v>2.3686817229354781E-3</v>
      </c>
      <c r="P1086" s="122">
        <f>N1086*(H1086/G1086-(1+Overview!$F$35/'='!G1086)/(Overview!$F$37*Overview!$F$33))/('='!H1086+Overview!$F$36)</f>
        <v>9.8928426498514515E-4</v>
      </c>
      <c r="Q1086" s="128">
        <f>(N1086/G1086-P1086)*H1086*Overview!$F$29*'='!G1086^3</f>
        <v>671.79802767175079</v>
      </c>
      <c r="R1086" s="57">
        <f t="shared" si="96"/>
        <v>0</v>
      </c>
      <c r="S1086" s="58">
        <f t="shared" si="97"/>
        <v>1.061969620571085E-3</v>
      </c>
      <c r="T1086" s="58">
        <f>IF(D1086&lt;Overview!$F$18,(1-Overview!$F$9)*'='!Q1086-'='!D1086*'='!O1086,0)</f>
        <v>0</v>
      </c>
      <c r="U1086" s="54">
        <f>IF(D1086&gt;=Overview!$F$18,(1-Overview!$F$9)*'='!Q1086-Overview!$F$18*'='!O1086,0)</f>
        <v>56.81769842450133</v>
      </c>
      <c r="V1086" s="2"/>
      <c r="W1086" s="112">
        <f>G1086/Overview!$F$19</f>
        <v>4.7547881407368386</v>
      </c>
      <c r="X1086" s="60">
        <f>G1086^3*(1+H1086*Overview!$F$38)</f>
        <v>41.986988275180018</v>
      </c>
      <c r="Y1086" s="61">
        <f>G1086^3*Overview!$F$42*(1+Overview!$F$38*H1086)+I1086*Overview!$F$39/Overview!$F$40</f>
        <v>4.5399386335993377</v>
      </c>
      <c r="AD1086" s="2"/>
    </row>
    <row r="1087" spans="1:30">
      <c r="A1087" s="34">
        <v>1084</v>
      </c>
      <c r="B1087">
        <v>1</v>
      </c>
      <c r="C1087">
        <v>24</v>
      </c>
      <c r="D1087" s="149">
        <f t="shared" si="98"/>
        <v>178.09744310451387</v>
      </c>
      <c r="E1087" s="125">
        <f>B1087/(B1087+Overview!$F$22)</f>
        <v>0.58823529411764708</v>
      </c>
      <c r="F1087" s="118">
        <f>EXP(Overview!$F$21/Overview!$F$5-Overview!$F$21/('='!C1087+273.15))</f>
        <v>1.2060497570954571</v>
      </c>
      <c r="G1087" s="77">
        <f t="shared" si="99"/>
        <v>3.2214799773416316</v>
      </c>
      <c r="H1087" s="115">
        <f t="shared" si="100"/>
        <v>0.58823529411764708</v>
      </c>
      <c r="I1087" s="80">
        <f>IF((A1087-Overview!$F$43)/365=ROUND((A1087-Overview!$F$43)/365,0),I1086*0.05,I1086+U1086)</f>
        <v>17571.894219689148</v>
      </c>
      <c r="J1087" s="70">
        <f>IF(D1087&lt;Overview!$F$16,1,'='!G1087/Overview!$F$26)</f>
        <v>139.45800767712691</v>
      </c>
      <c r="K1087" s="71">
        <f>IF(D1087&lt;Overview!$F$17,'='!G1087/Overview!$F$26,Overview!$F$33)</f>
        <v>9.1428571428571423</v>
      </c>
      <c r="L1087" s="72">
        <f t="shared" si="101"/>
        <v>9.1428571428571423</v>
      </c>
      <c r="M1087" s="81">
        <f>MIN(1,Overview!$F$44*F1087*(G1087-Overview!$F$25)^2+0.2)</f>
        <v>1</v>
      </c>
      <c r="N1087" s="48">
        <f>L1087*F1087*Overview!$F$8</f>
        <v>0.12482270400293095</v>
      </c>
      <c r="O1087" s="48">
        <f>F1087*Overview!$F$6</f>
        <v>2.3686817229354781E-3</v>
      </c>
      <c r="P1087" s="122">
        <f>N1087*(H1087/G1087-(1+Overview!$F$35/'='!G1087)/(Overview!$F$37*Overview!$F$33))/('='!H1087+Overview!$F$36)</f>
        <v>9.8708950300234748E-4</v>
      </c>
      <c r="Q1087" s="128">
        <f>(N1087/G1087-P1087)*H1087*Overview!$F$29*'='!G1087^3</f>
        <v>672.27443601341758</v>
      </c>
      <c r="R1087" s="57">
        <f t="shared" si="96"/>
        <v>0</v>
      </c>
      <c r="S1087" s="58">
        <f t="shared" si="97"/>
        <v>1.0599630232553882E-3</v>
      </c>
      <c r="T1087" s="58">
        <f>IF(D1087&lt;Overview!$F$18,(1-Overview!$F$9)*'='!Q1087-'='!D1087*'='!O1087,0)</f>
        <v>0</v>
      </c>
      <c r="U1087" s="54">
        <f>IF(D1087&gt;=Overview!$F$18,(1-Overview!$F$9)*'='!Q1087-Overview!$F$18*'='!O1087,0)</f>
        <v>56.858288415211341</v>
      </c>
      <c r="V1087" s="2"/>
      <c r="W1087" s="112">
        <f>G1087/Overview!$F$19</f>
        <v>4.7563560864338275</v>
      </c>
      <c r="X1087" s="60">
        <f>G1087^3*(1+H1087*Overview!$F$38)</f>
        <v>42.028539040842595</v>
      </c>
      <c r="Y1087" s="61">
        <f>G1087^3*Overview!$F$42*(1+Overview!$F$38*H1087)+I1087*Overview!$F$39/Overview!$F$40</f>
        <v>4.5461471897677805</v>
      </c>
      <c r="AD1087" s="2"/>
    </row>
    <row r="1088" spans="1:30">
      <c r="A1088" s="34">
        <v>1085</v>
      </c>
      <c r="B1088">
        <v>1</v>
      </c>
      <c r="C1088">
        <v>24</v>
      </c>
      <c r="D1088" s="149">
        <f t="shared" si="98"/>
        <v>178.09744310451387</v>
      </c>
      <c r="E1088" s="125">
        <f>B1088/(B1088+Overview!$F$22)</f>
        <v>0.58823529411764708</v>
      </c>
      <c r="F1088" s="118">
        <f>EXP(Overview!$F$21/Overview!$F$5-Overview!$F$21/('='!C1088+273.15))</f>
        <v>1.2060497570954571</v>
      </c>
      <c r="G1088" s="77">
        <f t="shared" si="99"/>
        <v>3.2225399403648871</v>
      </c>
      <c r="H1088" s="115">
        <f t="shared" si="100"/>
        <v>0.58823529411764708</v>
      </c>
      <c r="I1088" s="80">
        <f>IF((A1088-Overview!$F$43)/365=ROUND((A1088-Overview!$F$43)/365,0),I1087*0.05,I1087+U1087)</f>
        <v>17628.75250810436</v>
      </c>
      <c r="J1088" s="70">
        <f>IF(D1088&lt;Overview!$F$16,1,'='!G1088/Overview!$F$26)</f>
        <v>139.5038935222895</v>
      </c>
      <c r="K1088" s="71">
        <f>IF(D1088&lt;Overview!$F$17,'='!G1088/Overview!$F$26,Overview!$F$33)</f>
        <v>9.1428571428571423</v>
      </c>
      <c r="L1088" s="72">
        <f t="shared" si="101"/>
        <v>9.1428571428571423</v>
      </c>
      <c r="M1088" s="81">
        <f>MIN(1,Overview!$F$44*F1088*(G1088-Overview!$F$25)^2+0.2)</f>
        <v>1</v>
      </c>
      <c r="N1088" s="48">
        <f>L1088*F1088*Overview!$F$8</f>
        <v>0.12482270400293095</v>
      </c>
      <c r="O1088" s="48">
        <f>F1088*Overview!$F$6</f>
        <v>2.3686817229354781E-3</v>
      </c>
      <c r="P1088" s="122">
        <f>N1088*(H1088/G1088-(1+Overview!$F$35/'='!G1088)/(Overview!$F$37*Overview!$F$33))/('='!H1088+Overview!$F$36)</f>
        <v>9.8490033047937621E-4</v>
      </c>
      <c r="Q1088" s="128">
        <f>(N1088/G1088-P1088)*H1088*Overview!$F$29*'='!G1088^3</f>
        <v>672.75013362323045</v>
      </c>
      <c r="R1088" s="57">
        <f t="shared" si="96"/>
        <v>0</v>
      </c>
      <c r="S1088" s="58">
        <f t="shared" si="97"/>
        <v>1.0579602174161221E-3</v>
      </c>
      <c r="T1088" s="58">
        <f>IF(D1088&lt;Overview!$F$18,(1-Overview!$F$9)*'='!Q1088-'='!D1088*'='!O1088,0)</f>
        <v>0</v>
      </c>
      <c r="U1088" s="54">
        <f>IF(D1088&gt;=Overview!$F$18,(1-Overview!$F$9)*'='!Q1088-Overview!$F$18*'='!O1088,0)</f>
        <v>56.898817851567401</v>
      </c>
      <c r="V1088" s="2"/>
      <c r="W1088" s="112">
        <f>G1088/Overview!$F$19</f>
        <v>4.7579210694889813</v>
      </c>
      <c r="X1088" s="60">
        <f>G1088^3*(1+H1088*Overview!$F$38)</f>
        <v>42.070038622162024</v>
      </c>
      <c r="Y1088" s="61">
        <f>G1088^3*Overview!$F$42*(1+Overview!$F$38*H1088)+I1088*Overview!$F$39/Overview!$F$40</f>
        <v>4.5523529031649357</v>
      </c>
      <c r="AD1088" s="2"/>
    </row>
    <row r="1089" spans="1:30">
      <c r="A1089" s="34">
        <v>1086</v>
      </c>
      <c r="B1089">
        <v>1</v>
      </c>
      <c r="C1089">
        <v>24</v>
      </c>
      <c r="D1089" s="149">
        <f t="shared" si="98"/>
        <v>178.09744310451387</v>
      </c>
      <c r="E1089" s="125">
        <f>B1089/(B1089+Overview!$F$22)</f>
        <v>0.58823529411764708</v>
      </c>
      <c r="F1089" s="118">
        <f>EXP(Overview!$F$21/Overview!$F$5-Overview!$F$21/('='!C1089+273.15))</f>
        <v>1.2060497570954571</v>
      </c>
      <c r="G1089" s="77">
        <f t="shared" si="99"/>
        <v>3.2235979005823032</v>
      </c>
      <c r="H1089" s="115">
        <f t="shared" si="100"/>
        <v>0.58823529411764708</v>
      </c>
      <c r="I1089" s="80">
        <f>IF((A1089-Overview!$F$43)/365=ROUND((A1089-Overview!$F$43)/365,0),I1088*0.05,I1088+U1088)</f>
        <v>17685.651325955929</v>
      </c>
      <c r="J1089" s="70">
        <f>IF(D1089&lt;Overview!$F$16,1,'='!G1089/Overview!$F$26)</f>
        <v>139.54969266590058</v>
      </c>
      <c r="K1089" s="71">
        <f>IF(D1089&lt;Overview!$F$17,'='!G1089/Overview!$F$26,Overview!$F$33)</f>
        <v>9.1428571428571423</v>
      </c>
      <c r="L1089" s="72">
        <f t="shared" si="101"/>
        <v>9.1428571428571423</v>
      </c>
      <c r="M1089" s="81">
        <f>MIN(1,Overview!$F$44*F1089*(G1089-Overview!$F$25)^2+0.2)</f>
        <v>1</v>
      </c>
      <c r="N1089" s="48">
        <f>L1089*F1089*Overview!$F$8</f>
        <v>0.12482270400293095</v>
      </c>
      <c r="O1089" s="48">
        <f>F1089*Overview!$F$6</f>
        <v>2.3686817229354781E-3</v>
      </c>
      <c r="P1089" s="122">
        <f>N1089*(H1089/G1089-(1+Overview!$F$35/'='!G1089)/(Overview!$F$37*Overview!$F$33))/('='!H1089+Overview!$F$36)</f>
        <v>9.8271672999153468E-4</v>
      </c>
      <c r="Q1089" s="128">
        <f>(N1089/G1089-P1089)*H1089*Overview!$F$29*'='!G1089^3</f>
        <v>673.2251211503941</v>
      </c>
      <c r="R1089" s="57">
        <f t="shared" si="96"/>
        <v>0</v>
      </c>
      <c r="S1089" s="58">
        <f t="shared" si="97"/>
        <v>1.0559611958892725E-3</v>
      </c>
      <c r="T1089" s="58">
        <f>IF(D1089&lt;Overview!$F$18,(1-Overview!$F$9)*'='!Q1089-'='!D1089*'='!O1089,0)</f>
        <v>0</v>
      </c>
      <c r="U1089" s="54">
        <f>IF(D1089&gt;=Overview!$F$18,(1-Overview!$F$9)*'='!Q1089-Overview!$F$18*'='!O1089,0)</f>
        <v>56.939286788881745</v>
      </c>
      <c r="V1089" s="2"/>
      <c r="W1089" s="112">
        <f>G1089/Overview!$F$19</f>
        <v>4.7594830955002259</v>
      </c>
      <c r="X1089" s="60">
        <f>G1089^3*(1+H1089*Overview!$F$38)</f>
        <v>42.111487021640635</v>
      </c>
      <c r="Y1089" s="61">
        <f>G1089^3*Overview!$F$42*(1+Overview!$F$38*H1089)+I1089*Overview!$F$39/Overview!$F$40</f>
        <v>4.5585557713846514</v>
      </c>
      <c r="AD1089" s="2"/>
    </row>
    <row r="1090" spans="1:30">
      <c r="A1090" s="34">
        <v>1087</v>
      </c>
      <c r="B1090">
        <v>1</v>
      </c>
      <c r="C1090">
        <v>24</v>
      </c>
      <c r="D1090" s="149">
        <f t="shared" si="98"/>
        <v>178.09744310451387</v>
      </c>
      <c r="E1090" s="125">
        <f>B1090/(B1090+Overview!$F$22)</f>
        <v>0.58823529411764708</v>
      </c>
      <c r="F1090" s="118">
        <f>EXP(Overview!$F$21/Overview!$F$5-Overview!$F$21/('='!C1090+273.15))</f>
        <v>1.2060497570954571</v>
      </c>
      <c r="G1090" s="77">
        <f t="shared" si="99"/>
        <v>3.2246538617781924</v>
      </c>
      <c r="H1090" s="115">
        <f t="shared" si="100"/>
        <v>0.58823529411764708</v>
      </c>
      <c r="I1090" s="80">
        <f>IF((A1090-Overview!$F$43)/365=ROUND((A1090-Overview!$F$43)/365,0),I1089*0.05,I1089+U1089)</f>
        <v>17742.590612744811</v>
      </c>
      <c r="J1090" s="70">
        <f>IF(D1090&lt;Overview!$F$16,1,'='!G1090/Overview!$F$26)</f>
        <v>139.59540527178322</v>
      </c>
      <c r="K1090" s="71">
        <f>IF(D1090&lt;Overview!$F$17,'='!G1090/Overview!$F$26,Overview!$F$33)</f>
        <v>9.1428571428571423</v>
      </c>
      <c r="L1090" s="72">
        <f t="shared" si="101"/>
        <v>9.1428571428571423</v>
      </c>
      <c r="M1090" s="81">
        <f>MIN(1,Overview!$F$44*F1090*(G1090-Overview!$F$25)^2+0.2)</f>
        <v>1</v>
      </c>
      <c r="N1090" s="48">
        <f>L1090*F1090*Overview!$F$8</f>
        <v>0.12482270400293095</v>
      </c>
      <c r="O1090" s="48">
        <f>F1090*Overview!$F$6</f>
        <v>2.3686817229354781E-3</v>
      </c>
      <c r="P1090" s="122">
        <f>N1090*(H1090/G1090-(1+Overview!$F$35/'='!G1090)/(Overview!$F$37*Overview!$F$33))/('='!H1090+Overview!$F$36)</f>
        <v>9.8053868418283428E-4</v>
      </c>
      <c r="Q1090" s="128">
        <f>(N1090/G1090-P1090)*H1090*Overview!$F$29*'='!G1090^3</f>
        <v>673.69939924538369</v>
      </c>
      <c r="R1090" s="57">
        <f t="shared" si="96"/>
        <v>0</v>
      </c>
      <c r="S1090" s="58">
        <f t="shared" si="97"/>
        <v>1.0539659515243613E-3</v>
      </c>
      <c r="T1090" s="58">
        <f>IF(D1090&lt;Overview!$F$18,(1-Overview!$F$9)*'='!Q1090-'='!D1090*'='!O1090,0)</f>
        <v>0</v>
      </c>
      <c r="U1090" s="54">
        <f>IF(D1090&gt;=Overview!$F$18,(1-Overview!$F$9)*'='!Q1090-Overview!$F$18*'='!O1090,0)</f>
        <v>56.979695282574859</v>
      </c>
      <c r="V1090" s="2"/>
      <c r="W1090" s="112">
        <f>G1090/Overview!$F$19</f>
        <v>4.7610421700549121</v>
      </c>
      <c r="X1090" s="60">
        <f>G1090^3*(1+H1090*Overview!$F$38)</f>
        <v>42.152884242081086</v>
      </c>
      <c r="Y1090" s="61">
        <f>G1090^3*Overview!$F$42*(1+Overview!$F$38*H1090)+I1090*Overview!$F$39/Overview!$F$40</f>
        <v>4.5647557920502084</v>
      </c>
      <c r="AD1090" s="2"/>
    </row>
    <row r="1091" spans="1:30">
      <c r="A1091" s="34">
        <v>1088</v>
      </c>
      <c r="B1091">
        <v>1</v>
      </c>
      <c r="C1091">
        <v>24</v>
      </c>
      <c r="D1091" s="149">
        <f t="shared" si="98"/>
        <v>178.09744310451387</v>
      </c>
      <c r="E1091" s="125">
        <f>B1091/(B1091+Overview!$F$22)</f>
        <v>0.58823529411764708</v>
      </c>
      <c r="F1091" s="118">
        <f>EXP(Overview!$F$21/Overview!$F$5-Overview!$F$21/('='!C1091+273.15))</f>
        <v>1.2060497570954571</v>
      </c>
      <c r="G1091" s="77">
        <f t="shared" si="99"/>
        <v>3.2257078277297166</v>
      </c>
      <c r="H1091" s="115">
        <f t="shared" si="100"/>
        <v>0.58823529411764708</v>
      </c>
      <c r="I1091" s="80">
        <f>IF((A1091-Overview!$F$43)/365=ROUND((A1091-Overview!$F$43)/365,0),I1090*0.05,I1090+U1090)</f>
        <v>17799.570308027385</v>
      </c>
      <c r="J1091" s="70">
        <f>IF(D1091&lt;Overview!$F$16,1,'='!G1091/Overview!$F$26)</f>
        <v>139.64103150345093</v>
      </c>
      <c r="K1091" s="71">
        <f>IF(D1091&lt;Overview!$F$17,'='!G1091/Overview!$F$26,Overview!$F$33)</f>
        <v>9.1428571428571423</v>
      </c>
      <c r="L1091" s="72">
        <f t="shared" si="101"/>
        <v>9.1428571428571423</v>
      </c>
      <c r="M1091" s="81">
        <f>MIN(1,Overview!$F$44*F1091*(G1091-Overview!$F$25)^2+0.2)</f>
        <v>1</v>
      </c>
      <c r="N1091" s="48">
        <f>L1091*F1091*Overview!$F$8</f>
        <v>0.12482270400293095</v>
      </c>
      <c r="O1091" s="48">
        <f>F1091*Overview!$F$6</f>
        <v>2.3686817229354781E-3</v>
      </c>
      <c r="P1091" s="122">
        <f>N1091*(H1091/G1091-(1+Overview!$F$35/'='!G1091)/(Overview!$F$37*Overview!$F$33))/('='!H1091+Overview!$F$36)</f>
        <v>9.7836617576565446E-4</v>
      </c>
      <c r="Q1091" s="128">
        <f>(N1091/G1091-P1091)*H1091*Overview!$F$29*'='!G1091^3</f>
        <v>674.17296855993447</v>
      </c>
      <c r="R1091" s="57">
        <f t="shared" ref="R1091:R1154" si="102">(E1091*M1091-H1091)*N1091/G1091</f>
        <v>0</v>
      </c>
      <c r="S1091" s="58">
        <f t="shared" ref="S1091:S1154" si="103">G1091*P1091/3</f>
        <v>1.0519744771844198E-3</v>
      </c>
      <c r="T1091" s="58">
        <f>IF(D1091&lt;Overview!$F$18,(1-Overview!$F$9)*'='!Q1091-'='!D1091*'='!O1091,0)</f>
        <v>0</v>
      </c>
      <c r="U1091" s="54">
        <f>IF(D1091&gt;=Overview!$F$18,(1-Overview!$F$9)*'='!Q1091-Overview!$F$18*'='!O1091,0)</f>
        <v>57.020043388174585</v>
      </c>
      <c r="V1091" s="2"/>
      <c r="W1091" s="112">
        <f>G1091/Overview!$F$19</f>
        <v>4.7625982987298343</v>
      </c>
      <c r="X1091" s="60">
        <f>G1091^3*(1+H1091*Overview!$F$38)</f>
        <v>42.194230286584876</v>
      </c>
      <c r="Y1091" s="61">
        <f>G1091^3*Overview!$F$42*(1+Overview!$F$38*H1091)+I1091*Overview!$F$39/Overview!$F$40</f>
        <v>4.5709529628141921</v>
      </c>
      <c r="AD1091" s="2"/>
    </row>
    <row r="1092" spans="1:30">
      <c r="A1092" s="34">
        <v>1089</v>
      </c>
      <c r="B1092">
        <v>1</v>
      </c>
      <c r="C1092">
        <v>24</v>
      </c>
      <c r="D1092" s="149">
        <f t="shared" ref="D1092:D1155" si="104">D1091+T1091</f>
        <v>178.09744310451387</v>
      </c>
      <c r="E1092" s="125">
        <f>B1092/(B1092+Overview!$F$22)</f>
        <v>0.58823529411764708</v>
      </c>
      <c r="F1092" s="118">
        <f>EXP(Overview!$F$21/Overview!$F$5-Overview!$F$21/('='!C1092+273.15))</f>
        <v>1.2060497570954571</v>
      </c>
      <c r="G1092" s="77">
        <f t="shared" ref="G1092:G1155" si="105">G1091+S1091</f>
        <v>3.2267598022069013</v>
      </c>
      <c r="H1092" s="115">
        <f t="shared" ref="H1092:H1155" si="106">H1091+R1091</f>
        <v>0.58823529411764708</v>
      </c>
      <c r="I1092" s="80">
        <f>IF((A1092-Overview!$F$43)/365=ROUND((A1092-Overview!$F$43)/365,0),I1091*0.05,I1091+U1091)</f>
        <v>17856.590351415558</v>
      </c>
      <c r="J1092" s="70">
        <f>IF(D1092&lt;Overview!$F$16,1,'='!G1092/Overview!$F$26)</f>
        <v>139.68657152410827</v>
      </c>
      <c r="K1092" s="71">
        <f>IF(D1092&lt;Overview!$F$17,'='!G1092/Overview!$F$26,Overview!$F$33)</f>
        <v>9.1428571428571423</v>
      </c>
      <c r="L1092" s="72">
        <f t="shared" ref="L1092:L1155" si="107">IF(J1092=1,1,K1092)</f>
        <v>9.1428571428571423</v>
      </c>
      <c r="M1092" s="81">
        <f>MIN(1,Overview!$F$44*F1092*(G1092-Overview!$F$25)^2+0.2)</f>
        <v>1</v>
      </c>
      <c r="N1092" s="48">
        <f>L1092*F1092*Overview!$F$8</f>
        <v>0.12482270400293095</v>
      </c>
      <c r="O1092" s="48">
        <f>F1092*Overview!$F$6</f>
        <v>2.3686817229354781E-3</v>
      </c>
      <c r="P1092" s="122">
        <f>N1092*(H1092/G1092-(1+Overview!$F$35/'='!G1092)/(Overview!$F$37*Overview!$F$33))/('='!H1092+Overview!$F$36)</f>
        <v>9.7619918752040943E-4</v>
      </c>
      <c r="Q1092" s="128">
        <f>(N1092/G1092-P1092)*H1092*Overview!$F$29*'='!G1092^3</f>
        <v>674.64582974703035</v>
      </c>
      <c r="R1092" s="57">
        <f t="shared" si="102"/>
        <v>0</v>
      </c>
      <c r="S1092" s="58">
        <f t="shared" si="103"/>
        <v>1.0499867657459648E-3</v>
      </c>
      <c r="T1092" s="58">
        <f>IF(D1092&lt;Overview!$F$18,(1-Overview!$F$9)*'='!Q1092-'='!D1092*'='!O1092,0)</f>
        <v>0</v>
      </c>
      <c r="U1092" s="54">
        <f>IF(D1092&gt;=Overview!$F$18,(1-Overview!$F$9)*'='!Q1092-Overview!$F$18*'='!O1092,0)</f>
        <v>57.060331161315155</v>
      </c>
      <c r="V1092" s="2"/>
      <c r="W1092" s="112">
        <f>G1092/Overview!$F$19</f>
        <v>4.7641514870912465</v>
      </c>
      <c r="X1092" s="60">
        <f>G1092^3*(1+H1092*Overview!$F$38)</f>
        <v>42.235525158550928</v>
      </c>
      <c r="Y1092" s="61">
        <f>G1092^3*Overview!$F$42*(1+Overview!$F$38*H1092)+I1092*Overview!$F$39/Overview!$F$40</f>
        <v>4.5771472813583687</v>
      </c>
      <c r="AD1092" s="2"/>
    </row>
    <row r="1093" spans="1:30">
      <c r="A1093" s="34">
        <v>1090</v>
      </c>
      <c r="B1093">
        <v>1</v>
      </c>
      <c r="C1093">
        <v>24</v>
      </c>
      <c r="D1093" s="149">
        <f t="shared" si="104"/>
        <v>178.09744310451387</v>
      </c>
      <c r="E1093" s="125">
        <f>B1093/(B1093+Overview!$F$22)</f>
        <v>0.58823529411764708</v>
      </c>
      <c r="F1093" s="118">
        <f>EXP(Overview!$F$21/Overview!$F$5-Overview!$F$21/('='!C1093+273.15))</f>
        <v>1.2060497570954571</v>
      </c>
      <c r="G1093" s="77">
        <f t="shared" si="105"/>
        <v>3.2278097889726474</v>
      </c>
      <c r="H1093" s="115">
        <f t="shared" si="106"/>
        <v>0.58823529411764708</v>
      </c>
      <c r="I1093" s="80">
        <f>IF((A1093-Overview!$F$43)/365=ROUND((A1093-Overview!$F$43)/365,0),I1092*0.05,I1092+U1092)</f>
        <v>17913.650682576874</v>
      </c>
      <c r="J1093" s="70">
        <f>IF(D1093&lt;Overview!$F$16,1,'='!G1093/Overview!$F$26)</f>
        <v>139.7320254966514</v>
      </c>
      <c r="K1093" s="71">
        <f>IF(D1093&lt;Overview!$F$17,'='!G1093/Overview!$F$26,Overview!$F$33)</f>
        <v>9.1428571428571423</v>
      </c>
      <c r="L1093" s="72">
        <f t="shared" si="107"/>
        <v>9.1428571428571423</v>
      </c>
      <c r="M1093" s="81">
        <f>MIN(1,Overview!$F$44*F1093*(G1093-Overview!$F$25)^2+0.2)</f>
        <v>1</v>
      </c>
      <c r="N1093" s="48">
        <f>L1093*F1093*Overview!$F$8</f>
        <v>0.12482270400293095</v>
      </c>
      <c r="O1093" s="48">
        <f>F1093*Overview!$F$6</f>
        <v>2.3686817229354781E-3</v>
      </c>
      <c r="P1093" s="122">
        <f>N1093*(H1093/G1093-(1+Overview!$F$35/'='!G1093)/(Overview!$F$37*Overview!$F$33))/('='!H1093+Overview!$F$36)</f>
        <v>9.740377022952162E-4</v>
      </c>
      <c r="Q1093" s="128">
        <f>(N1093/G1093-P1093)*H1093*Overview!$F$29*'='!G1093^3</f>
        <v>675.11798346089108</v>
      </c>
      <c r="R1093" s="57">
        <f t="shared" si="102"/>
        <v>0</v>
      </c>
      <c r="S1093" s="58">
        <f t="shared" si="103"/>
        <v>1.0480028100989748E-3</v>
      </c>
      <c r="T1093" s="58">
        <f>IF(D1093&lt;Overview!$F$18,(1-Overview!$F$9)*'='!Q1093-'='!D1093*'='!O1093,0)</f>
        <v>0</v>
      </c>
      <c r="U1093" s="54">
        <f>IF(D1093&gt;=Overview!$F$18,(1-Overview!$F$9)*'='!Q1093-Overview!$F$18*'='!O1093,0)</f>
        <v>57.100558657736087</v>
      </c>
      <c r="V1093" s="2"/>
      <c r="W1093" s="112">
        <f>G1093/Overview!$F$19</f>
        <v>4.7657017406948876</v>
      </c>
      <c r="X1093" s="60">
        <f>G1093^3*(1+H1093*Overview!$F$38)</f>
        <v>42.276768861674107</v>
      </c>
      <c r="Y1093" s="61">
        <f>G1093^3*Overview!$F$42*(1+Overview!$F$38*H1093)+I1093*Overview!$F$39/Overview!$F$40</f>
        <v>4.5833387453935552</v>
      </c>
      <c r="AD1093" s="2"/>
    </row>
    <row r="1094" spans="1:30">
      <c r="A1094" s="34">
        <v>1091</v>
      </c>
      <c r="B1094">
        <v>1</v>
      </c>
      <c r="C1094">
        <v>24</v>
      </c>
      <c r="D1094" s="149">
        <f t="shared" si="104"/>
        <v>178.09744310451387</v>
      </c>
      <c r="E1094" s="125">
        <f>B1094/(B1094+Overview!$F$22)</f>
        <v>0.58823529411764708</v>
      </c>
      <c r="F1094" s="118">
        <f>EXP(Overview!$F$21/Overview!$F$5-Overview!$F$21/('='!C1094+273.15))</f>
        <v>1.2060497570954571</v>
      </c>
      <c r="G1094" s="77">
        <f t="shared" si="105"/>
        <v>3.2288577917827461</v>
      </c>
      <c r="H1094" s="115">
        <f t="shared" si="106"/>
        <v>0.58823529411764708</v>
      </c>
      <c r="I1094" s="80">
        <f>IF((A1094-Overview!$F$43)/365=ROUND((A1094-Overview!$F$43)/365,0),I1093*0.05,I1093+U1093)</f>
        <v>17970.751241234611</v>
      </c>
      <c r="J1094" s="70">
        <f>IF(D1094&lt;Overview!$F$16,1,'='!G1094/Overview!$F$26)</f>
        <v>139.77739358366867</v>
      </c>
      <c r="K1094" s="71">
        <f>IF(D1094&lt;Overview!$F$17,'='!G1094/Overview!$F$26,Overview!$F$33)</f>
        <v>9.1428571428571423</v>
      </c>
      <c r="L1094" s="72">
        <f t="shared" si="107"/>
        <v>9.1428571428571423</v>
      </c>
      <c r="M1094" s="81">
        <f>MIN(1,Overview!$F$44*F1094*(G1094-Overview!$F$25)^2+0.2)</f>
        <v>1</v>
      </c>
      <c r="N1094" s="48">
        <f>L1094*F1094*Overview!$F$8</f>
        <v>0.12482270400293095</v>
      </c>
      <c r="O1094" s="48">
        <f>F1094*Overview!$F$6</f>
        <v>2.3686817229354781E-3</v>
      </c>
      <c r="P1094" s="122">
        <f>N1094*(H1094/G1094-(1+Overview!$F$35/'='!G1094)/(Overview!$F$37*Overview!$F$33))/('='!H1094+Overview!$F$36)</f>
        <v>9.7188170300556008E-4</v>
      </c>
      <c r="Q1094" s="128">
        <f>(N1094/G1094-P1094)*H1094*Overview!$F$29*'='!G1094^3</f>
        <v>675.58943035696507</v>
      </c>
      <c r="R1094" s="57">
        <f t="shared" si="102"/>
        <v>0</v>
      </c>
      <c r="S1094" s="58">
        <f t="shared" si="103"/>
        <v>1.0460226031468625E-3</v>
      </c>
      <c r="T1094" s="58">
        <f>IF(D1094&lt;Overview!$F$18,(1-Overview!$F$9)*'='!Q1094-'='!D1094*'='!O1094,0)</f>
        <v>0</v>
      </c>
      <c r="U1094" s="54">
        <f>IF(D1094&gt;=Overview!$F$18,(1-Overview!$F$9)*'='!Q1094-Overview!$F$18*'='!O1094,0)</f>
        <v>57.140725933281587</v>
      </c>
      <c r="V1094" s="2"/>
      <c r="W1094" s="112">
        <f>G1094/Overview!$F$19</f>
        <v>4.7672490650859976</v>
      </c>
      <c r="X1094" s="60">
        <f>G1094^3*(1+H1094*Overview!$F$38)</f>
        <v>42.317961399943911</v>
      </c>
      <c r="Y1094" s="61">
        <f>G1094^3*Overview!$F$42*(1+Overview!$F$38*H1094)+I1094*Overview!$F$39/Overview!$F$40</f>
        <v>4.5895273526595108</v>
      </c>
      <c r="AD1094" s="2"/>
    </row>
    <row r="1095" spans="1:30">
      <c r="A1095" s="34">
        <v>1092</v>
      </c>
      <c r="B1095">
        <v>1</v>
      </c>
      <c r="C1095">
        <v>24</v>
      </c>
      <c r="D1095" s="149">
        <f t="shared" si="104"/>
        <v>178.09744310451387</v>
      </c>
      <c r="E1095" s="125">
        <f>B1095/(B1095+Overview!$F$22)</f>
        <v>0.58823529411764708</v>
      </c>
      <c r="F1095" s="118">
        <f>EXP(Overview!$F$21/Overview!$F$5-Overview!$F$21/('='!C1095+273.15))</f>
        <v>1.2060497570954571</v>
      </c>
      <c r="G1095" s="77">
        <f t="shared" si="105"/>
        <v>3.2299038143858931</v>
      </c>
      <c r="H1095" s="115">
        <f t="shared" si="106"/>
        <v>0.58823529411764708</v>
      </c>
      <c r="I1095" s="80">
        <f>IF((A1095-Overview!$F$43)/365=ROUND((A1095-Overview!$F$43)/365,0),I1094*0.05,I1094+U1094)</f>
        <v>18027.891967167892</v>
      </c>
      <c r="J1095" s="70">
        <f>IF(D1095&lt;Overview!$F$16,1,'='!G1095/Overview!$F$26)</f>
        <v>139.82267594744127</v>
      </c>
      <c r="K1095" s="71">
        <f>IF(D1095&lt;Overview!$F$17,'='!G1095/Overview!$F$26,Overview!$F$33)</f>
        <v>9.1428571428571423</v>
      </c>
      <c r="L1095" s="72">
        <f t="shared" si="107"/>
        <v>9.1428571428571423</v>
      </c>
      <c r="M1095" s="81">
        <f>MIN(1,Overview!$F$44*F1095*(G1095-Overview!$F$25)^2+0.2)</f>
        <v>1</v>
      </c>
      <c r="N1095" s="48">
        <f>L1095*F1095*Overview!$F$8</f>
        <v>0.12482270400293095</v>
      </c>
      <c r="O1095" s="48">
        <f>F1095*Overview!$F$6</f>
        <v>2.3686817229354781E-3</v>
      </c>
      <c r="P1095" s="122">
        <f>N1095*(H1095/G1095-(1+Overview!$F$35/'='!G1095)/(Overview!$F$37*Overview!$F$33))/('='!H1095+Overview!$F$36)</f>
        <v>9.6973117263396283E-4</v>
      </c>
      <c r="Q1095" s="128">
        <f>(N1095/G1095-P1095)*H1095*Overview!$F$29*'='!G1095^3</f>
        <v>676.06017109191532</v>
      </c>
      <c r="R1095" s="57">
        <f t="shared" si="102"/>
        <v>0</v>
      </c>
      <c r="S1095" s="58">
        <f t="shared" si="103"/>
        <v>1.0440461378064473E-3</v>
      </c>
      <c r="T1095" s="58">
        <f>IF(D1095&lt;Overview!$F$18,(1-Overview!$F$9)*'='!Q1095-'='!D1095*'='!O1095,0)</f>
        <v>0</v>
      </c>
      <c r="U1095" s="54">
        <f>IF(D1095&gt;=Overview!$F$18,(1-Overview!$F$9)*'='!Q1095-Overview!$F$18*'='!O1095,0)</f>
        <v>57.180833043899348</v>
      </c>
      <c r="V1095" s="2"/>
      <c r="W1095" s="112">
        <f>G1095/Overview!$F$19</f>
        <v>4.76879346579934</v>
      </c>
      <c r="X1095" s="60">
        <f>G1095^3*(1+H1095*Overview!$F$38)</f>
        <v>42.359102777643024</v>
      </c>
      <c r="Y1095" s="61">
        <f>G1095^3*Overview!$F$42*(1+Overview!$F$38*H1095)+I1095*Overview!$F$39/Overview!$F$40</f>
        <v>4.5957131009248045</v>
      </c>
      <c r="AD1095" s="2"/>
    </row>
    <row r="1096" spans="1:30">
      <c r="A1096" s="34">
        <v>1093</v>
      </c>
      <c r="B1096">
        <v>1</v>
      </c>
      <c r="C1096">
        <v>24</v>
      </c>
      <c r="D1096" s="149">
        <f t="shared" si="104"/>
        <v>178.09744310451387</v>
      </c>
      <c r="E1096" s="125">
        <f>B1096/(B1096+Overview!$F$22)</f>
        <v>0.58823529411764708</v>
      </c>
      <c r="F1096" s="118">
        <f>EXP(Overview!$F$21/Overview!$F$5-Overview!$F$21/('='!C1096+273.15))</f>
        <v>1.2060497570954571</v>
      </c>
      <c r="G1096" s="77">
        <f t="shared" si="105"/>
        <v>3.2309478605236994</v>
      </c>
      <c r="H1096" s="115">
        <f t="shared" si="106"/>
        <v>0.58823529411764708</v>
      </c>
      <c r="I1096" s="80">
        <f>IF((A1096-Overview!$F$43)/365=ROUND((A1096-Overview!$F$43)/365,0),I1095*0.05,I1095+U1095)</f>
        <v>18085.07280021179</v>
      </c>
      <c r="J1096" s="70">
        <f>IF(D1096&lt;Overview!$F$16,1,'='!G1096/Overview!$F$26)</f>
        <v>139.8678727499437</v>
      </c>
      <c r="K1096" s="71">
        <f>IF(D1096&lt;Overview!$F$17,'='!G1096/Overview!$F$26,Overview!$F$33)</f>
        <v>9.1428571428571423</v>
      </c>
      <c r="L1096" s="72">
        <f t="shared" si="107"/>
        <v>9.1428571428571423</v>
      </c>
      <c r="M1096" s="81">
        <f>MIN(1,Overview!$F$44*F1096*(G1096-Overview!$F$25)^2+0.2)</f>
        <v>1</v>
      </c>
      <c r="N1096" s="48">
        <f>L1096*F1096*Overview!$F$8</f>
        <v>0.12482270400293095</v>
      </c>
      <c r="O1096" s="48">
        <f>F1096*Overview!$F$6</f>
        <v>2.3686817229354781E-3</v>
      </c>
      <c r="P1096" s="122">
        <f>N1096*(H1096/G1096-(1+Overview!$F$35/'='!G1096)/(Overview!$F$37*Overview!$F$33))/('='!H1096+Overview!$F$36)</f>
        <v>9.6758609422965911E-4</v>
      </c>
      <c r="Q1096" s="128">
        <f>(N1096/G1096-P1096)*H1096*Overview!$F$29*'='!G1096^3</f>
        <v>676.53020632360938</v>
      </c>
      <c r="R1096" s="57">
        <f t="shared" si="102"/>
        <v>0</v>
      </c>
      <c r="S1096" s="58">
        <f t="shared" si="103"/>
        <v>1.0420734070079333E-3</v>
      </c>
      <c r="T1096" s="58">
        <f>IF(D1096&lt;Overview!$F$18,(1-Overview!$F$9)*'='!Q1096-'='!D1096*'='!O1096,0)</f>
        <v>0</v>
      </c>
      <c r="U1096" s="54">
        <f>IF(D1096&gt;=Overview!$F$18,(1-Overview!$F$9)*'='!Q1096-Overview!$F$18*'='!O1096,0)</f>
        <v>57.220880045639682</v>
      </c>
      <c r="V1096" s="2"/>
      <c r="W1096" s="112">
        <f>G1096/Overview!$F$19</f>
        <v>4.7703349483592197</v>
      </c>
      <c r="X1096" s="60">
        <f>G1096^3*(1+H1096*Overview!$F$38)</f>
        <v>42.400192999345812</v>
      </c>
      <c r="Y1096" s="61">
        <f>G1096^3*Overview!$F$42*(1+Overview!$F$38*H1096)+I1096*Overview!$F$39/Overview!$F$40</f>
        <v>4.6018959879866896</v>
      </c>
      <c r="AD1096" s="2"/>
    </row>
    <row r="1097" spans="1:30">
      <c r="A1097" s="34">
        <v>1094</v>
      </c>
      <c r="B1097">
        <v>1</v>
      </c>
      <c r="C1097">
        <v>24</v>
      </c>
      <c r="D1097" s="149">
        <f t="shared" si="104"/>
        <v>178.09744310451387</v>
      </c>
      <c r="E1097" s="125">
        <f>B1097/(B1097+Overview!$F$22)</f>
        <v>0.58823529411764708</v>
      </c>
      <c r="F1097" s="118">
        <f>EXP(Overview!$F$21/Overview!$F$5-Overview!$F$21/('='!C1097+273.15))</f>
        <v>1.2060497570954571</v>
      </c>
      <c r="G1097" s="77">
        <f t="shared" si="105"/>
        <v>3.2319899339307074</v>
      </c>
      <c r="H1097" s="115">
        <f t="shared" si="106"/>
        <v>0.58823529411764708</v>
      </c>
      <c r="I1097" s="80">
        <f>IF((A1097-Overview!$F$43)/365=ROUND((A1097-Overview!$F$43)/365,0),I1096*0.05,I1096+U1096)</f>
        <v>18142.29368025743</v>
      </c>
      <c r="J1097" s="70">
        <f>IF(D1097&lt;Overview!$F$16,1,'='!G1097/Overview!$F$26)</f>
        <v>139.91298415284447</v>
      </c>
      <c r="K1097" s="71">
        <f>IF(D1097&lt;Overview!$F$17,'='!G1097/Overview!$F$26,Overview!$F$33)</f>
        <v>9.1428571428571423</v>
      </c>
      <c r="L1097" s="72">
        <f t="shared" si="107"/>
        <v>9.1428571428571423</v>
      </c>
      <c r="M1097" s="81">
        <f>MIN(1,Overview!$F$44*F1097*(G1097-Overview!$F$25)^2+0.2)</f>
        <v>1</v>
      </c>
      <c r="N1097" s="48">
        <f>L1097*F1097*Overview!$F$8</f>
        <v>0.12482270400293095</v>
      </c>
      <c r="O1097" s="48">
        <f>F1097*Overview!$F$6</f>
        <v>2.3686817229354781E-3</v>
      </c>
      <c r="P1097" s="122">
        <f>N1097*(H1097/G1097-(1+Overview!$F$35/'='!G1097)/(Overview!$F$37*Overview!$F$33))/('='!H1097+Overview!$F$36)</f>
        <v>9.6544645090826939E-4</v>
      </c>
      <c r="Q1097" s="128">
        <f>(N1097/G1097-P1097)*H1097*Overview!$F$29*'='!G1097^3</f>
        <v>676.99953671110859</v>
      </c>
      <c r="R1097" s="57">
        <f t="shared" si="102"/>
        <v>0</v>
      </c>
      <c r="S1097" s="58">
        <f t="shared" si="103"/>
        <v>1.0401044036948846E-3</v>
      </c>
      <c r="T1097" s="58">
        <f>IF(D1097&lt;Overview!$F$18,(1-Overview!$F$9)*'='!Q1097-'='!D1097*'='!O1097,0)</f>
        <v>0</v>
      </c>
      <c r="U1097" s="54">
        <f>IF(D1097&gt;=Overview!$F$18,(1-Overview!$F$9)*'='!Q1097-Overview!$F$18*'='!O1097,0)</f>
        <v>57.26086699465462</v>
      </c>
      <c r="V1097" s="2"/>
      <c r="W1097" s="112">
        <f>G1097/Overview!$F$19</f>
        <v>4.7718735182795031</v>
      </c>
      <c r="X1097" s="60">
        <f>G1097^3*(1+H1097*Overview!$F$38)</f>
        <v>42.441232069917049</v>
      </c>
      <c r="Y1097" s="61">
        <f>G1097^3*Overview!$F$42*(1+Overview!$F$38*H1097)+I1097*Overview!$F$39/Overview!$F$40</f>
        <v>4.6080760116709936</v>
      </c>
      <c r="AD1097" s="2"/>
    </row>
    <row r="1098" spans="1:30">
      <c r="A1098" s="34">
        <v>1095</v>
      </c>
      <c r="B1098">
        <v>1</v>
      </c>
      <c r="C1098">
        <v>24</v>
      </c>
      <c r="D1098" s="149">
        <f t="shared" si="104"/>
        <v>178.09744310451387</v>
      </c>
      <c r="E1098" s="125">
        <f>B1098/(B1098+Overview!$F$22)</f>
        <v>0.58823529411764708</v>
      </c>
      <c r="F1098" s="118">
        <f>EXP(Overview!$F$21/Overview!$F$5-Overview!$F$21/('='!C1098+273.15))</f>
        <v>1.2060497570954571</v>
      </c>
      <c r="G1098" s="77">
        <f t="shared" si="105"/>
        <v>3.2330300383344022</v>
      </c>
      <c r="H1098" s="115">
        <f t="shared" si="106"/>
        <v>0.58823529411764708</v>
      </c>
      <c r="I1098" s="80">
        <f>IF((A1098-Overview!$F$43)/365=ROUND((A1098-Overview!$F$43)/365,0),I1097*0.05,I1097+U1097)</f>
        <v>907.11468401287152</v>
      </c>
      <c r="J1098" s="70">
        <f>IF(D1098&lt;Overview!$F$16,1,'='!G1098/Overview!$F$26)</f>
        <v>139.95801031750659</v>
      </c>
      <c r="K1098" s="71">
        <f>IF(D1098&lt;Overview!$F$17,'='!G1098/Overview!$F$26,Overview!$F$33)</f>
        <v>9.1428571428571423</v>
      </c>
      <c r="L1098" s="72">
        <f t="shared" si="107"/>
        <v>9.1428571428571423</v>
      </c>
      <c r="M1098" s="81">
        <f>MIN(1,Overview!$F$44*F1098*(G1098-Overview!$F$25)^2+0.2)</f>
        <v>1</v>
      </c>
      <c r="N1098" s="48">
        <f>L1098*F1098*Overview!$F$8</f>
        <v>0.12482270400293095</v>
      </c>
      <c r="O1098" s="48">
        <f>F1098*Overview!$F$6</f>
        <v>2.3686817229354781E-3</v>
      </c>
      <c r="P1098" s="122">
        <f>N1098*(H1098/G1098-(1+Overview!$F$35/'='!G1098)/(Overview!$F$37*Overview!$F$33))/('='!H1098+Overview!$F$36)</f>
        <v>9.6331222585147502E-4</v>
      </c>
      <c r="Q1098" s="128">
        <f>(N1098/G1098-P1098)*H1098*Overview!$F$29*'='!G1098^3</f>
        <v>677.46816291465757</v>
      </c>
      <c r="R1098" s="57">
        <f t="shared" si="102"/>
        <v>0</v>
      </c>
      <c r="S1098" s="58">
        <f t="shared" si="103"/>
        <v>1.0381391208241976E-3</v>
      </c>
      <c r="T1098" s="58">
        <f>IF(D1098&lt;Overview!$F$18,(1-Overview!$F$9)*'='!Q1098-'='!D1098*'='!O1098,0)</f>
        <v>0</v>
      </c>
      <c r="U1098" s="54">
        <f>IF(D1098&gt;=Overview!$F$18,(1-Overview!$F$9)*'='!Q1098-Overview!$F$18*'='!O1098,0)</f>
        <v>57.300793947196993</v>
      </c>
      <c r="V1098" s="2"/>
      <c r="W1098" s="112">
        <f>G1098/Overview!$F$19</f>
        <v>4.7734091810636379</v>
      </c>
      <c r="X1098" s="60">
        <f>G1098^3*(1+H1098*Overview!$F$38)</f>
        <v>42.482219994510395</v>
      </c>
      <c r="Y1098" s="61">
        <f>G1098^3*Overview!$F$42*(1+Overview!$F$38*H1098)+I1098*Overview!$F$39/Overview!$F$40</f>
        <v>3.8628180557748584</v>
      </c>
      <c r="AD1098" s="2"/>
    </row>
    <row r="1099" spans="1:30">
      <c r="A1099" s="34">
        <v>1096</v>
      </c>
      <c r="B1099">
        <v>1</v>
      </c>
      <c r="C1099">
        <v>24</v>
      </c>
      <c r="D1099" s="149">
        <f t="shared" si="104"/>
        <v>178.09744310451387</v>
      </c>
      <c r="E1099" s="125">
        <f>B1099/(B1099+Overview!$F$22)</f>
        <v>0.58823529411764708</v>
      </c>
      <c r="F1099" s="118">
        <f>EXP(Overview!$F$21/Overview!$F$5-Overview!$F$21/('='!C1099+273.15))</f>
        <v>1.2060497570954571</v>
      </c>
      <c r="G1099" s="77">
        <f t="shared" si="105"/>
        <v>3.2340681774552262</v>
      </c>
      <c r="H1099" s="115">
        <f t="shared" si="106"/>
        <v>0.58823529411764708</v>
      </c>
      <c r="I1099" s="80">
        <f>IF((A1099-Overview!$F$43)/365=ROUND((A1099-Overview!$F$43)/365,0),I1098*0.05,I1098+U1098)</f>
        <v>964.41547796006853</v>
      </c>
      <c r="J1099" s="70">
        <f>IF(D1099&lt;Overview!$F$16,1,'='!G1099/Overview!$F$26)</f>
        <v>140.00295140498815</v>
      </c>
      <c r="K1099" s="71">
        <f>IF(D1099&lt;Overview!$F$17,'='!G1099/Overview!$F$26,Overview!$F$33)</f>
        <v>9.1428571428571423</v>
      </c>
      <c r="L1099" s="72">
        <f t="shared" si="107"/>
        <v>9.1428571428571423</v>
      </c>
      <c r="M1099" s="81">
        <f>MIN(1,Overview!$F$44*F1099*(G1099-Overview!$F$25)^2+0.2)</f>
        <v>1</v>
      </c>
      <c r="N1099" s="48">
        <f>L1099*F1099*Overview!$F$8</f>
        <v>0.12482270400293095</v>
      </c>
      <c r="O1099" s="48">
        <f>F1099*Overview!$F$6</f>
        <v>2.3686817229354781E-3</v>
      </c>
      <c r="P1099" s="122">
        <f>N1099*(H1099/G1099-(1+Overview!$F$35/'='!G1099)/(Overview!$F$37*Overview!$F$33))/('='!H1099+Overview!$F$36)</f>
        <v>9.611834023066948E-4</v>
      </c>
      <c r="Q1099" s="128">
        <f>(N1099/G1099-P1099)*H1099*Overview!$F$29*'='!G1099^3</f>
        <v>677.93608559567349</v>
      </c>
      <c r="R1099" s="57">
        <f t="shared" si="102"/>
        <v>0</v>
      </c>
      <c r="S1099" s="58">
        <f t="shared" si="103"/>
        <v>1.0361775513660753E-3</v>
      </c>
      <c r="T1099" s="58">
        <f>IF(D1099&lt;Overview!$F$18,(1-Overview!$F$9)*'='!Q1099-'='!D1099*'='!O1099,0)</f>
        <v>0</v>
      </c>
      <c r="U1099" s="54">
        <f>IF(D1099&gt;=Overview!$F$18,(1-Overview!$F$9)*'='!Q1099-Overview!$F$18*'='!O1099,0)</f>
        <v>57.340660959619548</v>
      </c>
      <c r="V1099" s="2"/>
      <c r="W1099" s="112">
        <f>G1099/Overview!$F$19</f>
        <v>4.7749419422046744</v>
      </c>
      <c r="X1099" s="60">
        <f>G1099^3*(1+H1099*Overview!$F$38)</f>
        <v>42.52315677856712</v>
      </c>
      <c r="Y1099" s="61">
        <f>G1099^3*Overview!$F$42*(1+Overview!$F$38*H1099)+I1099*Overview!$F$39/Overview!$F$40</f>
        <v>3.8689923462951237</v>
      </c>
      <c r="AD1099" s="2"/>
    </row>
    <row r="1100" spans="1:30">
      <c r="A1100" s="34">
        <v>1097</v>
      </c>
      <c r="B1100">
        <v>1</v>
      </c>
      <c r="C1100">
        <v>24</v>
      </c>
      <c r="D1100" s="149">
        <f t="shared" si="104"/>
        <v>178.09744310451387</v>
      </c>
      <c r="E1100" s="125">
        <f>B1100/(B1100+Overview!$F$22)</f>
        <v>0.58823529411764708</v>
      </c>
      <c r="F1100" s="118">
        <f>EXP(Overview!$F$21/Overview!$F$5-Overview!$F$21/('='!C1100+273.15))</f>
        <v>1.2060497570954571</v>
      </c>
      <c r="G1100" s="77">
        <f t="shared" si="105"/>
        <v>3.2351043550065923</v>
      </c>
      <c r="H1100" s="115">
        <f t="shared" si="106"/>
        <v>0.58823529411764708</v>
      </c>
      <c r="I1100" s="80">
        <f>IF((A1100-Overview!$F$43)/365=ROUND((A1100-Overview!$F$43)/365,0),I1099*0.05,I1099+U1099)</f>
        <v>1021.7561389196881</v>
      </c>
      <c r="J1100" s="70">
        <f>IF(D1100&lt;Overview!$F$16,1,'='!G1100/Overview!$F$26)</f>
        <v>140.04780757604297</v>
      </c>
      <c r="K1100" s="71">
        <f>IF(D1100&lt;Overview!$F$17,'='!G1100/Overview!$F$26,Overview!$F$33)</f>
        <v>9.1428571428571423</v>
      </c>
      <c r="L1100" s="72">
        <f t="shared" si="107"/>
        <v>9.1428571428571423</v>
      </c>
      <c r="M1100" s="81">
        <f>MIN(1,Overview!$F$44*F1100*(G1100-Overview!$F$25)^2+0.2)</f>
        <v>1</v>
      </c>
      <c r="N1100" s="48">
        <f>L1100*F1100*Overview!$F$8</f>
        <v>0.12482270400293095</v>
      </c>
      <c r="O1100" s="48">
        <f>F1100*Overview!$F$6</f>
        <v>2.3686817229354781E-3</v>
      </c>
      <c r="P1100" s="122">
        <f>N1100*(H1100/G1100-(1+Overview!$F$35/'='!G1100)/(Overview!$F$37*Overview!$F$33))/('='!H1100+Overview!$F$36)</f>
        <v>9.5905996358676719E-4</v>
      </c>
      <c r="Q1100" s="128">
        <f>(N1100/G1100-P1100)*H1100*Overview!$F$29*'='!G1100^3</f>
        <v>678.40330541673416</v>
      </c>
      <c r="R1100" s="57">
        <f t="shared" si="102"/>
        <v>0</v>
      </c>
      <c r="S1100" s="58">
        <f t="shared" si="103"/>
        <v>1.0342196883040048E-3</v>
      </c>
      <c r="T1100" s="58">
        <f>IF(D1100&lt;Overview!$F$18,(1-Overview!$F$9)*'='!Q1100-'='!D1100*'='!O1100,0)</f>
        <v>0</v>
      </c>
      <c r="U1100" s="54">
        <f>IF(D1100&gt;=Overview!$F$18,(1-Overview!$F$9)*'='!Q1100-Overview!$F$18*'='!O1100,0)</f>
        <v>57.380468088373917</v>
      </c>
      <c r="V1100" s="2"/>
      <c r="W1100" s="112">
        <f>G1100/Overview!$F$19</f>
        <v>4.776471807185283</v>
      </c>
      <c r="X1100" s="60">
        <f>G1100^3*(1+H1100*Overview!$F$38)</f>
        <v>42.564042427814613</v>
      </c>
      <c r="Y1100" s="61">
        <f>G1100^3*Overview!$F$42*(1+Overview!$F$38*H1100)+I1100*Overview!$F$39/Overview!$F$40</f>
        <v>3.8751637670854615</v>
      </c>
      <c r="AD1100" s="2"/>
    </row>
    <row r="1101" spans="1:30">
      <c r="A1101" s="34">
        <v>1098</v>
      </c>
      <c r="B1101">
        <v>1</v>
      </c>
      <c r="C1101">
        <v>24</v>
      </c>
      <c r="D1101" s="149">
        <f t="shared" si="104"/>
        <v>178.09744310451387</v>
      </c>
      <c r="E1101" s="125">
        <f>B1101/(B1101+Overview!$F$22)</f>
        <v>0.58823529411764708</v>
      </c>
      <c r="F1101" s="118">
        <f>EXP(Overview!$F$21/Overview!$F$5-Overview!$F$21/('='!C1101+273.15))</f>
        <v>1.2060497570954571</v>
      </c>
      <c r="G1101" s="77">
        <f t="shared" si="105"/>
        <v>3.2361385746948965</v>
      </c>
      <c r="H1101" s="115">
        <f t="shared" si="106"/>
        <v>0.58823529411764708</v>
      </c>
      <c r="I1101" s="80">
        <f>IF((A1101-Overview!$F$43)/365=ROUND((A1101-Overview!$F$43)/365,0),I1100*0.05,I1100+U1100)</f>
        <v>1079.1366070080619</v>
      </c>
      <c r="J1101" s="70">
        <f>IF(D1101&lt;Overview!$F$16,1,'='!G1101/Overview!$F$26)</f>
        <v>140.09257899112106</v>
      </c>
      <c r="K1101" s="71">
        <f>IF(D1101&lt;Overview!$F$17,'='!G1101/Overview!$F$26,Overview!$F$33)</f>
        <v>9.1428571428571423</v>
      </c>
      <c r="L1101" s="72">
        <f t="shared" si="107"/>
        <v>9.1428571428571423</v>
      </c>
      <c r="M1101" s="81">
        <f>MIN(1,Overview!$F$44*F1101*(G1101-Overview!$F$25)^2+0.2)</f>
        <v>1</v>
      </c>
      <c r="N1101" s="48">
        <f>L1101*F1101*Overview!$F$8</f>
        <v>0.12482270400293095</v>
      </c>
      <c r="O1101" s="48">
        <f>F1101*Overview!$F$6</f>
        <v>2.3686817229354781E-3</v>
      </c>
      <c r="P1101" s="122">
        <f>N1101*(H1101/G1101-(1+Overview!$F$35/'='!G1101)/(Overview!$F$37*Overview!$F$33))/('='!H1101+Overview!$F$36)</f>
        <v>9.5694189306963137E-4</v>
      </c>
      <c r="Q1101" s="128">
        <f>(N1101/G1101-P1101)*H1101*Overview!$F$29*'='!G1101^3</f>
        <v>678.86982304156959</v>
      </c>
      <c r="R1101" s="57">
        <f t="shared" si="102"/>
        <v>0</v>
      </c>
      <c r="S1101" s="58">
        <f t="shared" si="103"/>
        <v>1.0322655246347309E-3</v>
      </c>
      <c r="T1101" s="58">
        <f>IF(D1101&lt;Overview!$F$18,(1-Overview!$F$9)*'='!Q1101-'='!D1101*'='!O1101,0)</f>
        <v>0</v>
      </c>
      <c r="U1101" s="54">
        <f>IF(D1101&gt;=Overview!$F$18,(1-Overview!$F$9)*'='!Q1101-Overview!$F$18*'='!O1101,0)</f>
        <v>57.420215390009893</v>
      </c>
      <c r="V1101" s="2"/>
      <c r="W1101" s="112">
        <f>G1101/Overview!$F$19</f>
        <v>4.7779987814777742</v>
      </c>
      <c r="X1101" s="60">
        <f>G1101^3*(1+H1101*Overview!$F$38)</f>
        <v>42.604876948265051</v>
      </c>
      <c r="Y1101" s="61">
        <f>G1101^3*Overview!$F$42*(1+Overview!$F$38*H1101)+I1101*Overview!$F$39/Overview!$F$40</f>
        <v>3.8813323160847504</v>
      </c>
      <c r="AD1101" s="2"/>
    </row>
    <row r="1102" spans="1:30">
      <c r="A1102" s="34">
        <v>1099</v>
      </c>
      <c r="B1102">
        <v>1</v>
      </c>
      <c r="C1102">
        <v>24</v>
      </c>
      <c r="D1102" s="149">
        <f t="shared" si="104"/>
        <v>178.09744310451387</v>
      </c>
      <c r="E1102" s="125">
        <f>B1102/(B1102+Overview!$F$22)</f>
        <v>0.58823529411764708</v>
      </c>
      <c r="F1102" s="118">
        <f>EXP(Overview!$F$21/Overview!$F$5-Overview!$F$21/('='!C1102+273.15))</f>
        <v>1.2060497570954571</v>
      </c>
      <c r="G1102" s="77">
        <f t="shared" si="105"/>
        <v>3.2371708402195312</v>
      </c>
      <c r="H1102" s="115">
        <f t="shared" si="106"/>
        <v>0.58823529411764708</v>
      </c>
      <c r="I1102" s="80">
        <f>IF((A1102-Overview!$F$43)/365=ROUND((A1102-Overview!$F$43)/365,0),I1101*0.05,I1101+U1101)</f>
        <v>1136.5568223980717</v>
      </c>
      <c r="J1102" s="70">
        <f>IF(D1102&lt;Overview!$F$16,1,'='!G1102/Overview!$F$26)</f>
        <v>140.13726581036931</v>
      </c>
      <c r="K1102" s="71">
        <f>IF(D1102&lt;Overview!$F$17,'='!G1102/Overview!$F$26,Overview!$F$33)</f>
        <v>9.1428571428571423</v>
      </c>
      <c r="L1102" s="72">
        <f t="shared" si="107"/>
        <v>9.1428571428571423</v>
      </c>
      <c r="M1102" s="81">
        <f>MIN(1,Overview!$F$44*F1102*(G1102-Overview!$F$25)^2+0.2)</f>
        <v>1</v>
      </c>
      <c r="N1102" s="48">
        <f>L1102*F1102*Overview!$F$8</f>
        <v>0.12482270400293095</v>
      </c>
      <c r="O1102" s="48">
        <f>F1102*Overview!$F$6</f>
        <v>2.3686817229354781E-3</v>
      </c>
      <c r="P1102" s="122">
        <f>N1102*(H1102/G1102-(1+Overview!$F$35/'='!G1102)/(Overview!$F$37*Overview!$F$33))/('='!H1102+Overview!$F$36)</f>
        <v>9.5482917419801108E-4</v>
      </c>
      <c r="Q1102" s="128">
        <f>(N1102/G1102-P1102)*H1102*Overview!$F$29*'='!G1102^3</f>
        <v>679.33563913504838</v>
      </c>
      <c r="R1102" s="57">
        <f t="shared" si="102"/>
        <v>0</v>
      </c>
      <c r="S1102" s="58">
        <f t="shared" si="103"/>
        <v>1.0303150533682323E-3</v>
      </c>
      <c r="T1102" s="58">
        <f>IF(D1102&lt;Overview!$F$18,(1-Overview!$F$9)*'='!Q1102-'='!D1102*'='!O1102,0)</f>
        <v>0</v>
      </c>
      <c r="U1102" s="54">
        <f>IF(D1102&gt;=Overview!$F$18,(1-Overview!$F$9)*'='!Q1102-Overview!$F$18*'='!O1102,0)</f>
        <v>57.45990292117429</v>
      </c>
      <c r="V1102" s="2"/>
      <c r="W1102" s="112">
        <f>G1102/Overview!$F$19</f>
        <v>4.7795228705441177</v>
      </c>
      <c r="X1102" s="60">
        <f>G1102^3*(1+H1102*Overview!$F$38)</f>
        <v>42.645660346213937</v>
      </c>
      <c r="Y1102" s="61">
        <f>G1102^3*Overview!$F$42*(1+Overview!$F$38*H1102)+I1102*Overview!$F$39/Overview!$F$40</f>
        <v>3.8874979912598246</v>
      </c>
      <c r="AD1102" s="2"/>
    </row>
    <row r="1103" spans="1:30">
      <c r="A1103" s="34">
        <v>1100</v>
      </c>
      <c r="B1103">
        <v>1</v>
      </c>
      <c r="C1103">
        <v>24</v>
      </c>
      <c r="D1103" s="149">
        <f t="shared" si="104"/>
        <v>178.09744310451387</v>
      </c>
      <c r="E1103" s="125">
        <f>B1103/(B1103+Overview!$F$22)</f>
        <v>0.58823529411764708</v>
      </c>
      <c r="F1103" s="118">
        <f>EXP(Overview!$F$21/Overview!$F$5-Overview!$F$21/('='!C1103+273.15))</f>
        <v>1.2060497570954571</v>
      </c>
      <c r="G1103" s="77">
        <f t="shared" si="105"/>
        <v>3.2382011552728995</v>
      </c>
      <c r="H1103" s="115">
        <f t="shared" si="106"/>
        <v>0.58823529411764708</v>
      </c>
      <c r="I1103" s="80">
        <f>IF((A1103-Overview!$F$43)/365=ROUND((A1103-Overview!$F$43)/365,0),I1102*0.05,I1102+U1102)</f>
        <v>1194.016725319246</v>
      </c>
      <c r="J1103" s="70">
        <f>IF(D1103&lt;Overview!$F$16,1,'='!G1103/Overview!$F$26)</f>
        <v>140.18186819363203</v>
      </c>
      <c r="K1103" s="71">
        <f>IF(D1103&lt;Overview!$F$17,'='!G1103/Overview!$F$26,Overview!$F$33)</f>
        <v>9.1428571428571423</v>
      </c>
      <c r="L1103" s="72">
        <f t="shared" si="107"/>
        <v>9.1428571428571423</v>
      </c>
      <c r="M1103" s="81">
        <f>MIN(1,Overview!$F$44*F1103*(G1103-Overview!$F$25)^2+0.2)</f>
        <v>1</v>
      </c>
      <c r="N1103" s="48">
        <f>L1103*F1103*Overview!$F$8</f>
        <v>0.12482270400293095</v>
      </c>
      <c r="O1103" s="48">
        <f>F1103*Overview!$F$6</f>
        <v>2.3686817229354781E-3</v>
      </c>
      <c r="P1103" s="122">
        <f>N1103*(H1103/G1103-(1+Overview!$F$35/'='!G1103)/(Overview!$F$37*Overview!$F$33))/('='!H1103+Overview!$F$36)</f>
        <v>9.5272179047909756E-4</v>
      </c>
      <c r="Q1103" s="128">
        <f>(N1103/G1103-P1103)*H1103*Overview!$F$29*'='!G1103^3</f>
        <v>679.80075436317111</v>
      </c>
      <c r="R1103" s="57">
        <f t="shared" si="102"/>
        <v>0</v>
      </c>
      <c r="S1103" s="58">
        <f t="shared" si="103"/>
        <v>1.0283682675276929E-3</v>
      </c>
      <c r="T1103" s="58">
        <f>IF(D1103&lt;Overview!$F$18,(1-Overview!$F$9)*'='!Q1103-'='!D1103*'='!O1103,0)</f>
        <v>0</v>
      </c>
      <c r="U1103" s="54">
        <f>IF(D1103&gt;=Overview!$F$18,(1-Overview!$F$9)*'='!Q1103-Overview!$F$18*'='!O1103,0)</f>
        <v>57.499530738610346</v>
      </c>
      <c r="V1103" s="2"/>
      <c r="W1103" s="112">
        <f>G1103/Overview!$F$19</f>
        <v>4.7810440798359659</v>
      </c>
      <c r="X1103" s="60">
        <f>G1103^3*(1+H1103*Overview!$F$38)</f>
        <v>42.686392628238835</v>
      </c>
      <c r="Y1103" s="61">
        <f>G1103^3*Overview!$F$42*(1+Overview!$F$38*H1103)+I1103*Overview!$F$39/Overview!$F$40</f>
        <v>3.893660790605368</v>
      </c>
      <c r="AD1103" s="2"/>
    </row>
    <row r="1104" spans="1:30">
      <c r="A1104" s="34">
        <v>1101</v>
      </c>
      <c r="B1104">
        <v>1</v>
      </c>
      <c r="C1104">
        <v>24</v>
      </c>
      <c r="D1104" s="149">
        <f t="shared" si="104"/>
        <v>178.09744310451387</v>
      </c>
      <c r="E1104" s="125">
        <f>B1104/(B1104+Overview!$F$22)</f>
        <v>0.58823529411764708</v>
      </c>
      <c r="F1104" s="118">
        <f>EXP(Overview!$F$21/Overview!$F$5-Overview!$F$21/('='!C1104+273.15))</f>
        <v>1.2060497570954571</v>
      </c>
      <c r="G1104" s="77">
        <f t="shared" si="105"/>
        <v>3.2392295235404274</v>
      </c>
      <c r="H1104" s="115">
        <f t="shared" si="106"/>
        <v>0.58823529411764708</v>
      </c>
      <c r="I1104" s="80">
        <f>IF((A1104-Overview!$F$43)/365=ROUND((A1104-Overview!$F$43)/365,0),I1103*0.05,I1103+U1103)</f>
        <v>1251.5162560578563</v>
      </c>
      <c r="J1104" s="70">
        <f>IF(D1104&lt;Overview!$F$16,1,'='!G1104/Overview!$F$26)</f>
        <v>140.2263863004514</v>
      </c>
      <c r="K1104" s="71">
        <f>IF(D1104&lt;Overview!$F$17,'='!G1104/Overview!$F$26,Overview!$F$33)</f>
        <v>9.1428571428571423</v>
      </c>
      <c r="L1104" s="72">
        <f t="shared" si="107"/>
        <v>9.1428571428571423</v>
      </c>
      <c r="M1104" s="81">
        <f>MIN(1,Overview!$F$44*F1104*(G1104-Overview!$F$25)^2+0.2)</f>
        <v>1</v>
      </c>
      <c r="N1104" s="48">
        <f>L1104*F1104*Overview!$F$8</f>
        <v>0.12482270400293095</v>
      </c>
      <c r="O1104" s="48">
        <f>F1104*Overview!$F$6</f>
        <v>2.3686817229354781E-3</v>
      </c>
      <c r="P1104" s="122">
        <f>N1104*(H1104/G1104-(1+Overview!$F$35/'='!G1104)/(Overview!$F$37*Overview!$F$33))/('='!H1104+Overview!$F$36)</f>
        <v>9.506197254842381E-4</v>
      </c>
      <c r="Q1104" s="128">
        <f>(N1104/G1104-P1104)*H1104*Overview!$F$29*'='!G1104^3</f>
        <v>680.26516939305566</v>
      </c>
      <c r="R1104" s="57">
        <f t="shared" si="102"/>
        <v>0</v>
      </c>
      <c r="S1104" s="58">
        <f t="shared" si="103"/>
        <v>1.0264251601494801E-3</v>
      </c>
      <c r="T1104" s="58">
        <f>IF(D1104&lt;Overview!$F$18,(1-Overview!$F$9)*'='!Q1104-'='!D1104*'='!O1104,0)</f>
        <v>0</v>
      </c>
      <c r="U1104" s="54">
        <f>IF(D1104&gt;=Overview!$F$18,(1-Overview!$F$9)*'='!Q1104-Overview!$F$18*'='!O1104,0)</f>
        <v>57.539098899156507</v>
      </c>
      <c r="V1104" s="2"/>
      <c r="W1104" s="112">
        <f>G1104/Overview!$F$19</f>
        <v>4.7825624147946657</v>
      </c>
      <c r="X1104" s="60">
        <f>G1104^3*(1+H1104*Overview!$F$38)</f>
        <v>42.727073801197911</v>
      </c>
      <c r="Y1104" s="61">
        <f>G1104^3*Overview!$F$42*(1+Overview!$F$38*H1104)+I1104*Overview!$F$39/Overview!$F$40</f>
        <v>3.8998207121437805</v>
      </c>
      <c r="AD1104" s="2"/>
    </row>
    <row r="1105" spans="1:30">
      <c r="A1105" s="34">
        <v>1102</v>
      </c>
      <c r="B1105">
        <v>1</v>
      </c>
      <c r="C1105">
        <v>24</v>
      </c>
      <c r="D1105" s="149">
        <f t="shared" si="104"/>
        <v>178.09744310451387</v>
      </c>
      <c r="E1105" s="125">
        <f>B1105/(B1105+Overview!$F$22)</f>
        <v>0.58823529411764708</v>
      </c>
      <c r="F1105" s="118">
        <f>EXP(Overview!$F$21/Overview!$F$5-Overview!$F$21/('='!C1105+273.15))</f>
        <v>1.2060497570954571</v>
      </c>
      <c r="G1105" s="77">
        <f t="shared" si="105"/>
        <v>3.2402559487005766</v>
      </c>
      <c r="H1105" s="115">
        <f t="shared" si="106"/>
        <v>0.58823529411764708</v>
      </c>
      <c r="I1105" s="80">
        <f>IF((A1105-Overview!$F$43)/365=ROUND((A1105-Overview!$F$43)/365,0),I1104*0.05,I1104+U1104)</f>
        <v>1309.0553549570127</v>
      </c>
      <c r="J1105" s="70">
        <f>IF(D1105&lt;Overview!$F$16,1,'='!G1105/Overview!$F$26)</f>
        <v>140.27082029006826</v>
      </c>
      <c r="K1105" s="71">
        <f>IF(D1105&lt;Overview!$F$17,'='!G1105/Overview!$F$26,Overview!$F$33)</f>
        <v>9.1428571428571423</v>
      </c>
      <c r="L1105" s="72">
        <f t="shared" si="107"/>
        <v>9.1428571428571423</v>
      </c>
      <c r="M1105" s="81">
        <f>MIN(1,Overview!$F$44*F1105*(G1105-Overview!$F$25)^2+0.2)</f>
        <v>1</v>
      </c>
      <c r="N1105" s="48">
        <f>L1105*F1105*Overview!$F$8</f>
        <v>0.12482270400293095</v>
      </c>
      <c r="O1105" s="48">
        <f>F1105*Overview!$F$6</f>
        <v>2.3686817229354781E-3</v>
      </c>
      <c r="P1105" s="122">
        <f>N1105*(H1105/G1105-(1+Overview!$F$35/'='!G1105)/(Overview!$F$37*Overview!$F$33))/('='!H1105+Overview!$F$36)</f>
        <v>9.4852296284862747E-4</v>
      </c>
      <c r="Q1105" s="128">
        <f>(N1105/G1105-P1105)*H1105*Overview!$F$29*'='!G1105^3</f>
        <v>680.72888489292973</v>
      </c>
      <c r="R1105" s="57">
        <f t="shared" si="102"/>
        <v>0</v>
      </c>
      <c r="S1105" s="58">
        <f t="shared" si="103"/>
        <v>1.0244857242831204E-3</v>
      </c>
      <c r="T1105" s="58">
        <f>IF(D1105&lt;Overview!$F$18,(1-Overview!$F$9)*'='!Q1105-'='!D1105*'='!O1105,0)</f>
        <v>0</v>
      </c>
      <c r="U1105" s="54">
        <f>IF(D1105&gt;=Overview!$F$18,(1-Overview!$F$9)*'='!Q1105-Overview!$F$18*'='!O1105,0)</f>
        <v>57.578607459745776</v>
      </c>
      <c r="V1105" s="2"/>
      <c r="W1105" s="112">
        <f>G1105/Overview!$F$19</f>
        <v>4.7840778808512869</v>
      </c>
      <c r="X1105" s="60">
        <f>G1105^3*(1+H1105*Overview!$F$38)</f>
        <v>42.767703872228552</v>
      </c>
      <c r="Y1105" s="61">
        <f>G1105^3*Overview!$F$42*(1+Overview!$F$38*H1105)+I1105*Overview!$F$39/Overview!$F$40</f>
        <v>3.9059777539250651</v>
      </c>
      <c r="AD1105" s="2"/>
    </row>
    <row r="1106" spans="1:30">
      <c r="A1106" s="34">
        <v>1103</v>
      </c>
      <c r="B1106">
        <v>1</v>
      </c>
      <c r="C1106">
        <v>24</v>
      </c>
      <c r="D1106" s="149">
        <f t="shared" si="104"/>
        <v>178.09744310451387</v>
      </c>
      <c r="E1106" s="125">
        <f>B1106/(B1106+Overview!$F$22)</f>
        <v>0.58823529411764708</v>
      </c>
      <c r="F1106" s="118">
        <f>EXP(Overview!$F$21/Overview!$F$5-Overview!$F$21/('='!C1106+273.15))</f>
        <v>1.2060497570954571</v>
      </c>
      <c r="G1106" s="77">
        <f t="shared" si="105"/>
        <v>3.2412804344248598</v>
      </c>
      <c r="H1106" s="115">
        <f t="shared" si="106"/>
        <v>0.58823529411764708</v>
      </c>
      <c r="I1106" s="80">
        <f>IF((A1106-Overview!$F$43)/365=ROUND((A1106-Overview!$F$43)/365,0),I1105*0.05,I1105+U1105)</f>
        <v>1366.6339624167585</v>
      </c>
      <c r="J1106" s="70">
        <f>IF(D1106&lt;Overview!$F$16,1,'='!G1106/Overview!$F$26)</f>
        <v>140.3151703214225</v>
      </c>
      <c r="K1106" s="71">
        <f>IF(D1106&lt;Overview!$F$17,'='!G1106/Overview!$F$26,Overview!$F$33)</f>
        <v>9.1428571428571423</v>
      </c>
      <c r="L1106" s="72">
        <f t="shared" si="107"/>
        <v>9.1428571428571423</v>
      </c>
      <c r="M1106" s="81">
        <f>MIN(1,Overview!$F$44*F1106*(G1106-Overview!$F$25)^2+0.2)</f>
        <v>1</v>
      </c>
      <c r="N1106" s="48">
        <f>L1106*F1106*Overview!$F$8</f>
        <v>0.12482270400293095</v>
      </c>
      <c r="O1106" s="48">
        <f>F1106*Overview!$F$6</f>
        <v>2.3686817229354781E-3</v>
      </c>
      <c r="P1106" s="122">
        <f>N1106*(H1106/G1106-(1+Overview!$F$35/'='!G1106)/(Overview!$F$37*Overview!$F$33))/('='!H1106+Overview!$F$36)</f>
        <v>9.4643148627099457E-4</v>
      </c>
      <c r="Q1106" s="128">
        <f>(N1106/G1106-P1106)*H1106*Overview!$F$29*'='!G1106^3</f>
        <v>681.19190153211935</v>
      </c>
      <c r="R1106" s="57">
        <f t="shared" si="102"/>
        <v>0</v>
      </c>
      <c r="S1106" s="58">
        <f t="shared" si="103"/>
        <v>1.0225499529912718E-3</v>
      </c>
      <c r="T1106" s="58">
        <f>IF(D1106&lt;Overview!$F$18,(1-Overview!$F$9)*'='!Q1106-'='!D1106*'='!O1106,0)</f>
        <v>0</v>
      </c>
      <c r="U1106" s="54">
        <f>IF(D1106&gt;=Overview!$F$18,(1-Overview!$F$9)*'='!Q1106-Overview!$F$18*'='!O1106,0)</f>
        <v>57.618056477404735</v>
      </c>
      <c r="V1106" s="2"/>
      <c r="W1106" s="112">
        <f>G1106/Overview!$F$19</f>
        <v>4.7855904834266347</v>
      </c>
      <c r="X1106" s="60">
        <f>G1106^3*(1+H1106*Overview!$F$38)</f>
        <v>42.808282848746089</v>
      </c>
      <c r="Y1106" s="61">
        <f>G1106^3*Overview!$F$42*(1+Overview!$F$38*H1106)+I1106*Overview!$F$39/Overview!$F$40</f>
        <v>3.9121319140267121</v>
      </c>
      <c r="AD1106" s="2"/>
    </row>
    <row r="1107" spans="1:30">
      <c r="A1107" s="34">
        <v>1104</v>
      </c>
      <c r="B1107">
        <v>1</v>
      </c>
      <c r="C1107">
        <v>24</v>
      </c>
      <c r="D1107" s="149">
        <f t="shared" si="104"/>
        <v>178.09744310451387</v>
      </c>
      <c r="E1107" s="125">
        <f>B1107/(B1107+Overview!$F$22)</f>
        <v>0.58823529411764708</v>
      </c>
      <c r="F1107" s="118">
        <f>EXP(Overview!$F$21/Overview!$F$5-Overview!$F$21/('='!C1107+273.15))</f>
        <v>1.2060497570954571</v>
      </c>
      <c r="G1107" s="77">
        <f t="shared" si="105"/>
        <v>3.2423029843778512</v>
      </c>
      <c r="H1107" s="115">
        <f t="shared" si="106"/>
        <v>0.58823529411764708</v>
      </c>
      <c r="I1107" s="80">
        <f>IF((A1107-Overview!$F$43)/365=ROUND((A1107-Overview!$F$43)/365,0),I1106*0.05,I1106+U1106)</f>
        <v>1424.2520188941633</v>
      </c>
      <c r="J1107" s="70">
        <f>IF(D1107&lt;Overview!$F$16,1,'='!G1107/Overview!$F$26)</f>
        <v>140.35943655315373</v>
      </c>
      <c r="K1107" s="71">
        <f>IF(D1107&lt;Overview!$F$17,'='!G1107/Overview!$F$26,Overview!$F$33)</f>
        <v>9.1428571428571423</v>
      </c>
      <c r="L1107" s="72">
        <f t="shared" si="107"/>
        <v>9.1428571428571423</v>
      </c>
      <c r="M1107" s="81">
        <f>MIN(1,Overview!$F$44*F1107*(G1107-Overview!$F$25)^2+0.2)</f>
        <v>1</v>
      </c>
      <c r="N1107" s="48">
        <f>L1107*F1107*Overview!$F$8</f>
        <v>0.12482270400293095</v>
      </c>
      <c r="O1107" s="48">
        <f>F1107*Overview!$F$6</f>
        <v>2.3686817229354781E-3</v>
      </c>
      <c r="P1107" s="122">
        <f>N1107*(H1107/G1107-(1+Overview!$F$35/'='!G1107)/(Overview!$F$37*Overview!$F$33))/('='!H1107+Overview!$F$36)</f>
        <v>9.4434527951329822E-4</v>
      </c>
      <c r="Q1107" s="128">
        <f>(N1107/G1107-P1107)*H1107*Overview!$F$29*'='!G1107^3</f>
        <v>681.65421998103875</v>
      </c>
      <c r="R1107" s="57">
        <f t="shared" si="102"/>
        <v>0</v>
      </c>
      <c r="S1107" s="58">
        <f t="shared" si="103"/>
        <v>1.020617839349701E-3</v>
      </c>
      <c r="T1107" s="58">
        <f>IF(D1107&lt;Overview!$F$18,(1-Overview!$F$9)*'='!Q1107-'='!D1107*'='!O1107,0)</f>
        <v>0</v>
      </c>
      <c r="U1107" s="54">
        <f>IF(D1107&gt;=Overview!$F$18,(1-Overview!$F$9)*'='!Q1107-Overview!$F$18*'='!O1107,0)</f>
        <v>57.657446009252666</v>
      </c>
      <c r="V1107" s="2"/>
      <c r="W1107" s="112">
        <f>G1107/Overview!$F$19</f>
        <v>4.7871002279312727</v>
      </c>
      <c r="X1107" s="60">
        <f>G1107^3*(1+H1107*Overview!$F$38)</f>
        <v>42.848810738442353</v>
      </c>
      <c r="Y1107" s="61">
        <f>G1107^3*Overview!$F$42*(1+Overview!$F$38*H1107)+I1107*Overview!$F$39/Overview!$F$40</f>
        <v>3.9182831905535758</v>
      </c>
      <c r="AD1107" s="2"/>
    </row>
    <row r="1108" spans="1:30">
      <c r="A1108" s="34">
        <v>1105</v>
      </c>
      <c r="B1108">
        <v>1</v>
      </c>
      <c r="C1108">
        <v>24</v>
      </c>
      <c r="D1108" s="149">
        <f t="shared" si="104"/>
        <v>178.09744310451387</v>
      </c>
      <c r="E1108" s="125">
        <f>B1108/(B1108+Overview!$F$22)</f>
        <v>0.58823529411764708</v>
      </c>
      <c r="F1108" s="118">
        <f>EXP(Overview!$F$21/Overview!$F$5-Overview!$F$21/('='!C1108+273.15))</f>
        <v>1.2060497570954571</v>
      </c>
      <c r="G1108" s="77">
        <f t="shared" si="105"/>
        <v>3.2433236022172007</v>
      </c>
      <c r="H1108" s="115">
        <f t="shared" si="106"/>
        <v>0.58823529411764708</v>
      </c>
      <c r="I1108" s="80">
        <f>IF((A1108-Overview!$F$43)/365=ROUND((A1108-Overview!$F$43)/365,0),I1107*0.05,I1107+U1107)</f>
        <v>1481.9094649034159</v>
      </c>
      <c r="J1108" s="70">
        <f>IF(D1108&lt;Overview!$F$16,1,'='!G1108/Overview!$F$26)</f>
        <v>140.40361914360176</v>
      </c>
      <c r="K1108" s="71">
        <f>IF(D1108&lt;Overview!$F$17,'='!G1108/Overview!$F$26,Overview!$F$33)</f>
        <v>9.1428571428571423</v>
      </c>
      <c r="L1108" s="72">
        <f t="shared" si="107"/>
        <v>9.1428571428571423</v>
      </c>
      <c r="M1108" s="81">
        <f>MIN(1,Overview!$F$44*F1108*(G1108-Overview!$F$25)^2+0.2)</f>
        <v>1</v>
      </c>
      <c r="N1108" s="48">
        <f>L1108*F1108*Overview!$F$8</f>
        <v>0.12482270400293095</v>
      </c>
      <c r="O1108" s="48">
        <f>F1108*Overview!$F$6</f>
        <v>2.3686817229354781E-3</v>
      </c>
      <c r="P1108" s="122">
        <f>N1108*(H1108/G1108-(1+Overview!$F$35/'='!G1108)/(Overview!$F$37*Overview!$F$33))/('='!H1108+Overview!$F$36)</f>
        <v>9.4226432640042129E-4</v>
      </c>
      <c r="Q1108" s="128">
        <f>(N1108/G1108-P1108)*H1108*Overview!$F$29*'='!G1108^3</f>
        <v>682.11584091117925</v>
      </c>
      <c r="R1108" s="57">
        <f t="shared" si="102"/>
        <v>0</v>
      </c>
      <c r="S1108" s="58">
        <f t="shared" si="103"/>
        <v>1.0186893764472596E-3</v>
      </c>
      <c r="T1108" s="58">
        <f>IF(D1108&lt;Overview!$F$18,(1-Overview!$F$9)*'='!Q1108-'='!D1108*'='!O1108,0)</f>
        <v>0</v>
      </c>
      <c r="U1108" s="54">
        <f>IF(D1108&gt;=Overview!$F$18,(1-Overview!$F$9)*'='!Q1108-Overview!$F$18*'='!O1108,0)</f>
        <v>57.696776112500636</v>
      </c>
      <c r="V1108" s="2"/>
      <c r="W1108" s="112">
        <f>G1108/Overview!$F$19</f>
        <v>4.7886071197655404</v>
      </c>
      <c r="X1108" s="60">
        <f>G1108^3*(1+H1108*Overview!$F$38)</f>
        <v>42.88928754928429</v>
      </c>
      <c r="Y1108" s="61">
        <f>G1108^3*Overview!$F$42*(1+Overview!$F$38*H1108)+I1108*Overview!$F$39/Overview!$F$40</f>
        <v>3.9244315816377524</v>
      </c>
      <c r="AD1108" s="2"/>
    </row>
    <row r="1109" spans="1:30">
      <c r="A1109" s="34">
        <v>1106</v>
      </c>
      <c r="B1109">
        <v>1</v>
      </c>
      <c r="C1109">
        <v>24</v>
      </c>
      <c r="D1109" s="149">
        <f t="shared" si="104"/>
        <v>178.09744310451387</v>
      </c>
      <c r="E1109" s="125">
        <f>B1109/(B1109+Overview!$F$22)</f>
        <v>0.58823529411764708</v>
      </c>
      <c r="F1109" s="118">
        <f>EXP(Overview!$F$21/Overview!$F$5-Overview!$F$21/('='!C1109+273.15))</f>
        <v>1.2060497570954571</v>
      </c>
      <c r="G1109" s="77">
        <f t="shared" si="105"/>
        <v>3.244342291593648</v>
      </c>
      <c r="H1109" s="115">
        <f t="shared" si="106"/>
        <v>0.58823529411764708</v>
      </c>
      <c r="I1109" s="80">
        <f>IF((A1109-Overview!$F$43)/365=ROUND((A1109-Overview!$F$43)/365,0),I1108*0.05,I1108+U1108)</f>
        <v>1539.6062410159166</v>
      </c>
      <c r="J1109" s="70">
        <f>IF(D1109&lt;Overview!$F$16,1,'='!G1109/Overview!$F$26)</f>
        <v>140.44771825080727</v>
      </c>
      <c r="K1109" s="71">
        <f>IF(D1109&lt;Overview!$F$17,'='!G1109/Overview!$F$26,Overview!$F$33)</f>
        <v>9.1428571428571423</v>
      </c>
      <c r="L1109" s="72">
        <f t="shared" si="107"/>
        <v>9.1428571428571423</v>
      </c>
      <c r="M1109" s="81">
        <f>MIN(1,Overview!$F$44*F1109*(G1109-Overview!$F$25)^2+0.2)</f>
        <v>1</v>
      </c>
      <c r="N1109" s="48">
        <f>L1109*F1109*Overview!$F$8</f>
        <v>0.12482270400293095</v>
      </c>
      <c r="O1109" s="48">
        <f>F1109*Overview!$F$6</f>
        <v>2.3686817229354781E-3</v>
      </c>
      <c r="P1109" s="122">
        <f>N1109*(H1109/G1109-(1+Overview!$F$35/'='!G1109)/(Overview!$F$37*Overview!$F$33))/('='!H1109+Overview!$F$36)</f>
        <v>9.4018861081986399E-4</v>
      </c>
      <c r="Q1109" s="128">
        <f>(N1109/G1109-P1109)*H1109*Overview!$F$29*'='!G1109^3</f>
        <v>682.57676499509989</v>
      </c>
      <c r="R1109" s="57">
        <f t="shared" si="102"/>
        <v>0</v>
      </c>
      <c r="S1109" s="58">
        <f t="shared" si="103"/>
        <v>1.0167645573858554E-3</v>
      </c>
      <c r="T1109" s="58">
        <f>IF(D1109&lt;Overview!$F$18,(1-Overview!$F$9)*'='!Q1109-'='!D1109*'='!O1109,0)</f>
        <v>0</v>
      </c>
      <c r="U1109" s="54">
        <f>IF(D1109&gt;=Overview!$F$18,(1-Overview!$F$9)*'='!Q1109-Overview!$F$18*'='!O1109,0)</f>
        <v>57.736046844450676</v>
      </c>
      <c r="V1109" s="2"/>
      <c r="W1109" s="112">
        <f>G1109/Overview!$F$19</f>
        <v>4.7901111643195744</v>
      </c>
      <c r="X1109" s="60">
        <f>G1109^3*(1+H1109*Overview!$F$38)</f>
        <v>42.929713289512712</v>
      </c>
      <c r="Y1109" s="61">
        <f>G1109^3*Overview!$F$42*(1+Overview!$F$38*H1109)+I1109*Overview!$F$39/Overview!$F$40</f>
        <v>3.9305770854384718</v>
      </c>
      <c r="AD1109" s="2"/>
    </row>
    <row r="1110" spans="1:30">
      <c r="A1110" s="34">
        <v>1107</v>
      </c>
      <c r="B1110">
        <v>1</v>
      </c>
      <c r="C1110">
        <v>24</v>
      </c>
      <c r="D1110" s="149">
        <f t="shared" si="104"/>
        <v>178.09744310451387</v>
      </c>
      <c r="E1110" s="125">
        <f>B1110/(B1110+Overview!$F$22)</f>
        <v>0.58823529411764708</v>
      </c>
      <c r="F1110" s="118">
        <f>EXP(Overview!$F$21/Overview!$F$5-Overview!$F$21/('='!C1110+273.15))</f>
        <v>1.2060497570954571</v>
      </c>
      <c r="G1110" s="77">
        <f t="shared" si="105"/>
        <v>3.2453590561510337</v>
      </c>
      <c r="H1110" s="115">
        <f t="shared" si="106"/>
        <v>0.58823529411764708</v>
      </c>
      <c r="I1110" s="80">
        <f>IF((A1110-Overview!$F$43)/365=ROUND((A1110-Overview!$F$43)/365,0),I1109*0.05,I1109+U1109)</f>
        <v>1597.3422878603672</v>
      </c>
      <c r="J1110" s="70">
        <f>IF(D1110&lt;Overview!$F$16,1,'='!G1110/Overview!$F$26)</f>
        <v>140.49173403251228</v>
      </c>
      <c r="K1110" s="71">
        <f>IF(D1110&lt;Overview!$F$17,'='!G1110/Overview!$F$26,Overview!$F$33)</f>
        <v>9.1428571428571423</v>
      </c>
      <c r="L1110" s="72">
        <f t="shared" si="107"/>
        <v>9.1428571428571423</v>
      </c>
      <c r="M1110" s="81">
        <f>MIN(1,Overview!$F$44*F1110*(G1110-Overview!$F$25)^2+0.2)</f>
        <v>1</v>
      </c>
      <c r="N1110" s="48">
        <f>L1110*F1110*Overview!$F$8</f>
        <v>0.12482270400293095</v>
      </c>
      <c r="O1110" s="48">
        <f>F1110*Overview!$F$6</f>
        <v>2.3686817229354781E-3</v>
      </c>
      <c r="P1110" s="122">
        <f>N1110*(H1110/G1110-(1+Overview!$F$35/'='!G1110)/(Overview!$F$37*Overview!$F$33))/('='!H1110+Overview!$F$36)</f>
        <v>9.3811811672144332E-4</v>
      </c>
      <c r="Q1110" s="128">
        <f>(N1110/G1110-P1110)*H1110*Overview!$F$29*'='!G1110^3</f>
        <v>683.03699290641759</v>
      </c>
      <c r="R1110" s="57">
        <f t="shared" si="102"/>
        <v>0</v>
      </c>
      <c r="S1110" s="58">
        <f t="shared" si="103"/>
        <v>1.0148433752804294E-3</v>
      </c>
      <c r="T1110" s="58">
        <f>IF(D1110&lt;Overview!$F$18,(1-Overview!$F$9)*'='!Q1110-'='!D1110*'='!O1110,0)</f>
        <v>0</v>
      </c>
      <c r="U1110" s="54">
        <f>IF(D1110&gt;=Overview!$F$18,(1-Overview!$F$9)*'='!Q1110-Overview!$F$18*'='!O1110,0)</f>
        <v>57.775258262494944</v>
      </c>
      <c r="V1110" s="2"/>
      <c r="W1110" s="112">
        <f>G1110/Overview!$F$19</f>
        <v>4.7916123669733262</v>
      </c>
      <c r="X1110" s="60">
        <f>G1110^3*(1+H1110*Overview!$F$38)</f>
        <v>42.970087967640879</v>
      </c>
      <c r="Y1110" s="61">
        <f>G1110^3*Overview!$F$42*(1+Overview!$F$38*H1110)+I1110*Overview!$F$39/Overview!$F$40</f>
        <v>3.9367197001419756</v>
      </c>
      <c r="AD1110" s="2"/>
    </row>
    <row r="1111" spans="1:30">
      <c r="A1111" s="34">
        <v>1108</v>
      </c>
      <c r="B1111">
        <v>1</v>
      </c>
      <c r="C1111">
        <v>24</v>
      </c>
      <c r="D1111" s="149">
        <f t="shared" si="104"/>
        <v>178.09744310451387</v>
      </c>
      <c r="E1111" s="125">
        <f>B1111/(B1111+Overview!$F$22)</f>
        <v>0.58823529411764708</v>
      </c>
      <c r="F1111" s="118">
        <f>EXP(Overview!$F$21/Overview!$F$5-Overview!$F$21/('='!C1111+273.15))</f>
        <v>1.2060497570954571</v>
      </c>
      <c r="G1111" s="77">
        <f t="shared" si="105"/>
        <v>3.2463738995263141</v>
      </c>
      <c r="H1111" s="115">
        <f t="shared" si="106"/>
        <v>0.58823529411764708</v>
      </c>
      <c r="I1111" s="80">
        <f>IF((A1111-Overview!$F$43)/365=ROUND((A1111-Overview!$F$43)/365,0),I1110*0.05,I1110+U1110)</f>
        <v>1655.117546122862</v>
      </c>
      <c r="J1111" s="70">
        <f>IF(D1111&lt;Overview!$F$16,1,'='!G1111/Overview!$F$26)</f>
        <v>140.53566664616079</v>
      </c>
      <c r="K1111" s="71">
        <f>IF(D1111&lt;Overview!$F$17,'='!G1111/Overview!$F$26,Overview!$F$33)</f>
        <v>9.1428571428571423</v>
      </c>
      <c r="L1111" s="72">
        <f t="shared" si="107"/>
        <v>9.1428571428571423</v>
      </c>
      <c r="M1111" s="81">
        <f>MIN(1,Overview!$F$44*F1111*(G1111-Overview!$F$25)^2+0.2)</f>
        <v>1</v>
      </c>
      <c r="N1111" s="48">
        <f>L1111*F1111*Overview!$F$8</f>
        <v>0.12482270400293095</v>
      </c>
      <c r="O1111" s="48">
        <f>F1111*Overview!$F$6</f>
        <v>2.3686817229354781E-3</v>
      </c>
      <c r="P1111" s="122">
        <f>N1111*(H1111/G1111-(1+Overview!$F$35/'='!G1111)/(Overview!$F$37*Overview!$F$33))/('='!H1111+Overview!$F$36)</f>
        <v>9.3605282811699646E-4</v>
      </c>
      <c r="Q1111" s="128">
        <f>(N1111/G1111-P1111)*H1111*Overview!$F$29*'='!G1111^3</f>
        <v>683.49652531979564</v>
      </c>
      <c r="R1111" s="57">
        <f t="shared" si="102"/>
        <v>0</v>
      </c>
      <c r="S1111" s="58">
        <f t="shared" si="103"/>
        <v>1.0129258232589361E-3</v>
      </c>
      <c r="T1111" s="58">
        <f>IF(D1111&lt;Overview!$F$18,(1-Overview!$F$9)*'='!Q1111-'='!D1111*'='!O1111,0)</f>
        <v>0</v>
      </c>
      <c r="U1111" s="54">
        <f>IF(D1111&gt;=Overview!$F$18,(1-Overview!$F$9)*'='!Q1111-Overview!$F$18*'='!O1111,0)</f>
        <v>57.814410424114755</v>
      </c>
      <c r="V1111" s="2"/>
      <c r="W1111" s="112">
        <f>G1111/Overview!$F$19</f>
        <v>4.7931107330965803</v>
      </c>
      <c r="X1111" s="60">
        <f>G1111^3*(1+H1111*Overview!$F$38)</f>
        <v>43.010411592453131</v>
      </c>
      <c r="Y1111" s="61">
        <f>G1111^3*Overview!$F$42*(1+Overview!$F$38*H1111)+I1111*Overview!$F$39/Overview!$F$40</f>
        <v>3.942859423961393</v>
      </c>
      <c r="AD1111" s="2"/>
    </row>
    <row r="1112" spans="1:30">
      <c r="A1112" s="34">
        <v>1109</v>
      </c>
      <c r="B1112">
        <v>1</v>
      </c>
      <c r="C1112">
        <v>24</v>
      </c>
      <c r="D1112" s="149">
        <f t="shared" si="104"/>
        <v>178.09744310451387</v>
      </c>
      <c r="E1112" s="125">
        <f>B1112/(B1112+Overview!$F$22)</f>
        <v>0.58823529411764708</v>
      </c>
      <c r="F1112" s="118">
        <f>EXP(Overview!$F$21/Overview!$F$5-Overview!$F$21/('='!C1112+273.15))</f>
        <v>1.2060497570954571</v>
      </c>
      <c r="G1112" s="77">
        <f t="shared" si="105"/>
        <v>3.2473868253495728</v>
      </c>
      <c r="H1112" s="115">
        <f t="shared" si="106"/>
        <v>0.58823529411764708</v>
      </c>
      <c r="I1112" s="80">
        <f>IF((A1112-Overview!$F$43)/365=ROUND((A1112-Overview!$F$43)/365,0),I1111*0.05,I1111+U1111)</f>
        <v>1712.9319565469768</v>
      </c>
      <c r="J1112" s="70">
        <f>IF(D1112&lt;Overview!$F$16,1,'='!G1112/Overview!$F$26)</f>
        <v>140.57951624889927</v>
      </c>
      <c r="K1112" s="71">
        <f>IF(D1112&lt;Overview!$F$17,'='!G1112/Overview!$F$26,Overview!$F$33)</f>
        <v>9.1428571428571423</v>
      </c>
      <c r="L1112" s="72">
        <f t="shared" si="107"/>
        <v>9.1428571428571423</v>
      </c>
      <c r="M1112" s="81">
        <f>MIN(1,Overview!$F$44*F1112*(G1112-Overview!$F$25)^2+0.2)</f>
        <v>1</v>
      </c>
      <c r="N1112" s="48">
        <f>L1112*F1112*Overview!$F$8</f>
        <v>0.12482270400293095</v>
      </c>
      <c r="O1112" s="48">
        <f>F1112*Overview!$F$6</f>
        <v>2.3686817229354781E-3</v>
      </c>
      <c r="P1112" s="122">
        <f>N1112*(H1112/G1112-(1+Overview!$F$35/'='!G1112)/(Overview!$F$37*Overview!$F$33))/('='!H1112+Overview!$F$36)</f>
        <v>9.3399272908007683E-4</v>
      </c>
      <c r="Q1112" s="128">
        <f>(N1112/G1112-P1112)*H1112*Overview!$F$29*'='!G1112^3</f>
        <v>683.95536291093447</v>
      </c>
      <c r="R1112" s="57">
        <f t="shared" si="102"/>
        <v>0</v>
      </c>
      <c r="S1112" s="58">
        <f t="shared" si="103"/>
        <v>1.0110118944623113E-3</v>
      </c>
      <c r="T1112" s="58">
        <f>IF(D1112&lt;Overview!$F$18,(1-Overview!$F$9)*'='!Q1112-'='!D1112*'='!O1112,0)</f>
        <v>0</v>
      </c>
      <c r="U1112" s="54">
        <f>IF(D1112&gt;=Overview!$F$18,(1-Overview!$F$9)*'='!Q1112-Overview!$F$18*'='!O1112,0)</f>
        <v>57.85350338687978</v>
      </c>
      <c r="V1112" s="2"/>
      <c r="W1112" s="112">
        <f>G1112/Overview!$F$19</f>
        <v>4.7946062680489776</v>
      </c>
      <c r="X1112" s="60">
        <f>G1112^3*(1+H1112*Overview!$F$38)</f>
        <v>43.05068417300361</v>
      </c>
      <c r="Y1112" s="61">
        <f>G1112^3*Overview!$F$42*(1+Overview!$F$38*H1112)+I1112*Overview!$F$39/Overview!$F$40</f>
        <v>3.9489962551366387</v>
      </c>
      <c r="AD1112" s="2"/>
    </row>
    <row r="1113" spans="1:30">
      <c r="A1113" s="34">
        <v>1110</v>
      </c>
      <c r="B1113">
        <v>1</v>
      </c>
      <c r="C1113">
        <v>24</v>
      </c>
      <c r="D1113" s="149">
        <f t="shared" si="104"/>
        <v>178.09744310451387</v>
      </c>
      <c r="E1113" s="125">
        <f>B1113/(B1113+Overview!$F$22)</f>
        <v>0.58823529411764708</v>
      </c>
      <c r="F1113" s="118">
        <f>EXP(Overview!$F$21/Overview!$F$5-Overview!$F$21/('='!C1113+273.15))</f>
        <v>1.2060497570954571</v>
      </c>
      <c r="G1113" s="77">
        <f t="shared" si="105"/>
        <v>3.2483978372440352</v>
      </c>
      <c r="H1113" s="115">
        <f t="shared" si="106"/>
        <v>0.58823529411764708</v>
      </c>
      <c r="I1113" s="80">
        <f>IF((A1113-Overview!$F$43)/365=ROUND((A1113-Overview!$F$43)/365,0),I1112*0.05,I1112+U1112)</f>
        <v>1770.7854599338566</v>
      </c>
      <c r="J1113" s="70">
        <f>IF(D1113&lt;Overview!$F$16,1,'='!G1113/Overview!$F$26)</f>
        <v>140.62328299757729</v>
      </c>
      <c r="K1113" s="71">
        <f>IF(D1113&lt;Overview!$F$17,'='!G1113/Overview!$F$26,Overview!$F$33)</f>
        <v>9.1428571428571423</v>
      </c>
      <c r="L1113" s="72">
        <f t="shared" si="107"/>
        <v>9.1428571428571423</v>
      </c>
      <c r="M1113" s="81">
        <f>MIN(1,Overview!$F$44*F1113*(G1113-Overview!$F$25)^2+0.2)</f>
        <v>1</v>
      </c>
      <c r="N1113" s="48">
        <f>L1113*F1113*Overview!$F$8</f>
        <v>0.12482270400293095</v>
      </c>
      <c r="O1113" s="48">
        <f>F1113*Overview!$F$6</f>
        <v>2.3686817229354781E-3</v>
      </c>
      <c r="P1113" s="122">
        <f>N1113*(H1113/G1113-(1+Overview!$F$35/'='!G1113)/(Overview!$F$37*Overview!$F$33))/('='!H1113+Overview!$F$36)</f>
        <v>9.3193780374565996E-4</v>
      </c>
      <c r="Q1113" s="128">
        <f>(N1113/G1113-P1113)*H1113*Overview!$F$29*'='!G1113^3</f>
        <v>684.4135063565617</v>
      </c>
      <c r="R1113" s="57">
        <f t="shared" si="102"/>
        <v>0</v>
      </c>
      <c r="S1113" s="58">
        <f t="shared" si="103"/>
        <v>1.0091015820444527E-3</v>
      </c>
      <c r="T1113" s="58">
        <f>IF(D1113&lt;Overview!$F$18,(1-Overview!$F$9)*'='!Q1113-'='!D1113*'='!O1113,0)</f>
        <v>0</v>
      </c>
      <c r="U1113" s="54">
        <f>IF(D1113&gt;=Overview!$F$18,(1-Overview!$F$9)*'='!Q1113-Overview!$F$18*'='!O1113,0)</f>
        <v>57.892537208447223</v>
      </c>
      <c r="V1113" s="2"/>
      <c r="W1113" s="112">
        <f>G1113/Overview!$F$19</f>
        <v>4.7960989771800309</v>
      </c>
      <c r="X1113" s="60">
        <f>G1113^3*(1+H1113*Overview!$F$38)</f>
        <v>43.09090571861487</v>
      </c>
      <c r="Y1113" s="61">
        <f>G1113^3*Overview!$F$42*(1+Overview!$F$38*H1113)+I1113*Overview!$F$39/Overview!$F$40</f>
        <v>3.9551301919342823</v>
      </c>
      <c r="AD1113" s="2"/>
    </row>
    <row r="1114" spans="1:30">
      <c r="A1114" s="34">
        <v>1111</v>
      </c>
      <c r="B1114">
        <v>1</v>
      </c>
      <c r="C1114">
        <v>24</v>
      </c>
      <c r="D1114" s="149">
        <f t="shared" si="104"/>
        <v>178.09744310451387</v>
      </c>
      <c r="E1114" s="125">
        <f>B1114/(B1114+Overview!$F$22)</f>
        <v>0.58823529411764708</v>
      </c>
      <c r="F1114" s="118">
        <f>EXP(Overview!$F$21/Overview!$F$5-Overview!$F$21/('='!C1114+273.15))</f>
        <v>1.2060497570954571</v>
      </c>
      <c r="G1114" s="77">
        <f t="shared" si="105"/>
        <v>3.2494069388260796</v>
      </c>
      <c r="H1114" s="115">
        <f t="shared" si="106"/>
        <v>0.58823529411764708</v>
      </c>
      <c r="I1114" s="80">
        <f>IF((A1114-Overview!$F$43)/365=ROUND((A1114-Overview!$F$43)/365,0),I1113*0.05,I1113+U1113)</f>
        <v>1828.6779971423039</v>
      </c>
      <c r="J1114" s="70">
        <f>IF(D1114&lt;Overview!$F$16,1,'='!G1114/Overview!$F$26)</f>
        <v>140.66696704874803</v>
      </c>
      <c r="K1114" s="71">
        <f>IF(D1114&lt;Overview!$F$17,'='!G1114/Overview!$F$26,Overview!$F$33)</f>
        <v>9.1428571428571423</v>
      </c>
      <c r="L1114" s="72">
        <f t="shared" si="107"/>
        <v>9.1428571428571423</v>
      </c>
      <c r="M1114" s="81">
        <f>MIN(1,Overview!$F$44*F1114*(G1114-Overview!$F$25)^2+0.2)</f>
        <v>1</v>
      </c>
      <c r="N1114" s="48">
        <f>L1114*F1114*Overview!$F$8</f>
        <v>0.12482270400293095</v>
      </c>
      <c r="O1114" s="48">
        <f>F1114*Overview!$F$6</f>
        <v>2.3686817229354781E-3</v>
      </c>
      <c r="P1114" s="122">
        <f>N1114*(H1114/G1114-(1+Overview!$F$35/'='!G1114)/(Overview!$F$37*Overview!$F$33))/('='!H1114+Overview!$F$36)</f>
        <v>9.2988803630984806E-4</v>
      </c>
      <c r="Q1114" s="128">
        <f>(N1114/G1114-P1114)*H1114*Overview!$F$29*'='!G1114^3</f>
        <v>684.87095633442118</v>
      </c>
      <c r="R1114" s="57">
        <f t="shared" si="102"/>
        <v>0</v>
      </c>
      <c r="S1114" s="58">
        <f t="shared" si="103"/>
        <v>1.0071948791721926E-3</v>
      </c>
      <c r="T1114" s="58">
        <f>IF(D1114&lt;Overview!$F$18,(1-Overview!$F$9)*'='!Q1114-'='!D1114*'='!O1114,0)</f>
        <v>0</v>
      </c>
      <c r="U1114" s="54">
        <f>IF(D1114&gt;=Overview!$F$18,(1-Overview!$F$9)*'='!Q1114-Overview!$F$18*'='!O1114,0)</f>
        <v>57.931511946560853</v>
      </c>
      <c r="V1114" s="2"/>
      <c r="W1114" s="112">
        <f>G1114/Overview!$F$19</f>
        <v>4.7975888658291446</v>
      </c>
      <c r="X1114" s="60">
        <f>G1114^3*(1+H1114*Overview!$F$38)</f>
        <v>43.131076238876567</v>
      </c>
      <c r="Y1114" s="61">
        <f>G1114^3*Overview!$F$42*(1+Overview!$F$38*H1114)+I1114*Overview!$F$39/Overview!$F$40</f>
        <v>3.9612612326474386</v>
      </c>
      <c r="AD1114" s="2"/>
    </row>
    <row r="1115" spans="1:30">
      <c r="A1115" s="34">
        <v>1112</v>
      </c>
      <c r="B1115">
        <v>1</v>
      </c>
      <c r="C1115">
        <v>24</v>
      </c>
      <c r="D1115" s="149">
        <f t="shared" si="104"/>
        <v>178.09744310451387</v>
      </c>
      <c r="E1115" s="125">
        <f>B1115/(B1115+Overview!$F$22)</f>
        <v>0.58823529411764708</v>
      </c>
      <c r="F1115" s="118">
        <f>EXP(Overview!$F$21/Overview!$F$5-Overview!$F$21/('='!C1115+273.15))</f>
        <v>1.2060497570954571</v>
      </c>
      <c r="G1115" s="77">
        <f t="shared" si="105"/>
        <v>3.2504141337052519</v>
      </c>
      <c r="H1115" s="115">
        <f t="shared" si="106"/>
        <v>0.58823529411764708</v>
      </c>
      <c r="I1115" s="80">
        <f>IF((A1115-Overview!$F$43)/365=ROUND((A1115-Overview!$F$43)/365,0),I1114*0.05,I1114+U1114)</f>
        <v>1886.6095090888648</v>
      </c>
      <c r="J1115" s="70">
        <f>IF(D1115&lt;Overview!$F$16,1,'='!G1115/Overview!$F$26)</f>
        <v>140.71056855866891</v>
      </c>
      <c r="K1115" s="71">
        <f>IF(D1115&lt;Overview!$F$17,'='!G1115/Overview!$F$26,Overview!$F$33)</f>
        <v>9.1428571428571423</v>
      </c>
      <c r="L1115" s="72">
        <f t="shared" si="107"/>
        <v>9.1428571428571423</v>
      </c>
      <c r="M1115" s="81">
        <f>MIN(1,Overview!$F$44*F1115*(G1115-Overview!$F$25)^2+0.2)</f>
        <v>1</v>
      </c>
      <c r="N1115" s="48">
        <f>L1115*F1115*Overview!$F$8</f>
        <v>0.12482270400293095</v>
      </c>
      <c r="O1115" s="48">
        <f>F1115*Overview!$F$6</f>
        <v>2.3686817229354781E-3</v>
      </c>
      <c r="P1115" s="122">
        <f>N1115*(H1115/G1115-(1+Overview!$F$35/'='!G1115)/(Overview!$F$37*Overview!$F$33))/('='!H1115+Overview!$F$36)</f>
        <v>9.2784341102957607E-4</v>
      </c>
      <c r="Q1115" s="128">
        <f>(N1115/G1115-P1115)*H1115*Overview!$F$29*'='!G1115^3</f>
        <v>685.32771352326438</v>
      </c>
      <c r="R1115" s="57">
        <f t="shared" si="102"/>
        <v>0</v>
      </c>
      <c r="S1115" s="58">
        <f t="shared" si="103"/>
        <v>1.0052917790252752E-3</v>
      </c>
      <c r="T1115" s="58">
        <f>IF(D1115&lt;Overview!$F$18,(1-Overview!$F$9)*'='!Q1115-'='!D1115*'='!O1115,0)</f>
        <v>0</v>
      </c>
      <c r="U1115" s="54">
        <f>IF(D1115&gt;=Overview!$F$18,(1-Overview!$F$9)*'='!Q1115-Overview!$F$18*'='!O1115,0)</f>
        <v>57.970427659050294</v>
      </c>
      <c r="V1115" s="2"/>
      <c r="W1115" s="112">
        <f>G1115/Overview!$F$19</f>
        <v>4.7990759393256335</v>
      </c>
      <c r="X1115" s="60">
        <f>G1115^3*(1+H1115*Overview!$F$38)</f>
        <v>43.171195743644141</v>
      </c>
      <c r="Y1115" s="61">
        <f>G1115^3*Overview!$F$42*(1+Overview!$F$38*H1115)+I1115*Overview!$F$39/Overview!$F$40</f>
        <v>3.9673893755956522</v>
      </c>
      <c r="AD1115" s="2"/>
    </row>
    <row r="1116" spans="1:30">
      <c r="A1116" s="34">
        <v>1113</v>
      </c>
      <c r="B1116">
        <v>1</v>
      </c>
      <c r="C1116">
        <v>24</v>
      </c>
      <c r="D1116" s="149">
        <f t="shared" si="104"/>
        <v>178.09744310451387</v>
      </c>
      <c r="E1116" s="125">
        <f>B1116/(B1116+Overview!$F$22)</f>
        <v>0.58823529411764708</v>
      </c>
      <c r="F1116" s="118">
        <f>EXP(Overview!$F$21/Overview!$F$5-Overview!$F$21/('='!C1116+273.15))</f>
        <v>1.2060497570954571</v>
      </c>
      <c r="G1116" s="77">
        <f t="shared" si="105"/>
        <v>3.251419425484277</v>
      </c>
      <c r="H1116" s="115">
        <f t="shared" si="106"/>
        <v>0.58823529411764708</v>
      </c>
      <c r="I1116" s="80">
        <f>IF((A1116-Overview!$F$43)/365=ROUND((A1116-Overview!$F$43)/365,0),I1115*0.05,I1115+U1115)</f>
        <v>1944.5799367479151</v>
      </c>
      <c r="J1116" s="70">
        <f>IF(D1116&lt;Overview!$F$16,1,'='!G1116/Overview!$F$26)</f>
        <v>140.75408768330203</v>
      </c>
      <c r="K1116" s="71">
        <f>IF(D1116&lt;Overview!$F$17,'='!G1116/Overview!$F$26,Overview!$F$33)</f>
        <v>9.1428571428571423</v>
      </c>
      <c r="L1116" s="72">
        <f t="shared" si="107"/>
        <v>9.1428571428571423</v>
      </c>
      <c r="M1116" s="81">
        <f>MIN(1,Overview!$F$44*F1116*(G1116-Overview!$F$25)^2+0.2)</f>
        <v>1</v>
      </c>
      <c r="N1116" s="48">
        <f>L1116*F1116*Overview!$F$8</f>
        <v>0.12482270400293095</v>
      </c>
      <c r="O1116" s="48">
        <f>F1116*Overview!$F$6</f>
        <v>2.3686817229354781E-3</v>
      </c>
      <c r="P1116" s="122">
        <f>N1116*(H1116/G1116-(1+Overview!$F$35/'='!G1116)/(Overview!$F$37*Overview!$F$33))/('='!H1116+Overview!$F$36)</f>
        <v>9.2580391222232025E-4</v>
      </c>
      <c r="Q1116" s="128">
        <f>(N1116/G1116-P1116)*H1116*Overview!$F$29*'='!G1116^3</f>
        <v>685.78377860283865</v>
      </c>
      <c r="R1116" s="57">
        <f t="shared" si="102"/>
        <v>0</v>
      </c>
      <c r="S1116" s="58">
        <f t="shared" si="103"/>
        <v>1.003392274796331E-3</v>
      </c>
      <c r="T1116" s="58">
        <f>IF(D1116&lt;Overview!$F$18,(1-Overview!$F$9)*'='!Q1116-'='!D1116*'='!O1116,0)</f>
        <v>0</v>
      </c>
      <c r="U1116" s="54">
        <f>IF(D1116&gt;=Overview!$F$18,(1-Overview!$F$9)*'='!Q1116-Overview!$F$18*'='!O1116,0)</f>
        <v>58.009284403830023</v>
      </c>
      <c r="V1116" s="2"/>
      <c r="W1116" s="112">
        <f>G1116/Overview!$F$19</f>
        <v>4.8005602029887449</v>
      </c>
      <c r="X1116" s="60">
        <f>G1116^3*(1+H1116*Overview!$F$38)</f>
        <v>43.211264243037427</v>
      </c>
      <c r="Y1116" s="61">
        <f>G1116^3*Overview!$F$42*(1+Overview!$F$38*H1116)+I1116*Overview!$F$39/Overview!$F$40</f>
        <v>3.9735146191247779</v>
      </c>
      <c r="AD1116" s="2"/>
    </row>
    <row r="1117" spans="1:30">
      <c r="A1117" s="34">
        <v>1114</v>
      </c>
      <c r="B1117">
        <v>1</v>
      </c>
      <c r="C1117">
        <v>24</v>
      </c>
      <c r="D1117" s="149">
        <f t="shared" si="104"/>
        <v>178.09744310451387</v>
      </c>
      <c r="E1117" s="125">
        <f>B1117/(B1117+Overview!$F$22)</f>
        <v>0.58823529411764708</v>
      </c>
      <c r="F1117" s="118">
        <f>EXP(Overview!$F$21/Overview!$F$5-Overview!$F$21/('='!C1117+273.15))</f>
        <v>1.2060497570954571</v>
      </c>
      <c r="G1117" s="77">
        <f t="shared" si="105"/>
        <v>3.2524228177590735</v>
      </c>
      <c r="H1117" s="115">
        <f t="shared" si="106"/>
        <v>0.58823529411764708</v>
      </c>
      <c r="I1117" s="80">
        <f>IF((A1117-Overview!$F$43)/365=ROUND((A1117-Overview!$F$43)/365,0),I1116*0.05,I1116+U1116)</f>
        <v>2002.5892211517451</v>
      </c>
      <c r="J1117" s="70">
        <f>IF(D1117&lt;Overview!$F$16,1,'='!G1117/Overview!$F$26)</f>
        <v>140.79752457831486</v>
      </c>
      <c r="K1117" s="71">
        <f>IF(D1117&lt;Overview!$F$17,'='!G1117/Overview!$F$26,Overview!$F$33)</f>
        <v>9.1428571428571423</v>
      </c>
      <c r="L1117" s="72">
        <f t="shared" si="107"/>
        <v>9.1428571428571423</v>
      </c>
      <c r="M1117" s="81">
        <f>MIN(1,Overview!$F$44*F1117*(G1117-Overview!$F$25)^2+0.2)</f>
        <v>1</v>
      </c>
      <c r="N1117" s="48">
        <f>L1117*F1117*Overview!$F$8</f>
        <v>0.12482270400293095</v>
      </c>
      <c r="O1117" s="48">
        <f>F1117*Overview!$F$6</f>
        <v>2.3686817229354781E-3</v>
      </c>
      <c r="P1117" s="122">
        <f>N1117*(H1117/G1117-(1+Overview!$F$35/'='!G1117)/(Overview!$F$37*Overview!$F$33))/('='!H1117+Overview!$F$36)</f>
        <v>9.2376952426581019E-4</v>
      </c>
      <c r="Q1117" s="128">
        <f>(N1117/G1117-P1117)*H1117*Overview!$F$29*'='!G1117^3</f>
        <v>686.23915225387941</v>
      </c>
      <c r="R1117" s="57">
        <f t="shared" si="102"/>
        <v>0</v>
      </c>
      <c r="S1117" s="58">
        <f t="shared" si="103"/>
        <v>1.0014963596908552E-3</v>
      </c>
      <c r="T1117" s="58">
        <f>IF(D1117&lt;Overview!$F$18,(1-Overview!$F$9)*'='!Q1117-'='!D1117*'='!O1117,0)</f>
        <v>0</v>
      </c>
      <c r="U1117" s="54">
        <f>IF(D1117&gt;=Overview!$F$18,(1-Overview!$F$9)*'='!Q1117-Overview!$F$18*'='!O1117,0)</f>
        <v>58.048082238898694</v>
      </c>
      <c r="V1117" s="2"/>
      <c r="W1117" s="112">
        <f>G1117/Overview!$F$19</f>
        <v>4.8020416621276736</v>
      </c>
      <c r="X1117" s="60">
        <f>G1117^3*(1+H1117*Overview!$F$38)</f>
        <v>43.251281747439435</v>
      </c>
      <c r="Y1117" s="61">
        <f>G1117^3*Overview!$F$42*(1+Overview!$F$38*H1117)+I1117*Overview!$F$39/Overview!$F$40</f>
        <v>3.9796369616068699</v>
      </c>
      <c r="AD1117" s="2"/>
    </row>
    <row r="1118" spans="1:30">
      <c r="A1118" s="34">
        <v>1115</v>
      </c>
      <c r="B1118">
        <v>1</v>
      </c>
      <c r="C1118">
        <v>24</v>
      </c>
      <c r="D1118" s="149">
        <f t="shared" si="104"/>
        <v>178.09744310451387</v>
      </c>
      <c r="E1118" s="125">
        <f>B1118/(B1118+Overview!$F$22)</f>
        <v>0.58823529411764708</v>
      </c>
      <c r="F1118" s="118">
        <f>EXP(Overview!$F$21/Overview!$F$5-Overview!$F$21/('='!C1118+273.15))</f>
        <v>1.2060497570954571</v>
      </c>
      <c r="G1118" s="77">
        <f t="shared" si="105"/>
        <v>3.2534243141187642</v>
      </c>
      <c r="H1118" s="115">
        <f t="shared" si="106"/>
        <v>0.58823529411764708</v>
      </c>
      <c r="I1118" s="80">
        <f>IF((A1118-Overview!$F$43)/365=ROUND((A1118-Overview!$F$43)/365,0),I1117*0.05,I1117+U1117)</f>
        <v>2060.6373033906439</v>
      </c>
      <c r="J1118" s="70">
        <f>IF(D1118&lt;Overview!$F$16,1,'='!G1118/Overview!$F$26)</f>
        <v>140.84087939908071</v>
      </c>
      <c r="K1118" s="71">
        <f>IF(D1118&lt;Overview!$F$17,'='!G1118/Overview!$F$26,Overview!$F$33)</f>
        <v>9.1428571428571423</v>
      </c>
      <c r="L1118" s="72">
        <f t="shared" si="107"/>
        <v>9.1428571428571423</v>
      </c>
      <c r="M1118" s="81">
        <f>MIN(1,Overview!$F$44*F1118*(G1118-Overview!$F$25)^2+0.2)</f>
        <v>1</v>
      </c>
      <c r="N1118" s="48">
        <f>L1118*F1118*Overview!$F$8</f>
        <v>0.12482270400293095</v>
      </c>
      <c r="O1118" s="48">
        <f>F1118*Overview!$F$6</f>
        <v>2.3686817229354781E-3</v>
      </c>
      <c r="P1118" s="122">
        <f>N1118*(H1118/G1118-(1+Overview!$F$35/'='!G1118)/(Overview!$F$37*Overview!$F$33))/('='!H1118+Overview!$F$36)</f>
        <v>9.2174023159773545E-4</v>
      </c>
      <c r="Q1118" s="128">
        <f>(N1118/G1118-P1118)*H1118*Overview!$F$29*'='!G1118^3</f>
        <v>686.69383515809875</v>
      </c>
      <c r="R1118" s="57">
        <f t="shared" si="102"/>
        <v>0</v>
      </c>
      <c r="S1118" s="58">
        <f t="shared" si="103"/>
        <v>9.9960402692717779E-4</v>
      </c>
      <c r="T1118" s="58">
        <f>IF(D1118&lt;Overview!$F$18,(1-Overview!$F$9)*'='!Q1118-'='!D1118*'='!O1118,0)</f>
        <v>0</v>
      </c>
      <c r="U1118" s="54">
        <f>IF(D1118&gt;=Overview!$F$18,(1-Overview!$F$9)*'='!Q1118-Overview!$F$18*'='!O1118,0)</f>
        <v>58.08682122233818</v>
      </c>
      <c r="V1118" s="2"/>
      <c r="W1118" s="112">
        <f>G1118/Overview!$F$19</f>
        <v>4.8035203220415825</v>
      </c>
      <c r="X1118" s="60">
        <f>G1118^3*(1+H1118*Overview!$F$38)</f>
        <v>43.29124826749495</v>
      </c>
      <c r="Y1118" s="61">
        <f>G1118^3*Overview!$F$42*(1+Overview!$F$38*H1118)+I1118*Overview!$F$39/Overview!$F$40</f>
        <v>3.9857564014400659</v>
      </c>
      <c r="AD1118" s="2"/>
    </row>
    <row r="1119" spans="1:30">
      <c r="A1119" s="34">
        <v>1116</v>
      </c>
      <c r="B1119">
        <v>1</v>
      </c>
      <c r="C1119">
        <v>24</v>
      </c>
      <c r="D1119" s="149">
        <f t="shared" si="104"/>
        <v>178.09744310451387</v>
      </c>
      <c r="E1119" s="125">
        <f>B1119/(B1119+Overview!$F$22)</f>
        <v>0.58823529411764708</v>
      </c>
      <c r="F1119" s="118">
        <f>EXP(Overview!$F$21/Overview!$F$5-Overview!$F$21/('='!C1119+273.15))</f>
        <v>1.2060497570954571</v>
      </c>
      <c r="G1119" s="77">
        <f t="shared" si="105"/>
        <v>3.2544239181456915</v>
      </c>
      <c r="H1119" s="115">
        <f t="shared" si="106"/>
        <v>0.58823529411764708</v>
      </c>
      <c r="I1119" s="80">
        <f>IF((A1119-Overview!$F$43)/365=ROUND((A1119-Overview!$F$43)/365,0),I1118*0.05,I1118+U1118)</f>
        <v>2118.724124612982</v>
      </c>
      <c r="J1119" s="70">
        <f>IF(D1119&lt;Overview!$F$16,1,'='!G1119/Overview!$F$26)</f>
        <v>140.88415230067929</v>
      </c>
      <c r="K1119" s="71">
        <f>IF(D1119&lt;Overview!$F$17,'='!G1119/Overview!$F$26,Overview!$F$33)</f>
        <v>9.1428571428571423</v>
      </c>
      <c r="L1119" s="72">
        <f t="shared" si="107"/>
        <v>9.1428571428571423</v>
      </c>
      <c r="M1119" s="81">
        <f>MIN(1,Overview!$F$44*F1119*(G1119-Overview!$F$25)^2+0.2)</f>
        <v>1</v>
      </c>
      <c r="N1119" s="48">
        <f>L1119*F1119*Overview!$F$8</f>
        <v>0.12482270400293095</v>
      </c>
      <c r="O1119" s="48">
        <f>F1119*Overview!$F$6</f>
        <v>2.3686817229354781E-3</v>
      </c>
      <c r="P1119" s="122">
        <f>N1119*(H1119/G1119-(1+Overview!$F$35/'='!G1119)/(Overview!$F$37*Overview!$F$33))/('='!H1119+Overview!$F$36)</f>
        <v>9.1971601871546462E-4</v>
      </c>
      <c r="Q1119" s="128">
        <f>(N1119/G1119-P1119)*H1119*Overview!$F$29*'='!G1119^3</f>
        <v>687.14782799817601</v>
      </c>
      <c r="R1119" s="57">
        <f t="shared" si="102"/>
        <v>0</v>
      </c>
      <c r="S1119" s="58">
        <f t="shared" si="103"/>
        <v>9.9771526973644622E-4</v>
      </c>
      <c r="T1119" s="58">
        <f>IF(D1119&lt;Overview!$F$18,(1-Overview!$F$9)*'='!Q1119-'='!D1119*'='!O1119,0)</f>
        <v>0</v>
      </c>
      <c r="U1119" s="54">
        <f>IF(D1119&gt;=Overview!$F$18,(1-Overview!$F$9)*'='!Q1119-Overview!$F$18*'='!O1119,0)</f>
        <v>58.125501412312765</v>
      </c>
      <c r="V1119" s="2"/>
      <c r="W1119" s="112">
        <f>G1119/Overview!$F$19</f>
        <v>4.8049961880196239</v>
      </c>
      <c r="X1119" s="60">
        <f>G1119^3*(1+H1119*Overview!$F$38)</f>
        <v>43.331163814109274</v>
      </c>
      <c r="Y1119" s="61">
        <f>G1119^3*Overview!$F$42*(1+Overview!$F$38*H1119)+I1119*Overview!$F$39/Overview!$F$40</f>
        <v>3.9918729370484711</v>
      </c>
      <c r="AD1119" s="2"/>
    </row>
    <row r="1120" spans="1:30">
      <c r="A1120" s="34">
        <v>1117</v>
      </c>
      <c r="B1120">
        <v>1</v>
      </c>
      <c r="C1120">
        <v>24</v>
      </c>
      <c r="D1120" s="149">
        <f t="shared" si="104"/>
        <v>178.09744310451387</v>
      </c>
      <c r="E1120" s="125">
        <f>B1120/(B1120+Overview!$F$22)</f>
        <v>0.58823529411764708</v>
      </c>
      <c r="F1120" s="118">
        <f>EXP(Overview!$F$21/Overview!$F$5-Overview!$F$21/('='!C1120+273.15))</f>
        <v>1.2060497570954571</v>
      </c>
      <c r="G1120" s="77">
        <f t="shared" si="105"/>
        <v>3.2554216334154278</v>
      </c>
      <c r="H1120" s="115">
        <f t="shared" si="106"/>
        <v>0.58823529411764708</v>
      </c>
      <c r="I1120" s="80">
        <f>IF((A1120-Overview!$F$43)/365=ROUND((A1120-Overview!$F$43)/365,0),I1119*0.05,I1119+U1119)</f>
        <v>2176.8496260252946</v>
      </c>
      <c r="J1120" s="70">
        <f>IF(D1120&lt;Overview!$F$16,1,'='!G1120/Overview!$F$26)</f>
        <v>140.92734343789732</v>
      </c>
      <c r="K1120" s="71">
        <f>IF(D1120&lt;Overview!$F$17,'='!G1120/Overview!$F$26,Overview!$F$33)</f>
        <v>9.1428571428571423</v>
      </c>
      <c r="L1120" s="72">
        <f t="shared" si="107"/>
        <v>9.1428571428571423</v>
      </c>
      <c r="M1120" s="81">
        <f>MIN(1,Overview!$F$44*F1120*(G1120-Overview!$F$25)^2+0.2)</f>
        <v>1</v>
      </c>
      <c r="N1120" s="48">
        <f>L1120*F1120*Overview!$F$8</f>
        <v>0.12482270400293095</v>
      </c>
      <c r="O1120" s="48">
        <f>F1120*Overview!$F$6</f>
        <v>2.3686817229354781E-3</v>
      </c>
      <c r="P1120" s="122">
        <f>N1120*(H1120/G1120-(1+Overview!$F$35/'='!G1120)/(Overview!$F$37*Overview!$F$33))/('='!H1120+Overview!$F$36)</f>
        <v>9.1769687017575693E-4</v>
      </c>
      <c r="Q1120" s="128">
        <f>(N1120/G1120-P1120)*H1120*Overview!$F$29*'='!G1120^3</f>
        <v>687.60113145774824</v>
      </c>
      <c r="R1120" s="57">
        <f t="shared" si="102"/>
        <v>0</v>
      </c>
      <c r="S1120" s="58">
        <f t="shared" si="103"/>
        <v>9.958300813625962E-4</v>
      </c>
      <c r="T1120" s="58">
        <f>IF(D1120&lt;Overview!$F$18,(1-Overview!$F$9)*'='!Q1120-'='!D1120*'='!O1120,0)</f>
        <v>0</v>
      </c>
      <c r="U1120" s="54">
        <f>IF(D1120&gt;=Overview!$F$18,(1-Overview!$F$9)*'='!Q1120-Overview!$F$18*'='!O1120,0)</f>
        <v>58.164122867068315</v>
      </c>
      <c r="V1120" s="2"/>
      <c r="W1120" s="112">
        <f>G1120/Overview!$F$19</f>
        <v>4.8064692653409535</v>
      </c>
      <c r="X1120" s="60">
        <f>G1120^3*(1+H1120*Overview!$F$38)</f>
        <v>43.371028398446846</v>
      </c>
      <c r="Y1120" s="61">
        <f>G1120^3*Overview!$F$42*(1+Overview!$F$38*H1120)+I1120*Overview!$F$39/Overview!$F$40</f>
        <v>3.9979865668820422</v>
      </c>
      <c r="AD1120" s="2"/>
    </row>
    <row r="1121" spans="1:30">
      <c r="A1121" s="34">
        <v>1118</v>
      </c>
      <c r="B1121">
        <v>1</v>
      </c>
      <c r="C1121">
        <v>24</v>
      </c>
      <c r="D1121" s="149">
        <f t="shared" si="104"/>
        <v>178.09744310451387</v>
      </c>
      <c r="E1121" s="125">
        <f>B1121/(B1121+Overview!$F$22)</f>
        <v>0.58823529411764708</v>
      </c>
      <c r="F1121" s="118">
        <f>EXP(Overview!$F$21/Overview!$F$5-Overview!$F$21/('='!C1121+273.15))</f>
        <v>1.2060497570954571</v>
      </c>
      <c r="G1121" s="77">
        <f t="shared" si="105"/>
        <v>3.2564174634967902</v>
      </c>
      <c r="H1121" s="115">
        <f t="shared" si="106"/>
        <v>0.58823529411764708</v>
      </c>
      <c r="I1121" s="80">
        <f>IF((A1121-Overview!$F$43)/365=ROUND((A1121-Overview!$F$43)/365,0),I1120*0.05,I1120+U1120)</f>
        <v>2235.0137488923629</v>
      </c>
      <c r="J1121" s="70">
        <f>IF(D1121&lt;Overview!$F$16,1,'='!G1121/Overview!$F$26)</f>
        <v>140.97045296522901</v>
      </c>
      <c r="K1121" s="71">
        <f>IF(D1121&lt;Overview!$F$17,'='!G1121/Overview!$F$26,Overview!$F$33)</f>
        <v>9.1428571428571423</v>
      </c>
      <c r="L1121" s="72">
        <f t="shared" si="107"/>
        <v>9.1428571428571423</v>
      </c>
      <c r="M1121" s="81">
        <f>MIN(1,Overview!$F$44*F1121*(G1121-Overview!$F$25)^2+0.2)</f>
        <v>1</v>
      </c>
      <c r="N1121" s="48">
        <f>L1121*F1121*Overview!$F$8</f>
        <v>0.12482270400293095</v>
      </c>
      <c r="O1121" s="48">
        <f>F1121*Overview!$F$6</f>
        <v>2.3686817229354781E-3</v>
      </c>
      <c r="P1121" s="122">
        <f>N1121*(H1121/G1121-(1+Overview!$F$35/'='!G1121)/(Overview!$F$37*Overview!$F$33))/('='!H1121+Overview!$F$36)</f>
        <v>9.1568277059447757E-4</v>
      </c>
      <c r="Q1121" s="128">
        <f>(N1121/G1121-P1121)*H1121*Overview!$F$29*'='!G1121^3</f>
        <v>688.05374622140084</v>
      </c>
      <c r="R1121" s="57">
        <f t="shared" si="102"/>
        <v>0</v>
      </c>
      <c r="S1121" s="58">
        <f t="shared" si="103"/>
        <v>9.9394845506232715E-4</v>
      </c>
      <c r="T1121" s="58">
        <f>IF(D1121&lt;Overview!$F$18,(1-Overview!$F$9)*'='!Q1121-'='!D1121*'='!O1121,0)</f>
        <v>0</v>
      </c>
      <c r="U1121" s="54">
        <f>IF(D1121&gt;=Overview!$F$18,(1-Overview!$F$9)*'='!Q1121-Overview!$F$18*'='!O1121,0)</f>
        <v>58.20268564493152</v>
      </c>
      <c r="V1121" s="2"/>
      <c r="W1121" s="112">
        <f>G1121/Overview!$F$19</f>
        <v>4.8079395592747529</v>
      </c>
      <c r="X1121" s="60">
        <f>G1121^3*(1+H1121*Overview!$F$38)</f>
        <v>43.410842031930038</v>
      </c>
      <c r="Y1121" s="61">
        <f>G1121^3*Overview!$F$42*(1+Overview!$F$38*H1121)+I1121*Overview!$F$39/Overview!$F$40</f>
        <v>4.0040972894164808</v>
      </c>
      <c r="AD1121" s="2"/>
    </row>
    <row r="1122" spans="1:30">
      <c r="A1122" s="34">
        <v>1119</v>
      </c>
      <c r="B1122">
        <v>1</v>
      </c>
      <c r="C1122">
        <v>24</v>
      </c>
      <c r="D1122" s="149">
        <f t="shared" si="104"/>
        <v>178.09744310451387</v>
      </c>
      <c r="E1122" s="125">
        <f>B1122/(B1122+Overview!$F$22)</f>
        <v>0.58823529411764708</v>
      </c>
      <c r="F1122" s="118">
        <f>EXP(Overview!$F$21/Overview!$F$5-Overview!$F$21/('='!C1122+273.15))</f>
        <v>1.2060497570954571</v>
      </c>
      <c r="G1122" s="77">
        <f t="shared" si="105"/>
        <v>3.2574114119518525</v>
      </c>
      <c r="H1122" s="115">
        <f t="shared" si="106"/>
        <v>0.58823529411764708</v>
      </c>
      <c r="I1122" s="80">
        <f>IF((A1122-Overview!$F$43)/365=ROUND((A1122-Overview!$F$43)/365,0),I1121*0.05,I1121+U1121)</f>
        <v>2293.2164345372944</v>
      </c>
      <c r="J1122" s="70">
        <f>IF(D1122&lt;Overview!$F$16,1,'='!G1122/Overview!$F$26)</f>
        <v>141.01348103687673</v>
      </c>
      <c r="K1122" s="71">
        <f>IF(D1122&lt;Overview!$F$17,'='!G1122/Overview!$F$26,Overview!$F$33)</f>
        <v>9.1428571428571423</v>
      </c>
      <c r="L1122" s="72">
        <f t="shared" si="107"/>
        <v>9.1428571428571423</v>
      </c>
      <c r="M1122" s="81">
        <f>MIN(1,Overview!$F$44*F1122*(G1122-Overview!$F$25)^2+0.2)</f>
        <v>1</v>
      </c>
      <c r="N1122" s="48">
        <f>L1122*F1122*Overview!$F$8</f>
        <v>0.12482270400293095</v>
      </c>
      <c r="O1122" s="48">
        <f>F1122*Overview!$F$6</f>
        <v>2.3686817229354781E-3</v>
      </c>
      <c r="P1122" s="122">
        <f>N1122*(H1122/G1122-(1+Overview!$F$35/'='!G1122)/(Overview!$F$37*Overview!$F$33))/('='!H1122+Overview!$F$36)</f>
        <v>9.1367370464632094E-4</v>
      </c>
      <c r="Q1122" s="128">
        <f>(N1122/G1122-P1122)*H1122*Overview!$F$29*'='!G1122^3</f>
        <v>688.50567297465659</v>
      </c>
      <c r="R1122" s="57">
        <f t="shared" si="102"/>
        <v>0</v>
      </c>
      <c r="S1122" s="58">
        <f t="shared" si="103"/>
        <v>9.9207038410508417E-4</v>
      </c>
      <c r="T1122" s="58">
        <f>IF(D1122&lt;Overview!$F$18,(1-Overview!$F$9)*'='!Q1122-'='!D1122*'='!O1122,0)</f>
        <v>0</v>
      </c>
      <c r="U1122" s="54">
        <f>IF(D1122&gt;=Overview!$F$18,(1-Overview!$F$9)*'='!Q1122-Overview!$F$18*'='!O1122,0)</f>
        <v>58.24118980430891</v>
      </c>
      <c r="V1122" s="2"/>
      <c r="W1122" s="112">
        <f>G1122/Overview!$F$19</f>
        <v>4.8094070750802489</v>
      </c>
      <c r="X1122" s="60">
        <f>G1122^3*(1+H1122*Overview!$F$38)</f>
        <v>43.450604726237778</v>
      </c>
      <c r="Y1122" s="61">
        <f>G1122^3*Overview!$F$42*(1+Overview!$F$38*H1122)+I1122*Overview!$F$39/Overview!$F$40</f>
        <v>4.010205103153111</v>
      </c>
      <c r="AD1122" s="2"/>
    </row>
    <row r="1123" spans="1:30">
      <c r="A1123" s="34">
        <v>1120</v>
      </c>
      <c r="B1123">
        <v>1</v>
      </c>
      <c r="C1123">
        <v>24</v>
      </c>
      <c r="D1123" s="149">
        <f t="shared" si="104"/>
        <v>178.09744310451387</v>
      </c>
      <c r="E1123" s="125">
        <f>B1123/(B1123+Overview!$F$22)</f>
        <v>0.58823529411764708</v>
      </c>
      <c r="F1123" s="118">
        <f>EXP(Overview!$F$21/Overview!$F$5-Overview!$F$21/('='!C1123+273.15))</f>
        <v>1.2060497570954571</v>
      </c>
      <c r="G1123" s="77">
        <f t="shared" si="105"/>
        <v>3.2584034823359573</v>
      </c>
      <c r="H1123" s="115">
        <f t="shared" si="106"/>
        <v>0.58823529411764708</v>
      </c>
      <c r="I1123" s="80">
        <f>IF((A1123-Overview!$F$43)/365=ROUND((A1123-Overview!$F$43)/365,0),I1122*0.05,I1122+U1122)</f>
        <v>2351.4576243416032</v>
      </c>
      <c r="J1123" s="70">
        <f>IF(D1123&lt;Overview!$F$16,1,'='!G1123/Overview!$F$26)</f>
        <v>141.0564278067514</v>
      </c>
      <c r="K1123" s="71">
        <f>IF(D1123&lt;Overview!$F$17,'='!G1123/Overview!$F$26,Overview!$F$33)</f>
        <v>9.1428571428571423</v>
      </c>
      <c r="L1123" s="72">
        <f t="shared" si="107"/>
        <v>9.1428571428571423</v>
      </c>
      <c r="M1123" s="81">
        <f>MIN(1,Overview!$F$44*F1123*(G1123-Overview!$F$25)^2+0.2)</f>
        <v>1</v>
      </c>
      <c r="N1123" s="48">
        <f>L1123*F1123*Overview!$F$8</f>
        <v>0.12482270400293095</v>
      </c>
      <c r="O1123" s="48">
        <f>F1123*Overview!$F$6</f>
        <v>2.3686817229354781E-3</v>
      </c>
      <c r="P1123" s="122">
        <f>N1123*(H1123/G1123-(1+Overview!$F$35/'='!G1123)/(Overview!$F$37*Overview!$F$33))/('='!H1123+Overview!$F$36)</f>
        <v>9.1166965706452631E-4</v>
      </c>
      <c r="Q1123" s="128">
        <f>(N1123/G1123-P1123)*H1123*Overview!$F$29*'='!G1123^3</f>
        <v>688.95691240396764</v>
      </c>
      <c r="R1123" s="57">
        <f t="shared" si="102"/>
        <v>0</v>
      </c>
      <c r="S1123" s="58">
        <f t="shared" si="103"/>
        <v>9.9019586177302699E-4</v>
      </c>
      <c r="T1123" s="58">
        <f>IF(D1123&lt;Overview!$F$18,(1-Overview!$F$9)*'='!Q1123-'='!D1123*'='!O1123,0)</f>
        <v>0</v>
      </c>
      <c r="U1123" s="54">
        <f>IF(D1123&gt;=Overview!$F$18,(1-Overview!$F$9)*'='!Q1123-Overview!$F$18*'='!O1123,0)</f>
        <v>58.279635403686207</v>
      </c>
      <c r="V1123" s="2"/>
      <c r="W1123" s="112">
        <f>G1123/Overview!$F$19</f>
        <v>4.8108718180067287</v>
      </c>
      <c r="X1123" s="60">
        <f>G1123^3*(1+H1123*Overview!$F$38)</f>
        <v>43.490316493304285</v>
      </c>
      <c r="Y1123" s="61">
        <f>G1123^3*Overview!$F$42*(1+Overview!$F$38*H1123)+I1123*Overview!$F$39/Overview!$F$40</f>
        <v>4.0163100066187756</v>
      </c>
      <c r="AD1123" s="2"/>
    </row>
    <row r="1124" spans="1:30">
      <c r="A1124" s="34">
        <v>1121</v>
      </c>
      <c r="B1124">
        <v>1</v>
      </c>
      <c r="C1124">
        <v>24</v>
      </c>
      <c r="D1124" s="149">
        <f t="shared" si="104"/>
        <v>178.09744310451387</v>
      </c>
      <c r="E1124" s="125">
        <f>B1124/(B1124+Overview!$F$22)</f>
        <v>0.58823529411764708</v>
      </c>
      <c r="F1124" s="118">
        <f>EXP(Overview!$F$21/Overview!$F$5-Overview!$F$21/('='!C1124+273.15))</f>
        <v>1.2060497570954571</v>
      </c>
      <c r="G1124" s="77">
        <f t="shared" si="105"/>
        <v>3.2593936781977302</v>
      </c>
      <c r="H1124" s="115">
        <f t="shared" si="106"/>
        <v>0.58823529411764708</v>
      </c>
      <c r="I1124" s="80">
        <f>IF((A1124-Overview!$F$43)/365=ROUND((A1124-Overview!$F$43)/365,0),I1123*0.05,I1123+U1123)</f>
        <v>2409.7372597452895</v>
      </c>
      <c r="J1124" s="70">
        <f>IF(D1124&lt;Overview!$F$16,1,'='!G1124/Overview!$F$26)</f>
        <v>141.09929342847317</v>
      </c>
      <c r="K1124" s="71">
        <f>IF(D1124&lt;Overview!$F$17,'='!G1124/Overview!$F$26,Overview!$F$33)</f>
        <v>9.1428571428571423</v>
      </c>
      <c r="L1124" s="72">
        <f t="shared" si="107"/>
        <v>9.1428571428571423</v>
      </c>
      <c r="M1124" s="81">
        <f>MIN(1,Overview!$F$44*F1124*(G1124-Overview!$F$25)^2+0.2)</f>
        <v>1</v>
      </c>
      <c r="N1124" s="48">
        <f>L1124*F1124*Overview!$F$8</f>
        <v>0.12482270400293095</v>
      </c>
      <c r="O1124" s="48">
        <f>F1124*Overview!$F$6</f>
        <v>2.3686817229354781E-3</v>
      </c>
      <c r="P1124" s="122">
        <f>N1124*(H1124/G1124-(1+Overview!$F$35/'='!G1124)/(Overview!$F$37*Overview!$F$33))/('='!H1124+Overview!$F$36)</f>
        <v>9.0967061264059842E-4</v>
      </c>
      <c r="Q1124" s="128">
        <f>(N1124/G1124-P1124)*H1124*Overview!$F$29*'='!G1124^3</f>
        <v>689.40746519670461</v>
      </c>
      <c r="R1124" s="57">
        <f t="shared" si="102"/>
        <v>0</v>
      </c>
      <c r="S1124" s="58">
        <f t="shared" si="103"/>
        <v>9.8832488136100746E-4</v>
      </c>
      <c r="T1124" s="58">
        <f>IF(D1124&lt;Overview!$F$18,(1-Overview!$F$9)*'='!Q1124-'='!D1124*'='!O1124,0)</f>
        <v>0</v>
      </c>
      <c r="U1124" s="54">
        <f>IF(D1124&gt;=Overview!$F$18,(1-Overview!$F$9)*'='!Q1124-Overview!$F$18*'='!O1124,0)</f>
        <v>58.318022501627397</v>
      </c>
      <c r="V1124" s="2"/>
      <c r="W1124" s="112">
        <f>G1124/Overview!$F$19</f>
        <v>4.812333793293563</v>
      </c>
      <c r="X1124" s="60">
        <f>G1124^3*(1+H1124*Overview!$F$38)</f>
        <v>43.529977345317747</v>
      </c>
      <c r="Y1124" s="61">
        <f>G1124^3*Overview!$F$42*(1+Overview!$F$38*H1124)+I1124*Overview!$F$39/Overview!$F$40</f>
        <v>4.022411998365711</v>
      </c>
      <c r="AD1124" s="2"/>
    </row>
    <row r="1125" spans="1:30">
      <c r="A1125" s="34">
        <v>1122</v>
      </c>
      <c r="B1125">
        <v>1</v>
      </c>
      <c r="C1125">
        <v>24</v>
      </c>
      <c r="D1125" s="149">
        <f t="shared" si="104"/>
        <v>178.09744310451387</v>
      </c>
      <c r="E1125" s="125">
        <f>B1125/(B1125+Overview!$F$22)</f>
        <v>0.58823529411764708</v>
      </c>
      <c r="F1125" s="118">
        <f>EXP(Overview!$F$21/Overview!$F$5-Overview!$F$21/('='!C1125+273.15))</f>
        <v>1.2060497570954571</v>
      </c>
      <c r="G1125" s="77">
        <f t="shared" si="105"/>
        <v>3.2603820030790911</v>
      </c>
      <c r="H1125" s="115">
        <f t="shared" si="106"/>
        <v>0.58823529411764708</v>
      </c>
      <c r="I1125" s="80">
        <f>IF((A1125-Overview!$F$43)/365=ROUND((A1125-Overview!$F$43)/365,0),I1124*0.05,I1124+U1124)</f>
        <v>2468.0552822469167</v>
      </c>
      <c r="J1125" s="70">
        <f>IF(D1125&lt;Overview!$F$16,1,'='!G1125/Overview!$F$26)</f>
        <v>141.14207805537191</v>
      </c>
      <c r="K1125" s="71">
        <f>IF(D1125&lt;Overview!$F$17,'='!G1125/Overview!$F$26,Overview!$F$33)</f>
        <v>9.1428571428571423</v>
      </c>
      <c r="L1125" s="72">
        <f t="shared" si="107"/>
        <v>9.1428571428571423</v>
      </c>
      <c r="M1125" s="81">
        <f>MIN(1,Overview!$F$44*F1125*(G1125-Overview!$F$25)^2+0.2)</f>
        <v>1</v>
      </c>
      <c r="N1125" s="48">
        <f>L1125*F1125*Overview!$F$8</f>
        <v>0.12482270400293095</v>
      </c>
      <c r="O1125" s="48">
        <f>F1125*Overview!$F$6</f>
        <v>2.3686817229354781E-3</v>
      </c>
      <c r="P1125" s="122">
        <f>N1125*(H1125/G1125-(1+Overview!$F$35/'='!G1125)/(Overview!$F$37*Overview!$F$33))/('='!H1125+Overview!$F$36)</f>
        <v>9.0767655622403531E-4</v>
      </c>
      <c r="Q1125" s="128">
        <f>(N1125/G1125-P1125)*H1125*Overview!$F$29*'='!G1125^3</f>
        <v>689.85733204114797</v>
      </c>
      <c r="R1125" s="57">
        <f t="shared" si="102"/>
        <v>0</v>
      </c>
      <c r="S1125" s="58">
        <f t="shared" si="103"/>
        <v>9.8645743617655044E-4</v>
      </c>
      <c r="T1125" s="58">
        <f>IF(D1125&lt;Overview!$F$18,(1-Overview!$F$9)*'='!Q1125-'='!D1125*'='!O1125,0)</f>
        <v>0</v>
      </c>
      <c r="U1125" s="54">
        <f>IF(D1125&gt;=Overview!$F$18,(1-Overview!$F$9)*'='!Q1125-Overview!$F$18*'='!O1125,0)</f>
        <v>58.356351156773975</v>
      </c>
      <c r="V1125" s="2"/>
      <c r="W1125" s="112">
        <f>G1125/Overview!$F$19</f>
        <v>4.8137930061702212</v>
      </c>
      <c r="X1125" s="60">
        <f>G1125^3*(1+H1125*Overview!$F$38)</f>
        <v>43.569587294719092</v>
      </c>
      <c r="Y1125" s="61">
        <f>G1125^3*Overview!$F$42*(1+Overview!$F$38*H1125)+I1125*Overview!$F$39/Overview!$F$40</f>
        <v>4.0285110769714478</v>
      </c>
      <c r="AD1125" s="2"/>
    </row>
    <row r="1126" spans="1:30">
      <c r="A1126" s="34">
        <v>1123</v>
      </c>
      <c r="B1126">
        <v>1</v>
      </c>
      <c r="C1126">
        <v>24</v>
      </c>
      <c r="D1126" s="149">
        <f t="shared" si="104"/>
        <v>178.09744310451387</v>
      </c>
      <c r="E1126" s="125">
        <f>B1126/(B1126+Overview!$F$22)</f>
        <v>0.58823529411764708</v>
      </c>
      <c r="F1126" s="118">
        <f>EXP(Overview!$F$21/Overview!$F$5-Overview!$F$21/('='!C1126+273.15))</f>
        <v>1.2060497570954571</v>
      </c>
      <c r="G1126" s="77">
        <f t="shared" si="105"/>
        <v>3.2613684605152677</v>
      </c>
      <c r="H1126" s="115">
        <f t="shared" si="106"/>
        <v>0.58823529411764708</v>
      </c>
      <c r="I1126" s="80">
        <f>IF((A1126-Overview!$F$43)/365=ROUND((A1126-Overview!$F$43)/365,0),I1125*0.05,I1125+U1125)</f>
        <v>2526.4116334036908</v>
      </c>
      <c r="J1126" s="70">
        <f>IF(D1126&lt;Overview!$F$16,1,'='!G1126/Overview!$F$26)</f>
        <v>141.1847818404878</v>
      </c>
      <c r="K1126" s="71">
        <f>IF(D1126&lt;Overview!$F$17,'='!G1126/Overview!$F$26,Overview!$F$33)</f>
        <v>9.1428571428571423</v>
      </c>
      <c r="L1126" s="72">
        <f t="shared" si="107"/>
        <v>9.1428571428571423</v>
      </c>
      <c r="M1126" s="81">
        <f>MIN(1,Overview!$F$44*F1126*(G1126-Overview!$F$25)^2+0.2)</f>
        <v>1</v>
      </c>
      <c r="N1126" s="48">
        <f>L1126*F1126*Overview!$F$8</f>
        <v>0.12482270400293095</v>
      </c>
      <c r="O1126" s="48">
        <f>F1126*Overview!$F$6</f>
        <v>2.3686817229354781E-3</v>
      </c>
      <c r="P1126" s="122">
        <f>N1126*(H1126/G1126-(1+Overview!$F$35/'='!G1126)/(Overview!$F$37*Overview!$F$33))/('='!H1126+Overview!$F$36)</f>
        <v>9.0568747272204745E-4</v>
      </c>
      <c r="Q1126" s="128">
        <f>(N1126/G1126-P1126)*H1126*Overview!$F$29*'='!G1126^3</f>
        <v>690.30651362647802</v>
      </c>
      <c r="R1126" s="57">
        <f t="shared" si="102"/>
        <v>0</v>
      </c>
      <c r="S1126" s="58">
        <f t="shared" si="103"/>
        <v>9.8459351953982259E-4</v>
      </c>
      <c r="T1126" s="58">
        <f>IF(D1126&lt;Overview!$F$18,(1-Overview!$F$9)*'='!Q1126-'='!D1126*'='!O1126,0)</f>
        <v>0</v>
      </c>
      <c r="U1126" s="54">
        <f>IF(D1126&gt;=Overview!$F$18,(1-Overview!$F$9)*'='!Q1126-Overview!$F$18*'='!O1126,0)</f>
        <v>58.394621427844093</v>
      </c>
      <c r="V1126" s="2"/>
      <c r="W1126" s="112">
        <f>G1126/Overview!$F$19</f>
        <v>4.8152494618562933</v>
      </c>
      <c r="X1126" s="60">
        <f>G1126^3*(1+H1126*Overview!$F$38)</f>
        <v>43.609146354200654</v>
      </c>
      <c r="Y1126" s="61">
        <f>G1126^3*Overview!$F$42*(1+Overview!$F$38*H1126)+I1126*Overview!$F$39/Overview!$F$40</f>
        <v>4.0346072410386924</v>
      </c>
      <c r="AD1126" s="2"/>
    </row>
    <row r="1127" spans="1:30">
      <c r="A1127" s="34">
        <v>1124</v>
      </c>
      <c r="B1127">
        <v>1</v>
      </c>
      <c r="C1127">
        <v>24</v>
      </c>
      <c r="D1127" s="149">
        <f t="shared" si="104"/>
        <v>178.09744310451387</v>
      </c>
      <c r="E1127" s="125">
        <f>B1127/(B1127+Overview!$F$22)</f>
        <v>0.58823529411764708</v>
      </c>
      <c r="F1127" s="118">
        <f>EXP(Overview!$F$21/Overview!$F$5-Overview!$F$21/('='!C1127+273.15))</f>
        <v>1.2060497570954571</v>
      </c>
      <c r="G1127" s="77">
        <f t="shared" si="105"/>
        <v>3.2623530540348074</v>
      </c>
      <c r="H1127" s="115">
        <f t="shared" si="106"/>
        <v>0.58823529411764708</v>
      </c>
      <c r="I1127" s="80">
        <f>IF((A1127-Overview!$F$43)/365=ROUND((A1127-Overview!$F$43)/365,0),I1126*0.05,I1126+U1126)</f>
        <v>2584.8062548315347</v>
      </c>
      <c r="J1127" s="70">
        <f>IF(D1127&lt;Overview!$F$16,1,'='!G1127/Overview!$F$26)</f>
        <v>141.22740493657176</v>
      </c>
      <c r="K1127" s="71">
        <f>IF(D1127&lt;Overview!$F$17,'='!G1127/Overview!$F$26,Overview!$F$33)</f>
        <v>9.1428571428571423</v>
      </c>
      <c r="L1127" s="72">
        <f t="shared" si="107"/>
        <v>9.1428571428571423</v>
      </c>
      <c r="M1127" s="81">
        <f>MIN(1,Overview!$F$44*F1127*(G1127-Overview!$F$25)^2+0.2)</f>
        <v>1</v>
      </c>
      <c r="N1127" s="48">
        <f>L1127*F1127*Overview!$F$8</f>
        <v>0.12482270400293095</v>
      </c>
      <c r="O1127" s="48">
        <f>F1127*Overview!$F$6</f>
        <v>2.3686817229354781E-3</v>
      </c>
      <c r="P1127" s="122">
        <f>N1127*(H1127/G1127-(1+Overview!$F$35/'='!G1127)/(Overview!$F$37*Overview!$F$33))/('='!H1127+Overview!$F$36)</f>
        <v>9.037033470992911E-4</v>
      </c>
      <c r="Q1127" s="128">
        <f>(N1127/G1127-P1127)*H1127*Overview!$F$29*'='!G1127^3</f>
        <v>690.75501064276523</v>
      </c>
      <c r="R1127" s="57">
        <f t="shared" si="102"/>
        <v>0</v>
      </c>
      <c r="S1127" s="58">
        <f t="shared" si="103"/>
        <v>9.8273312478361656E-4</v>
      </c>
      <c r="T1127" s="58">
        <f>IF(D1127&lt;Overview!$F$18,(1-Overview!$F$9)*'='!Q1127-'='!D1127*'='!O1127,0)</f>
        <v>0</v>
      </c>
      <c r="U1127" s="54">
        <f>IF(D1127&gt;=Overview!$F$18,(1-Overview!$F$9)*'='!Q1127-Overview!$F$18*'='!O1127,0)</f>
        <v>58.432833373631766</v>
      </c>
      <c r="V1127" s="2"/>
      <c r="W1127" s="112">
        <f>G1127/Overview!$F$19</f>
        <v>4.8167031655615054</v>
      </c>
      <c r="X1127" s="60">
        <f>G1127^3*(1+H1127*Overview!$F$38)</f>
        <v>43.648654536704882</v>
      </c>
      <c r="Y1127" s="61">
        <f>G1127^3*Overview!$F$42*(1+Overview!$F$38*H1127)+I1127*Overview!$F$39/Overview!$F$40</f>
        <v>4.0407004891952099</v>
      </c>
      <c r="AD1127" s="2"/>
    </row>
    <row r="1128" spans="1:30">
      <c r="A1128" s="34">
        <v>1125</v>
      </c>
      <c r="B1128">
        <v>1</v>
      </c>
      <c r="C1128">
        <v>24</v>
      </c>
      <c r="D1128" s="149">
        <f t="shared" si="104"/>
        <v>178.09744310451387</v>
      </c>
      <c r="E1128" s="125">
        <f>B1128/(B1128+Overview!$F$22)</f>
        <v>0.58823529411764708</v>
      </c>
      <c r="F1128" s="118">
        <f>EXP(Overview!$F$21/Overview!$F$5-Overview!$F$21/('='!C1128+273.15))</f>
        <v>1.2060497570954571</v>
      </c>
      <c r="G1128" s="77">
        <f t="shared" si="105"/>
        <v>3.2633357871595909</v>
      </c>
      <c r="H1128" s="115">
        <f t="shared" si="106"/>
        <v>0.58823529411764708</v>
      </c>
      <c r="I1128" s="80">
        <f>IF((A1128-Overview!$F$43)/365=ROUND((A1128-Overview!$F$43)/365,0),I1127*0.05,I1127+U1127)</f>
        <v>2643.2390882051664</v>
      </c>
      <c r="J1128" s="70">
        <f>IF(D1128&lt;Overview!$F$16,1,'='!G1128/Overview!$F$26)</f>
        <v>141.26994749608619</v>
      </c>
      <c r="K1128" s="71">
        <f>IF(D1128&lt;Overview!$F$17,'='!G1128/Overview!$F$26,Overview!$F$33)</f>
        <v>9.1428571428571423</v>
      </c>
      <c r="L1128" s="72">
        <f t="shared" si="107"/>
        <v>9.1428571428571423</v>
      </c>
      <c r="M1128" s="81">
        <f>MIN(1,Overview!$F$44*F1128*(G1128-Overview!$F$25)^2+0.2)</f>
        <v>1</v>
      </c>
      <c r="N1128" s="48">
        <f>L1128*F1128*Overview!$F$8</f>
        <v>0.12482270400293095</v>
      </c>
      <c r="O1128" s="48">
        <f>F1128*Overview!$F$6</f>
        <v>2.3686817229354781E-3</v>
      </c>
      <c r="P1128" s="122">
        <f>N1128*(H1128/G1128-(1+Overview!$F$35/'='!G1128)/(Overview!$F$37*Overview!$F$33))/('='!H1128+Overview!$F$36)</f>
        <v>9.0172416437758556E-4</v>
      </c>
      <c r="Q1128" s="128">
        <f>(N1128/G1128-P1128)*H1128*Overview!$F$29*'='!G1128^3</f>
        <v>691.20282378096226</v>
      </c>
      <c r="R1128" s="57">
        <f t="shared" si="102"/>
        <v>0</v>
      </c>
      <c r="S1128" s="58">
        <f t="shared" si="103"/>
        <v>9.8087624525331754E-4</v>
      </c>
      <c r="T1128" s="58">
        <f>IF(D1128&lt;Overview!$F$18,(1-Overview!$F$9)*'='!Q1128-'='!D1128*'='!O1128,0)</f>
        <v>0</v>
      </c>
      <c r="U1128" s="54">
        <f>IF(D1128&gt;=Overview!$F$18,(1-Overview!$F$9)*'='!Q1128-Overview!$F$18*'='!O1128,0)</f>
        <v>58.470987053006148</v>
      </c>
      <c r="V1128" s="2"/>
      <c r="W1128" s="112">
        <f>G1128/Overview!$F$19</f>
        <v>4.8181541224857387</v>
      </c>
      <c r="X1128" s="60">
        <f>G1128^3*(1+H1128*Overview!$F$38)</f>
        <v>43.688111855423138</v>
      </c>
      <c r="Y1128" s="61">
        <f>G1128^3*Overview!$F$42*(1+Overview!$F$38*H1128)+I1128*Overview!$F$39/Overview!$F$40</f>
        <v>4.046790820093725</v>
      </c>
      <c r="AD1128" s="2"/>
    </row>
    <row r="1129" spans="1:30">
      <c r="A1129" s="34">
        <v>1126</v>
      </c>
      <c r="B1129">
        <v>1</v>
      </c>
      <c r="C1129">
        <v>24</v>
      </c>
      <c r="D1129" s="149">
        <f t="shared" si="104"/>
        <v>178.09744310451387</v>
      </c>
      <c r="E1129" s="125">
        <f>B1129/(B1129+Overview!$F$22)</f>
        <v>0.58823529411764708</v>
      </c>
      <c r="F1129" s="118">
        <f>EXP(Overview!$F$21/Overview!$F$5-Overview!$F$21/('='!C1129+273.15))</f>
        <v>1.2060497570954571</v>
      </c>
      <c r="G1129" s="77">
        <f t="shared" si="105"/>
        <v>3.2643166634048444</v>
      </c>
      <c r="H1129" s="115">
        <f t="shared" si="106"/>
        <v>0.58823529411764708</v>
      </c>
      <c r="I1129" s="80">
        <f>IF((A1129-Overview!$F$43)/365=ROUND((A1129-Overview!$F$43)/365,0),I1128*0.05,I1128+U1128)</f>
        <v>2701.7100752581723</v>
      </c>
      <c r="J1129" s="70">
        <f>IF(D1129&lt;Overview!$F$16,1,'='!G1129/Overview!$F$26)</f>
        <v>141.31240967120539</v>
      </c>
      <c r="K1129" s="71">
        <f>IF(D1129&lt;Overview!$F$17,'='!G1129/Overview!$F$26,Overview!$F$33)</f>
        <v>9.1428571428571423</v>
      </c>
      <c r="L1129" s="72">
        <f t="shared" si="107"/>
        <v>9.1428571428571423</v>
      </c>
      <c r="M1129" s="81">
        <f>MIN(1,Overview!$F$44*F1129*(G1129-Overview!$F$25)^2+0.2)</f>
        <v>1</v>
      </c>
      <c r="N1129" s="48">
        <f>L1129*F1129*Overview!$F$8</f>
        <v>0.12482270400293095</v>
      </c>
      <c r="O1129" s="48">
        <f>F1129*Overview!$F$6</f>
        <v>2.3686817229354781E-3</v>
      </c>
      <c r="P1129" s="122">
        <f>N1129*(H1129/G1129-(1+Overview!$F$35/'='!G1129)/(Overview!$F$37*Overview!$F$33))/('='!H1129+Overview!$F$36)</f>
        <v>8.9974990963565286E-4</v>
      </c>
      <c r="Q1129" s="128">
        <f>(N1129/G1129-P1129)*H1129*Overview!$F$29*'='!G1129^3</f>
        <v>691.64995373289264</v>
      </c>
      <c r="R1129" s="57">
        <f t="shared" si="102"/>
        <v>0</v>
      </c>
      <c r="S1129" s="58">
        <f t="shared" si="103"/>
        <v>9.7902287430688814E-4</v>
      </c>
      <c r="T1129" s="58">
        <f>IF(D1129&lt;Overview!$F$18,(1-Overview!$F$9)*'='!Q1129-'='!D1129*'='!O1129,0)</f>
        <v>0</v>
      </c>
      <c r="U1129" s="54">
        <f>IF(D1129&gt;=Overview!$F$18,(1-Overview!$F$9)*'='!Q1129-Overview!$F$18*'='!O1129,0)</f>
        <v>58.509082524910617</v>
      </c>
      <c r="V1129" s="2"/>
      <c r="W1129" s="112">
        <f>G1129/Overview!$F$19</f>
        <v>4.8196023378190525</v>
      </c>
      <c r="X1129" s="60">
        <f>G1129^3*(1+H1129*Overview!$F$38)</f>
        <v>43.727518323794371</v>
      </c>
      <c r="Y1129" s="61">
        <f>G1129^3*Overview!$F$42*(1+Overview!$F$38*H1129)+I1129*Overview!$F$39/Overview!$F$40</f>
        <v>4.0528782324118033</v>
      </c>
      <c r="AD1129" s="2"/>
    </row>
    <row r="1130" spans="1:30">
      <c r="A1130" s="34">
        <v>1127</v>
      </c>
      <c r="B1130">
        <v>1</v>
      </c>
      <c r="C1130">
        <v>24</v>
      </c>
      <c r="D1130" s="149">
        <f t="shared" si="104"/>
        <v>178.09744310451387</v>
      </c>
      <c r="E1130" s="125">
        <f>B1130/(B1130+Overview!$F$22)</f>
        <v>0.58823529411764708</v>
      </c>
      <c r="F1130" s="118">
        <f>EXP(Overview!$F$21/Overview!$F$5-Overview!$F$21/('='!C1130+273.15))</f>
        <v>1.2060497570954571</v>
      </c>
      <c r="G1130" s="77">
        <f t="shared" si="105"/>
        <v>3.2652956862791513</v>
      </c>
      <c r="H1130" s="115">
        <f t="shared" si="106"/>
        <v>0.58823529411764708</v>
      </c>
      <c r="I1130" s="80">
        <f>IF((A1130-Overview!$F$43)/365=ROUND((A1130-Overview!$F$43)/365,0),I1129*0.05,I1129+U1129)</f>
        <v>2760.2191577830831</v>
      </c>
      <c r="J1130" s="70">
        <f>IF(D1130&lt;Overview!$F$16,1,'='!G1130/Overview!$F$26)</f>
        <v>141.35479161381608</v>
      </c>
      <c r="K1130" s="71">
        <f>IF(D1130&lt;Overview!$F$17,'='!G1130/Overview!$F$26,Overview!$F$33)</f>
        <v>9.1428571428571423</v>
      </c>
      <c r="L1130" s="72">
        <f t="shared" si="107"/>
        <v>9.1428571428571423</v>
      </c>
      <c r="M1130" s="81">
        <f>MIN(1,Overview!$F$44*F1130*(G1130-Overview!$F$25)^2+0.2)</f>
        <v>1</v>
      </c>
      <c r="N1130" s="48">
        <f>L1130*F1130*Overview!$F$8</f>
        <v>0.12482270400293095</v>
      </c>
      <c r="O1130" s="48">
        <f>F1130*Overview!$F$6</f>
        <v>2.3686817229354781E-3</v>
      </c>
      <c r="P1130" s="122">
        <f>N1130*(H1130/G1130-(1+Overview!$F$35/'='!G1130)/(Overview!$F$37*Overview!$F$33))/('='!H1130+Overview!$F$36)</f>
        <v>8.9778056800884378E-4</v>
      </c>
      <c r="Q1130" s="128">
        <f>(N1130/G1130-P1130)*H1130*Overview!$F$29*'='!G1130^3</f>
        <v>692.09640119124208</v>
      </c>
      <c r="R1130" s="57">
        <f t="shared" si="102"/>
        <v>0</v>
      </c>
      <c r="S1130" s="58">
        <f t="shared" si="103"/>
        <v>9.7717300531484125E-4</v>
      </c>
      <c r="T1130" s="58">
        <f>IF(D1130&lt;Overview!$F$18,(1-Overview!$F$9)*'='!Q1130-'='!D1130*'='!O1130,0)</f>
        <v>0</v>
      </c>
      <c r="U1130" s="54">
        <f>IF(D1130&gt;=Overview!$F$18,(1-Overview!$F$9)*'='!Q1130-Overview!$F$18*'='!O1130,0)</f>
        <v>58.547119848361994</v>
      </c>
      <c r="V1130" s="2"/>
      <c r="W1130" s="112">
        <f>G1130/Overview!$F$19</f>
        <v>4.8210478167416966</v>
      </c>
      <c r="X1130" s="60">
        <f>G1130^3*(1+H1130*Overview!$F$38)</f>
        <v>43.766873955503812</v>
      </c>
      <c r="Y1130" s="61">
        <f>G1130^3*Overview!$F$42*(1+Overview!$F$38*H1130)+I1130*Overview!$F$39/Overview!$F$40</f>
        <v>4.0589627248517353</v>
      </c>
      <c r="AD1130" s="2"/>
    </row>
    <row r="1131" spans="1:30">
      <c r="A1131" s="34">
        <v>1128</v>
      </c>
      <c r="B1131">
        <v>1</v>
      </c>
      <c r="C1131">
        <v>24</v>
      </c>
      <c r="D1131" s="149">
        <f t="shared" si="104"/>
        <v>178.09744310451387</v>
      </c>
      <c r="E1131" s="125">
        <f>B1131/(B1131+Overview!$F$22)</f>
        <v>0.58823529411764708</v>
      </c>
      <c r="F1131" s="118">
        <f>EXP(Overview!$F$21/Overview!$F$5-Overview!$F$21/('='!C1131+273.15))</f>
        <v>1.2060497570954571</v>
      </c>
      <c r="G1131" s="77">
        <f t="shared" si="105"/>
        <v>3.2662728592844661</v>
      </c>
      <c r="H1131" s="115">
        <f t="shared" si="106"/>
        <v>0.58823529411764708</v>
      </c>
      <c r="I1131" s="80">
        <f>IF((A1131-Overview!$F$43)/365=ROUND((A1131-Overview!$F$43)/365,0),I1130*0.05,I1130+U1130)</f>
        <v>2818.7662776314451</v>
      </c>
      <c r="J1131" s="70">
        <f>IF(D1131&lt;Overview!$F$16,1,'='!G1131/Overview!$F$26)</f>
        <v>141.39709347551801</v>
      </c>
      <c r="K1131" s="71">
        <f>IF(D1131&lt;Overview!$F$17,'='!G1131/Overview!$F$26,Overview!$F$33)</f>
        <v>9.1428571428571423</v>
      </c>
      <c r="L1131" s="72">
        <f t="shared" si="107"/>
        <v>9.1428571428571423</v>
      </c>
      <c r="M1131" s="81">
        <f>MIN(1,Overview!$F$44*F1131*(G1131-Overview!$F$25)^2+0.2)</f>
        <v>1</v>
      </c>
      <c r="N1131" s="48">
        <f>L1131*F1131*Overview!$F$8</f>
        <v>0.12482270400293095</v>
      </c>
      <c r="O1131" s="48">
        <f>F1131*Overview!$F$6</f>
        <v>2.3686817229354781E-3</v>
      </c>
      <c r="P1131" s="122">
        <f>N1131*(H1131/G1131-(1+Overview!$F$35/'='!G1131)/(Overview!$F$37*Overview!$F$33))/('='!H1131+Overview!$F$36)</f>
        <v>8.958161246888696E-4</v>
      </c>
      <c r="Q1131" s="128">
        <f>(N1131/G1131-P1131)*H1131*Overview!$F$29*'='!G1131^3</f>
        <v>692.54216684955065</v>
      </c>
      <c r="R1131" s="57">
        <f t="shared" si="102"/>
        <v>0</v>
      </c>
      <c r="S1131" s="58">
        <f t="shared" si="103"/>
        <v>9.7532663166021458E-4</v>
      </c>
      <c r="T1131" s="58">
        <f>IF(D1131&lt;Overview!$F$18,(1-Overview!$F$9)*'='!Q1131-'='!D1131*'='!O1131,0)</f>
        <v>0</v>
      </c>
      <c r="U1131" s="54">
        <f>IF(D1131&gt;=Overview!$F$18,(1-Overview!$F$9)*'='!Q1131-Overview!$F$18*'='!O1131,0)</f>
        <v>58.585099082449879</v>
      </c>
      <c r="V1131" s="2"/>
      <c r="W1131" s="112">
        <f>G1131/Overview!$F$19</f>
        <v>4.8224905644241343</v>
      </c>
      <c r="X1131" s="60">
        <f>G1131^3*(1+H1131*Overview!$F$38)</f>
        <v>43.806178764481814</v>
      </c>
      <c r="Y1131" s="61">
        <f>G1131^3*Overview!$F$42*(1+Overview!$F$38*H1131)+I1131*Overview!$F$39/Overview!$F$40</f>
        <v>4.0650442961404387</v>
      </c>
      <c r="AD1131" s="2"/>
    </row>
    <row r="1132" spans="1:30">
      <c r="A1132" s="34">
        <v>1129</v>
      </c>
      <c r="B1132">
        <v>1</v>
      </c>
      <c r="C1132">
        <v>24</v>
      </c>
      <c r="D1132" s="149">
        <f t="shared" si="104"/>
        <v>178.09744310451387</v>
      </c>
      <c r="E1132" s="125">
        <f>B1132/(B1132+Overview!$F$22)</f>
        <v>0.58823529411764708</v>
      </c>
      <c r="F1132" s="118">
        <f>EXP(Overview!$F$21/Overview!$F$5-Overview!$F$21/('='!C1132+273.15))</f>
        <v>1.2060497570954571</v>
      </c>
      <c r="G1132" s="77">
        <f t="shared" si="105"/>
        <v>3.2672481859161264</v>
      </c>
      <c r="H1132" s="115">
        <f t="shared" si="106"/>
        <v>0.58823529411764708</v>
      </c>
      <c r="I1132" s="80">
        <f>IF((A1132-Overview!$F$43)/365=ROUND((A1132-Overview!$F$43)/365,0),I1131*0.05,I1131+U1131)</f>
        <v>2877.3513767138948</v>
      </c>
      <c r="J1132" s="70">
        <f>IF(D1132&lt;Overview!$F$16,1,'='!G1132/Overview!$F$26)</f>
        <v>141.43931540762452</v>
      </c>
      <c r="K1132" s="71">
        <f>IF(D1132&lt;Overview!$F$17,'='!G1132/Overview!$F$26,Overview!$F$33)</f>
        <v>9.1428571428571423</v>
      </c>
      <c r="L1132" s="72">
        <f t="shared" si="107"/>
        <v>9.1428571428571423</v>
      </c>
      <c r="M1132" s="81">
        <f>MIN(1,Overview!$F$44*F1132*(G1132-Overview!$F$25)^2+0.2)</f>
        <v>1</v>
      </c>
      <c r="N1132" s="48">
        <f>L1132*F1132*Overview!$F$8</f>
        <v>0.12482270400293095</v>
      </c>
      <c r="O1132" s="48">
        <f>F1132*Overview!$F$6</f>
        <v>2.3686817229354781E-3</v>
      </c>
      <c r="P1132" s="122">
        <f>N1132*(H1132/G1132-(1+Overview!$F$35/'='!G1132)/(Overview!$F$37*Overview!$F$33))/('='!H1132+Overview!$F$36)</f>
        <v>8.9385656492353693E-4</v>
      </c>
      <c r="Q1132" s="128">
        <f>(N1132/G1132-P1132)*H1132*Overview!$F$29*'='!G1132^3</f>
        <v>692.98725140220142</v>
      </c>
      <c r="R1132" s="57">
        <f t="shared" si="102"/>
        <v>0</v>
      </c>
      <c r="S1132" s="58">
        <f t="shared" si="103"/>
        <v>9.7348374673854885E-4</v>
      </c>
      <c r="T1132" s="58">
        <f>IF(D1132&lt;Overview!$F$18,(1-Overview!$F$9)*'='!Q1132-'='!D1132*'='!O1132,0)</f>
        <v>0</v>
      </c>
      <c r="U1132" s="54">
        <f>IF(D1132&gt;=Overview!$F$18,(1-Overview!$F$9)*'='!Q1132-Overview!$F$18*'='!O1132,0)</f>
        <v>58.623020286335731</v>
      </c>
      <c r="V1132" s="2"/>
      <c r="W1132" s="112">
        <f>G1132/Overview!$F$19</f>
        <v>4.8239305860270578</v>
      </c>
      <c r="X1132" s="60">
        <f>G1132^3*(1+H1132*Overview!$F$38)</f>
        <v>43.845432764902512</v>
      </c>
      <c r="Y1132" s="61">
        <f>G1132^3*Overview!$F$42*(1+Overview!$F$38*H1132)+I1132*Overview!$F$39/Overview!$F$40</f>
        <v>4.0711229450293382</v>
      </c>
      <c r="AD1132" s="2"/>
    </row>
    <row r="1133" spans="1:30">
      <c r="A1133" s="34">
        <v>1130</v>
      </c>
      <c r="B1133">
        <v>1</v>
      </c>
      <c r="C1133">
        <v>24</v>
      </c>
      <c r="D1133" s="149">
        <f t="shared" si="104"/>
        <v>178.09744310451387</v>
      </c>
      <c r="E1133" s="125">
        <f>B1133/(B1133+Overview!$F$22)</f>
        <v>0.58823529411764708</v>
      </c>
      <c r="F1133" s="118">
        <f>EXP(Overview!$F$21/Overview!$F$5-Overview!$F$21/('='!C1133+273.15))</f>
        <v>1.2060497570954571</v>
      </c>
      <c r="G1133" s="77">
        <f t="shared" si="105"/>
        <v>3.2682216696628648</v>
      </c>
      <c r="H1133" s="115">
        <f t="shared" si="106"/>
        <v>0.58823529411764708</v>
      </c>
      <c r="I1133" s="80">
        <f>IF((A1133-Overview!$F$43)/365=ROUND((A1133-Overview!$F$43)/365,0),I1132*0.05,I1132+U1132)</f>
        <v>2935.9743970002305</v>
      </c>
      <c r="J1133" s="70">
        <f>IF(D1133&lt;Overview!$F$16,1,'='!G1133/Overview!$F$26)</f>
        <v>141.48145756116298</v>
      </c>
      <c r="K1133" s="71">
        <f>IF(D1133&lt;Overview!$F$17,'='!G1133/Overview!$F$26,Overview!$F$33)</f>
        <v>9.1428571428571423</v>
      </c>
      <c r="L1133" s="72">
        <f t="shared" si="107"/>
        <v>9.1428571428571423</v>
      </c>
      <c r="M1133" s="81">
        <f>MIN(1,Overview!$F$44*F1133*(G1133-Overview!$F$25)^2+0.2)</f>
        <v>1</v>
      </c>
      <c r="N1133" s="48">
        <f>L1133*F1133*Overview!$F$8</f>
        <v>0.12482270400293095</v>
      </c>
      <c r="O1133" s="48">
        <f>F1133*Overview!$F$6</f>
        <v>2.3686817229354781E-3</v>
      </c>
      <c r="P1133" s="122">
        <f>N1133*(H1133/G1133-(1+Overview!$F$35/'='!G1133)/(Overview!$F$37*Overview!$F$33))/('='!H1133+Overview!$F$36)</f>
        <v>8.9190187401648534E-4</v>
      </c>
      <c r="Q1133" s="128">
        <f>(N1133/G1133-P1133)*H1133*Overview!$F$29*'='!G1133^3</f>
        <v>693.43165554441248</v>
      </c>
      <c r="R1133" s="57">
        <f t="shared" si="102"/>
        <v>0</v>
      </c>
      <c r="S1133" s="58">
        <f t="shared" si="103"/>
        <v>9.7164434395786536E-4</v>
      </c>
      <c r="T1133" s="58">
        <f>IF(D1133&lt;Overview!$F$18,(1-Overview!$F$9)*'='!Q1133-'='!D1133*'='!O1133,0)</f>
        <v>0</v>
      </c>
      <c r="U1133" s="54">
        <f>IF(D1133&gt;=Overview!$F$18,(1-Overview!$F$9)*'='!Q1133-Overview!$F$18*'='!O1133,0)</f>
        <v>58.66088351925211</v>
      </c>
      <c r="V1133" s="2"/>
      <c r="W1133" s="112">
        <f>G1133/Overview!$F$19</f>
        <v>4.8253678867014091</v>
      </c>
      <c r="X1133" s="60">
        <f>G1133^3*(1+H1133*Overview!$F$38)</f>
        <v>43.884635971182576</v>
      </c>
      <c r="Y1133" s="61">
        <f>G1133^3*Overview!$F$42*(1+Overview!$F$38*H1133)+I1133*Overview!$F$39/Overview!$F$40</f>
        <v>4.0771986702942602</v>
      </c>
      <c r="AD1133" s="2"/>
    </row>
    <row r="1134" spans="1:30">
      <c r="A1134" s="34">
        <v>1131</v>
      </c>
      <c r="B1134">
        <v>1</v>
      </c>
      <c r="C1134">
        <v>24</v>
      </c>
      <c r="D1134" s="149">
        <f t="shared" si="104"/>
        <v>178.09744310451387</v>
      </c>
      <c r="E1134" s="125">
        <f>B1134/(B1134+Overview!$F$22)</f>
        <v>0.58823529411764708</v>
      </c>
      <c r="F1134" s="118">
        <f>EXP(Overview!$F$21/Overview!$F$5-Overview!$F$21/('='!C1134+273.15))</f>
        <v>1.2060497570954571</v>
      </c>
      <c r="G1134" s="77">
        <f t="shared" si="105"/>
        <v>3.2691933140068228</v>
      </c>
      <c r="H1134" s="115">
        <f t="shared" si="106"/>
        <v>0.58823529411764708</v>
      </c>
      <c r="I1134" s="80">
        <f>IF((A1134-Overview!$F$43)/365=ROUND((A1134-Overview!$F$43)/365,0),I1133*0.05,I1133+U1133)</f>
        <v>2994.6352805194824</v>
      </c>
      <c r="J1134" s="70">
        <f>IF(D1134&lt;Overview!$F$16,1,'='!G1134/Overview!$F$26)</f>
        <v>141.52352008687546</v>
      </c>
      <c r="K1134" s="71">
        <f>IF(D1134&lt;Overview!$F$17,'='!G1134/Overview!$F$26,Overview!$F$33)</f>
        <v>9.1428571428571423</v>
      </c>
      <c r="L1134" s="72">
        <f t="shared" si="107"/>
        <v>9.1428571428571423</v>
      </c>
      <c r="M1134" s="81">
        <f>MIN(1,Overview!$F$44*F1134*(G1134-Overview!$F$25)^2+0.2)</f>
        <v>1</v>
      </c>
      <c r="N1134" s="48">
        <f>L1134*F1134*Overview!$F$8</f>
        <v>0.12482270400293095</v>
      </c>
      <c r="O1134" s="48">
        <f>F1134*Overview!$F$6</f>
        <v>2.3686817229354781E-3</v>
      </c>
      <c r="P1134" s="122">
        <f>N1134*(H1134/G1134-(1+Overview!$F$35/'='!G1134)/(Overview!$F$37*Overview!$F$33))/('='!H1134+Overview!$F$36)</f>
        <v>8.8995203732691929E-4</v>
      </c>
      <c r="Q1134" s="128">
        <f>(N1134/G1134-P1134)*H1134*Overview!$F$29*'='!G1134^3</f>
        <v>693.87537997222819</v>
      </c>
      <c r="R1134" s="57">
        <f t="shared" si="102"/>
        <v>0</v>
      </c>
      <c r="S1134" s="58">
        <f t="shared" si="103"/>
        <v>9.6980841673863834E-4</v>
      </c>
      <c r="T1134" s="58">
        <f>IF(D1134&lt;Overview!$F$18,(1-Overview!$F$9)*'='!Q1134-'='!D1134*'='!O1134,0)</f>
        <v>0</v>
      </c>
      <c r="U1134" s="54">
        <f>IF(D1134&gt;=Overview!$F$18,(1-Overview!$F$9)*'='!Q1134-Overview!$F$18*'='!O1134,0)</f>
        <v>58.698688840502008</v>
      </c>
      <c r="V1134" s="2"/>
      <c r="W1134" s="112">
        <f>G1134/Overview!$F$19</f>
        <v>4.8268024715883993</v>
      </c>
      <c r="X1134" s="60">
        <f>G1134^3*(1+H1134*Overview!$F$38)</f>
        <v>43.923788397980047</v>
      </c>
      <c r="Y1134" s="61">
        <f>G1134^3*Overview!$F$42*(1+Overview!$F$38*H1134)+I1134*Overview!$F$39/Overview!$F$40</f>
        <v>4.0832714707353235</v>
      </c>
      <c r="AD1134" s="2"/>
    </row>
    <row r="1135" spans="1:30">
      <c r="A1135" s="34">
        <v>1132</v>
      </c>
      <c r="B1135">
        <v>1</v>
      </c>
      <c r="C1135">
        <v>24</v>
      </c>
      <c r="D1135" s="149">
        <f t="shared" si="104"/>
        <v>178.09744310451387</v>
      </c>
      <c r="E1135" s="125">
        <f>B1135/(B1135+Overview!$F$22)</f>
        <v>0.58823529411764708</v>
      </c>
      <c r="F1135" s="118">
        <f>EXP(Overview!$F$21/Overview!$F$5-Overview!$F$21/('='!C1135+273.15))</f>
        <v>1.2060497570954571</v>
      </c>
      <c r="G1135" s="77">
        <f t="shared" si="105"/>
        <v>3.2701631224235612</v>
      </c>
      <c r="H1135" s="115">
        <f t="shared" si="106"/>
        <v>0.58823529411764708</v>
      </c>
      <c r="I1135" s="80">
        <f>IF((A1135-Overview!$F$43)/365=ROUND((A1135-Overview!$F$43)/365,0),I1134*0.05,I1134+U1134)</f>
        <v>3053.3339693599846</v>
      </c>
      <c r="J1135" s="70">
        <f>IF(D1135&lt;Overview!$F$16,1,'='!G1135/Overview!$F$26)</f>
        <v>141.5655031352191</v>
      </c>
      <c r="K1135" s="71">
        <f>IF(D1135&lt;Overview!$F$17,'='!G1135/Overview!$F$26,Overview!$F$33)</f>
        <v>9.1428571428571423</v>
      </c>
      <c r="L1135" s="72">
        <f t="shared" si="107"/>
        <v>9.1428571428571423</v>
      </c>
      <c r="M1135" s="81">
        <f>MIN(1,Overview!$F$44*F1135*(G1135-Overview!$F$25)^2+0.2)</f>
        <v>1</v>
      </c>
      <c r="N1135" s="48">
        <f>L1135*F1135*Overview!$F$8</f>
        <v>0.12482270400293095</v>
      </c>
      <c r="O1135" s="48">
        <f>F1135*Overview!$F$6</f>
        <v>2.3686817229354781E-3</v>
      </c>
      <c r="P1135" s="122">
        <f>N1135*(H1135/G1135-(1+Overview!$F$35/'='!G1135)/(Overview!$F$37*Overview!$F$33))/('='!H1135+Overview!$F$36)</f>
        <v>8.8800704026935286E-4</v>
      </c>
      <c r="Q1135" s="128">
        <f>(N1135/G1135-P1135)*H1135*Overview!$F$29*'='!G1135^3</f>
        <v>694.31842538250817</v>
      </c>
      <c r="R1135" s="57">
        <f t="shared" si="102"/>
        <v>0</v>
      </c>
      <c r="S1135" s="58">
        <f t="shared" si="103"/>
        <v>9.6797595851377729E-4</v>
      </c>
      <c r="T1135" s="58">
        <f>IF(D1135&lt;Overview!$F$18,(1-Overview!$F$9)*'='!Q1135-'='!D1135*'='!O1135,0)</f>
        <v>0</v>
      </c>
      <c r="U1135" s="54">
        <f>IF(D1135&gt;=Overview!$F$18,(1-Overview!$F$9)*'='!Q1135-Overview!$F$18*'='!O1135,0)</f>
        <v>58.736436309457865</v>
      </c>
      <c r="V1135" s="2"/>
      <c r="W1135" s="112">
        <f>G1135/Overview!$F$19</f>
        <v>4.8282343458195207</v>
      </c>
      <c r="X1135" s="60">
        <f>G1135^3*(1+H1135*Overview!$F$38)</f>
        <v>43.962890060192912</v>
      </c>
      <c r="Y1135" s="61">
        <f>G1135^3*Overview!$F$42*(1+Overview!$F$38*H1135)+I1135*Overview!$F$39/Overview!$F$40</f>
        <v>4.0893413451768232</v>
      </c>
      <c r="AD1135" s="2"/>
    </row>
    <row r="1136" spans="1:30">
      <c r="A1136" s="34">
        <v>1133</v>
      </c>
      <c r="B1136">
        <v>1</v>
      </c>
      <c r="C1136">
        <v>24</v>
      </c>
      <c r="D1136" s="149">
        <f t="shared" si="104"/>
        <v>178.09744310451387</v>
      </c>
      <c r="E1136" s="125">
        <f>B1136/(B1136+Overview!$F$22)</f>
        <v>0.58823529411764708</v>
      </c>
      <c r="F1136" s="118">
        <f>EXP(Overview!$F$21/Overview!$F$5-Overview!$F$21/('='!C1136+273.15))</f>
        <v>1.2060497570954571</v>
      </c>
      <c r="G1136" s="77">
        <f t="shared" si="105"/>
        <v>3.2711310983820749</v>
      </c>
      <c r="H1136" s="115">
        <f t="shared" si="106"/>
        <v>0.58823529411764708</v>
      </c>
      <c r="I1136" s="80">
        <f>IF((A1136-Overview!$F$43)/365=ROUND((A1136-Overview!$F$43)/365,0),I1135*0.05,I1135+U1135)</f>
        <v>3112.0704056694426</v>
      </c>
      <c r="J1136" s="70">
        <f>IF(D1136&lt;Overview!$F$16,1,'='!G1136/Overview!$F$26)</f>
        <v>141.60740685636688</v>
      </c>
      <c r="K1136" s="71">
        <f>IF(D1136&lt;Overview!$F$17,'='!G1136/Overview!$F$26,Overview!$F$33)</f>
        <v>9.1428571428571423</v>
      </c>
      <c r="L1136" s="72">
        <f t="shared" si="107"/>
        <v>9.1428571428571423</v>
      </c>
      <c r="M1136" s="81">
        <f>MIN(1,Overview!$F$44*F1136*(G1136-Overview!$F$25)^2+0.2)</f>
        <v>1</v>
      </c>
      <c r="N1136" s="48">
        <f>L1136*F1136*Overview!$F$8</f>
        <v>0.12482270400293095</v>
      </c>
      <c r="O1136" s="48">
        <f>F1136*Overview!$F$6</f>
        <v>2.3686817229354781E-3</v>
      </c>
      <c r="P1136" s="122">
        <f>N1136*(H1136/G1136-(1+Overview!$F$35/'='!G1136)/(Overview!$F$37*Overview!$F$33))/('='!H1136+Overview!$F$36)</f>
        <v>8.8606686831334443E-4</v>
      </c>
      <c r="Q1136" s="128">
        <f>(N1136/G1136-P1136)*H1136*Overview!$F$29*'='!G1136^3</f>
        <v>694.76079247292057</v>
      </c>
      <c r="R1136" s="57">
        <f t="shared" si="102"/>
        <v>0</v>
      </c>
      <c r="S1136" s="58">
        <f t="shared" si="103"/>
        <v>9.6614696272859853E-4</v>
      </c>
      <c r="T1136" s="58">
        <f>IF(D1136&lt;Overview!$F$18,(1-Overview!$F$9)*'='!Q1136-'='!D1136*'='!O1136,0)</f>
        <v>0</v>
      </c>
      <c r="U1136" s="54">
        <f>IF(D1136&gt;=Overview!$F$18,(1-Overview!$F$9)*'='!Q1136-Overview!$F$18*'='!O1136,0)</f>
        <v>58.774125985561</v>
      </c>
      <c r="V1136" s="2"/>
      <c r="W1136" s="112">
        <f>G1136/Overview!$F$19</f>
        <v>4.8296635145165734</v>
      </c>
      <c r="X1136" s="60">
        <f>G1136^3*(1+H1136*Overview!$F$38)</f>
        <v>44.001940972958089</v>
      </c>
      <c r="Y1136" s="61">
        <f>G1136^3*Overview!$F$42*(1+Overview!$F$38*H1136)+I1136*Overview!$F$39/Overview!$F$40</f>
        <v>4.0954082924671367</v>
      </c>
      <c r="AD1136" s="2"/>
    </row>
    <row r="1137" spans="1:30">
      <c r="A1137" s="34">
        <v>1134</v>
      </c>
      <c r="B1137">
        <v>1</v>
      </c>
      <c r="C1137">
        <v>24</v>
      </c>
      <c r="D1137" s="149">
        <f t="shared" si="104"/>
        <v>178.09744310451387</v>
      </c>
      <c r="E1137" s="125">
        <f>B1137/(B1137+Overview!$F$22)</f>
        <v>0.58823529411764708</v>
      </c>
      <c r="F1137" s="118">
        <f>EXP(Overview!$F$21/Overview!$F$5-Overview!$F$21/('='!C1137+273.15))</f>
        <v>1.2060497570954571</v>
      </c>
      <c r="G1137" s="77">
        <f t="shared" si="105"/>
        <v>3.2720972453448036</v>
      </c>
      <c r="H1137" s="115">
        <f t="shared" si="106"/>
        <v>0.58823529411764708</v>
      </c>
      <c r="I1137" s="80">
        <f>IF((A1137-Overview!$F$43)/365=ROUND((A1137-Overview!$F$43)/365,0),I1136*0.05,I1136+U1136)</f>
        <v>3170.8445316550037</v>
      </c>
      <c r="J1137" s="70">
        <f>IF(D1137&lt;Overview!$F$16,1,'='!G1137/Overview!$F$26)</f>
        <v>141.64923140020795</v>
      </c>
      <c r="K1137" s="71">
        <f>IF(D1137&lt;Overview!$F$17,'='!G1137/Overview!$F$26,Overview!$F$33)</f>
        <v>9.1428571428571423</v>
      </c>
      <c r="L1137" s="72">
        <f t="shared" si="107"/>
        <v>9.1428571428571423</v>
      </c>
      <c r="M1137" s="81">
        <f>MIN(1,Overview!$F$44*F1137*(G1137-Overview!$F$25)^2+0.2)</f>
        <v>1</v>
      </c>
      <c r="N1137" s="48">
        <f>L1137*F1137*Overview!$F$8</f>
        <v>0.12482270400293095</v>
      </c>
      <c r="O1137" s="48">
        <f>F1137*Overview!$F$6</f>
        <v>2.3686817229354781E-3</v>
      </c>
      <c r="P1137" s="122">
        <f>N1137*(H1137/G1137-(1+Overview!$F$35/'='!G1137)/(Overview!$F$37*Overview!$F$33))/('='!H1137+Overview!$F$36)</f>
        <v>8.8413150698323894E-4</v>
      </c>
      <c r="Q1137" s="128">
        <f>(N1137/G1137-P1137)*H1137*Overview!$F$29*'='!G1137^3</f>
        <v>695.20248194193186</v>
      </c>
      <c r="R1137" s="57">
        <f t="shared" si="102"/>
        <v>0</v>
      </c>
      <c r="S1137" s="58">
        <f t="shared" si="103"/>
        <v>9.6432142284080206E-4</v>
      </c>
      <c r="T1137" s="58">
        <f>IF(D1137&lt;Overview!$F$18,(1-Overview!$F$9)*'='!Q1137-'='!D1137*'='!O1137,0)</f>
        <v>0</v>
      </c>
      <c r="U1137" s="54">
        <f>IF(D1137&gt;=Overview!$F$18,(1-Overview!$F$9)*'='!Q1137-Overview!$F$18*'='!O1137,0)</f>
        <v>58.811757928320759</v>
      </c>
      <c r="V1137" s="2"/>
      <c r="W1137" s="112">
        <f>G1137/Overview!$F$19</f>
        <v>4.8310899827916778</v>
      </c>
      <c r="X1137" s="60">
        <f>G1137^3*(1+H1137*Overview!$F$38)</f>
        <v>44.040941151649989</v>
      </c>
      <c r="Y1137" s="61">
        <f>G1137^3*Overview!$F$42*(1+Overview!$F$38*H1137)+I1137*Overview!$F$39/Overview!$F$40</f>
        <v>4.1014723114785978</v>
      </c>
      <c r="AD1137" s="2"/>
    </row>
    <row r="1138" spans="1:30">
      <c r="A1138" s="34">
        <v>1135</v>
      </c>
      <c r="B1138">
        <v>1</v>
      </c>
      <c r="C1138">
        <v>24</v>
      </c>
      <c r="D1138" s="149">
        <f t="shared" si="104"/>
        <v>178.09744310451387</v>
      </c>
      <c r="E1138" s="125">
        <f>B1138/(B1138+Overview!$F$22)</f>
        <v>0.58823529411764708</v>
      </c>
      <c r="F1138" s="118">
        <f>EXP(Overview!$F$21/Overview!$F$5-Overview!$F$21/('='!C1138+273.15))</f>
        <v>1.2060497570954571</v>
      </c>
      <c r="G1138" s="77">
        <f t="shared" si="105"/>
        <v>3.2730615667676446</v>
      </c>
      <c r="H1138" s="115">
        <f t="shared" si="106"/>
        <v>0.58823529411764708</v>
      </c>
      <c r="I1138" s="80">
        <f>IF((A1138-Overview!$F$43)/365=ROUND((A1138-Overview!$F$43)/365,0),I1137*0.05,I1137+U1137)</f>
        <v>3229.6562895833245</v>
      </c>
      <c r="J1138" s="70">
        <f>IF(D1138&lt;Overview!$F$16,1,'='!G1138/Overview!$F$26)</f>
        <v>141.69097691634826</v>
      </c>
      <c r="K1138" s="71">
        <f>IF(D1138&lt;Overview!$F$17,'='!G1138/Overview!$F$26,Overview!$F$33)</f>
        <v>9.1428571428571423</v>
      </c>
      <c r="L1138" s="72">
        <f t="shared" si="107"/>
        <v>9.1428571428571423</v>
      </c>
      <c r="M1138" s="81">
        <f>MIN(1,Overview!$F$44*F1138*(G1138-Overview!$F$25)^2+0.2)</f>
        <v>1</v>
      </c>
      <c r="N1138" s="48">
        <f>L1138*F1138*Overview!$F$8</f>
        <v>0.12482270400293095</v>
      </c>
      <c r="O1138" s="48">
        <f>F1138*Overview!$F$6</f>
        <v>2.3686817229354781E-3</v>
      </c>
      <c r="P1138" s="122">
        <f>N1138*(H1138/G1138-(1+Overview!$F$35/'='!G1138)/(Overview!$F$37*Overview!$F$33))/('='!H1138+Overview!$F$36)</f>
        <v>8.8220094185791477E-4</v>
      </c>
      <c r="Q1138" s="128">
        <f>(N1138/G1138-P1138)*H1138*Overview!$F$29*'='!G1138^3</f>
        <v>695.64349448879727</v>
      </c>
      <c r="R1138" s="57">
        <f t="shared" si="102"/>
        <v>0</v>
      </c>
      <c r="S1138" s="58">
        <f t="shared" si="103"/>
        <v>9.6249933232045275E-4</v>
      </c>
      <c r="T1138" s="58">
        <f>IF(D1138&lt;Overview!$F$18,(1-Overview!$F$9)*'='!Q1138-'='!D1138*'='!O1138,0)</f>
        <v>0</v>
      </c>
      <c r="U1138" s="54">
        <f>IF(D1138&gt;=Overview!$F$18,(1-Overview!$F$9)*'='!Q1138-Overview!$F$18*'='!O1138,0)</f>
        <v>58.849332197313693</v>
      </c>
      <c r="V1138" s="2"/>
      <c r="W1138" s="112">
        <f>G1138/Overview!$F$19</f>
        <v>4.8325137557472972</v>
      </c>
      <c r="X1138" s="60">
        <f>G1138^3*(1+H1138*Overview!$F$38)</f>
        <v>44.079890611879399</v>
      </c>
      <c r="Y1138" s="61">
        <f>G1138^3*Overview!$F$42*(1+Overview!$F$38*H1138)+I1138*Overview!$F$39/Overview!$F$40</f>
        <v>4.1075334011074034</v>
      </c>
      <c r="AD1138" s="2"/>
    </row>
    <row r="1139" spans="1:30">
      <c r="A1139" s="34">
        <v>1136</v>
      </c>
      <c r="B1139">
        <v>1</v>
      </c>
      <c r="C1139">
        <v>24</v>
      </c>
      <c r="D1139" s="149">
        <f t="shared" si="104"/>
        <v>178.09744310451387</v>
      </c>
      <c r="E1139" s="125">
        <f>B1139/(B1139+Overview!$F$22)</f>
        <v>0.58823529411764708</v>
      </c>
      <c r="F1139" s="118">
        <f>EXP(Overview!$F$21/Overview!$F$5-Overview!$F$21/('='!C1139+273.15))</f>
        <v>1.2060497570954571</v>
      </c>
      <c r="G1139" s="77">
        <f t="shared" si="105"/>
        <v>3.2740240660999649</v>
      </c>
      <c r="H1139" s="115">
        <f t="shared" si="106"/>
        <v>0.58823529411764708</v>
      </c>
      <c r="I1139" s="80">
        <f>IF((A1139-Overview!$F$43)/365=ROUND((A1139-Overview!$F$43)/365,0),I1138*0.05,I1138+U1138)</f>
        <v>3288.5056217806382</v>
      </c>
      <c r="J1139" s="70">
        <f>IF(D1139&lt;Overview!$F$16,1,'='!G1139/Overview!$F$26)</f>
        <v>141.73264355411104</v>
      </c>
      <c r="K1139" s="71">
        <f>IF(D1139&lt;Overview!$F$17,'='!G1139/Overview!$F$26,Overview!$F$33)</f>
        <v>9.1428571428571423</v>
      </c>
      <c r="L1139" s="72">
        <f t="shared" si="107"/>
        <v>9.1428571428571423</v>
      </c>
      <c r="M1139" s="81">
        <f>MIN(1,Overview!$F$44*F1139*(G1139-Overview!$F$25)^2+0.2)</f>
        <v>1</v>
      </c>
      <c r="N1139" s="48">
        <f>L1139*F1139*Overview!$F$8</f>
        <v>0.12482270400293095</v>
      </c>
      <c r="O1139" s="48">
        <f>F1139*Overview!$F$6</f>
        <v>2.3686817229354781E-3</v>
      </c>
      <c r="P1139" s="122">
        <f>N1139*(H1139/G1139-(1+Overview!$F$35/'='!G1139)/(Overview!$F$37*Overview!$F$33))/('='!H1139+Overview!$F$36)</f>
        <v>8.8027515857052262E-4</v>
      </c>
      <c r="Q1139" s="128">
        <f>(N1139/G1139-P1139)*H1139*Overview!$F$29*'='!G1139^3</f>
        <v>696.0838308135535</v>
      </c>
      <c r="R1139" s="57">
        <f t="shared" si="102"/>
        <v>0</v>
      </c>
      <c r="S1139" s="58">
        <f t="shared" si="103"/>
        <v>9.606806846499512E-4</v>
      </c>
      <c r="T1139" s="58">
        <f>IF(D1139&lt;Overview!$F$18,(1-Overview!$F$9)*'='!Q1139-'='!D1139*'='!O1139,0)</f>
        <v>0</v>
      </c>
      <c r="U1139" s="54">
        <f>IF(D1139&gt;=Overview!$F$18,(1-Overview!$F$9)*'='!Q1139-Overview!$F$18*'='!O1139,0)</f>
        <v>58.886848852182922</v>
      </c>
      <c r="V1139" s="2"/>
      <c r="W1139" s="112">
        <f>G1139/Overview!$F$19</f>
        <v>4.8339348384762513</v>
      </c>
      <c r="X1139" s="60">
        <f>G1139^3*(1+H1139*Overview!$F$38)</f>
        <v>44.118789369492191</v>
      </c>
      <c r="Y1139" s="61">
        <f>G1139^3*Overview!$F$42*(1+Overview!$F$38*H1139)+I1139*Overview!$F$39/Overview!$F$40</f>
        <v>4.113591560273492</v>
      </c>
      <c r="AD1139" s="2"/>
    </row>
    <row r="1140" spans="1:30">
      <c r="A1140" s="34">
        <v>1137</v>
      </c>
      <c r="B1140">
        <v>1</v>
      </c>
      <c r="C1140">
        <v>24</v>
      </c>
      <c r="D1140" s="149">
        <f t="shared" si="104"/>
        <v>178.09744310451387</v>
      </c>
      <c r="E1140" s="125">
        <f>B1140/(B1140+Overview!$F$22)</f>
        <v>0.58823529411764708</v>
      </c>
      <c r="F1140" s="118">
        <f>EXP(Overview!$F$21/Overview!$F$5-Overview!$F$21/('='!C1140+273.15))</f>
        <v>1.2060497570954571</v>
      </c>
      <c r="G1140" s="77">
        <f t="shared" si="105"/>
        <v>3.2749847467846149</v>
      </c>
      <c r="H1140" s="115">
        <f t="shared" si="106"/>
        <v>0.58823529411764708</v>
      </c>
      <c r="I1140" s="80">
        <f>IF((A1140-Overview!$F$43)/365=ROUND((A1140-Overview!$F$43)/365,0),I1139*0.05,I1139+U1139)</f>
        <v>3347.3924706328212</v>
      </c>
      <c r="J1140" s="70">
        <f>IF(D1140&lt;Overview!$F$16,1,'='!G1140/Overview!$F$26)</f>
        <v>141.77423146253744</v>
      </c>
      <c r="K1140" s="71">
        <f>IF(D1140&lt;Overview!$F$17,'='!G1140/Overview!$F$26,Overview!$F$33)</f>
        <v>9.1428571428571423</v>
      </c>
      <c r="L1140" s="72">
        <f t="shared" si="107"/>
        <v>9.1428571428571423</v>
      </c>
      <c r="M1140" s="81">
        <f>MIN(1,Overview!$F$44*F1140*(G1140-Overview!$F$25)^2+0.2)</f>
        <v>1</v>
      </c>
      <c r="N1140" s="48">
        <f>L1140*F1140*Overview!$F$8</f>
        <v>0.12482270400293095</v>
      </c>
      <c r="O1140" s="48">
        <f>F1140*Overview!$F$6</f>
        <v>2.3686817229354781E-3</v>
      </c>
      <c r="P1140" s="122">
        <f>N1140*(H1140/G1140-(1+Overview!$F$35/'='!G1140)/(Overview!$F$37*Overview!$F$33))/('='!H1140+Overview!$F$36)</f>
        <v>8.7835414280823575E-4</v>
      </c>
      <c r="Q1140" s="128">
        <f>(N1140/G1140-P1140)*H1140*Overview!$F$29*'='!G1140^3</f>
        <v>696.52349161700886</v>
      </c>
      <c r="R1140" s="57">
        <f t="shared" si="102"/>
        <v>0</v>
      </c>
      <c r="S1140" s="58">
        <f t="shared" si="103"/>
        <v>9.5886547332401588E-4</v>
      </c>
      <c r="T1140" s="58">
        <f>IF(D1140&lt;Overview!$F$18,(1-Overview!$F$9)*'='!Q1140-'='!D1140*'='!O1140,0)</f>
        <v>0</v>
      </c>
      <c r="U1140" s="54">
        <f>IF(D1140&gt;=Overview!$F$18,(1-Overview!$F$9)*'='!Q1140-Overview!$F$18*'='!O1140,0)</f>
        <v>58.924307952637321</v>
      </c>
      <c r="V1140" s="2"/>
      <c r="W1140" s="112">
        <f>G1140/Overview!$F$19</f>
        <v>4.8353532360617377</v>
      </c>
      <c r="X1140" s="60">
        <f>G1140^3*(1+H1140*Overview!$F$38)</f>
        <v>44.157637440568173</v>
      </c>
      <c r="Y1140" s="61">
        <f>G1140^3*Overview!$F$42*(1+Overview!$F$38*H1140)+I1140*Overview!$F$39/Overview!$F$40</f>
        <v>4.1196467879204519</v>
      </c>
      <c r="AD1140" s="2"/>
    </row>
    <row r="1141" spans="1:30">
      <c r="A1141" s="34">
        <v>1138</v>
      </c>
      <c r="B1141">
        <v>1</v>
      </c>
      <c r="C1141">
        <v>24</v>
      </c>
      <c r="D1141" s="149">
        <f t="shared" si="104"/>
        <v>178.09744310451387</v>
      </c>
      <c r="E1141" s="125">
        <f>B1141/(B1141+Overview!$F$22)</f>
        <v>0.58823529411764708</v>
      </c>
      <c r="F1141" s="118">
        <f>EXP(Overview!$F$21/Overview!$F$5-Overview!$F$21/('='!C1141+273.15))</f>
        <v>1.2060497570954571</v>
      </c>
      <c r="G1141" s="77">
        <f t="shared" si="105"/>
        <v>3.2759436122579388</v>
      </c>
      <c r="H1141" s="115">
        <f t="shared" si="106"/>
        <v>0.58823529411764708</v>
      </c>
      <c r="I1141" s="80">
        <f>IF((A1141-Overview!$F$43)/365=ROUND((A1141-Overview!$F$43)/365,0),I1140*0.05,I1140+U1140)</f>
        <v>3406.3167785854585</v>
      </c>
      <c r="J1141" s="70">
        <f>IF(D1141&lt;Overview!$F$16,1,'='!G1141/Overview!$F$26)</f>
        <v>141.81574079038697</v>
      </c>
      <c r="K1141" s="71">
        <f>IF(D1141&lt;Overview!$F$17,'='!G1141/Overview!$F$26,Overview!$F$33)</f>
        <v>9.1428571428571423</v>
      </c>
      <c r="L1141" s="72">
        <f t="shared" si="107"/>
        <v>9.1428571428571423</v>
      </c>
      <c r="M1141" s="81">
        <f>MIN(1,Overview!$F$44*F1141*(G1141-Overview!$F$25)^2+0.2)</f>
        <v>1</v>
      </c>
      <c r="N1141" s="48">
        <f>L1141*F1141*Overview!$F$8</f>
        <v>0.12482270400293095</v>
      </c>
      <c r="O1141" s="48">
        <f>F1141*Overview!$F$6</f>
        <v>2.3686817229354781E-3</v>
      </c>
      <c r="P1141" s="122">
        <f>N1141*(H1141/G1141-(1+Overview!$F$35/'='!G1141)/(Overview!$F$37*Overview!$F$33))/('='!H1141+Overview!$F$36)</f>
        <v>8.7643788031199223E-4</v>
      </c>
      <c r="Q1141" s="128">
        <f>(N1141/G1141-P1141)*H1141*Overview!$F$29*'='!G1141^3</f>
        <v>696.96247760073334</v>
      </c>
      <c r="R1141" s="57">
        <f t="shared" si="102"/>
        <v>0</v>
      </c>
      <c r="S1141" s="58">
        <f t="shared" si="103"/>
        <v>9.570536918496529E-4</v>
      </c>
      <c r="T1141" s="58">
        <f>IF(D1141&lt;Overview!$F$18,(1-Overview!$F$9)*'='!Q1141-'='!D1141*'='!O1141,0)</f>
        <v>0</v>
      </c>
      <c r="U1141" s="54">
        <f>IF(D1141&gt;=Overview!$F$18,(1-Overview!$F$9)*'='!Q1141-Overview!$F$18*'='!O1141,0)</f>
        <v>58.96170955845065</v>
      </c>
      <c r="V1141" s="2"/>
      <c r="W1141" s="112">
        <f>G1141/Overview!$F$19</f>
        <v>4.8367689535773497</v>
      </c>
      <c r="X1141" s="60">
        <f>G1141^3*(1+H1141*Overview!$F$38)</f>
        <v>44.196434841419737</v>
      </c>
      <c r="Y1141" s="61">
        <f>G1141^3*Overview!$F$42*(1+Overview!$F$38*H1141)+I1141*Overview!$F$39/Overview!$F$40</f>
        <v>4.125699083015399</v>
      </c>
      <c r="AD1141" s="2"/>
    </row>
    <row r="1142" spans="1:30">
      <c r="A1142" s="34">
        <v>1139</v>
      </c>
      <c r="B1142">
        <v>1</v>
      </c>
      <c r="C1142">
        <v>24</v>
      </c>
      <c r="D1142" s="149">
        <f t="shared" si="104"/>
        <v>178.09744310451387</v>
      </c>
      <c r="E1142" s="125">
        <f>B1142/(B1142+Overview!$F$22)</f>
        <v>0.58823529411764708</v>
      </c>
      <c r="F1142" s="118">
        <f>EXP(Overview!$F$21/Overview!$F$5-Overview!$F$21/('='!C1142+273.15))</f>
        <v>1.2060497570954571</v>
      </c>
      <c r="G1142" s="77">
        <f t="shared" si="105"/>
        <v>3.2769006659497886</v>
      </c>
      <c r="H1142" s="115">
        <f t="shared" si="106"/>
        <v>0.58823529411764708</v>
      </c>
      <c r="I1142" s="80">
        <f>IF((A1142-Overview!$F$43)/365=ROUND((A1142-Overview!$F$43)/365,0),I1141*0.05,I1141+U1141)</f>
        <v>3465.2784881439093</v>
      </c>
      <c r="J1142" s="70">
        <f>IF(D1142&lt;Overview!$F$16,1,'='!G1142/Overview!$F$26)</f>
        <v>141.85717168613803</v>
      </c>
      <c r="K1142" s="71">
        <f>IF(D1142&lt;Overview!$F$17,'='!G1142/Overview!$F$26,Overview!$F$33)</f>
        <v>9.1428571428571423</v>
      </c>
      <c r="L1142" s="72">
        <f t="shared" si="107"/>
        <v>9.1428571428571423</v>
      </c>
      <c r="M1142" s="81">
        <f>MIN(1,Overview!$F$44*F1142*(G1142-Overview!$F$25)^2+0.2)</f>
        <v>1</v>
      </c>
      <c r="N1142" s="48">
        <f>L1142*F1142*Overview!$F$8</f>
        <v>0.12482270400293095</v>
      </c>
      <c r="O1142" s="48">
        <f>F1142*Overview!$F$6</f>
        <v>2.3686817229354781E-3</v>
      </c>
      <c r="P1142" s="122">
        <f>N1142*(H1142/G1142-(1+Overview!$F$35/'='!G1142)/(Overview!$F$37*Overview!$F$33))/('='!H1142+Overview!$F$36)</f>
        <v>8.7452635687624875E-4</v>
      </c>
      <c r="Q1142" s="128">
        <f>(N1142/G1142-P1142)*H1142*Overview!$F$29*'='!G1142^3</f>
        <v>697.40078946705239</v>
      </c>
      <c r="R1142" s="57">
        <f t="shared" si="102"/>
        <v>0</v>
      </c>
      <c r="S1142" s="58">
        <f t="shared" si="103"/>
        <v>9.5524533374614061E-4</v>
      </c>
      <c r="T1142" s="58">
        <f>IF(D1142&lt;Overview!$F$18,(1-Overview!$F$9)*'='!Q1142-'='!D1142*'='!O1142,0)</f>
        <v>0</v>
      </c>
      <c r="U1142" s="54">
        <f>IF(D1142&gt;=Overview!$F$18,(1-Overview!$F$9)*'='!Q1142-Overview!$F$18*'='!O1142,0)</f>
        <v>58.999053729461032</v>
      </c>
      <c r="V1142" s="2"/>
      <c r="W1142" s="112">
        <f>G1142/Overview!$F$19</f>
        <v>4.8381819960870933</v>
      </c>
      <c r="X1142" s="60">
        <f>G1142^3*(1+H1142*Overview!$F$38)</f>
        <v>44.23518158859082</v>
      </c>
      <c r="Y1142" s="61">
        <f>G1142^3*Overview!$F$42*(1+Overview!$F$38*H1142)+I1142*Overview!$F$39/Overview!$F$40</f>
        <v>4.1317484445488812</v>
      </c>
      <c r="AD1142" s="2"/>
    </row>
    <row r="1143" spans="1:30">
      <c r="A1143" s="34">
        <v>1140</v>
      </c>
      <c r="B1143">
        <v>1</v>
      </c>
      <c r="C1143">
        <v>24</v>
      </c>
      <c r="D1143" s="149">
        <f t="shared" si="104"/>
        <v>178.09744310451387</v>
      </c>
      <c r="E1143" s="125">
        <f>B1143/(B1143+Overview!$F$22)</f>
        <v>0.58823529411764708</v>
      </c>
      <c r="F1143" s="118">
        <f>EXP(Overview!$F$21/Overview!$F$5-Overview!$F$21/('='!C1143+273.15))</f>
        <v>1.2060497570954571</v>
      </c>
      <c r="G1143" s="77">
        <f t="shared" si="105"/>
        <v>3.2778559112835346</v>
      </c>
      <c r="H1143" s="115">
        <f t="shared" si="106"/>
        <v>0.58823529411764708</v>
      </c>
      <c r="I1143" s="80">
        <f>IF((A1143-Overview!$F$43)/365=ROUND((A1143-Overview!$F$43)/365,0),I1142*0.05,I1142+U1142)</f>
        <v>3524.2775418733704</v>
      </c>
      <c r="J1143" s="70">
        <f>IF(D1143&lt;Overview!$F$16,1,'='!G1143/Overview!$F$26)</f>
        <v>141.89852429798853</v>
      </c>
      <c r="K1143" s="71">
        <f>IF(D1143&lt;Overview!$F$17,'='!G1143/Overview!$F$26,Overview!$F$33)</f>
        <v>9.1428571428571423</v>
      </c>
      <c r="L1143" s="72">
        <f t="shared" si="107"/>
        <v>9.1428571428571423</v>
      </c>
      <c r="M1143" s="81">
        <f>MIN(1,Overview!$F$44*F1143*(G1143-Overview!$F$25)^2+0.2)</f>
        <v>1</v>
      </c>
      <c r="N1143" s="48">
        <f>L1143*F1143*Overview!$F$8</f>
        <v>0.12482270400293095</v>
      </c>
      <c r="O1143" s="48">
        <f>F1143*Overview!$F$6</f>
        <v>2.3686817229354781E-3</v>
      </c>
      <c r="P1143" s="122">
        <f>N1143*(H1143/G1143-(1+Overview!$F$35/'='!G1143)/(Overview!$F$37*Overview!$F$33))/('='!H1143+Overview!$F$36)</f>
        <v>8.72619558348727E-4</v>
      </c>
      <c r="Q1143" s="128">
        <f>(N1143/G1143-P1143)*H1143*Overview!$F$29*'='!G1143^3</f>
        <v>697.83842791903578</v>
      </c>
      <c r="R1143" s="57">
        <f t="shared" si="102"/>
        <v>0</v>
      </c>
      <c r="S1143" s="58">
        <f t="shared" si="103"/>
        <v>9.5344039254500069E-4</v>
      </c>
      <c r="T1143" s="58">
        <f>IF(D1143&lt;Overview!$F$18,(1-Overview!$F$9)*'='!Q1143-'='!D1143*'='!O1143,0)</f>
        <v>0</v>
      </c>
      <c r="U1143" s="54">
        <f>IF(D1143&gt;=Overview!$F$18,(1-Overview!$F$9)*'='!Q1143-Overview!$F$18*'='!O1143,0)</f>
        <v>59.036340525570019</v>
      </c>
      <c r="V1143" s="2"/>
      <c r="W1143" s="112">
        <f>G1143/Overview!$F$19</f>
        <v>4.8395923686454072</v>
      </c>
      <c r="X1143" s="60">
        <f>G1143^3*(1+H1143*Overview!$F$38)</f>
        <v>44.273877698855472</v>
      </c>
      <c r="Y1143" s="61">
        <f>G1143^3*Overview!$F$42*(1+Overview!$F$38*H1143)+I1143*Overview!$F$39/Overview!$F$40</f>
        <v>4.137794871534763</v>
      </c>
      <c r="AD1143" s="2"/>
    </row>
    <row r="1144" spans="1:30">
      <c r="A1144" s="34">
        <v>1141</v>
      </c>
      <c r="B1144">
        <v>1</v>
      </c>
      <c r="C1144">
        <v>24</v>
      </c>
      <c r="D1144" s="149">
        <f t="shared" si="104"/>
        <v>178.09744310451387</v>
      </c>
      <c r="E1144" s="125">
        <f>B1144/(B1144+Overview!$F$22)</f>
        <v>0.58823529411764708</v>
      </c>
      <c r="F1144" s="118">
        <f>EXP(Overview!$F$21/Overview!$F$5-Overview!$F$21/('='!C1144+273.15))</f>
        <v>1.2060497570954571</v>
      </c>
      <c r="G1144" s="77">
        <f t="shared" si="105"/>
        <v>3.2788093516760797</v>
      </c>
      <c r="H1144" s="115">
        <f t="shared" si="106"/>
        <v>0.58823529411764708</v>
      </c>
      <c r="I1144" s="80">
        <f>IF((A1144-Overview!$F$43)/365=ROUND((A1144-Overview!$F$43)/365,0),I1143*0.05,I1143+U1143)</f>
        <v>3583.3138823989402</v>
      </c>
      <c r="J1144" s="70">
        <f>IF(D1144&lt;Overview!$F$16,1,'='!G1144/Overview!$F$26)</f>
        <v>141.93979877385627</v>
      </c>
      <c r="K1144" s="71">
        <f>IF(D1144&lt;Overview!$F$17,'='!G1144/Overview!$F$26,Overview!$F$33)</f>
        <v>9.1428571428571423</v>
      </c>
      <c r="L1144" s="72">
        <f t="shared" si="107"/>
        <v>9.1428571428571423</v>
      </c>
      <c r="M1144" s="81">
        <f>MIN(1,Overview!$F$44*F1144*(G1144-Overview!$F$25)^2+0.2)</f>
        <v>1</v>
      </c>
      <c r="N1144" s="48">
        <f>L1144*F1144*Overview!$F$8</f>
        <v>0.12482270400293095</v>
      </c>
      <c r="O1144" s="48">
        <f>F1144*Overview!$F$6</f>
        <v>2.3686817229354781E-3</v>
      </c>
      <c r="P1144" s="122">
        <f>N1144*(H1144/G1144-(1+Overview!$F$35/'='!G1144)/(Overview!$F$37*Overview!$F$33))/('='!H1144+Overview!$F$36)</f>
        <v>8.7071747063016723E-4</v>
      </c>
      <c r="Q1144" s="128">
        <f>(N1144/G1144-P1144)*H1144*Overview!$F$29*'='!G1144^3</f>
        <v>698.27539366049029</v>
      </c>
      <c r="R1144" s="57">
        <f t="shared" si="102"/>
        <v>0</v>
      </c>
      <c r="S1144" s="58">
        <f t="shared" si="103"/>
        <v>9.5163886178997823E-4</v>
      </c>
      <c r="T1144" s="58">
        <f>IF(D1144&lt;Overview!$F$18,(1-Overview!$F$9)*'='!Q1144-'='!D1144*'='!O1144,0)</f>
        <v>0</v>
      </c>
      <c r="U1144" s="54">
        <f>IF(D1144&gt;=Overview!$F$18,(1-Overview!$F$9)*'='!Q1144-Overview!$F$18*'='!O1144,0)</f>
        <v>59.073570006741939</v>
      </c>
      <c r="V1144" s="2"/>
      <c r="W1144" s="112">
        <f>G1144/Overview!$F$19</f>
        <v>4.8410000762971794</v>
      </c>
      <c r="X1144" s="60">
        <f>G1144^3*(1+H1144*Overview!$F$38)</f>
        <v>44.312523189216869</v>
      </c>
      <c r="Y1144" s="61">
        <f>G1144^3*Overview!$F$42*(1+Overview!$F$38*H1144)+I1144*Overview!$F$39/Overview!$F$40</f>
        <v>4.1438383630101265</v>
      </c>
      <c r="AD1144" s="2"/>
    </row>
    <row r="1145" spans="1:30">
      <c r="A1145" s="34">
        <v>1142</v>
      </c>
      <c r="B1145">
        <v>1</v>
      </c>
      <c r="C1145">
        <v>24</v>
      </c>
      <c r="D1145" s="149">
        <f t="shared" si="104"/>
        <v>178.09744310451387</v>
      </c>
      <c r="E1145" s="125">
        <f>B1145/(B1145+Overview!$F$22)</f>
        <v>0.58823529411764708</v>
      </c>
      <c r="F1145" s="118">
        <f>EXP(Overview!$F$21/Overview!$F$5-Overview!$F$21/('='!C1145+273.15))</f>
        <v>1.2060497570954571</v>
      </c>
      <c r="G1145" s="77">
        <f t="shared" si="105"/>
        <v>3.2797609905378695</v>
      </c>
      <c r="H1145" s="115">
        <f t="shared" si="106"/>
        <v>0.58823529411764708</v>
      </c>
      <c r="I1145" s="80">
        <f>IF((A1145-Overview!$F$43)/365=ROUND((A1145-Overview!$F$43)/365,0),I1144*0.05,I1144+U1144)</f>
        <v>3642.3874524056823</v>
      </c>
      <c r="J1145" s="70">
        <f>IF(D1145&lt;Overview!$F$16,1,'='!G1145/Overview!$F$26)</f>
        <v>141.98099526137963</v>
      </c>
      <c r="K1145" s="71">
        <f>IF(D1145&lt;Overview!$F$17,'='!G1145/Overview!$F$26,Overview!$F$33)</f>
        <v>9.1428571428571423</v>
      </c>
      <c r="L1145" s="72">
        <f t="shared" si="107"/>
        <v>9.1428571428571423</v>
      </c>
      <c r="M1145" s="81">
        <f>MIN(1,Overview!$F$44*F1145*(G1145-Overview!$F$25)^2+0.2)</f>
        <v>1</v>
      </c>
      <c r="N1145" s="48">
        <f>L1145*F1145*Overview!$F$8</f>
        <v>0.12482270400293095</v>
      </c>
      <c r="O1145" s="48">
        <f>F1145*Overview!$F$6</f>
        <v>2.3686817229354781E-3</v>
      </c>
      <c r="P1145" s="122">
        <f>N1145*(H1145/G1145-(1+Overview!$F$35/'='!G1145)/(Overview!$F$37*Overview!$F$33))/('='!H1145+Overview!$F$36)</f>
        <v>8.6882007967408045E-4</v>
      </c>
      <c r="Q1145" s="128">
        <f>(N1145/G1145-P1145)*H1145*Overview!$F$29*'='!G1145^3</f>
        <v>698.71168739595021</v>
      </c>
      <c r="R1145" s="57">
        <f t="shared" si="102"/>
        <v>0</v>
      </c>
      <c r="S1145" s="58">
        <f t="shared" si="103"/>
        <v>9.4984073503701766E-4</v>
      </c>
      <c r="T1145" s="58">
        <f>IF(D1145&lt;Overview!$F$18,(1-Overview!$F$9)*'='!Q1145-'='!D1145*'='!O1145,0)</f>
        <v>0</v>
      </c>
      <c r="U1145" s="54">
        <f>IF(D1145&gt;=Overview!$F$18,(1-Overview!$F$9)*'='!Q1145-Overview!$F$18*'='!O1145,0)</f>
        <v>59.110742233003123</v>
      </c>
      <c r="V1145" s="2"/>
      <c r="W1145" s="112">
        <f>G1145/Overview!$F$19</f>
        <v>4.8424051240777635</v>
      </c>
      <c r="X1145" s="60">
        <f>G1145^3*(1+H1145*Overview!$F$38)</f>
        <v>44.351118076905948</v>
      </c>
      <c r="Y1145" s="61">
        <f>G1145^3*Overview!$F$42*(1+Overview!$F$38*H1145)+I1145*Overview!$F$39/Overview!$F$40</f>
        <v>4.1498789180351636</v>
      </c>
      <c r="AD1145" s="2"/>
    </row>
    <row r="1146" spans="1:30">
      <c r="A1146" s="34">
        <v>1143</v>
      </c>
      <c r="B1146">
        <v>1</v>
      </c>
      <c r="C1146">
        <v>24</v>
      </c>
      <c r="D1146" s="149">
        <f t="shared" si="104"/>
        <v>178.09744310451387</v>
      </c>
      <c r="E1146" s="125">
        <f>B1146/(B1146+Overview!$F$22)</f>
        <v>0.58823529411764708</v>
      </c>
      <c r="F1146" s="118">
        <f>EXP(Overview!$F$21/Overview!$F$5-Overview!$F$21/('='!C1146+273.15))</f>
        <v>1.2060497570954571</v>
      </c>
      <c r="G1146" s="77">
        <f t="shared" si="105"/>
        <v>3.2807108312729065</v>
      </c>
      <c r="H1146" s="115">
        <f t="shared" si="106"/>
        <v>0.58823529411764708</v>
      </c>
      <c r="I1146" s="80">
        <f>IF((A1146-Overview!$F$43)/365=ROUND((A1146-Overview!$F$43)/365,0),I1145*0.05,I1145+U1145)</f>
        <v>3701.4981946386856</v>
      </c>
      <c r="J1146" s="70">
        <f>IF(D1146&lt;Overview!$F$16,1,'='!G1146/Overview!$F$26)</f>
        <v>142.02211390791803</v>
      </c>
      <c r="K1146" s="71">
        <f>IF(D1146&lt;Overview!$F$17,'='!G1146/Overview!$F$26,Overview!$F$33)</f>
        <v>9.1428571428571423</v>
      </c>
      <c r="L1146" s="72">
        <f t="shared" si="107"/>
        <v>9.1428571428571423</v>
      </c>
      <c r="M1146" s="81">
        <f>MIN(1,Overview!$F$44*F1146*(G1146-Overview!$F$25)^2+0.2)</f>
        <v>1</v>
      </c>
      <c r="N1146" s="48">
        <f>L1146*F1146*Overview!$F$8</f>
        <v>0.12482270400293095</v>
      </c>
      <c r="O1146" s="48">
        <f>F1146*Overview!$F$6</f>
        <v>2.3686817229354781E-3</v>
      </c>
      <c r="P1146" s="122">
        <f>N1146*(H1146/G1146-(1+Overview!$F$35/'='!G1146)/(Overview!$F$37*Overview!$F$33))/('='!H1146+Overview!$F$36)</f>
        <v>8.6692737148650028E-4</v>
      </c>
      <c r="Q1146" s="128">
        <f>(N1146/G1146-P1146)*H1146*Overview!$F$29*'='!G1146^3</f>
        <v>699.14730983066931</v>
      </c>
      <c r="R1146" s="57">
        <f t="shared" si="102"/>
        <v>0</v>
      </c>
      <c r="S1146" s="58">
        <f t="shared" si="103"/>
        <v>9.4804600585423737E-4</v>
      </c>
      <c r="T1146" s="58">
        <f>IF(D1146&lt;Overview!$F$18,(1-Overview!$F$9)*'='!Q1146-'='!D1146*'='!O1146,0)</f>
        <v>0</v>
      </c>
      <c r="U1146" s="54">
        <f>IF(D1146&gt;=Overview!$F$18,(1-Overview!$F$9)*'='!Q1146-Overview!$F$18*'='!O1146,0)</f>
        <v>59.147857264441193</v>
      </c>
      <c r="V1146" s="2"/>
      <c r="W1146" s="112">
        <f>G1146/Overview!$F$19</f>
        <v>4.8438075170130022</v>
      </c>
      <c r="X1146" s="60">
        <f>G1146^3*(1+H1146*Overview!$F$38)</f>
        <v>44.389662379380255</v>
      </c>
      <c r="Y1146" s="61">
        <f>G1146^3*Overview!$F$42*(1+Overview!$F$38*H1146)+I1146*Overview!$F$39/Overview!$F$40</f>
        <v>4.1559165356930681</v>
      </c>
      <c r="AD1146" s="2"/>
    </row>
    <row r="1147" spans="1:30">
      <c r="A1147" s="34">
        <v>1144</v>
      </c>
      <c r="B1147">
        <v>1</v>
      </c>
      <c r="C1147">
        <v>24</v>
      </c>
      <c r="D1147" s="149">
        <f t="shared" si="104"/>
        <v>178.09744310451387</v>
      </c>
      <c r="E1147" s="125">
        <f>B1147/(B1147+Overview!$F$22)</f>
        <v>0.58823529411764708</v>
      </c>
      <c r="F1147" s="118">
        <f>EXP(Overview!$F$21/Overview!$F$5-Overview!$F$21/('='!C1147+273.15))</f>
        <v>1.2060497570954571</v>
      </c>
      <c r="G1147" s="77">
        <f t="shared" si="105"/>
        <v>3.2816588772787609</v>
      </c>
      <c r="H1147" s="115">
        <f t="shared" si="106"/>
        <v>0.58823529411764708</v>
      </c>
      <c r="I1147" s="80">
        <f>IF((A1147-Overview!$F$43)/365=ROUND((A1147-Overview!$F$43)/365,0),I1146*0.05,I1146+U1146)</f>
        <v>3760.6460519031266</v>
      </c>
      <c r="J1147" s="70">
        <f>IF(D1147&lt;Overview!$F$16,1,'='!G1147/Overview!$F$26)</f>
        <v>142.06315486055243</v>
      </c>
      <c r="K1147" s="71">
        <f>IF(D1147&lt;Overview!$F$17,'='!G1147/Overview!$F$26,Overview!$F$33)</f>
        <v>9.1428571428571423</v>
      </c>
      <c r="L1147" s="72">
        <f t="shared" si="107"/>
        <v>9.1428571428571423</v>
      </c>
      <c r="M1147" s="81">
        <f>MIN(1,Overview!$F$44*F1147*(G1147-Overview!$F$25)^2+0.2)</f>
        <v>1</v>
      </c>
      <c r="N1147" s="48">
        <f>L1147*F1147*Overview!$F$8</f>
        <v>0.12482270400293095</v>
      </c>
      <c r="O1147" s="48">
        <f>F1147*Overview!$F$6</f>
        <v>2.3686817229354781E-3</v>
      </c>
      <c r="P1147" s="122">
        <f>N1147*(H1147/G1147-(1+Overview!$F$35/'='!G1147)/(Overview!$F$37*Overview!$F$33))/('='!H1147+Overview!$F$36)</f>
        <v>8.6503933212574223E-4</v>
      </c>
      <c r="Q1147" s="128">
        <f>(N1147/G1147-P1147)*H1147*Overview!$F$29*'='!G1147^3</f>
        <v>699.58226167061196</v>
      </c>
      <c r="R1147" s="57">
        <f t="shared" si="102"/>
        <v>0</v>
      </c>
      <c r="S1147" s="58">
        <f t="shared" si="103"/>
        <v>9.4625466782191083E-4</v>
      </c>
      <c r="T1147" s="58">
        <f>IF(D1147&lt;Overview!$F$18,(1-Overview!$F$9)*'='!Q1147-'='!D1147*'='!O1147,0)</f>
        <v>0</v>
      </c>
      <c r="U1147" s="54">
        <f>IF(D1147&gt;=Overview!$F$18,(1-Overview!$F$9)*'='!Q1147-Overview!$F$18*'='!O1147,0)</f>
        <v>59.184915161204309</v>
      </c>
      <c r="V1147" s="2"/>
      <c r="W1147" s="112">
        <f>G1147/Overview!$F$19</f>
        <v>4.8452072601192393</v>
      </c>
      <c r="X1147" s="60">
        <f>G1147^3*(1+H1147*Overview!$F$38)</f>
        <v>44.428156114322782</v>
      </c>
      <c r="Y1147" s="61">
        <f>G1147^3*Overview!$F$42*(1+Overview!$F$38*H1147)+I1147*Overview!$F$39/Overview!$F$40</f>
        <v>4.1619512150899318</v>
      </c>
      <c r="AD1147" s="2"/>
    </row>
    <row r="1148" spans="1:30">
      <c r="A1148" s="34">
        <v>1145</v>
      </c>
      <c r="B1148">
        <v>1</v>
      </c>
      <c r="C1148">
        <v>24</v>
      </c>
      <c r="D1148" s="149">
        <f t="shared" si="104"/>
        <v>178.09744310451387</v>
      </c>
      <c r="E1148" s="125">
        <f>B1148/(B1148+Overview!$F$22)</f>
        <v>0.58823529411764708</v>
      </c>
      <c r="F1148" s="118">
        <f>EXP(Overview!$F$21/Overview!$F$5-Overview!$F$21/('='!C1148+273.15))</f>
        <v>1.2060497570954571</v>
      </c>
      <c r="G1148" s="77">
        <f t="shared" si="105"/>
        <v>3.2826051319465828</v>
      </c>
      <c r="H1148" s="115">
        <f t="shared" si="106"/>
        <v>0.58823529411764708</v>
      </c>
      <c r="I1148" s="80">
        <f>IF((A1148-Overview!$F$43)/365=ROUND((A1148-Overview!$F$43)/365,0),I1147*0.05,I1147+U1147)</f>
        <v>3819.8309670643307</v>
      </c>
      <c r="J1148" s="70">
        <f>IF(D1148&lt;Overview!$F$16,1,'='!G1148/Overview!$F$26)</f>
        <v>142.10411826608583</v>
      </c>
      <c r="K1148" s="71">
        <f>IF(D1148&lt;Overview!$F$17,'='!G1148/Overview!$F$26,Overview!$F$33)</f>
        <v>9.1428571428571423</v>
      </c>
      <c r="L1148" s="72">
        <f t="shared" si="107"/>
        <v>9.1428571428571423</v>
      </c>
      <c r="M1148" s="81">
        <f>MIN(1,Overview!$F$44*F1148*(G1148-Overview!$F$25)^2+0.2)</f>
        <v>1</v>
      </c>
      <c r="N1148" s="48">
        <f>L1148*F1148*Overview!$F$8</f>
        <v>0.12482270400293095</v>
      </c>
      <c r="O1148" s="48">
        <f>F1148*Overview!$F$6</f>
        <v>2.3686817229354781E-3</v>
      </c>
      <c r="P1148" s="122">
        <f>N1148*(H1148/G1148-(1+Overview!$F$35/'='!G1148)/(Overview!$F$37*Overview!$F$33))/('='!H1148+Overview!$F$36)</f>
        <v>8.631559477021585E-4</v>
      </c>
      <c r="Q1148" s="128">
        <f>(N1148/G1148-P1148)*H1148*Overview!$F$29*'='!G1148^3</f>
        <v>700.01654362244437</v>
      </c>
      <c r="R1148" s="57">
        <f t="shared" si="102"/>
        <v>0</v>
      </c>
      <c r="S1148" s="58">
        <f t="shared" si="103"/>
        <v>9.4446671453244063E-4</v>
      </c>
      <c r="T1148" s="58">
        <f>IF(D1148&lt;Overview!$F$18,(1-Overview!$F$9)*'='!Q1148-'='!D1148*'='!O1148,0)</f>
        <v>0</v>
      </c>
      <c r="U1148" s="54">
        <f>IF(D1148&gt;=Overview!$F$18,(1-Overview!$F$9)*'='!Q1148-Overview!$F$18*'='!O1148,0)</f>
        <v>59.221915983500431</v>
      </c>
      <c r="V1148" s="2"/>
      <c r="W1148" s="112">
        <f>G1148/Overview!$F$19</f>
        <v>4.8466043584033409</v>
      </c>
      <c r="X1148" s="60">
        <f>G1148^3*(1+H1148*Overview!$F$38)</f>
        <v>44.466599299640713</v>
      </c>
      <c r="Y1148" s="61">
        <f>G1148^3*Overview!$F$42*(1+Overview!$F$38*H1148)+I1148*Overview!$F$39/Overview!$F$40</f>
        <v>4.1679829553546401</v>
      </c>
      <c r="AD1148" s="2"/>
    </row>
    <row r="1149" spans="1:30">
      <c r="A1149" s="34">
        <v>1146</v>
      </c>
      <c r="B1149">
        <v>1</v>
      </c>
      <c r="C1149">
        <v>24</v>
      </c>
      <c r="D1149" s="149">
        <f t="shared" si="104"/>
        <v>178.09744310451387</v>
      </c>
      <c r="E1149" s="125">
        <f>B1149/(B1149+Overview!$F$22)</f>
        <v>0.58823529411764708</v>
      </c>
      <c r="F1149" s="118">
        <f>EXP(Overview!$F$21/Overview!$F$5-Overview!$F$21/('='!C1149+273.15))</f>
        <v>1.2060497570954571</v>
      </c>
      <c r="G1149" s="77">
        <f t="shared" si="105"/>
        <v>3.2835495986611152</v>
      </c>
      <c r="H1149" s="115">
        <f t="shared" si="106"/>
        <v>0.58823529411764708</v>
      </c>
      <c r="I1149" s="80">
        <f>IF((A1149-Overview!$F$43)/365=ROUND((A1149-Overview!$F$43)/365,0),I1148*0.05,I1148+U1148)</f>
        <v>3879.0528830478311</v>
      </c>
      <c r="J1149" s="70">
        <f>IF(D1149&lt;Overview!$F$16,1,'='!G1149/Overview!$F$26)</f>
        <v>142.14500427104394</v>
      </c>
      <c r="K1149" s="71">
        <f>IF(D1149&lt;Overview!$F$17,'='!G1149/Overview!$F$26,Overview!$F$33)</f>
        <v>9.1428571428571423</v>
      </c>
      <c r="L1149" s="72">
        <f t="shared" si="107"/>
        <v>9.1428571428571423</v>
      </c>
      <c r="M1149" s="81">
        <f>MIN(1,Overview!$F$44*F1149*(G1149-Overview!$F$25)^2+0.2)</f>
        <v>1</v>
      </c>
      <c r="N1149" s="48">
        <f>L1149*F1149*Overview!$F$8</f>
        <v>0.12482270400293095</v>
      </c>
      <c r="O1149" s="48">
        <f>F1149*Overview!$F$6</f>
        <v>2.3686817229354781E-3</v>
      </c>
      <c r="P1149" s="122">
        <f>N1149*(H1149/G1149-(1+Overview!$F$35/'='!G1149)/(Overview!$F$37*Overview!$F$33))/('='!H1149+Overview!$F$36)</f>
        <v>8.6127720437789701E-4</v>
      </c>
      <c r="Q1149" s="128">
        <f>(N1149/G1149-P1149)*H1149*Overview!$F$29*'='!G1149^3</f>
        <v>700.45015639352641</v>
      </c>
      <c r="R1149" s="57">
        <f t="shared" si="102"/>
        <v>0</v>
      </c>
      <c r="S1149" s="58">
        <f t="shared" si="103"/>
        <v>9.4268213959033704E-4</v>
      </c>
      <c r="T1149" s="58">
        <f>IF(D1149&lt;Overview!$F$18,(1-Overview!$F$9)*'='!Q1149-'='!D1149*'='!O1149,0)</f>
        <v>0</v>
      </c>
      <c r="U1149" s="54">
        <f>IF(D1149&gt;=Overview!$F$18,(1-Overview!$F$9)*'='!Q1149-Overview!$F$18*'='!O1149,0)</f>
        <v>59.25885979159662</v>
      </c>
      <c r="V1149" s="2"/>
      <c r="W1149" s="112">
        <f>G1149/Overview!$F$19</f>
        <v>4.8479988168627122</v>
      </c>
      <c r="X1149" s="60">
        <f>G1149^3*(1+H1149*Overview!$F$38)</f>
        <v>44.504991953464277</v>
      </c>
      <c r="Y1149" s="61">
        <f>G1149^3*Overview!$F$42*(1+Overview!$F$38*H1149)+I1149*Overview!$F$39/Overview!$F$40</f>
        <v>4.1740117556387721</v>
      </c>
      <c r="AD1149" s="2"/>
    </row>
    <row r="1150" spans="1:30">
      <c r="A1150" s="34">
        <v>1147</v>
      </c>
      <c r="B1150">
        <v>1</v>
      </c>
      <c r="C1150">
        <v>24</v>
      </c>
      <c r="D1150" s="149">
        <f t="shared" si="104"/>
        <v>178.09744310451387</v>
      </c>
      <c r="E1150" s="125">
        <f>B1150/(B1150+Overview!$F$22)</f>
        <v>0.58823529411764708</v>
      </c>
      <c r="F1150" s="118">
        <f>EXP(Overview!$F$21/Overview!$F$5-Overview!$F$21/('='!C1150+273.15))</f>
        <v>1.2060497570954571</v>
      </c>
      <c r="G1150" s="77">
        <f t="shared" si="105"/>
        <v>3.2844922808007055</v>
      </c>
      <c r="H1150" s="115">
        <f t="shared" si="106"/>
        <v>0.58823529411764708</v>
      </c>
      <c r="I1150" s="80">
        <f>IF((A1150-Overview!$F$43)/365=ROUND((A1150-Overview!$F$43)/365,0),I1149*0.05,I1149+U1149)</f>
        <v>3938.3117428394276</v>
      </c>
      <c r="J1150" s="70">
        <f>IF(D1150&lt;Overview!$F$16,1,'='!G1150/Overview!$F$26)</f>
        <v>142.18581302167556</v>
      </c>
      <c r="K1150" s="71">
        <f>IF(D1150&lt;Overview!$F$17,'='!G1150/Overview!$F$26,Overview!$F$33)</f>
        <v>9.1428571428571423</v>
      </c>
      <c r="L1150" s="72">
        <f t="shared" si="107"/>
        <v>9.1428571428571423</v>
      </c>
      <c r="M1150" s="81">
        <f>MIN(1,Overview!$F$44*F1150*(G1150-Overview!$F$25)^2+0.2)</f>
        <v>1</v>
      </c>
      <c r="N1150" s="48">
        <f>L1150*F1150*Overview!$F$8</f>
        <v>0.12482270400293095</v>
      </c>
      <c r="O1150" s="48">
        <f>F1150*Overview!$F$6</f>
        <v>2.3686817229354781E-3</v>
      </c>
      <c r="P1150" s="122">
        <f>N1150*(H1150/G1150-(1+Overview!$F$35/'='!G1150)/(Overview!$F$37*Overview!$F$33))/('='!H1150+Overview!$F$36)</f>
        <v>8.5940308836666155E-4</v>
      </c>
      <c r="Q1150" s="128">
        <f>(N1150/G1150-P1150)*H1150*Overview!$F$29*'='!G1150^3</f>
        <v>700.88310069190311</v>
      </c>
      <c r="R1150" s="57">
        <f t="shared" si="102"/>
        <v>0</v>
      </c>
      <c r="S1150" s="58">
        <f t="shared" si="103"/>
        <v>9.4090093661219551E-4</v>
      </c>
      <c r="T1150" s="58">
        <f>IF(D1150&lt;Overview!$F$18,(1-Overview!$F$9)*'='!Q1150-'='!D1150*'='!O1150,0)</f>
        <v>0</v>
      </c>
      <c r="U1150" s="54">
        <f>IF(D1150&gt;=Overview!$F$18,(1-Overview!$F$9)*'='!Q1150-Overview!$F$18*'='!O1150,0)</f>
        <v>59.295746645818312</v>
      </c>
      <c r="V1150" s="2"/>
      <c r="W1150" s="112">
        <f>G1150/Overview!$F$19</f>
        <v>4.8493906404853178</v>
      </c>
      <c r="X1150" s="60">
        <f>G1150^3*(1+H1150*Overview!$F$38)</f>
        <v>44.543334094145543</v>
      </c>
      <c r="Y1150" s="61">
        <f>G1150^3*Overview!$F$42*(1+Overview!$F$38*H1150)+I1150*Overview!$F$39/Overview!$F$40</f>
        <v>4.1800376151164853</v>
      </c>
      <c r="AD1150" s="2"/>
    </row>
    <row r="1151" spans="1:30">
      <c r="A1151" s="34">
        <v>1148</v>
      </c>
      <c r="B1151">
        <v>1</v>
      </c>
      <c r="C1151">
        <v>24</v>
      </c>
      <c r="D1151" s="149">
        <f t="shared" si="104"/>
        <v>178.09744310451387</v>
      </c>
      <c r="E1151" s="125">
        <f>B1151/(B1151+Overview!$F$22)</f>
        <v>0.58823529411764708</v>
      </c>
      <c r="F1151" s="118">
        <f>EXP(Overview!$F$21/Overview!$F$5-Overview!$F$21/('='!C1151+273.15))</f>
        <v>1.2060497570954571</v>
      </c>
      <c r="G1151" s="77">
        <f t="shared" si="105"/>
        <v>3.2854331817373179</v>
      </c>
      <c r="H1151" s="115">
        <f t="shared" si="106"/>
        <v>0.58823529411764708</v>
      </c>
      <c r="I1151" s="80">
        <f>IF((A1151-Overview!$F$43)/365=ROUND((A1151-Overview!$F$43)/365,0),I1150*0.05,I1150+U1150)</f>
        <v>3997.6074894852459</v>
      </c>
      <c r="J1151" s="70">
        <f>IF(D1151&lt;Overview!$F$16,1,'='!G1151/Overview!$F$26)</f>
        <v>142.22654466395315</v>
      </c>
      <c r="K1151" s="71">
        <f>IF(D1151&lt;Overview!$F$17,'='!G1151/Overview!$F$26,Overview!$F$33)</f>
        <v>9.1428571428571423</v>
      </c>
      <c r="L1151" s="72">
        <f t="shared" si="107"/>
        <v>9.1428571428571423</v>
      </c>
      <c r="M1151" s="81">
        <f>MIN(1,Overview!$F$44*F1151*(G1151-Overview!$F$25)^2+0.2)</f>
        <v>1</v>
      </c>
      <c r="N1151" s="48">
        <f>L1151*F1151*Overview!$F$8</f>
        <v>0.12482270400293095</v>
      </c>
      <c r="O1151" s="48">
        <f>F1151*Overview!$F$6</f>
        <v>2.3686817229354781E-3</v>
      </c>
      <c r="P1151" s="122">
        <f>N1151*(H1151/G1151-(1+Overview!$F$35/'='!G1151)/(Overview!$F$37*Overview!$F$33))/('='!H1151+Overview!$F$36)</f>
        <v>8.5753358593346879E-4</v>
      </c>
      <c r="Q1151" s="128">
        <f>(N1151/G1151-P1151)*H1151*Overview!$F$29*'='!G1151^3</f>
        <v>701.31537722629594</v>
      </c>
      <c r="R1151" s="57">
        <f t="shared" si="102"/>
        <v>0</v>
      </c>
      <c r="S1151" s="58">
        <f t="shared" si="103"/>
        <v>9.3912309922666935E-4</v>
      </c>
      <c r="T1151" s="58">
        <f>IF(D1151&lt;Overview!$F$18,(1-Overview!$F$9)*'='!Q1151-'='!D1151*'='!O1151,0)</f>
        <v>0</v>
      </c>
      <c r="U1151" s="54">
        <f>IF(D1151&gt;=Overview!$F$18,(1-Overview!$F$9)*'='!Q1151-Overview!$F$18*'='!O1151,0)</f>
        <v>59.332576606548578</v>
      </c>
      <c r="V1151" s="2"/>
      <c r="W1151" s="112">
        <f>G1151/Overview!$F$19</f>
        <v>4.8507798342496944</v>
      </c>
      <c r="X1151" s="60">
        <f>G1151^3*(1+H1151*Overview!$F$38)</f>
        <v>44.581625740257238</v>
      </c>
      <c r="Y1151" s="61">
        <f>G1151^3*Overview!$F$42*(1+Overview!$F$38*H1151)+I1151*Overview!$F$39/Overview!$F$40</f>
        <v>4.1860605329844196</v>
      </c>
      <c r="AD1151" s="2"/>
    </row>
    <row r="1152" spans="1:30">
      <c r="A1152" s="34">
        <v>1149</v>
      </c>
      <c r="B1152">
        <v>1</v>
      </c>
      <c r="C1152">
        <v>24</v>
      </c>
      <c r="D1152" s="149">
        <f t="shared" si="104"/>
        <v>178.09744310451387</v>
      </c>
      <c r="E1152" s="125">
        <f>B1152/(B1152+Overview!$F$22)</f>
        <v>0.58823529411764708</v>
      </c>
      <c r="F1152" s="118">
        <f>EXP(Overview!$F$21/Overview!$F$5-Overview!$F$21/('='!C1152+273.15))</f>
        <v>1.2060497570954571</v>
      </c>
      <c r="G1152" s="77">
        <f t="shared" si="105"/>
        <v>3.2863723048365445</v>
      </c>
      <c r="H1152" s="115">
        <f t="shared" si="106"/>
        <v>0.58823529411764708</v>
      </c>
      <c r="I1152" s="80">
        <f>IF((A1152-Overview!$F$43)/365=ROUND((A1152-Overview!$F$43)/365,0),I1151*0.05,I1151+U1151)</f>
        <v>4056.9400660917945</v>
      </c>
      <c r="J1152" s="70">
        <f>IF(D1152&lt;Overview!$F$16,1,'='!G1152/Overview!$F$26)</f>
        <v>142.26719934357337</v>
      </c>
      <c r="K1152" s="71">
        <f>IF(D1152&lt;Overview!$F$17,'='!G1152/Overview!$F$26,Overview!$F$33)</f>
        <v>9.1428571428571423</v>
      </c>
      <c r="L1152" s="72">
        <f t="shared" si="107"/>
        <v>9.1428571428571423</v>
      </c>
      <c r="M1152" s="81">
        <f>MIN(1,Overview!$F$44*F1152*(G1152-Overview!$F$25)^2+0.2)</f>
        <v>1</v>
      </c>
      <c r="N1152" s="48">
        <f>L1152*F1152*Overview!$F$8</f>
        <v>0.12482270400293095</v>
      </c>
      <c r="O1152" s="48">
        <f>F1152*Overview!$F$6</f>
        <v>2.3686817229354781E-3</v>
      </c>
      <c r="P1152" s="122">
        <f>N1152*(H1152/G1152-(1+Overview!$F$35/'='!G1152)/(Overview!$F$37*Overview!$F$33))/('='!H1152+Overview!$F$36)</f>
        <v>8.5566868339441969E-4</v>
      </c>
      <c r="Q1152" s="128">
        <f>(N1152/G1152-P1152)*H1152*Overview!$F$29*'='!G1152^3</f>
        <v>701.74698670609473</v>
      </c>
      <c r="R1152" s="57">
        <f t="shared" si="102"/>
        <v>0</v>
      </c>
      <c r="S1152" s="58">
        <f t="shared" si="103"/>
        <v>9.3734862107445679E-4</v>
      </c>
      <c r="T1152" s="58">
        <f>IF(D1152&lt;Overview!$F$18,(1-Overview!$F$9)*'='!Q1152-'='!D1152*'='!O1152,0)</f>
        <v>0</v>
      </c>
      <c r="U1152" s="54">
        <f>IF(D1152&gt;=Overview!$F$18,(1-Overview!$F$9)*'='!Q1152-Overview!$F$18*'='!O1152,0)</f>
        <v>59.369349734227441</v>
      </c>
      <c r="V1152" s="2"/>
      <c r="W1152" s="112">
        <f>G1152/Overview!$F$19</f>
        <v>4.8521664031249729</v>
      </c>
      <c r="X1152" s="60">
        <f>G1152^3*(1+H1152*Overview!$F$38)</f>
        <v>44.61986691059159</v>
      </c>
      <c r="Y1152" s="61">
        <f>G1152^3*Overview!$F$42*(1+Overview!$F$38*H1152)+I1152*Overview!$F$39/Overview!$F$40</f>
        <v>4.1920805084615953</v>
      </c>
      <c r="AD1152" s="2"/>
    </row>
    <row r="1153" spans="1:30">
      <c r="A1153" s="34">
        <v>1150</v>
      </c>
      <c r="B1153">
        <v>1</v>
      </c>
      <c r="C1153">
        <v>24</v>
      </c>
      <c r="D1153" s="149">
        <f t="shared" si="104"/>
        <v>178.09744310451387</v>
      </c>
      <c r="E1153" s="125">
        <f>B1153/(B1153+Overview!$F$22)</f>
        <v>0.58823529411764708</v>
      </c>
      <c r="F1153" s="118">
        <f>EXP(Overview!$F$21/Overview!$F$5-Overview!$F$21/('='!C1153+273.15))</f>
        <v>1.2060497570954571</v>
      </c>
      <c r="G1153" s="77">
        <f t="shared" si="105"/>
        <v>3.2873096534576192</v>
      </c>
      <c r="H1153" s="115">
        <f t="shared" si="106"/>
        <v>0.58823529411764708</v>
      </c>
      <c r="I1153" s="80">
        <f>IF((A1153-Overview!$F$43)/365=ROUND((A1153-Overview!$F$43)/365,0),I1152*0.05,I1152+U1152)</f>
        <v>4116.3094158260219</v>
      </c>
      <c r="J1153" s="70">
        <f>IF(D1153&lt;Overview!$F$16,1,'='!G1153/Overview!$F$26)</f>
        <v>142.30777720595754</v>
      </c>
      <c r="K1153" s="71">
        <f>IF(D1153&lt;Overview!$F$17,'='!G1153/Overview!$F$26,Overview!$F$33)</f>
        <v>9.1428571428571423</v>
      </c>
      <c r="L1153" s="72">
        <f t="shared" si="107"/>
        <v>9.1428571428571423</v>
      </c>
      <c r="M1153" s="81">
        <f>MIN(1,Overview!$F$44*F1153*(G1153-Overview!$F$25)^2+0.2)</f>
        <v>1</v>
      </c>
      <c r="N1153" s="48">
        <f>L1153*F1153*Overview!$F$8</f>
        <v>0.12482270400293095</v>
      </c>
      <c r="O1153" s="48">
        <f>F1153*Overview!$F$6</f>
        <v>2.3686817229354781E-3</v>
      </c>
      <c r="P1153" s="122">
        <f>N1153*(H1153/G1153-(1+Overview!$F$35/'='!G1153)/(Overview!$F$37*Overview!$F$33))/('='!H1153+Overview!$F$36)</f>
        <v>8.5380836711645188E-4</v>
      </c>
      <c r="Q1153" s="128">
        <f>(N1153/G1153-P1153)*H1153*Overview!$F$29*'='!G1153^3</f>
        <v>702.17792984134894</v>
      </c>
      <c r="R1153" s="57">
        <f t="shared" si="102"/>
        <v>0</v>
      </c>
      <c r="S1153" s="58">
        <f t="shared" si="103"/>
        <v>9.3557749580826634E-4</v>
      </c>
      <c r="T1153" s="58">
        <f>IF(D1153&lt;Overview!$F$18,(1-Overview!$F$9)*'='!Q1153-'='!D1153*'='!O1153,0)</f>
        <v>0</v>
      </c>
      <c r="U1153" s="54">
        <f>IF(D1153&gt;=Overview!$F$18,(1-Overview!$F$9)*'='!Q1153-Overview!$F$18*'='!O1153,0)</f>
        <v>59.4060660893511</v>
      </c>
      <c r="V1153" s="2"/>
      <c r="W1153" s="112">
        <f>G1153/Overview!$F$19</f>
        <v>4.853550352070898</v>
      </c>
      <c r="X1153" s="60">
        <f>G1153^3*(1+H1153*Overview!$F$38)</f>
        <v>44.658057624159113</v>
      </c>
      <c r="Y1153" s="61">
        <f>G1153^3*Overview!$F$42*(1+Overview!$F$38*H1153)+I1153*Overview!$F$39/Overview!$F$40</f>
        <v>4.1980975407893046</v>
      </c>
      <c r="AD1153" s="2"/>
    </row>
    <row r="1154" spans="1:30">
      <c r="A1154" s="34">
        <v>1151</v>
      </c>
      <c r="B1154">
        <v>1</v>
      </c>
      <c r="C1154">
        <v>24</v>
      </c>
      <c r="D1154" s="149">
        <f t="shared" si="104"/>
        <v>178.09744310451387</v>
      </c>
      <c r="E1154" s="125">
        <f>B1154/(B1154+Overview!$F$22)</f>
        <v>0.58823529411764708</v>
      </c>
      <c r="F1154" s="118">
        <f>EXP(Overview!$F$21/Overview!$F$5-Overview!$F$21/('='!C1154+273.15))</f>
        <v>1.2060497570954571</v>
      </c>
      <c r="G1154" s="77">
        <f t="shared" si="105"/>
        <v>3.2882452309534274</v>
      </c>
      <c r="H1154" s="115">
        <f t="shared" si="106"/>
        <v>0.58823529411764708</v>
      </c>
      <c r="I1154" s="80">
        <f>IF((A1154-Overview!$F$43)/365=ROUND((A1154-Overview!$F$43)/365,0),I1153*0.05,I1153+U1153)</f>
        <v>4175.7154819153729</v>
      </c>
      <c r="J1154" s="70">
        <f>IF(D1154&lt;Overview!$F$16,1,'='!G1154/Overview!$F$26)</f>
        <v>142.34827839625228</v>
      </c>
      <c r="K1154" s="71">
        <f>IF(D1154&lt;Overview!$F$17,'='!G1154/Overview!$F$26,Overview!$F$33)</f>
        <v>9.1428571428571423</v>
      </c>
      <c r="L1154" s="72">
        <f t="shared" si="107"/>
        <v>9.1428571428571423</v>
      </c>
      <c r="M1154" s="81">
        <f>MIN(1,Overview!$F$44*F1154*(G1154-Overview!$F$25)^2+0.2)</f>
        <v>1</v>
      </c>
      <c r="N1154" s="48">
        <f>L1154*F1154*Overview!$F$8</f>
        <v>0.12482270400293095</v>
      </c>
      <c r="O1154" s="48">
        <f>F1154*Overview!$F$6</f>
        <v>2.3686817229354781E-3</v>
      </c>
      <c r="P1154" s="122">
        <f>N1154*(H1154/G1154-(1+Overview!$F$35/'='!G1154)/(Overview!$F$37*Overview!$F$33))/('='!H1154+Overview!$F$36)</f>
        <v>8.519526235171124E-4</v>
      </c>
      <c r="Q1154" s="128">
        <f>(N1154/G1154-P1154)*H1154*Overview!$F$29*'='!G1154^3</f>
        <v>702.6082073427599</v>
      </c>
      <c r="R1154" s="57">
        <f t="shared" si="102"/>
        <v>0</v>
      </c>
      <c r="S1154" s="58">
        <f t="shared" si="103"/>
        <v>9.3380971709280177E-4</v>
      </c>
      <c r="T1154" s="58">
        <f>IF(D1154&lt;Overview!$F$18,(1-Overview!$F$9)*'='!Q1154-'='!D1154*'='!O1154,0)</f>
        <v>0</v>
      </c>
      <c r="U1154" s="54">
        <f>IF(D1154&gt;=Overview!$F$18,(1-Overview!$F$9)*'='!Q1154-Overview!$F$18*'='!O1154,0)</f>
        <v>59.44272573247131</v>
      </c>
      <c r="V1154" s="2"/>
      <c r="W1154" s="112">
        <f>G1154/Overview!$F$19</f>
        <v>4.8549316860378378</v>
      </c>
      <c r="X1154" s="60">
        <f>G1154^3*(1+H1154*Overview!$F$38)</f>
        <v>44.696197900187457</v>
      </c>
      <c r="Y1154" s="61">
        <f>G1154^3*Overview!$F$42*(1+Overview!$F$38*H1154)+I1154*Overview!$F$39/Overview!$F$40</f>
        <v>4.2041116292310114</v>
      </c>
      <c r="AD1154" s="2"/>
    </row>
    <row r="1155" spans="1:30">
      <c r="A1155" s="34">
        <v>1152</v>
      </c>
      <c r="B1155">
        <v>1</v>
      </c>
      <c r="C1155">
        <v>24</v>
      </c>
      <c r="D1155" s="149">
        <f t="shared" si="104"/>
        <v>178.09744310451387</v>
      </c>
      <c r="E1155" s="125">
        <f>B1155/(B1155+Overview!$F$22)</f>
        <v>0.58823529411764708</v>
      </c>
      <c r="F1155" s="118">
        <f>EXP(Overview!$F$21/Overview!$F$5-Overview!$F$21/('='!C1155+273.15))</f>
        <v>1.2060497570954571</v>
      </c>
      <c r="G1155" s="77">
        <f t="shared" si="105"/>
        <v>3.2891790406705201</v>
      </c>
      <c r="H1155" s="115">
        <f t="shared" si="106"/>
        <v>0.58823529411764708</v>
      </c>
      <c r="I1155" s="80">
        <f>IF((A1155-Overview!$F$43)/365=ROUND((A1155-Overview!$F$43)/365,0),I1154*0.05,I1154+U1154)</f>
        <v>4235.1582076478444</v>
      </c>
      <c r="J1155" s="70">
        <f>IF(D1155&lt;Overview!$F$16,1,'='!G1155/Overview!$F$26)</f>
        <v>142.38870305932988</v>
      </c>
      <c r="K1155" s="71">
        <f>IF(D1155&lt;Overview!$F$17,'='!G1155/Overview!$F$26,Overview!$F$33)</f>
        <v>9.1428571428571423</v>
      </c>
      <c r="L1155" s="72">
        <f t="shared" si="107"/>
        <v>9.1428571428571423</v>
      </c>
      <c r="M1155" s="81">
        <f>MIN(1,Overview!$F$44*F1155*(G1155-Overview!$F$25)^2+0.2)</f>
        <v>1</v>
      </c>
      <c r="N1155" s="48">
        <f>L1155*F1155*Overview!$F$8</f>
        <v>0.12482270400293095</v>
      </c>
      <c r="O1155" s="48">
        <f>F1155*Overview!$F$6</f>
        <v>2.3686817229354781E-3</v>
      </c>
      <c r="P1155" s="122">
        <f>N1155*(H1155/G1155-(1+Overview!$F$35/'='!G1155)/(Overview!$F$37*Overview!$F$33))/('='!H1155+Overview!$F$36)</f>
        <v>8.5010143906432084E-4</v>
      </c>
      <c r="Q1155" s="128">
        <f>(N1155/G1155-P1155)*H1155*Overview!$F$29*'='!G1155^3</f>
        <v>703.03781992167194</v>
      </c>
      <c r="R1155" s="57">
        <f t="shared" ref="R1155:R1218" si="108">(E1155*M1155-H1155)*N1155/G1155</f>
        <v>0</v>
      </c>
      <c r="S1155" s="58">
        <f t="shared" ref="S1155:S1218" si="109">G1155*P1155/3</f>
        <v>9.3204527860473721E-4</v>
      </c>
      <c r="T1155" s="58">
        <f>IF(D1155&lt;Overview!$F$18,(1-Overview!$F$9)*'='!Q1155-'='!D1155*'='!O1155,0)</f>
        <v>0</v>
      </c>
      <c r="U1155" s="54">
        <f>IF(D1155&gt;=Overview!$F$18,(1-Overview!$F$9)*'='!Q1155-Overview!$F$18*'='!O1155,0)</f>
        <v>59.479328724194616</v>
      </c>
      <c r="V1155" s="2"/>
      <c r="W1155" s="112">
        <f>G1155/Overview!$F$19</f>
        <v>4.8563104099668095</v>
      </c>
      <c r="X1155" s="60">
        <f>G1155^3*(1+H1155*Overview!$F$38)</f>
        <v>44.734287758120303</v>
      </c>
      <c r="Y1155" s="61">
        <f>G1155^3*Overview!$F$42*(1+Overview!$F$38*H1155)+I1155*Overview!$F$39/Overview!$F$40</f>
        <v>4.2101227730722517</v>
      </c>
      <c r="AD1155" s="2"/>
    </row>
    <row r="1156" spans="1:30">
      <c r="A1156" s="34">
        <v>1153</v>
      </c>
      <c r="B1156">
        <v>1</v>
      </c>
      <c r="C1156">
        <v>24</v>
      </c>
      <c r="D1156" s="149">
        <f t="shared" ref="D1156:D1219" si="110">D1155+T1155</f>
        <v>178.09744310451387</v>
      </c>
      <c r="E1156" s="125">
        <f>B1156/(B1156+Overview!$F$22)</f>
        <v>0.58823529411764708</v>
      </c>
      <c r="F1156" s="118">
        <f>EXP(Overview!$F$21/Overview!$F$5-Overview!$F$21/('='!C1156+273.15))</f>
        <v>1.2060497570954571</v>
      </c>
      <c r="G1156" s="77">
        <f t="shared" ref="G1156:G1219" si="111">G1155+S1155</f>
        <v>3.2901110859491247</v>
      </c>
      <c r="H1156" s="115">
        <f t="shared" ref="H1156:H1219" si="112">H1155+R1155</f>
        <v>0.58823529411764708</v>
      </c>
      <c r="I1156" s="80">
        <f>IF((A1156-Overview!$F$43)/365=ROUND((A1156-Overview!$F$43)/365,0),I1155*0.05,I1155+U1155)</f>
        <v>4294.637536372039</v>
      </c>
      <c r="J1156" s="70">
        <f>IF(D1156&lt;Overview!$F$16,1,'='!G1156/Overview!$F$26)</f>
        <v>142.42905133978894</v>
      </c>
      <c r="K1156" s="71">
        <f>IF(D1156&lt;Overview!$F$17,'='!G1156/Overview!$F$26,Overview!$F$33)</f>
        <v>9.1428571428571423</v>
      </c>
      <c r="L1156" s="72">
        <f t="shared" ref="L1156:L1219" si="113">IF(J1156=1,1,K1156)</f>
        <v>9.1428571428571423</v>
      </c>
      <c r="M1156" s="81">
        <f>MIN(1,Overview!$F$44*F1156*(G1156-Overview!$F$25)^2+0.2)</f>
        <v>1</v>
      </c>
      <c r="N1156" s="48">
        <f>L1156*F1156*Overview!$F$8</f>
        <v>0.12482270400293095</v>
      </c>
      <c r="O1156" s="48">
        <f>F1156*Overview!$F$6</f>
        <v>2.3686817229354781E-3</v>
      </c>
      <c r="P1156" s="122">
        <f>N1156*(H1156/G1156-(1+Overview!$F$35/'='!G1156)/(Overview!$F$37*Overview!$F$33))/('='!H1156+Overview!$F$36)</f>
        <v>8.4825480027614039E-4</v>
      </c>
      <c r="Q1156" s="128">
        <f>(N1156/G1156-P1156)*H1156*Overview!$F$29*'='!G1156^3</f>
        <v>703.46676829006435</v>
      </c>
      <c r="R1156" s="57">
        <f t="shared" si="108"/>
        <v>0</v>
      </c>
      <c r="S1156" s="58">
        <f t="shared" si="109"/>
        <v>9.3028417403269665E-4</v>
      </c>
      <c r="T1156" s="58">
        <f>IF(D1156&lt;Overview!$F$18,(1-Overview!$F$9)*'='!Q1156-'='!D1156*'='!O1156,0)</f>
        <v>0</v>
      </c>
      <c r="U1156" s="54">
        <f>IF(D1156&gt;=Overview!$F$18,(1-Overview!$F$9)*'='!Q1156-Overview!$F$18*'='!O1156,0)</f>
        <v>59.515875125181651</v>
      </c>
      <c r="V1156" s="2"/>
      <c r="W1156" s="112">
        <f>G1156/Overview!$F$19</f>
        <v>4.8576865287894941</v>
      </c>
      <c r="X1156" s="60">
        <f>G1156^3*(1+H1156*Overview!$F$38)</f>
        <v>44.772327217616059</v>
      </c>
      <c r="Y1156" s="61">
        <f>G1156^3*Overview!$F$42*(1+Overview!$F$38*H1156)+I1156*Overview!$F$39/Overview!$F$40</f>
        <v>4.2161309716205215</v>
      </c>
      <c r="AD1156" s="2"/>
    </row>
    <row r="1157" spans="1:30">
      <c r="A1157" s="34">
        <v>1154</v>
      </c>
      <c r="B1157">
        <v>1</v>
      </c>
      <c r="C1157">
        <v>24</v>
      </c>
      <c r="D1157" s="149">
        <f t="shared" si="110"/>
        <v>178.09744310451387</v>
      </c>
      <c r="E1157" s="125">
        <f>B1157/(B1157+Overview!$F$22)</f>
        <v>0.58823529411764708</v>
      </c>
      <c r="F1157" s="118">
        <f>EXP(Overview!$F$21/Overview!$F$5-Overview!$F$21/('='!C1157+273.15))</f>
        <v>1.2060497570954571</v>
      </c>
      <c r="G1157" s="77">
        <f t="shared" si="111"/>
        <v>3.2910413701231573</v>
      </c>
      <c r="H1157" s="115">
        <f t="shared" si="112"/>
        <v>0.58823529411764708</v>
      </c>
      <c r="I1157" s="80">
        <f>IF((A1157-Overview!$F$43)/365=ROUND((A1157-Overview!$F$43)/365,0),I1156*0.05,I1156+U1156)</f>
        <v>4354.153411497221</v>
      </c>
      <c r="J1157" s="70">
        <f>IF(D1157&lt;Overview!$F$16,1,'='!G1157/Overview!$F$26)</f>
        <v>142.46932338195487</v>
      </c>
      <c r="K1157" s="71">
        <f>IF(D1157&lt;Overview!$F$17,'='!G1157/Overview!$F$26,Overview!$F$33)</f>
        <v>9.1428571428571423</v>
      </c>
      <c r="L1157" s="72">
        <f t="shared" si="113"/>
        <v>9.1428571428571423</v>
      </c>
      <c r="M1157" s="81">
        <f>MIN(1,Overview!$F$44*F1157*(G1157-Overview!$F$25)^2+0.2)</f>
        <v>1</v>
      </c>
      <c r="N1157" s="48">
        <f>L1157*F1157*Overview!$F$8</f>
        <v>0.12482270400293095</v>
      </c>
      <c r="O1157" s="48">
        <f>F1157*Overview!$F$6</f>
        <v>2.3686817229354781E-3</v>
      </c>
      <c r="P1157" s="122">
        <f>N1157*(H1157/G1157-(1+Overview!$F$35/'='!G1157)/(Overview!$F$37*Overview!$F$33))/('='!H1157+Overview!$F$36)</f>
        <v>8.4641269372054027E-4</v>
      </c>
      <c r="Q1157" s="128">
        <f>(N1157/G1157-P1157)*H1157*Overview!$F$29*'='!G1157^3</f>
        <v>703.89505316054431</v>
      </c>
      <c r="R1157" s="57">
        <f t="shared" si="108"/>
        <v>0</v>
      </c>
      <c r="S1157" s="58">
        <f t="shared" si="109"/>
        <v>9.285263970772264E-4</v>
      </c>
      <c r="T1157" s="58">
        <f>IF(D1157&lt;Overview!$F$18,(1-Overview!$F$9)*'='!Q1157-'='!D1157*'='!O1157,0)</f>
        <v>0</v>
      </c>
      <c r="U1157" s="54">
        <f>IF(D1157&gt;=Overview!$F$18,(1-Overview!$F$9)*'='!Q1157-Overview!$F$18*'='!O1157,0)</f>
        <v>59.552364996146544</v>
      </c>
      <c r="V1157" s="2"/>
      <c r="W1157" s="112">
        <f>G1157/Overview!$F$19</f>
        <v>4.8590600474282555</v>
      </c>
      <c r="X1157" s="60">
        <f>G1157^3*(1+H1157*Overview!$F$38)</f>
        <v>44.810316298546866</v>
      </c>
      <c r="Y1157" s="61">
        <f>G1157^3*Overview!$F$42*(1+Overview!$F$38*H1157)+I1157*Overview!$F$39/Overview!$F$40</f>
        <v>4.2221362242051885</v>
      </c>
      <c r="AD1157" s="2"/>
    </row>
    <row r="1158" spans="1:30">
      <c r="A1158" s="34">
        <v>1155</v>
      </c>
      <c r="B1158">
        <v>1</v>
      </c>
      <c r="C1158">
        <v>24</v>
      </c>
      <c r="D1158" s="149">
        <f t="shared" si="110"/>
        <v>178.09744310451387</v>
      </c>
      <c r="E1158" s="125">
        <f>B1158/(B1158+Overview!$F$22)</f>
        <v>0.58823529411764708</v>
      </c>
      <c r="F1158" s="118">
        <f>EXP(Overview!$F$21/Overview!$F$5-Overview!$F$21/('='!C1158+273.15))</f>
        <v>1.2060497570954571</v>
      </c>
      <c r="G1158" s="77">
        <f t="shared" si="111"/>
        <v>3.2919698965202344</v>
      </c>
      <c r="H1158" s="115">
        <f t="shared" si="112"/>
        <v>0.58823529411764708</v>
      </c>
      <c r="I1158" s="80">
        <f>IF((A1158-Overview!$F$43)/365=ROUND((A1158-Overview!$F$43)/365,0),I1157*0.05,I1157+U1157)</f>
        <v>4413.7057764933679</v>
      </c>
      <c r="J1158" s="70">
        <f>IF(D1158&lt;Overview!$F$16,1,'='!G1158/Overview!$F$26)</f>
        <v>142.50951932988028</v>
      </c>
      <c r="K1158" s="71">
        <f>IF(D1158&lt;Overview!$F$17,'='!G1158/Overview!$F$26,Overview!$F$33)</f>
        <v>9.1428571428571423</v>
      </c>
      <c r="L1158" s="72">
        <f t="shared" si="113"/>
        <v>9.1428571428571423</v>
      </c>
      <c r="M1158" s="81">
        <f>MIN(1,Overview!$F$44*F1158*(G1158-Overview!$F$25)^2+0.2)</f>
        <v>1</v>
      </c>
      <c r="N1158" s="48">
        <f>L1158*F1158*Overview!$F$8</f>
        <v>0.12482270400293095</v>
      </c>
      <c r="O1158" s="48">
        <f>F1158*Overview!$F$6</f>
        <v>2.3686817229354781E-3</v>
      </c>
      <c r="P1158" s="122">
        <f>N1158*(H1158/G1158-(1+Overview!$F$35/'='!G1158)/(Overview!$F$37*Overview!$F$33))/('='!H1158+Overview!$F$36)</f>
        <v>8.4457510601517231E-4</v>
      </c>
      <c r="Q1158" s="128">
        <f>(N1158/G1158-P1158)*H1158*Overview!$F$29*'='!G1158^3</f>
        <v>704.32267524633573</v>
      </c>
      <c r="R1158" s="57">
        <f t="shared" si="108"/>
        <v>0</v>
      </c>
      <c r="S1158" s="58">
        <f t="shared" si="109"/>
        <v>9.2677194145077753E-4</v>
      </c>
      <c r="T1158" s="58">
        <f>IF(D1158&lt;Overview!$F$18,(1-Overview!$F$9)*'='!Q1158-'='!D1158*'='!O1158,0)</f>
        <v>0</v>
      </c>
      <c r="U1158" s="54">
        <f>IF(D1158&gt;=Overview!$F$18,(1-Overview!$F$9)*'='!Q1158-Overview!$F$18*'='!O1158,0)</f>
        <v>59.588798397855975</v>
      </c>
      <c r="V1158" s="2"/>
      <c r="W1158" s="112">
        <f>G1158/Overview!$F$19</f>
        <v>4.8604309707961528</v>
      </c>
      <c r="X1158" s="60">
        <f>G1158^3*(1+H1158*Overview!$F$38)</f>
        <v>44.8482550209973</v>
      </c>
      <c r="Y1158" s="61">
        <f>G1158^3*Overview!$F$42*(1+Overview!$F$38*H1158)+I1158*Overview!$F$39/Overview!$F$40</f>
        <v>4.228138530177378</v>
      </c>
      <c r="AD1158" s="2"/>
    </row>
    <row r="1159" spans="1:30">
      <c r="A1159" s="34">
        <v>1156</v>
      </c>
      <c r="B1159">
        <v>1</v>
      </c>
      <c r="C1159">
        <v>24</v>
      </c>
      <c r="D1159" s="149">
        <f t="shared" si="110"/>
        <v>178.09744310451387</v>
      </c>
      <c r="E1159" s="125">
        <f>B1159/(B1159+Overview!$F$22)</f>
        <v>0.58823529411764708</v>
      </c>
      <c r="F1159" s="118">
        <f>EXP(Overview!$F$21/Overview!$F$5-Overview!$F$21/('='!C1159+273.15))</f>
        <v>1.2060497570954571</v>
      </c>
      <c r="G1159" s="77">
        <f t="shared" si="111"/>
        <v>3.2928966684616854</v>
      </c>
      <c r="H1159" s="115">
        <f t="shared" si="112"/>
        <v>0.58823529411764708</v>
      </c>
      <c r="I1159" s="80">
        <f>IF((A1159-Overview!$F$43)/365=ROUND((A1159-Overview!$F$43)/365,0),I1158*0.05,I1158+U1158)</f>
        <v>4473.2945748912243</v>
      </c>
      <c r="J1159" s="70">
        <f>IF(D1159&lt;Overview!$F$16,1,'='!G1159/Overview!$F$26)</f>
        <v>142.54963932734569</v>
      </c>
      <c r="K1159" s="71">
        <f>IF(D1159&lt;Overview!$F$17,'='!G1159/Overview!$F$26,Overview!$F$33)</f>
        <v>9.1428571428571423</v>
      </c>
      <c r="L1159" s="72">
        <f t="shared" si="113"/>
        <v>9.1428571428571423</v>
      </c>
      <c r="M1159" s="81">
        <f>MIN(1,Overview!$F$44*F1159*(G1159-Overview!$F$25)^2+0.2)</f>
        <v>1</v>
      </c>
      <c r="N1159" s="48">
        <f>L1159*F1159*Overview!$F$8</f>
        <v>0.12482270400293095</v>
      </c>
      <c r="O1159" s="48">
        <f>F1159*Overview!$F$6</f>
        <v>2.3686817229354781E-3</v>
      </c>
      <c r="P1159" s="122">
        <f>N1159*(H1159/G1159-(1+Overview!$F$35/'='!G1159)/(Overview!$F$37*Overview!$F$33))/('='!H1159+Overview!$F$36)</f>
        <v>8.4274202382713802E-4</v>
      </c>
      <c r="Q1159" s="128">
        <f>(N1159/G1159-P1159)*H1159*Overview!$F$29*'='!G1159^3</f>
        <v>704.74963526127488</v>
      </c>
      <c r="R1159" s="57">
        <f t="shared" si="108"/>
        <v>0</v>
      </c>
      <c r="S1159" s="58">
        <f t="shared" si="109"/>
        <v>9.2502080087768039E-4</v>
      </c>
      <c r="T1159" s="58">
        <f>IF(D1159&lt;Overview!$F$18,(1-Overview!$F$9)*'='!Q1159-'='!D1159*'='!O1159,0)</f>
        <v>0</v>
      </c>
      <c r="U1159" s="54">
        <f>IF(D1159&gt;=Overview!$F$18,(1-Overview!$F$9)*'='!Q1159-Overview!$F$18*'='!O1159,0)</f>
        <v>59.625175391128785</v>
      </c>
      <c r="V1159" s="2"/>
      <c r="W1159" s="112">
        <f>G1159/Overview!$F$19</f>
        <v>4.8617993037969667</v>
      </c>
      <c r="X1159" s="60">
        <f>G1159^3*(1+H1159*Overview!$F$38)</f>
        <v>44.886143405263326</v>
      </c>
      <c r="Y1159" s="61">
        <f>G1159^3*Overview!$F$42*(1+Overview!$F$38*H1159)+I1159*Overview!$F$39/Overview!$F$40</f>
        <v>4.2341378889098822</v>
      </c>
      <c r="AD1159" s="2"/>
    </row>
    <row r="1160" spans="1:30">
      <c r="A1160" s="34">
        <v>1157</v>
      </c>
      <c r="B1160">
        <v>1</v>
      </c>
      <c r="C1160">
        <v>24</v>
      </c>
      <c r="D1160" s="149">
        <f t="shared" si="110"/>
        <v>178.09744310451387</v>
      </c>
      <c r="E1160" s="125">
        <f>B1160/(B1160+Overview!$F$22)</f>
        <v>0.58823529411764708</v>
      </c>
      <c r="F1160" s="118">
        <f>EXP(Overview!$F$21/Overview!$F$5-Overview!$F$21/('='!C1160+273.15))</f>
        <v>1.2060497570954571</v>
      </c>
      <c r="G1160" s="77">
        <f t="shared" si="111"/>
        <v>3.2938216892625629</v>
      </c>
      <c r="H1160" s="115">
        <f t="shared" si="112"/>
        <v>0.58823529411764708</v>
      </c>
      <c r="I1160" s="80">
        <f>IF((A1160-Overview!$F$43)/365=ROUND((A1160-Overview!$F$43)/365,0),I1159*0.05,I1159+U1159)</f>
        <v>4532.9197502823536</v>
      </c>
      <c r="J1160" s="70">
        <f>IF(D1160&lt;Overview!$F$16,1,'='!G1160/Overview!$F$26)</f>
        <v>142.58968351785987</v>
      </c>
      <c r="K1160" s="71">
        <f>IF(D1160&lt;Overview!$F$17,'='!G1160/Overview!$F$26,Overview!$F$33)</f>
        <v>9.1428571428571423</v>
      </c>
      <c r="L1160" s="72">
        <f t="shared" si="113"/>
        <v>9.1428571428571423</v>
      </c>
      <c r="M1160" s="81">
        <f>MIN(1,Overview!$F$44*F1160*(G1160-Overview!$F$25)^2+0.2)</f>
        <v>1</v>
      </c>
      <c r="N1160" s="48">
        <f>L1160*F1160*Overview!$F$8</f>
        <v>0.12482270400293095</v>
      </c>
      <c r="O1160" s="48">
        <f>F1160*Overview!$F$6</f>
        <v>2.3686817229354781E-3</v>
      </c>
      <c r="P1160" s="122">
        <f>N1160*(H1160/G1160-(1+Overview!$F$35/'='!G1160)/(Overview!$F$37*Overview!$F$33))/('='!H1160+Overview!$F$36)</f>
        <v>8.4091343387276431E-4</v>
      </c>
      <c r="Q1160" s="128">
        <f>(N1160/G1160-P1160)*H1160*Overview!$F$29*'='!G1160^3</f>
        <v>705.17593391979949</v>
      </c>
      <c r="R1160" s="57">
        <f t="shared" si="108"/>
        <v>0</v>
      </c>
      <c r="S1160" s="58">
        <f t="shared" si="109"/>
        <v>9.2327296909412368E-4</v>
      </c>
      <c r="T1160" s="58">
        <f>IF(D1160&lt;Overview!$F$18,(1-Overview!$F$9)*'='!Q1160-'='!D1160*'='!O1160,0)</f>
        <v>0</v>
      </c>
      <c r="U1160" s="54">
        <f>IF(D1160&gt;=Overview!$F$18,(1-Overview!$F$9)*'='!Q1160-Overview!$F$18*'='!O1160,0)</f>
        <v>59.661496036835082</v>
      </c>
      <c r="V1160" s="2"/>
      <c r="W1160" s="112">
        <f>G1160/Overview!$F$19</f>
        <v>4.8631650513252076</v>
      </c>
      <c r="X1160" s="60">
        <f>G1160^3*(1+H1160*Overview!$F$38)</f>
        <v>44.923981471851086</v>
      </c>
      <c r="Y1160" s="61">
        <f>G1160^3*Overview!$F$42*(1+Overview!$F$38*H1160)+I1160*Overview!$F$39/Overview!$F$40</f>
        <v>4.2401342997970488</v>
      </c>
      <c r="AD1160" s="2"/>
    </row>
    <row r="1161" spans="1:30">
      <c r="A1161" s="34">
        <v>1158</v>
      </c>
      <c r="B1161">
        <v>1</v>
      </c>
      <c r="C1161">
        <v>24</v>
      </c>
      <c r="D1161" s="149">
        <f t="shared" si="110"/>
        <v>178.09744310451387</v>
      </c>
      <c r="E1161" s="125">
        <f>B1161/(B1161+Overview!$F$22)</f>
        <v>0.58823529411764708</v>
      </c>
      <c r="F1161" s="118">
        <f>EXP(Overview!$F$21/Overview!$F$5-Overview!$F$21/('='!C1161+273.15))</f>
        <v>1.2060497570954571</v>
      </c>
      <c r="G1161" s="77">
        <f t="shared" si="111"/>
        <v>3.2947449622316571</v>
      </c>
      <c r="H1161" s="115">
        <f t="shared" si="112"/>
        <v>0.58823529411764708</v>
      </c>
      <c r="I1161" s="80">
        <f>IF((A1161-Overview!$F$43)/365=ROUND((A1161-Overview!$F$43)/365,0),I1160*0.05,I1160+U1160)</f>
        <v>4592.5812463191887</v>
      </c>
      <c r="J1161" s="70">
        <f>IF(D1161&lt;Overview!$F$16,1,'='!G1161/Overview!$F$26)</f>
        <v>142.62965204466047</v>
      </c>
      <c r="K1161" s="71">
        <f>IF(D1161&lt;Overview!$F$17,'='!G1161/Overview!$F$26,Overview!$F$33)</f>
        <v>9.1428571428571423</v>
      </c>
      <c r="L1161" s="72">
        <f t="shared" si="113"/>
        <v>9.1428571428571423</v>
      </c>
      <c r="M1161" s="81">
        <f>MIN(1,Overview!$F$44*F1161*(G1161-Overview!$F$25)^2+0.2)</f>
        <v>1</v>
      </c>
      <c r="N1161" s="48">
        <f>L1161*F1161*Overview!$F$8</f>
        <v>0.12482270400293095</v>
      </c>
      <c r="O1161" s="48">
        <f>F1161*Overview!$F$6</f>
        <v>2.3686817229354781E-3</v>
      </c>
      <c r="P1161" s="122">
        <f>N1161*(H1161/G1161-(1+Overview!$F$35/'='!G1161)/(Overview!$F$37*Overview!$F$33))/('='!H1161+Overview!$F$36)</f>
        <v>8.3908932291737643E-4</v>
      </c>
      <c r="Q1161" s="128">
        <f>(N1161/G1161-P1161)*H1161*Overview!$F$29*'='!G1161^3</f>
        <v>705.60157193694215</v>
      </c>
      <c r="R1161" s="57">
        <f t="shared" si="108"/>
        <v>0</v>
      </c>
      <c r="S1161" s="58">
        <f t="shared" si="109"/>
        <v>9.2152843984813276E-4</v>
      </c>
      <c r="T1161" s="58">
        <f>IF(D1161&lt;Overview!$F$18,(1-Overview!$F$9)*'='!Q1161-'='!D1161*'='!O1161,0)</f>
        <v>0</v>
      </c>
      <c r="U1161" s="54">
        <f>IF(D1161&gt;=Overview!$F$18,(1-Overview!$F$9)*'='!Q1161-Overview!$F$18*'='!O1161,0)</f>
        <v>59.697760395895635</v>
      </c>
      <c r="V1161" s="2"/>
      <c r="W1161" s="112">
        <f>G1161/Overview!$F$19</f>
        <v>4.8645282182661402</v>
      </c>
      <c r="X1161" s="60">
        <f>G1161^3*(1+H1161*Overview!$F$38)</f>
        <v>44.9617692414758</v>
      </c>
      <c r="Y1161" s="61">
        <f>G1161^3*Overview!$F$42*(1+Overview!$F$38*H1161)+I1161*Overview!$F$39/Overview!$F$40</f>
        <v>4.2461277622546918</v>
      </c>
      <c r="AD1161" s="2"/>
    </row>
    <row r="1162" spans="1:30">
      <c r="A1162" s="34">
        <v>1159</v>
      </c>
      <c r="B1162">
        <v>1</v>
      </c>
      <c r="C1162">
        <v>24</v>
      </c>
      <c r="D1162" s="149">
        <f t="shared" si="110"/>
        <v>178.09744310451387</v>
      </c>
      <c r="E1162" s="125">
        <f>B1162/(B1162+Overview!$F$22)</f>
        <v>0.58823529411764708</v>
      </c>
      <c r="F1162" s="118">
        <f>EXP(Overview!$F$21/Overview!$F$5-Overview!$F$21/('='!C1162+273.15))</f>
        <v>1.2060497570954571</v>
      </c>
      <c r="G1162" s="77">
        <f t="shared" si="111"/>
        <v>3.2956664906715054</v>
      </c>
      <c r="H1162" s="115">
        <f t="shared" si="112"/>
        <v>0.58823529411764708</v>
      </c>
      <c r="I1162" s="80">
        <f>IF((A1162-Overview!$F$43)/365=ROUND((A1162-Overview!$F$43)/365,0),I1161*0.05,I1161+U1161)</f>
        <v>4652.2790067150845</v>
      </c>
      <c r="J1162" s="70">
        <f>IF(D1162&lt;Overview!$F$16,1,'='!G1162/Overview!$F$26)</f>
        <v>142.66954505071453</v>
      </c>
      <c r="K1162" s="71">
        <f>IF(D1162&lt;Overview!$F$17,'='!G1162/Overview!$F$26,Overview!$F$33)</f>
        <v>9.1428571428571423</v>
      </c>
      <c r="L1162" s="72">
        <f t="shared" si="113"/>
        <v>9.1428571428571423</v>
      </c>
      <c r="M1162" s="81">
        <f>MIN(1,Overview!$F$44*F1162*(G1162-Overview!$F$25)^2+0.2)</f>
        <v>1</v>
      </c>
      <c r="N1162" s="48">
        <f>L1162*F1162*Overview!$F$8</f>
        <v>0.12482270400293095</v>
      </c>
      <c r="O1162" s="48">
        <f>F1162*Overview!$F$6</f>
        <v>2.3686817229354781E-3</v>
      </c>
      <c r="P1162" s="122">
        <f>N1162*(H1162/G1162-(1+Overview!$F$35/'='!G1162)/(Overview!$F$37*Overview!$F$33))/('='!H1162+Overview!$F$36)</f>
        <v>8.3726967777507193E-4</v>
      </c>
      <c r="Q1162" s="128">
        <f>(N1162/G1162-P1162)*H1162*Overview!$F$29*'='!G1162^3</f>
        <v>706.02655002832171</v>
      </c>
      <c r="R1162" s="57">
        <f t="shared" si="108"/>
        <v>0</v>
      </c>
      <c r="S1162" s="58">
        <f t="shared" si="109"/>
        <v>9.1978720689954441E-4</v>
      </c>
      <c r="T1162" s="58">
        <f>IF(D1162&lt;Overview!$F$18,(1-Overview!$F$9)*'='!Q1162-'='!D1162*'='!O1162,0)</f>
        <v>0</v>
      </c>
      <c r="U1162" s="54">
        <f>IF(D1162&gt;=Overview!$F$18,(1-Overview!$F$9)*'='!Q1162-Overview!$F$18*'='!O1162,0)</f>
        <v>59.733968529281178</v>
      </c>
      <c r="V1162" s="2"/>
      <c r="W1162" s="112">
        <f>G1162/Overview!$F$19</f>
        <v>4.8658888094958002</v>
      </c>
      <c r="X1162" s="60">
        <f>G1162^3*(1+H1162*Overview!$F$38)</f>
        <v>44.999506735060585</v>
      </c>
      <c r="Y1162" s="61">
        <f>G1162^3*Overview!$F$42*(1+Overview!$F$38*H1162)+I1162*Overview!$F$39/Overview!$F$40</f>
        <v>4.2521182757199796</v>
      </c>
      <c r="AD1162" s="2"/>
    </row>
    <row r="1163" spans="1:30">
      <c r="A1163" s="34">
        <v>1160</v>
      </c>
      <c r="B1163">
        <v>1</v>
      </c>
      <c r="C1163">
        <v>24</v>
      </c>
      <c r="D1163" s="149">
        <f t="shared" si="110"/>
        <v>178.09744310451387</v>
      </c>
      <c r="E1163" s="125">
        <f>B1163/(B1163+Overview!$F$22)</f>
        <v>0.58823529411764708</v>
      </c>
      <c r="F1163" s="118">
        <f>EXP(Overview!$F$21/Overview!$F$5-Overview!$F$21/('='!C1163+273.15))</f>
        <v>1.2060497570954571</v>
      </c>
      <c r="G1163" s="77">
        <f t="shared" si="111"/>
        <v>3.2965862778784047</v>
      </c>
      <c r="H1163" s="115">
        <f t="shared" si="112"/>
        <v>0.58823529411764708</v>
      </c>
      <c r="I1163" s="80">
        <f>IF((A1163-Overview!$F$43)/365=ROUND((A1163-Overview!$F$43)/365,0),I1162*0.05,I1162+U1162)</f>
        <v>4712.0129752443654</v>
      </c>
      <c r="J1163" s="70">
        <f>IF(D1163&lt;Overview!$F$16,1,'='!G1163/Overview!$F$26)</f>
        <v>142.70936267871883</v>
      </c>
      <c r="K1163" s="71">
        <f>IF(D1163&lt;Overview!$F$17,'='!G1163/Overview!$F$26,Overview!$F$33)</f>
        <v>9.1428571428571423</v>
      </c>
      <c r="L1163" s="72">
        <f t="shared" si="113"/>
        <v>9.1428571428571423</v>
      </c>
      <c r="M1163" s="81">
        <f>MIN(1,Overview!$F$44*F1163*(G1163-Overview!$F$25)^2+0.2)</f>
        <v>1</v>
      </c>
      <c r="N1163" s="48">
        <f>L1163*F1163*Overview!$F$8</f>
        <v>0.12482270400293095</v>
      </c>
      <c r="O1163" s="48">
        <f>F1163*Overview!$F$6</f>
        <v>2.3686817229354781E-3</v>
      </c>
      <c r="P1163" s="122">
        <f>N1163*(H1163/G1163-(1+Overview!$F$35/'='!G1163)/(Overview!$F$37*Overview!$F$33))/('='!H1163+Overview!$F$36)</f>
        <v>8.3545448530849924E-4</v>
      </c>
      <c r="Q1163" s="128">
        <f>(N1163/G1163-P1163)*H1163*Overview!$F$29*'='!G1163^3</f>
        <v>706.45086891013534</v>
      </c>
      <c r="R1163" s="57">
        <f t="shared" si="108"/>
        <v>0</v>
      </c>
      <c r="S1163" s="58">
        <f t="shared" si="109"/>
        <v>9.1804926401998794E-4</v>
      </c>
      <c r="T1163" s="58">
        <f>IF(D1163&lt;Overview!$F$18,(1-Overview!$F$9)*'='!Q1163-'='!D1163*'='!O1163,0)</f>
        <v>0</v>
      </c>
      <c r="U1163" s="54">
        <f>IF(D1163&gt;=Overview!$F$18,(1-Overview!$F$9)*'='!Q1163-Overview!$F$18*'='!O1163,0)</f>
        <v>59.7701204980117</v>
      </c>
      <c r="V1163" s="2"/>
      <c r="W1163" s="112">
        <f>G1163/Overview!$F$19</f>
        <v>4.8672468298810054</v>
      </c>
      <c r="X1163" s="60">
        <f>G1163^3*(1+H1163*Overview!$F$38)</f>
        <v>45.037193973735349</v>
      </c>
      <c r="Y1163" s="61">
        <f>G1163^3*Overview!$F$42*(1+Overview!$F$38*H1163)+I1163*Overview!$F$39/Overview!$F$40</f>
        <v>4.2581058396513454</v>
      </c>
      <c r="AD1163" s="2"/>
    </row>
    <row r="1164" spans="1:30">
      <c r="A1164" s="34">
        <v>1161</v>
      </c>
      <c r="B1164">
        <v>1</v>
      </c>
      <c r="C1164">
        <v>24</v>
      </c>
      <c r="D1164" s="149">
        <f t="shared" si="110"/>
        <v>178.09744310451387</v>
      </c>
      <c r="E1164" s="125">
        <f>B1164/(B1164+Overview!$F$22)</f>
        <v>0.58823529411764708</v>
      </c>
      <c r="F1164" s="118">
        <f>EXP(Overview!$F$21/Overview!$F$5-Overview!$F$21/('='!C1164+273.15))</f>
        <v>1.2060497570954571</v>
      </c>
      <c r="G1164" s="77">
        <f t="shared" si="111"/>
        <v>3.2975043271424247</v>
      </c>
      <c r="H1164" s="115">
        <f t="shared" si="112"/>
        <v>0.58823529411764708</v>
      </c>
      <c r="I1164" s="80">
        <f>IF((A1164-Overview!$F$43)/365=ROUND((A1164-Overview!$F$43)/365,0),I1163*0.05,I1163+U1163)</f>
        <v>4771.7830957423776</v>
      </c>
      <c r="J1164" s="70">
        <f>IF(D1164&lt;Overview!$F$16,1,'='!G1164/Overview!$F$26)</f>
        <v>142.74910507110064</v>
      </c>
      <c r="K1164" s="71">
        <f>IF(D1164&lt;Overview!$F$17,'='!G1164/Overview!$F$26,Overview!$F$33)</f>
        <v>9.1428571428571423</v>
      </c>
      <c r="L1164" s="72">
        <f t="shared" si="113"/>
        <v>9.1428571428571423</v>
      </c>
      <c r="M1164" s="81">
        <f>MIN(1,Overview!$F$44*F1164*(G1164-Overview!$F$25)^2+0.2)</f>
        <v>1</v>
      </c>
      <c r="N1164" s="48">
        <f>L1164*F1164*Overview!$F$8</f>
        <v>0.12482270400293095</v>
      </c>
      <c r="O1164" s="48">
        <f>F1164*Overview!$F$6</f>
        <v>2.3686817229354781E-3</v>
      </c>
      <c r="P1164" s="122">
        <f>N1164*(H1164/G1164-(1+Overview!$F$35/'='!G1164)/(Overview!$F$37*Overview!$F$33))/('='!H1164+Overview!$F$36)</f>
        <v>8.3364373242863306E-4</v>
      </c>
      <c r="Q1164" s="128">
        <f>(N1164/G1164-P1164)*H1164*Overview!$F$29*'='!G1164^3</f>
        <v>706.87452929915105</v>
      </c>
      <c r="R1164" s="57">
        <f t="shared" si="108"/>
        <v>0</v>
      </c>
      <c r="S1164" s="58">
        <f t="shared" si="109"/>
        <v>9.1631460499285973E-4</v>
      </c>
      <c r="T1164" s="58">
        <f>IF(D1164&lt;Overview!$F$18,(1-Overview!$F$9)*'='!Q1164-'='!D1164*'='!O1164,0)</f>
        <v>0</v>
      </c>
      <c r="U1164" s="54">
        <f>IF(D1164&gt;=Overview!$F$18,(1-Overview!$F$9)*'='!Q1164-Overview!$F$18*'='!O1164,0)</f>
        <v>59.806216363155833</v>
      </c>
      <c r="V1164" s="2"/>
      <c r="W1164" s="112">
        <f>G1164/Overview!$F$19</f>
        <v>4.8686022842793806</v>
      </c>
      <c r="X1164" s="60">
        <f>G1164^3*(1+H1164*Overview!$F$38)</f>
        <v>45.074830978835656</v>
      </c>
      <c r="Y1164" s="61">
        <f>G1164^3*Overview!$F$42*(1+Overview!$F$38*H1164)+I1164*Overview!$F$39/Overview!$F$40</f>
        <v>4.2640904535283779</v>
      </c>
      <c r="AD1164" s="2"/>
    </row>
    <row r="1165" spans="1:30">
      <c r="A1165" s="34">
        <v>1162</v>
      </c>
      <c r="B1165">
        <v>1</v>
      </c>
      <c r="C1165">
        <v>24</v>
      </c>
      <c r="D1165" s="149">
        <f t="shared" si="110"/>
        <v>178.09744310451387</v>
      </c>
      <c r="E1165" s="125">
        <f>B1165/(B1165+Overview!$F$22)</f>
        <v>0.58823529411764708</v>
      </c>
      <c r="F1165" s="118">
        <f>EXP(Overview!$F$21/Overview!$F$5-Overview!$F$21/('='!C1165+273.15))</f>
        <v>1.2060497570954571</v>
      </c>
      <c r="G1165" s="77">
        <f t="shared" si="111"/>
        <v>3.2984206417474176</v>
      </c>
      <c r="H1165" s="115">
        <f t="shared" si="112"/>
        <v>0.58823529411764708</v>
      </c>
      <c r="I1165" s="80">
        <f>IF((A1165-Overview!$F$43)/365=ROUND((A1165-Overview!$F$43)/365,0),I1164*0.05,I1164+U1164)</f>
        <v>4831.5893121055333</v>
      </c>
      <c r="J1165" s="70">
        <f>IF(D1165&lt;Overview!$F$16,1,'='!G1165/Overview!$F$26)</f>
        <v>142.78877237001808</v>
      </c>
      <c r="K1165" s="71">
        <f>IF(D1165&lt;Overview!$F$17,'='!G1165/Overview!$F$26,Overview!$F$33)</f>
        <v>9.1428571428571423</v>
      </c>
      <c r="L1165" s="72">
        <f t="shared" si="113"/>
        <v>9.1428571428571423</v>
      </c>
      <c r="M1165" s="81">
        <f>MIN(1,Overview!$F$44*F1165*(G1165-Overview!$F$25)^2+0.2)</f>
        <v>1</v>
      </c>
      <c r="N1165" s="48">
        <f>L1165*F1165*Overview!$F$8</f>
        <v>0.12482270400293095</v>
      </c>
      <c r="O1165" s="48">
        <f>F1165*Overview!$F$6</f>
        <v>2.3686817229354781E-3</v>
      </c>
      <c r="P1165" s="122">
        <f>N1165*(H1165/G1165-(1+Overview!$F$35/'='!G1165)/(Overview!$F$37*Overview!$F$33))/('='!H1165+Overview!$F$36)</f>
        <v>8.3183740609455348E-4</v>
      </c>
      <c r="Q1165" s="128">
        <f>(N1165/G1165-P1165)*H1165*Overview!$F$29*'='!G1165^3</f>
        <v>707.29753191269947</v>
      </c>
      <c r="R1165" s="57">
        <f t="shared" si="108"/>
        <v>0</v>
      </c>
      <c r="S1165" s="58">
        <f t="shared" si="109"/>
        <v>9.1458322361330144E-4</v>
      </c>
      <c r="T1165" s="58">
        <f>IF(D1165&lt;Overview!$F$18,(1-Overview!$F$9)*'='!Q1165-'='!D1165*'='!O1165,0)</f>
        <v>0</v>
      </c>
      <c r="U1165" s="54">
        <f>IF(D1165&gt;=Overview!$F$18,(1-Overview!$F$9)*'='!Q1165-Overview!$F$18*'='!O1165,0)</f>
        <v>59.842256185830159</v>
      </c>
      <c r="V1165" s="2"/>
      <c r="W1165" s="112">
        <f>G1165/Overview!$F$19</f>
        <v>4.8699551775393735</v>
      </c>
      <c r="X1165" s="60">
        <f>G1165^3*(1+H1165*Overview!$F$38)</f>
        <v>45.112417771901612</v>
      </c>
      <c r="Y1165" s="61">
        <f>G1165^3*Overview!$F$42*(1+Overview!$F$38*H1165)+I1165*Overview!$F$39/Overview!$F$40</f>
        <v>4.2700721168517317</v>
      </c>
      <c r="AD1165" s="2"/>
    </row>
    <row r="1166" spans="1:30">
      <c r="A1166" s="34">
        <v>1163</v>
      </c>
      <c r="B1166">
        <v>1</v>
      </c>
      <c r="C1166">
        <v>24</v>
      </c>
      <c r="D1166" s="149">
        <f t="shared" si="110"/>
        <v>178.09744310451387</v>
      </c>
      <c r="E1166" s="125">
        <f>B1166/(B1166+Overview!$F$22)</f>
        <v>0.58823529411764708</v>
      </c>
      <c r="F1166" s="118">
        <f>EXP(Overview!$F$21/Overview!$F$5-Overview!$F$21/('='!C1166+273.15))</f>
        <v>1.2060497570954571</v>
      </c>
      <c r="G1166" s="77">
        <f t="shared" si="111"/>
        <v>3.2993352249710308</v>
      </c>
      <c r="H1166" s="115">
        <f t="shared" si="112"/>
        <v>0.58823529411764708</v>
      </c>
      <c r="I1166" s="80">
        <f>IF((A1166-Overview!$F$43)/365=ROUND((A1166-Overview!$F$43)/365,0),I1165*0.05,I1165+U1165)</f>
        <v>4891.4315682913639</v>
      </c>
      <c r="J1166" s="70">
        <f>IF(D1166&lt;Overview!$F$16,1,'='!G1166/Overview!$F$26)</f>
        <v>142.82836471736064</v>
      </c>
      <c r="K1166" s="71">
        <f>IF(D1166&lt;Overview!$F$17,'='!G1166/Overview!$F$26,Overview!$F$33)</f>
        <v>9.1428571428571423</v>
      </c>
      <c r="L1166" s="72">
        <f t="shared" si="113"/>
        <v>9.1428571428571423</v>
      </c>
      <c r="M1166" s="81">
        <f>MIN(1,Overview!$F$44*F1166*(G1166-Overview!$F$25)^2+0.2)</f>
        <v>1</v>
      </c>
      <c r="N1166" s="48">
        <f>L1166*F1166*Overview!$F$8</f>
        <v>0.12482270400293095</v>
      </c>
      <c r="O1166" s="48">
        <f>F1166*Overview!$F$6</f>
        <v>2.3686817229354781E-3</v>
      </c>
      <c r="P1166" s="122">
        <f>N1166*(H1166/G1166-(1+Overview!$F$35/'='!G1166)/(Overview!$F$37*Overview!$F$33))/('='!H1166+Overview!$F$36)</f>
        <v>8.3003549331322991E-4</v>
      </c>
      <c r="Q1166" s="128">
        <f>(N1166/G1166-P1166)*H1166*Overview!$F$29*'='!G1166^3</f>
        <v>707.71987746866603</v>
      </c>
      <c r="R1166" s="57">
        <f t="shared" si="108"/>
        <v>0</v>
      </c>
      <c r="S1166" s="58">
        <f t="shared" si="109"/>
        <v>9.1285511368818198E-4</v>
      </c>
      <c r="T1166" s="58">
        <f>IF(D1166&lt;Overview!$F$18,(1-Overview!$F$9)*'='!Q1166-'='!D1166*'='!O1166,0)</f>
        <v>0</v>
      </c>
      <c r="U1166" s="54">
        <f>IF(D1166&gt;=Overview!$F$18,(1-Overview!$F$9)*'='!Q1166-Overview!$F$18*'='!O1166,0)</f>
        <v>59.878240027198515</v>
      </c>
      <c r="V1166" s="2"/>
      <c r="W1166" s="112">
        <f>G1166/Overview!$F$19</f>
        <v>4.8713055145002668</v>
      </c>
      <c r="X1166" s="60">
        <f>G1166^3*(1+H1166*Overview!$F$38)</f>
        <v>45.14995437467671</v>
      </c>
      <c r="Y1166" s="61">
        <f>G1166^3*Overview!$F$42*(1+Overview!$F$38*H1166)+I1166*Overview!$F$39/Overview!$F$40</f>
        <v>4.2760508291430197</v>
      </c>
      <c r="AD1166" s="2"/>
    </row>
    <row r="1167" spans="1:30">
      <c r="A1167" s="34">
        <v>1164</v>
      </c>
      <c r="B1167">
        <v>1</v>
      </c>
      <c r="C1167">
        <v>24</v>
      </c>
      <c r="D1167" s="149">
        <f t="shared" si="110"/>
        <v>178.09744310451387</v>
      </c>
      <c r="E1167" s="125">
        <f>B1167/(B1167+Overview!$F$22)</f>
        <v>0.58823529411764708</v>
      </c>
      <c r="F1167" s="118">
        <f>EXP(Overview!$F$21/Overview!$F$5-Overview!$F$21/('='!C1167+273.15))</f>
        <v>1.2060497570954571</v>
      </c>
      <c r="G1167" s="77">
        <f t="shared" si="111"/>
        <v>3.3002480800847191</v>
      </c>
      <c r="H1167" s="115">
        <f t="shared" si="112"/>
        <v>0.58823529411764708</v>
      </c>
      <c r="I1167" s="80">
        <f>IF((A1167-Overview!$F$43)/365=ROUND((A1167-Overview!$F$43)/365,0),I1166*0.05,I1166+U1166)</f>
        <v>4951.3098083185623</v>
      </c>
      <c r="J1167" s="70">
        <f>IF(D1167&lt;Overview!$F$16,1,'='!G1167/Overview!$F$26)</f>
        <v>142.86788225474976</v>
      </c>
      <c r="K1167" s="71">
        <f>IF(D1167&lt;Overview!$F$17,'='!G1167/Overview!$F$26,Overview!$F$33)</f>
        <v>9.1428571428571423</v>
      </c>
      <c r="L1167" s="72">
        <f t="shared" si="113"/>
        <v>9.1428571428571423</v>
      </c>
      <c r="M1167" s="81">
        <f>MIN(1,Overview!$F$44*F1167*(G1167-Overview!$F$25)^2+0.2)</f>
        <v>1</v>
      </c>
      <c r="N1167" s="48">
        <f>L1167*F1167*Overview!$F$8</f>
        <v>0.12482270400293095</v>
      </c>
      <c r="O1167" s="48">
        <f>F1167*Overview!$F$6</f>
        <v>2.3686817229354781E-3</v>
      </c>
      <c r="P1167" s="122">
        <f>N1167*(H1167/G1167-(1+Overview!$F$35/'='!G1167)/(Overview!$F$37*Overview!$F$33))/('='!H1167+Overview!$F$36)</f>
        <v>8.2823798113929818E-4</v>
      </c>
      <c r="Q1167" s="128">
        <f>(N1167/G1167-P1167)*H1167*Overview!$F$29*'='!G1167^3</f>
        <v>708.14156668548276</v>
      </c>
      <c r="R1167" s="57">
        <f t="shared" si="108"/>
        <v>0</v>
      </c>
      <c r="S1167" s="58">
        <f t="shared" si="109"/>
        <v>9.1113026903607089E-4</v>
      </c>
      <c r="T1167" s="58">
        <f>IF(D1167&lt;Overview!$F$18,(1-Overview!$F$9)*'='!Q1167-'='!D1167*'='!O1167,0)</f>
        <v>0</v>
      </c>
      <c r="U1167" s="54">
        <f>IF(D1167&gt;=Overview!$F$18,(1-Overview!$F$9)*'='!Q1167-Overview!$F$18*'='!O1167,0)</f>
        <v>59.914167948471295</v>
      </c>
      <c r="V1167" s="2"/>
      <c r="W1167" s="112">
        <f>G1167/Overview!$F$19</f>
        <v>4.8726532999922032</v>
      </c>
      <c r="X1167" s="60">
        <f>G1167^3*(1+H1167*Overview!$F$38)</f>
        <v>45.187440809106711</v>
      </c>
      <c r="Y1167" s="61">
        <f>G1167^3*Overview!$F$42*(1+Overview!$F$38*H1167)+I1167*Overview!$F$39/Overview!$F$40</f>
        <v>4.2820265899447199</v>
      </c>
      <c r="AD1167" s="2"/>
    </row>
    <row r="1168" spans="1:30">
      <c r="A1168" s="34">
        <v>1165</v>
      </c>
      <c r="B1168">
        <v>1</v>
      </c>
      <c r="C1168">
        <v>24</v>
      </c>
      <c r="D1168" s="149">
        <f t="shared" si="110"/>
        <v>178.09744310451387</v>
      </c>
      <c r="E1168" s="125">
        <f>B1168/(B1168+Overview!$F$22)</f>
        <v>0.58823529411764708</v>
      </c>
      <c r="F1168" s="118">
        <f>EXP(Overview!$F$21/Overview!$F$5-Overview!$F$21/('='!C1168+273.15))</f>
        <v>1.2060497570954571</v>
      </c>
      <c r="G1168" s="77">
        <f t="shared" si="111"/>
        <v>3.301159210353755</v>
      </c>
      <c r="H1168" s="115">
        <f t="shared" si="112"/>
        <v>0.58823529411764708</v>
      </c>
      <c r="I1168" s="80">
        <f>IF((A1168-Overview!$F$43)/365=ROUND((A1168-Overview!$F$43)/365,0),I1167*0.05,I1167+U1167)</f>
        <v>5011.2239762670333</v>
      </c>
      <c r="J1168" s="70">
        <f>IF(D1168&lt;Overview!$F$16,1,'='!G1168/Overview!$F$26)</f>
        <v>142.90732512353918</v>
      </c>
      <c r="K1168" s="71">
        <f>IF(D1168&lt;Overview!$F$17,'='!G1168/Overview!$F$26,Overview!$F$33)</f>
        <v>9.1428571428571423</v>
      </c>
      <c r="L1168" s="72">
        <f t="shared" si="113"/>
        <v>9.1428571428571423</v>
      </c>
      <c r="M1168" s="81">
        <f>MIN(1,Overview!$F$44*F1168*(G1168-Overview!$F$25)^2+0.2)</f>
        <v>1</v>
      </c>
      <c r="N1168" s="48">
        <f>L1168*F1168*Overview!$F$8</f>
        <v>0.12482270400293095</v>
      </c>
      <c r="O1168" s="48">
        <f>F1168*Overview!$F$6</f>
        <v>2.3686817229354781E-3</v>
      </c>
      <c r="P1168" s="122">
        <f>N1168*(H1168/G1168-(1+Overview!$F$35/'='!G1168)/(Overview!$F$37*Overview!$F$33))/('='!H1168+Overview!$F$36)</f>
        <v>8.2644485667484301E-4</v>
      </c>
      <c r="Q1168" s="128">
        <f>(N1168/G1168-P1168)*H1168*Overview!$F$29*'='!G1168^3</f>
        <v>708.56260028212102</v>
      </c>
      <c r="R1168" s="57">
        <f t="shared" si="108"/>
        <v>0</v>
      </c>
      <c r="S1168" s="58">
        <f t="shared" si="109"/>
        <v>9.0940868348721561E-4</v>
      </c>
      <c r="T1168" s="58">
        <f>IF(D1168&lt;Overview!$F$18,(1-Overview!$F$9)*'='!Q1168-'='!D1168*'='!O1168,0)</f>
        <v>0</v>
      </c>
      <c r="U1168" s="54">
        <f>IF(D1168&gt;=Overview!$F$18,(1-Overview!$F$9)*'='!Q1168-Overview!$F$18*'='!O1168,0)</f>
        <v>59.950040010904878</v>
      </c>
      <c r="V1168" s="2"/>
      <c r="W1168" s="112">
        <f>G1168/Overview!$F$19</f>
        <v>4.8739985388361955</v>
      </c>
      <c r="X1168" s="60">
        <f>G1168^3*(1+H1168*Overview!$F$38)</f>
        <v>45.224877097338563</v>
      </c>
      <c r="Y1168" s="61">
        <f>G1168^3*Overview!$F$42*(1+Overview!$F$38*H1168)+I1168*Overview!$F$39/Overview!$F$40</f>
        <v>4.287999398820074</v>
      </c>
      <c r="AD1168" s="2"/>
    </row>
    <row r="1169" spans="1:30">
      <c r="A1169" s="34">
        <v>1166</v>
      </c>
      <c r="B1169">
        <v>1</v>
      </c>
      <c r="C1169">
        <v>24</v>
      </c>
      <c r="D1169" s="149">
        <f t="shared" si="110"/>
        <v>178.09744310451387</v>
      </c>
      <c r="E1169" s="125">
        <f>B1169/(B1169+Overview!$F$22)</f>
        <v>0.58823529411764708</v>
      </c>
      <c r="F1169" s="118">
        <f>EXP(Overview!$F$21/Overview!$F$5-Overview!$F$21/('='!C1169+273.15))</f>
        <v>1.2060497570954571</v>
      </c>
      <c r="G1169" s="77">
        <f t="shared" si="111"/>
        <v>3.3020686190372421</v>
      </c>
      <c r="H1169" s="115">
        <f t="shared" si="112"/>
        <v>0.58823529411764708</v>
      </c>
      <c r="I1169" s="80">
        <f>IF((A1169-Overview!$F$43)/365=ROUND((A1169-Overview!$F$43)/365,0),I1168*0.05,I1168+U1168)</f>
        <v>5071.1740162779379</v>
      </c>
      <c r="J1169" s="70">
        <f>IF(D1169&lt;Overview!$F$16,1,'='!G1169/Overview!$F$26)</f>
        <v>142.9466934648157</v>
      </c>
      <c r="K1169" s="71">
        <f>IF(D1169&lt;Overview!$F$17,'='!G1169/Overview!$F$26,Overview!$F$33)</f>
        <v>9.1428571428571423</v>
      </c>
      <c r="L1169" s="72">
        <f t="shared" si="113"/>
        <v>9.1428571428571423</v>
      </c>
      <c r="M1169" s="81">
        <f>MIN(1,Overview!$F$44*F1169*(G1169-Overview!$F$25)^2+0.2)</f>
        <v>1</v>
      </c>
      <c r="N1169" s="48">
        <f>L1169*F1169*Overview!$F$8</f>
        <v>0.12482270400293095</v>
      </c>
      <c r="O1169" s="48">
        <f>F1169*Overview!$F$6</f>
        <v>2.3686817229354781E-3</v>
      </c>
      <c r="P1169" s="122">
        <f>N1169*(H1169/G1169-(1+Overview!$F$35/'='!G1169)/(Overview!$F$37*Overview!$F$33))/('='!H1169+Overview!$F$36)</f>
        <v>8.2465610706918598E-4</v>
      </c>
      <c r="Q1169" s="128">
        <f>(N1169/G1169-P1169)*H1169*Overview!$F$29*'='!G1169^3</f>
        <v>708.98297897808436</v>
      </c>
      <c r="R1169" s="57">
        <f t="shared" si="108"/>
        <v>0</v>
      </c>
      <c r="S1169" s="58">
        <f t="shared" si="109"/>
        <v>9.0769035088352499E-4</v>
      </c>
      <c r="T1169" s="58">
        <f>IF(D1169&lt;Overview!$F$18,(1-Overview!$F$9)*'='!Q1169-'='!D1169*'='!O1169,0)</f>
        <v>0</v>
      </c>
      <c r="U1169" s="54">
        <f>IF(D1169&gt;=Overview!$F$18,(1-Overview!$F$9)*'='!Q1169-Overview!$F$18*'='!O1169,0)</f>
        <v>59.985856275800955</v>
      </c>
      <c r="V1169" s="2"/>
      <c r="W1169" s="112">
        <f>G1169/Overview!$F$19</f>
        <v>4.8753412358441492</v>
      </c>
      <c r="X1169" s="60">
        <f>G1169^3*(1+H1169*Overview!$F$38)</f>
        <v>45.262263261719255</v>
      </c>
      <c r="Y1169" s="61">
        <f>G1169^3*Overview!$F$42*(1+Overview!$F$38*H1169)+I1169*Overview!$F$39/Overview!$F$40</f>
        <v>4.2939692553529927</v>
      </c>
      <c r="AD1169" s="2"/>
    </row>
    <row r="1170" spans="1:30">
      <c r="A1170" s="34">
        <v>1167</v>
      </c>
      <c r="B1170">
        <v>1</v>
      </c>
      <c r="C1170">
        <v>24</v>
      </c>
      <c r="D1170" s="149">
        <f t="shared" si="110"/>
        <v>178.09744310451387</v>
      </c>
      <c r="E1170" s="125">
        <f>B1170/(B1170+Overview!$F$22)</f>
        <v>0.58823529411764708</v>
      </c>
      <c r="F1170" s="118">
        <f>EXP(Overview!$F$21/Overview!$F$5-Overview!$F$21/('='!C1170+273.15))</f>
        <v>1.2060497570954571</v>
      </c>
      <c r="G1170" s="77">
        <f t="shared" si="111"/>
        <v>3.3029763093881255</v>
      </c>
      <c r="H1170" s="115">
        <f t="shared" si="112"/>
        <v>0.58823529411764708</v>
      </c>
      <c r="I1170" s="80">
        <f>IF((A1170-Overview!$F$43)/365=ROUND((A1170-Overview!$F$43)/365,0),I1169*0.05,I1169+U1169)</f>
        <v>5131.1598725537388</v>
      </c>
      <c r="J1170" s="70">
        <f>IF(D1170&lt;Overview!$F$16,1,'='!G1170/Overview!$F$26)</f>
        <v>142.98598741939938</v>
      </c>
      <c r="K1170" s="71">
        <f>IF(D1170&lt;Overview!$F$17,'='!G1170/Overview!$F$26,Overview!$F$33)</f>
        <v>9.1428571428571423</v>
      </c>
      <c r="L1170" s="72">
        <f t="shared" si="113"/>
        <v>9.1428571428571423</v>
      </c>
      <c r="M1170" s="81">
        <f>MIN(1,Overview!$F$44*F1170*(G1170-Overview!$F$25)^2+0.2)</f>
        <v>1</v>
      </c>
      <c r="N1170" s="48">
        <f>L1170*F1170*Overview!$F$8</f>
        <v>0.12482270400293095</v>
      </c>
      <c r="O1170" s="48">
        <f>F1170*Overview!$F$6</f>
        <v>2.3686817229354781E-3</v>
      </c>
      <c r="P1170" s="122">
        <f>N1170*(H1170/G1170-(1+Overview!$F$35/'='!G1170)/(Overview!$F$37*Overview!$F$33))/('='!H1170+Overview!$F$36)</f>
        <v>8.2287171951866479E-4</v>
      </c>
      <c r="Q1170" s="128">
        <f>(N1170/G1170-P1170)*H1170*Overview!$F$29*'='!G1170^3</f>
        <v>709.40270349339914</v>
      </c>
      <c r="R1170" s="57">
        <f t="shared" si="108"/>
        <v>0</v>
      </c>
      <c r="S1170" s="58">
        <f t="shared" si="109"/>
        <v>9.0597526507854012E-4</v>
      </c>
      <c r="T1170" s="58">
        <f>IF(D1170&lt;Overview!$F$18,(1-Overview!$F$9)*'='!Q1170-'='!D1170*'='!O1170,0)</f>
        <v>0</v>
      </c>
      <c r="U1170" s="54">
        <f>IF(D1170&gt;=Overview!$F$18,(1-Overview!$F$9)*'='!Q1170-Overview!$F$18*'='!O1170,0)</f>
        <v>60.021616804505776</v>
      </c>
      <c r="V1170" s="2"/>
      <c r="W1170" s="112">
        <f>G1170/Overview!$F$19</f>
        <v>4.8766813958188768</v>
      </c>
      <c r="X1170" s="60">
        <f>G1170^3*(1+H1170*Overview!$F$38)</f>
        <v>45.299599324794748</v>
      </c>
      <c r="Y1170" s="61">
        <f>G1170^3*Overview!$F$42*(1+Overview!$F$38*H1170)+I1170*Overview!$F$39/Overview!$F$40</f>
        <v>4.2999361591479532</v>
      </c>
      <c r="AD1170" s="2"/>
    </row>
    <row r="1171" spans="1:30">
      <c r="A1171" s="34">
        <v>1168</v>
      </c>
      <c r="B1171">
        <v>1</v>
      </c>
      <c r="C1171">
        <v>24</v>
      </c>
      <c r="D1171" s="149">
        <f t="shared" si="110"/>
        <v>178.09744310451387</v>
      </c>
      <c r="E1171" s="125">
        <f>B1171/(B1171+Overview!$F$22)</f>
        <v>0.58823529411764708</v>
      </c>
      <c r="F1171" s="118">
        <f>EXP(Overview!$F$21/Overview!$F$5-Overview!$F$21/('='!C1171+273.15))</f>
        <v>1.2060497570954571</v>
      </c>
      <c r="G1171" s="77">
        <f t="shared" si="111"/>
        <v>3.3038822846532039</v>
      </c>
      <c r="H1171" s="115">
        <f t="shared" si="112"/>
        <v>0.58823529411764708</v>
      </c>
      <c r="I1171" s="80">
        <f>IF((A1171-Overview!$F$43)/365=ROUND((A1171-Overview!$F$43)/365,0),I1170*0.05,I1170+U1170)</f>
        <v>5191.1814893582441</v>
      </c>
      <c r="J1171" s="70">
        <f>IF(D1171&lt;Overview!$F$16,1,'='!G1171/Overview!$F$26)</f>
        <v>143.02520712784434</v>
      </c>
      <c r="K1171" s="71">
        <f>IF(D1171&lt;Overview!$F$17,'='!G1171/Overview!$F$26,Overview!$F$33)</f>
        <v>9.1428571428571423</v>
      </c>
      <c r="L1171" s="72">
        <f t="shared" si="113"/>
        <v>9.1428571428571423</v>
      </c>
      <c r="M1171" s="81">
        <f>MIN(1,Overview!$F$44*F1171*(G1171-Overview!$F$25)^2+0.2)</f>
        <v>1</v>
      </c>
      <c r="N1171" s="48">
        <f>L1171*F1171*Overview!$F$8</f>
        <v>0.12482270400293095</v>
      </c>
      <c r="O1171" s="48">
        <f>F1171*Overview!$F$6</f>
        <v>2.3686817229354781E-3</v>
      </c>
      <c r="P1171" s="122">
        <f>N1171*(H1171/G1171-(1+Overview!$F$35/'='!G1171)/(Overview!$F$37*Overview!$F$33))/('='!H1171+Overview!$F$36)</f>
        <v>8.2109168126642308E-4</v>
      </c>
      <c r="Q1171" s="128">
        <f>(N1171/G1171-P1171)*H1171*Overview!$F$29*'='!G1171^3</f>
        <v>709.82177454860812</v>
      </c>
      <c r="R1171" s="57">
        <f t="shared" si="108"/>
        <v>0</v>
      </c>
      <c r="S1171" s="58">
        <f t="shared" si="109"/>
        <v>9.0426341993741675E-4</v>
      </c>
      <c r="T1171" s="58">
        <f>IF(D1171&lt;Overview!$F$18,(1-Overview!$F$9)*'='!Q1171-'='!D1171*'='!O1171,0)</f>
        <v>0</v>
      </c>
      <c r="U1171" s="54">
        <f>IF(D1171&gt;=Overview!$F$18,(1-Overview!$F$9)*'='!Q1171-Overview!$F$18*'='!O1171,0)</f>
        <v>60.057321658409577</v>
      </c>
      <c r="V1171" s="2"/>
      <c r="W1171" s="112">
        <f>G1171/Overview!$F$19</f>
        <v>4.8780190235541179</v>
      </c>
      <c r="X1171" s="60">
        <f>G1171^3*(1+H1171*Overview!$F$38)</f>
        <v>45.336885309308805</v>
      </c>
      <c r="Y1171" s="61">
        <f>G1171^3*Overview!$F$42*(1+Overview!$F$38*H1171)+I1171*Overview!$F$39/Overview!$F$40</f>
        <v>4.3059001098299055</v>
      </c>
      <c r="AD1171" s="2"/>
    </row>
    <row r="1172" spans="1:30">
      <c r="A1172" s="34">
        <v>1169</v>
      </c>
      <c r="B1172">
        <v>1</v>
      </c>
      <c r="C1172">
        <v>24</v>
      </c>
      <c r="D1172" s="149">
        <f t="shared" si="110"/>
        <v>178.09744310451387</v>
      </c>
      <c r="E1172" s="125">
        <f>B1172/(B1172+Overview!$F$22)</f>
        <v>0.58823529411764708</v>
      </c>
      <c r="F1172" s="118">
        <f>EXP(Overview!$F$21/Overview!$F$5-Overview!$F$21/('='!C1172+273.15))</f>
        <v>1.2060497570954571</v>
      </c>
      <c r="G1172" s="77">
        <f t="shared" si="111"/>
        <v>3.3047865480731411</v>
      </c>
      <c r="H1172" s="115">
        <f t="shared" si="112"/>
        <v>0.58823529411764708</v>
      </c>
      <c r="I1172" s="80">
        <f>IF((A1172-Overview!$F$43)/365=ROUND((A1172-Overview!$F$43)/365,0),I1171*0.05,I1171+U1171)</f>
        <v>5251.2388110166539</v>
      </c>
      <c r="J1172" s="70">
        <f>IF(D1172&lt;Overview!$F$16,1,'='!G1172/Overview!$F$26)</f>
        <v>143.06435273043903</v>
      </c>
      <c r="K1172" s="71">
        <f>IF(D1172&lt;Overview!$F$17,'='!G1172/Overview!$F$26,Overview!$F$33)</f>
        <v>9.1428571428571423</v>
      </c>
      <c r="L1172" s="72">
        <f t="shared" si="113"/>
        <v>9.1428571428571423</v>
      </c>
      <c r="M1172" s="81">
        <f>MIN(1,Overview!$F$44*F1172*(G1172-Overview!$F$25)^2+0.2)</f>
        <v>1</v>
      </c>
      <c r="N1172" s="48">
        <f>L1172*F1172*Overview!$F$8</f>
        <v>0.12482270400293095</v>
      </c>
      <c r="O1172" s="48">
        <f>F1172*Overview!$F$6</f>
        <v>2.3686817229354781E-3</v>
      </c>
      <c r="P1172" s="122">
        <f>N1172*(H1172/G1172-(1+Overview!$F$35/'='!G1172)/(Overview!$F$37*Overview!$F$33))/('='!H1172+Overview!$F$36)</f>
        <v>8.1931597960219964E-4</v>
      </c>
      <c r="Q1172" s="128">
        <f>(N1172/G1172-P1172)*H1172*Overview!$F$29*'='!G1172^3</f>
        <v>710.24019286476312</v>
      </c>
      <c r="R1172" s="57">
        <f t="shared" si="108"/>
        <v>0</v>
      </c>
      <c r="S1172" s="58">
        <f t="shared" si="109"/>
        <v>9.0255480933690584E-4</v>
      </c>
      <c r="T1172" s="58">
        <f>IF(D1172&lt;Overview!$F$18,(1-Overview!$F$9)*'='!Q1172-'='!D1172*'='!O1172,0)</f>
        <v>0</v>
      </c>
      <c r="U1172" s="54">
        <f>IF(D1172&gt;=Overview!$F$18,(1-Overview!$F$9)*'='!Q1172-Overview!$F$18*'='!O1172,0)</f>
        <v>60.092970898945985</v>
      </c>
      <c r="V1172" s="2"/>
      <c r="W1172" s="112">
        <f>G1172/Overview!$F$19</f>
        <v>4.8793541238345508</v>
      </c>
      <c r="X1172" s="60">
        <f>G1172^3*(1+H1172*Overview!$F$38)</f>
        <v>45.37412123820198</v>
      </c>
      <c r="Y1172" s="61">
        <f>G1172^3*Overview!$F$42*(1+Overview!$F$38*H1172)+I1172*Overview!$F$39/Overview!$F$40</f>
        <v>4.3118611070441748</v>
      </c>
      <c r="AD1172" s="2"/>
    </row>
    <row r="1173" spans="1:30">
      <c r="A1173" s="34">
        <v>1170</v>
      </c>
      <c r="B1173">
        <v>1</v>
      </c>
      <c r="C1173">
        <v>24</v>
      </c>
      <c r="D1173" s="149">
        <f t="shared" si="110"/>
        <v>178.09744310451387</v>
      </c>
      <c r="E1173" s="125">
        <f>B1173/(B1173+Overview!$F$22)</f>
        <v>0.58823529411764708</v>
      </c>
      <c r="F1173" s="118">
        <f>EXP(Overview!$F$21/Overview!$F$5-Overview!$F$21/('='!C1173+273.15))</f>
        <v>1.2060497570954571</v>
      </c>
      <c r="G1173" s="77">
        <f t="shared" si="111"/>
        <v>3.3056891028824782</v>
      </c>
      <c r="H1173" s="115">
        <f t="shared" si="112"/>
        <v>0.58823529411764708</v>
      </c>
      <c r="I1173" s="80">
        <f>IF((A1173-Overview!$F$43)/365=ROUND((A1173-Overview!$F$43)/365,0),I1172*0.05,I1172+U1172)</f>
        <v>5311.3317819156</v>
      </c>
      <c r="J1173" s="70">
        <f>IF(D1173&lt;Overview!$F$16,1,'='!G1173/Overview!$F$26)</f>
        <v>143.10342436720686</v>
      </c>
      <c r="K1173" s="71">
        <f>IF(D1173&lt;Overview!$F$17,'='!G1173/Overview!$F$26,Overview!$F$33)</f>
        <v>9.1428571428571423</v>
      </c>
      <c r="L1173" s="72">
        <f t="shared" si="113"/>
        <v>9.1428571428571423</v>
      </c>
      <c r="M1173" s="81">
        <f>MIN(1,Overview!$F$44*F1173*(G1173-Overview!$F$25)^2+0.2)</f>
        <v>1</v>
      </c>
      <c r="N1173" s="48">
        <f>L1173*F1173*Overview!$F$8</f>
        <v>0.12482270400293095</v>
      </c>
      <c r="O1173" s="48">
        <f>F1173*Overview!$F$6</f>
        <v>2.3686817229354781E-3</v>
      </c>
      <c r="P1173" s="122">
        <f>N1173*(H1173/G1173-(1+Overview!$F$35/'='!G1173)/(Overview!$F$37*Overview!$F$33))/('='!H1173+Overview!$F$36)</f>
        <v>8.1754460186210824E-4</v>
      </c>
      <c r="Q1173" s="128">
        <f>(N1173/G1173-P1173)*H1173*Overview!$F$29*'='!G1173^3</f>
        <v>710.65795916341608</v>
      </c>
      <c r="R1173" s="57">
        <f t="shared" si="108"/>
        <v>0</v>
      </c>
      <c r="S1173" s="58">
        <f t="shared" si="109"/>
        <v>9.0084942716532179E-4</v>
      </c>
      <c r="T1173" s="58">
        <f>IF(D1173&lt;Overview!$F$18,(1-Overview!$F$9)*'='!Q1173-'='!D1173*'='!O1173,0)</f>
        <v>0</v>
      </c>
      <c r="U1173" s="54">
        <f>IF(D1173&gt;=Overview!$F$18,(1-Overview!$F$9)*'='!Q1173-Overview!$F$18*'='!O1173,0)</f>
        <v>60.128564587591221</v>
      </c>
      <c r="V1173" s="2"/>
      <c r="W1173" s="112">
        <f>G1173/Overview!$F$19</f>
        <v>4.880686701435816</v>
      </c>
      <c r="X1173" s="60">
        <f>G1173^3*(1+H1173*Overview!$F$38)</f>
        <v>45.411307134610446</v>
      </c>
      <c r="Y1173" s="61">
        <f>G1173^3*Overview!$F$42*(1+Overview!$F$38*H1173)+I1173*Overview!$F$39/Overview!$F$40</f>
        <v>4.317819150456363</v>
      </c>
      <c r="AD1173" s="2"/>
    </row>
    <row r="1174" spans="1:30">
      <c r="A1174" s="34">
        <v>1171</v>
      </c>
      <c r="B1174">
        <v>1</v>
      </c>
      <c r="C1174">
        <v>24</v>
      </c>
      <c r="D1174" s="149">
        <f t="shared" si="110"/>
        <v>178.09744310451387</v>
      </c>
      <c r="E1174" s="125">
        <f>B1174/(B1174+Overview!$F$22)</f>
        <v>0.58823529411764708</v>
      </c>
      <c r="F1174" s="118">
        <f>EXP(Overview!$F$21/Overview!$F$5-Overview!$F$21/('='!C1174+273.15))</f>
        <v>1.2060497570954571</v>
      </c>
      <c r="G1174" s="77">
        <f t="shared" si="111"/>
        <v>3.3065899523096434</v>
      </c>
      <c r="H1174" s="115">
        <f t="shared" si="112"/>
        <v>0.58823529411764708</v>
      </c>
      <c r="I1174" s="80">
        <f>IF((A1174-Overview!$F$43)/365=ROUND((A1174-Overview!$F$43)/365,0),I1173*0.05,I1173+U1173)</f>
        <v>5371.4603465031914</v>
      </c>
      <c r="J1174" s="70">
        <f>IF(D1174&lt;Overview!$F$16,1,'='!G1174/Overview!$F$26)</f>
        <v>143.14242217790664</v>
      </c>
      <c r="K1174" s="71">
        <f>IF(D1174&lt;Overview!$F$17,'='!G1174/Overview!$F$26,Overview!$F$33)</f>
        <v>9.1428571428571423</v>
      </c>
      <c r="L1174" s="72">
        <f t="shared" si="113"/>
        <v>9.1428571428571423</v>
      </c>
      <c r="M1174" s="81">
        <f>MIN(1,Overview!$F$44*F1174*(G1174-Overview!$F$25)^2+0.2)</f>
        <v>1</v>
      </c>
      <c r="N1174" s="48">
        <f>L1174*F1174*Overview!$F$8</f>
        <v>0.12482270400293095</v>
      </c>
      <c r="O1174" s="48">
        <f>F1174*Overview!$F$6</f>
        <v>2.3686817229354781E-3</v>
      </c>
      <c r="P1174" s="122">
        <f>N1174*(H1174/G1174-(1+Overview!$F$35/'='!G1174)/(Overview!$F$37*Overview!$F$33))/('='!H1174+Overview!$F$36)</f>
        <v>8.1577753542843895E-4</v>
      </c>
      <c r="Q1174" s="128">
        <f>(N1174/G1174-P1174)*H1174*Overview!$F$29*'='!G1174^3</f>
        <v>711.07507416661269</v>
      </c>
      <c r="R1174" s="57">
        <f t="shared" si="108"/>
        <v>0</v>
      </c>
      <c r="S1174" s="58">
        <f t="shared" si="109"/>
        <v>8.9914726732253346E-4</v>
      </c>
      <c r="T1174" s="58">
        <f>IF(D1174&lt;Overview!$F$18,(1-Overview!$F$9)*'='!Q1174-'='!D1174*'='!O1174,0)</f>
        <v>0</v>
      </c>
      <c r="U1174" s="54">
        <f>IF(D1174&gt;=Overview!$F$18,(1-Overview!$F$9)*'='!Q1174-Overview!$F$18*'='!O1174,0)</f>
        <v>60.16410278586357</v>
      </c>
      <c r="V1174" s="2"/>
      <c r="W1174" s="112">
        <f>G1174/Overview!$F$19</f>
        <v>4.8820167611245289</v>
      </c>
      <c r="X1174" s="60">
        <f>G1174^3*(1+H1174*Overview!$F$38)</f>
        <v>45.448443021864897</v>
      </c>
      <c r="Y1174" s="61">
        <f>G1174^3*Overview!$F$42*(1+Overview!$F$38*H1174)+I1174*Overview!$F$39/Overview!$F$40</f>
        <v>4.3237742397522521</v>
      </c>
      <c r="AD1174" s="2"/>
    </row>
    <row r="1175" spans="1:30">
      <c r="A1175" s="34">
        <v>1172</v>
      </c>
      <c r="B1175">
        <v>1</v>
      </c>
      <c r="C1175">
        <v>24</v>
      </c>
      <c r="D1175" s="149">
        <f t="shared" si="110"/>
        <v>178.09744310451387</v>
      </c>
      <c r="E1175" s="125">
        <f>B1175/(B1175+Overview!$F$22)</f>
        <v>0.58823529411764708</v>
      </c>
      <c r="F1175" s="118">
        <f>EXP(Overview!$F$21/Overview!$F$5-Overview!$F$21/('='!C1175+273.15))</f>
        <v>1.2060497570954571</v>
      </c>
      <c r="G1175" s="77">
        <f t="shared" si="111"/>
        <v>3.3074890995769657</v>
      </c>
      <c r="H1175" s="115">
        <f t="shared" si="112"/>
        <v>0.58823529411764708</v>
      </c>
      <c r="I1175" s="80">
        <f>IF((A1175-Overview!$F$43)/365=ROUND((A1175-Overview!$F$43)/365,0),I1174*0.05,I1174+U1174)</f>
        <v>5431.6244492890546</v>
      </c>
      <c r="J1175" s="70">
        <f>IF(D1175&lt;Overview!$F$16,1,'='!G1175/Overview!$F$26)</f>
        <v>143.18134630203315</v>
      </c>
      <c r="K1175" s="71">
        <f>IF(D1175&lt;Overview!$F$17,'='!G1175/Overview!$F$26,Overview!$F$33)</f>
        <v>9.1428571428571423</v>
      </c>
      <c r="L1175" s="72">
        <f t="shared" si="113"/>
        <v>9.1428571428571423</v>
      </c>
      <c r="M1175" s="81">
        <f>MIN(1,Overview!$F$44*F1175*(G1175-Overview!$F$25)^2+0.2)</f>
        <v>1</v>
      </c>
      <c r="N1175" s="48">
        <f>L1175*F1175*Overview!$F$8</f>
        <v>0.12482270400293095</v>
      </c>
      <c r="O1175" s="48">
        <f>F1175*Overview!$F$6</f>
        <v>2.3686817229354781E-3</v>
      </c>
      <c r="P1175" s="122">
        <f>N1175*(H1175/G1175-(1+Overview!$F$35/'='!G1175)/(Overview!$F$37*Overview!$F$33))/('='!H1175+Overview!$F$36)</f>
        <v>8.1401476772943987E-4</v>
      </c>
      <c r="Q1175" s="128">
        <f>(N1175/G1175-P1175)*H1175*Overview!$F$29*'='!G1175^3</f>
        <v>711.49153859688408</v>
      </c>
      <c r="R1175" s="57">
        <f t="shared" si="108"/>
        <v>0</v>
      </c>
      <c r="S1175" s="58">
        <f t="shared" si="109"/>
        <v>8.9744832371993271E-4</v>
      </c>
      <c r="T1175" s="58">
        <f>IF(D1175&lt;Overview!$F$18,(1-Overview!$F$9)*'='!Q1175-'='!D1175*'='!O1175,0)</f>
        <v>0</v>
      </c>
      <c r="U1175" s="54">
        <f>IF(D1175&gt;=Overview!$F$18,(1-Overview!$F$9)*'='!Q1175-Overview!$F$18*'='!O1175,0)</f>
        <v>60.199585555322692</v>
      </c>
      <c r="V1175" s="2"/>
      <c r="W1175" s="112">
        <f>G1175/Overview!$F$19</f>
        <v>4.883344307658299</v>
      </c>
      <c r="X1175" s="60">
        <f>G1175^3*(1+H1175*Overview!$F$38)</f>
        <v>45.485528923489532</v>
      </c>
      <c r="Y1175" s="61">
        <f>G1175^3*Overview!$F$42*(1+Overview!$F$38*H1175)+I1175*Overview!$F$39/Overview!$F$40</f>
        <v>4.3297263746377093</v>
      </c>
      <c r="AD1175" s="2"/>
    </row>
    <row r="1176" spans="1:30">
      <c r="A1176" s="34">
        <v>1173</v>
      </c>
      <c r="B1176">
        <v>1</v>
      </c>
      <c r="C1176">
        <v>24</v>
      </c>
      <c r="D1176" s="149">
        <f t="shared" si="110"/>
        <v>178.09744310451387</v>
      </c>
      <c r="E1176" s="125">
        <f>B1176/(B1176+Overview!$F$22)</f>
        <v>0.58823529411764708</v>
      </c>
      <c r="F1176" s="118">
        <f>EXP(Overview!$F$21/Overview!$F$5-Overview!$F$21/('='!C1176+273.15))</f>
        <v>1.2060497570954571</v>
      </c>
      <c r="G1176" s="77">
        <f t="shared" si="111"/>
        <v>3.3083865479006858</v>
      </c>
      <c r="H1176" s="115">
        <f t="shared" si="112"/>
        <v>0.58823529411764708</v>
      </c>
      <c r="I1176" s="80">
        <f>IF((A1176-Overview!$F$43)/365=ROUND((A1176-Overview!$F$43)/365,0),I1175*0.05,I1175+U1175)</f>
        <v>5491.8240348443769</v>
      </c>
      <c r="J1176" s="70">
        <f>IF(D1176&lt;Overview!$F$16,1,'='!G1176/Overview!$F$26)</f>
        <v>143.22019687881757</v>
      </c>
      <c r="K1176" s="71">
        <f>IF(D1176&lt;Overview!$F$17,'='!G1176/Overview!$F$26,Overview!$F$33)</f>
        <v>9.1428571428571423</v>
      </c>
      <c r="L1176" s="72">
        <f t="shared" si="113"/>
        <v>9.1428571428571423</v>
      </c>
      <c r="M1176" s="81">
        <f>MIN(1,Overview!$F$44*F1176*(G1176-Overview!$F$25)^2+0.2)</f>
        <v>1</v>
      </c>
      <c r="N1176" s="48">
        <f>L1176*F1176*Overview!$F$8</f>
        <v>0.12482270400293095</v>
      </c>
      <c r="O1176" s="48">
        <f>F1176*Overview!$F$6</f>
        <v>2.3686817229354781E-3</v>
      </c>
      <c r="P1176" s="122">
        <f>N1176*(H1176/G1176-(1+Overview!$F$35/'='!G1176)/(Overview!$F$37*Overview!$F$33))/('='!H1176+Overview!$F$36)</f>
        <v>8.1225628623911186E-4</v>
      </c>
      <c r="Q1176" s="128">
        <f>(N1176/G1176-P1176)*H1176*Overview!$F$29*'='!G1176^3</f>
        <v>711.90735317724057</v>
      </c>
      <c r="R1176" s="57">
        <f t="shared" si="108"/>
        <v>0</v>
      </c>
      <c r="S1176" s="58">
        <f t="shared" si="109"/>
        <v>8.9575259028041546E-4</v>
      </c>
      <c r="T1176" s="58">
        <f>IF(D1176&lt;Overview!$F$18,(1-Overview!$F$9)*'='!Q1176-'='!D1176*'='!O1176,0)</f>
        <v>0</v>
      </c>
      <c r="U1176" s="54">
        <f>IF(D1176&gt;=Overview!$F$18,(1-Overview!$F$9)*'='!Q1176-Overview!$F$18*'='!O1176,0)</f>
        <v>60.235012957569062</v>
      </c>
      <c r="V1176" s="2"/>
      <c r="W1176" s="112">
        <f>G1176/Overview!$F$19</f>
        <v>4.8846693457857455</v>
      </c>
      <c r="X1176" s="60">
        <f>G1176^3*(1+H1176*Overview!$F$38)</f>
        <v>45.522564863200948</v>
      </c>
      <c r="Y1176" s="61">
        <f>G1176^3*Overview!$F$42*(1+Overview!$F$38*H1176)+I1176*Overview!$F$39/Overview!$F$40</f>
        <v>4.3356755548385957</v>
      </c>
      <c r="AD1176" s="2"/>
    </row>
    <row r="1177" spans="1:30">
      <c r="A1177" s="34">
        <v>1174</v>
      </c>
      <c r="B1177">
        <v>1</v>
      </c>
      <c r="C1177">
        <v>24</v>
      </c>
      <c r="D1177" s="149">
        <f t="shared" si="110"/>
        <v>178.09744310451387</v>
      </c>
      <c r="E1177" s="125">
        <f>B1177/(B1177+Overview!$F$22)</f>
        <v>0.58823529411764708</v>
      </c>
      <c r="F1177" s="118">
        <f>EXP(Overview!$F$21/Overview!$F$5-Overview!$F$21/('='!C1177+273.15))</f>
        <v>1.2060497570954571</v>
      </c>
      <c r="G1177" s="77">
        <f t="shared" si="111"/>
        <v>3.3092823004909664</v>
      </c>
      <c r="H1177" s="115">
        <f t="shared" si="112"/>
        <v>0.58823529411764708</v>
      </c>
      <c r="I1177" s="80">
        <f>IF((A1177-Overview!$F$43)/365=ROUND((A1177-Overview!$F$43)/365,0),I1176*0.05,I1176+U1176)</f>
        <v>5552.0590478019458</v>
      </c>
      <c r="J1177" s="70">
        <f>IF(D1177&lt;Overview!$F$16,1,'='!G1177/Overview!$F$26)</f>
        <v>143.25897404722798</v>
      </c>
      <c r="K1177" s="71">
        <f>IF(D1177&lt;Overview!$F$17,'='!G1177/Overview!$F$26,Overview!$F$33)</f>
        <v>9.1428571428571423</v>
      </c>
      <c r="L1177" s="72">
        <f t="shared" si="113"/>
        <v>9.1428571428571423</v>
      </c>
      <c r="M1177" s="81">
        <f>MIN(1,Overview!$F$44*F1177*(G1177-Overview!$F$25)^2+0.2)</f>
        <v>1</v>
      </c>
      <c r="N1177" s="48">
        <f>L1177*F1177*Overview!$F$8</f>
        <v>0.12482270400293095</v>
      </c>
      <c r="O1177" s="48">
        <f>F1177*Overview!$F$6</f>
        <v>2.3686817229354781E-3</v>
      </c>
      <c r="P1177" s="122">
        <f>N1177*(H1177/G1177-(1+Overview!$F$35/'='!G1177)/(Overview!$F$37*Overview!$F$33))/('='!H1177+Overview!$F$36)</f>
        <v>8.1050207847700327E-4</v>
      </c>
      <c r="Q1177" s="128">
        <f>(N1177/G1177-P1177)*H1177*Overview!$F$29*'='!G1177^3</f>
        <v>712.32251863116267</v>
      </c>
      <c r="R1177" s="57">
        <f t="shared" si="108"/>
        <v>0</v>
      </c>
      <c r="S1177" s="58">
        <f t="shared" si="109"/>
        <v>8.9406006093836234E-4</v>
      </c>
      <c r="T1177" s="58">
        <f>IF(D1177&lt;Overview!$F$18,(1-Overview!$F$9)*'='!Q1177-'='!D1177*'='!O1177,0)</f>
        <v>0</v>
      </c>
      <c r="U1177" s="54">
        <f>IF(D1177&gt;=Overview!$F$18,(1-Overview!$F$9)*'='!Q1177-Overview!$F$18*'='!O1177,0)</f>
        <v>60.270385054243228</v>
      </c>
      <c r="V1177" s="2"/>
      <c r="W1177" s="112">
        <f>G1177/Overview!$F$19</f>
        <v>4.8859918802465172</v>
      </c>
      <c r="X1177" s="60">
        <f>G1177^3*(1+H1177*Overview!$F$38)</f>
        <v>45.559550864906981</v>
      </c>
      <c r="Y1177" s="61">
        <f>G1177^3*Overview!$F$42*(1+Overview!$F$38*H1177)+I1177*Overview!$F$39/Overview!$F$40</f>
        <v>4.3416217801006578</v>
      </c>
      <c r="AD1177" s="2"/>
    </row>
    <row r="1178" spans="1:30">
      <c r="A1178" s="34">
        <v>1175</v>
      </c>
      <c r="B1178">
        <v>1</v>
      </c>
      <c r="C1178">
        <v>24</v>
      </c>
      <c r="D1178" s="149">
        <f t="shared" si="110"/>
        <v>178.09744310451387</v>
      </c>
      <c r="E1178" s="125">
        <f>B1178/(B1178+Overview!$F$22)</f>
        <v>0.58823529411764708</v>
      </c>
      <c r="F1178" s="118">
        <f>EXP(Overview!$F$21/Overview!$F$5-Overview!$F$21/('='!C1178+273.15))</f>
        <v>1.2060497570954571</v>
      </c>
      <c r="G1178" s="77">
        <f t="shared" si="111"/>
        <v>3.3101763605519046</v>
      </c>
      <c r="H1178" s="115">
        <f t="shared" si="112"/>
        <v>0.58823529411764708</v>
      </c>
      <c r="I1178" s="80">
        <f>IF((A1178-Overview!$F$43)/365=ROUND((A1178-Overview!$F$43)/365,0),I1177*0.05,I1177+U1177)</f>
        <v>5612.3294328561888</v>
      </c>
      <c r="J1178" s="70">
        <f>IF(D1178&lt;Overview!$F$16,1,'='!G1178/Overview!$F$26)</f>
        <v>143.29767794596989</v>
      </c>
      <c r="K1178" s="71">
        <f>IF(D1178&lt;Overview!$F$17,'='!G1178/Overview!$F$26,Overview!$F$33)</f>
        <v>9.1428571428571423</v>
      </c>
      <c r="L1178" s="72">
        <f t="shared" si="113"/>
        <v>9.1428571428571423</v>
      </c>
      <c r="M1178" s="81">
        <f>MIN(1,Overview!$F$44*F1178*(G1178-Overview!$F$25)^2+0.2)</f>
        <v>1</v>
      </c>
      <c r="N1178" s="48">
        <f>L1178*F1178*Overview!$F$8</f>
        <v>0.12482270400293095</v>
      </c>
      <c r="O1178" s="48">
        <f>F1178*Overview!$F$6</f>
        <v>2.3686817229354781E-3</v>
      </c>
      <c r="P1178" s="122">
        <f>N1178*(H1178/G1178-(1+Overview!$F$35/'='!G1178)/(Overview!$F$37*Overview!$F$33))/('='!H1178+Overview!$F$36)</f>
        <v>8.0875213200800255E-4</v>
      </c>
      <c r="Q1178" s="128">
        <f>(N1178/G1178-P1178)*H1178*Overview!$F$29*'='!G1178^3</f>
        <v>712.73703568259396</v>
      </c>
      <c r="R1178" s="57">
        <f t="shared" si="108"/>
        <v>0</v>
      </c>
      <c r="S1178" s="58">
        <f t="shared" si="109"/>
        <v>8.9237072963961443E-4</v>
      </c>
      <c r="T1178" s="58">
        <f>IF(D1178&lt;Overview!$F$18,(1-Overview!$F$9)*'='!Q1178-'='!D1178*'='!O1178,0)</f>
        <v>0</v>
      </c>
      <c r="U1178" s="54">
        <f>IF(D1178&gt;=Overview!$F$18,(1-Overview!$F$9)*'='!Q1178-Overview!$F$18*'='!O1178,0)</f>
        <v>60.305701907025174</v>
      </c>
      <c r="V1178" s="2"/>
      <c r="W1178" s="112">
        <f>G1178/Overview!$F$19</f>
        <v>4.8873119157713045</v>
      </c>
      <c r="X1178" s="60">
        <f>G1178^3*(1+H1178*Overview!$F$38)</f>
        <v>45.596486952705689</v>
      </c>
      <c r="Y1178" s="61">
        <f>G1178^3*Overview!$F$42*(1+Overview!$F$38*H1178)+I1178*Overview!$F$39/Overview!$F$40</f>
        <v>4.3475650501894449</v>
      </c>
      <c r="AD1178" s="2"/>
    </row>
    <row r="1179" spans="1:30">
      <c r="A1179" s="34">
        <v>1176</v>
      </c>
      <c r="B1179">
        <v>1</v>
      </c>
      <c r="C1179">
        <v>24</v>
      </c>
      <c r="D1179" s="149">
        <f t="shared" si="110"/>
        <v>178.09744310451387</v>
      </c>
      <c r="E1179" s="125">
        <f>B1179/(B1179+Overview!$F$22)</f>
        <v>0.58823529411764708</v>
      </c>
      <c r="F1179" s="118">
        <f>EXP(Overview!$F$21/Overview!$F$5-Overview!$F$21/('='!C1179+273.15))</f>
        <v>1.2060497570954571</v>
      </c>
      <c r="G1179" s="77">
        <f t="shared" si="111"/>
        <v>3.3110687312815443</v>
      </c>
      <c r="H1179" s="115">
        <f t="shared" si="112"/>
        <v>0.58823529411764708</v>
      </c>
      <c r="I1179" s="80">
        <f>IF((A1179-Overview!$F$43)/365=ROUND((A1179-Overview!$F$43)/365,0),I1178*0.05,I1178+U1178)</f>
        <v>5672.6351347632135</v>
      </c>
      <c r="J1179" s="70">
        <f>IF(D1179&lt;Overview!$F$16,1,'='!G1179/Overview!$F$26)</f>
        <v>143.33630871348677</v>
      </c>
      <c r="K1179" s="71">
        <f>IF(D1179&lt;Overview!$F$17,'='!G1179/Overview!$F$26,Overview!$F$33)</f>
        <v>9.1428571428571423</v>
      </c>
      <c r="L1179" s="72">
        <f t="shared" si="113"/>
        <v>9.1428571428571423</v>
      </c>
      <c r="M1179" s="81">
        <f>MIN(1,Overview!$F$44*F1179*(G1179-Overview!$F$25)^2+0.2)</f>
        <v>1</v>
      </c>
      <c r="N1179" s="48">
        <f>L1179*F1179*Overview!$F$8</f>
        <v>0.12482270400293095</v>
      </c>
      <c r="O1179" s="48">
        <f>F1179*Overview!$F$6</f>
        <v>2.3686817229354781E-3</v>
      </c>
      <c r="P1179" s="122">
        <f>N1179*(H1179/G1179-(1+Overview!$F$35/'='!G1179)/(Overview!$F$37*Overview!$F$33))/('='!H1179+Overview!$F$36)</f>
        <v>8.0700643444213134E-4</v>
      </c>
      <c r="Q1179" s="128">
        <f>(N1179/G1179-P1179)*H1179*Overview!$F$29*'='!G1179^3</f>
        <v>713.15090505593548</v>
      </c>
      <c r="R1179" s="57">
        <f t="shared" si="108"/>
        <v>0</v>
      </c>
      <c r="S1179" s="58">
        <f t="shared" si="109"/>
        <v>8.9068459034145019E-4</v>
      </c>
      <c r="T1179" s="58">
        <f>IF(D1179&lt;Overview!$F$18,(1-Overview!$F$9)*'='!Q1179-'='!D1179*'='!O1179,0)</f>
        <v>0</v>
      </c>
      <c r="U1179" s="54">
        <f>IF(D1179&gt;=Overview!$F$18,(1-Overview!$F$9)*'='!Q1179-Overview!$F$18*'='!O1179,0)</f>
        <v>60.340963577633872</v>
      </c>
      <c r="V1179" s="2"/>
      <c r="W1179" s="112">
        <f>G1179/Overview!$F$19</f>
        <v>4.8886294570818611</v>
      </c>
      <c r="X1179" s="60">
        <f>G1179^3*(1+H1179*Overview!$F$38)</f>
        <v>45.633373150884331</v>
      </c>
      <c r="Y1179" s="61">
        <f>G1179^3*Overview!$F$42*(1+Overview!$F$38*H1179)+I1179*Overview!$F$39/Overview!$F$40</f>
        <v>4.3535053648902089</v>
      </c>
      <c r="AD1179" s="2"/>
    </row>
    <row r="1180" spans="1:30">
      <c r="A1180" s="34">
        <v>1177</v>
      </c>
      <c r="B1180">
        <v>1</v>
      </c>
      <c r="C1180">
        <v>24</v>
      </c>
      <c r="D1180" s="149">
        <f t="shared" si="110"/>
        <v>178.09744310451387</v>
      </c>
      <c r="E1180" s="125">
        <f>B1180/(B1180+Overview!$F$22)</f>
        <v>0.58823529411764708</v>
      </c>
      <c r="F1180" s="118">
        <f>EXP(Overview!$F$21/Overview!$F$5-Overview!$F$21/('='!C1180+273.15))</f>
        <v>1.2060497570954571</v>
      </c>
      <c r="G1180" s="77">
        <f t="shared" si="111"/>
        <v>3.3119594158718857</v>
      </c>
      <c r="H1180" s="115">
        <f t="shared" si="112"/>
        <v>0.58823529411764708</v>
      </c>
      <c r="I1180" s="80">
        <f>IF((A1180-Overview!$F$43)/365=ROUND((A1180-Overview!$F$43)/365,0),I1179*0.05,I1179+U1179)</f>
        <v>5732.9760983408478</v>
      </c>
      <c r="J1180" s="70">
        <f>IF(D1180&lt;Overview!$F$16,1,'='!G1180/Overview!$F$26)</f>
        <v>143.37486648796042</v>
      </c>
      <c r="K1180" s="71">
        <f>IF(D1180&lt;Overview!$F$17,'='!G1180/Overview!$F$26,Overview!$F$33)</f>
        <v>9.1428571428571423</v>
      </c>
      <c r="L1180" s="72">
        <f t="shared" si="113"/>
        <v>9.1428571428571423</v>
      </c>
      <c r="M1180" s="81">
        <f>MIN(1,Overview!$F$44*F1180*(G1180-Overview!$F$25)^2+0.2)</f>
        <v>1</v>
      </c>
      <c r="N1180" s="48">
        <f>L1180*F1180*Overview!$F$8</f>
        <v>0.12482270400293095</v>
      </c>
      <c r="O1180" s="48">
        <f>F1180*Overview!$F$6</f>
        <v>2.3686817229354781E-3</v>
      </c>
      <c r="P1180" s="122">
        <f>N1180*(H1180/G1180-(1+Overview!$F$35/'='!G1180)/(Overview!$F$37*Overview!$F$33))/('='!H1180+Overview!$F$36)</f>
        <v>8.0526497343434483E-4</v>
      </c>
      <c r="Q1180" s="128">
        <f>(N1180/G1180-P1180)*H1180*Overview!$F$29*'='!G1180^3</f>
        <v>713.56412747603622</v>
      </c>
      <c r="R1180" s="57">
        <f t="shared" si="108"/>
        <v>0</v>
      </c>
      <c r="S1180" s="58">
        <f t="shared" si="109"/>
        <v>8.8900163701256731E-4</v>
      </c>
      <c r="T1180" s="58">
        <f>IF(D1180&lt;Overview!$F$18,(1-Overview!$F$9)*'='!Q1180-'='!D1180*'='!O1180,0)</f>
        <v>0</v>
      </c>
      <c r="U1180" s="54">
        <f>IF(D1180&gt;=Overview!$F$18,(1-Overview!$F$9)*'='!Q1180-Overview!$F$18*'='!O1180,0)</f>
        <v>60.376170127826455</v>
      </c>
      <c r="V1180" s="2"/>
      <c r="W1180" s="112">
        <f>G1180/Overview!$F$19</f>
        <v>4.8899445088910163</v>
      </c>
      <c r="X1180" s="60">
        <f>G1180^3*(1+H1180*Overview!$F$38)</f>
        <v>45.670209483918192</v>
      </c>
      <c r="Y1180" s="61">
        <f>G1180^3*Overview!$F$42*(1+Overview!$F$38*H1180)+I1180*Overview!$F$39/Overview!$F$40</f>
        <v>4.3594427240078115</v>
      </c>
      <c r="AD1180" s="2"/>
    </row>
    <row r="1181" spans="1:30">
      <c r="A1181" s="34">
        <v>1178</v>
      </c>
      <c r="B1181">
        <v>1</v>
      </c>
      <c r="C1181">
        <v>24</v>
      </c>
      <c r="D1181" s="149">
        <f t="shared" si="110"/>
        <v>178.09744310451387</v>
      </c>
      <c r="E1181" s="125">
        <f>B1181/(B1181+Overview!$F$22)</f>
        <v>0.58823529411764708</v>
      </c>
      <c r="F1181" s="118">
        <f>EXP(Overview!$F$21/Overview!$F$5-Overview!$F$21/('='!C1181+273.15))</f>
        <v>1.2060497570954571</v>
      </c>
      <c r="G1181" s="77">
        <f t="shared" si="111"/>
        <v>3.3128484175088984</v>
      </c>
      <c r="H1181" s="115">
        <f t="shared" si="112"/>
        <v>0.58823529411764708</v>
      </c>
      <c r="I1181" s="80">
        <f>IF((A1181-Overview!$F$43)/365=ROUND((A1181-Overview!$F$43)/365,0),I1180*0.05,I1180+U1180)</f>
        <v>5793.3522684686741</v>
      </c>
      <c r="J1181" s="70">
        <f>IF(D1181&lt;Overview!$F$16,1,'='!G1181/Overview!$F$26)</f>
        <v>143.41335140731164</v>
      </c>
      <c r="K1181" s="71">
        <f>IF(D1181&lt;Overview!$F$17,'='!G1181/Overview!$F$26,Overview!$F$33)</f>
        <v>9.1428571428571423</v>
      </c>
      <c r="L1181" s="72">
        <f t="shared" si="113"/>
        <v>9.1428571428571423</v>
      </c>
      <c r="M1181" s="81">
        <f>MIN(1,Overview!$F$44*F1181*(G1181-Overview!$F$25)^2+0.2)</f>
        <v>1</v>
      </c>
      <c r="N1181" s="48">
        <f>L1181*F1181*Overview!$F$8</f>
        <v>0.12482270400293095</v>
      </c>
      <c r="O1181" s="48">
        <f>F1181*Overview!$F$6</f>
        <v>2.3686817229354781E-3</v>
      </c>
      <c r="P1181" s="122">
        <f>N1181*(H1181/G1181-(1+Overview!$F$35/'='!G1181)/(Overview!$F$37*Overview!$F$33))/('='!H1181+Overview!$F$36)</f>
        <v>8.0352773668432797E-4</v>
      </c>
      <c r="Q1181" s="128">
        <f>(N1181/G1181-P1181)*H1181*Overview!$F$29*'='!G1181^3</f>
        <v>713.97670366818636</v>
      </c>
      <c r="R1181" s="57">
        <f t="shared" si="108"/>
        <v>0</v>
      </c>
      <c r="S1181" s="58">
        <f t="shared" si="109"/>
        <v>8.8732186363306084E-4</v>
      </c>
      <c r="T1181" s="58">
        <f>IF(D1181&lt;Overview!$F$18,(1-Overview!$F$9)*'='!Q1181-'='!D1181*'='!O1181,0)</f>
        <v>0</v>
      </c>
      <c r="U1181" s="54">
        <f>IF(D1181&gt;=Overview!$F$18,(1-Overview!$F$9)*'='!Q1181-Overview!$F$18*'='!O1181,0)</f>
        <v>60.411321619397647</v>
      </c>
      <c r="V1181" s="2"/>
      <c r="W1181" s="112">
        <f>G1181/Overview!$F$19</f>
        <v>4.8912570759026996</v>
      </c>
      <c r="X1181" s="60">
        <f>G1181^3*(1+H1181*Overview!$F$38)</f>
        <v>45.706995976469564</v>
      </c>
      <c r="Y1181" s="61">
        <f>G1181^3*Overview!$F$42*(1+Overview!$F$38*H1181)+I1181*Overview!$F$39/Overview!$F$40</f>
        <v>4.3653771273666262</v>
      </c>
      <c r="AD1181" s="2"/>
    </row>
    <row r="1182" spans="1:30">
      <c r="A1182" s="34">
        <v>1179</v>
      </c>
      <c r="B1182">
        <v>1</v>
      </c>
      <c r="C1182">
        <v>24</v>
      </c>
      <c r="D1182" s="149">
        <f t="shared" si="110"/>
        <v>178.09744310451387</v>
      </c>
      <c r="E1182" s="125">
        <f>B1182/(B1182+Overview!$F$22)</f>
        <v>0.58823529411764708</v>
      </c>
      <c r="F1182" s="118">
        <f>EXP(Overview!$F$21/Overview!$F$5-Overview!$F$21/('='!C1182+273.15))</f>
        <v>1.2060497570954571</v>
      </c>
      <c r="G1182" s="77">
        <f t="shared" si="111"/>
        <v>3.3137357393725315</v>
      </c>
      <c r="H1182" s="115">
        <f t="shared" si="112"/>
        <v>0.58823529411764708</v>
      </c>
      <c r="I1182" s="80">
        <f>IF((A1182-Overview!$F$43)/365=ROUND((A1182-Overview!$F$43)/365,0),I1181*0.05,I1181+U1181)</f>
        <v>5853.7635900880714</v>
      </c>
      <c r="J1182" s="70">
        <f>IF(D1182&lt;Overview!$F$16,1,'='!G1182/Overview!$F$26)</f>
        <v>143.4517636092005</v>
      </c>
      <c r="K1182" s="71">
        <f>IF(D1182&lt;Overview!$F$17,'='!G1182/Overview!$F$26,Overview!$F$33)</f>
        <v>9.1428571428571423</v>
      </c>
      <c r="L1182" s="72">
        <f t="shared" si="113"/>
        <v>9.1428571428571423</v>
      </c>
      <c r="M1182" s="81">
        <f>MIN(1,Overview!$F$44*F1182*(G1182-Overview!$F$25)^2+0.2)</f>
        <v>1</v>
      </c>
      <c r="N1182" s="48">
        <f>L1182*F1182*Overview!$F$8</f>
        <v>0.12482270400293095</v>
      </c>
      <c r="O1182" s="48">
        <f>F1182*Overview!$F$6</f>
        <v>2.3686817229354781E-3</v>
      </c>
      <c r="P1182" s="122">
        <f>N1182*(H1182/G1182-(1+Overview!$F$35/'='!G1182)/(Overview!$F$37*Overview!$F$33))/('='!H1182+Overview!$F$36)</f>
        <v>8.01794711936293E-4</v>
      </c>
      <c r="Q1182" s="128">
        <f>(N1182/G1182-P1182)*H1182*Overview!$F$29*'='!G1182^3</f>
        <v>714.38863435811174</v>
      </c>
      <c r="R1182" s="57">
        <f t="shared" si="108"/>
        <v>0</v>
      </c>
      <c r="S1182" s="58">
        <f t="shared" si="109"/>
        <v>8.8564526419439933E-4</v>
      </c>
      <c r="T1182" s="58">
        <f>IF(D1182&lt;Overview!$F$18,(1-Overview!$F$9)*'='!Q1182-'='!D1182*'='!O1182,0)</f>
        <v>0</v>
      </c>
      <c r="U1182" s="54">
        <f>IF(D1182&gt;=Overview!$F$18,(1-Overview!$F$9)*'='!Q1182-Overview!$F$18*'='!O1182,0)</f>
        <v>60.446418114179288</v>
      </c>
      <c r="V1182" s="2"/>
      <c r="W1182" s="112">
        <f>G1182/Overview!$F$19</f>
        <v>4.8925671628119467</v>
      </c>
      <c r="X1182" s="60">
        <f>G1182^3*(1+H1182*Overview!$F$38)</f>
        <v>45.743732653386729</v>
      </c>
      <c r="Y1182" s="61">
        <f>G1182^3*Overview!$F$42*(1+Overview!$F$38*H1182)+I1182*Overview!$F$39/Overview!$F$40</f>
        <v>4.3713085748104508</v>
      </c>
      <c r="AD1182" s="2"/>
    </row>
    <row r="1183" spans="1:30">
      <c r="A1183" s="34">
        <v>1180</v>
      </c>
      <c r="B1183">
        <v>1</v>
      </c>
      <c r="C1183">
        <v>24</v>
      </c>
      <c r="D1183" s="149">
        <f t="shared" si="110"/>
        <v>178.09744310451387</v>
      </c>
      <c r="E1183" s="125">
        <f>B1183/(B1183+Overview!$F$22)</f>
        <v>0.58823529411764708</v>
      </c>
      <c r="F1183" s="118">
        <f>EXP(Overview!$F$21/Overview!$F$5-Overview!$F$21/('='!C1183+273.15))</f>
        <v>1.2060497570954571</v>
      </c>
      <c r="G1183" s="77">
        <f t="shared" si="111"/>
        <v>3.3146213846367258</v>
      </c>
      <c r="H1183" s="115">
        <f t="shared" si="112"/>
        <v>0.58823529411764708</v>
      </c>
      <c r="I1183" s="80">
        <f>IF((A1183-Overview!$F$43)/365=ROUND((A1183-Overview!$F$43)/365,0),I1182*0.05,I1182+U1182)</f>
        <v>5914.2100082022507</v>
      </c>
      <c r="J1183" s="70">
        <f>IF(D1183&lt;Overview!$F$16,1,'='!G1183/Overview!$F$26)</f>
        <v>143.49010323102709</v>
      </c>
      <c r="K1183" s="71">
        <f>IF(D1183&lt;Overview!$F$17,'='!G1183/Overview!$F$26,Overview!$F$33)</f>
        <v>9.1428571428571423</v>
      </c>
      <c r="L1183" s="72">
        <f t="shared" si="113"/>
        <v>9.1428571428571423</v>
      </c>
      <c r="M1183" s="81">
        <f>MIN(1,Overview!$F$44*F1183*(G1183-Overview!$F$25)^2+0.2)</f>
        <v>1</v>
      </c>
      <c r="N1183" s="48">
        <f>L1183*F1183*Overview!$F$8</f>
        <v>0.12482270400293095</v>
      </c>
      <c r="O1183" s="48">
        <f>F1183*Overview!$F$6</f>
        <v>2.3686817229354781E-3</v>
      </c>
      <c r="P1183" s="122">
        <f>N1183*(H1183/G1183-(1+Overview!$F$35/'='!G1183)/(Overview!$F$37*Overview!$F$33))/('='!H1183+Overview!$F$36)</f>
        <v>8.0006588697877827E-4</v>
      </c>
      <c r="Q1183" s="128">
        <f>(N1183/G1183-P1183)*H1183*Overview!$F$29*'='!G1183^3</f>
        <v>714.79992027196317</v>
      </c>
      <c r="R1183" s="57">
        <f t="shared" si="108"/>
        <v>0</v>
      </c>
      <c r="S1183" s="58">
        <f t="shared" si="109"/>
        <v>8.8397183269940281E-4</v>
      </c>
      <c r="T1183" s="58">
        <f>IF(D1183&lt;Overview!$F$18,(1-Overview!$F$9)*'='!Q1183-'='!D1183*'='!O1183,0)</f>
        <v>0</v>
      </c>
      <c r="U1183" s="54">
        <f>IF(D1183&gt;=Overview!$F$18,(1-Overview!$F$9)*'='!Q1183-Overview!$F$18*'='!O1183,0)</f>
        <v>60.481459674039428</v>
      </c>
      <c r="V1183" s="2"/>
      <c r="W1183" s="112">
        <f>G1183/Overview!$F$19</f>
        <v>4.8938747743049253</v>
      </c>
      <c r="X1183" s="60">
        <f>G1183^3*(1+H1183*Overview!$F$38)</f>
        <v>45.780419539702777</v>
      </c>
      <c r="Y1183" s="61">
        <f>G1183^3*Overview!$F$42*(1+Overview!$F$38*H1183)+I1183*Overview!$F$39/Overview!$F$40</f>
        <v>4.3772370662024018</v>
      </c>
      <c r="AD1183" s="2"/>
    </row>
    <row r="1184" spans="1:30">
      <c r="A1184" s="34">
        <v>1181</v>
      </c>
      <c r="B1184">
        <v>1</v>
      </c>
      <c r="C1184">
        <v>24</v>
      </c>
      <c r="D1184" s="149">
        <f t="shared" si="110"/>
        <v>178.09744310451387</v>
      </c>
      <c r="E1184" s="125">
        <f>B1184/(B1184+Overview!$F$22)</f>
        <v>0.58823529411764708</v>
      </c>
      <c r="F1184" s="118">
        <f>EXP(Overview!$F$21/Overview!$F$5-Overview!$F$21/('='!C1184+273.15))</f>
        <v>1.2060497570954571</v>
      </c>
      <c r="G1184" s="77">
        <f t="shared" si="111"/>
        <v>3.3155053564694255</v>
      </c>
      <c r="H1184" s="115">
        <f t="shared" si="112"/>
        <v>0.58823529411764708</v>
      </c>
      <c r="I1184" s="80">
        <f>IF((A1184-Overview!$F$43)/365=ROUND((A1184-Overview!$F$43)/365,0),I1183*0.05,I1183+U1183)</f>
        <v>5974.6914678762905</v>
      </c>
      <c r="J1184" s="70">
        <f>IF(D1184&lt;Overview!$F$16,1,'='!G1184/Overview!$F$26)</f>
        <v>143.52837040993185</v>
      </c>
      <c r="K1184" s="71">
        <f>IF(D1184&lt;Overview!$F$17,'='!G1184/Overview!$F$26,Overview!$F$33)</f>
        <v>9.1428571428571423</v>
      </c>
      <c r="L1184" s="72">
        <f t="shared" si="113"/>
        <v>9.1428571428571423</v>
      </c>
      <c r="M1184" s="81">
        <f>MIN(1,Overview!$F$44*F1184*(G1184-Overview!$F$25)^2+0.2)</f>
        <v>1</v>
      </c>
      <c r="N1184" s="48">
        <f>L1184*F1184*Overview!$F$8</f>
        <v>0.12482270400293095</v>
      </c>
      <c r="O1184" s="48">
        <f>F1184*Overview!$F$6</f>
        <v>2.3686817229354781E-3</v>
      </c>
      <c r="P1184" s="122">
        <f>N1184*(H1184/G1184-(1+Overview!$F$35/'='!G1184)/(Overview!$F$37*Overview!$F$33))/('='!H1184+Overview!$F$36)</f>
        <v>7.9834124964445327E-4</v>
      </c>
      <c r="Q1184" s="128">
        <f>(N1184/G1184-P1184)*H1184*Overview!$F$29*'='!G1184^3</f>
        <v>715.210562136313</v>
      </c>
      <c r="R1184" s="57">
        <f t="shared" si="108"/>
        <v>0</v>
      </c>
      <c r="S1184" s="58">
        <f t="shared" si="109"/>
        <v>8.8230156316222664E-4</v>
      </c>
      <c r="T1184" s="58">
        <f>IF(D1184&lt;Overview!$F$18,(1-Overview!$F$9)*'='!Q1184-'='!D1184*'='!O1184,0)</f>
        <v>0</v>
      </c>
      <c r="U1184" s="54">
        <f>IF(D1184&gt;=Overview!$F$18,(1-Overview!$F$9)*'='!Q1184-Overview!$F$18*'='!O1184,0)</f>
        <v>60.516446360882036</v>
      </c>
      <c r="V1184" s="2"/>
      <c r="W1184" s="112">
        <f>G1184/Overview!$F$19</f>
        <v>4.8951799150589475</v>
      </c>
      <c r="X1184" s="60">
        <f>G1184^3*(1+H1184*Overview!$F$38)</f>
        <v>45.817056660634705</v>
      </c>
      <c r="Y1184" s="61">
        <f>G1184^3*Overview!$F$42*(1+Overview!$F$38*H1184)+I1184*Overview!$F$39/Overview!$F$40</f>
        <v>4.3831626014248393</v>
      </c>
      <c r="AD1184" s="2"/>
    </row>
    <row r="1185" spans="1:30">
      <c r="A1185" s="34">
        <v>1182</v>
      </c>
      <c r="B1185">
        <v>1</v>
      </c>
      <c r="C1185">
        <v>24</v>
      </c>
      <c r="D1185" s="149">
        <f t="shared" si="110"/>
        <v>178.09744310451387</v>
      </c>
      <c r="E1185" s="125">
        <f>B1185/(B1185+Overview!$F$22)</f>
        <v>0.58823529411764708</v>
      </c>
      <c r="F1185" s="118">
        <f>EXP(Overview!$F$21/Overview!$F$5-Overview!$F$21/('='!C1185+273.15))</f>
        <v>1.2060497570954571</v>
      </c>
      <c r="G1185" s="77">
        <f t="shared" si="111"/>
        <v>3.3163876580325877</v>
      </c>
      <c r="H1185" s="115">
        <f t="shared" si="112"/>
        <v>0.58823529411764708</v>
      </c>
      <c r="I1185" s="80">
        <f>IF((A1185-Overview!$F$43)/365=ROUND((A1185-Overview!$F$43)/365,0),I1184*0.05,I1184+U1184)</f>
        <v>6035.2079142371722</v>
      </c>
      <c r="J1185" s="70">
        <f>IF(D1185&lt;Overview!$F$16,1,'='!G1185/Overview!$F$26)</f>
        <v>143.56656528279601</v>
      </c>
      <c r="K1185" s="71">
        <f>IF(D1185&lt;Overview!$F$17,'='!G1185/Overview!$F$26,Overview!$F$33)</f>
        <v>9.1428571428571423</v>
      </c>
      <c r="L1185" s="72">
        <f t="shared" si="113"/>
        <v>9.1428571428571423</v>
      </c>
      <c r="M1185" s="81">
        <f>MIN(1,Overview!$F$44*F1185*(G1185-Overview!$F$25)^2+0.2)</f>
        <v>1</v>
      </c>
      <c r="N1185" s="48">
        <f>L1185*F1185*Overview!$F$8</f>
        <v>0.12482270400293095</v>
      </c>
      <c r="O1185" s="48">
        <f>F1185*Overview!$F$6</f>
        <v>2.3686817229354781E-3</v>
      </c>
      <c r="P1185" s="122">
        <f>N1185*(H1185/G1185-(1+Overview!$F$35/'='!G1185)/(Overview!$F$37*Overview!$F$33))/('='!H1185+Overview!$F$36)</f>
        <v>7.9662078780991491E-4</v>
      </c>
      <c r="Q1185" s="128">
        <f>(N1185/G1185-P1185)*H1185*Overview!$F$29*'='!G1185^3</f>
        <v>715.62056067814535</v>
      </c>
      <c r="R1185" s="57">
        <f t="shared" si="108"/>
        <v>0</v>
      </c>
      <c r="S1185" s="58">
        <f t="shared" si="109"/>
        <v>8.8063444960833281E-4</v>
      </c>
      <c r="T1185" s="58">
        <f>IF(D1185&lt;Overview!$F$18,(1-Overview!$F$9)*'='!Q1185-'='!D1185*'='!O1185,0)</f>
        <v>0</v>
      </c>
      <c r="U1185" s="54">
        <f>IF(D1185&gt;=Overview!$F$18,(1-Overview!$F$9)*'='!Q1185-Overview!$F$18*'='!O1185,0)</f>
        <v>60.551378236646151</v>
      </c>
      <c r="V1185" s="2"/>
      <c r="W1185" s="112">
        <f>G1185/Overview!$F$19</f>
        <v>4.8964825897424884</v>
      </c>
      <c r="X1185" s="60">
        <f>G1185^3*(1+H1185*Overview!$F$38)</f>
        <v>45.853644041582228</v>
      </c>
      <c r="Y1185" s="61">
        <f>G1185^3*Overview!$F$42*(1+Overview!$F$38*H1185)+I1185*Overview!$F$39/Overview!$F$40</f>
        <v>4.3890851803792517</v>
      </c>
      <c r="AD1185" s="2"/>
    </row>
    <row r="1186" spans="1:30">
      <c r="A1186" s="34">
        <v>1183</v>
      </c>
      <c r="B1186">
        <v>1</v>
      </c>
      <c r="C1186">
        <v>24</v>
      </c>
      <c r="D1186" s="149">
        <f t="shared" si="110"/>
        <v>178.09744310451387</v>
      </c>
      <c r="E1186" s="125">
        <f>B1186/(B1186+Overview!$F$22)</f>
        <v>0.58823529411764708</v>
      </c>
      <c r="F1186" s="118">
        <f>EXP(Overview!$F$21/Overview!$F$5-Overview!$F$21/('='!C1186+273.15))</f>
        <v>1.2060497570954571</v>
      </c>
      <c r="G1186" s="77">
        <f t="shared" si="111"/>
        <v>3.3172682924821961</v>
      </c>
      <c r="H1186" s="115">
        <f t="shared" si="112"/>
        <v>0.58823529411764708</v>
      </c>
      <c r="I1186" s="80">
        <f>IF((A1186-Overview!$F$43)/365=ROUND((A1186-Overview!$F$43)/365,0),I1185*0.05,I1185+U1185)</f>
        <v>6095.7592924738183</v>
      </c>
      <c r="J1186" s="70">
        <f>IF(D1186&lt;Overview!$F$16,1,'='!G1186/Overview!$F$26)</f>
        <v>143.60468798624225</v>
      </c>
      <c r="K1186" s="71">
        <f>IF(D1186&lt;Overview!$F$17,'='!G1186/Overview!$F$26,Overview!$F$33)</f>
        <v>9.1428571428571423</v>
      </c>
      <c r="L1186" s="72">
        <f t="shared" si="113"/>
        <v>9.1428571428571423</v>
      </c>
      <c r="M1186" s="81">
        <f>MIN(1,Overview!$F$44*F1186*(G1186-Overview!$F$25)^2+0.2)</f>
        <v>1</v>
      </c>
      <c r="N1186" s="48">
        <f>L1186*F1186*Overview!$F$8</f>
        <v>0.12482270400293095</v>
      </c>
      <c r="O1186" s="48">
        <f>F1186*Overview!$F$6</f>
        <v>2.3686817229354781E-3</v>
      </c>
      <c r="P1186" s="122">
        <f>N1186*(H1186/G1186-(1+Overview!$F$35/'='!G1186)/(Overview!$F$37*Overview!$F$33))/('='!H1186+Overview!$F$36)</f>
        <v>7.9490448939549541E-4</v>
      </c>
      <c r="Q1186" s="128">
        <f>(N1186/G1186-P1186)*H1186*Overview!$F$29*'='!G1186^3</f>
        <v>716.02991662485022</v>
      </c>
      <c r="R1186" s="57">
        <f t="shared" si="108"/>
        <v>0</v>
      </c>
      <c r="S1186" s="58">
        <f t="shared" si="109"/>
        <v>8.7897048607447567E-4</v>
      </c>
      <c r="T1186" s="58">
        <f>IF(D1186&lt;Overview!$F$18,(1-Overview!$F$9)*'='!Q1186-'='!D1186*'='!O1186,0)</f>
        <v>0</v>
      </c>
      <c r="U1186" s="54">
        <f>IF(D1186&gt;=Overview!$F$18,(1-Overview!$F$9)*'='!Q1186-Overview!$F$18*'='!O1186,0)</f>
        <v>60.586255363305405</v>
      </c>
      <c r="V1186" s="2"/>
      <c r="W1186" s="112">
        <f>G1186/Overview!$F$19</f>
        <v>4.8977828030152013</v>
      </c>
      <c r="X1186" s="60">
        <f>G1186^3*(1+H1186*Overview!$F$38)</f>
        <v>45.890181708126832</v>
      </c>
      <c r="Y1186" s="61">
        <f>G1186^3*Overview!$F$42*(1+Overview!$F$38*H1186)+I1186*Overview!$F$39/Overview!$F$40</f>
        <v>4.3950048029861861</v>
      </c>
      <c r="AD1186" s="2"/>
    </row>
    <row r="1187" spans="1:30">
      <c r="A1187" s="34">
        <v>1184</v>
      </c>
      <c r="B1187">
        <v>1</v>
      </c>
      <c r="C1187">
        <v>24</v>
      </c>
      <c r="D1187" s="149">
        <f t="shared" si="110"/>
        <v>178.09744310451387</v>
      </c>
      <c r="E1187" s="125">
        <f>B1187/(B1187+Overview!$F$22)</f>
        <v>0.58823529411764708</v>
      </c>
      <c r="F1187" s="118">
        <f>EXP(Overview!$F$21/Overview!$F$5-Overview!$F$21/('='!C1187+273.15))</f>
        <v>1.2060497570954571</v>
      </c>
      <c r="G1187" s="77">
        <f t="shared" si="111"/>
        <v>3.3181472629682705</v>
      </c>
      <c r="H1187" s="115">
        <f t="shared" si="112"/>
        <v>0.58823529411764708</v>
      </c>
      <c r="I1187" s="80">
        <f>IF((A1187-Overview!$F$43)/365=ROUND((A1187-Overview!$F$43)/365,0),I1186*0.05,I1186+U1186)</f>
        <v>6156.3455478371234</v>
      </c>
      <c r="J1187" s="70">
        <f>IF(D1187&lt;Overview!$F$16,1,'='!G1187/Overview!$F$26)</f>
        <v>143.64273865663509</v>
      </c>
      <c r="K1187" s="71">
        <f>IF(D1187&lt;Overview!$F$17,'='!G1187/Overview!$F$26,Overview!$F$33)</f>
        <v>9.1428571428571423</v>
      </c>
      <c r="L1187" s="72">
        <f t="shared" si="113"/>
        <v>9.1428571428571423</v>
      </c>
      <c r="M1187" s="81">
        <f>MIN(1,Overview!$F$44*F1187*(G1187-Overview!$F$25)^2+0.2)</f>
        <v>1</v>
      </c>
      <c r="N1187" s="48">
        <f>L1187*F1187*Overview!$F$8</f>
        <v>0.12482270400293095</v>
      </c>
      <c r="O1187" s="48">
        <f>F1187*Overview!$F$6</f>
        <v>2.3686817229354781E-3</v>
      </c>
      <c r="P1187" s="122">
        <f>N1187*(H1187/G1187-(1+Overview!$F$35/'='!G1187)/(Overview!$F$37*Overview!$F$33))/('='!H1187+Overview!$F$36)</f>
        <v>7.9319234236506313E-4</v>
      </c>
      <c r="Q1187" s="128">
        <f>(N1187/G1187-P1187)*H1187*Overview!$F$29*'='!G1187^3</f>
        <v>716.43863070421583</v>
      </c>
      <c r="R1187" s="57">
        <f t="shared" si="108"/>
        <v>0</v>
      </c>
      <c r="S1187" s="58">
        <f t="shared" si="109"/>
        <v>8.7730966660867521E-4</v>
      </c>
      <c r="T1187" s="58">
        <f>IF(D1187&lt;Overview!$F$18,(1-Overview!$F$9)*'='!Q1187-'='!D1187*'='!O1187,0)</f>
        <v>0</v>
      </c>
      <c r="U1187" s="54">
        <f>IF(D1187&gt;=Overview!$F$18,(1-Overview!$F$9)*'='!Q1187-Overview!$F$18*'='!O1187,0)</f>
        <v>60.621077802867354</v>
      </c>
      <c r="V1187" s="2"/>
      <c r="W1187" s="112">
        <f>G1187/Overview!$F$19</f>
        <v>4.8990805595279348</v>
      </c>
      <c r="X1187" s="60">
        <f>G1187^3*(1+H1187*Overview!$F$38)</f>
        <v>45.926669686030664</v>
      </c>
      <c r="Y1187" s="61">
        <f>G1187^3*Overview!$F$42*(1+Overview!$F$38*H1187)+I1187*Overview!$F$39/Overview!$F$40</f>
        <v>4.4009214691851364</v>
      </c>
      <c r="AD1187" s="2"/>
    </row>
    <row r="1188" spans="1:30">
      <c r="A1188" s="34">
        <v>1185</v>
      </c>
      <c r="B1188">
        <v>1</v>
      </c>
      <c r="C1188">
        <v>24</v>
      </c>
      <c r="D1188" s="149">
        <f t="shared" si="110"/>
        <v>178.09744310451387</v>
      </c>
      <c r="E1188" s="125">
        <f>B1188/(B1188+Overview!$F$22)</f>
        <v>0.58823529411764708</v>
      </c>
      <c r="F1188" s="118">
        <f>EXP(Overview!$F$21/Overview!$F$5-Overview!$F$21/('='!C1188+273.15))</f>
        <v>1.2060497570954571</v>
      </c>
      <c r="G1188" s="77">
        <f t="shared" si="111"/>
        <v>3.3190245726348793</v>
      </c>
      <c r="H1188" s="115">
        <f t="shared" si="112"/>
        <v>0.58823529411764708</v>
      </c>
      <c r="I1188" s="80">
        <f>IF((A1188-Overview!$F$43)/365=ROUND((A1188-Overview!$F$43)/365,0),I1187*0.05,I1187+U1187)</f>
        <v>6216.9666256399905</v>
      </c>
      <c r="J1188" s="70">
        <f>IF(D1188&lt;Overview!$F$16,1,'='!G1188/Overview!$F$26)</f>
        <v>143.68071743008136</v>
      </c>
      <c r="K1188" s="71">
        <f>IF(D1188&lt;Overview!$F$17,'='!G1188/Overview!$F$26,Overview!$F$33)</f>
        <v>9.1428571428571423</v>
      </c>
      <c r="L1188" s="72">
        <f t="shared" si="113"/>
        <v>9.1428571428571423</v>
      </c>
      <c r="M1188" s="81">
        <f>MIN(1,Overview!$F$44*F1188*(G1188-Overview!$F$25)^2+0.2)</f>
        <v>1</v>
      </c>
      <c r="N1188" s="48">
        <f>L1188*F1188*Overview!$F$8</f>
        <v>0.12482270400293095</v>
      </c>
      <c r="O1188" s="48">
        <f>F1188*Overview!$F$6</f>
        <v>2.3686817229354781E-3</v>
      </c>
      <c r="P1188" s="122">
        <f>N1188*(H1188/G1188-(1+Overview!$F$35/'='!G1188)/(Overview!$F$37*Overview!$F$33))/('='!H1188+Overview!$F$36)</f>
        <v>7.9148433472582612E-4</v>
      </c>
      <c r="Q1188" s="128">
        <f>(N1188/G1188-P1188)*H1188*Overview!$F$29*'='!G1188^3</f>
        <v>716.84670364442275</v>
      </c>
      <c r="R1188" s="57">
        <f t="shared" si="108"/>
        <v>0</v>
      </c>
      <c r="S1188" s="58">
        <f t="shared" si="109"/>
        <v>8.7565198527019559E-4</v>
      </c>
      <c r="T1188" s="58">
        <f>IF(D1188&lt;Overview!$F$18,(1-Overview!$F$9)*'='!Q1188-'='!D1188*'='!O1188,0)</f>
        <v>0</v>
      </c>
      <c r="U1188" s="54">
        <f>IF(D1188&gt;=Overview!$F$18,(1-Overview!$F$9)*'='!Q1188-Overview!$F$18*'='!O1188,0)</f>
        <v>60.655845617372989</v>
      </c>
      <c r="V1188" s="2"/>
      <c r="W1188" s="112">
        <f>G1188/Overview!$F$19</f>
        <v>4.9003758639227506</v>
      </c>
      <c r="X1188" s="60">
        <f>G1188^3*(1+H1188*Overview!$F$38)</f>
        <v>45.96310800123554</v>
      </c>
      <c r="Y1188" s="61">
        <f>G1188^3*Overview!$F$42*(1+Overview!$F$38*H1188)+I1188*Overview!$F$39/Overview!$F$40</f>
        <v>4.4068351789344637</v>
      </c>
      <c r="AD1188" s="2"/>
    </row>
    <row r="1189" spans="1:30">
      <c r="A1189" s="34">
        <v>1186</v>
      </c>
      <c r="B1189">
        <v>1</v>
      </c>
      <c r="C1189">
        <v>24</v>
      </c>
      <c r="D1189" s="149">
        <f t="shared" si="110"/>
        <v>178.09744310451387</v>
      </c>
      <c r="E1189" s="125">
        <f>B1189/(B1189+Overview!$F$22)</f>
        <v>0.58823529411764708</v>
      </c>
      <c r="F1189" s="118">
        <f>EXP(Overview!$F$21/Overview!$F$5-Overview!$F$21/('='!C1189+273.15))</f>
        <v>1.2060497570954571</v>
      </c>
      <c r="G1189" s="77">
        <f t="shared" si="111"/>
        <v>3.3199002246201497</v>
      </c>
      <c r="H1189" s="115">
        <f t="shared" si="112"/>
        <v>0.58823529411764708</v>
      </c>
      <c r="I1189" s="80">
        <f>IF((A1189-Overview!$F$43)/365=ROUND((A1189-Overview!$F$43)/365,0),I1188*0.05,I1188+U1188)</f>
        <v>6277.6224712573639</v>
      </c>
      <c r="J1189" s="70">
        <f>IF(D1189&lt;Overview!$F$16,1,'='!G1189/Overview!$F$26)</f>
        <v>143.71862444243072</v>
      </c>
      <c r="K1189" s="71">
        <f>IF(D1189&lt;Overview!$F$17,'='!G1189/Overview!$F$26,Overview!$F$33)</f>
        <v>9.1428571428571423</v>
      </c>
      <c r="L1189" s="72">
        <f t="shared" si="113"/>
        <v>9.1428571428571423</v>
      </c>
      <c r="M1189" s="81">
        <f>MIN(1,Overview!$F$44*F1189*(G1189-Overview!$F$25)^2+0.2)</f>
        <v>1</v>
      </c>
      <c r="N1189" s="48">
        <f>L1189*F1189*Overview!$F$8</f>
        <v>0.12482270400293095</v>
      </c>
      <c r="O1189" s="48">
        <f>F1189*Overview!$F$6</f>
        <v>2.3686817229354781E-3</v>
      </c>
      <c r="P1189" s="122">
        <f>N1189*(H1189/G1189-(1+Overview!$F$35/'='!G1189)/(Overview!$F$37*Overview!$F$33))/('='!H1189+Overview!$F$36)</f>
        <v>7.8978045452814485E-4</v>
      </c>
      <c r="Q1189" s="128">
        <f>(N1189/G1189-P1189)*H1189*Overview!$F$29*'='!G1189^3</f>
        <v>717.25413617403444</v>
      </c>
      <c r="R1189" s="57">
        <f t="shared" si="108"/>
        <v>0</v>
      </c>
      <c r="S1189" s="58">
        <f t="shared" si="109"/>
        <v>8.7399743612953066E-4</v>
      </c>
      <c r="T1189" s="58">
        <f>IF(D1189&lt;Overview!$F$18,(1-Overview!$F$9)*'='!Q1189-'='!D1189*'='!O1189,0)</f>
        <v>0</v>
      </c>
      <c r="U1189" s="54">
        <f>IF(D1189&gt;=Overview!$F$18,(1-Overview!$F$9)*'='!Q1189-Overview!$F$18*'='!O1189,0)</f>
        <v>60.690558868895906</v>
      </c>
      <c r="V1189" s="2"/>
      <c r="W1189" s="112">
        <f>G1189/Overview!$F$19</f>
        <v>4.901668720832939</v>
      </c>
      <c r="X1189" s="60">
        <f>G1189^3*(1+H1189*Overview!$F$38)</f>
        <v>45.999496679861863</v>
      </c>
      <c r="Y1189" s="61">
        <f>G1189^3*Overview!$F$42*(1+Overview!$F$38*H1189)+I1189*Overview!$F$39/Overview!$F$40</f>
        <v>4.4127459322112967</v>
      </c>
      <c r="AD1189" s="2"/>
    </row>
    <row r="1190" spans="1:30">
      <c r="A1190" s="34">
        <v>1187</v>
      </c>
      <c r="B1190">
        <v>1</v>
      </c>
      <c r="C1190">
        <v>24</v>
      </c>
      <c r="D1190" s="149">
        <f t="shared" si="110"/>
        <v>178.09744310451387</v>
      </c>
      <c r="E1190" s="125">
        <f>B1190/(B1190+Overview!$F$22)</f>
        <v>0.58823529411764708</v>
      </c>
      <c r="F1190" s="118">
        <f>EXP(Overview!$F$21/Overview!$F$5-Overview!$F$21/('='!C1190+273.15))</f>
        <v>1.2060497570954571</v>
      </c>
      <c r="G1190" s="77">
        <f t="shared" si="111"/>
        <v>3.3207742220562793</v>
      </c>
      <c r="H1190" s="115">
        <f t="shared" si="112"/>
        <v>0.58823529411764708</v>
      </c>
      <c r="I1190" s="80">
        <f>IF((A1190-Overview!$F$43)/365=ROUND((A1190-Overview!$F$43)/365,0),I1189*0.05,I1189+U1189)</f>
        <v>6338.3130301262599</v>
      </c>
      <c r="J1190" s="70">
        <f>IF(D1190&lt;Overview!$F$16,1,'='!G1190/Overview!$F$26)</f>
        <v>143.75645982927617</v>
      </c>
      <c r="K1190" s="71">
        <f>IF(D1190&lt;Overview!$F$17,'='!G1190/Overview!$F$26,Overview!$F$33)</f>
        <v>9.1428571428571423</v>
      </c>
      <c r="L1190" s="72">
        <f t="shared" si="113"/>
        <v>9.1428571428571423</v>
      </c>
      <c r="M1190" s="81">
        <f>MIN(1,Overview!$F$44*F1190*(G1190-Overview!$F$25)^2+0.2)</f>
        <v>1</v>
      </c>
      <c r="N1190" s="48">
        <f>L1190*F1190*Overview!$F$8</f>
        <v>0.12482270400293095</v>
      </c>
      <c r="O1190" s="48">
        <f>F1190*Overview!$F$6</f>
        <v>2.3686817229354781E-3</v>
      </c>
      <c r="P1190" s="122">
        <f>N1190*(H1190/G1190-(1+Overview!$F$35/'='!G1190)/(Overview!$F$37*Overview!$F$33))/('='!H1190+Overview!$F$36)</f>
        <v>7.8808068986533242E-4</v>
      </c>
      <c r="Q1190" s="128">
        <f>(N1190/G1190-P1190)*H1190*Overview!$F$29*'='!G1190^3</f>
        <v>717.66092902199307</v>
      </c>
      <c r="R1190" s="57">
        <f t="shared" si="108"/>
        <v>0</v>
      </c>
      <c r="S1190" s="58">
        <f t="shared" si="109"/>
        <v>8.7234601326837509E-4</v>
      </c>
      <c r="T1190" s="58">
        <f>IF(D1190&lt;Overview!$F$18,(1-Overview!$F$9)*'='!Q1190-'='!D1190*'='!O1190,0)</f>
        <v>0</v>
      </c>
      <c r="U1190" s="54">
        <f>IF(D1190&gt;=Overview!$F$18,(1-Overview!$F$9)*'='!Q1190-Overview!$F$18*'='!O1190,0)</f>
        <v>60.725217619541979</v>
      </c>
      <c r="V1190" s="2"/>
      <c r="W1190" s="112">
        <f>G1190/Overview!$F$19</f>
        <v>4.9029591348830346</v>
      </c>
      <c r="X1190" s="60">
        <f>G1190^3*(1+H1190*Overview!$F$38)</f>
        <v>46.035835748207603</v>
      </c>
      <c r="Y1190" s="61">
        <f>G1190^3*Overview!$F$42*(1+Overview!$F$38*H1190)+I1190*Overview!$F$39/Overview!$F$40</f>
        <v>4.4186537290114432</v>
      </c>
      <c r="AD1190" s="2"/>
    </row>
    <row r="1191" spans="1:30">
      <c r="A1191" s="34">
        <v>1188</v>
      </c>
      <c r="B1191">
        <v>1</v>
      </c>
      <c r="C1191">
        <v>24</v>
      </c>
      <c r="D1191" s="149">
        <f t="shared" si="110"/>
        <v>178.09744310451387</v>
      </c>
      <c r="E1191" s="125">
        <f>B1191/(B1191+Overview!$F$22)</f>
        <v>0.58823529411764708</v>
      </c>
      <c r="F1191" s="118">
        <f>EXP(Overview!$F$21/Overview!$F$5-Overview!$F$21/('='!C1191+273.15))</f>
        <v>1.2060497570954571</v>
      </c>
      <c r="G1191" s="77">
        <f t="shared" si="111"/>
        <v>3.3216465680695477</v>
      </c>
      <c r="H1191" s="115">
        <f t="shared" si="112"/>
        <v>0.58823529411764708</v>
      </c>
      <c r="I1191" s="80">
        <f>IF((A1191-Overview!$F$43)/365=ROUND((A1191-Overview!$F$43)/365,0),I1190*0.05,I1190+U1190)</f>
        <v>6399.0382477458015</v>
      </c>
      <c r="J1191" s="70">
        <f>IF(D1191&lt;Overview!$F$16,1,'='!G1191/Overview!$F$26)</f>
        <v>143.79422372595445</v>
      </c>
      <c r="K1191" s="71">
        <f>IF(D1191&lt;Overview!$F$17,'='!G1191/Overview!$F$26,Overview!$F$33)</f>
        <v>9.1428571428571423</v>
      </c>
      <c r="L1191" s="72">
        <f t="shared" si="113"/>
        <v>9.1428571428571423</v>
      </c>
      <c r="M1191" s="81">
        <f>MIN(1,Overview!$F$44*F1191*(G1191-Overview!$F$25)^2+0.2)</f>
        <v>1</v>
      </c>
      <c r="N1191" s="48">
        <f>L1191*F1191*Overview!$F$8</f>
        <v>0.12482270400293095</v>
      </c>
      <c r="O1191" s="48">
        <f>F1191*Overview!$F$6</f>
        <v>2.3686817229354781E-3</v>
      </c>
      <c r="P1191" s="122">
        <f>N1191*(H1191/G1191-(1+Overview!$F$35/'='!G1191)/(Overview!$F$37*Overview!$F$33))/('='!H1191+Overview!$F$36)</f>
        <v>7.8638502887346602E-4</v>
      </c>
      <c r="Q1191" s="128">
        <f>(N1191/G1191-P1191)*H1191*Overview!$F$29*'='!G1191^3</f>
        <v>718.06708291761072</v>
      </c>
      <c r="R1191" s="57">
        <f t="shared" si="108"/>
        <v>0</v>
      </c>
      <c r="S1191" s="58">
        <f t="shared" si="109"/>
        <v>8.7069771077960686E-4</v>
      </c>
      <c r="T1191" s="58">
        <f>IF(D1191&lt;Overview!$F$18,(1-Overview!$F$9)*'='!Q1191-'='!D1191*'='!O1191,0)</f>
        <v>0</v>
      </c>
      <c r="U1191" s="54">
        <f>IF(D1191&gt;=Overview!$F$18,(1-Overview!$F$9)*'='!Q1191-Overview!$F$18*'='!O1191,0)</f>
        <v>60.759821931448599</v>
      </c>
      <c r="V1191" s="2"/>
      <c r="W1191" s="112">
        <f>G1191/Overview!$F$19</f>
        <v>4.9042471106888348</v>
      </c>
      <c r="X1191" s="60">
        <f>G1191^3*(1+H1191*Overview!$F$38)</f>
        <v>46.072125232747297</v>
      </c>
      <c r="Y1191" s="61">
        <f>G1191^3*Overview!$F$42*(1+Overview!$F$38*H1191)+I1191*Overview!$F$39/Overview!$F$40</f>
        <v>4.4245585693493013</v>
      </c>
      <c r="AD1191" s="2"/>
    </row>
    <row r="1192" spans="1:30">
      <c r="A1192" s="34">
        <v>1189</v>
      </c>
      <c r="B1192">
        <v>1</v>
      </c>
      <c r="C1192">
        <v>24</v>
      </c>
      <c r="D1192" s="149">
        <f t="shared" si="110"/>
        <v>178.09744310451387</v>
      </c>
      <c r="E1192" s="125">
        <f>B1192/(B1192+Overview!$F$22)</f>
        <v>0.58823529411764708</v>
      </c>
      <c r="F1192" s="118">
        <f>EXP(Overview!$F$21/Overview!$F$5-Overview!$F$21/('='!C1192+273.15))</f>
        <v>1.2060497570954571</v>
      </c>
      <c r="G1192" s="77">
        <f t="shared" si="111"/>
        <v>3.3225172657803275</v>
      </c>
      <c r="H1192" s="115">
        <f t="shared" si="112"/>
        <v>0.58823529411764708</v>
      </c>
      <c r="I1192" s="80">
        <f>IF((A1192-Overview!$F$43)/365=ROUND((A1192-Overview!$F$43)/365,0),I1191*0.05,I1191+U1191)</f>
        <v>6459.7980696772502</v>
      </c>
      <c r="J1192" s="70">
        <f>IF(D1192&lt;Overview!$F$16,1,'='!G1192/Overview!$F$26)</f>
        <v>143.83191626754666</v>
      </c>
      <c r="K1192" s="71">
        <f>IF(D1192&lt;Overview!$F$17,'='!G1192/Overview!$F$26,Overview!$F$33)</f>
        <v>9.1428571428571423</v>
      </c>
      <c r="L1192" s="72">
        <f t="shared" si="113"/>
        <v>9.1428571428571423</v>
      </c>
      <c r="M1192" s="81">
        <f>MIN(1,Overview!$F$44*F1192*(G1192-Overview!$F$25)^2+0.2)</f>
        <v>1</v>
      </c>
      <c r="N1192" s="48">
        <f>L1192*F1192*Overview!$F$8</f>
        <v>0.12482270400293095</v>
      </c>
      <c r="O1192" s="48">
        <f>F1192*Overview!$F$6</f>
        <v>2.3686817229354781E-3</v>
      </c>
      <c r="P1192" s="122">
        <f>N1192*(H1192/G1192-(1+Overview!$F$35/'='!G1192)/(Overview!$F$37*Overview!$F$33))/('='!H1192+Overview!$F$36)</f>
        <v>7.8469345973119554E-4</v>
      </c>
      <c r="Q1192" s="128">
        <f>(N1192/G1192-P1192)*H1192*Overview!$F$29*'='!G1192^3</f>
        <v>718.47259859056294</v>
      </c>
      <c r="R1192" s="57">
        <f t="shared" si="108"/>
        <v>0</v>
      </c>
      <c r="S1192" s="58">
        <f t="shared" si="109"/>
        <v>8.6905252276726571E-4</v>
      </c>
      <c r="T1192" s="58">
        <f>IF(D1192&lt;Overview!$F$18,(1-Overview!$F$9)*'='!Q1192-'='!D1192*'='!O1192,0)</f>
        <v>0</v>
      </c>
      <c r="U1192" s="54">
        <f>IF(D1192&gt;=Overview!$F$18,(1-Overview!$F$9)*'='!Q1192-Overview!$F$18*'='!O1192,0)</f>
        <v>60.794371866784132</v>
      </c>
      <c r="V1192" s="2"/>
      <c r="W1192" s="112">
        <f>G1192/Overview!$F$19</f>
        <v>4.9055326528574152</v>
      </c>
      <c r="X1192" s="60">
        <f>G1192^3*(1+H1192*Overview!$F$38)</f>
        <v>46.108365160130994</v>
      </c>
      <c r="Y1192" s="61">
        <f>G1192^3*Overview!$F$42*(1+Overview!$F$38*H1192)+I1192*Overview!$F$39/Overview!$F$40</f>
        <v>4.4304604532577647</v>
      </c>
      <c r="AD1192" s="2"/>
    </row>
    <row r="1193" spans="1:30">
      <c r="A1193" s="34">
        <v>1190</v>
      </c>
      <c r="B1193">
        <v>1</v>
      </c>
      <c r="C1193">
        <v>24</v>
      </c>
      <c r="D1193" s="149">
        <f t="shared" si="110"/>
        <v>178.09744310451387</v>
      </c>
      <c r="E1193" s="125">
        <f>B1193/(B1193+Overview!$F$22)</f>
        <v>0.58823529411764708</v>
      </c>
      <c r="F1193" s="118">
        <f>EXP(Overview!$F$21/Overview!$F$5-Overview!$F$21/('='!C1193+273.15))</f>
        <v>1.2060497570954571</v>
      </c>
      <c r="G1193" s="77">
        <f t="shared" si="111"/>
        <v>3.3233863183030947</v>
      </c>
      <c r="H1193" s="115">
        <f t="shared" si="112"/>
        <v>0.58823529411764708</v>
      </c>
      <c r="I1193" s="80">
        <f>IF((A1193-Overview!$F$43)/365=ROUND((A1193-Overview!$F$43)/365,0),I1192*0.05,I1192+U1192)</f>
        <v>6520.592441544034</v>
      </c>
      <c r="J1193" s="70">
        <f>IF(D1193&lt;Overview!$F$16,1,'='!G1193/Overview!$F$26)</f>
        <v>143.86953758887856</v>
      </c>
      <c r="K1193" s="71">
        <f>IF(D1193&lt;Overview!$F$17,'='!G1193/Overview!$F$26,Overview!$F$33)</f>
        <v>9.1428571428571423</v>
      </c>
      <c r="L1193" s="72">
        <f t="shared" si="113"/>
        <v>9.1428571428571423</v>
      </c>
      <c r="M1193" s="81">
        <f>MIN(1,Overview!$F$44*F1193*(G1193-Overview!$F$25)^2+0.2)</f>
        <v>1</v>
      </c>
      <c r="N1193" s="48">
        <f>L1193*F1193*Overview!$F$8</f>
        <v>0.12482270400293095</v>
      </c>
      <c r="O1193" s="48">
        <f>F1193*Overview!$F$6</f>
        <v>2.3686817229354781E-3</v>
      </c>
      <c r="P1193" s="122">
        <f>N1193*(H1193/G1193-(1+Overview!$F$35/'='!G1193)/(Overview!$F$37*Overview!$F$33))/('='!H1193+Overview!$F$36)</f>
        <v>7.8300597065955352E-4</v>
      </c>
      <c r="Q1193" s="128">
        <f>(N1193/G1193-P1193)*H1193*Overview!$F$29*'='!G1193^3</f>
        <v>718.87747677088191</v>
      </c>
      <c r="R1193" s="57">
        <f t="shared" si="108"/>
        <v>0</v>
      </c>
      <c r="S1193" s="58">
        <f t="shared" si="109"/>
        <v>8.6741044334653157E-4</v>
      </c>
      <c r="T1193" s="58">
        <f>IF(D1193&lt;Overview!$F$18,(1-Overview!$F$9)*'='!Q1193-'='!D1193*'='!O1193,0)</f>
        <v>0</v>
      </c>
      <c r="U1193" s="54">
        <f>IF(D1193&gt;=Overview!$F$18,(1-Overview!$F$9)*'='!Q1193-Overview!$F$18*'='!O1193,0)</f>
        <v>60.82886748774731</v>
      </c>
      <c r="V1193" s="2"/>
      <c r="W1193" s="112">
        <f>G1193/Overview!$F$19</f>
        <v>4.9068157659871474</v>
      </c>
      <c r="X1193" s="60">
        <f>G1193^3*(1+H1193*Overview!$F$38)</f>
        <v>46.144555557183217</v>
      </c>
      <c r="Y1193" s="61">
        <f>G1193^3*Overview!$F$42*(1+Overview!$F$38*H1193)+I1193*Overview!$F$39/Overview!$F$40</f>
        <v>4.4363593807881294</v>
      </c>
      <c r="AD1193" s="2"/>
    </row>
    <row r="1194" spans="1:30">
      <c r="A1194" s="34">
        <v>1191</v>
      </c>
      <c r="B1194">
        <v>1</v>
      </c>
      <c r="C1194">
        <v>24</v>
      </c>
      <c r="D1194" s="149">
        <f t="shared" si="110"/>
        <v>178.09744310451387</v>
      </c>
      <c r="E1194" s="125">
        <f>B1194/(B1194+Overview!$F$22)</f>
        <v>0.58823529411764708</v>
      </c>
      <c r="F1194" s="118">
        <f>EXP(Overview!$F$21/Overview!$F$5-Overview!$F$21/('='!C1194+273.15))</f>
        <v>1.2060497570954571</v>
      </c>
      <c r="G1194" s="77">
        <f t="shared" si="111"/>
        <v>3.3242537287464411</v>
      </c>
      <c r="H1194" s="115">
        <f t="shared" si="112"/>
        <v>0.58823529411764708</v>
      </c>
      <c r="I1194" s="80">
        <f>IF((A1194-Overview!$F$43)/365=ROUND((A1194-Overview!$F$43)/365,0),I1193*0.05,I1193+U1193)</f>
        <v>6581.4213090317817</v>
      </c>
      <c r="J1194" s="70">
        <f>IF(D1194&lt;Overview!$F$16,1,'='!G1194/Overview!$F$26)</f>
        <v>143.90708782452126</v>
      </c>
      <c r="K1194" s="71">
        <f>IF(D1194&lt;Overview!$F$17,'='!G1194/Overview!$F$26,Overview!$F$33)</f>
        <v>9.1428571428571423</v>
      </c>
      <c r="L1194" s="72">
        <f t="shared" si="113"/>
        <v>9.1428571428571423</v>
      </c>
      <c r="M1194" s="81">
        <f>MIN(1,Overview!$F$44*F1194*(G1194-Overview!$F$25)^2+0.2)</f>
        <v>1</v>
      </c>
      <c r="N1194" s="48">
        <f>L1194*F1194*Overview!$F$8</f>
        <v>0.12482270400293095</v>
      </c>
      <c r="O1194" s="48">
        <f>F1194*Overview!$F$6</f>
        <v>2.3686817229354781E-3</v>
      </c>
      <c r="P1194" s="122">
        <f>N1194*(H1194/G1194-(1+Overview!$F$35/'='!G1194)/(Overview!$F$37*Overview!$F$33))/('='!H1194+Overview!$F$36)</f>
        <v>7.8132254992176664E-4</v>
      </c>
      <c r="Q1194" s="128">
        <f>(N1194/G1194-P1194)*H1194*Overview!$F$29*'='!G1194^3</f>
        <v>719.28171818895044</v>
      </c>
      <c r="R1194" s="57">
        <f t="shared" si="108"/>
        <v>0</v>
      </c>
      <c r="S1194" s="58">
        <f t="shared" si="109"/>
        <v>8.6577146664370338E-4</v>
      </c>
      <c r="T1194" s="58">
        <f>IF(D1194&lt;Overview!$F$18,(1-Overview!$F$9)*'='!Q1194-'='!D1194*'='!O1194,0)</f>
        <v>0</v>
      </c>
      <c r="U1194" s="54">
        <f>IF(D1194&gt;=Overview!$F$18,(1-Overview!$F$9)*'='!Q1194-Overview!$F$18*'='!O1194,0)</f>
        <v>60.863308856566746</v>
      </c>
      <c r="V1194" s="2"/>
      <c r="W1194" s="112">
        <f>G1194/Overview!$F$19</f>
        <v>4.9080964546677119</v>
      </c>
      <c r="X1194" s="60">
        <f>G1194^3*(1+H1194*Overview!$F$38)</f>
        <v>46.180696450901991</v>
      </c>
      <c r="Y1194" s="61">
        <f>G1194^3*Overview!$F$42*(1+Overview!$F$38*H1194)+I1194*Overview!$F$39/Overview!$F$40</f>
        <v>4.4422553520100143</v>
      </c>
      <c r="AD1194" s="2"/>
    </row>
    <row r="1195" spans="1:30">
      <c r="A1195" s="34">
        <v>1192</v>
      </c>
      <c r="B1195">
        <v>1</v>
      </c>
      <c r="C1195">
        <v>24</v>
      </c>
      <c r="D1195" s="149">
        <f t="shared" si="110"/>
        <v>178.09744310451387</v>
      </c>
      <c r="E1195" s="125">
        <f>B1195/(B1195+Overview!$F$22)</f>
        <v>0.58823529411764708</v>
      </c>
      <c r="F1195" s="118">
        <f>EXP(Overview!$F$21/Overview!$F$5-Overview!$F$21/('='!C1195+273.15))</f>
        <v>1.2060497570954571</v>
      </c>
      <c r="G1195" s="77">
        <f t="shared" si="111"/>
        <v>3.3251195002130847</v>
      </c>
      <c r="H1195" s="115">
        <f t="shared" si="112"/>
        <v>0.58823529411764708</v>
      </c>
      <c r="I1195" s="80">
        <f>IF((A1195-Overview!$F$43)/365=ROUND((A1195-Overview!$F$43)/365,0),I1194*0.05,I1194+U1194)</f>
        <v>6642.2846178883483</v>
      </c>
      <c r="J1195" s="70">
        <f>IF(D1195&lt;Overview!$F$16,1,'='!G1195/Overview!$F$26)</f>
        <v>143.94456710879155</v>
      </c>
      <c r="K1195" s="71">
        <f>IF(D1195&lt;Overview!$F$17,'='!G1195/Overview!$F$26,Overview!$F$33)</f>
        <v>9.1428571428571423</v>
      </c>
      <c r="L1195" s="72">
        <f t="shared" si="113"/>
        <v>9.1428571428571423</v>
      </c>
      <c r="M1195" s="81">
        <f>MIN(1,Overview!$F$44*F1195*(G1195-Overview!$F$25)^2+0.2)</f>
        <v>1</v>
      </c>
      <c r="N1195" s="48">
        <f>L1195*F1195*Overview!$F$8</f>
        <v>0.12482270400293095</v>
      </c>
      <c r="O1195" s="48">
        <f>F1195*Overview!$F$6</f>
        <v>2.3686817229354781E-3</v>
      </c>
      <c r="P1195" s="122">
        <f>N1195*(H1195/G1195-(1+Overview!$F$35/'='!G1195)/(Overview!$F$37*Overview!$F$33))/('='!H1195+Overview!$F$36)</f>
        <v>7.7964318582306907E-4</v>
      </c>
      <c r="Q1195" s="128">
        <f>(N1195/G1195-P1195)*H1195*Overview!$F$29*'='!G1195^3</f>
        <v>719.68532357549361</v>
      </c>
      <c r="R1195" s="57">
        <f t="shared" si="108"/>
        <v>0</v>
      </c>
      <c r="S1195" s="58">
        <f t="shared" si="109"/>
        <v>8.6413558679618015E-4</v>
      </c>
      <c r="T1195" s="58">
        <f>IF(D1195&lt;Overview!$F$18,(1-Overview!$F$9)*'='!Q1195-'='!D1195*'='!O1195,0)</f>
        <v>0</v>
      </c>
      <c r="U1195" s="54">
        <f>IF(D1195&gt;=Overview!$F$18,(1-Overview!$F$9)*'='!Q1195-Overview!$F$18*'='!O1195,0)</f>
        <v>60.897696035500225</v>
      </c>
      <c r="V1195" s="2"/>
      <c r="W1195" s="112">
        <f>G1195/Overview!$F$19</f>
        <v>4.9093747234801191</v>
      </c>
      <c r="X1195" s="60">
        <f>G1195^3*(1+H1195*Overview!$F$38)</f>
        <v>46.216787868457807</v>
      </c>
      <c r="Y1195" s="61">
        <f>G1195^3*Overview!$F$42*(1+Overview!$F$38*H1195)+I1195*Overview!$F$39/Overview!$F$40</f>
        <v>4.4481483670112594</v>
      </c>
      <c r="AD1195" s="2"/>
    </row>
    <row r="1196" spans="1:30">
      <c r="A1196" s="34">
        <v>1193</v>
      </c>
      <c r="B1196">
        <v>1</v>
      </c>
      <c r="C1196">
        <v>24</v>
      </c>
      <c r="D1196" s="149">
        <f t="shared" si="110"/>
        <v>178.09744310451387</v>
      </c>
      <c r="E1196" s="125">
        <f>B1196/(B1196+Overview!$F$22)</f>
        <v>0.58823529411764708</v>
      </c>
      <c r="F1196" s="118">
        <f>EXP(Overview!$F$21/Overview!$F$5-Overview!$F$21/('='!C1196+273.15))</f>
        <v>1.2060497570954571</v>
      </c>
      <c r="G1196" s="77">
        <f t="shared" si="111"/>
        <v>3.3259836357998807</v>
      </c>
      <c r="H1196" s="115">
        <f t="shared" si="112"/>
        <v>0.58823529411764708</v>
      </c>
      <c r="I1196" s="80">
        <f>IF((A1196-Overview!$F$43)/365=ROUND((A1196-Overview!$F$43)/365,0),I1195*0.05,I1195+U1195)</f>
        <v>6703.1823139238486</v>
      </c>
      <c r="J1196" s="70">
        <f>IF(D1196&lt;Overview!$F$16,1,'='!G1196/Overview!$F$26)</f>
        <v>143.98197557575241</v>
      </c>
      <c r="K1196" s="71">
        <f>IF(D1196&lt;Overview!$F$17,'='!G1196/Overview!$F$26,Overview!$F$33)</f>
        <v>9.1428571428571423</v>
      </c>
      <c r="L1196" s="72">
        <f t="shared" si="113"/>
        <v>9.1428571428571423</v>
      </c>
      <c r="M1196" s="81">
        <f>MIN(1,Overview!$F$44*F1196*(G1196-Overview!$F$25)^2+0.2)</f>
        <v>1</v>
      </c>
      <c r="N1196" s="48">
        <f>L1196*F1196*Overview!$F$8</f>
        <v>0.12482270400293095</v>
      </c>
      <c r="O1196" s="48">
        <f>F1196*Overview!$F$6</f>
        <v>2.3686817229354781E-3</v>
      </c>
      <c r="P1196" s="122">
        <f>N1196*(H1196/G1196-(1+Overview!$F$35/'='!G1196)/(Overview!$F$37*Overview!$F$33))/('='!H1196+Overview!$F$36)</f>
        <v>7.77967866710513E-4</v>
      </c>
      <c r="Q1196" s="128">
        <f>(N1196/G1196-P1196)*H1196*Overview!$F$29*'='!G1196^3</f>
        <v>720.08829366157306</v>
      </c>
      <c r="R1196" s="57">
        <f t="shared" si="108"/>
        <v>0</v>
      </c>
      <c r="S1196" s="58">
        <f t="shared" si="109"/>
        <v>8.6250279795243624E-4</v>
      </c>
      <c r="T1196" s="58">
        <f>IF(D1196&lt;Overview!$F$18,(1-Overview!$F$9)*'='!Q1196-'='!D1196*'='!O1196,0)</f>
        <v>0</v>
      </c>
      <c r="U1196" s="54">
        <f>IF(D1196&gt;=Overview!$F$18,(1-Overview!$F$9)*'='!Q1196-Overview!$F$18*'='!O1196,0)</f>
        <v>60.932029086834191</v>
      </c>
      <c r="V1196" s="2"/>
      <c r="W1196" s="112">
        <f>G1196/Overview!$F$19</f>
        <v>4.9106505769967228</v>
      </c>
      <c r="X1196" s="60">
        <f>G1196^3*(1+H1196*Overview!$F$38)</f>
        <v>46.252829837192579</v>
      </c>
      <c r="Y1196" s="61">
        <f>G1196^3*Overview!$F$42*(1+Overview!$F$38*H1196)+I1196*Overview!$F$39/Overview!$F$40</f>
        <v>4.4540384258978412</v>
      </c>
      <c r="AD1196" s="2"/>
    </row>
    <row r="1197" spans="1:30">
      <c r="A1197" s="34">
        <v>1194</v>
      </c>
      <c r="B1197">
        <v>1</v>
      </c>
      <c r="C1197">
        <v>24</v>
      </c>
      <c r="D1197" s="149">
        <f t="shared" si="110"/>
        <v>178.09744310451387</v>
      </c>
      <c r="E1197" s="125">
        <f>B1197/(B1197+Overview!$F$22)</f>
        <v>0.58823529411764708</v>
      </c>
      <c r="F1197" s="118">
        <f>EXP(Overview!$F$21/Overview!$F$5-Overview!$F$21/('='!C1197+273.15))</f>
        <v>1.2060497570954571</v>
      </c>
      <c r="G1197" s="77">
        <f t="shared" si="111"/>
        <v>3.326846138597833</v>
      </c>
      <c r="H1197" s="115">
        <f t="shared" si="112"/>
        <v>0.58823529411764708</v>
      </c>
      <c r="I1197" s="80">
        <f>IF((A1197-Overview!$F$43)/365=ROUND((A1197-Overview!$F$43)/365,0),I1196*0.05,I1196+U1196)</f>
        <v>6764.1143430106831</v>
      </c>
      <c r="J1197" s="70">
        <f>IF(D1197&lt;Overview!$F$16,1,'='!G1197/Overview!$F$26)</f>
        <v>144.01931335921356</v>
      </c>
      <c r="K1197" s="71">
        <f>IF(D1197&lt;Overview!$F$17,'='!G1197/Overview!$F$26,Overview!$F$33)</f>
        <v>9.1428571428571423</v>
      </c>
      <c r="L1197" s="72">
        <f t="shared" si="113"/>
        <v>9.1428571428571423</v>
      </c>
      <c r="M1197" s="81">
        <f>MIN(1,Overview!$F$44*F1197*(G1197-Overview!$F$25)^2+0.2)</f>
        <v>1</v>
      </c>
      <c r="N1197" s="48">
        <f>L1197*F1197*Overview!$F$8</f>
        <v>0.12482270400293095</v>
      </c>
      <c r="O1197" s="48">
        <f>F1197*Overview!$F$6</f>
        <v>2.3686817229354781E-3</v>
      </c>
      <c r="P1197" s="122">
        <f>N1197*(H1197/G1197-(1+Overview!$F$35/'='!G1197)/(Overview!$F$37*Overview!$F$33))/('='!H1197+Overview!$F$36)</f>
        <v>7.7629658097278593E-4</v>
      </c>
      <c r="Q1197" s="128">
        <f>(N1197/G1197-P1197)*H1197*Overview!$F$29*'='!G1197^3</f>
        <v>720.49062917857998</v>
      </c>
      <c r="R1197" s="57">
        <f t="shared" si="108"/>
        <v>0</v>
      </c>
      <c r="S1197" s="58">
        <f t="shared" si="109"/>
        <v>8.6087309427200422E-4</v>
      </c>
      <c r="T1197" s="58">
        <f>IF(D1197&lt;Overview!$F$18,(1-Overview!$F$9)*'='!Q1197-'='!D1197*'='!O1197,0)</f>
        <v>0</v>
      </c>
      <c r="U1197" s="54">
        <f>IF(D1197&gt;=Overview!$F$18,(1-Overview!$F$9)*'='!Q1197-Overview!$F$18*'='!O1197,0)</f>
        <v>60.96630807288318</v>
      </c>
      <c r="V1197" s="2"/>
      <c r="W1197" s="112">
        <f>G1197/Overview!$F$19</f>
        <v>4.9119240197812388</v>
      </c>
      <c r="X1197" s="60">
        <f>G1197^3*(1+H1197*Overview!$F$38)</f>
        <v>46.288822384618719</v>
      </c>
      <c r="Y1197" s="61">
        <f>G1197^3*Overview!$F$42*(1+Overview!$F$38*H1197)+I1197*Overview!$F$39/Overview!$F$40</f>
        <v>4.4599255287937858</v>
      </c>
      <c r="AD1197" s="2"/>
    </row>
    <row r="1198" spans="1:30">
      <c r="A1198" s="34">
        <v>1195</v>
      </c>
      <c r="B1198">
        <v>1</v>
      </c>
      <c r="C1198">
        <v>24</v>
      </c>
      <c r="D1198" s="149">
        <f t="shared" si="110"/>
        <v>178.09744310451387</v>
      </c>
      <c r="E1198" s="125">
        <f>B1198/(B1198+Overview!$F$22)</f>
        <v>0.58823529411764708</v>
      </c>
      <c r="F1198" s="118">
        <f>EXP(Overview!$F$21/Overview!$F$5-Overview!$F$21/('='!C1198+273.15))</f>
        <v>1.2060497570954571</v>
      </c>
      <c r="G1198" s="77">
        <f t="shared" si="111"/>
        <v>3.3277070116921048</v>
      </c>
      <c r="H1198" s="115">
        <f t="shared" si="112"/>
        <v>0.58823529411764708</v>
      </c>
      <c r="I1198" s="80">
        <f>IF((A1198-Overview!$F$43)/365=ROUND((A1198-Overview!$F$43)/365,0),I1197*0.05,I1197+U1197)</f>
        <v>6825.0806510835664</v>
      </c>
      <c r="J1198" s="70">
        <f>IF(D1198&lt;Overview!$F$16,1,'='!G1198/Overview!$F$26)</f>
        <v>144.05658059273182</v>
      </c>
      <c r="K1198" s="71">
        <f>IF(D1198&lt;Overview!$F$17,'='!G1198/Overview!$F$26,Overview!$F$33)</f>
        <v>9.1428571428571423</v>
      </c>
      <c r="L1198" s="72">
        <f t="shared" si="113"/>
        <v>9.1428571428571423</v>
      </c>
      <c r="M1198" s="81">
        <f>MIN(1,Overview!$F$44*F1198*(G1198-Overview!$F$25)^2+0.2)</f>
        <v>1</v>
      </c>
      <c r="N1198" s="48">
        <f>L1198*F1198*Overview!$F$8</f>
        <v>0.12482270400293095</v>
      </c>
      <c r="O1198" s="48">
        <f>F1198*Overview!$F$6</f>
        <v>2.3686817229354781E-3</v>
      </c>
      <c r="P1198" s="122">
        <f>N1198*(H1198/G1198-(1+Overview!$F$35/'='!G1198)/(Overview!$F$37*Overview!$F$33))/('='!H1198+Overview!$F$36)</f>
        <v>7.7462931704002226E-4</v>
      </c>
      <c r="Q1198" s="128">
        <f>(N1198/G1198-P1198)*H1198*Overview!$F$29*'='!G1198^3</f>
        <v>720.89233085822809</v>
      </c>
      <c r="R1198" s="57">
        <f t="shared" si="108"/>
        <v>0</v>
      </c>
      <c r="S1198" s="58">
        <f t="shared" si="109"/>
        <v>8.592464699254495E-4</v>
      </c>
      <c r="T1198" s="58">
        <f>IF(D1198&lt;Overview!$F$18,(1-Overview!$F$9)*'='!Q1198-'='!D1198*'='!O1198,0)</f>
        <v>0</v>
      </c>
      <c r="U1198" s="54">
        <f>IF(D1198&gt;=Overview!$F$18,(1-Overview!$F$9)*'='!Q1198-Overview!$F$18*'='!O1198,0)</f>
        <v>61.000533055989202</v>
      </c>
      <c r="V1198" s="2"/>
      <c r="W1198" s="112">
        <f>G1198/Overview!$F$19</f>
        <v>4.9131950563887568</v>
      </c>
      <c r="X1198" s="60">
        <f>G1198^3*(1+H1198*Overview!$F$38)</f>
        <v>46.324765538417992</v>
      </c>
      <c r="Y1198" s="61">
        <f>G1198^3*Overview!$F$42*(1+Overview!$F$38*H1198)+I1198*Overview!$F$39/Overview!$F$40</f>
        <v>4.4658096758410686</v>
      </c>
      <c r="AD1198" s="2"/>
    </row>
    <row r="1199" spans="1:30">
      <c r="A1199" s="34">
        <v>1196</v>
      </c>
      <c r="B1199">
        <v>1</v>
      </c>
      <c r="C1199">
        <v>24</v>
      </c>
      <c r="D1199" s="149">
        <f t="shared" si="110"/>
        <v>178.09744310451387</v>
      </c>
      <c r="E1199" s="125">
        <f>B1199/(B1199+Overview!$F$22)</f>
        <v>0.58823529411764708</v>
      </c>
      <c r="F1199" s="118">
        <f>EXP(Overview!$F$21/Overview!$F$5-Overview!$F$21/('='!C1199+273.15))</f>
        <v>1.2060497570954571</v>
      </c>
      <c r="G1199" s="77">
        <f t="shared" si="111"/>
        <v>3.3285662581620303</v>
      </c>
      <c r="H1199" s="115">
        <f t="shared" si="112"/>
        <v>0.58823529411764708</v>
      </c>
      <c r="I1199" s="80">
        <f>IF((A1199-Overview!$F$43)/365=ROUND((A1199-Overview!$F$43)/365,0),I1198*0.05,I1198+U1198)</f>
        <v>6886.0811841395553</v>
      </c>
      <c r="J1199" s="70">
        <f>IF(D1199&lt;Overview!$F$16,1,'='!G1199/Overview!$F$26)</f>
        <v>144.0937774096117</v>
      </c>
      <c r="K1199" s="71">
        <f>IF(D1199&lt;Overview!$F$17,'='!G1199/Overview!$F$26,Overview!$F$33)</f>
        <v>9.1428571428571423</v>
      </c>
      <c r="L1199" s="72">
        <f t="shared" si="113"/>
        <v>9.1428571428571423</v>
      </c>
      <c r="M1199" s="81">
        <f>MIN(1,Overview!$F$44*F1199*(G1199-Overview!$F$25)^2+0.2)</f>
        <v>1</v>
      </c>
      <c r="N1199" s="48">
        <f>L1199*F1199*Overview!$F$8</f>
        <v>0.12482270400293095</v>
      </c>
      <c r="O1199" s="48">
        <f>F1199*Overview!$F$6</f>
        <v>2.3686817229354781E-3</v>
      </c>
      <c r="P1199" s="122">
        <f>N1199*(H1199/G1199-(1+Overview!$F$35/'='!G1199)/(Overview!$F$37*Overview!$F$33))/('='!H1199+Overview!$F$36)</f>
        <v>7.7296606338362543E-4</v>
      </c>
      <c r="Q1199" s="128">
        <f>(N1199/G1199-P1199)*H1199*Overview!$F$29*'='!G1199^3</f>
        <v>721.29339943254786</v>
      </c>
      <c r="R1199" s="57">
        <f t="shared" si="108"/>
        <v>0</v>
      </c>
      <c r="S1199" s="58">
        <f t="shared" si="109"/>
        <v>8.5762291909435634E-4</v>
      </c>
      <c r="T1199" s="58">
        <f>IF(D1199&lt;Overview!$F$18,(1-Overview!$F$9)*'='!Q1199-'='!D1199*'='!O1199,0)</f>
        <v>0</v>
      </c>
      <c r="U1199" s="54">
        <f>IF(D1199&gt;=Overview!$F$18,(1-Overview!$F$9)*'='!Q1199-Overview!$F$18*'='!O1199,0)</f>
        <v>61.034704098521246</v>
      </c>
      <c r="V1199" s="2"/>
      <c r="W1199" s="112">
        <f>G1199/Overview!$F$19</f>
        <v>4.9144636913657616</v>
      </c>
      <c r="X1199" s="60">
        <f>G1199^3*(1+H1199*Overview!$F$38)</f>
        <v>46.360659326440683</v>
      </c>
      <c r="Y1199" s="61">
        <f>G1199^3*Overview!$F$42*(1+Overview!$F$38*H1199)+I1199*Overview!$F$39/Overview!$F$40</f>
        <v>4.4716908671995439</v>
      </c>
      <c r="AD1199" s="2"/>
    </row>
    <row r="1200" spans="1:30">
      <c r="A1200" s="34">
        <v>1197</v>
      </c>
      <c r="B1200">
        <v>1</v>
      </c>
      <c r="C1200">
        <v>24</v>
      </c>
      <c r="D1200" s="149">
        <f t="shared" si="110"/>
        <v>178.09744310451387</v>
      </c>
      <c r="E1200" s="125">
        <f>B1200/(B1200+Overview!$F$22)</f>
        <v>0.58823529411764708</v>
      </c>
      <c r="F1200" s="118">
        <f>EXP(Overview!$F$21/Overview!$F$5-Overview!$F$21/('='!C1200+273.15))</f>
        <v>1.2060497570954571</v>
      </c>
      <c r="G1200" s="77">
        <f t="shared" si="111"/>
        <v>3.3294238810811247</v>
      </c>
      <c r="H1200" s="115">
        <f t="shared" si="112"/>
        <v>0.58823529411764708</v>
      </c>
      <c r="I1200" s="80">
        <f>IF((A1200-Overview!$F$43)/365=ROUND((A1200-Overview!$F$43)/365,0),I1199*0.05,I1199+U1199)</f>
        <v>6947.1158882380769</v>
      </c>
      <c r="J1200" s="70">
        <f>IF(D1200&lt;Overview!$F$16,1,'='!G1200/Overview!$F$26)</f>
        <v>144.13090394290583</v>
      </c>
      <c r="K1200" s="71">
        <f>IF(D1200&lt;Overview!$F$17,'='!G1200/Overview!$F$26,Overview!$F$33)</f>
        <v>9.1428571428571423</v>
      </c>
      <c r="L1200" s="72">
        <f t="shared" si="113"/>
        <v>9.1428571428571423</v>
      </c>
      <c r="M1200" s="81">
        <f>MIN(1,Overview!$F$44*F1200*(G1200-Overview!$F$25)^2+0.2)</f>
        <v>1</v>
      </c>
      <c r="N1200" s="48">
        <f>L1200*F1200*Overview!$F$8</f>
        <v>0.12482270400293095</v>
      </c>
      <c r="O1200" s="48">
        <f>F1200*Overview!$F$6</f>
        <v>2.3686817229354781E-3</v>
      </c>
      <c r="P1200" s="122">
        <f>N1200*(H1200/G1200-(1+Overview!$F$35/'='!G1200)/(Overview!$F$37*Overview!$F$33))/('='!H1200+Overview!$F$36)</f>
        <v>7.713068085160778E-4</v>
      </c>
      <c r="Q1200" s="128">
        <f>(N1200/G1200-P1200)*H1200*Overview!$F$29*'='!G1200^3</f>
        <v>721.69383563387862</v>
      </c>
      <c r="R1200" s="57">
        <f t="shared" si="108"/>
        <v>0</v>
      </c>
      <c r="S1200" s="58">
        <f t="shared" si="109"/>
        <v>8.5600243597129847E-4</v>
      </c>
      <c r="T1200" s="58">
        <f>IF(D1200&lt;Overview!$F$18,(1-Overview!$F$9)*'='!Q1200-'='!D1200*'='!O1200,0)</f>
        <v>0</v>
      </c>
      <c r="U1200" s="54">
        <f>IF(D1200&gt;=Overview!$F$18,(1-Overview!$F$9)*'='!Q1200-Overview!$F$18*'='!O1200,0)</f>
        <v>61.068821262874629</v>
      </c>
      <c r="V1200" s="2"/>
      <c r="W1200" s="112">
        <f>G1200/Overview!$F$19</f>
        <v>4.9157299292501468</v>
      </c>
      <c r="X1200" s="60">
        <f>G1200^3*(1+H1200*Overview!$F$38)</f>
        <v>46.396503776704463</v>
      </c>
      <c r="Y1200" s="61">
        <f>G1200^3*Overview!$F$42*(1+Overview!$F$38*H1200)+I1200*Overview!$F$39/Overview!$F$40</f>
        <v>4.4775691030468385</v>
      </c>
      <c r="AD1200" s="2"/>
    </row>
    <row r="1201" spans="1:30">
      <c r="A1201" s="34">
        <v>1198</v>
      </c>
      <c r="B1201">
        <v>1</v>
      </c>
      <c r="C1201">
        <v>24</v>
      </c>
      <c r="D1201" s="149">
        <f t="shared" si="110"/>
        <v>178.09744310451387</v>
      </c>
      <c r="E1201" s="125">
        <f>B1201/(B1201+Overview!$F$22)</f>
        <v>0.58823529411764708</v>
      </c>
      <c r="F1201" s="118">
        <f>EXP(Overview!$F$21/Overview!$F$5-Overview!$F$21/('='!C1201+273.15))</f>
        <v>1.2060497570954571</v>
      </c>
      <c r="G1201" s="77">
        <f t="shared" si="111"/>
        <v>3.3302798835170959</v>
      </c>
      <c r="H1201" s="115">
        <f t="shared" si="112"/>
        <v>0.58823529411764708</v>
      </c>
      <c r="I1201" s="80">
        <f>IF((A1201-Overview!$F$43)/365=ROUND((A1201-Overview!$F$43)/365,0),I1200*0.05,I1200+U1200)</f>
        <v>7008.1847095009516</v>
      </c>
      <c r="J1201" s="70">
        <f>IF(D1201&lt;Overview!$F$16,1,'='!G1201/Overview!$F$26)</f>
        <v>144.16796032541541</v>
      </c>
      <c r="K1201" s="71">
        <f>IF(D1201&lt;Overview!$F$17,'='!G1201/Overview!$F$26,Overview!$F$33)</f>
        <v>9.1428571428571423</v>
      </c>
      <c r="L1201" s="72">
        <f t="shared" si="113"/>
        <v>9.1428571428571423</v>
      </c>
      <c r="M1201" s="81">
        <f>MIN(1,Overview!$F$44*F1201*(G1201-Overview!$F$25)^2+0.2)</f>
        <v>1</v>
      </c>
      <c r="N1201" s="48">
        <f>L1201*F1201*Overview!$F$8</f>
        <v>0.12482270400293095</v>
      </c>
      <c r="O1201" s="48">
        <f>F1201*Overview!$F$6</f>
        <v>2.3686817229354781E-3</v>
      </c>
      <c r="P1201" s="122">
        <f>N1201*(H1201/G1201-(1+Overview!$F$35/'='!G1201)/(Overview!$F$37*Overview!$F$33))/('='!H1201+Overview!$F$36)</f>
        <v>7.6965154099076542E-4</v>
      </c>
      <c r="Q1201" s="128">
        <f>(N1201/G1201-P1201)*H1201*Overview!$F$29*'='!G1201^3</f>
        <v>722.09364019486338</v>
      </c>
      <c r="R1201" s="57">
        <f t="shared" si="108"/>
        <v>0</v>
      </c>
      <c r="S1201" s="58">
        <f t="shared" si="109"/>
        <v>8.5438501475982654E-4</v>
      </c>
      <c r="T1201" s="58">
        <f>IF(D1201&lt;Overview!$F$18,(1-Overview!$F$9)*'='!Q1201-'='!D1201*'='!O1201,0)</f>
        <v>0</v>
      </c>
      <c r="U1201" s="54">
        <f>IF(D1201&gt;=Overview!$F$18,(1-Overview!$F$9)*'='!Q1201-Overview!$F$18*'='!O1201,0)</f>
        <v>61.102884611470529</v>
      </c>
      <c r="V1201" s="2"/>
      <c r="W1201" s="112">
        <f>G1201/Overview!$F$19</f>
        <v>4.9169937745712327</v>
      </c>
      <c r="X1201" s="60">
        <f>G1201^3*(1+H1201*Overview!$F$38)</f>
        <v>46.432298917393481</v>
      </c>
      <c r="Y1201" s="61">
        <f>G1201^3*Overview!$F$42*(1+Overview!$F$38*H1201)+I1201*Overview!$F$39/Overview!$F$40</f>
        <v>4.4834443835782727</v>
      </c>
      <c r="AD1201" s="2"/>
    </row>
    <row r="1202" spans="1:30">
      <c r="A1202" s="34">
        <v>1199</v>
      </c>
      <c r="B1202">
        <v>1</v>
      </c>
      <c r="C1202">
        <v>24</v>
      </c>
      <c r="D1202" s="149">
        <f t="shared" si="110"/>
        <v>178.09744310451387</v>
      </c>
      <c r="E1202" s="125">
        <f>B1202/(B1202+Overview!$F$22)</f>
        <v>0.58823529411764708</v>
      </c>
      <c r="F1202" s="118">
        <f>EXP(Overview!$F$21/Overview!$F$5-Overview!$F$21/('='!C1202+273.15))</f>
        <v>1.2060497570954571</v>
      </c>
      <c r="G1202" s="77">
        <f t="shared" si="111"/>
        <v>3.3311342685318559</v>
      </c>
      <c r="H1202" s="115">
        <f t="shared" si="112"/>
        <v>0.58823529411764708</v>
      </c>
      <c r="I1202" s="80">
        <f>IF((A1202-Overview!$F$43)/365=ROUND((A1202-Overview!$F$43)/365,0),I1201*0.05,I1201+U1201)</f>
        <v>7069.2875941124221</v>
      </c>
      <c r="J1202" s="70">
        <f>IF(D1202&lt;Overview!$F$16,1,'='!G1202/Overview!$F$26)</f>
        <v>144.20494668969073</v>
      </c>
      <c r="K1202" s="71">
        <f>IF(D1202&lt;Overview!$F$17,'='!G1202/Overview!$F$26,Overview!$F$33)</f>
        <v>9.1428571428571423</v>
      </c>
      <c r="L1202" s="72">
        <f t="shared" si="113"/>
        <v>9.1428571428571423</v>
      </c>
      <c r="M1202" s="81">
        <f>MIN(1,Overview!$F$44*F1202*(G1202-Overview!$F$25)^2+0.2)</f>
        <v>1</v>
      </c>
      <c r="N1202" s="48">
        <f>L1202*F1202*Overview!$F$8</f>
        <v>0.12482270400293095</v>
      </c>
      <c r="O1202" s="48">
        <f>F1202*Overview!$F$6</f>
        <v>2.3686817229354781E-3</v>
      </c>
      <c r="P1202" s="122">
        <f>N1202*(H1202/G1202-(1+Overview!$F$35/'='!G1202)/(Overview!$F$37*Overview!$F$33))/('='!H1202+Overview!$F$36)</f>
        <v>7.6800024940179318E-4</v>
      </c>
      <c r="Q1202" s="128">
        <f>(N1202/G1202-P1202)*H1202*Overview!$F$29*'='!G1202^3</f>
        <v>722.49281384843994</v>
      </c>
      <c r="R1202" s="57">
        <f t="shared" si="108"/>
        <v>0</v>
      </c>
      <c r="S1202" s="58">
        <f t="shared" si="109"/>
        <v>8.5277064967444183E-4</v>
      </c>
      <c r="T1202" s="58">
        <f>IF(D1202&lt;Overview!$F$18,(1-Overview!$F$9)*'='!Q1202-'='!D1202*'='!O1202,0)</f>
        <v>0</v>
      </c>
      <c r="U1202" s="54">
        <f>IF(D1202&gt;=Overview!$F$18,(1-Overview!$F$9)*'='!Q1202-Overview!$F$18*'='!O1202,0)</f>
        <v>61.136894206755251</v>
      </c>
      <c r="V1202" s="2"/>
      <c r="W1202" s="112">
        <f>G1202/Overview!$F$19</f>
        <v>4.9182552318497796</v>
      </c>
      <c r="X1202" s="60">
        <f>G1202^3*(1+H1202*Overview!$F$38)</f>
        <v>46.468044776857319</v>
      </c>
      <c r="Y1202" s="61">
        <f>G1202^3*Overview!$F$42*(1+Overview!$F$38*H1202)+I1202*Overview!$F$39/Overview!$F$40</f>
        <v>4.4893167090067712</v>
      </c>
      <c r="AD1202" s="2"/>
    </row>
    <row r="1203" spans="1:30">
      <c r="A1203" s="34">
        <v>1200</v>
      </c>
      <c r="B1203">
        <v>1</v>
      </c>
      <c r="C1203">
        <v>24</v>
      </c>
      <c r="D1203" s="149">
        <f t="shared" si="110"/>
        <v>178.09744310451387</v>
      </c>
      <c r="E1203" s="125">
        <f>B1203/(B1203+Overview!$F$22)</f>
        <v>0.58823529411764708</v>
      </c>
      <c r="F1203" s="118">
        <f>EXP(Overview!$F$21/Overview!$F$5-Overview!$F$21/('='!C1203+273.15))</f>
        <v>1.2060497570954571</v>
      </c>
      <c r="G1203" s="77">
        <f t="shared" si="111"/>
        <v>3.3319870391815303</v>
      </c>
      <c r="H1203" s="115">
        <f t="shared" si="112"/>
        <v>0.58823529411764708</v>
      </c>
      <c r="I1203" s="80">
        <f>IF((A1203-Overview!$F$43)/365=ROUND((A1203-Overview!$F$43)/365,0),I1202*0.05,I1202+U1202)</f>
        <v>7130.4244883191777</v>
      </c>
      <c r="J1203" s="70">
        <f>IF(D1203&lt;Overview!$F$16,1,'='!G1203/Overview!$F$26)</f>
        <v>144.24186316803161</v>
      </c>
      <c r="K1203" s="71">
        <f>IF(D1203&lt;Overview!$F$17,'='!G1203/Overview!$F$26,Overview!$F$33)</f>
        <v>9.1428571428571423</v>
      </c>
      <c r="L1203" s="72">
        <f t="shared" si="113"/>
        <v>9.1428571428571423</v>
      </c>
      <c r="M1203" s="81">
        <f>MIN(1,Overview!$F$44*F1203*(G1203-Overview!$F$25)^2+0.2)</f>
        <v>1</v>
      </c>
      <c r="N1203" s="48">
        <f>L1203*F1203*Overview!$F$8</f>
        <v>0.12482270400293095</v>
      </c>
      <c r="O1203" s="48">
        <f>F1203*Overview!$F$6</f>
        <v>2.3686817229354781E-3</v>
      </c>
      <c r="P1203" s="122">
        <f>N1203*(H1203/G1203-(1+Overview!$F$35/'='!G1203)/(Overview!$F$37*Overview!$F$33))/('='!H1203+Overview!$F$36)</f>
        <v>7.6635292238380745E-4</v>
      </c>
      <c r="Q1203" s="128">
        <f>(N1203/G1203-P1203)*H1203*Overview!$F$29*'='!G1203^3</f>
        <v>722.89135732783791</v>
      </c>
      <c r="R1203" s="57">
        <f t="shared" si="108"/>
        <v>0</v>
      </c>
      <c r="S1203" s="58">
        <f t="shared" si="109"/>
        <v>8.5115933494057851E-4</v>
      </c>
      <c r="T1203" s="58">
        <f>IF(D1203&lt;Overview!$F$18,(1-Overview!$F$9)*'='!Q1203-'='!D1203*'='!O1203,0)</f>
        <v>0</v>
      </c>
      <c r="U1203" s="54">
        <f>IF(D1203&gt;=Overview!$F$18,(1-Overview!$F$9)*'='!Q1203-Overview!$F$18*'='!O1203,0)</f>
        <v>61.170850111199961</v>
      </c>
      <c r="V1203" s="2"/>
      <c r="W1203" s="112">
        <f>G1203/Overview!$F$19</f>
        <v>4.9195143055980068</v>
      </c>
      <c r="X1203" s="60">
        <f>G1203^3*(1+H1203*Overview!$F$38)</f>
        <v>46.503741383610055</v>
      </c>
      <c r="Y1203" s="61">
        <f>G1203^3*Overview!$F$42*(1+Overview!$F$38*H1203)+I1203*Overview!$F$39/Overview!$F$40</f>
        <v>4.4951860795627745</v>
      </c>
      <c r="AD1203" s="2"/>
    </row>
    <row r="1204" spans="1:30">
      <c r="A1204" s="34">
        <v>1201</v>
      </c>
      <c r="B1204">
        <v>1</v>
      </c>
      <c r="C1204">
        <v>24</v>
      </c>
      <c r="D1204" s="149">
        <f t="shared" si="110"/>
        <v>178.09744310451387</v>
      </c>
      <c r="E1204" s="125">
        <f>B1204/(B1204+Overview!$F$22)</f>
        <v>0.58823529411764708</v>
      </c>
      <c r="F1204" s="118">
        <f>EXP(Overview!$F$21/Overview!$F$5-Overview!$F$21/('='!C1204+273.15))</f>
        <v>1.2060497570954571</v>
      </c>
      <c r="G1204" s="77">
        <f t="shared" si="111"/>
        <v>3.332838198516471</v>
      </c>
      <c r="H1204" s="115">
        <f t="shared" si="112"/>
        <v>0.58823529411764708</v>
      </c>
      <c r="I1204" s="80">
        <f>IF((A1204-Overview!$F$43)/365=ROUND((A1204-Overview!$F$43)/365,0),I1203*0.05,I1203+U1203)</f>
        <v>7191.5953384303775</v>
      </c>
      <c r="J1204" s="70">
        <f>IF(D1204&lt;Overview!$F$16,1,'='!G1204/Overview!$F$26)</f>
        <v>144.27870989248794</v>
      </c>
      <c r="K1204" s="71">
        <f>IF(D1204&lt;Overview!$F$17,'='!G1204/Overview!$F$26,Overview!$F$33)</f>
        <v>9.1428571428571423</v>
      </c>
      <c r="L1204" s="72">
        <f t="shared" si="113"/>
        <v>9.1428571428571423</v>
      </c>
      <c r="M1204" s="81">
        <f>MIN(1,Overview!$F$44*F1204*(G1204-Overview!$F$25)^2+0.2)</f>
        <v>1</v>
      </c>
      <c r="N1204" s="48">
        <f>L1204*F1204*Overview!$F$8</f>
        <v>0.12482270400293095</v>
      </c>
      <c r="O1204" s="48">
        <f>F1204*Overview!$F$6</f>
        <v>2.3686817229354781E-3</v>
      </c>
      <c r="P1204" s="122">
        <f>N1204*(H1204/G1204-(1+Overview!$F$35/'='!G1204)/(Overview!$F$37*Overview!$F$33))/('='!H1204+Overview!$F$36)</f>
        <v>7.6470954861181226E-4</v>
      </c>
      <c r="Q1204" s="128">
        <f>(N1204/G1204-P1204)*H1204*Overview!$F$29*'='!G1204^3</f>
        <v>723.28927136656898</v>
      </c>
      <c r="R1204" s="57">
        <f t="shared" si="108"/>
        <v>0</v>
      </c>
      <c r="S1204" s="58">
        <f t="shared" si="109"/>
        <v>8.495510647945787E-4</v>
      </c>
      <c r="T1204" s="58">
        <f>IF(D1204&lt;Overview!$F$18,(1-Overview!$F$9)*'='!Q1204-'='!D1204*'='!O1204,0)</f>
        <v>0</v>
      </c>
      <c r="U1204" s="54">
        <f>IF(D1204&gt;=Overview!$F$18,(1-Overview!$F$9)*'='!Q1204-Overview!$F$18*'='!O1204,0)</f>
        <v>61.204752387299848</v>
      </c>
      <c r="V1204" s="2"/>
      <c r="W1204" s="112">
        <f>G1204/Overview!$F$19</f>
        <v>4.9207710003196086</v>
      </c>
      <c r="X1204" s="60">
        <f>G1204^3*(1+H1204*Overview!$F$38)</f>
        <v>46.539388766329218</v>
      </c>
      <c r="Y1204" s="61">
        <f>G1204^3*Overview!$F$42*(1+Overview!$F$38*H1204)+I1204*Overview!$F$39/Overview!$F$40</f>
        <v>4.5010524954941493</v>
      </c>
      <c r="AD1204" s="2"/>
    </row>
    <row r="1205" spans="1:30">
      <c r="A1205" s="34">
        <v>1202</v>
      </c>
      <c r="B1205">
        <v>1</v>
      </c>
      <c r="C1205">
        <v>24</v>
      </c>
      <c r="D1205" s="149">
        <f t="shared" si="110"/>
        <v>178.09744310451387</v>
      </c>
      <c r="E1205" s="125">
        <f>B1205/(B1205+Overview!$F$22)</f>
        <v>0.58823529411764708</v>
      </c>
      <c r="F1205" s="118">
        <f>EXP(Overview!$F$21/Overview!$F$5-Overview!$F$21/('='!C1205+273.15))</f>
        <v>1.2060497570954571</v>
      </c>
      <c r="G1205" s="77">
        <f t="shared" si="111"/>
        <v>3.3336877495812658</v>
      </c>
      <c r="H1205" s="115">
        <f t="shared" si="112"/>
        <v>0.58823529411764708</v>
      </c>
      <c r="I1205" s="80">
        <f>IF((A1205-Overview!$F$43)/365=ROUND((A1205-Overview!$F$43)/365,0),I1204*0.05,I1204+U1204)</f>
        <v>7252.8000908176773</v>
      </c>
      <c r="J1205" s="70">
        <f>IF(D1205&lt;Overview!$F$16,1,'='!G1205/Overview!$F$26)</f>
        <v>144.31548699486001</v>
      </c>
      <c r="K1205" s="71">
        <f>IF(D1205&lt;Overview!$F$17,'='!G1205/Overview!$F$26,Overview!$F$33)</f>
        <v>9.1428571428571423</v>
      </c>
      <c r="L1205" s="72">
        <f t="shared" si="113"/>
        <v>9.1428571428571423</v>
      </c>
      <c r="M1205" s="81">
        <f>MIN(1,Overview!$F$44*F1205*(G1205-Overview!$F$25)^2+0.2)</f>
        <v>1</v>
      </c>
      <c r="N1205" s="48">
        <f>L1205*F1205*Overview!$F$8</f>
        <v>0.12482270400293095</v>
      </c>
      <c r="O1205" s="48">
        <f>F1205*Overview!$F$6</f>
        <v>2.3686817229354781E-3</v>
      </c>
      <c r="P1205" s="122">
        <f>N1205*(H1205/G1205-(1+Overview!$F$35/'='!G1205)/(Overview!$F$37*Overview!$F$33))/('='!H1205+Overview!$F$36)</f>
        <v>7.6307011680099967E-4</v>
      </c>
      <c r="Q1205" s="128">
        <f>(N1205/G1205-P1205)*H1205*Overview!$F$29*'='!G1205^3</f>
        <v>723.68655669842167</v>
      </c>
      <c r="R1205" s="57">
        <f t="shared" si="108"/>
        <v>0</v>
      </c>
      <c r="S1205" s="58">
        <f t="shared" si="109"/>
        <v>8.4794583348367944E-4</v>
      </c>
      <c r="T1205" s="58">
        <f>IF(D1205&lt;Overview!$F$18,(1-Overview!$F$9)*'='!Q1205-'='!D1205*'='!O1205,0)</f>
        <v>0</v>
      </c>
      <c r="U1205" s="54">
        <f>IF(D1205&gt;=Overview!$F$18,(1-Overview!$F$9)*'='!Q1205-Overview!$F$18*'='!O1205,0)</f>
        <v>61.238601097573692</v>
      </c>
      <c r="V1205" s="2"/>
      <c r="W1205" s="112">
        <f>G1205/Overview!$F$19</f>
        <v>4.9220253205097677</v>
      </c>
      <c r="X1205" s="60">
        <f>G1205^3*(1+H1205*Overview!$F$38)</f>
        <v>46.574986953854889</v>
      </c>
      <c r="Y1205" s="61">
        <f>G1205^3*Overview!$F$42*(1+Overview!$F$38*H1205)+I1205*Overview!$F$39/Overview!$F$40</f>
        <v>4.5069159570661075</v>
      </c>
      <c r="AD1205" s="2"/>
    </row>
    <row r="1206" spans="1:30">
      <c r="A1206" s="34">
        <v>1203</v>
      </c>
      <c r="B1206">
        <v>1</v>
      </c>
      <c r="C1206">
        <v>24</v>
      </c>
      <c r="D1206" s="149">
        <f t="shared" si="110"/>
        <v>178.09744310451387</v>
      </c>
      <c r="E1206" s="125">
        <f>B1206/(B1206+Overview!$F$22)</f>
        <v>0.58823529411764708</v>
      </c>
      <c r="F1206" s="118">
        <f>EXP(Overview!$F$21/Overview!$F$5-Overview!$F$21/('='!C1206+273.15))</f>
        <v>1.2060497570954571</v>
      </c>
      <c r="G1206" s="77">
        <f t="shared" si="111"/>
        <v>3.3345356954147496</v>
      </c>
      <c r="H1206" s="115">
        <f t="shared" si="112"/>
        <v>0.58823529411764708</v>
      </c>
      <c r="I1206" s="80">
        <f>IF((A1206-Overview!$F$43)/365=ROUND((A1206-Overview!$F$43)/365,0),I1205*0.05,I1205+U1205)</f>
        <v>7314.0386919152506</v>
      </c>
      <c r="J1206" s="70">
        <f>IF(D1206&lt;Overview!$F$16,1,'='!G1206/Overview!$F$26)</f>
        <v>144.35219460669913</v>
      </c>
      <c r="K1206" s="71">
        <f>IF(D1206&lt;Overview!$F$17,'='!G1206/Overview!$F$26,Overview!$F$33)</f>
        <v>9.1428571428571423</v>
      </c>
      <c r="L1206" s="72">
        <f t="shared" si="113"/>
        <v>9.1428571428571423</v>
      </c>
      <c r="M1206" s="81">
        <f>MIN(1,Overview!$F$44*F1206*(G1206-Overview!$F$25)^2+0.2)</f>
        <v>1</v>
      </c>
      <c r="N1206" s="48">
        <f>L1206*F1206*Overview!$F$8</f>
        <v>0.12482270400293095</v>
      </c>
      <c r="O1206" s="48">
        <f>F1206*Overview!$F$6</f>
        <v>2.3686817229354781E-3</v>
      </c>
      <c r="P1206" s="122">
        <f>N1206*(H1206/G1206-(1+Overview!$F$35/'='!G1206)/(Overview!$F$37*Overview!$F$33))/('='!H1206+Overview!$F$36)</f>
        <v>7.6143461570656534E-4</v>
      </c>
      <c r="Q1206" s="128">
        <f>(N1206/G1206-P1206)*H1206*Overview!$F$29*'='!G1206^3</f>
        <v>724.08321405745517</v>
      </c>
      <c r="R1206" s="57">
        <f t="shared" si="108"/>
        <v>0</v>
      </c>
      <c r="S1206" s="58">
        <f t="shared" si="109"/>
        <v>8.4634363526598473E-4</v>
      </c>
      <c r="T1206" s="58">
        <f>IF(D1206&lt;Overview!$F$18,(1-Overview!$F$9)*'='!Q1206-'='!D1206*'='!O1206,0)</f>
        <v>0</v>
      </c>
      <c r="U1206" s="54">
        <f>IF(D1206&gt;=Overview!$F$18,(1-Overview!$F$9)*'='!Q1206-Overview!$F$18*'='!O1206,0)</f>
        <v>61.272396304563351</v>
      </c>
      <c r="V1206" s="2"/>
      <c r="W1206" s="112">
        <f>G1206/Overview!$F$19</f>
        <v>4.9232772706551744</v>
      </c>
      <c r="X1206" s="60">
        <f>G1206^3*(1+H1206*Overview!$F$38)</f>
        <v>46.610535975188647</v>
      </c>
      <c r="Y1206" s="61">
        <f>G1206^3*Overview!$F$42*(1+Overview!$F$38*H1206)+I1206*Overview!$F$39/Overview!$F$40</f>
        <v>4.5127764645611128</v>
      </c>
      <c r="AD1206" s="2"/>
    </row>
    <row r="1207" spans="1:30">
      <c r="A1207" s="34">
        <v>1204</v>
      </c>
      <c r="B1207">
        <v>1</v>
      </c>
      <c r="C1207">
        <v>24</v>
      </c>
      <c r="D1207" s="149">
        <f t="shared" si="110"/>
        <v>178.09744310451387</v>
      </c>
      <c r="E1207" s="125">
        <f>B1207/(B1207+Overview!$F$22)</f>
        <v>0.58823529411764708</v>
      </c>
      <c r="F1207" s="118">
        <f>EXP(Overview!$F$21/Overview!$F$5-Overview!$F$21/('='!C1207+273.15))</f>
        <v>1.2060497570954571</v>
      </c>
      <c r="G1207" s="77">
        <f t="shared" si="111"/>
        <v>3.3353820390500157</v>
      </c>
      <c r="H1207" s="115">
        <f t="shared" si="112"/>
        <v>0.58823529411764708</v>
      </c>
      <c r="I1207" s="80">
        <f>IF((A1207-Overview!$F$43)/365=ROUND((A1207-Overview!$F$43)/365,0),I1206*0.05,I1206+U1206)</f>
        <v>7375.3110882198143</v>
      </c>
      <c r="J1207" s="70">
        <f>IF(D1207&lt;Overview!$F$16,1,'='!G1207/Overview!$F$26)</f>
        <v>144.38883285930805</v>
      </c>
      <c r="K1207" s="71">
        <f>IF(D1207&lt;Overview!$F$17,'='!G1207/Overview!$F$26,Overview!$F$33)</f>
        <v>9.1428571428571423</v>
      </c>
      <c r="L1207" s="72">
        <f t="shared" si="113"/>
        <v>9.1428571428571423</v>
      </c>
      <c r="M1207" s="81">
        <f>MIN(1,Overview!$F$44*F1207*(G1207-Overview!$F$25)^2+0.2)</f>
        <v>1</v>
      </c>
      <c r="N1207" s="48">
        <f>L1207*F1207*Overview!$F$8</f>
        <v>0.12482270400293095</v>
      </c>
      <c r="O1207" s="48">
        <f>F1207*Overview!$F$6</f>
        <v>2.3686817229354781E-3</v>
      </c>
      <c r="P1207" s="122">
        <f>N1207*(H1207/G1207-(1+Overview!$F$35/'='!G1207)/(Overview!$F$37*Overview!$F$33))/('='!H1207+Overview!$F$36)</f>
        <v>7.5980303412353514E-4</v>
      </c>
      <c r="Q1207" s="128">
        <f>(N1207/G1207-P1207)*H1207*Overview!$F$29*'='!G1207^3</f>
        <v>724.47924417799265</v>
      </c>
      <c r="R1207" s="57">
        <f t="shared" si="108"/>
        <v>0</v>
      </c>
      <c r="S1207" s="58">
        <f t="shared" si="109"/>
        <v>8.4474446441044849E-4</v>
      </c>
      <c r="T1207" s="58">
        <f>IF(D1207&lt;Overview!$F$18,(1-Overview!$F$9)*'='!Q1207-'='!D1207*'='!O1207,0)</f>
        <v>0</v>
      </c>
      <c r="U1207" s="54">
        <f>IF(D1207&gt;=Overview!$F$18,(1-Overview!$F$9)*'='!Q1207-Overview!$F$18*'='!O1207,0)</f>
        <v>61.306138070833143</v>
      </c>
      <c r="V1207" s="2"/>
      <c r="W1207" s="112">
        <f>G1207/Overview!$F$19</f>
        <v>4.9245268552340402</v>
      </c>
      <c r="X1207" s="60">
        <f>G1207^3*(1+H1207*Overview!$F$38)</f>
        <v>46.646035859492628</v>
      </c>
      <c r="Y1207" s="61">
        <f>G1207^3*Overview!$F$42*(1+Overview!$F$38*H1207)+I1207*Overview!$F$39/Overview!$F$40</f>
        <v>4.5186340182787976</v>
      </c>
      <c r="AD1207" s="2"/>
    </row>
    <row r="1208" spans="1:30">
      <c r="A1208" s="34">
        <v>1205</v>
      </c>
      <c r="B1208">
        <v>1</v>
      </c>
      <c r="C1208">
        <v>24</v>
      </c>
      <c r="D1208" s="149">
        <f t="shared" si="110"/>
        <v>178.09744310451387</v>
      </c>
      <c r="E1208" s="125">
        <f>B1208/(B1208+Overview!$F$22)</f>
        <v>0.58823529411764708</v>
      </c>
      <c r="F1208" s="118">
        <f>EXP(Overview!$F$21/Overview!$F$5-Overview!$F$21/('='!C1208+273.15))</f>
        <v>1.2060497570954571</v>
      </c>
      <c r="G1208" s="77">
        <f t="shared" si="111"/>
        <v>3.3362267835144261</v>
      </c>
      <c r="H1208" s="115">
        <f t="shared" si="112"/>
        <v>0.58823529411764708</v>
      </c>
      <c r="I1208" s="80">
        <f>IF((A1208-Overview!$F$43)/365=ROUND((A1208-Overview!$F$43)/365,0),I1207*0.05,I1207+U1207)</f>
        <v>7436.6172262906475</v>
      </c>
      <c r="J1208" s="70">
        <f>IF(D1208&lt;Overview!$F$16,1,'='!G1208/Overview!$F$26)</f>
        <v>144.42540188374139</v>
      </c>
      <c r="K1208" s="71">
        <f>IF(D1208&lt;Overview!$F$17,'='!G1208/Overview!$F$26,Overview!$F$33)</f>
        <v>9.1428571428571423</v>
      </c>
      <c r="L1208" s="72">
        <f t="shared" si="113"/>
        <v>9.1428571428571423</v>
      </c>
      <c r="M1208" s="81">
        <f>MIN(1,Overview!$F$44*F1208*(G1208-Overview!$F$25)^2+0.2)</f>
        <v>1</v>
      </c>
      <c r="N1208" s="48">
        <f>L1208*F1208*Overview!$F$8</f>
        <v>0.12482270400293095</v>
      </c>
      <c r="O1208" s="48">
        <f>F1208*Overview!$F$6</f>
        <v>2.3686817229354781E-3</v>
      </c>
      <c r="P1208" s="122">
        <f>N1208*(H1208/G1208-(1+Overview!$F$35/'='!G1208)/(Overview!$F$37*Overview!$F$33))/('='!H1208+Overview!$F$36)</f>
        <v>7.5817536088659072E-4</v>
      </c>
      <c r="Q1208" s="128">
        <f>(N1208/G1208-P1208)*H1208*Overview!$F$29*'='!G1208^3</f>
        <v>724.87464779461459</v>
      </c>
      <c r="R1208" s="57">
        <f t="shared" si="108"/>
        <v>0</v>
      </c>
      <c r="S1208" s="58">
        <f t="shared" si="109"/>
        <v>8.4314831519685326E-4</v>
      </c>
      <c r="T1208" s="58">
        <f>IF(D1208&lt;Overview!$F$18,(1-Overview!$F$9)*'='!Q1208-'='!D1208*'='!O1208,0)</f>
        <v>0</v>
      </c>
      <c r="U1208" s="54">
        <f>IF(D1208&gt;=Overview!$F$18,(1-Overview!$F$9)*'='!Q1208-Overview!$F$18*'='!O1208,0)</f>
        <v>61.339826458969334</v>
      </c>
      <c r="V1208" s="2"/>
      <c r="W1208" s="112">
        <f>G1208/Overview!$F$19</f>
        <v>4.9257740787161168</v>
      </c>
      <c r="X1208" s="60">
        <f>G1208^3*(1+H1208*Overview!$F$38)</f>
        <v>46.681486636088593</v>
      </c>
      <c r="Y1208" s="61">
        <f>G1208^3*Overview!$F$42*(1+Overview!$F$38*H1208)+I1208*Overview!$F$39/Overview!$F$40</f>
        <v>4.5244886185358757</v>
      </c>
      <c r="AD1208" s="2"/>
    </row>
    <row r="1209" spans="1:30">
      <c r="A1209" s="34">
        <v>1206</v>
      </c>
      <c r="B1209">
        <v>1</v>
      </c>
      <c r="C1209">
        <v>24</v>
      </c>
      <c r="D1209" s="149">
        <f t="shared" si="110"/>
        <v>178.09744310451387</v>
      </c>
      <c r="E1209" s="125">
        <f>B1209/(B1209+Overview!$F$22)</f>
        <v>0.58823529411764708</v>
      </c>
      <c r="F1209" s="118">
        <f>EXP(Overview!$F$21/Overview!$F$5-Overview!$F$21/('='!C1209+273.15))</f>
        <v>1.2060497570954571</v>
      </c>
      <c r="G1209" s="77">
        <f t="shared" si="111"/>
        <v>3.3370699318296229</v>
      </c>
      <c r="H1209" s="115">
        <f t="shared" si="112"/>
        <v>0.58823529411764708</v>
      </c>
      <c r="I1209" s="80">
        <f>IF((A1209-Overview!$F$43)/365=ROUND((A1209-Overview!$F$43)/365,0),I1208*0.05,I1208+U1208)</f>
        <v>7497.9570527496171</v>
      </c>
      <c r="J1209" s="70">
        <f>IF(D1209&lt;Overview!$F$16,1,'='!G1209/Overview!$F$26)</f>
        <v>144.46190181080618</v>
      </c>
      <c r="K1209" s="71">
        <f>IF(D1209&lt;Overview!$F$17,'='!G1209/Overview!$F$26,Overview!$F$33)</f>
        <v>9.1428571428571423</v>
      </c>
      <c r="L1209" s="72">
        <f t="shared" si="113"/>
        <v>9.1428571428571423</v>
      </c>
      <c r="M1209" s="81">
        <f>MIN(1,Overview!$F$44*F1209*(G1209-Overview!$F$25)^2+0.2)</f>
        <v>1</v>
      </c>
      <c r="N1209" s="48">
        <f>L1209*F1209*Overview!$F$8</f>
        <v>0.12482270400293095</v>
      </c>
      <c r="O1209" s="48">
        <f>F1209*Overview!$F$6</f>
        <v>2.3686817229354781E-3</v>
      </c>
      <c r="P1209" s="122">
        <f>N1209*(H1209/G1209-(1+Overview!$F$35/'='!G1209)/(Overview!$F$37*Overview!$F$33))/('='!H1209+Overview!$F$36)</f>
        <v>7.5655158486989573E-4</v>
      </c>
      <c r="Q1209" s="128">
        <f>(N1209/G1209-P1209)*H1209*Overview!$F$29*'='!G1209^3</f>
        <v>725.26942564215278</v>
      </c>
      <c r="R1209" s="57">
        <f t="shared" si="108"/>
        <v>0</v>
      </c>
      <c r="S1209" s="58">
        <f t="shared" si="109"/>
        <v>8.4155518191579212E-4</v>
      </c>
      <c r="T1209" s="58">
        <f>IF(D1209&lt;Overview!$F$18,(1-Overview!$F$9)*'='!Q1209-'='!D1209*'='!O1209,0)</f>
        <v>0</v>
      </c>
      <c r="U1209" s="54">
        <f>IF(D1209&gt;=Overview!$F$18,(1-Overview!$F$9)*'='!Q1209-Overview!$F$18*'='!O1209,0)</f>
        <v>61.373461531579586</v>
      </c>
      <c r="V1209" s="2"/>
      <c r="W1209" s="112">
        <f>G1209/Overview!$F$19</f>
        <v>4.9270189455627094</v>
      </c>
      <c r="X1209" s="60">
        <f>G1209^3*(1+H1209*Overview!$F$38)</f>
        <v>46.71688833445689</v>
      </c>
      <c r="Y1209" s="61">
        <f>G1209^3*Overview!$F$42*(1+Overview!$F$38*H1209)+I1209*Overview!$F$39/Overview!$F$40</f>
        <v>4.5303402656660579</v>
      </c>
      <c r="AD1209" s="2"/>
    </row>
    <row r="1210" spans="1:30">
      <c r="A1210" s="34">
        <v>1207</v>
      </c>
      <c r="B1210">
        <v>1</v>
      </c>
      <c r="C1210">
        <v>24</v>
      </c>
      <c r="D1210" s="149">
        <f t="shared" si="110"/>
        <v>178.09744310451387</v>
      </c>
      <c r="E1210" s="125">
        <f>B1210/(B1210+Overview!$F$22)</f>
        <v>0.58823529411764708</v>
      </c>
      <c r="F1210" s="118">
        <f>EXP(Overview!$F$21/Overview!$F$5-Overview!$F$21/('='!C1210+273.15))</f>
        <v>1.2060497570954571</v>
      </c>
      <c r="G1210" s="77">
        <f t="shared" si="111"/>
        <v>3.3379114870115387</v>
      </c>
      <c r="H1210" s="115">
        <f t="shared" si="112"/>
        <v>0.58823529411764708</v>
      </c>
      <c r="I1210" s="80">
        <f>IF((A1210-Overview!$F$43)/365=ROUND((A1210-Overview!$F$43)/365,0),I1209*0.05,I1209+U1209)</f>
        <v>7559.3305142811969</v>
      </c>
      <c r="J1210" s="70">
        <f>IF(D1210&lt;Overview!$F$16,1,'='!G1210/Overview!$F$26)</f>
        <v>144.49833277106228</v>
      </c>
      <c r="K1210" s="71">
        <f>IF(D1210&lt;Overview!$F$17,'='!G1210/Overview!$F$26,Overview!$F$33)</f>
        <v>9.1428571428571423</v>
      </c>
      <c r="L1210" s="72">
        <f t="shared" si="113"/>
        <v>9.1428571428571423</v>
      </c>
      <c r="M1210" s="81">
        <f>MIN(1,Overview!$F$44*F1210*(G1210-Overview!$F$25)^2+0.2)</f>
        <v>1</v>
      </c>
      <c r="N1210" s="48">
        <f>L1210*F1210*Overview!$F$8</f>
        <v>0.12482270400293095</v>
      </c>
      <c r="O1210" s="48">
        <f>F1210*Overview!$F$6</f>
        <v>2.3686817229354781E-3</v>
      </c>
      <c r="P1210" s="122">
        <f>N1210*(H1210/G1210-(1+Overview!$F$35/'='!G1210)/(Overview!$F$37*Overview!$F$33))/('='!H1210+Overview!$F$36)</f>
        <v>7.5493169498691722E-4</v>
      </c>
      <c r="Q1210" s="128">
        <f>(N1210/G1210-P1210)*H1210*Overview!$F$29*'='!G1210^3</f>
        <v>725.66357845568427</v>
      </c>
      <c r="R1210" s="57">
        <f t="shared" si="108"/>
        <v>0</v>
      </c>
      <c r="S1210" s="58">
        <f t="shared" si="109"/>
        <v>8.3996505886864078E-4</v>
      </c>
      <c r="T1210" s="58">
        <f>IF(D1210&lt;Overview!$F$18,(1-Overview!$F$9)*'='!Q1210-'='!D1210*'='!O1210,0)</f>
        <v>0</v>
      </c>
      <c r="U1210" s="54">
        <f>IF(D1210&gt;=Overview!$F$18,(1-Overview!$F$9)*'='!Q1210-Overview!$F$18*'='!O1210,0)</f>
        <v>61.407043351292465</v>
      </c>
      <c r="V1210" s="2"/>
      <c r="W1210" s="112">
        <f>G1210/Overview!$F$19</f>
        <v>4.9282614602266923</v>
      </c>
      <c r="X1210" s="60">
        <f>G1210^3*(1+H1210*Overview!$F$38)</f>
        <v>46.752240984235577</v>
      </c>
      <c r="Y1210" s="61">
        <f>G1210^3*Overview!$F$42*(1+Overview!$F$38*H1210)+I1210*Overview!$F$39/Overview!$F$40</f>
        <v>4.5361889600199667</v>
      </c>
      <c r="AD1210" s="2"/>
    </row>
    <row r="1211" spans="1:30">
      <c r="A1211" s="34">
        <v>1208</v>
      </c>
      <c r="B1211">
        <v>1</v>
      </c>
      <c r="C1211">
        <v>24</v>
      </c>
      <c r="D1211" s="149">
        <f t="shared" si="110"/>
        <v>178.09744310451387</v>
      </c>
      <c r="E1211" s="125">
        <f>B1211/(B1211+Overview!$F$22)</f>
        <v>0.58823529411764708</v>
      </c>
      <c r="F1211" s="118">
        <f>EXP(Overview!$F$21/Overview!$F$5-Overview!$F$21/('='!C1211+273.15))</f>
        <v>1.2060497570954571</v>
      </c>
      <c r="G1211" s="77">
        <f t="shared" si="111"/>
        <v>3.3387514520704076</v>
      </c>
      <c r="H1211" s="115">
        <f t="shared" si="112"/>
        <v>0.58823529411764708</v>
      </c>
      <c r="I1211" s="80">
        <f>IF((A1211-Overview!$F$43)/365=ROUND((A1211-Overview!$F$43)/365,0),I1210*0.05,I1210+U1210)</f>
        <v>7620.7375576324894</v>
      </c>
      <c r="J1211" s="70">
        <f>IF(D1211&lt;Overview!$F$16,1,'='!G1211/Overview!$F$26)</f>
        <v>144.53469489482285</v>
      </c>
      <c r="K1211" s="71">
        <f>IF(D1211&lt;Overview!$F$17,'='!G1211/Overview!$F$26,Overview!$F$33)</f>
        <v>9.1428571428571423</v>
      </c>
      <c r="L1211" s="72">
        <f t="shared" si="113"/>
        <v>9.1428571428571423</v>
      </c>
      <c r="M1211" s="81">
        <f>MIN(1,Overview!$F$44*F1211*(G1211-Overview!$F$25)^2+0.2)</f>
        <v>1</v>
      </c>
      <c r="N1211" s="48">
        <f>L1211*F1211*Overview!$F$8</f>
        <v>0.12482270400293095</v>
      </c>
      <c r="O1211" s="48">
        <f>F1211*Overview!$F$6</f>
        <v>2.3686817229354781E-3</v>
      </c>
      <c r="P1211" s="122">
        <f>N1211*(H1211/G1211-(1+Overview!$F$35/'='!G1211)/(Overview!$F$37*Overview!$F$33))/('='!H1211+Overview!$F$36)</f>
        <v>7.5331568019026333E-4</v>
      </c>
      <c r="Q1211" s="128">
        <f>(N1211/G1211-P1211)*H1211*Overview!$F$29*'='!G1211^3</f>
        <v>726.05710697052405</v>
      </c>
      <c r="R1211" s="57">
        <f t="shared" si="108"/>
        <v>0</v>
      </c>
      <c r="S1211" s="58">
        <f t="shared" si="109"/>
        <v>8.3837794036754952E-4</v>
      </c>
      <c r="T1211" s="58">
        <f>IF(D1211&lt;Overview!$F$18,(1-Overview!$F$9)*'='!Q1211-'='!D1211*'='!O1211,0)</f>
        <v>0</v>
      </c>
      <c r="U1211" s="54">
        <f>IF(D1211&gt;=Overview!$F$18,(1-Overview!$F$9)*'='!Q1211-Overview!$F$18*'='!O1211,0)</f>
        <v>61.440571980756815</v>
      </c>
      <c r="V1211" s="2"/>
      <c r="W1211" s="112">
        <f>G1211/Overview!$F$19</f>
        <v>4.9295016271525283</v>
      </c>
      <c r="X1211" s="60">
        <f>G1211^3*(1+H1211*Overview!$F$38)</f>
        <v>46.787544615219367</v>
      </c>
      <c r="Y1211" s="61">
        <f>G1211^3*Overview!$F$42*(1+Overview!$F$38*H1211)+I1211*Overview!$F$39/Overview!$F$40</f>
        <v>4.5420347019650453</v>
      </c>
      <c r="AD1211" s="2"/>
    </row>
    <row r="1212" spans="1:30">
      <c r="A1212" s="34">
        <v>1209</v>
      </c>
      <c r="B1212">
        <v>1</v>
      </c>
      <c r="C1212">
        <v>24</v>
      </c>
      <c r="D1212" s="149">
        <f t="shared" si="110"/>
        <v>178.09744310451387</v>
      </c>
      <c r="E1212" s="125">
        <f>B1212/(B1212+Overview!$F$22)</f>
        <v>0.58823529411764708</v>
      </c>
      <c r="F1212" s="118">
        <f>EXP(Overview!$F$21/Overview!$F$5-Overview!$F$21/('='!C1212+273.15))</f>
        <v>1.2060497570954571</v>
      </c>
      <c r="G1212" s="77">
        <f t="shared" si="111"/>
        <v>3.3395898300107749</v>
      </c>
      <c r="H1212" s="115">
        <f t="shared" si="112"/>
        <v>0.58823529411764708</v>
      </c>
      <c r="I1212" s="80">
        <f>IF((A1212-Overview!$F$43)/365=ROUND((A1212-Overview!$F$43)/365,0),I1211*0.05,I1211+U1211)</f>
        <v>7682.1781296132458</v>
      </c>
      <c r="J1212" s="70">
        <f>IF(D1212&lt;Overview!$F$16,1,'='!G1212/Overview!$F$26)</f>
        <v>144.57098831215475</v>
      </c>
      <c r="K1212" s="71">
        <f>IF(D1212&lt;Overview!$F$17,'='!G1212/Overview!$F$26,Overview!$F$33)</f>
        <v>9.1428571428571423</v>
      </c>
      <c r="L1212" s="72">
        <f t="shared" si="113"/>
        <v>9.1428571428571423</v>
      </c>
      <c r="M1212" s="81">
        <f>MIN(1,Overview!$F$44*F1212*(G1212-Overview!$F$25)^2+0.2)</f>
        <v>1</v>
      </c>
      <c r="N1212" s="48">
        <f>L1212*F1212*Overview!$F$8</f>
        <v>0.12482270400293095</v>
      </c>
      <c r="O1212" s="48">
        <f>F1212*Overview!$F$6</f>
        <v>2.3686817229354781E-3</v>
      </c>
      <c r="P1212" s="122">
        <f>N1212*(H1212/G1212-(1+Overview!$F$35/'='!G1212)/(Overview!$F$37*Overview!$F$33))/('='!H1212+Overview!$F$36)</f>
        <v>7.517035294715025E-4</v>
      </c>
      <c r="Q1212" s="128">
        <f>(N1212/G1212-P1212)*H1212*Overview!$F$29*'='!G1212^3</f>
        <v>726.45001192222048</v>
      </c>
      <c r="R1212" s="57">
        <f t="shared" si="108"/>
        <v>0</v>
      </c>
      <c r="S1212" s="58">
        <f t="shared" si="109"/>
        <v>8.3679382073541155E-4</v>
      </c>
      <c r="T1212" s="58">
        <f>IF(D1212&lt;Overview!$F$18,(1-Overview!$F$9)*'='!Q1212-'='!D1212*'='!O1212,0)</f>
        <v>0</v>
      </c>
      <c r="U1212" s="54">
        <f>IF(D1212&gt;=Overview!$F$18,(1-Overview!$F$9)*'='!Q1212-Overview!$F$18*'='!O1212,0)</f>
        <v>61.474047482641353</v>
      </c>
      <c r="V1212" s="2"/>
      <c r="W1212" s="112">
        <f>G1212/Overview!$F$19</f>
        <v>4.9307394507762803</v>
      </c>
      <c r="X1212" s="60">
        <f>G1212^3*(1+H1212*Overview!$F$38)</f>
        <v>46.822799257358739</v>
      </c>
      <c r="Y1212" s="61">
        <f>G1212^3*Overview!$F$42*(1+Overview!$F$38*H1212)+I1212*Overview!$F$39/Overview!$F$40</f>
        <v>4.5478774918854805</v>
      </c>
      <c r="AD1212" s="2"/>
    </row>
    <row r="1213" spans="1:30">
      <c r="A1213" s="34">
        <v>1210</v>
      </c>
      <c r="B1213">
        <v>1</v>
      </c>
      <c r="C1213">
        <v>24</v>
      </c>
      <c r="D1213" s="149">
        <f t="shared" si="110"/>
        <v>178.09744310451387</v>
      </c>
      <c r="E1213" s="125">
        <f>B1213/(B1213+Overview!$F$22)</f>
        <v>0.58823529411764708</v>
      </c>
      <c r="F1213" s="118">
        <f>EXP(Overview!$F$21/Overview!$F$5-Overview!$F$21/('='!C1213+273.15))</f>
        <v>1.2060497570954571</v>
      </c>
      <c r="G1213" s="77">
        <f t="shared" si="111"/>
        <v>3.3404266238315103</v>
      </c>
      <c r="H1213" s="115">
        <f t="shared" si="112"/>
        <v>0.58823529411764708</v>
      </c>
      <c r="I1213" s="80">
        <f>IF((A1213-Overview!$F$43)/365=ROUND((A1213-Overview!$F$43)/365,0),I1212*0.05,I1212+U1212)</f>
        <v>7743.6521770958871</v>
      </c>
      <c r="J1213" s="70">
        <f>IF(D1213&lt;Overview!$F$16,1,'='!G1213/Overview!$F$26)</f>
        <v>144.60721315287924</v>
      </c>
      <c r="K1213" s="71">
        <f>IF(D1213&lt;Overview!$F$17,'='!G1213/Overview!$F$26,Overview!$F$33)</f>
        <v>9.1428571428571423</v>
      </c>
      <c r="L1213" s="72">
        <f t="shared" si="113"/>
        <v>9.1428571428571423</v>
      </c>
      <c r="M1213" s="81">
        <f>MIN(1,Overview!$F$44*F1213*(G1213-Overview!$F$25)^2+0.2)</f>
        <v>1</v>
      </c>
      <c r="N1213" s="48">
        <f>L1213*F1213*Overview!$F$8</f>
        <v>0.12482270400293095</v>
      </c>
      <c r="O1213" s="48">
        <f>F1213*Overview!$F$6</f>
        <v>2.3686817229354781E-3</v>
      </c>
      <c r="P1213" s="122">
        <f>N1213*(H1213/G1213-(1+Overview!$F$35/'='!G1213)/(Overview!$F$37*Overview!$F$33))/('='!H1213+Overview!$F$36)</f>
        <v>7.5009523186099643E-4</v>
      </c>
      <c r="Q1213" s="128">
        <f>(N1213/G1213-P1213)*H1213*Overview!$F$29*'='!G1213^3</f>
        <v>726.84229404654729</v>
      </c>
      <c r="R1213" s="57">
        <f t="shared" si="108"/>
        <v>0</v>
      </c>
      <c r="S1213" s="58">
        <f t="shared" si="109"/>
        <v>8.3521269430584741E-4</v>
      </c>
      <c r="T1213" s="58">
        <f>IF(D1213&lt;Overview!$F$18,(1-Overview!$F$9)*'='!Q1213-'='!D1213*'='!O1213,0)</f>
        <v>0</v>
      </c>
      <c r="U1213" s="54">
        <f>IF(D1213&gt;=Overview!$F$18,(1-Overview!$F$9)*'='!Q1213-Overview!$F$18*'='!O1213,0)</f>
        <v>61.507469919633998</v>
      </c>
      <c r="V1213" s="2"/>
      <c r="W1213" s="112">
        <f>G1213/Overview!$F$19</f>
        <v>4.9319749355256315</v>
      </c>
      <c r="X1213" s="60">
        <f>G1213^3*(1+H1213*Overview!$F$38)</f>
        <v>46.858004940758995</v>
      </c>
      <c r="Y1213" s="61">
        <f>G1213^3*Overview!$F$42*(1+Overview!$F$38*H1213)+I1213*Overview!$F$39/Overview!$F$40</f>
        <v>4.5537173301821126</v>
      </c>
      <c r="AD1213" s="2"/>
    </row>
    <row r="1214" spans="1:30">
      <c r="A1214" s="34">
        <v>1211</v>
      </c>
      <c r="B1214">
        <v>1</v>
      </c>
      <c r="C1214">
        <v>24</v>
      </c>
      <c r="D1214" s="149">
        <f t="shared" si="110"/>
        <v>178.09744310451387</v>
      </c>
      <c r="E1214" s="125">
        <f>B1214/(B1214+Overview!$F$22)</f>
        <v>0.58823529411764708</v>
      </c>
      <c r="F1214" s="118">
        <f>EXP(Overview!$F$21/Overview!$F$5-Overview!$F$21/('='!C1214+273.15))</f>
        <v>1.2060497570954571</v>
      </c>
      <c r="G1214" s="77">
        <f t="shared" si="111"/>
        <v>3.341261836525816</v>
      </c>
      <c r="H1214" s="115">
        <f t="shared" si="112"/>
        <v>0.58823529411764708</v>
      </c>
      <c r="I1214" s="80">
        <f>IF((A1214-Overview!$F$43)/365=ROUND((A1214-Overview!$F$43)/365,0),I1213*0.05,I1213+U1213)</f>
        <v>7805.1596470155209</v>
      </c>
      <c r="J1214" s="70">
        <f>IF(D1214&lt;Overview!$F$16,1,'='!G1214/Overview!$F$26)</f>
        <v>144.64336954657213</v>
      </c>
      <c r="K1214" s="71">
        <f>IF(D1214&lt;Overview!$F$17,'='!G1214/Overview!$F$26,Overview!$F$33)</f>
        <v>9.1428571428571423</v>
      </c>
      <c r="L1214" s="72">
        <f t="shared" si="113"/>
        <v>9.1428571428571423</v>
      </c>
      <c r="M1214" s="81">
        <f>MIN(1,Overview!$F$44*F1214*(G1214-Overview!$F$25)^2+0.2)</f>
        <v>1</v>
      </c>
      <c r="N1214" s="48">
        <f>L1214*F1214*Overview!$F$8</f>
        <v>0.12482270400293095</v>
      </c>
      <c r="O1214" s="48">
        <f>F1214*Overview!$F$6</f>
        <v>2.3686817229354781E-3</v>
      </c>
      <c r="P1214" s="122">
        <f>N1214*(H1214/G1214-(1+Overview!$F$35/'='!G1214)/(Overview!$F$37*Overview!$F$33))/('='!H1214+Overview!$F$36)</f>
        <v>7.4849077642773036E-4</v>
      </c>
      <c r="Q1214" s="128">
        <f>(N1214/G1214-P1214)*H1214*Overview!$F$29*'='!G1214^3</f>
        <v>727.23395407949818</v>
      </c>
      <c r="R1214" s="57">
        <f t="shared" si="108"/>
        <v>0</v>
      </c>
      <c r="S1214" s="58">
        <f t="shared" si="109"/>
        <v>8.336345554231841E-4</v>
      </c>
      <c r="T1214" s="58">
        <f>IF(D1214&lt;Overview!$F$18,(1-Overview!$F$9)*'='!Q1214-'='!D1214*'='!O1214,0)</f>
        <v>0</v>
      </c>
      <c r="U1214" s="54">
        <f>IF(D1214&gt;=Overview!$F$18,(1-Overview!$F$9)*'='!Q1214-Overview!$F$18*'='!O1214,0)</f>
        <v>61.54083935444141</v>
      </c>
      <c r="V1214" s="2"/>
      <c r="W1214" s="112">
        <f>G1214/Overview!$F$19</f>
        <v>4.9332080858198966</v>
      </c>
      <c r="X1214" s="60">
        <f>G1214^3*(1+H1214*Overview!$F$38)</f>
        <v>46.893161695679268</v>
      </c>
      <c r="Y1214" s="61">
        <f>G1214^3*Overview!$F$42*(1+Overview!$F$38*H1214)+I1214*Overview!$F$39/Overview!$F$40</f>
        <v>4.5595542172723533</v>
      </c>
      <c r="AD1214" s="2"/>
    </row>
    <row r="1215" spans="1:30">
      <c r="A1215" s="34">
        <v>1212</v>
      </c>
      <c r="B1215">
        <v>1</v>
      </c>
      <c r="C1215">
        <v>24</v>
      </c>
      <c r="D1215" s="149">
        <f t="shared" si="110"/>
        <v>178.09744310451387</v>
      </c>
      <c r="E1215" s="125">
        <f>B1215/(B1215+Overview!$F$22)</f>
        <v>0.58823529411764708</v>
      </c>
      <c r="F1215" s="118">
        <f>EXP(Overview!$F$21/Overview!$F$5-Overview!$F$21/('='!C1215+273.15))</f>
        <v>1.2060497570954571</v>
      </c>
      <c r="G1215" s="77">
        <f t="shared" si="111"/>
        <v>3.3420954710812394</v>
      </c>
      <c r="H1215" s="115">
        <f t="shared" si="112"/>
        <v>0.58823529411764708</v>
      </c>
      <c r="I1215" s="80">
        <f>IF((A1215-Overview!$F$43)/365=ROUND((A1215-Overview!$F$43)/365,0),I1214*0.05,I1214+U1214)</f>
        <v>7866.7004863699622</v>
      </c>
      <c r="J1215" s="70">
        <f>IF(D1215&lt;Overview!$F$16,1,'='!G1215/Overview!$F$26)</f>
        <v>144.67945762256448</v>
      </c>
      <c r="K1215" s="71">
        <f>IF(D1215&lt;Overview!$F$17,'='!G1215/Overview!$F$26,Overview!$F$33)</f>
        <v>9.1428571428571423</v>
      </c>
      <c r="L1215" s="72">
        <f t="shared" si="113"/>
        <v>9.1428571428571423</v>
      </c>
      <c r="M1215" s="81">
        <f>MIN(1,Overview!$F$44*F1215*(G1215-Overview!$F$25)^2+0.2)</f>
        <v>1</v>
      </c>
      <c r="N1215" s="48">
        <f>L1215*F1215*Overview!$F$8</f>
        <v>0.12482270400293095</v>
      </c>
      <c r="O1215" s="48">
        <f>F1215*Overview!$F$6</f>
        <v>2.3686817229354781E-3</v>
      </c>
      <c r="P1215" s="122">
        <f>N1215*(H1215/G1215-(1+Overview!$F$35/'='!G1215)/(Overview!$F$37*Overview!$F$33))/('='!H1215+Overview!$F$36)</f>
        <v>7.4689015227914529E-4</v>
      </c>
      <c r="Q1215" s="128">
        <f>(N1215/G1215-P1215)*H1215*Overview!$F$29*'='!G1215^3</f>
        <v>727.62499275728135</v>
      </c>
      <c r="R1215" s="57">
        <f t="shared" si="108"/>
        <v>0</v>
      </c>
      <c r="S1215" s="58">
        <f t="shared" si="109"/>
        <v>8.3205939844243617E-4</v>
      </c>
      <c r="T1215" s="58">
        <f>IF(D1215&lt;Overview!$F$18,(1-Overview!$F$9)*'='!Q1215-'='!D1215*'='!O1215,0)</f>
        <v>0</v>
      </c>
      <c r="U1215" s="54">
        <f>IF(D1215&gt;=Overview!$F$18,(1-Overview!$F$9)*'='!Q1215-Overview!$F$18*'='!O1215,0)</f>
        <v>61.574155849788539</v>
      </c>
      <c r="V1215" s="2"/>
      <c r="W1215" s="112">
        <f>G1215/Overview!$F$19</f>
        <v>4.9344389060700422</v>
      </c>
      <c r="X1215" s="60">
        <f>G1215^3*(1+H1215*Overview!$F$38)</f>
        <v>46.928269552531603</v>
      </c>
      <c r="Y1215" s="61">
        <f>G1215^3*Overview!$F$42*(1+Overview!$F$38*H1215)+I1215*Overview!$F$39/Overview!$F$40</f>
        <v>4.5653881535901029</v>
      </c>
      <c r="AD1215" s="2"/>
    </row>
    <row r="1216" spans="1:30">
      <c r="A1216" s="34">
        <v>1213</v>
      </c>
      <c r="B1216">
        <v>1</v>
      </c>
      <c r="C1216">
        <v>24</v>
      </c>
      <c r="D1216" s="149">
        <f t="shared" si="110"/>
        <v>178.09744310451387</v>
      </c>
      <c r="E1216" s="125">
        <f>B1216/(B1216+Overview!$F$22)</f>
        <v>0.58823529411764708</v>
      </c>
      <c r="F1216" s="118">
        <f>EXP(Overview!$F$21/Overview!$F$5-Overview!$F$21/('='!C1216+273.15))</f>
        <v>1.2060497570954571</v>
      </c>
      <c r="G1216" s="77">
        <f t="shared" si="111"/>
        <v>3.3429275304796819</v>
      </c>
      <c r="H1216" s="115">
        <f t="shared" si="112"/>
        <v>0.58823529411764708</v>
      </c>
      <c r="I1216" s="80">
        <f>IF((A1216-Overview!$F$43)/365=ROUND((A1216-Overview!$F$43)/365,0),I1215*0.05,I1215+U1215)</f>
        <v>7928.2746422197506</v>
      </c>
      <c r="J1216" s="70">
        <f>IF(D1216&lt;Overview!$F$16,1,'='!G1216/Overview!$F$26)</f>
        <v>144.71547750994296</v>
      </c>
      <c r="K1216" s="71">
        <f>IF(D1216&lt;Overview!$F$17,'='!G1216/Overview!$F$26,Overview!$F$33)</f>
        <v>9.1428571428571423</v>
      </c>
      <c r="L1216" s="72">
        <f t="shared" si="113"/>
        <v>9.1428571428571423</v>
      </c>
      <c r="M1216" s="81">
        <f>MIN(1,Overview!$F$44*F1216*(G1216-Overview!$F$25)^2+0.2)</f>
        <v>1</v>
      </c>
      <c r="N1216" s="48">
        <f>L1216*F1216*Overview!$F$8</f>
        <v>0.12482270400293095</v>
      </c>
      <c r="O1216" s="48">
        <f>F1216*Overview!$F$6</f>
        <v>2.3686817229354781E-3</v>
      </c>
      <c r="P1216" s="122">
        <f>N1216*(H1216/G1216-(1+Overview!$F$35/'='!G1216)/(Overview!$F$37*Overview!$F$33))/('='!H1216+Overview!$F$36)</f>
        <v>7.4529334856096856E-4</v>
      </c>
      <c r="Q1216" s="128">
        <f>(N1216/G1216-P1216)*H1216*Overview!$F$29*'='!G1216^3</f>
        <v>728.01541081631217</v>
      </c>
      <c r="R1216" s="57">
        <f t="shared" si="108"/>
        <v>0</v>
      </c>
      <c r="S1216" s="58">
        <f t="shared" si="109"/>
        <v>8.304872177292838E-4</v>
      </c>
      <c r="T1216" s="58">
        <f>IF(D1216&lt;Overview!$F$18,(1-Overview!$F$9)*'='!Q1216-'='!D1216*'='!O1216,0)</f>
        <v>0</v>
      </c>
      <c r="U1216" s="54">
        <f>IF(D1216&gt;=Overview!$F$18,(1-Overview!$F$9)*'='!Q1216-Overview!$F$18*'='!O1216,0)</f>
        <v>61.607419468417966</v>
      </c>
      <c r="V1216" s="2"/>
      <c r="W1216" s="112">
        <f>G1216/Overview!$F$19</f>
        <v>4.9356674006786978</v>
      </c>
      <c r="X1216" s="60">
        <f>G1216^3*(1+H1216*Overview!$F$38)</f>
        <v>46.963328541879996</v>
      </c>
      <c r="Y1216" s="61">
        <f>G1216^3*Overview!$F$42*(1+Overview!$F$38*H1216)+I1216*Overview!$F$39/Overview!$F$40</f>
        <v>4.5712191395856578</v>
      </c>
      <c r="AD1216" s="2"/>
    </row>
    <row r="1217" spans="1:30">
      <c r="A1217" s="34">
        <v>1214</v>
      </c>
      <c r="B1217">
        <v>1</v>
      </c>
      <c r="C1217">
        <v>24</v>
      </c>
      <c r="D1217" s="149">
        <f t="shared" si="110"/>
        <v>178.09744310451387</v>
      </c>
      <c r="E1217" s="125">
        <f>B1217/(B1217+Overview!$F$22)</f>
        <v>0.58823529411764708</v>
      </c>
      <c r="F1217" s="118">
        <f>EXP(Overview!$F$21/Overview!$F$5-Overview!$F$21/('='!C1217+273.15))</f>
        <v>1.2060497570954571</v>
      </c>
      <c r="G1217" s="77">
        <f t="shared" si="111"/>
        <v>3.3437580176974113</v>
      </c>
      <c r="H1217" s="115">
        <f t="shared" si="112"/>
        <v>0.58823529411764708</v>
      </c>
      <c r="I1217" s="80">
        <f>IF((A1217-Overview!$F$43)/365=ROUND((A1217-Overview!$F$43)/365,0),I1216*0.05,I1216+U1216)</f>
        <v>7989.8820616881685</v>
      </c>
      <c r="J1217" s="70">
        <f>IF(D1217&lt;Overview!$F$16,1,'='!G1217/Overview!$F$26)</f>
        <v>144.75142933755029</v>
      </c>
      <c r="K1217" s="71">
        <f>IF(D1217&lt;Overview!$F$17,'='!G1217/Overview!$F$26,Overview!$F$33)</f>
        <v>9.1428571428571423</v>
      </c>
      <c r="L1217" s="72">
        <f t="shared" si="113"/>
        <v>9.1428571428571423</v>
      </c>
      <c r="M1217" s="81">
        <f>MIN(1,Overview!$F$44*F1217*(G1217-Overview!$F$25)^2+0.2)</f>
        <v>1</v>
      </c>
      <c r="N1217" s="48">
        <f>L1217*F1217*Overview!$F$8</f>
        <v>0.12482270400293095</v>
      </c>
      <c r="O1217" s="48">
        <f>F1217*Overview!$F$6</f>
        <v>2.3686817229354781E-3</v>
      </c>
      <c r="P1217" s="122">
        <f>N1217*(H1217/G1217-(1+Overview!$F$35/'='!G1217)/(Overview!$F$37*Overview!$F$33))/('='!H1217+Overview!$F$36)</f>
        <v>7.4370035445704837E-4</v>
      </c>
      <c r="Q1217" s="128">
        <f>(N1217/G1217-P1217)*H1217*Overview!$F$29*'='!G1217^3</f>
        <v>728.40520899320779</v>
      </c>
      <c r="R1217" s="57">
        <f t="shared" si="108"/>
        <v>0</v>
      </c>
      <c r="S1217" s="58">
        <f t="shared" si="109"/>
        <v>8.2891800766005412E-4</v>
      </c>
      <c r="T1217" s="58">
        <f>IF(D1217&lt;Overview!$F$18,(1-Overview!$F$9)*'='!Q1217-'='!D1217*'='!O1217,0)</f>
        <v>0</v>
      </c>
      <c r="U1217" s="54">
        <f>IF(D1217&gt;=Overview!$F$18,(1-Overview!$F$9)*'='!Q1217-Overview!$F$18*'='!O1217,0)</f>
        <v>61.640630273089471</v>
      </c>
      <c r="V1217" s="2"/>
      <c r="W1217" s="112">
        <f>G1217/Overview!$F$19</f>
        <v>4.9368935740401758</v>
      </c>
      <c r="X1217" s="60">
        <f>G1217^3*(1+H1217*Overview!$F$38)</f>
        <v>46.998338694439504</v>
      </c>
      <c r="Y1217" s="61">
        <f>G1217^3*Overview!$F$42*(1+Overview!$F$38*H1217)+I1217*Overview!$F$39/Overview!$F$40</f>
        <v>4.5770471757256406</v>
      </c>
      <c r="AD1217" s="2"/>
    </row>
    <row r="1218" spans="1:30">
      <c r="A1218" s="34">
        <v>1215</v>
      </c>
      <c r="B1218">
        <v>1</v>
      </c>
      <c r="C1218">
        <v>24</v>
      </c>
      <c r="D1218" s="149">
        <f t="shared" si="110"/>
        <v>178.09744310451387</v>
      </c>
      <c r="E1218" s="125">
        <f>B1218/(B1218+Overview!$F$22)</f>
        <v>0.58823529411764708</v>
      </c>
      <c r="F1218" s="118">
        <f>EXP(Overview!$F$21/Overview!$F$5-Overview!$F$21/('='!C1218+273.15))</f>
        <v>1.2060497570954571</v>
      </c>
      <c r="G1218" s="77">
        <f t="shared" si="111"/>
        <v>3.3445869357050713</v>
      </c>
      <c r="H1218" s="115">
        <f t="shared" si="112"/>
        <v>0.58823529411764708</v>
      </c>
      <c r="I1218" s="80">
        <f>IF((A1218-Overview!$F$43)/365=ROUND((A1218-Overview!$F$43)/365,0),I1217*0.05,I1217+U1217)</f>
        <v>8051.5226919612578</v>
      </c>
      <c r="J1218" s="70">
        <f>IF(D1218&lt;Overview!$F$16,1,'='!G1218/Overview!$F$26)</f>
        <v>144.78731323398577</v>
      </c>
      <c r="K1218" s="71">
        <f>IF(D1218&lt;Overview!$F$17,'='!G1218/Overview!$F$26,Overview!$F$33)</f>
        <v>9.1428571428571423</v>
      </c>
      <c r="L1218" s="72">
        <f t="shared" si="113"/>
        <v>9.1428571428571423</v>
      </c>
      <c r="M1218" s="81">
        <f>MIN(1,Overview!$F$44*F1218*(G1218-Overview!$F$25)^2+0.2)</f>
        <v>1</v>
      </c>
      <c r="N1218" s="48">
        <f>L1218*F1218*Overview!$F$8</f>
        <v>0.12482270400293095</v>
      </c>
      <c r="O1218" s="48">
        <f>F1218*Overview!$F$6</f>
        <v>2.3686817229354781E-3</v>
      </c>
      <c r="P1218" s="122">
        <f>N1218*(H1218/G1218-(1+Overview!$F$35/'='!G1218)/(Overview!$F$37*Overview!$F$33))/('='!H1218+Overview!$F$36)</f>
        <v>7.4211115918918576E-4</v>
      </c>
      <c r="Q1218" s="128">
        <f>(N1218/G1218-P1218)*H1218*Overview!$F$29*'='!G1218^3</f>
        <v>728.79438802478069</v>
      </c>
      <c r="R1218" s="57">
        <f t="shared" si="108"/>
        <v>0</v>
      </c>
      <c r="S1218" s="58">
        <f t="shared" si="109"/>
        <v>8.2735176262169901E-4</v>
      </c>
      <c r="T1218" s="58">
        <f>IF(D1218&lt;Overview!$F$18,(1-Overview!$F$9)*'='!Q1218-'='!D1218*'='!O1218,0)</f>
        <v>0</v>
      </c>
      <c r="U1218" s="54">
        <f>IF(D1218&gt;=Overview!$F$18,(1-Overview!$F$9)*'='!Q1218-Overview!$F$18*'='!O1218,0)</f>
        <v>61.673788326579484</v>
      </c>
      <c r="V1218" s="2"/>
      <c r="W1218" s="112">
        <f>G1218/Overview!$F$19</f>
        <v>4.938117430540486</v>
      </c>
      <c r="X1218" s="60">
        <f>G1218^3*(1+H1218*Overview!$F$38)</f>
        <v>47.033300041075229</v>
      </c>
      <c r="Y1218" s="61">
        <f>G1218^3*Overview!$F$42*(1+Overview!$F$38*H1218)+I1218*Overview!$F$39/Overview!$F$40</f>
        <v>4.5828722624929057</v>
      </c>
      <c r="AD1218" s="2"/>
    </row>
    <row r="1219" spans="1:30">
      <c r="A1219" s="34">
        <v>1216</v>
      </c>
      <c r="B1219">
        <v>1</v>
      </c>
      <c r="C1219">
        <v>24</v>
      </c>
      <c r="D1219" s="149">
        <f t="shared" si="110"/>
        <v>178.09744310451387</v>
      </c>
      <c r="E1219" s="125">
        <f>B1219/(B1219+Overview!$F$22)</f>
        <v>0.58823529411764708</v>
      </c>
      <c r="F1219" s="118">
        <f>EXP(Overview!$F$21/Overview!$F$5-Overview!$F$21/('='!C1219+273.15))</f>
        <v>1.2060497570954571</v>
      </c>
      <c r="G1219" s="77">
        <f t="shared" si="111"/>
        <v>3.3454142874676931</v>
      </c>
      <c r="H1219" s="115">
        <f t="shared" si="112"/>
        <v>0.58823529411764708</v>
      </c>
      <c r="I1219" s="80">
        <f>IF((A1219-Overview!$F$43)/365=ROUND((A1219-Overview!$F$43)/365,0),I1218*0.05,I1218+U1218)</f>
        <v>8113.1964802878374</v>
      </c>
      <c r="J1219" s="70">
        <f>IF(D1219&lt;Overview!$F$16,1,'='!G1219/Overview!$F$26)</f>
        <v>144.82312932760576</v>
      </c>
      <c r="K1219" s="71">
        <f>IF(D1219&lt;Overview!$F$17,'='!G1219/Overview!$F$26,Overview!$F$33)</f>
        <v>9.1428571428571423</v>
      </c>
      <c r="L1219" s="72">
        <f t="shared" si="113"/>
        <v>9.1428571428571423</v>
      </c>
      <c r="M1219" s="81">
        <f>MIN(1,Overview!$F$44*F1219*(G1219-Overview!$F$25)^2+0.2)</f>
        <v>1</v>
      </c>
      <c r="N1219" s="48">
        <f>L1219*F1219*Overview!$F$8</f>
        <v>0.12482270400293095</v>
      </c>
      <c r="O1219" s="48">
        <f>F1219*Overview!$F$6</f>
        <v>2.3686817229354781E-3</v>
      </c>
      <c r="P1219" s="122">
        <f>N1219*(H1219/G1219-(1+Overview!$F$35/'='!G1219)/(Overview!$F$37*Overview!$F$33))/('='!H1219+Overview!$F$36)</f>
        <v>7.4052575201696922E-4</v>
      </c>
      <c r="Q1219" s="128">
        <f>(N1219/G1219-P1219)*H1219*Overview!$F$29*'='!G1219^3</f>
        <v>729.18294864803363</v>
      </c>
      <c r="R1219" s="57">
        <f t="shared" ref="R1219:R1282" si="114">(E1219*M1219-H1219)*N1219/G1219</f>
        <v>0</v>
      </c>
      <c r="S1219" s="58">
        <f t="shared" ref="S1219:S1282" si="115">G1219*P1219/3</f>
        <v>8.2578847701177561E-4</v>
      </c>
      <c r="T1219" s="58">
        <f>IF(D1219&lt;Overview!$F$18,(1-Overview!$F$9)*'='!Q1219-'='!D1219*'='!O1219,0)</f>
        <v>0</v>
      </c>
      <c r="U1219" s="54">
        <f>IF(D1219&gt;=Overview!$F$18,(1-Overview!$F$9)*'='!Q1219-Overview!$F$18*'='!O1219,0)</f>
        <v>61.706893691680634</v>
      </c>
      <c r="V1219" s="2"/>
      <c r="W1219" s="112">
        <f>G1219/Overview!$F$19</f>
        <v>4.9393389745573497</v>
      </c>
      <c r="X1219" s="60">
        <f>G1219^3*(1+H1219*Overview!$F$38)</f>
        <v>47.068212612801503</v>
      </c>
      <c r="Y1219" s="61">
        <f>G1219^3*Overview!$F$42*(1+Overview!$F$38*H1219)+I1219*Overview!$F$39/Overview!$F$40</f>
        <v>4.5886944003864611</v>
      </c>
      <c r="AD1219" s="2"/>
    </row>
    <row r="1220" spans="1:30">
      <c r="A1220" s="34">
        <v>1217</v>
      </c>
      <c r="B1220">
        <v>1</v>
      </c>
      <c r="C1220">
        <v>24</v>
      </c>
      <c r="D1220" s="149">
        <f t="shared" ref="D1220:D1283" si="116">D1219+T1219</f>
        <v>178.09744310451387</v>
      </c>
      <c r="E1220" s="125">
        <f>B1220/(B1220+Overview!$F$22)</f>
        <v>0.58823529411764708</v>
      </c>
      <c r="F1220" s="118">
        <f>EXP(Overview!$F$21/Overview!$F$5-Overview!$F$21/('='!C1220+273.15))</f>
        <v>1.2060497570954571</v>
      </c>
      <c r="G1220" s="77">
        <f t="shared" ref="G1220:G1283" si="117">G1219+S1219</f>
        <v>3.3462400759447051</v>
      </c>
      <c r="H1220" s="115">
        <f t="shared" ref="H1220:H1283" si="118">H1219+R1219</f>
        <v>0.58823529411764708</v>
      </c>
      <c r="I1220" s="80">
        <f>IF((A1220-Overview!$F$43)/365=ROUND((A1220-Overview!$F$43)/365,0),I1219*0.05,I1219+U1219)</f>
        <v>8174.9033739795177</v>
      </c>
      <c r="J1220" s="70">
        <f>IF(D1220&lt;Overview!$F$16,1,'='!G1220/Overview!$F$26)</f>
        <v>144.85887774652403</v>
      </c>
      <c r="K1220" s="71">
        <f>IF(D1220&lt;Overview!$F$17,'='!G1220/Overview!$F$26,Overview!$F$33)</f>
        <v>9.1428571428571423</v>
      </c>
      <c r="L1220" s="72">
        <f t="shared" ref="L1220:L1283" si="119">IF(J1220=1,1,K1220)</f>
        <v>9.1428571428571423</v>
      </c>
      <c r="M1220" s="81">
        <f>MIN(1,Overview!$F$44*F1220*(G1220-Overview!$F$25)^2+0.2)</f>
        <v>1</v>
      </c>
      <c r="N1220" s="48">
        <f>L1220*F1220*Overview!$F$8</f>
        <v>0.12482270400293095</v>
      </c>
      <c r="O1220" s="48">
        <f>F1220*Overview!$F$6</f>
        <v>2.3686817229354781E-3</v>
      </c>
      <c r="P1220" s="122">
        <f>N1220*(H1220/G1220-(1+Overview!$F$35/'='!G1220)/(Overview!$F$37*Overview!$F$33))/('='!H1220+Overview!$F$36)</f>
        <v>7.3894412223761354E-4</v>
      </c>
      <c r="Q1220" s="128">
        <f>(N1220/G1220-P1220)*H1220*Overview!$F$29*'='!G1220^3</f>
        <v>729.57089160015198</v>
      </c>
      <c r="R1220" s="57">
        <f t="shared" si="114"/>
        <v>0</v>
      </c>
      <c r="S1220" s="58">
        <f t="shared" si="115"/>
        <v>8.2422814523842836E-4</v>
      </c>
      <c r="T1220" s="58">
        <f>IF(D1220&lt;Overview!$F$18,(1-Overview!$F$9)*'='!Q1220-'='!D1220*'='!O1220,0)</f>
        <v>0</v>
      </c>
      <c r="U1220" s="54">
        <f>IF(D1220&gt;=Overview!$F$18,(1-Overview!$F$9)*'='!Q1220-Overview!$F$18*'='!O1220,0)</f>
        <v>61.739946431201119</v>
      </c>
      <c r="V1220" s="2"/>
      <c r="W1220" s="112">
        <f>G1220/Overview!$F$19</f>
        <v>4.9405582104602175</v>
      </c>
      <c r="X1220" s="60">
        <f>G1220^3*(1+H1220*Overview!$F$38)</f>
        <v>47.103076440780825</v>
      </c>
      <c r="Y1220" s="61">
        <f>G1220^3*Overview!$F$42*(1+Overview!$F$38*H1220)+I1220*Overview!$F$39/Overview!$F$40</f>
        <v>4.5945135899213847</v>
      </c>
      <c r="AD1220" s="2"/>
    </row>
    <row r="1221" spans="1:30">
      <c r="A1221" s="34">
        <v>1218</v>
      </c>
      <c r="B1221">
        <v>1</v>
      </c>
      <c r="C1221">
        <v>24</v>
      </c>
      <c r="D1221" s="149">
        <f t="shared" si="116"/>
        <v>178.09744310451387</v>
      </c>
      <c r="E1221" s="125">
        <f>B1221/(B1221+Overview!$F$22)</f>
        <v>0.58823529411764708</v>
      </c>
      <c r="F1221" s="118">
        <f>EXP(Overview!$F$21/Overview!$F$5-Overview!$F$21/('='!C1221+273.15))</f>
        <v>1.2060497570954571</v>
      </c>
      <c r="G1221" s="77">
        <f t="shared" si="117"/>
        <v>3.3470643040899435</v>
      </c>
      <c r="H1221" s="115">
        <f t="shared" si="118"/>
        <v>0.58823529411764708</v>
      </c>
      <c r="I1221" s="80">
        <f>IF((A1221-Overview!$F$43)/365=ROUND((A1221-Overview!$F$43)/365,0),I1220*0.05,I1220+U1220)</f>
        <v>8236.6433204107179</v>
      </c>
      <c r="J1221" s="70">
        <f>IF(D1221&lt;Overview!$F$16,1,'='!G1221/Overview!$F$26)</f>
        <v>144.89455861861228</v>
      </c>
      <c r="K1221" s="71">
        <f>IF(D1221&lt;Overview!$F$17,'='!G1221/Overview!$F$26,Overview!$F$33)</f>
        <v>9.1428571428571423</v>
      </c>
      <c r="L1221" s="72">
        <f t="shared" si="119"/>
        <v>9.1428571428571423</v>
      </c>
      <c r="M1221" s="81">
        <f>MIN(1,Overview!$F$44*F1221*(G1221-Overview!$F$25)^2+0.2)</f>
        <v>1</v>
      </c>
      <c r="N1221" s="48">
        <f>L1221*F1221*Overview!$F$8</f>
        <v>0.12482270400293095</v>
      </c>
      <c r="O1221" s="48">
        <f>F1221*Overview!$F$6</f>
        <v>2.3686817229354781E-3</v>
      </c>
      <c r="P1221" s="122">
        <f>N1221*(H1221/G1221-(1+Overview!$F$35/'='!G1221)/(Overview!$F$37*Overview!$F$33))/('='!H1221+Overview!$F$36)</f>
        <v>7.3736625918579483E-4</v>
      </c>
      <c r="Q1221" s="128">
        <f>(N1221/G1221-P1221)*H1221*Overview!$F$29*'='!G1221^3</f>
        <v>729.95821761849891</v>
      </c>
      <c r="R1221" s="57">
        <f t="shared" si="114"/>
        <v>0</v>
      </c>
      <c r="S1221" s="58">
        <f t="shared" si="115"/>
        <v>8.2267076172036914E-4</v>
      </c>
      <c r="T1221" s="58">
        <f>IF(D1221&lt;Overview!$F$18,(1-Overview!$F$9)*'='!Q1221-'='!D1221*'='!O1221,0)</f>
        <v>0</v>
      </c>
      <c r="U1221" s="54">
        <f>IF(D1221&gt;=Overview!$F$18,(1-Overview!$F$9)*'='!Q1221-Overview!$F$18*'='!O1221,0)</f>
        <v>61.772946607964279</v>
      </c>
      <c r="V1221" s="2"/>
      <c r="W1221" s="112">
        <f>G1221/Overview!$F$19</f>
        <v>4.9417751426102807</v>
      </c>
      <c r="X1221" s="60">
        <f>G1221^3*(1+H1221*Overview!$F$38)</f>
        <v>47.137891556323048</v>
      </c>
      <c r="Y1221" s="61">
        <f>G1221^3*Overview!$F$42*(1+Overview!$F$38*H1221)+I1221*Overview!$F$39/Overview!$F$40</f>
        <v>4.6003298316287404</v>
      </c>
      <c r="AD1221" s="2"/>
    </row>
    <row r="1222" spans="1:30">
      <c r="A1222" s="34">
        <v>1219</v>
      </c>
      <c r="B1222">
        <v>1</v>
      </c>
      <c r="C1222">
        <v>24</v>
      </c>
      <c r="D1222" s="149">
        <f t="shared" si="116"/>
        <v>178.09744310451387</v>
      </c>
      <c r="E1222" s="125">
        <f>B1222/(B1222+Overview!$F$22)</f>
        <v>0.58823529411764708</v>
      </c>
      <c r="F1222" s="118">
        <f>EXP(Overview!$F$21/Overview!$F$5-Overview!$F$21/('='!C1222+273.15))</f>
        <v>1.2060497570954571</v>
      </c>
      <c r="G1222" s="77">
        <f t="shared" si="117"/>
        <v>3.3478869748516638</v>
      </c>
      <c r="H1222" s="115">
        <f t="shared" si="118"/>
        <v>0.58823529411764708</v>
      </c>
      <c r="I1222" s="80">
        <f>IF((A1222-Overview!$F$43)/365=ROUND((A1222-Overview!$F$43)/365,0),I1221*0.05,I1221+U1221)</f>
        <v>8298.4162670186815</v>
      </c>
      <c r="J1222" s="70">
        <f>IF(D1222&lt;Overview!$F$16,1,'='!G1222/Overview!$F$26)</f>
        <v>144.93017207150061</v>
      </c>
      <c r="K1222" s="71">
        <f>IF(D1222&lt;Overview!$F$17,'='!G1222/Overview!$F$26,Overview!$F$33)</f>
        <v>9.1428571428571423</v>
      </c>
      <c r="L1222" s="72">
        <f t="shared" si="119"/>
        <v>9.1428571428571423</v>
      </c>
      <c r="M1222" s="81">
        <f>MIN(1,Overview!$F$44*F1222*(G1222-Overview!$F$25)^2+0.2)</f>
        <v>1</v>
      </c>
      <c r="N1222" s="48">
        <f>L1222*F1222*Overview!$F$8</f>
        <v>0.12482270400293095</v>
      </c>
      <c r="O1222" s="48">
        <f>F1222*Overview!$F$6</f>
        <v>2.3686817229354781E-3</v>
      </c>
      <c r="P1222" s="122">
        <f>N1222*(H1222/G1222-(1+Overview!$F$35/'='!G1222)/(Overview!$F$37*Overview!$F$33))/('='!H1222+Overview!$F$36)</f>
        <v>7.3579215223348469E-4</v>
      </c>
      <c r="Q1222" s="128">
        <f>(N1222/G1222-P1222)*H1222*Overview!$F$29*'='!G1222^3</f>
        <v>730.34492744060935</v>
      </c>
      <c r="R1222" s="57">
        <f t="shared" si="114"/>
        <v>0</v>
      </c>
      <c r="S1222" s="58">
        <f t="shared" si="115"/>
        <v>8.2111632088685202E-4</v>
      </c>
      <c r="T1222" s="58">
        <f>IF(D1222&lt;Overview!$F$18,(1-Overview!$F$9)*'='!Q1222-'='!D1222*'='!O1222,0)</f>
        <v>0</v>
      </c>
      <c r="U1222" s="54">
        <f>IF(D1222&gt;=Overview!$F$18,(1-Overview!$F$9)*'='!Q1222-Overview!$F$18*'='!O1222,0)</f>
        <v>61.805894284808083</v>
      </c>
      <c r="V1222" s="2"/>
      <c r="W1222" s="112">
        <f>G1222/Overview!$F$19</f>
        <v>4.9429897753604957</v>
      </c>
      <c r="X1222" s="60">
        <f>G1222^3*(1+H1222*Overview!$F$38)</f>
        <v>47.172657990884396</v>
      </c>
      <c r="Y1222" s="61">
        <f>G1222^3*Overview!$F$42*(1+Overview!$F$38*H1222)+I1222*Overview!$F$39/Overview!$F$40</f>
        <v>4.6061431260554979</v>
      </c>
      <c r="AD1222" s="2"/>
    </row>
    <row r="1223" spans="1:30">
      <c r="A1223" s="34">
        <v>1220</v>
      </c>
      <c r="B1223">
        <v>1</v>
      </c>
      <c r="C1223">
        <v>24</v>
      </c>
      <c r="D1223" s="149">
        <f t="shared" si="116"/>
        <v>178.09744310451387</v>
      </c>
      <c r="E1223" s="125">
        <f>B1223/(B1223+Overview!$F$22)</f>
        <v>0.58823529411764708</v>
      </c>
      <c r="F1223" s="118">
        <f>EXP(Overview!$F$21/Overview!$F$5-Overview!$F$21/('='!C1223+273.15))</f>
        <v>1.2060497570954571</v>
      </c>
      <c r="G1223" s="77">
        <f t="shared" si="117"/>
        <v>3.3487080911725506</v>
      </c>
      <c r="H1223" s="115">
        <f t="shared" si="118"/>
        <v>0.58823529411764708</v>
      </c>
      <c r="I1223" s="80">
        <f>IF((A1223-Overview!$F$43)/365=ROUND((A1223-Overview!$F$43)/365,0),I1222*0.05,I1222+U1222)</f>
        <v>8360.222161303489</v>
      </c>
      <c r="J1223" s="70">
        <f>IF(D1223&lt;Overview!$F$16,1,'='!G1223/Overview!$F$26)</f>
        <v>144.96571823257796</v>
      </c>
      <c r="K1223" s="71">
        <f>IF(D1223&lt;Overview!$F$17,'='!G1223/Overview!$F$26,Overview!$F$33)</f>
        <v>9.1428571428571423</v>
      </c>
      <c r="L1223" s="72">
        <f t="shared" si="119"/>
        <v>9.1428571428571423</v>
      </c>
      <c r="M1223" s="81">
        <f>MIN(1,Overview!$F$44*F1223*(G1223-Overview!$F$25)^2+0.2)</f>
        <v>1</v>
      </c>
      <c r="N1223" s="48">
        <f>L1223*F1223*Overview!$F$8</f>
        <v>0.12482270400293095</v>
      </c>
      <c r="O1223" s="48">
        <f>F1223*Overview!$F$6</f>
        <v>2.3686817229354781E-3</v>
      </c>
      <c r="P1223" s="122">
        <f>N1223*(H1223/G1223-(1+Overview!$F$35/'='!G1223)/(Overview!$F$37*Overview!$F$33))/('='!H1223+Overview!$F$36)</f>
        <v>7.3422179078979158E-4</v>
      </c>
      <c r="Q1223" s="128">
        <f>(N1223/G1223-P1223)*H1223*Overview!$F$29*'='!G1223^3</f>
        <v>730.73102180418402</v>
      </c>
      <c r="R1223" s="57">
        <f t="shared" si="114"/>
        <v>0</v>
      </c>
      <c r="S1223" s="58">
        <f t="shared" si="115"/>
        <v>8.1956481717765817E-4</v>
      </c>
      <c r="T1223" s="58">
        <f>IF(D1223&lt;Overview!$F$18,(1-Overview!$F$9)*'='!Q1223-'='!D1223*'='!O1223,0)</f>
        <v>0</v>
      </c>
      <c r="U1223" s="54">
        <f>IF(D1223&gt;=Overview!$F$18,(1-Overview!$F$9)*'='!Q1223-Overview!$F$18*'='!O1223,0)</f>
        <v>61.838789524584648</v>
      </c>
      <c r="V1223" s="2"/>
      <c r="W1223" s="112">
        <f>G1223/Overview!$F$19</f>
        <v>4.9442021130555895</v>
      </c>
      <c r="X1223" s="60">
        <f>G1223^3*(1+H1223*Overview!$F$38)</f>
        <v>47.207375776066591</v>
      </c>
      <c r="Y1223" s="61">
        <f>G1223^3*Overview!$F$42*(1+Overview!$F$38*H1223)+I1223*Overview!$F$39/Overview!$F$40</f>
        <v>4.6119534737644532</v>
      </c>
      <c r="AD1223" s="2"/>
    </row>
    <row r="1224" spans="1:30">
      <c r="A1224" s="34">
        <v>1221</v>
      </c>
      <c r="B1224">
        <v>1</v>
      </c>
      <c r="C1224">
        <v>24</v>
      </c>
      <c r="D1224" s="149">
        <f t="shared" si="116"/>
        <v>178.09744310451387</v>
      </c>
      <c r="E1224" s="125">
        <f>B1224/(B1224+Overview!$F$22)</f>
        <v>0.58823529411764708</v>
      </c>
      <c r="F1224" s="118">
        <f>EXP(Overview!$F$21/Overview!$F$5-Overview!$F$21/('='!C1224+273.15))</f>
        <v>1.2060497570954571</v>
      </c>
      <c r="G1224" s="77">
        <f t="shared" si="117"/>
        <v>3.3495276559897285</v>
      </c>
      <c r="H1224" s="115">
        <f t="shared" si="118"/>
        <v>0.58823529411764708</v>
      </c>
      <c r="I1224" s="80">
        <f>IF((A1224-Overview!$F$43)/365=ROUND((A1224-Overview!$F$43)/365,0),I1223*0.05,I1223+U1223)</f>
        <v>8422.0609508280741</v>
      </c>
      <c r="J1224" s="70">
        <f>IF(D1224&lt;Overview!$F$16,1,'='!G1224/Overview!$F$26)</f>
        <v>145.00119722899257</v>
      </c>
      <c r="K1224" s="71">
        <f>IF(D1224&lt;Overview!$F$17,'='!G1224/Overview!$F$26,Overview!$F$33)</f>
        <v>9.1428571428571423</v>
      </c>
      <c r="L1224" s="72">
        <f t="shared" si="119"/>
        <v>9.1428571428571423</v>
      </c>
      <c r="M1224" s="81">
        <f>MIN(1,Overview!$F$44*F1224*(G1224-Overview!$F$25)^2+0.2)</f>
        <v>1</v>
      </c>
      <c r="N1224" s="48">
        <f>L1224*F1224*Overview!$F$8</f>
        <v>0.12482270400293095</v>
      </c>
      <c r="O1224" s="48">
        <f>F1224*Overview!$F$6</f>
        <v>2.3686817229354781E-3</v>
      </c>
      <c r="P1224" s="122">
        <f>N1224*(H1224/G1224-(1+Overview!$F$35/'='!G1224)/(Overview!$F$37*Overview!$F$33))/('='!H1224+Overview!$F$36)</f>
        <v>7.3265516430080053E-4</v>
      </c>
      <c r="Q1224" s="128">
        <f>(N1224/G1224-P1224)*H1224*Overview!$F$29*'='!G1224^3</f>
        <v>731.11650144708381</v>
      </c>
      <c r="R1224" s="57">
        <f t="shared" si="114"/>
        <v>0</v>
      </c>
      <c r="S1224" s="58">
        <f t="shared" si="115"/>
        <v>8.1801624504307662E-4</v>
      </c>
      <c r="T1224" s="58">
        <f>IF(D1224&lt;Overview!$F$18,(1-Overview!$F$9)*'='!Q1224-'='!D1224*'='!O1224,0)</f>
        <v>0</v>
      </c>
      <c r="U1224" s="54">
        <f>IF(D1224&gt;=Overview!$F$18,(1-Overview!$F$9)*'='!Q1224-Overview!$F$18*'='!O1224,0)</f>
        <v>61.871632390159711</v>
      </c>
      <c r="V1224" s="2"/>
      <c r="W1224" s="112">
        <f>G1224/Overview!$F$19</f>
        <v>4.9454121600320811</v>
      </c>
      <c r="X1224" s="60">
        <f>G1224^3*(1+H1224*Overview!$F$38)</f>
        <v>47.242044943615909</v>
      </c>
      <c r="Y1224" s="61">
        <f>G1224^3*Overview!$F$42*(1+Overview!$F$38*H1224)+I1224*Overview!$F$39/Overview!$F$40</f>
        <v>4.6177608753341426</v>
      </c>
      <c r="AD1224" s="2"/>
    </row>
    <row r="1225" spans="1:30">
      <c r="A1225" s="34">
        <v>1222</v>
      </c>
      <c r="B1225">
        <v>1</v>
      </c>
      <c r="C1225">
        <v>24</v>
      </c>
      <c r="D1225" s="149">
        <f t="shared" si="116"/>
        <v>178.09744310451387</v>
      </c>
      <c r="E1225" s="125">
        <f>B1225/(B1225+Overview!$F$22)</f>
        <v>0.58823529411764708</v>
      </c>
      <c r="F1225" s="118">
        <f>EXP(Overview!$F$21/Overview!$F$5-Overview!$F$21/('='!C1225+273.15))</f>
        <v>1.2060497570954571</v>
      </c>
      <c r="G1225" s="77">
        <f t="shared" si="117"/>
        <v>3.3503456722347718</v>
      </c>
      <c r="H1225" s="115">
        <f t="shared" si="118"/>
        <v>0.58823529411764708</v>
      </c>
      <c r="I1225" s="80">
        <f>IF((A1225-Overview!$F$43)/365=ROUND((A1225-Overview!$F$43)/365,0),I1224*0.05,I1224+U1224)</f>
        <v>8483.932583218233</v>
      </c>
      <c r="J1225" s="70">
        <f>IF(D1225&lt;Overview!$F$16,1,'='!G1225/Overview!$F$26)</f>
        <v>145.03660918765246</v>
      </c>
      <c r="K1225" s="71">
        <f>IF(D1225&lt;Overview!$F$17,'='!G1225/Overview!$F$26,Overview!$F$33)</f>
        <v>9.1428571428571423</v>
      </c>
      <c r="L1225" s="72">
        <f t="shared" si="119"/>
        <v>9.1428571428571423</v>
      </c>
      <c r="M1225" s="81">
        <f>MIN(1,Overview!$F$44*F1225*(G1225-Overview!$F$25)^2+0.2)</f>
        <v>1</v>
      </c>
      <c r="N1225" s="48">
        <f>L1225*F1225*Overview!$F$8</f>
        <v>0.12482270400293095</v>
      </c>
      <c r="O1225" s="48">
        <f>F1225*Overview!$F$6</f>
        <v>2.3686817229354781E-3</v>
      </c>
      <c r="P1225" s="122">
        <f>N1225*(H1225/G1225-(1+Overview!$F$35/'='!G1225)/(Overview!$F$37*Overview!$F$33))/('='!H1225+Overview!$F$36)</f>
        <v>7.3109226224941058E-4</v>
      </c>
      <c r="Q1225" s="128">
        <f>(N1225/G1225-P1225)*H1225*Overview!$F$29*'='!G1225^3</f>
        <v>731.50136710732295</v>
      </c>
      <c r="R1225" s="57">
        <f t="shared" si="114"/>
        <v>0</v>
      </c>
      <c r="S1225" s="58">
        <f t="shared" si="115"/>
        <v>8.1647059894388041E-4</v>
      </c>
      <c r="T1225" s="58">
        <f>IF(D1225&lt;Overview!$F$18,(1-Overview!$F$9)*'='!Q1225-'='!D1225*'='!O1225,0)</f>
        <v>0</v>
      </c>
      <c r="U1225" s="54">
        <f>IF(D1225&gt;=Overview!$F$18,(1-Overview!$F$9)*'='!Q1225-Overview!$F$18*'='!O1225,0)</f>
        <v>61.904422944412083</v>
      </c>
      <c r="V1225" s="2"/>
      <c r="W1225" s="112">
        <f>G1225/Overview!$F$19</f>
        <v>4.9466199206182955</v>
      </c>
      <c r="X1225" s="60">
        <f>G1225^3*(1+H1225*Overview!$F$38)</f>
        <v>47.276665525422274</v>
      </c>
      <c r="Y1225" s="61">
        <f>G1225^3*Overview!$F$42*(1+Overview!$F$38*H1225)+I1225*Overview!$F$39/Overview!$F$40</f>
        <v>4.6235653313587601</v>
      </c>
      <c r="AD1225" s="2"/>
    </row>
    <row r="1226" spans="1:30">
      <c r="A1226" s="34">
        <v>1223</v>
      </c>
      <c r="B1226">
        <v>1</v>
      </c>
      <c r="C1226">
        <v>24</v>
      </c>
      <c r="D1226" s="149">
        <f t="shared" si="116"/>
        <v>178.09744310451387</v>
      </c>
      <c r="E1226" s="125">
        <f>B1226/(B1226+Overview!$F$22)</f>
        <v>0.58823529411764708</v>
      </c>
      <c r="F1226" s="118">
        <f>EXP(Overview!$F$21/Overview!$F$5-Overview!$F$21/('='!C1226+273.15))</f>
        <v>1.2060497570954571</v>
      </c>
      <c r="G1226" s="77">
        <f t="shared" si="117"/>
        <v>3.3511621428337155</v>
      </c>
      <c r="H1226" s="115">
        <f t="shared" si="118"/>
        <v>0.58823529411764708</v>
      </c>
      <c r="I1226" s="80">
        <f>IF((A1226-Overview!$F$43)/365=ROUND((A1226-Overview!$F$43)/365,0),I1225*0.05,I1225+U1225)</f>
        <v>8545.8370061626447</v>
      </c>
      <c r="J1226" s="70">
        <f>IF(D1226&lt;Overview!$F$16,1,'='!G1226/Overview!$F$26)</f>
        <v>145.07195423522577</v>
      </c>
      <c r="K1226" s="71">
        <f>IF(D1226&lt;Overview!$F$17,'='!G1226/Overview!$F$26,Overview!$F$33)</f>
        <v>9.1428571428571423</v>
      </c>
      <c r="L1226" s="72">
        <f t="shared" si="119"/>
        <v>9.1428571428571423</v>
      </c>
      <c r="M1226" s="81">
        <f>MIN(1,Overview!$F$44*F1226*(G1226-Overview!$F$25)^2+0.2)</f>
        <v>1</v>
      </c>
      <c r="N1226" s="48">
        <f>L1226*F1226*Overview!$F$8</f>
        <v>0.12482270400293095</v>
      </c>
      <c r="O1226" s="48">
        <f>F1226*Overview!$F$6</f>
        <v>2.3686817229354781E-3</v>
      </c>
      <c r="P1226" s="122">
        <f>N1226*(H1226/G1226-(1+Overview!$F$35/'='!G1226)/(Overview!$F$37*Overview!$F$33))/('='!H1226+Overview!$F$36)</f>
        <v>7.2953307415517786E-4</v>
      </c>
      <c r="Q1226" s="128">
        <f>(N1226/G1226-P1226)*H1226*Overview!$F$29*'='!G1226^3</f>
        <v>731.88561952306361</v>
      </c>
      <c r="R1226" s="57">
        <f t="shared" si="114"/>
        <v>0</v>
      </c>
      <c r="S1226" s="58">
        <f t="shared" si="115"/>
        <v>8.1492787335131131E-4</v>
      </c>
      <c r="T1226" s="58">
        <f>IF(D1226&lt;Overview!$F$18,(1-Overview!$F$9)*'='!Q1226-'='!D1226*'='!O1226,0)</f>
        <v>0</v>
      </c>
      <c r="U1226" s="54">
        <f>IF(D1226&gt;=Overview!$F$18,(1-Overview!$F$9)*'='!Q1226-Overview!$F$18*'='!O1226,0)</f>
        <v>61.937161250233189</v>
      </c>
      <c r="V1226" s="2"/>
      <c r="W1226" s="112">
        <f>G1226/Overview!$F$19</f>
        <v>4.9478253991343797</v>
      </c>
      <c r="X1226" s="60">
        <f>G1226^3*(1+H1226*Overview!$F$38)</f>
        <v>47.311237553518311</v>
      </c>
      <c r="Y1226" s="61">
        <f>G1226^3*Overview!$F$42*(1+Overview!$F$38*H1226)+I1226*Overview!$F$39/Overview!$F$40</f>
        <v>4.6293668424480794</v>
      </c>
      <c r="AD1226" s="2"/>
    </row>
    <row r="1227" spans="1:30">
      <c r="A1227" s="34">
        <v>1224</v>
      </c>
      <c r="B1227">
        <v>1</v>
      </c>
      <c r="C1227">
        <v>24</v>
      </c>
      <c r="D1227" s="149">
        <f t="shared" si="116"/>
        <v>178.09744310451387</v>
      </c>
      <c r="E1227" s="125">
        <f>B1227/(B1227+Overview!$F$22)</f>
        <v>0.58823529411764708</v>
      </c>
      <c r="F1227" s="118">
        <f>EXP(Overview!$F$21/Overview!$F$5-Overview!$F$21/('='!C1227+273.15))</f>
        <v>1.2060497570954571</v>
      </c>
      <c r="G1227" s="77">
        <f t="shared" si="117"/>
        <v>3.3519770707070666</v>
      </c>
      <c r="H1227" s="115">
        <f t="shared" si="118"/>
        <v>0.58823529411764708</v>
      </c>
      <c r="I1227" s="80">
        <f>IF((A1227-Overview!$F$43)/365=ROUND((A1227-Overview!$F$43)/365,0),I1226*0.05,I1226+U1226)</f>
        <v>8607.7741674128774</v>
      </c>
      <c r="J1227" s="70">
        <f>IF(D1227&lt;Overview!$F$16,1,'='!G1227/Overview!$F$26)</f>
        <v>145.10723249814143</v>
      </c>
      <c r="K1227" s="71">
        <f>IF(D1227&lt;Overview!$F$17,'='!G1227/Overview!$F$26,Overview!$F$33)</f>
        <v>9.1428571428571423</v>
      </c>
      <c r="L1227" s="72">
        <f t="shared" si="119"/>
        <v>9.1428571428571423</v>
      </c>
      <c r="M1227" s="81">
        <f>MIN(1,Overview!$F$44*F1227*(G1227-Overview!$F$25)^2+0.2)</f>
        <v>1</v>
      </c>
      <c r="N1227" s="48">
        <f>L1227*F1227*Overview!$F$8</f>
        <v>0.12482270400293095</v>
      </c>
      <c r="O1227" s="48">
        <f>F1227*Overview!$F$6</f>
        <v>2.3686817229354781E-3</v>
      </c>
      <c r="P1227" s="122">
        <f>N1227*(H1227/G1227-(1+Overview!$F$35/'='!G1227)/(Overview!$F$37*Overview!$F$33))/('='!H1227+Overview!$F$36)</f>
        <v>7.2797758957415402E-4</v>
      </c>
      <c r="Q1227" s="128">
        <f>(N1227/G1227-P1227)*H1227*Overview!$F$29*'='!G1227^3</f>
        <v>732.26925943261153</v>
      </c>
      <c r="R1227" s="57">
        <f t="shared" si="114"/>
        <v>0</v>
      </c>
      <c r="S1227" s="58">
        <f t="shared" si="115"/>
        <v>8.1338806274705458E-4</v>
      </c>
      <c r="T1227" s="58">
        <f>IF(D1227&lt;Overview!$F$18,(1-Overview!$F$9)*'='!Q1227-'='!D1227*'='!O1227,0)</f>
        <v>0</v>
      </c>
      <c r="U1227" s="54">
        <f>IF(D1227&gt;=Overview!$F$18,(1-Overview!$F$9)*'='!Q1227-Overview!$F$18*'='!O1227,0)</f>
        <v>61.969847370526672</v>
      </c>
      <c r="V1227" s="2"/>
      <c r="W1227" s="112">
        <f>G1227/Overview!$F$19</f>
        <v>4.9490285998923174</v>
      </c>
      <c r="X1227" s="60">
        <f>G1227^3*(1+H1227*Overview!$F$38)</f>
        <v>47.345761060078559</v>
      </c>
      <c r="Y1227" s="61">
        <f>G1227^3*Overview!$F$42*(1+Overview!$F$38*H1227)+I1227*Overview!$F$39/Overview!$F$40</f>
        <v>4.6351654092273744</v>
      </c>
      <c r="AD1227" s="2"/>
    </row>
    <row r="1228" spans="1:30">
      <c r="A1228" s="34">
        <v>1225</v>
      </c>
      <c r="B1228">
        <v>1</v>
      </c>
      <c r="C1228">
        <v>24</v>
      </c>
      <c r="D1228" s="149">
        <f t="shared" si="116"/>
        <v>178.09744310451387</v>
      </c>
      <c r="E1228" s="125">
        <f>B1228/(B1228+Overview!$F$22)</f>
        <v>0.58823529411764708</v>
      </c>
      <c r="F1228" s="118">
        <f>EXP(Overview!$F$21/Overview!$F$5-Overview!$F$21/('='!C1228+273.15))</f>
        <v>1.2060497570954571</v>
      </c>
      <c r="G1228" s="77">
        <f t="shared" si="117"/>
        <v>3.3527904587698139</v>
      </c>
      <c r="H1228" s="115">
        <f t="shared" si="118"/>
        <v>0.58823529411764708</v>
      </c>
      <c r="I1228" s="80">
        <f>IF((A1228-Overview!$F$43)/365=ROUND((A1228-Overview!$F$43)/365,0),I1227*0.05,I1227+U1227)</f>
        <v>8669.7440147834041</v>
      </c>
      <c r="J1228" s="70">
        <f>IF(D1228&lt;Overview!$F$16,1,'='!G1228/Overview!$F$26)</f>
        <v>145.14244410258934</v>
      </c>
      <c r="K1228" s="71">
        <f>IF(D1228&lt;Overview!$F$17,'='!G1228/Overview!$F$26,Overview!$F$33)</f>
        <v>9.1428571428571423</v>
      </c>
      <c r="L1228" s="72">
        <f t="shared" si="119"/>
        <v>9.1428571428571423</v>
      </c>
      <c r="M1228" s="81">
        <f>MIN(1,Overview!$F$44*F1228*(G1228-Overview!$F$25)^2+0.2)</f>
        <v>1</v>
      </c>
      <c r="N1228" s="48">
        <f>L1228*F1228*Overview!$F$8</f>
        <v>0.12482270400293095</v>
      </c>
      <c r="O1228" s="48">
        <f>F1228*Overview!$F$6</f>
        <v>2.3686817229354781E-3</v>
      </c>
      <c r="P1228" s="122">
        <f>N1228*(H1228/G1228-(1+Overview!$F$35/'='!G1228)/(Overview!$F$37*Overview!$F$33))/('='!H1228+Overview!$F$36)</f>
        <v>7.2642579809873179E-4</v>
      </c>
      <c r="Q1228" s="128">
        <f>(N1228/G1228-P1228)*H1228*Overview!$F$29*'='!G1228^3</f>
        <v>732.65228757440786</v>
      </c>
      <c r="R1228" s="57">
        <f t="shared" si="114"/>
        <v>0</v>
      </c>
      <c r="S1228" s="58">
        <f t="shared" si="115"/>
        <v>8.1185116162322505E-4</v>
      </c>
      <c r="T1228" s="58">
        <f>IF(D1228&lt;Overview!$F$18,(1-Overview!$F$9)*'='!Q1228-'='!D1228*'='!O1228,0)</f>
        <v>0</v>
      </c>
      <c r="U1228" s="54">
        <f>IF(D1228&gt;=Overview!$F$18,(1-Overview!$F$9)*'='!Q1228-Overview!$F$18*'='!O1228,0)</f>
        <v>62.002481368207718</v>
      </c>
      <c r="V1228" s="2"/>
      <c r="W1228" s="112">
        <f>G1228/Overview!$F$19</f>
        <v>4.9502295271959458</v>
      </c>
      <c r="X1228" s="60">
        <f>G1228^3*(1+H1228*Overview!$F$38)</f>
        <v>47.380236077418466</v>
      </c>
      <c r="Y1228" s="61">
        <f>G1228^3*Overview!$F$42*(1+Overview!$F$38*H1228)+I1228*Overview!$F$39/Overview!$F$40</f>
        <v>4.6409610323373407</v>
      </c>
      <c r="AD1228" s="2"/>
    </row>
    <row r="1229" spans="1:30">
      <c r="A1229" s="34">
        <v>1226</v>
      </c>
      <c r="B1229">
        <v>1</v>
      </c>
      <c r="C1229">
        <v>24</v>
      </c>
      <c r="D1229" s="149">
        <f t="shared" si="116"/>
        <v>178.09744310451387</v>
      </c>
      <c r="E1229" s="125">
        <f>B1229/(B1229+Overview!$F$22)</f>
        <v>0.58823529411764708</v>
      </c>
      <c r="F1229" s="118">
        <f>EXP(Overview!$F$21/Overview!$F$5-Overview!$F$21/('='!C1229+273.15))</f>
        <v>1.2060497570954571</v>
      </c>
      <c r="G1229" s="77">
        <f t="shared" si="117"/>
        <v>3.3536023099314369</v>
      </c>
      <c r="H1229" s="115">
        <f t="shared" si="118"/>
        <v>0.58823529411764708</v>
      </c>
      <c r="I1229" s="80">
        <f>IF((A1229-Overview!$F$43)/365=ROUND((A1229-Overview!$F$43)/365,0),I1228*0.05,I1228+U1228)</f>
        <v>8731.7464961516125</v>
      </c>
      <c r="J1229" s="70">
        <f>IF(D1229&lt;Overview!$F$16,1,'='!G1229/Overview!$F$26)</f>
        <v>145.17758917452107</v>
      </c>
      <c r="K1229" s="71">
        <f>IF(D1229&lt;Overview!$F$17,'='!G1229/Overview!$F$26,Overview!$F$33)</f>
        <v>9.1428571428571423</v>
      </c>
      <c r="L1229" s="72">
        <f t="shared" si="119"/>
        <v>9.1428571428571423</v>
      </c>
      <c r="M1229" s="81">
        <f>MIN(1,Overview!$F$44*F1229*(G1229-Overview!$F$25)^2+0.2)</f>
        <v>1</v>
      </c>
      <c r="N1229" s="48">
        <f>L1229*F1229*Overview!$F$8</f>
        <v>0.12482270400293095</v>
      </c>
      <c r="O1229" s="48">
        <f>F1229*Overview!$F$6</f>
        <v>2.3686817229354781E-3</v>
      </c>
      <c r="P1229" s="122">
        <f>N1229*(H1229/G1229-(1+Overview!$F$35/'='!G1229)/(Overview!$F$37*Overview!$F$33))/('='!H1229+Overview!$F$36)</f>
        <v>7.2487768935748816E-4</v>
      </c>
      <c r="Q1229" s="128">
        <f>(N1229/G1229-P1229)*H1229*Overview!$F$29*'='!G1229^3</f>
        <v>733.03470468702562</v>
      </c>
      <c r="R1229" s="57">
        <f t="shared" si="114"/>
        <v>0</v>
      </c>
      <c r="S1229" s="58">
        <f t="shared" si="115"/>
        <v>8.1031716448234491E-4</v>
      </c>
      <c r="T1229" s="58">
        <f>IF(D1229&lt;Overview!$F$18,(1-Overview!$F$9)*'='!Q1229-'='!D1229*'='!O1229,0)</f>
        <v>0</v>
      </c>
      <c r="U1229" s="54">
        <f>IF(D1229&gt;=Overview!$F$18,(1-Overview!$F$9)*'='!Q1229-Overview!$F$18*'='!O1229,0)</f>
        <v>62.035063306202751</v>
      </c>
      <c r="V1229" s="2"/>
      <c r="W1229" s="112">
        <f>G1229/Overview!$F$19</f>
        <v>4.9514281853409665</v>
      </c>
      <c r="X1229" s="60">
        <f>G1229^3*(1+H1229*Overview!$F$38)</f>
        <v>47.414662637993501</v>
      </c>
      <c r="Y1229" s="61">
        <f>G1229^3*Overview!$F$42*(1+Overview!$F$38*H1229)+I1229*Overview!$F$39/Overview!$F$40</f>
        <v>4.6467537124340028</v>
      </c>
      <c r="AD1229" s="2"/>
    </row>
    <row r="1230" spans="1:30">
      <c r="A1230" s="34">
        <v>1227</v>
      </c>
      <c r="B1230">
        <v>1</v>
      </c>
      <c r="C1230">
        <v>24</v>
      </c>
      <c r="D1230" s="149">
        <f t="shared" si="116"/>
        <v>178.09744310451387</v>
      </c>
      <c r="E1230" s="125">
        <f>B1230/(B1230+Overview!$F$22)</f>
        <v>0.58823529411764708</v>
      </c>
      <c r="F1230" s="118">
        <f>EXP(Overview!$F$21/Overview!$F$5-Overview!$F$21/('='!C1230+273.15))</f>
        <v>1.2060497570954571</v>
      </c>
      <c r="G1230" s="77">
        <f t="shared" si="117"/>
        <v>3.3544126270959191</v>
      </c>
      <c r="H1230" s="115">
        <f t="shared" si="118"/>
        <v>0.58823529411764708</v>
      </c>
      <c r="I1230" s="80">
        <f>IF((A1230-Overview!$F$43)/365=ROUND((A1230-Overview!$F$43)/365,0),I1229*0.05,I1229+U1229)</f>
        <v>8793.7815594578151</v>
      </c>
      <c r="J1230" s="70">
        <f>IF(D1230&lt;Overview!$F$16,1,'='!G1230/Overview!$F$26)</f>
        <v>145.21266783965018</v>
      </c>
      <c r="K1230" s="71">
        <f>IF(D1230&lt;Overview!$F$17,'='!G1230/Overview!$F$26,Overview!$F$33)</f>
        <v>9.1428571428571423</v>
      </c>
      <c r="L1230" s="72">
        <f t="shared" si="119"/>
        <v>9.1428571428571423</v>
      </c>
      <c r="M1230" s="81">
        <f>MIN(1,Overview!$F$44*F1230*(G1230-Overview!$F$25)^2+0.2)</f>
        <v>1</v>
      </c>
      <c r="N1230" s="48">
        <f>L1230*F1230*Overview!$F$8</f>
        <v>0.12482270400293095</v>
      </c>
      <c r="O1230" s="48">
        <f>F1230*Overview!$F$6</f>
        <v>2.3686817229354781E-3</v>
      </c>
      <c r="P1230" s="122">
        <f>N1230*(H1230/G1230-(1+Overview!$F$35/'='!G1230)/(Overview!$F$37*Overview!$F$33))/('='!H1230+Overview!$F$36)</f>
        <v>7.2333325301502315E-4</v>
      </c>
      <c r="Q1230" s="128">
        <f>(N1230/G1230-P1230)*H1230*Overview!$F$29*'='!G1230^3</f>
        <v>733.41651150916221</v>
      </c>
      <c r="R1230" s="57">
        <f t="shared" si="114"/>
        <v>0</v>
      </c>
      <c r="S1230" s="58">
        <f t="shared" si="115"/>
        <v>8.0878606583732044E-4</v>
      </c>
      <c r="T1230" s="58">
        <f>IF(D1230&lt;Overview!$F$18,(1-Overview!$F$9)*'='!Q1230-'='!D1230*'='!O1230,0)</f>
        <v>0</v>
      </c>
      <c r="U1230" s="54">
        <f>IF(D1230&gt;=Overview!$F$18,(1-Overview!$F$9)*'='!Q1230-Overview!$F$18*'='!O1230,0)</f>
        <v>62.067593247448791</v>
      </c>
      <c r="V1230" s="2"/>
      <c r="W1230" s="112">
        <f>G1230/Overview!$F$19</f>
        <v>4.9526245786149694</v>
      </c>
      <c r="X1230" s="60">
        <f>G1230^3*(1+H1230*Overview!$F$38)</f>
        <v>47.449040774398313</v>
      </c>
      <c r="Y1230" s="61">
        <f>G1230^3*Overview!$F$42*(1+Overview!$F$38*H1230)+I1230*Overview!$F$39/Overview!$F$40</f>
        <v>4.6525434501886505</v>
      </c>
      <c r="AD1230" s="2"/>
    </row>
    <row r="1231" spans="1:30">
      <c r="A1231" s="34">
        <v>1228</v>
      </c>
      <c r="B1231">
        <v>1</v>
      </c>
      <c r="C1231">
        <v>24</v>
      </c>
      <c r="D1231" s="149">
        <f t="shared" si="116"/>
        <v>178.09744310451387</v>
      </c>
      <c r="E1231" s="125">
        <f>B1231/(B1231+Overview!$F$22)</f>
        <v>0.58823529411764708</v>
      </c>
      <c r="F1231" s="118">
        <f>EXP(Overview!$F$21/Overview!$F$5-Overview!$F$21/('='!C1231+273.15))</f>
        <v>1.2060497570954571</v>
      </c>
      <c r="G1231" s="77">
        <f t="shared" si="117"/>
        <v>3.3552214131617566</v>
      </c>
      <c r="H1231" s="115">
        <f t="shared" si="118"/>
        <v>0.58823529411764708</v>
      </c>
      <c r="I1231" s="80">
        <f>IF((A1231-Overview!$F$43)/365=ROUND((A1231-Overview!$F$43)/365,0),I1230*0.05,I1230+U1230)</f>
        <v>8855.8491527052647</v>
      </c>
      <c r="J1231" s="70">
        <f>IF(D1231&lt;Overview!$F$16,1,'='!G1231/Overview!$F$26)</f>
        <v>145.24768022345268</v>
      </c>
      <c r="K1231" s="71">
        <f>IF(D1231&lt;Overview!$F$17,'='!G1231/Overview!$F$26,Overview!$F$33)</f>
        <v>9.1428571428571423</v>
      </c>
      <c r="L1231" s="72">
        <f t="shared" si="119"/>
        <v>9.1428571428571423</v>
      </c>
      <c r="M1231" s="81">
        <f>MIN(1,Overview!$F$44*F1231*(G1231-Overview!$F$25)^2+0.2)</f>
        <v>1</v>
      </c>
      <c r="N1231" s="48">
        <f>L1231*F1231*Overview!$F$8</f>
        <v>0.12482270400293095</v>
      </c>
      <c r="O1231" s="48">
        <f>F1231*Overview!$F$6</f>
        <v>2.3686817229354781E-3</v>
      </c>
      <c r="P1231" s="122">
        <f>N1231*(H1231/G1231-(1+Overview!$F$35/'='!G1231)/(Overview!$F$37*Overview!$F$33))/('='!H1231+Overview!$F$36)</f>
        <v>7.2179247877181144E-4</v>
      </c>
      <c r="Q1231" s="128">
        <f>(N1231/G1231-P1231)*H1231*Overview!$F$29*'='!G1231^3</f>
        <v>733.79770877963563</v>
      </c>
      <c r="R1231" s="57">
        <f t="shared" si="114"/>
        <v>0</v>
      </c>
      <c r="S1231" s="58">
        <f t="shared" si="115"/>
        <v>8.0725786021142816E-4</v>
      </c>
      <c r="T1231" s="58">
        <f>IF(D1231&lt;Overview!$F$18,(1-Overview!$F$9)*'='!Q1231-'='!D1231*'='!O1231,0)</f>
        <v>0</v>
      </c>
      <c r="U1231" s="54">
        <f>IF(D1231&gt;=Overview!$F$18,(1-Overview!$F$9)*'='!Q1231-Overview!$F$18*'='!O1231,0)</f>
        <v>62.100071254893123</v>
      </c>
      <c r="V1231" s="2"/>
      <c r="W1231" s="112">
        <f>G1231/Overview!$F$19</f>
        <v>4.9538187112974406</v>
      </c>
      <c r="X1231" s="60">
        <f>G1231^3*(1+H1231*Overview!$F$38)</f>
        <v>47.483370519365806</v>
      </c>
      <c r="Y1231" s="61">
        <f>G1231^3*Overview!$F$42*(1+Overview!$F$38*H1231)+I1231*Overview!$F$39/Overview!$F$40</f>
        <v>4.6583302462877523</v>
      </c>
      <c r="AD1231" s="2"/>
    </row>
    <row r="1232" spans="1:30">
      <c r="A1232" s="34">
        <v>1229</v>
      </c>
      <c r="B1232">
        <v>1</v>
      </c>
      <c r="C1232">
        <v>24</v>
      </c>
      <c r="D1232" s="149">
        <f t="shared" si="116"/>
        <v>178.09744310451387</v>
      </c>
      <c r="E1232" s="125">
        <f>B1232/(B1232+Overview!$F$22)</f>
        <v>0.58823529411764708</v>
      </c>
      <c r="F1232" s="118">
        <f>EXP(Overview!$F$21/Overview!$F$5-Overview!$F$21/('='!C1232+273.15))</f>
        <v>1.2060497570954571</v>
      </c>
      <c r="G1232" s="77">
        <f t="shared" si="117"/>
        <v>3.356028671021968</v>
      </c>
      <c r="H1232" s="115">
        <f t="shared" si="118"/>
        <v>0.58823529411764708</v>
      </c>
      <c r="I1232" s="80">
        <f>IF((A1232-Overview!$F$43)/365=ROUND((A1232-Overview!$F$43)/365,0),I1231*0.05,I1231+U1231)</f>
        <v>8917.9492239601586</v>
      </c>
      <c r="J1232" s="70">
        <f>IF(D1232&lt;Overview!$F$16,1,'='!G1232/Overview!$F$26)</f>
        <v>145.28262645116746</v>
      </c>
      <c r="K1232" s="71">
        <f>IF(D1232&lt;Overview!$F$17,'='!G1232/Overview!$F$26,Overview!$F$33)</f>
        <v>9.1428571428571423</v>
      </c>
      <c r="L1232" s="72">
        <f t="shared" si="119"/>
        <v>9.1428571428571423</v>
      </c>
      <c r="M1232" s="81">
        <f>MIN(1,Overview!$F$44*F1232*(G1232-Overview!$F$25)^2+0.2)</f>
        <v>1</v>
      </c>
      <c r="N1232" s="48">
        <f>L1232*F1232*Overview!$F$8</f>
        <v>0.12482270400293095</v>
      </c>
      <c r="O1232" s="48">
        <f>F1232*Overview!$F$6</f>
        <v>2.3686817229354781E-3</v>
      </c>
      <c r="P1232" s="122">
        <f>N1232*(H1232/G1232-(1+Overview!$F$35/'='!G1232)/(Overview!$F$37*Overview!$F$33))/('='!H1232+Overview!$F$36)</f>
        <v>7.2025535636404694E-4</v>
      </c>
      <c r="Q1232" s="128">
        <f>(N1232/G1232-P1232)*H1232*Overview!$F$29*'='!G1232^3</f>
        <v>734.17829723737646</v>
      </c>
      <c r="R1232" s="57">
        <f t="shared" si="114"/>
        <v>0</v>
      </c>
      <c r="S1232" s="58">
        <f t="shared" si="115"/>
        <v>8.057325421382955E-4</v>
      </c>
      <c r="T1232" s="58">
        <f>IF(D1232&lt;Overview!$F$18,(1-Overview!$F$9)*'='!Q1232-'='!D1232*'='!O1232,0)</f>
        <v>0</v>
      </c>
      <c r="U1232" s="54">
        <f>IF(D1232&gt;=Overview!$F$18,(1-Overview!$F$9)*'='!Q1232-Overview!$F$18*'='!O1232,0)</f>
        <v>62.132497391492642</v>
      </c>
      <c r="V1232" s="2"/>
      <c r="W1232" s="112">
        <f>G1232/Overview!$F$19</f>
        <v>4.9550105876597783</v>
      </c>
      <c r="X1232" s="60">
        <f>G1232^3*(1+H1232*Overview!$F$38)</f>
        <v>47.517651905766229</v>
      </c>
      <c r="Y1232" s="61">
        <f>G1232^3*Overview!$F$42*(1+Overview!$F$38*H1232)+I1232*Overview!$F$39/Overview!$F$40</f>
        <v>4.6641141014328653</v>
      </c>
      <c r="AD1232" s="2"/>
    </row>
    <row r="1233" spans="1:30">
      <c r="A1233" s="34">
        <v>1230</v>
      </c>
      <c r="B1233">
        <v>1</v>
      </c>
      <c r="C1233">
        <v>24</v>
      </c>
      <c r="D1233" s="149">
        <f t="shared" si="116"/>
        <v>178.09744310451387</v>
      </c>
      <c r="E1233" s="125">
        <f>B1233/(B1233+Overview!$F$22)</f>
        <v>0.58823529411764708</v>
      </c>
      <c r="F1233" s="118">
        <f>EXP(Overview!$F$21/Overview!$F$5-Overview!$F$21/('='!C1233+273.15))</f>
        <v>1.2060497570954571</v>
      </c>
      <c r="G1233" s="77">
        <f t="shared" si="117"/>
        <v>3.3568344035641062</v>
      </c>
      <c r="H1233" s="115">
        <f t="shared" si="118"/>
        <v>0.58823529411764708</v>
      </c>
      <c r="I1233" s="80">
        <f>IF((A1233-Overview!$F$43)/365=ROUND((A1233-Overview!$F$43)/365,0),I1232*0.05,I1232+U1232)</f>
        <v>8980.0817213516511</v>
      </c>
      <c r="J1233" s="70">
        <f>IF(D1233&lt;Overview!$F$16,1,'='!G1233/Overview!$F$26)</f>
        <v>145.31750664779682</v>
      </c>
      <c r="K1233" s="71">
        <f>IF(D1233&lt;Overview!$F$17,'='!G1233/Overview!$F$26,Overview!$F$33)</f>
        <v>9.1428571428571423</v>
      </c>
      <c r="L1233" s="72">
        <f t="shared" si="119"/>
        <v>9.1428571428571423</v>
      </c>
      <c r="M1233" s="81">
        <f>MIN(1,Overview!$F$44*F1233*(G1233-Overview!$F$25)^2+0.2)</f>
        <v>1</v>
      </c>
      <c r="N1233" s="48">
        <f>L1233*F1233*Overview!$F$8</f>
        <v>0.12482270400293095</v>
      </c>
      <c r="O1233" s="48">
        <f>F1233*Overview!$F$6</f>
        <v>2.3686817229354781E-3</v>
      </c>
      <c r="P1233" s="122">
        <f>N1233*(H1233/G1233-(1+Overview!$F$35/'='!G1233)/(Overview!$F$37*Overview!$F$33))/('='!H1233+Overview!$F$36)</f>
        <v>7.1872187556348268E-4</v>
      </c>
      <c r="Q1233" s="128">
        <f>(N1233/G1233-P1233)*H1233*Overview!$F$29*'='!G1233^3</f>
        <v>734.55827762142485</v>
      </c>
      <c r="R1233" s="57">
        <f t="shared" si="114"/>
        <v>0</v>
      </c>
      <c r="S1233" s="58">
        <f t="shared" si="115"/>
        <v>8.042101061618731E-4</v>
      </c>
      <c r="T1233" s="58">
        <f>IF(D1233&lt;Overview!$F$18,(1-Overview!$F$9)*'='!Q1233-'='!D1233*'='!O1233,0)</f>
        <v>0</v>
      </c>
      <c r="U1233" s="54">
        <f>IF(D1233&gt;=Overview!$F$18,(1-Overview!$F$9)*'='!Q1233-Overview!$F$18*'='!O1233,0)</f>
        <v>62.164871720213569</v>
      </c>
      <c r="V1233" s="2"/>
      <c r="W1233" s="112">
        <f>G1233/Overview!$F$19</f>
        <v>4.9562002119653128</v>
      </c>
      <c r="X1233" s="60">
        <f>G1233^3*(1+H1233*Overview!$F$38)</f>
        <v>47.551884966606352</v>
      </c>
      <c r="Y1233" s="61">
        <f>G1233^3*Overview!$F$42*(1+Overview!$F$38*H1233)+I1233*Overview!$F$39/Overview!$F$40</f>
        <v>4.6698950163405799</v>
      </c>
      <c r="AD1233" s="2"/>
    </row>
    <row r="1234" spans="1:30">
      <c r="A1234" s="34">
        <v>1231</v>
      </c>
      <c r="B1234">
        <v>1</v>
      </c>
      <c r="C1234">
        <v>24</v>
      </c>
      <c r="D1234" s="149">
        <f t="shared" si="116"/>
        <v>178.09744310451387</v>
      </c>
      <c r="E1234" s="125">
        <f>B1234/(B1234+Overview!$F$22)</f>
        <v>0.58823529411764708</v>
      </c>
      <c r="F1234" s="118">
        <f>EXP(Overview!$F$21/Overview!$F$5-Overview!$F$21/('='!C1234+273.15))</f>
        <v>1.2060497570954571</v>
      </c>
      <c r="G1234" s="77">
        <f t="shared" si="117"/>
        <v>3.3576386136702681</v>
      </c>
      <c r="H1234" s="115">
        <f t="shared" si="118"/>
        <v>0.58823529411764708</v>
      </c>
      <c r="I1234" s="80">
        <f>IF((A1234-Overview!$F$43)/365=ROUND((A1234-Overview!$F$43)/365,0),I1233*0.05,I1233+U1233)</f>
        <v>9042.2465930718645</v>
      </c>
      <c r="J1234" s="70">
        <f>IF(D1234&lt;Overview!$F$16,1,'='!G1234/Overview!$F$26)</f>
        <v>145.35232093810686</v>
      </c>
      <c r="K1234" s="71">
        <f>IF(D1234&lt;Overview!$F$17,'='!G1234/Overview!$F$26,Overview!$F$33)</f>
        <v>9.1428571428571423</v>
      </c>
      <c r="L1234" s="72">
        <f t="shared" si="119"/>
        <v>9.1428571428571423</v>
      </c>
      <c r="M1234" s="81">
        <f>MIN(1,Overview!$F$44*F1234*(G1234-Overview!$F$25)^2+0.2)</f>
        <v>1</v>
      </c>
      <c r="N1234" s="48">
        <f>L1234*F1234*Overview!$F$8</f>
        <v>0.12482270400293095</v>
      </c>
      <c r="O1234" s="48">
        <f>F1234*Overview!$F$6</f>
        <v>2.3686817229354781E-3</v>
      </c>
      <c r="P1234" s="122">
        <f>N1234*(H1234/G1234-(1+Overview!$F$35/'='!G1234)/(Overview!$F$37*Overview!$F$33))/('='!H1234+Overview!$F$36)</f>
        <v>7.1719202617728697E-4</v>
      </c>
      <c r="Q1234" s="128">
        <f>(N1234/G1234-P1234)*H1234*Overview!$F$29*'='!G1234^3</f>
        <v>734.93765067092238</v>
      </c>
      <c r="R1234" s="57">
        <f t="shared" si="114"/>
        <v>0</v>
      </c>
      <c r="S1234" s="58">
        <f t="shared" si="115"/>
        <v>8.0269054683642553E-4</v>
      </c>
      <c r="T1234" s="58">
        <f>IF(D1234&lt;Overview!$F$18,(1-Overview!$F$9)*'='!Q1234-'='!D1234*'='!O1234,0)</f>
        <v>0</v>
      </c>
      <c r="U1234" s="54">
        <f>IF(D1234&gt;=Overview!$F$18,(1-Overview!$F$9)*'='!Q1234-Overview!$F$18*'='!O1234,0)</f>
        <v>62.197194304030759</v>
      </c>
      <c r="V1234" s="2"/>
      <c r="W1234" s="112">
        <f>G1234/Overview!$F$19</f>
        <v>4.9573875884693166</v>
      </c>
      <c r="X1234" s="60">
        <f>G1234^3*(1+H1234*Overview!$F$38)</f>
        <v>47.586069735028531</v>
      </c>
      <c r="Y1234" s="61">
        <f>G1234^3*Overview!$F$42*(1+Overview!$F$38*H1234)+I1234*Overview!$F$39/Overview!$F$40</f>
        <v>4.6756729917424176</v>
      </c>
      <c r="AD1234" s="2"/>
    </row>
    <row r="1235" spans="1:30">
      <c r="A1235" s="34">
        <v>1232</v>
      </c>
      <c r="B1235">
        <v>1</v>
      </c>
      <c r="C1235">
        <v>24</v>
      </c>
      <c r="D1235" s="149">
        <f t="shared" si="116"/>
        <v>178.09744310451387</v>
      </c>
      <c r="E1235" s="125">
        <f>B1235/(B1235+Overview!$F$22)</f>
        <v>0.58823529411764708</v>
      </c>
      <c r="F1235" s="118">
        <f>EXP(Overview!$F$21/Overview!$F$5-Overview!$F$21/('='!C1235+273.15))</f>
        <v>1.2060497570954571</v>
      </c>
      <c r="G1235" s="77">
        <f t="shared" si="117"/>
        <v>3.3584413042171044</v>
      </c>
      <c r="H1235" s="115">
        <f t="shared" si="118"/>
        <v>0.58823529411764708</v>
      </c>
      <c r="I1235" s="80">
        <f>IF((A1235-Overview!$F$43)/365=ROUND((A1235-Overview!$F$43)/365,0),I1234*0.05,I1234+U1234)</f>
        <v>9104.4437873758961</v>
      </c>
      <c r="J1235" s="70">
        <f>IF(D1235&lt;Overview!$F$16,1,'='!G1235/Overview!$F$26)</f>
        <v>145.38706944662789</v>
      </c>
      <c r="K1235" s="71">
        <f>IF(D1235&lt;Overview!$F$17,'='!G1235/Overview!$F$26,Overview!$F$33)</f>
        <v>9.1428571428571423</v>
      </c>
      <c r="L1235" s="72">
        <f t="shared" si="119"/>
        <v>9.1428571428571423</v>
      </c>
      <c r="M1235" s="81">
        <f>MIN(1,Overview!$F$44*F1235*(G1235-Overview!$F$25)^2+0.2)</f>
        <v>1</v>
      </c>
      <c r="N1235" s="48">
        <f>L1235*F1235*Overview!$F$8</f>
        <v>0.12482270400293095</v>
      </c>
      <c r="O1235" s="48">
        <f>F1235*Overview!$F$6</f>
        <v>2.3686817229354781E-3</v>
      </c>
      <c r="P1235" s="122">
        <f>N1235*(H1235/G1235-(1+Overview!$F$35/'='!G1235)/(Overview!$F$37*Overview!$F$33))/('='!H1235+Overview!$F$36)</f>
        <v>7.1566579804788503E-4</v>
      </c>
      <c r="Q1235" s="128">
        <f>(N1235/G1235-P1235)*H1235*Overview!$F$29*'='!G1235^3</f>
        <v>735.31641712510918</v>
      </c>
      <c r="R1235" s="57">
        <f t="shared" si="114"/>
        <v>0</v>
      </c>
      <c r="S1235" s="58">
        <f t="shared" si="115"/>
        <v>8.0117385872650459E-4</v>
      </c>
      <c r="T1235" s="58">
        <f>IF(D1235&lt;Overview!$F$18,(1-Overview!$F$9)*'='!Q1235-'='!D1235*'='!O1235,0)</f>
        <v>0</v>
      </c>
      <c r="U1235" s="54">
        <f>IF(D1235&gt;=Overview!$F$18,(1-Overview!$F$9)*'='!Q1235-Overview!$F$18*'='!O1235,0)</f>
        <v>62.229465205927468</v>
      </c>
      <c r="V1235" s="2"/>
      <c r="W1235" s="112">
        <f>G1235/Overview!$F$19</f>
        <v>4.9585727214190234</v>
      </c>
      <c r="X1235" s="60">
        <f>G1235^3*(1+H1235*Overview!$F$38)</f>
        <v>47.620206244309877</v>
      </c>
      <c r="Y1235" s="61">
        <f>G1235^3*Overview!$F$42*(1+Overview!$F$38*H1235)+I1235*Overview!$F$39/Overview!$F$40</f>
        <v>4.6814480283847688</v>
      </c>
      <c r="AD1235" s="2"/>
    </row>
    <row r="1236" spans="1:30">
      <c r="A1236" s="34">
        <v>1233</v>
      </c>
      <c r="B1236">
        <v>1</v>
      </c>
      <c r="C1236">
        <v>24</v>
      </c>
      <c r="D1236" s="149">
        <f t="shared" si="116"/>
        <v>178.09744310451387</v>
      </c>
      <c r="E1236" s="125">
        <f>B1236/(B1236+Overview!$F$22)</f>
        <v>0.58823529411764708</v>
      </c>
      <c r="F1236" s="118">
        <f>EXP(Overview!$F$21/Overview!$F$5-Overview!$F$21/('='!C1236+273.15))</f>
        <v>1.2060497570954571</v>
      </c>
      <c r="G1236" s="77">
        <f t="shared" si="117"/>
        <v>3.359242478075831</v>
      </c>
      <c r="H1236" s="115">
        <f t="shared" si="118"/>
        <v>0.58823529411764708</v>
      </c>
      <c r="I1236" s="80">
        <f>IF((A1236-Overview!$F$43)/365=ROUND((A1236-Overview!$F$43)/365,0),I1235*0.05,I1235+U1235)</f>
        <v>9166.6732525818243</v>
      </c>
      <c r="J1236" s="70">
        <f>IF(D1236&lt;Overview!$F$16,1,'='!G1236/Overview!$F$26)</f>
        <v>145.42175229765502</v>
      </c>
      <c r="K1236" s="71">
        <f>IF(D1236&lt;Overview!$F$17,'='!G1236/Overview!$F$26,Overview!$F$33)</f>
        <v>9.1428571428571423</v>
      </c>
      <c r="L1236" s="72">
        <f t="shared" si="119"/>
        <v>9.1428571428571423</v>
      </c>
      <c r="M1236" s="81">
        <f>MIN(1,Overview!$F$44*F1236*(G1236-Overview!$F$25)^2+0.2)</f>
        <v>1</v>
      </c>
      <c r="N1236" s="48">
        <f>L1236*F1236*Overview!$F$8</f>
        <v>0.12482270400293095</v>
      </c>
      <c r="O1236" s="48">
        <f>F1236*Overview!$F$6</f>
        <v>2.3686817229354781E-3</v>
      </c>
      <c r="P1236" s="122">
        <f>N1236*(H1236/G1236-(1+Overview!$F$35/'='!G1236)/(Overview!$F$37*Overview!$F$33))/('='!H1236+Overview!$F$36)</f>
        <v>7.1414318105281064E-4</v>
      </c>
      <c r="Q1236" s="128">
        <f>(N1236/G1236-P1236)*H1236*Overview!$F$29*'='!G1236^3</f>
        <v>735.69457772331577</v>
      </c>
      <c r="R1236" s="57">
        <f t="shared" si="114"/>
        <v>0</v>
      </c>
      <c r="S1236" s="58">
        <f t="shared" si="115"/>
        <v>7.9966003640693356E-4</v>
      </c>
      <c r="T1236" s="58">
        <f>IF(D1236&lt;Overview!$F$18,(1-Overview!$F$9)*'='!Q1236-'='!D1236*'='!O1236,0)</f>
        <v>0</v>
      </c>
      <c r="U1236" s="54">
        <f>IF(D1236&gt;=Overview!$F$18,(1-Overview!$F$9)*'='!Q1236-Overview!$F$18*'='!O1236,0)</f>
        <v>62.261684488894673</v>
      </c>
      <c r="V1236" s="2"/>
      <c r="W1236" s="112">
        <f>G1236/Overview!$F$19</f>
        <v>4.9597556150536404</v>
      </c>
      <c r="X1236" s="60">
        <f>G1236^3*(1+H1236*Overview!$F$38)</f>
        <v>47.654294527861346</v>
      </c>
      <c r="Y1236" s="61">
        <f>G1236^3*Overview!$F$42*(1+Overview!$F$38*H1236)+I1236*Overview!$F$39/Overview!$F$40</f>
        <v>4.6872201270288043</v>
      </c>
      <c r="AD1236" s="2"/>
    </row>
    <row r="1237" spans="1:30">
      <c r="A1237" s="34">
        <v>1234</v>
      </c>
      <c r="B1237">
        <v>1</v>
      </c>
      <c r="C1237">
        <v>24</v>
      </c>
      <c r="D1237" s="149">
        <f t="shared" si="116"/>
        <v>178.09744310451387</v>
      </c>
      <c r="E1237" s="125">
        <f>B1237/(B1237+Overview!$F$22)</f>
        <v>0.58823529411764708</v>
      </c>
      <c r="F1237" s="118">
        <f>EXP(Overview!$F$21/Overview!$F$5-Overview!$F$21/('='!C1237+273.15))</f>
        <v>1.2060497570954571</v>
      </c>
      <c r="G1237" s="77">
        <f t="shared" si="117"/>
        <v>3.3600421381122381</v>
      </c>
      <c r="H1237" s="115">
        <f t="shared" si="118"/>
        <v>0.58823529411764708</v>
      </c>
      <c r="I1237" s="80">
        <f>IF((A1237-Overview!$F$43)/365=ROUND((A1237-Overview!$F$43)/365,0),I1236*0.05,I1236+U1236)</f>
        <v>9228.9349370707187</v>
      </c>
      <c r="J1237" s="70">
        <f>IF(D1237&lt;Overview!$F$16,1,'='!G1237/Overview!$F$26)</f>
        <v>145.45636961524841</v>
      </c>
      <c r="K1237" s="71">
        <f>IF(D1237&lt;Overview!$F$17,'='!G1237/Overview!$F$26,Overview!$F$33)</f>
        <v>9.1428571428571423</v>
      </c>
      <c r="L1237" s="72">
        <f t="shared" si="119"/>
        <v>9.1428571428571423</v>
      </c>
      <c r="M1237" s="81">
        <f>MIN(1,Overview!$F$44*F1237*(G1237-Overview!$F$25)^2+0.2)</f>
        <v>1</v>
      </c>
      <c r="N1237" s="48">
        <f>L1237*F1237*Overview!$F$8</f>
        <v>0.12482270400293095</v>
      </c>
      <c r="O1237" s="48">
        <f>F1237*Overview!$F$6</f>
        <v>2.3686817229354781E-3</v>
      </c>
      <c r="P1237" s="122">
        <f>N1237*(H1237/G1237-(1+Overview!$F$35/'='!G1237)/(Overview!$F$37*Overview!$F$33))/('='!H1237+Overview!$F$36)</f>
        <v>7.1262416510455408E-4</v>
      </c>
      <c r="Q1237" s="128">
        <f>(N1237/G1237-P1237)*H1237*Overview!$F$29*'='!G1237^3</f>
        <v>736.07213320496021</v>
      </c>
      <c r="R1237" s="57">
        <f t="shared" si="114"/>
        <v>0</v>
      </c>
      <c r="S1237" s="58">
        <f t="shared" si="115"/>
        <v>7.9814907446278474E-4</v>
      </c>
      <c r="T1237" s="58">
        <f>IF(D1237&lt;Overview!$F$18,(1-Overview!$F$9)*'='!Q1237-'='!D1237*'='!O1237,0)</f>
        <v>0</v>
      </c>
      <c r="U1237" s="54">
        <f>IF(D1237&gt;=Overview!$F$18,(1-Overview!$F$9)*'='!Q1237-Overview!$F$18*'='!O1237,0)</f>
        <v>62.293852215930777</v>
      </c>
      <c r="V1237" s="2"/>
      <c r="W1237" s="112">
        <f>G1237/Overview!$F$19</f>
        <v>4.960936273604367</v>
      </c>
      <c r="X1237" s="60">
        <f>G1237^3*(1+H1237*Overview!$F$38)</f>
        <v>47.688334619226879</v>
      </c>
      <c r="Y1237" s="61">
        <f>G1237^3*Overview!$F$42*(1+Overview!$F$38*H1237)+I1237*Overview!$F$39/Overview!$F$40</f>
        <v>4.6929892884504012</v>
      </c>
      <c r="AD1237" s="2"/>
    </row>
    <row r="1238" spans="1:30">
      <c r="A1238" s="34">
        <v>1235</v>
      </c>
      <c r="B1238">
        <v>1</v>
      </c>
      <c r="C1238">
        <v>24</v>
      </c>
      <c r="D1238" s="149">
        <f t="shared" si="116"/>
        <v>178.09744310451387</v>
      </c>
      <c r="E1238" s="125">
        <f>B1238/(B1238+Overview!$F$22)</f>
        <v>0.58823529411764708</v>
      </c>
      <c r="F1238" s="118">
        <f>EXP(Overview!$F$21/Overview!$F$5-Overview!$F$21/('='!C1238+273.15))</f>
        <v>1.2060497570954571</v>
      </c>
      <c r="G1238" s="77">
        <f t="shared" si="117"/>
        <v>3.3608402871867007</v>
      </c>
      <c r="H1238" s="115">
        <f t="shared" si="118"/>
        <v>0.58823529411764708</v>
      </c>
      <c r="I1238" s="80">
        <f>IF((A1238-Overview!$F$43)/365=ROUND((A1238-Overview!$F$43)/365,0),I1237*0.05,I1237+U1237)</f>
        <v>9291.2287892866498</v>
      </c>
      <c r="J1238" s="70">
        <f>IF(D1238&lt;Overview!$F$16,1,'='!G1238/Overview!$F$26)</f>
        <v>145.49092152323379</v>
      </c>
      <c r="K1238" s="71">
        <f>IF(D1238&lt;Overview!$F$17,'='!G1238/Overview!$F$26,Overview!$F$33)</f>
        <v>9.1428571428571423</v>
      </c>
      <c r="L1238" s="72">
        <f t="shared" si="119"/>
        <v>9.1428571428571423</v>
      </c>
      <c r="M1238" s="81">
        <f>MIN(1,Overview!$F$44*F1238*(G1238-Overview!$F$25)^2+0.2)</f>
        <v>1</v>
      </c>
      <c r="N1238" s="48">
        <f>L1238*F1238*Overview!$F$8</f>
        <v>0.12482270400293095</v>
      </c>
      <c r="O1238" s="48">
        <f>F1238*Overview!$F$6</f>
        <v>2.3686817229354781E-3</v>
      </c>
      <c r="P1238" s="122">
        <f>N1238*(H1238/G1238-(1+Overview!$F$35/'='!G1238)/(Overview!$F$37*Overview!$F$33))/('='!H1238+Overview!$F$36)</f>
        <v>7.1110874015041579E-4</v>
      </c>
      <c r="Q1238" s="128">
        <f>(N1238/G1238-P1238)*H1238*Overview!$F$29*'='!G1238^3</f>
        <v>736.4490843095399</v>
      </c>
      <c r="R1238" s="57">
        <f t="shared" si="114"/>
        <v>0</v>
      </c>
      <c r="S1238" s="58">
        <f t="shared" si="115"/>
        <v>7.9664096748936547E-4</v>
      </c>
      <c r="T1238" s="58">
        <f>IF(D1238&lt;Overview!$F$18,(1-Overview!$F$9)*'='!Q1238-'='!D1238*'='!O1238,0)</f>
        <v>0</v>
      </c>
      <c r="U1238" s="54">
        <f>IF(D1238&gt;=Overview!$F$18,(1-Overview!$F$9)*'='!Q1238-Overview!$F$18*'='!O1238,0)</f>
        <v>62.325968450040968</v>
      </c>
      <c r="V1238" s="2"/>
      <c r="W1238" s="112">
        <f>G1238/Overview!$F$19</f>
        <v>4.9621147012944054</v>
      </c>
      <c r="X1238" s="60">
        <f>G1238^3*(1+H1238*Overview!$F$38)</f>
        <v>47.722326552082521</v>
      </c>
      <c r="Y1238" s="61">
        <f>G1238^3*Overview!$F$42*(1+Overview!$F$38*H1238)+I1238*Overview!$F$39/Overview!$F$40</f>
        <v>4.6987555134400649</v>
      </c>
      <c r="AD1238" s="2"/>
    </row>
    <row r="1239" spans="1:30">
      <c r="A1239" s="34">
        <v>1236</v>
      </c>
      <c r="B1239">
        <v>1</v>
      </c>
      <c r="C1239">
        <v>24</v>
      </c>
      <c r="D1239" s="149">
        <f t="shared" si="116"/>
        <v>178.09744310451387</v>
      </c>
      <c r="E1239" s="125">
        <f>B1239/(B1239+Overview!$F$22)</f>
        <v>0.58823529411764708</v>
      </c>
      <c r="F1239" s="118">
        <f>EXP(Overview!$F$21/Overview!$F$5-Overview!$F$21/('='!C1239+273.15))</f>
        <v>1.2060497570954571</v>
      </c>
      <c r="G1239" s="77">
        <f t="shared" si="117"/>
        <v>3.3616369281541902</v>
      </c>
      <c r="H1239" s="115">
        <f t="shared" si="118"/>
        <v>0.58823529411764708</v>
      </c>
      <c r="I1239" s="80">
        <f>IF((A1239-Overview!$F$43)/365=ROUND((A1239-Overview!$F$43)/365,0),I1238*0.05,I1238+U1238)</f>
        <v>9353.5547577366906</v>
      </c>
      <c r="J1239" s="70">
        <f>IF(D1239&lt;Overview!$F$16,1,'='!G1239/Overview!$F$26)</f>
        <v>145.52540814520304</v>
      </c>
      <c r="K1239" s="71">
        <f>IF(D1239&lt;Overview!$F$17,'='!G1239/Overview!$F$26,Overview!$F$33)</f>
        <v>9.1428571428571423</v>
      </c>
      <c r="L1239" s="72">
        <f t="shared" si="119"/>
        <v>9.1428571428571423</v>
      </c>
      <c r="M1239" s="81">
        <f>MIN(1,Overview!$F$44*F1239*(G1239-Overview!$F$25)^2+0.2)</f>
        <v>1</v>
      </c>
      <c r="N1239" s="48">
        <f>L1239*F1239*Overview!$F$8</f>
        <v>0.12482270400293095</v>
      </c>
      <c r="O1239" s="48">
        <f>F1239*Overview!$F$6</f>
        <v>2.3686817229354781E-3</v>
      </c>
      <c r="P1239" s="122">
        <f>N1239*(H1239/G1239-(1+Overview!$F$35/'='!G1239)/(Overview!$F$37*Overview!$F$33))/('='!H1239+Overview!$F$36)</f>
        <v>7.0959689617235231E-4</v>
      </c>
      <c r="Q1239" s="128">
        <f>(N1239/G1239-P1239)*H1239*Overview!$F$29*'='!G1239^3</f>
        <v>736.82543177662808</v>
      </c>
      <c r="R1239" s="57">
        <f t="shared" si="114"/>
        <v>0</v>
      </c>
      <c r="S1239" s="58">
        <f t="shared" si="115"/>
        <v>7.9513571009219141E-4</v>
      </c>
      <c r="T1239" s="58">
        <f>IF(D1239&lt;Overview!$F$18,(1-Overview!$F$9)*'='!Q1239-'='!D1239*'='!O1239,0)</f>
        <v>0</v>
      </c>
      <c r="U1239" s="54">
        <f>IF(D1239&gt;=Overview!$F$18,(1-Overview!$F$9)*'='!Q1239-Overview!$F$18*'='!O1239,0)</f>
        <v>62.358033254236879</v>
      </c>
      <c r="V1239" s="2"/>
      <c r="W1239" s="112">
        <f>G1239/Overview!$F$19</f>
        <v>4.9632909023389784</v>
      </c>
      <c r="X1239" s="60">
        <f>G1239^3*(1+H1239*Overview!$F$38)</f>
        <v>47.756270360235611</v>
      </c>
      <c r="Y1239" s="61">
        <f>G1239^3*Overview!$F$42*(1+Overview!$F$38*H1239)+I1239*Overview!$F$39/Overview!$F$40</f>
        <v>4.7045188028028546</v>
      </c>
      <c r="AD1239" s="2"/>
    </row>
    <row r="1240" spans="1:30">
      <c r="A1240" s="34">
        <v>1237</v>
      </c>
      <c r="B1240">
        <v>1</v>
      </c>
      <c r="C1240">
        <v>24</v>
      </c>
      <c r="D1240" s="149">
        <f t="shared" si="116"/>
        <v>178.09744310451387</v>
      </c>
      <c r="E1240" s="125">
        <f>B1240/(B1240+Overview!$F$22)</f>
        <v>0.58823529411764708</v>
      </c>
      <c r="F1240" s="118">
        <f>EXP(Overview!$F$21/Overview!$F$5-Overview!$F$21/('='!C1240+273.15))</f>
        <v>1.2060497570954571</v>
      </c>
      <c r="G1240" s="77">
        <f t="shared" si="117"/>
        <v>3.3624320638642824</v>
      </c>
      <c r="H1240" s="115">
        <f t="shared" si="118"/>
        <v>0.58823529411764708</v>
      </c>
      <c r="I1240" s="80">
        <f>IF((A1240-Overview!$F$43)/365=ROUND((A1240-Overview!$F$43)/365,0),I1239*0.05,I1239+U1239)</f>
        <v>9415.9127909909275</v>
      </c>
      <c r="J1240" s="70">
        <f>IF(D1240&lt;Overview!$F$16,1,'='!G1240/Overview!$F$26)</f>
        <v>145.55982960451439</v>
      </c>
      <c r="K1240" s="71">
        <f>IF(D1240&lt;Overview!$F$17,'='!G1240/Overview!$F$26,Overview!$F$33)</f>
        <v>9.1428571428571423</v>
      </c>
      <c r="L1240" s="72">
        <f t="shared" si="119"/>
        <v>9.1428571428571423</v>
      </c>
      <c r="M1240" s="81">
        <f>MIN(1,Overview!$F$44*F1240*(G1240-Overview!$F$25)^2+0.2)</f>
        <v>1</v>
      </c>
      <c r="N1240" s="48">
        <f>L1240*F1240*Overview!$F$8</f>
        <v>0.12482270400293095</v>
      </c>
      <c r="O1240" s="48">
        <f>F1240*Overview!$F$6</f>
        <v>2.3686817229354781E-3</v>
      </c>
      <c r="P1240" s="122">
        <f>N1240*(H1240/G1240-(1+Overview!$F$35/'='!G1240)/(Overview!$F$37*Overview!$F$33))/('='!H1240+Overview!$F$36)</f>
        <v>7.0808862318683281E-4</v>
      </c>
      <c r="Q1240" s="128">
        <f>(N1240/G1240-P1240)*H1240*Overview!$F$29*'='!G1240^3</f>
        <v>737.20117634586802</v>
      </c>
      <c r="R1240" s="57">
        <f t="shared" si="114"/>
        <v>0</v>
      </c>
      <c r="S1240" s="58">
        <f t="shared" si="115"/>
        <v>7.9363329688697352E-4</v>
      </c>
      <c r="T1240" s="58">
        <f>IF(D1240&lt;Overview!$F$18,(1-Overview!$F$9)*'='!Q1240-'='!D1240*'='!O1240,0)</f>
        <v>0</v>
      </c>
      <c r="U1240" s="54">
        <f>IF(D1240&gt;=Overview!$F$18,(1-Overview!$F$9)*'='!Q1240-Overview!$F$18*'='!O1240,0)</f>
        <v>62.390046691536128</v>
      </c>
      <c r="V1240" s="2"/>
      <c r="W1240" s="112">
        <f>G1240/Overview!$F$19</f>
        <v>4.9644648809453455</v>
      </c>
      <c r="X1240" s="60">
        <f>G1240^3*(1+H1240*Overview!$F$38)</f>
        <v>47.790166077623844</v>
      </c>
      <c r="Y1240" s="61">
        <f>G1240^3*Overview!$F$42*(1+Overview!$F$38*H1240)+I1240*Overview!$F$39/Overview!$F$40</f>
        <v>4.7102791573582978</v>
      </c>
      <c r="AD1240" s="2"/>
    </row>
    <row r="1241" spans="1:30">
      <c r="A1241" s="34">
        <v>1238</v>
      </c>
      <c r="B1241">
        <v>1</v>
      </c>
      <c r="C1241">
        <v>24</v>
      </c>
      <c r="D1241" s="149">
        <f t="shared" si="116"/>
        <v>178.09744310451387</v>
      </c>
      <c r="E1241" s="125">
        <f>B1241/(B1241+Overview!$F$22)</f>
        <v>0.58823529411764708</v>
      </c>
      <c r="F1241" s="118">
        <f>EXP(Overview!$F$21/Overview!$F$5-Overview!$F$21/('='!C1241+273.15))</f>
        <v>1.2060497570954571</v>
      </c>
      <c r="G1241" s="77">
        <f t="shared" si="117"/>
        <v>3.3632256971611691</v>
      </c>
      <c r="H1241" s="115">
        <f t="shared" si="118"/>
        <v>0.58823529411764708</v>
      </c>
      <c r="I1241" s="80">
        <f>IF((A1241-Overview!$F$43)/365=ROUND((A1241-Overview!$F$43)/365,0),I1240*0.05,I1240+U1240)</f>
        <v>9478.3028376824641</v>
      </c>
      <c r="J1241" s="70">
        <f>IF(D1241&lt;Overview!$F$16,1,'='!G1241/Overview!$F$26)</f>
        <v>145.59418602429304</v>
      </c>
      <c r="K1241" s="71">
        <f>IF(D1241&lt;Overview!$F$17,'='!G1241/Overview!$F$26,Overview!$F$33)</f>
        <v>9.1428571428571423</v>
      </c>
      <c r="L1241" s="72">
        <f t="shared" si="119"/>
        <v>9.1428571428571423</v>
      </c>
      <c r="M1241" s="81">
        <f>MIN(1,Overview!$F$44*F1241*(G1241-Overview!$F$25)^2+0.2)</f>
        <v>1</v>
      </c>
      <c r="N1241" s="48">
        <f>L1241*F1241*Overview!$F$8</f>
        <v>0.12482270400293095</v>
      </c>
      <c r="O1241" s="48">
        <f>F1241*Overview!$F$6</f>
        <v>2.3686817229354781E-3</v>
      </c>
      <c r="P1241" s="122">
        <f>N1241*(H1241/G1241-(1+Overview!$F$35/'='!G1241)/(Overview!$F$37*Overview!$F$33))/('='!H1241+Overview!$F$36)</f>
        <v>7.0658391124469092E-4</v>
      </c>
      <c r="Q1241" s="128">
        <f>(N1241/G1241-P1241)*H1241*Overview!$F$29*'='!G1241^3</f>
        <v>737.57631875696711</v>
      </c>
      <c r="R1241" s="57">
        <f t="shared" si="114"/>
        <v>0</v>
      </c>
      <c r="S1241" s="58">
        <f t="shared" si="115"/>
        <v>7.9213372249959703E-4</v>
      </c>
      <c r="T1241" s="58">
        <f>IF(D1241&lt;Overview!$F$18,(1-Overview!$F$9)*'='!Q1241-'='!D1241*'='!O1241,0)</f>
        <v>0</v>
      </c>
      <c r="U1241" s="54">
        <f>IF(D1241&gt;=Overview!$F$18,(1-Overview!$F$9)*'='!Q1241-Overview!$F$18*'='!O1241,0)</f>
        <v>62.422008824961765</v>
      </c>
      <c r="V1241" s="2"/>
      <c r="W1241" s="112">
        <f>G1241/Overview!$F$19</f>
        <v>4.9656366413128143</v>
      </c>
      <c r="X1241" s="60">
        <f>G1241^3*(1+H1241*Overview!$F$38)</f>
        <v>47.824013738314477</v>
      </c>
      <c r="Y1241" s="61">
        <f>G1241^3*Overview!$F$42*(1+Overview!$F$38*H1241)+I1241*Overview!$F$39/Overview!$F$40</f>
        <v>4.716036577940323</v>
      </c>
      <c r="AD1241" s="2"/>
    </row>
    <row r="1242" spans="1:30">
      <c r="A1242" s="34">
        <v>1239</v>
      </c>
      <c r="B1242">
        <v>1</v>
      </c>
      <c r="C1242">
        <v>24</v>
      </c>
      <c r="D1242" s="149">
        <f t="shared" si="116"/>
        <v>178.09744310451387</v>
      </c>
      <c r="E1242" s="125">
        <f>B1242/(B1242+Overview!$F$22)</f>
        <v>0.58823529411764708</v>
      </c>
      <c r="F1242" s="118">
        <f>EXP(Overview!$F$21/Overview!$F$5-Overview!$F$21/('='!C1242+273.15))</f>
        <v>1.2060497570954571</v>
      </c>
      <c r="G1242" s="77">
        <f t="shared" si="117"/>
        <v>3.3640178308836686</v>
      </c>
      <c r="H1242" s="115">
        <f t="shared" si="118"/>
        <v>0.58823529411764708</v>
      </c>
      <c r="I1242" s="80">
        <f>IF((A1242-Overview!$F$43)/365=ROUND((A1242-Overview!$F$43)/365,0),I1241*0.05,I1241+U1241)</f>
        <v>9540.7248465074263</v>
      </c>
      <c r="J1242" s="70">
        <f>IF(D1242&lt;Overview!$F$16,1,'='!G1242/Overview!$F$26)</f>
        <v>145.62847752743156</v>
      </c>
      <c r="K1242" s="71">
        <f>IF(D1242&lt;Overview!$F$17,'='!G1242/Overview!$F$26,Overview!$F$33)</f>
        <v>9.1428571428571423</v>
      </c>
      <c r="L1242" s="72">
        <f t="shared" si="119"/>
        <v>9.1428571428571423</v>
      </c>
      <c r="M1242" s="81">
        <f>MIN(1,Overview!$F$44*F1242*(G1242-Overview!$F$25)^2+0.2)</f>
        <v>1</v>
      </c>
      <c r="N1242" s="48">
        <f>L1242*F1242*Overview!$F$8</f>
        <v>0.12482270400293095</v>
      </c>
      <c r="O1242" s="48">
        <f>F1242*Overview!$F$6</f>
        <v>2.3686817229354781E-3</v>
      </c>
      <c r="P1242" s="122">
        <f>N1242*(H1242/G1242-(1+Overview!$F$35/'='!G1242)/(Overview!$F$37*Overview!$F$33))/('='!H1242+Overview!$F$36)</f>
        <v>7.0508275043097322E-4</v>
      </c>
      <c r="Q1242" s="128">
        <f>(N1242/G1242-P1242)*H1242*Overview!$F$29*'='!G1242^3</f>
        <v>737.95085974969174</v>
      </c>
      <c r="R1242" s="57">
        <f t="shared" si="114"/>
        <v>0</v>
      </c>
      <c r="S1242" s="58">
        <f t="shared" si="115"/>
        <v>7.9063698156609788E-4</v>
      </c>
      <c r="T1242" s="58">
        <f>IF(D1242&lt;Overview!$F$18,(1-Overview!$F$9)*'='!Q1242-'='!D1242*'='!O1242,0)</f>
        <v>0</v>
      </c>
      <c r="U1242" s="54">
        <f>IF(D1242&gt;=Overview!$F$18,(1-Overview!$F$9)*'='!Q1242-Overview!$F$18*'='!O1242,0)</f>
        <v>62.453919717541908</v>
      </c>
      <c r="V1242" s="2"/>
      <c r="W1242" s="112">
        <f>G1242/Overview!$F$19</f>
        <v>4.9668061876327601</v>
      </c>
      <c r="X1242" s="60">
        <f>G1242^3*(1+H1242*Overview!$F$38)</f>
        <v>47.857813376503444</v>
      </c>
      <c r="Y1242" s="61">
        <f>G1242^3*Overview!$F$42*(1+Overview!$F$38*H1242)+I1242*Overview!$F$39/Overview!$F$40</f>
        <v>4.721791065397178</v>
      </c>
      <c r="AD1242" s="2"/>
    </row>
    <row r="1243" spans="1:30">
      <c r="A1243" s="34">
        <v>1240</v>
      </c>
      <c r="B1243">
        <v>1</v>
      </c>
      <c r="C1243">
        <v>24</v>
      </c>
      <c r="D1243" s="149">
        <f t="shared" si="116"/>
        <v>178.09744310451387</v>
      </c>
      <c r="E1243" s="125">
        <f>B1243/(B1243+Overview!$F$22)</f>
        <v>0.58823529411764708</v>
      </c>
      <c r="F1243" s="118">
        <f>EXP(Overview!$F$21/Overview!$F$5-Overview!$F$21/('='!C1243+273.15))</f>
        <v>1.2060497570954571</v>
      </c>
      <c r="G1243" s="77">
        <f t="shared" si="117"/>
        <v>3.3648084678652346</v>
      </c>
      <c r="H1243" s="115">
        <f t="shared" si="118"/>
        <v>0.58823529411764708</v>
      </c>
      <c r="I1243" s="80">
        <f>IF((A1243-Overview!$F$43)/365=ROUND((A1243-Overview!$F$43)/365,0),I1242*0.05,I1242+U1242)</f>
        <v>9603.1787662249681</v>
      </c>
      <c r="J1243" s="70">
        <f>IF(D1243&lt;Overview!$F$16,1,'='!G1243/Overview!$F$26)</f>
        <v>145.66270423659026</v>
      </c>
      <c r="K1243" s="71">
        <f>IF(D1243&lt;Overview!$F$17,'='!G1243/Overview!$F$26,Overview!$F$33)</f>
        <v>9.1428571428571423</v>
      </c>
      <c r="L1243" s="72">
        <f t="shared" si="119"/>
        <v>9.1428571428571423</v>
      </c>
      <c r="M1243" s="81">
        <f>MIN(1,Overview!$F$44*F1243*(G1243-Overview!$F$25)^2+0.2)</f>
        <v>1</v>
      </c>
      <c r="N1243" s="48">
        <f>L1243*F1243*Overview!$F$8</f>
        <v>0.12482270400293095</v>
      </c>
      <c r="O1243" s="48">
        <f>F1243*Overview!$F$6</f>
        <v>2.3686817229354781E-3</v>
      </c>
      <c r="P1243" s="122">
        <f>N1243*(H1243/G1243-(1+Overview!$F$35/'='!G1243)/(Overview!$F$37*Overview!$F$33))/('='!H1243+Overview!$F$36)</f>
        <v>7.035851308648017E-4</v>
      </c>
      <c r="Q1243" s="128">
        <f>(N1243/G1243-P1243)*H1243*Overview!$F$29*'='!G1243^3</f>
        <v>738.32480006386322</v>
      </c>
      <c r="R1243" s="57">
        <f t="shared" si="114"/>
        <v>0</v>
      </c>
      <c r="S1243" s="58">
        <f t="shared" si="115"/>
        <v>7.8914306873265137E-4</v>
      </c>
      <c r="T1243" s="58">
        <f>IF(D1243&lt;Overview!$F$18,(1-Overview!$F$9)*'='!Q1243-'='!D1243*'='!O1243,0)</f>
        <v>0</v>
      </c>
      <c r="U1243" s="54">
        <f>IF(D1243&gt;=Overview!$F$18,(1-Overview!$F$9)*'='!Q1243-Overview!$F$18*'='!O1243,0)</f>
        <v>62.485779432309315</v>
      </c>
      <c r="V1243" s="2"/>
      <c r="W1243" s="112">
        <f>G1243/Overview!$F$19</f>
        <v>4.967973524088638</v>
      </c>
      <c r="X1243" s="60">
        <f>G1243^3*(1+H1243*Overview!$F$38)</f>
        <v>47.891565026514535</v>
      </c>
      <c r="Y1243" s="61">
        <f>G1243^3*Overview!$F$42*(1+Overview!$F$38*H1243)+I1243*Overview!$F$39/Overview!$F$40</f>
        <v>4.7275426205913558</v>
      </c>
      <c r="AD1243" s="2"/>
    </row>
    <row r="1244" spans="1:30">
      <c r="A1244" s="34">
        <v>1241</v>
      </c>
      <c r="B1244">
        <v>1</v>
      </c>
      <c r="C1244">
        <v>24</v>
      </c>
      <c r="D1244" s="149">
        <f t="shared" si="116"/>
        <v>178.09744310451387</v>
      </c>
      <c r="E1244" s="125">
        <f>B1244/(B1244+Overview!$F$22)</f>
        <v>0.58823529411764708</v>
      </c>
      <c r="F1244" s="118">
        <f>EXP(Overview!$F$21/Overview!$F$5-Overview!$F$21/('='!C1244+273.15))</f>
        <v>1.2060497570954571</v>
      </c>
      <c r="G1244" s="77">
        <f t="shared" si="117"/>
        <v>3.3655976109339671</v>
      </c>
      <c r="H1244" s="115">
        <f t="shared" si="118"/>
        <v>0.58823529411764708</v>
      </c>
      <c r="I1244" s="80">
        <f>IF((A1244-Overview!$F$43)/365=ROUND((A1244-Overview!$F$43)/365,0),I1243*0.05,I1243+U1243)</f>
        <v>9665.6645456572769</v>
      </c>
      <c r="J1244" s="70">
        <f>IF(D1244&lt;Overview!$F$16,1,'='!G1244/Overview!$F$26)</f>
        <v>145.69686627419773</v>
      </c>
      <c r="K1244" s="71">
        <f>IF(D1244&lt;Overview!$F$17,'='!G1244/Overview!$F$26,Overview!$F$33)</f>
        <v>9.1428571428571423</v>
      </c>
      <c r="L1244" s="72">
        <f t="shared" si="119"/>
        <v>9.1428571428571423</v>
      </c>
      <c r="M1244" s="81">
        <f>MIN(1,Overview!$F$44*F1244*(G1244-Overview!$F$25)^2+0.2)</f>
        <v>1</v>
      </c>
      <c r="N1244" s="48">
        <f>L1244*F1244*Overview!$F$8</f>
        <v>0.12482270400293095</v>
      </c>
      <c r="O1244" s="48">
        <f>F1244*Overview!$F$6</f>
        <v>2.3686817229354781E-3</v>
      </c>
      <c r="P1244" s="122">
        <f>N1244*(H1244/G1244-(1+Overview!$F$35/'='!G1244)/(Overview!$F$37*Overview!$F$33))/('='!H1244+Overview!$F$36)</f>
        <v>7.020910426992228E-4</v>
      </c>
      <c r="Q1244" s="128">
        <f>(N1244/G1244-P1244)*H1244*Overview!$F$29*'='!G1244^3</f>
        <v>738.69814043935003</v>
      </c>
      <c r="R1244" s="57">
        <f t="shared" si="114"/>
        <v>0</v>
      </c>
      <c r="S1244" s="58">
        <f t="shared" si="115"/>
        <v>7.8765197865554744E-4</v>
      </c>
      <c r="T1244" s="58">
        <f>IF(D1244&lt;Overview!$F$18,(1-Overview!$F$9)*'='!Q1244-'='!D1244*'='!O1244,0)</f>
        <v>0</v>
      </c>
      <c r="U1244" s="54">
        <f>IF(D1244&gt;=Overview!$F$18,(1-Overview!$F$9)*'='!Q1244-Overview!$F$18*'='!O1244,0)</f>
        <v>62.517588032300793</v>
      </c>
      <c r="V1244" s="2"/>
      <c r="W1244" s="112">
        <f>G1244/Overview!$F$19</f>
        <v>4.969138654855997</v>
      </c>
      <c r="X1244" s="60">
        <f>G1244^3*(1+H1244*Overview!$F$38)</f>
        <v>47.925268722798478</v>
      </c>
      <c r="Y1244" s="61">
        <f>G1244^3*Overview!$F$42*(1+Overview!$F$38*H1244)+I1244*Overview!$F$39/Overview!$F$40</f>
        <v>4.7332912443995152</v>
      </c>
      <c r="AD1244" s="2"/>
    </row>
    <row r="1245" spans="1:30">
      <c r="A1245" s="34">
        <v>1242</v>
      </c>
      <c r="B1245">
        <v>1</v>
      </c>
      <c r="C1245">
        <v>24</v>
      </c>
      <c r="D1245" s="149">
        <f t="shared" si="116"/>
        <v>178.09744310451387</v>
      </c>
      <c r="E1245" s="125">
        <f>B1245/(B1245+Overview!$F$22)</f>
        <v>0.58823529411764708</v>
      </c>
      <c r="F1245" s="118">
        <f>EXP(Overview!$F$21/Overview!$F$5-Overview!$F$21/('='!C1245+273.15))</f>
        <v>1.2060497570954571</v>
      </c>
      <c r="G1245" s="77">
        <f t="shared" si="117"/>
        <v>3.3663852629126225</v>
      </c>
      <c r="H1245" s="115">
        <f t="shared" si="118"/>
        <v>0.58823529411764708</v>
      </c>
      <c r="I1245" s="80">
        <f>IF((A1245-Overview!$F$43)/365=ROUND((A1245-Overview!$F$43)/365,0),I1244*0.05,I1244+U1244)</f>
        <v>9728.1821336895773</v>
      </c>
      <c r="J1245" s="70">
        <f>IF(D1245&lt;Overview!$F$16,1,'='!G1245/Overview!$F$26)</f>
        <v>145.73096376245121</v>
      </c>
      <c r="K1245" s="71">
        <f>IF(D1245&lt;Overview!$F$17,'='!G1245/Overview!$F$26,Overview!$F$33)</f>
        <v>9.1428571428571423</v>
      </c>
      <c r="L1245" s="72">
        <f t="shared" si="119"/>
        <v>9.1428571428571423</v>
      </c>
      <c r="M1245" s="81">
        <f>MIN(1,Overview!$F$44*F1245*(G1245-Overview!$F$25)^2+0.2)</f>
        <v>1</v>
      </c>
      <c r="N1245" s="48">
        <f>L1245*F1245*Overview!$F$8</f>
        <v>0.12482270400293095</v>
      </c>
      <c r="O1245" s="48">
        <f>F1245*Overview!$F$6</f>
        <v>2.3686817229354781E-3</v>
      </c>
      <c r="P1245" s="122">
        <f>N1245*(H1245/G1245-(1+Overview!$F$35/'='!G1245)/(Overview!$F$37*Overview!$F$33))/('='!H1245+Overview!$F$36)</f>
        <v>7.0060047612106402E-4</v>
      </c>
      <c r="Q1245" s="128">
        <f>(N1245/G1245-P1245)*H1245*Overview!$F$29*'='!G1245^3</f>
        <v>739.07088161606441</v>
      </c>
      <c r="R1245" s="57">
        <f t="shared" si="114"/>
        <v>0</v>
      </c>
      <c r="S1245" s="58">
        <f t="shared" si="115"/>
        <v>7.8616370600117222E-4</v>
      </c>
      <c r="T1245" s="58">
        <f>IF(D1245&lt;Overview!$F$18,(1-Overview!$F$9)*'='!Q1245-'='!D1245*'='!O1245,0)</f>
        <v>0</v>
      </c>
      <c r="U1245" s="54">
        <f>IF(D1245&gt;=Overview!$F$18,(1-Overview!$F$9)*'='!Q1245-Overview!$F$18*'='!O1245,0)</f>
        <v>62.54934558055686</v>
      </c>
      <c r="V1245" s="2"/>
      <c r="W1245" s="112">
        <f>G1245/Overview!$F$19</f>
        <v>4.9703015841024989</v>
      </c>
      <c r="X1245" s="60">
        <f>G1245^3*(1+H1245*Overview!$F$38)</f>
        <v>47.958924499932174</v>
      </c>
      <c r="Y1245" s="61">
        <f>G1245^3*Overview!$F$42*(1+Overview!$F$38*H1245)+I1245*Overview!$F$39/Overview!$F$40</f>
        <v>4.739036937712406</v>
      </c>
      <c r="AD1245" s="2"/>
    </row>
    <row r="1246" spans="1:30">
      <c r="A1246" s="34">
        <v>1243</v>
      </c>
      <c r="B1246">
        <v>1</v>
      </c>
      <c r="C1246">
        <v>24</v>
      </c>
      <c r="D1246" s="149">
        <f t="shared" si="116"/>
        <v>178.09744310451387</v>
      </c>
      <c r="E1246" s="125">
        <f>B1246/(B1246+Overview!$F$22)</f>
        <v>0.58823529411764708</v>
      </c>
      <c r="F1246" s="118">
        <f>EXP(Overview!$F$21/Overview!$F$5-Overview!$F$21/('='!C1246+273.15))</f>
        <v>1.2060497570954571</v>
      </c>
      <c r="G1246" s="77">
        <f t="shared" si="117"/>
        <v>3.3671714266186239</v>
      </c>
      <c r="H1246" s="115">
        <f t="shared" si="118"/>
        <v>0.58823529411764708</v>
      </c>
      <c r="I1246" s="80">
        <f>IF((A1246-Overview!$F$43)/365=ROUND((A1246-Overview!$F$43)/365,0),I1245*0.05,I1245+U1245)</f>
        <v>9790.7314792701345</v>
      </c>
      <c r="J1246" s="70">
        <f>IF(D1246&lt;Overview!$F$16,1,'='!G1246/Overview!$F$26)</f>
        <v>145.76499682331706</v>
      </c>
      <c r="K1246" s="71">
        <f>IF(D1246&lt;Overview!$F$17,'='!G1246/Overview!$F$26,Overview!$F$33)</f>
        <v>9.1428571428571423</v>
      </c>
      <c r="L1246" s="72">
        <f t="shared" si="119"/>
        <v>9.1428571428571423</v>
      </c>
      <c r="M1246" s="81">
        <f>MIN(1,Overview!$F$44*F1246*(G1246-Overview!$F$25)^2+0.2)</f>
        <v>1</v>
      </c>
      <c r="N1246" s="48">
        <f>L1246*F1246*Overview!$F$8</f>
        <v>0.12482270400293095</v>
      </c>
      <c r="O1246" s="48">
        <f>F1246*Overview!$F$6</f>
        <v>2.3686817229354781E-3</v>
      </c>
      <c r="P1246" s="122">
        <f>N1246*(H1246/G1246-(1+Overview!$F$35/'='!G1246)/(Overview!$F$37*Overview!$F$33))/('='!H1246+Overview!$F$36)</f>
        <v>6.991134213507901E-4</v>
      </c>
      <c r="Q1246" s="128">
        <f>(N1246/G1246-P1246)*H1246*Overview!$F$29*'='!G1246^3</f>
        <v>739.44302433395706</v>
      </c>
      <c r="R1246" s="57">
        <f t="shared" si="114"/>
        <v>0</v>
      </c>
      <c r="S1246" s="58">
        <f t="shared" si="115"/>
        <v>7.8467824544598897E-4</v>
      </c>
      <c r="T1246" s="58">
        <f>IF(D1246&lt;Overview!$F$18,(1-Overview!$F$9)*'='!Q1246-'='!D1246*'='!O1246,0)</f>
        <v>0</v>
      </c>
      <c r="U1246" s="54">
        <f>IF(D1246&gt;=Overview!$F$18,(1-Overview!$F$9)*'='!Q1246-Overview!$F$18*'='!O1246,0)</f>
        <v>62.581052140121308</v>
      </c>
      <c r="V1246" s="2"/>
      <c r="W1246" s="112">
        <f>G1246/Overview!$F$19</f>
        <v>4.9714623159879281</v>
      </c>
      <c r="X1246" s="60">
        <f>G1246^3*(1+H1246*Overview!$F$38)</f>
        <v>47.992532392617839</v>
      </c>
      <c r="Y1246" s="61">
        <f>G1246^3*Overview!$F$42*(1+Overview!$F$38*H1246)+I1246*Overview!$F$39/Overview!$F$40</f>
        <v>4.7447797014347977</v>
      </c>
      <c r="AD1246" s="2"/>
    </row>
    <row r="1247" spans="1:30">
      <c r="A1247" s="34">
        <v>1244</v>
      </c>
      <c r="B1247">
        <v>1</v>
      </c>
      <c r="C1247">
        <v>24</v>
      </c>
      <c r="D1247" s="149">
        <f t="shared" si="116"/>
        <v>178.09744310451387</v>
      </c>
      <c r="E1247" s="125">
        <f>B1247/(B1247+Overview!$F$22)</f>
        <v>0.58823529411764708</v>
      </c>
      <c r="F1247" s="118">
        <f>EXP(Overview!$F$21/Overview!$F$5-Overview!$F$21/('='!C1247+273.15))</f>
        <v>1.2060497570954571</v>
      </c>
      <c r="G1247" s="77">
        <f t="shared" si="117"/>
        <v>3.3679561048640698</v>
      </c>
      <c r="H1247" s="115">
        <f t="shared" si="118"/>
        <v>0.58823529411764708</v>
      </c>
      <c r="I1247" s="80">
        <f>IF((A1247-Overview!$F$43)/365=ROUND((A1247-Overview!$F$43)/365,0),I1246*0.05,I1246+U1246)</f>
        <v>9853.3125314102563</v>
      </c>
      <c r="J1247" s="70">
        <f>IF(D1247&lt;Overview!$F$16,1,'='!G1247/Overview!$F$26)</f>
        <v>145.79896557853118</v>
      </c>
      <c r="K1247" s="71">
        <f>IF(D1247&lt;Overview!$F$17,'='!G1247/Overview!$F$26,Overview!$F$33)</f>
        <v>9.1428571428571423</v>
      </c>
      <c r="L1247" s="72">
        <f t="shared" si="119"/>
        <v>9.1428571428571423</v>
      </c>
      <c r="M1247" s="81">
        <f>MIN(1,Overview!$F$44*F1247*(G1247-Overview!$F$25)^2+0.2)</f>
        <v>1</v>
      </c>
      <c r="N1247" s="48">
        <f>L1247*F1247*Overview!$F$8</f>
        <v>0.12482270400293095</v>
      </c>
      <c r="O1247" s="48">
        <f>F1247*Overview!$F$6</f>
        <v>2.3686817229354781E-3</v>
      </c>
      <c r="P1247" s="122">
        <f>N1247*(H1247/G1247-(1+Overview!$F$35/'='!G1247)/(Overview!$F$37*Overview!$F$33))/('='!H1247+Overview!$F$36)</f>
        <v>6.9762986864236448E-4</v>
      </c>
      <c r="Q1247" s="128">
        <f>(N1247/G1247-P1247)*H1247*Overview!$F$29*'='!G1247^3</f>
        <v>739.81456933301035</v>
      </c>
      <c r="R1247" s="57">
        <f t="shared" si="114"/>
        <v>0</v>
      </c>
      <c r="S1247" s="58">
        <f t="shared" si="115"/>
        <v>7.8319559167652362E-4</v>
      </c>
      <c r="T1247" s="58">
        <f>IF(D1247&lt;Overview!$F$18,(1-Overview!$F$9)*'='!Q1247-'='!D1247*'='!O1247,0)</f>
        <v>0</v>
      </c>
      <c r="U1247" s="54">
        <f>IF(D1247&gt;=Overview!$F$18,(1-Overview!$F$9)*'='!Q1247-Overview!$F$18*'='!O1247,0)</f>
        <v>62.612707774040651</v>
      </c>
      <c r="V1247" s="2"/>
      <c r="W1247" s="112">
        <f>G1247/Overview!$F$19</f>
        <v>4.9726208546642106</v>
      </c>
      <c r="X1247" s="60">
        <f>G1247^3*(1+H1247*Overview!$F$38)</f>
        <v>48.026092435682088</v>
      </c>
      <c r="Y1247" s="61">
        <f>G1247^3*Overview!$F$42*(1+Overview!$F$38*H1247)+I1247*Overview!$F$39/Overview!$F$40</f>
        <v>4.7505195364853972</v>
      </c>
      <c r="AD1247" s="2"/>
    </row>
    <row r="1248" spans="1:30">
      <c r="A1248" s="34">
        <v>1245</v>
      </c>
      <c r="B1248">
        <v>1</v>
      </c>
      <c r="C1248">
        <v>24</v>
      </c>
      <c r="D1248" s="149">
        <f t="shared" si="116"/>
        <v>178.09744310451387</v>
      </c>
      <c r="E1248" s="125">
        <f>B1248/(B1248+Overview!$F$22)</f>
        <v>0.58823529411764708</v>
      </c>
      <c r="F1248" s="118">
        <f>EXP(Overview!$F$21/Overview!$F$5-Overview!$F$21/('='!C1248+273.15))</f>
        <v>1.2060497570954571</v>
      </c>
      <c r="G1248" s="77">
        <f t="shared" si="117"/>
        <v>3.3687393004557462</v>
      </c>
      <c r="H1248" s="115">
        <f t="shared" si="118"/>
        <v>0.58823529411764708</v>
      </c>
      <c r="I1248" s="80">
        <f>IF((A1248-Overview!$F$43)/365=ROUND((A1248-Overview!$F$43)/365,0),I1247*0.05,I1247+U1247)</f>
        <v>9915.9252391842965</v>
      </c>
      <c r="J1248" s="70">
        <f>IF(D1248&lt;Overview!$F$16,1,'='!G1248/Overview!$F$26)</f>
        <v>145.83287014959942</v>
      </c>
      <c r="K1248" s="71">
        <f>IF(D1248&lt;Overview!$F$17,'='!G1248/Overview!$F$26,Overview!$F$33)</f>
        <v>9.1428571428571423</v>
      </c>
      <c r="L1248" s="72">
        <f t="shared" si="119"/>
        <v>9.1428571428571423</v>
      </c>
      <c r="M1248" s="81">
        <f>MIN(1,Overview!$F$44*F1248*(G1248-Overview!$F$25)^2+0.2)</f>
        <v>1</v>
      </c>
      <c r="N1248" s="48">
        <f>L1248*F1248*Overview!$F$8</f>
        <v>0.12482270400293095</v>
      </c>
      <c r="O1248" s="48">
        <f>F1248*Overview!$F$6</f>
        <v>2.3686817229354781E-3</v>
      </c>
      <c r="P1248" s="122">
        <f>N1248*(H1248/G1248-(1+Overview!$F$35/'='!G1248)/(Overview!$F$37*Overview!$F$33))/('='!H1248+Overview!$F$36)</f>
        <v>6.9614980828310046E-4</v>
      </c>
      <c r="Q1248" s="128">
        <f>(N1248/G1248-P1248)*H1248*Overview!$F$29*'='!G1248^3</f>
        <v>740.1855173532357</v>
      </c>
      <c r="R1248" s="57">
        <f t="shared" si="114"/>
        <v>0</v>
      </c>
      <c r="S1248" s="58">
        <f t="shared" si="115"/>
        <v>7.8171573938933794E-4</v>
      </c>
      <c r="T1248" s="58">
        <f>IF(D1248&lt;Overview!$F$18,(1-Overview!$F$9)*'='!Q1248-'='!D1248*'='!O1248,0)</f>
        <v>0</v>
      </c>
      <c r="U1248" s="54">
        <f>IF(D1248&gt;=Overview!$F$18,(1-Overview!$F$9)*'='!Q1248-Overview!$F$18*'='!O1248,0)</f>
        <v>62.644312545363853</v>
      </c>
      <c r="V1248" s="2"/>
      <c r="W1248" s="112">
        <f>G1248/Overview!$F$19</f>
        <v>4.973777204275426</v>
      </c>
      <c r="X1248" s="60">
        <f>G1248^3*(1+H1248*Overview!$F$38)</f>
        <v>48.059604664075223</v>
      </c>
      <c r="Y1248" s="61">
        <f>G1248^3*Overview!$F$42*(1+Overview!$F$38*H1248)+I1248*Overview!$F$39/Overview!$F$40</f>
        <v>4.7562564437967785</v>
      </c>
      <c r="AD1248" s="2"/>
    </row>
    <row r="1249" spans="1:30">
      <c r="A1249" s="34">
        <v>1246</v>
      </c>
      <c r="B1249">
        <v>1</v>
      </c>
      <c r="C1249">
        <v>24</v>
      </c>
      <c r="D1249" s="149">
        <f t="shared" si="116"/>
        <v>178.09744310451387</v>
      </c>
      <c r="E1249" s="125">
        <f>B1249/(B1249+Overview!$F$22)</f>
        <v>0.58823529411764708</v>
      </c>
      <c r="F1249" s="118">
        <f>EXP(Overview!$F$21/Overview!$F$5-Overview!$F$21/('='!C1249+273.15))</f>
        <v>1.2060497570954571</v>
      </c>
      <c r="G1249" s="77">
        <f t="shared" si="117"/>
        <v>3.3695210161951357</v>
      </c>
      <c r="H1249" s="115">
        <f t="shared" si="118"/>
        <v>0.58823529411764708</v>
      </c>
      <c r="I1249" s="80">
        <f>IF((A1249-Overview!$F$43)/365=ROUND((A1249-Overview!$F$43)/365,0),I1248*0.05,I1248+U1248)</f>
        <v>9978.5695517296608</v>
      </c>
      <c r="J1249" s="70">
        <f>IF(D1249&lt;Overview!$F$16,1,'='!G1249/Overview!$F$26)</f>
        <v>145.86671065779808</v>
      </c>
      <c r="K1249" s="71">
        <f>IF(D1249&lt;Overview!$F$17,'='!G1249/Overview!$F$26,Overview!$F$33)</f>
        <v>9.1428571428571423</v>
      </c>
      <c r="L1249" s="72">
        <f t="shared" si="119"/>
        <v>9.1428571428571423</v>
      </c>
      <c r="M1249" s="81">
        <f>MIN(1,Overview!$F$44*F1249*(G1249-Overview!$F$25)^2+0.2)</f>
        <v>1</v>
      </c>
      <c r="N1249" s="48">
        <f>L1249*F1249*Overview!$F$8</f>
        <v>0.12482270400293095</v>
      </c>
      <c r="O1249" s="48">
        <f>F1249*Overview!$F$6</f>
        <v>2.3686817229354781E-3</v>
      </c>
      <c r="P1249" s="122">
        <f>N1249*(H1249/G1249-(1+Overview!$F$35/'='!G1249)/(Overview!$F$37*Overview!$F$33))/('='!H1249+Overview!$F$36)</f>
        <v>6.9467323059352369E-4</v>
      </c>
      <c r="Q1249" s="128">
        <f>(N1249/G1249-P1249)*H1249*Overview!$F$29*'='!G1249^3</f>
        <v>740.55586913466584</v>
      </c>
      <c r="R1249" s="57">
        <f t="shared" si="114"/>
        <v>0</v>
      </c>
      <c r="S1249" s="58">
        <f t="shared" si="115"/>
        <v>7.8023868329101583E-4</v>
      </c>
      <c r="T1249" s="58">
        <f>IF(D1249&lt;Overview!$F$18,(1-Overview!$F$9)*'='!Q1249-'='!D1249*'='!O1249,0)</f>
        <v>0</v>
      </c>
      <c r="U1249" s="54">
        <f>IF(D1249&gt;=Overview!$F$18,(1-Overview!$F$9)*'='!Q1249-Overview!$F$18*'='!O1249,0)</f>
        <v>62.675866517141699</v>
      </c>
      <c r="V1249" s="2"/>
      <c r="W1249" s="112">
        <f>G1249/Overview!$F$19</f>
        <v>4.9749313689578258</v>
      </c>
      <c r="X1249" s="60">
        <f>G1249^3*(1+H1249*Overview!$F$38)</f>
        <v>48.093069112870317</v>
      </c>
      <c r="Y1249" s="61">
        <f>G1249^3*Overview!$F$42*(1+Overview!$F$38*H1249)+I1249*Overview!$F$39/Overview!$F$40</f>
        <v>4.7619904243153082</v>
      </c>
      <c r="AD1249" s="2"/>
    </row>
    <row r="1250" spans="1:30">
      <c r="A1250" s="34">
        <v>1247</v>
      </c>
      <c r="B1250">
        <v>1</v>
      </c>
      <c r="C1250">
        <v>24</v>
      </c>
      <c r="D1250" s="149">
        <f t="shared" si="116"/>
        <v>178.09744310451387</v>
      </c>
      <c r="E1250" s="125">
        <f>B1250/(B1250+Overview!$F$22)</f>
        <v>0.58823529411764708</v>
      </c>
      <c r="F1250" s="118">
        <f>EXP(Overview!$F$21/Overview!$F$5-Overview!$F$21/('='!C1250+273.15))</f>
        <v>1.2060497570954571</v>
      </c>
      <c r="G1250" s="77">
        <f t="shared" si="117"/>
        <v>3.3703012548784268</v>
      </c>
      <c r="H1250" s="115">
        <f t="shared" si="118"/>
        <v>0.58823529411764708</v>
      </c>
      <c r="I1250" s="80">
        <f>IF((A1250-Overview!$F$43)/365=ROUND((A1250-Overview!$F$43)/365,0),I1249*0.05,I1249+U1249)</f>
        <v>10041.245418246803</v>
      </c>
      <c r="J1250" s="70">
        <f>IF(D1250&lt;Overview!$F$16,1,'='!G1250/Overview!$F$26)</f>
        <v>145.90048722417433</v>
      </c>
      <c r="K1250" s="71">
        <f>IF(D1250&lt;Overview!$F$17,'='!G1250/Overview!$F$26,Overview!$F$33)</f>
        <v>9.1428571428571423</v>
      </c>
      <c r="L1250" s="72">
        <f t="shared" si="119"/>
        <v>9.1428571428571423</v>
      </c>
      <c r="M1250" s="81">
        <f>MIN(1,Overview!$F$44*F1250*(G1250-Overview!$F$25)^2+0.2)</f>
        <v>1</v>
      </c>
      <c r="N1250" s="48">
        <f>L1250*F1250*Overview!$F$8</f>
        <v>0.12482270400293095</v>
      </c>
      <c r="O1250" s="48">
        <f>F1250*Overview!$F$6</f>
        <v>2.3686817229354781E-3</v>
      </c>
      <c r="P1250" s="122">
        <f>N1250*(H1250/G1250-(1+Overview!$F$35/'='!G1250)/(Overview!$F$37*Overview!$F$33))/('='!H1250+Overview!$F$36)</f>
        <v>6.9320012592723169E-4</v>
      </c>
      <c r="Q1250" s="128">
        <f>(N1250/G1250-P1250)*H1250*Overview!$F$29*'='!G1250^3</f>
        <v>740.92562541735117</v>
      </c>
      <c r="R1250" s="57">
        <f t="shared" si="114"/>
        <v>0</v>
      </c>
      <c r="S1250" s="58">
        <f t="shared" si="115"/>
        <v>7.7876441809814415E-4</v>
      </c>
      <c r="T1250" s="58">
        <f>IF(D1250&lt;Overview!$F$18,(1-Overview!$F$9)*'='!Q1250-'='!D1250*'='!O1250,0)</f>
        <v>0</v>
      </c>
      <c r="U1250" s="54">
        <f>IF(D1250&gt;=Overview!$F$18,(1-Overview!$F$9)*'='!Q1250-Overview!$F$18*'='!O1250,0)</f>
        <v>62.707369752426487</v>
      </c>
      <c r="V1250" s="2"/>
      <c r="W1250" s="112">
        <f>G1250/Overview!$F$19</f>
        <v>4.9760833528398445</v>
      </c>
      <c r="X1250" s="60">
        <f>G1250^3*(1+H1250*Overview!$F$38)</f>
        <v>48.126485817262406</v>
      </c>
      <c r="Y1250" s="61">
        <f>G1250^3*Overview!$F$42*(1+Overview!$F$38*H1250)+I1250*Overview!$F$39/Overview!$F$40</f>
        <v>4.7677214790010689</v>
      </c>
      <c r="AD1250" s="2"/>
    </row>
    <row r="1251" spans="1:30">
      <c r="A1251" s="34">
        <v>1248</v>
      </c>
      <c r="B1251">
        <v>1</v>
      </c>
      <c r="C1251">
        <v>24</v>
      </c>
      <c r="D1251" s="149">
        <f t="shared" si="116"/>
        <v>178.09744310451387</v>
      </c>
      <c r="E1251" s="125">
        <f>B1251/(B1251+Overview!$F$22)</f>
        <v>0.58823529411764708</v>
      </c>
      <c r="F1251" s="118">
        <f>EXP(Overview!$F$21/Overview!$F$5-Overview!$F$21/('='!C1251+273.15))</f>
        <v>1.2060497570954571</v>
      </c>
      <c r="G1251" s="77">
        <f t="shared" si="117"/>
        <v>3.3710800192965249</v>
      </c>
      <c r="H1251" s="115">
        <f t="shared" si="118"/>
        <v>0.58823529411764708</v>
      </c>
      <c r="I1251" s="80">
        <f>IF((A1251-Overview!$F$43)/365=ROUND((A1251-Overview!$F$43)/365,0),I1250*0.05,I1250+U1250)</f>
        <v>10103.952787999229</v>
      </c>
      <c r="J1251" s="70">
        <f>IF(D1251&lt;Overview!$F$16,1,'='!G1251/Overview!$F$26)</f>
        <v>145.93419996954654</v>
      </c>
      <c r="K1251" s="71">
        <f>IF(D1251&lt;Overview!$F$17,'='!G1251/Overview!$F$26,Overview!$F$33)</f>
        <v>9.1428571428571423</v>
      </c>
      <c r="L1251" s="72">
        <f t="shared" si="119"/>
        <v>9.1428571428571423</v>
      </c>
      <c r="M1251" s="81">
        <f>MIN(1,Overview!$F$44*F1251*(G1251-Overview!$F$25)^2+0.2)</f>
        <v>1</v>
      </c>
      <c r="N1251" s="48">
        <f>L1251*F1251*Overview!$F$8</f>
        <v>0.12482270400293095</v>
      </c>
      <c r="O1251" s="48">
        <f>F1251*Overview!$F$6</f>
        <v>2.3686817229354781E-3</v>
      </c>
      <c r="P1251" s="122">
        <f>N1251*(H1251/G1251-(1+Overview!$F$35/'='!G1251)/(Overview!$F$37*Overview!$F$33))/('='!H1251+Overview!$F$36)</f>
        <v>6.9173048467075296E-4</v>
      </c>
      <c r="Q1251" s="128">
        <f>(N1251/G1251-P1251)*H1251*Overview!$F$29*'='!G1251^3</f>
        <v>741.29478694135491</v>
      </c>
      <c r="R1251" s="57">
        <f t="shared" si="114"/>
        <v>0</v>
      </c>
      <c r="S1251" s="58">
        <f t="shared" si="115"/>
        <v>7.7729293853729222E-4</v>
      </c>
      <c r="T1251" s="58">
        <f>IF(D1251&lt;Overview!$F$18,(1-Overview!$F$9)*'='!Q1251-'='!D1251*'='!O1251,0)</f>
        <v>0</v>
      </c>
      <c r="U1251" s="54">
        <f>IF(D1251&gt;=Overview!$F$18,(1-Overview!$F$9)*'='!Q1251-Overview!$F$18*'='!O1251,0)</f>
        <v>62.738822314271609</v>
      </c>
      <c r="V1251" s="2"/>
      <c r="W1251" s="112">
        <f>G1251/Overview!$F$19</f>
        <v>4.9772331600421156</v>
      </c>
      <c r="X1251" s="60">
        <f>G1251^3*(1+H1251*Overview!$F$38)</f>
        <v>48.159854812567666</v>
      </c>
      <c r="Y1251" s="61">
        <f>G1251^3*Overview!$F$42*(1+Overview!$F$38*H1251)+I1251*Overview!$F$39/Overview!$F$40</f>
        <v>4.773449608827784</v>
      </c>
      <c r="AD1251" s="2"/>
    </row>
    <row r="1252" spans="1:30">
      <c r="A1252" s="34">
        <v>1249</v>
      </c>
      <c r="B1252">
        <v>1</v>
      </c>
      <c r="C1252">
        <v>24</v>
      </c>
      <c r="D1252" s="149">
        <f t="shared" si="116"/>
        <v>178.09744310451387</v>
      </c>
      <c r="E1252" s="125">
        <f>B1252/(B1252+Overview!$F$22)</f>
        <v>0.58823529411764708</v>
      </c>
      <c r="F1252" s="118">
        <f>EXP(Overview!$F$21/Overview!$F$5-Overview!$F$21/('='!C1252+273.15))</f>
        <v>1.2060497570954571</v>
      </c>
      <c r="G1252" s="77">
        <f t="shared" si="117"/>
        <v>3.3718573122350621</v>
      </c>
      <c r="H1252" s="115">
        <f t="shared" si="118"/>
        <v>0.58823529411764708</v>
      </c>
      <c r="I1252" s="80">
        <f>IF((A1252-Overview!$F$43)/365=ROUND((A1252-Overview!$F$43)/365,0),I1251*0.05,I1251+U1251)</f>
        <v>10166.691610313501</v>
      </c>
      <c r="J1252" s="70">
        <f>IF(D1252&lt;Overview!$F$16,1,'='!G1252/Overview!$F$26)</f>
        <v>145.96784901450485</v>
      </c>
      <c r="K1252" s="71">
        <f>IF(D1252&lt;Overview!$F$17,'='!G1252/Overview!$F$26,Overview!$F$33)</f>
        <v>9.1428571428571423</v>
      </c>
      <c r="L1252" s="72">
        <f t="shared" si="119"/>
        <v>9.1428571428571423</v>
      </c>
      <c r="M1252" s="81">
        <f>MIN(1,Overview!$F$44*F1252*(G1252-Overview!$F$25)^2+0.2)</f>
        <v>1</v>
      </c>
      <c r="N1252" s="48">
        <f>L1252*F1252*Overview!$F$8</f>
        <v>0.12482270400293095</v>
      </c>
      <c r="O1252" s="48">
        <f>F1252*Overview!$F$6</f>
        <v>2.3686817229354781E-3</v>
      </c>
      <c r="P1252" s="122">
        <f>N1252*(H1252/G1252-(1+Overview!$F$35/'='!G1252)/(Overview!$F$37*Overview!$F$33))/('='!H1252+Overview!$F$36)</f>
        <v>6.9026429724340665E-4</v>
      </c>
      <c r="Q1252" s="128">
        <f>(N1252/G1252-P1252)*H1252*Overview!$F$29*'='!G1252^3</f>
        <v>741.6633544467461</v>
      </c>
      <c r="R1252" s="57">
        <f t="shared" si="114"/>
        <v>0</v>
      </c>
      <c r="S1252" s="58">
        <f t="shared" si="115"/>
        <v>7.7582423934499233E-4</v>
      </c>
      <c r="T1252" s="58">
        <f>IF(D1252&lt;Overview!$F$18,(1-Overview!$F$9)*'='!Q1252-'='!D1252*'='!O1252,0)</f>
        <v>0</v>
      </c>
      <c r="U1252" s="54">
        <f>IF(D1252&gt;=Overview!$F$18,(1-Overview!$F$9)*'='!Q1252-Overview!$F$18*'='!O1252,0)</f>
        <v>62.770224265730938</v>
      </c>
      <c r="V1252" s="2"/>
      <c r="W1252" s="112">
        <f>G1252/Overview!$F$19</f>
        <v>4.978380794677487</v>
      </c>
      <c r="X1252" s="60">
        <f>G1252^3*(1+H1252*Overview!$F$38)</f>
        <v>48.19317613422259</v>
      </c>
      <c r="Y1252" s="61">
        <f>G1252^3*Overview!$F$42*(1+Overview!$F$38*H1252)+I1252*Overview!$F$39/Overview!$F$40</f>
        <v>4.7791748147827473</v>
      </c>
      <c r="AD1252" s="2"/>
    </row>
    <row r="1253" spans="1:30">
      <c r="A1253" s="34">
        <v>1250</v>
      </c>
      <c r="B1253">
        <v>1</v>
      </c>
      <c r="C1253">
        <v>24</v>
      </c>
      <c r="D1253" s="149">
        <f t="shared" si="116"/>
        <v>178.09744310451387</v>
      </c>
      <c r="E1253" s="125">
        <f>B1253/(B1253+Overview!$F$22)</f>
        <v>0.58823529411764708</v>
      </c>
      <c r="F1253" s="118">
        <f>EXP(Overview!$F$21/Overview!$F$5-Overview!$F$21/('='!C1253+273.15))</f>
        <v>1.2060497570954571</v>
      </c>
      <c r="G1253" s="77">
        <f t="shared" si="117"/>
        <v>3.3726331364744073</v>
      </c>
      <c r="H1253" s="115">
        <f t="shared" si="118"/>
        <v>0.58823529411764708</v>
      </c>
      <c r="I1253" s="80">
        <f>IF((A1253-Overview!$F$43)/365=ROUND((A1253-Overview!$F$43)/365,0),I1252*0.05,I1252+U1252)</f>
        <v>10229.461834579231</v>
      </c>
      <c r="J1253" s="70">
        <f>IF(D1253&lt;Overview!$F$16,1,'='!G1253/Overview!$F$26)</f>
        <v>146.00143447941159</v>
      </c>
      <c r="K1253" s="71">
        <f>IF(D1253&lt;Overview!$F$17,'='!G1253/Overview!$F$26,Overview!$F$33)</f>
        <v>9.1428571428571423</v>
      </c>
      <c r="L1253" s="72">
        <f t="shared" si="119"/>
        <v>9.1428571428571423</v>
      </c>
      <c r="M1253" s="81">
        <f>MIN(1,Overview!$F$44*F1253*(G1253-Overview!$F$25)^2+0.2)</f>
        <v>1</v>
      </c>
      <c r="N1253" s="48">
        <f>L1253*F1253*Overview!$F$8</f>
        <v>0.12482270400293095</v>
      </c>
      <c r="O1253" s="48">
        <f>F1253*Overview!$F$6</f>
        <v>2.3686817229354781E-3</v>
      </c>
      <c r="P1253" s="122">
        <f>N1253*(H1253/G1253-(1+Overview!$F$35/'='!G1253)/(Overview!$F$37*Overview!$F$33))/('='!H1253+Overview!$F$36)</f>
        <v>6.8880155409716687E-4</v>
      </c>
      <c r="Q1253" s="128">
        <f>(N1253/G1253-P1253)*H1253*Overview!$F$29*'='!G1253^3</f>
        <v>742.03132867359773</v>
      </c>
      <c r="R1253" s="57">
        <f t="shared" si="114"/>
        <v>0</v>
      </c>
      <c r="S1253" s="58">
        <f t="shared" si="115"/>
        <v>7.7435831526772474E-4</v>
      </c>
      <c r="T1253" s="58">
        <f>IF(D1253&lt;Overview!$F$18,(1-Overview!$F$9)*'='!Q1253-'='!D1253*'='!O1253,0)</f>
        <v>0</v>
      </c>
      <c r="U1253" s="54">
        <f>IF(D1253&gt;=Overview!$F$18,(1-Overview!$F$9)*'='!Q1253-Overview!$F$18*'='!O1253,0)</f>
        <v>62.801575669858693</v>
      </c>
      <c r="V1253" s="2"/>
      <c r="W1253" s="112">
        <f>G1253/Overview!$F$19</f>
        <v>4.9795262608510367</v>
      </c>
      <c r="X1253" s="60">
        <f>G1253^3*(1+H1253*Overview!$F$38)</f>
        <v>48.226449817783205</v>
      </c>
      <c r="Y1253" s="61">
        <f>G1253^3*Overview!$F$42*(1+Overview!$F$38*H1253)+I1253*Overview!$F$39/Overview!$F$40</f>
        <v>4.7848970978667493</v>
      </c>
      <c r="AD1253" s="2"/>
    </row>
    <row r="1254" spans="1:30">
      <c r="A1254" s="34">
        <v>1251</v>
      </c>
      <c r="B1254">
        <v>1</v>
      </c>
      <c r="C1254">
        <v>24</v>
      </c>
      <c r="D1254" s="149">
        <f t="shared" si="116"/>
        <v>178.09744310451387</v>
      </c>
      <c r="E1254" s="125">
        <f>B1254/(B1254+Overview!$F$22)</f>
        <v>0.58823529411764708</v>
      </c>
      <c r="F1254" s="118">
        <f>EXP(Overview!$F$21/Overview!$F$5-Overview!$F$21/('='!C1254+273.15))</f>
        <v>1.2060497570954571</v>
      </c>
      <c r="G1254" s="77">
        <f t="shared" si="117"/>
        <v>3.3734074947896748</v>
      </c>
      <c r="H1254" s="115">
        <f t="shared" si="118"/>
        <v>0.58823529411764708</v>
      </c>
      <c r="I1254" s="80">
        <f>IF((A1254-Overview!$F$43)/365=ROUND((A1254-Overview!$F$43)/365,0),I1253*0.05,I1253+U1253)</f>
        <v>10292.26341024909</v>
      </c>
      <c r="J1254" s="70">
        <f>IF(D1254&lt;Overview!$F$16,1,'='!G1254/Overview!$F$26)</f>
        <v>146.0349564844015</v>
      </c>
      <c r="K1254" s="71">
        <f>IF(D1254&lt;Overview!$F$17,'='!G1254/Overview!$F$26,Overview!$F$33)</f>
        <v>9.1428571428571423</v>
      </c>
      <c r="L1254" s="72">
        <f t="shared" si="119"/>
        <v>9.1428571428571423</v>
      </c>
      <c r="M1254" s="81">
        <f>MIN(1,Overview!$F$44*F1254*(G1254-Overview!$F$25)^2+0.2)</f>
        <v>1</v>
      </c>
      <c r="N1254" s="48">
        <f>L1254*F1254*Overview!$F$8</f>
        <v>0.12482270400293095</v>
      </c>
      <c r="O1254" s="48">
        <f>F1254*Overview!$F$6</f>
        <v>2.3686817229354781E-3</v>
      </c>
      <c r="P1254" s="122">
        <f>N1254*(H1254/G1254-(1+Overview!$F$35/'='!G1254)/(Overview!$F$37*Overview!$F$33))/('='!H1254+Overview!$F$36)</f>
        <v>6.8734224571652099E-4</v>
      </c>
      <c r="Q1254" s="128">
        <f>(N1254/G1254-P1254)*H1254*Overview!$F$29*'='!G1254^3</f>
        <v>742.39871036197826</v>
      </c>
      <c r="R1254" s="57">
        <f t="shared" si="114"/>
        <v>0</v>
      </c>
      <c r="S1254" s="58">
        <f t="shared" si="115"/>
        <v>7.7289516106189267E-4</v>
      </c>
      <c r="T1254" s="58">
        <f>IF(D1254&lt;Overview!$F$18,(1-Overview!$F$9)*'='!Q1254-'='!D1254*'='!O1254,0)</f>
        <v>0</v>
      </c>
      <c r="U1254" s="54">
        <f>IF(D1254&gt;=Overview!$F$18,(1-Overview!$F$9)*'='!Q1254-Overview!$F$18*'='!O1254,0)</f>
        <v>62.832876589708718</v>
      </c>
      <c r="V1254" s="2"/>
      <c r="W1254" s="112">
        <f>G1254/Overview!$F$19</f>
        <v>4.9806695626600836</v>
      </c>
      <c r="X1254" s="60">
        <f>G1254^3*(1+H1254*Overview!$F$38)</f>
        <v>48.259675898924151</v>
      </c>
      <c r="Y1254" s="61">
        <f>G1254^3*Overview!$F$42*(1+Overview!$F$38*H1254)+I1254*Overview!$F$39/Overview!$F$40</f>
        <v>4.7906164590939975</v>
      </c>
      <c r="AD1254" s="2"/>
    </row>
    <row r="1255" spans="1:30">
      <c r="A1255" s="34">
        <v>1252</v>
      </c>
      <c r="B1255">
        <v>1</v>
      </c>
      <c r="C1255">
        <v>24</v>
      </c>
      <c r="D1255" s="149">
        <f t="shared" si="116"/>
        <v>178.09744310451387</v>
      </c>
      <c r="E1255" s="125">
        <f>B1255/(B1255+Overview!$F$22)</f>
        <v>0.58823529411764708</v>
      </c>
      <c r="F1255" s="118">
        <f>EXP(Overview!$F$21/Overview!$F$5-Overview!$F$21/('='!C1255+273.15))</f>
        <v>1.2060497570954571</v>
      </c>
      <c r="G1255" s="77">
        <f t="shared" si="117"/>
        <v>3.3741803899507365</v>
      </c>
      <c r="H1255" s="115">
        <f t="shared" si="118"/>
        <v>0.58823529411764708</v>
      </c>
      <c r="I1255" s="80">
        <f>IF((A1255-Overview!$F$43)/365=ROUND((A1255-Overview!$F$43)/365,0),I1254*0.05,I1254+U1254)</f>
        <v>10355.0962868388</v>
      </c>
      <c r="J1255" s="70">
        <f>IF(D1255&lt;Overview!$F$16,1,'='!G1255/Overview!$F$26)</f>
        <v>146.06841514938253</v>
      </c>
      <c r="K1255" s="71">
        <f>IF(D1255&lt;Overview!$F$17,'='!G1255/Overview!$F$26,Overview!$F$33)</f>
        <v>9.1428571428571423</v>
      </c>
      <c r="L1255" s="72">
        <f t="shared" si="119"/>
        <v>9.1428571428571423</v>
      </c>
      <c r="M1255" s="81">
        <f>MIN(1,Overview!$F$44*F1255*(G1255-Overview!$F$25)^2+0.2)</f>
        <v>1</v>
      </c>
      <c r="N1255" s="48">
        <f>L1255*F1255*Overview!$F$8</f>
        <v>0.12482270400293095</v>
      </c>
      <c r="O1255" s="48">
        <f>F1255*Overview!$F$6</f>
        <v>2.3686817229354781E-3</v>
      </c>
      <c r="P1255" s="122">
        <f>N1255*(H1255/G1255-(1+Overview!$F$35/'='!G1255)/(Overview!$F$37*Overview!$F$33))/('='!H1255+Overview!$F$36)</f>
        <v>6.8588636261833773E-4</v>
      </c>
      <c r="Q1255" s="128">
        <f>(N1255/G1255-P1255)*H1255*Overview!$F$29*'='!G1255^3</f>
        <v>742.76550025194945</v>
      </c>
      <c r="R1255" s="57">
        <f t="shared" si="114"/>
        <v>0</v>
      </c>
      <c r="S1255" s="58">
        <f t="shared" si="115"/>
        <v>7.7143477149381164E-4</v>
      </c>
      <c r="T1255" s="58">
        <f>IF(D1255&lt;Overview!$F$18,(1-Overview!$F$9)*'='!Q1255-'='!D1255*'='!O1255,0)</f>
        <v>0</v>
      </c>
      <c r="U1255" s="54">
        <f>IF(D1255&gt;=Overview!$F$18,(1-Overview!$F$9)*'='!Q1255-Overview!$F$18*'='!O1255,0)</f>
        <v>62.864127088334264</v>
      </c>
      <c r="V1255" s="2"/>
      <c r="W1255" s="112">
        <f>G1255/Overview!$F$19</f>
        <v>4.9818107041942072</v>
      </c>
      <c r="X1255" s="60">
        <f>G1255^3*(1+H1255*Overview!$F$38)</f>
        <v>48.292854413437979</v>
      </c>
      <c r="Y1255" s="61">
        <f>G1255^3*Overview!$F$42*(1+Overview!$F$38*H1255)+I1255*Overview!$F$39/Overview!$F$40</f>
        <v>4.7963328994920493</v>
      </c>
      <c r="AD1255" s="2"/>
    </row>
    <row r="1256" spans="1:30">
      <c r="A1256" s="34">
        <v>1253</v>
      </c>
      <c r="B1256">
        <v>1</v>
      </c>
      <c r="C1256">
        <v>24</v>
      </c>
      <c r="D1256" s="149">
        <f t="shared" si="116"/>
        <v>178.09744310451387</v>
      </c>
      <c r="E1256" s="125">
        <f>B1256/(B1256+Overview!$F$22)</f>
        <v>0.58823529411764708</v>
      </c>
      <c r="F1256" s="118">
        <f>EXP(Overview!$F$21/Overview!$F$5-Overview!$F$21/('='!C1256+273.15))</f>
        <v>1.2060497570954571</v>
      </c>
      <c r="G1256" s="77">
        <f t="shared" si="117"/>
        <v>3.3749518247222303</v>
      </c>
      <c r="H1256" s="115">
        <f t="shared" si="118"/>
        <v>0.58823529411764708</v>
      </c>
      <c r="I1256" s="80">
        <f>IF((A1256-Overview!$F$43)/365=ROUND((A1256-Overview!$F$43)/365,0),I1255*0.05,I1255+U1255)</f>
        <v>10417.960413927134</v>
      </c>
      <c r="J1256" s="70">
        <f>IF(D1256&lt;Overview!$F$16,1,'='!G1256/Overview!$F$26)</f>
        <v>146.10181059403595</v>
      </c>
      <c r="K1256" s="71">
        <f>IF(D1256&lt;Overview!$F$17,'='!G1256/Overview!$F$26,Overview!$F$33)</f>
        <v>9.1428571428571423</v>
      </c>
      <c r="L1256" s="72">
        <f t="shared" si="119"/>
        <v>9.1428571428571423</v>
      </c>
      <c r="M1256" s="81">
        <f>MIN(1,Overview!$F$44*F1256*(G1256-Overview!$F$25)^2+0.2)</f>
        <v>1</v>
      </c>
      <c r="N1256" s="48">
        <f>L1256*F1256*Overview!$F$8</f>
        <v>0.12482270400293095</v>
      </c>
      <c r="O1256" s="48">
        <f>F1256*Overview!$F$6</f>
        <v>2.3686817229354781E-3</v>
      </c>
      <c r="P1256" s="122">
        <f>N1256*(H1256/G1256-(1+Overview!$F$35/'='!G1256)/(Overview!$F$37*Overview!$F$33))/('='!H1256+Overview!$F$36)</f>
        <v>6.8443389535172356E-4</v>
      </c>
      <c r="Q1256" s="128">
        <f>(N1256/G1256-P1256)*H1256*Overview!$F$29*'='!G1256^3</f>
        <v>743.13169908355906</v>
      </c>
      <c r="R1256" s="57">
        <f t="shared" si="114"/>
        <v>0</v>
      </c>
      <c r="S1256" s="58">
        <f t="shared" si="115"/>
        <v>7.6997714133968109E-4</v>
      </c>
      <c r="T1256" s="58">
        <f>IF(D1256&lt;Overview!$F$18,(1-Overview!$F$9)*'='!Q1256-'='!D1256*'='!O1256,0)</f>
        <v>0</v>
      </c>
      <c r="U1256" s="54">
        <f>IF(D1256&gt;=Overview!$F$18,(1-Overview!$F$9)*'='!Q1256-Overview!$F$18*'='!O1256,0)</f>
        <v>62.895327228787401</v>
      </c>
      <c r="V1256" s="2"/>
      <c r="W1256" s="112">
        <f>G1256/Overview!$F$19</f>
        <v>4.9829496895352579</v>
      </c>
      <c r="X1256" s="60">
        <f>G1256^3*(1+H1256*Overview!$F$38)</f>
        <v>48.325985397234319</v>
      </c>
      <c r="Y1256" s="61">
        <f>G1256^3*Overview!$F$42*(1+Overview!$F$38*H1256)+I1256*Overview!$F$39/Overview!$F$40</f>
        <v>4.8020464201017399</v>
      </c>
      <c r="AD1256" s="2"/>
    </row>
    <row r="1257" spans="1:30">
      <c r="A1257" s="34">
        <v>1254</v>
      </c>
      <c r="B1257">
        <v>1</v>
      </c>
      <c r="C1257">
        <v>24</v>
      </c>
      <c r="D1257" s="149">
        <f t="shared" si="116"/>
        <v>178.09744310451387</v>
      </c>
      <c r="E1257" s="125">
        <f>B1257/(B1257+Overview!$F$22)</f>
        <v>0.58823529411764708</v>
      </c>
      <c r="F1257" s="118">
        <f>EXP(Overview!$F$21/Overview!$F$5-Overview!$F$21/('='!C1257+273.15))</f>
        <v>1.2060497570954571</v>
      </c>
      <c r="G1257" s="77">
        <f t="shared" si="117"/>
        <v>3.3757218018635702</v>
      </c>
      <c r="H1257" s="115">
        <f t="shared" si="118"/>
        <v>0.58823529411764708</v>
      </c>
      <c r="I1257" s="80">
        <f>IF((A1257-Overview!$F$43)/365=ROUND((A1257-Overview!$F$43)/365,0),I1256*0.05,I1256+U1256)</f>
        <v>10480.855741155921</v>
      </c>
      <c r="J1257" s="70">
        <f>IF(D1257&lt;Overview!$F$16,1,'='!G1257/Overview!$F$26)</f>
        <v>146.13514293781691</v>
      </c>
      <c r="K1257" s="71">
        <f>IF(D1257&lt;Overview!$F$17,'='!G1257/Overview!$F$26,Overview!$F$33)</f>
        <v>9.1428571428571423</v>
      </c>
      <c r="L1257" s="72">
        <f t="shared" si="119"/>
        <v>9.1428571428571423</v>
      </c>
      <c r="M1257" s="81">
        <f>MIN(1,Overview!$F$44*F1257*(G1257-Overview!$F$25)^2+0.2)</f>
        <v>1</v>
      </c>
      <c r="N1257" s="48">
        <f>L1257*F1257*Overview!$F$8</f>
        <v>0.12482270400293095</v>
      </c>
      <c r="O1257" s="48">
        <f>F1257*Overview!$F$6</f>
        <v>2.3686817229354781E-3</v>
      </c>
      <c r="P1257" s="122">
        <f>N1257*(H1257/G1257-(1+Overview!$F$35/'='!G1257)/(Overview!$F$37*Overview!$F$33))/('='!H1257+Overview!$F$36)</f>
        <v>6.8298483449789438E-4</v>
      </c>
      <c r="Q1257" s="128">
        <f>(N1257/G1257-P1257)*H1257*Overview!$F$29*'='!G1257^3</f>
        <v>743.49730759683825</v>
      </c>
      <c r="R1257" s="57">
        <f t="shared" si="114"/>
        <v>0</v>
      </c>
      <c r="S1257" s="58">
        <f t="shared" si="115"/>
        <v>7.6852226538557473E-4</v>
      </c>
      <c r="T1257" s="58">
        <f>IF(D1257&lt;Overview!$F$18,(1-Overview!$F$9)*'='!Q1257-'='!D1257*'='!O1257,0)</f>
        <v>0</v>
      </c>
      <c r="U1257" s="54">
        <f>IF(D1257&gt;=Overview!$F$18,(1-Overview!$F$9)*'='!Q1257-Overview!$F$18*'='!O1257,0)</f>
        <v>62.926477074118786</v>
      </c>
      <c r="V1257" s="2"/>
      <c r="W1257" s="112">
        <f>G1257/Overview!$F$19</f>
        <v>4.9840865227573747</v>
      </c>
      <c r="X1257" s="60">
        <f>G1257^3*(1+H1257*Overview!$F$38)</f>
        <v>48.359068886339045</v>
      </c>
      <c r="Y1257" s="61">
        <f>G1257^3*Overview!$F$42*(1+Overview!$F$38*H1257)+I1257*Overview!$F$39/Overview!$F$40</f>
        <v>4.8077570219771077</v>
      </c>
      <c r="AD1257" s="2"/>
    </row>
    <row r="1258" spans="1:30">
      <c r="A1258" s="34">
        <v>1255</v>
      </c>
      <c r="B1258">
        <v>1</v>
      </c>
      <c r="C1258">
        <v>24</v>
      </c>
      <c r="D1258" s="149">
        <f t="shared" si="116"/>
        <v>178.09744310451387</v>
      </c>
      <c r="E1258" s="125">
        <f>B1258/(B1258+Overview!$F$22)</f>
        <v>0.58823529411764708</v>
      </c>
      <c r="F1258" s="118">
        <f>EXP(Overview!$F$21/Overview!$F$5-Overview!$F$21/('='!C1258+273.15))</f>
        <v>1.2060497570954571</v>
      </c>
      <c r="G1258" s="77">
        <f t="shared" si="117"/>
        <v>3.3764903241289557</v>
      </c>
      <c r="H1258" s="115">
        <f t="shared" si="118"/>
        <v>0.58823529411764708</v>
      </c>
      <c r="I1258" s="80">
        <f>IF((A1258-Overview!$F$43)/365=ROUND((A1258-Overview!$F$43)/365,0),I1257*0.05,I1257+U1257)</f>
        <v>10543.782218230041</v>
      </c>
      <c r="J1258" s="70">
        <f>IF(D1258&lt;Overview!$F$16,1,'='!G1258/Overview!$F$26)</f>
        <v>146.16841229995481</v>
      </c>
      <c r="K1258" s="71">
        <f>IF(D1258&lt;Overview!$F$17,'='!G1258/Overview!$F$26,Overview!$F$33)</f>
        <v>9.1428571428571423</v>
      </c>
      <c r="L1258" s="72">
        <f t="shared" si="119"/>
        <v>9.1428571428571423</v>
      </c>
      <c r="M1258" s="81">
        <f>MIN(1,Overview!$F$44*F1258*(G1258-Overview!$F$25)^2+0.2)</f>
        <v>1</v>
      </c>
      <c r="N1258" s="48">
        <f>L1258*F1258*Overview!$F$8</f>
        <v>0.12482270400293095</v>
      </c>
      <c r="O1258" s="48">
        <f>F1258*Overview!$F$6</f>
        <v>2.3686817229354781E-3</v>
      </c>
      <c r="P1258" s="122">
        <f>N1258*(H1258/G1258-(1+Overview!$F$35/'='!G1258)/(Overview!$F$37*Overview!$F$33))/('='!H1258+Overview!$F$36)</f>
        <v>6.8153917067003582E-4</v>
      </c>
      <c r="Q1258" s="128">
        <f>(N1258/G1258-P1258)*H1258*Overview!$F$29*'='!G1258^3</f>
        <v>743.86232653179457</v>
      </c>
      <c r="R1258" s="57">
        <f t="shared" si="114"/>
        <v>0</v>
      </c>
      <c r="S1258" s="58">
        <f t="shared" si="115"/>
        <v>7.6707013842741624E-4</v>
      </c>
      <c r="T1258" s="58">
        <f>IF(D1258&lt;Overview!$F$18,(1-Overview!$F$9)*'='!Q1258-'='!D1258*'='!O1258,0)</f>
        <v>0</v>
      </c>
      <c r="U1258" s="54">
        <f>IF(D1258&gt;=Overview!$F$18,(1-Overview!$F$9)*'='!Q1258-Overview!$F$18*'='!O1258,0)</f>
        <v>62.957576687377063</v>
      </c>
      <c r="V1258" s="2"/>
      <c r="W1258" s="112">
        <f>G1258/Overview!$F$19</f>
        <v>4.9852212079269975</v>
      </c>
      <c r="X1258" s="60">
        <f>G1258^3*(1+H1258*Overview!$F$38)</f>
        <v>48.392104916893437</v>
      </c>
      <c r="Y1258" s="61">
        <f>G1258^3*Overview!$F$42*(1+Overview!$F$38*H1258)+I1258*Overview!$F$39/Overview!$F$40</f>
        <v>4.8134647061853153</v>
      </c>
      <c r="AD1258" s="2"/>
    </row>
    <row r="1259" spans="1:30">
      <c r="A1259" s="34">
        <v>1256</v>
      </c>
      <c r="B1259">
        <v>1</v>
      </c>
      <c r="C1259">
        <v>24</v>
      </c>
      <c r="D1259" s="149">
        <f t="shared" si="116"/>
        <v>178.09744310451387</v>
      </c>
      <c r="E1259" s="125">
        <f>B1259/(B1259+Overview!$F$22)</f>
        <v>0.58823529411764708</v>
      </c>
      <c r="F1259" s="118">
        <f>EXP(Overview!$F$21/Overview!$F$5-Overview!$F$21/('='!C1259+273.15))</f>
        <v>1.2060497570954571</v>
      </c>
      <c r="G1259" s="77">
        <f t="shared" si="117"/>
        <v>3.3772573942673829</v>
      </c>
      <c r="H1259" s="115">
        <f t="shared" si="118"/>
        <v>0.58823529411764708</v>
      </c>
      <c r="I1259" s="80">
        <f>IF((A1259-Overview!$F$43)/365=ROUND((A1259-Overview!$F$43)/365,0),I1258*0.05,I1258+U1258)</f>
        <v>10606.739794917417</v>
      </c>
      <c r="J1259" s="70">
        <f>IF(D1259&lt;Overview!$F$16,1,'='!G1259/Overview!$F$26)</f>
        <v>146.20161879945383</v>
      </c>
      <c r="K1259" s="71">
        <f>IF(D1259&lt;Overview!$F$17,'='!G1259/Overview!$F$26,Overview!$F$33)</f>
        <v>9.1428571428571423</v>
      </c>
      <c r="L1259" s="72">
        <f t="shared" si="119"/>
        <v>9.1428571428571423</v>
      </c>
      <c r="M1259" s="81">
        <f>MIN(1,Overview!$F$44*F1259*(G1259-Overview!$F$25)^2+0.2)</f>
        <v>1</v>
      </c>
      <c r="N1259" s="48">
        <f>L1259*F1259*Overview!$F$8</f>
        <v>0.12482270400293095</v>
      </c>
      <c r="O1259" s="48">
        <f>F1259*Overview!$F$6</f>
        <v>2.3686817229354781E-3</v>
      </c>
      <c r="P1259" s="122">
        <f>N1259*(H1259/G1259-(1+Overview!$F$35/'='!G1259)/(Overview!$F$37*Overview!$F$33))/('='!H1259+Overview!$F$36)</f>
        <v>6.8009689451317148E-4</v>
      </c>
      <c r="Q1259" s="128">
        <f>(N1259/G1259-P1259)*H1259*Overview!$F$29*'='!G1259^3</f>
        <v>744.22675662840857</v>
      </c>
      <c r="R1259" s="57">
        <f t="shared" si="114"/>
        <v>0</v>
      </c>
      <c r="S1259" s="58">
        <f t="shared" si="115"/>
        <v>7.6562075527096421E-4</v>
      </c>
      <c r="T1259" s="58">
        <f>IF(D1259&lt;Overview!$F$18,(1-Overview!$F$9)*'='!Q1259-'='!D1259*'='!O1259,0)</f>
        <v>0</v>
      </c>
      <c r="U1259" s="54">
        <f>IF(D1259&gt;=Overview!$F$18,(1-Overview!$F$9)*'='!Q1259-Overview!$F$18*'='!O1259,0)</f>
        <v>62.988626131608576</v>
      </c>
      <c r="V1259" s="2"/>
      <c r="W1259" s="112">
        <f>G1259/Overview!$F$19</f>
        <v>4.9863537491028831</v>
      </c>
      <c r="X1259" s="60">
        <f>G1259^3*(1+H1259*Overview!$F$38)</f>
        <v>48.425093525153464</v>
      </c>
      <c r="Y1259" s="61">
        <f>G1259^3*Overview!$F$42*(1+Overview!$F$38*H1259)+I1259*Overview!$F$39/Overview!$F$40</f>
        <v>4.8191694738065864</v>
      </c>
      <c r="AD1259" s="2"/>
    </row>
    <row r="1260" spans="1:30">
      <c r="A1260" s="34">
        <v>1257</v>
      </c>
      <c r="B1260">
        <v>1</v>
      </c>
      <c r="C1260">
        <v>24</v>
      </c>
      <c r="D1260" s="149">
        <f t="shared" si="116"/>
        <v>178.09744310451387</v>
      </c>
      <c r="E1260" s="125">
        <f>B1260/(B1260+Overview!$F$22)</f>
        <v>0.58823529411764708</v>
      </c>
      <c r="F1260" s="118">
        <f>EXP(Overview!$F$21/Overview!$F$5-Overview!$F$21/('='!C1260+273.15))</f>
        <v>1.2060497570954571</v>
      </c>
      <c r="G1260" s="77">
        <f t="shared" si="117"/>
        <v>3.378023015022654</v>
      </c>
      <c r="H1260" s="115">
        <f t="shared" si="118"/>
        <v>0.58823529411764708</v>
      </c>
      <c r="I1260" s="80">
        <f>IF((A1260-Overview!$F$43)/365=ROUND((A1260-Overview!$F$43)/365,0),I1259*0.05,I1259+U1259)</f>
        <v>10669.728421049025</v>
      </c>
      <c r="J1260" s="70">
        <f>IF(D1260&lt;Overview!$F$16,1,'='!G1260/Overview!$F$26)</f>
        <v>146.23476255509325</v>
      </c>
      <c r="K1260" s="71">
        <f>IF(D1260&lt;Overview!$F$17,'='!G1260/Overview!$F$26,Overview!$F$33)</f>
        <v>9.1428571428571423</v>
      </c>
      <c r="L1260" s="72">
        <f t="shared" si="119"/>
        <v>9.1428571428571423</v>
      </c>
      <c r="M1260" s="81">
        <f>MIN(1,Overview!$F$44*F1260*(G1260-Overview!$F$25)^2+0.2)</f>
        <v>1</v>
      </c>
      <c r="N1260" s="48">
        <f>L1260*F1260*Overview!$F$8</f>
        <v>0.12482270400293095</v>
      </c>
      <c r="O1260" s="48">
        <f>F1260*Overview!$F$6</f>
        <v>2.3686817229354781E-3</v>
      </c>
      <c r="P1260" s="122">
        <f>N1260*(H1260/G1260-(1+Overview!$F$35/'='!G1260)/(Overview!$F$37*Overview!$F$33))/('='!H1260+Overview!$F$36)</f>
        <v>6.7865799670402546E-4</v>
      </c>
      <c r="Q1260" s="128">
        <f>(N1260/G1260-P1260)*H1260*Overview!$F$29*'='!G1260^3</f>
        <v>744.59059862662775</v>
      </c>
      <c r="R1260" s="57">
        <f t="shared" si="114"/>
        <v>0</v>
      </c>
      <c r="S1260" s="58">
        <f t="shared" si="115"/>
        <v>7.6417411073178892E-4</v>
      </c>
      <c r="T1260" s="58">
        <f>IF(D1260&lt;Overview!$F$18,(1-Overview!$F$9)*'='!Q1260-'='!D1260*'='!O1260,0)</f>
        <v>0</v>
      </c>
      <c r="U1260" s="54">
        <f>IF(D1260&gt;=Overview!$F$18,(1-Overview!$F$9)*'='!Q1260-Overview!$F$18*'='!O1260,0)</f>
        <v>63.019625469856855</v>
      </c>
      <c r="V1260" s="2"/>
      <c r="W1260" s="112">
        <f>G1260/Overview!$F$19</f>
        <v>4.9874841503361198</v>
      </c>
      <c r="X1260" s="60">
        <f>G1260^3*(1+H1260*Overview!$F$38)</f>
        <v>48.458034747488938</v>
      </c>
      <c r="Y1260" s="61">
        <f>G1260^3*Overview!$F$42*(1+Overview!$F$38*H1260)+I1260*Overview!$F$39/Overview!$F$40</f>
        <v>4.8248713259341347</v>
      </c>
      <c r="AD1260" s="2"/>
    </row>
    <row r="1261" spans="1:30">
      <c r="A1261" s="34">
        <v>1258</v>
      </c>
      <c r="B1261">
        <v>1</v>
      </c>
      <c r="C1261">
        <v>24</v>
      </c>
      <c r="D1261" s="149">
        <f t="shared" si="116"/>
        <v>178.09744310451387</v>
      </c>
      <c r="E1261" s="125">
        <f>B1261/(B1261+Overview!$F$22)</f>
        <v>0.58823529411764708</v>
      </c>
      <c r="F1261" s="118">
        <f>EXP(Overview!$F$21/Overview!$F$5-Overview!$F$21/('='!C1261+273.15))</f>
        <v>1.2060497570954571</v>
      </c>
      <c r="G1261" s="77">
        <f t="shared" si="117"/>
        <v>3.3787871891333858</v>
      </c>
      <c r="H1261" s="115">
        <f t="shared" si="118"/>
        <v>0.58823529411764708</v>
      </c>
      <c r="I1261" s="80">
        <f>IF((A1261-Overview!$F$43)/365=ROUND((A1261-Overview!$F$43)/365,0),I1260*0.05,I1260+U1260)</f>
        <v>10732.748046518882</v>
      </c>
      <c r="J1261" s="70">
        <f>IF(D1261&lt;Overview!$F$16,1,'='!G1261/Overview!$F$26)</f>
        <v>146.26784368542798</v>
      </c>
      <c r="K1261" s="71">
        <f>IF(D1261&lt;Overview!$F$17,'='!G1261/Overview!$F$26,Overview!$F$33)</f>
        <v>9.1428571428571423</v>
      </c>
      <c r="L1261" s="72">
        <f t="shared" si="119"/>
        <v>9.1428571428571423</v>
      </c>
      <c r="M1261" s="81">
        <f>MIN(1,Overview!$F$44*F1261*(G1261-Overview!$F$25)^2+0.2)</f>
        <v>1</v>
      </c>
      <c r="N1261" s="48">
        <f>L1261*F1261*Overview!$F$8</f>
        <v>0.12482270400293095</v>
      </c>
      <c r="O1261" s="48">
        <f>F1261*Overview!$F$6</f>
        <v>2.3686817229354781E-3</v>
      </c>
      <c r="P1261" s="122">
        <f>N1261*(H1261/G1261-(1+Overview!$F$35/'='!G1261)/(Overview!$F$37*Overview!$F$33))/('='!H1261+Overview!$F$36)</f>
        <v>6.7722246795089462E-4</v>
      </c>
      <c r="Q1261" s="128">
        <f>(N1261/G1261-P1261)*H1261*Overview!$F$29*'='!G1261^3</f>
        <v>744.95385326636313</v>
      </c>
      <c r="R1261" s="57">
        <f t="shared" si="114"/>
        <v>0</v>
      </c>
      <c r="S1261" s="58">
        <f t="shared" si="115"/>
        <v>7.6273019963525926E-4</v>
      </c>
      <c r="T1261" s="58">
        <f>IF(D1261&lt;Overview!$F$18,(1-Overview!$F$9)*'='!Q1261-'='!D1261*'='!O1261,0)</f>
        <v>0</v>
      </c>
      <c r="U1261" s="54">
        <f>IF(D1261&gt;=Overview!$F$18,(1-Overview!$F$9)*'='!Q1261-Overview!$F$18*'='!O1261,0)</f>
        <v>63.05057476516231</v>
      </c>
      <c r="V1261" s="2"/>
      <c r="W1261" s="112">
        <f>G1261/Overview!$F$19</f>
        <v>4.9886124156701399</v>
      </c>
      <c r="X1261" s="60">
        <f>G1261^3*(1+H1261*Overview!$F$38)</f>
        <v>48.490928620382746</v>
      </c>
      <c r="Y1261" s="61">
        <f>G1261^3*Overview!$F$42*(1+Overview!$F$38*H1261)+I1261*Overview!$F$39/Overview!$F$40</f>
        <v>4.830570263674085</v>
      </c>
      <c r="AD1261" s="2"/>
    </row>
    <row r="1262" spans="1:30">
      <c r="A1262" s="34">
        <v>1259</v>
      </c>
      <c r="B1262">
        <v>1</v>
      </c>
      <c r="C1262">
        <v>24</v>
      </c>
      <c r="D1262" s="149">
        <f t="shared" si="116"/>
        <v>178.09744310451387</v>
      </c>
      <c r="E1262" s="125">
        <f>B1262/(B1262+Overview!$F$22)</f>
        <v>0.58823529411764708</v>
      </c>
      <c r="F1262" s="118">
        <f>EXP(Overview!$F$21/Overview!$F$5-Overview!$F$21/('='!C1262+273.15))</f>
        <v>1.2060497570954571</v>
      </c>
      <c r="G1262" s="77">
        <f t="shared" si="117"/>
        <v>3.3795499193330212</v>
      </c>
      <c r="H1262" s="115">
        <f t="shared" si="118"/>
        <v>0.58823529411764708</v>
      </c>
      <c r="I1262" s="80">
        <f>IF((A1262-Overview!$F$43)/365=ROUND((A1262-Overview!$F$43)/365,0),I1261*0.05,I1261+U1261)</f>
        <v>10795.798621284044</v>
      </c>
      <c r="J1262" s="70">
        <f>IF(D1262&lt;Overview!$F$16,1,'='!G1262/Overview!$F$26)</f>
        <v>146.30086230878879</v>
      </c>
      <c r="K1262" s="71">
        <f>IF(D1262&lt;Overview!$F$17,'='!G1262/Overview!$F$26,Overview!$F$33)</f>
        <v>9.1428571428571423</v>
      </c>
      <c r="L1262" s="72">
        <f t="shared" si="119"/>
        <v>9.1428571428571423</v>
      </c>
      <c r="M1262" s="81">
        <f>MIN(1,Overview!$F$44*F1262*(G1262-Overview!$F$25)^2+0.2)</f>
        <v>1</v>
      </c>
      <c r="N1262" s="48">
        <f>L1262*F1262*Overview!$F$8</f>
        <v>0.12482270400293095</v>
      </c>
      <c r="O1262" s="48">
        <f>F1262*Overview!$F$6</f>
        <v>2.3686817229354781E-3</v>
      </c>
      <c r="P1262" s="122">
        <f>N1262*(H1262/G1262-(1+Overview!$F$35/'='!G1262)/(Overview!$F$37*Overview!$F$33))/('='!H1262+Overview!$F$36)</f>
        <v>6.7579029899351246E-4</v>
      </c>
      <c r="Q1262" s="128">
        <f>(N1262/G1262-P1262)*H1262*Overview!$F$29*'='!G1262^3</f>
        <v>745.31652128748283</v>
      </c>
      <c r="R1262" s="57">
        <f t="shared" si="114"/>
        <v>0</v>
      </c>
      <c r="S1262" s="58">
        <f t="shared" si="115"/>
        <v>7.61289016816521E-4</v>
      </c>
      <c r="T1262" s="58">
        <f>IF(D1262&lt;Overview!$F$18,(1-Overview!$F$9)*'='!Q1262-'='!D1262*'='!O1262,0)</f>
        <v>0</v>
      </c>
      <c r="U1262" s="54">
        <f>IF(D1262&gt;=Overview!$F$18,(1-Overview!$F$9)*'='!Q1262-Overview!$F$18*'='!O1262,0)</f>
        <v>63.081474080561705</v>
      </c>
      <c r="V1262" s="2"/>
      <c r="W1262" s="112">
        <f>G1262/Overview!$F$19</f>
        <v>4.9897385491407373</v>
      </c>
      <c r="X1262" s="60">
        <f>G1262^3*(1+H1262*Overview!$F$38)</f>
        <v>48.523775180429993</v>
      </c>
      <c r="Y1262" s="61">
        <f>G1262^3*Overview!$F$42*(1+Overview!$F$38*H1262)+I1262*Overview!$F$39/Overview!$F$40</f>
        <v>4.8362662881454055</v>
      </c>
      <c r="AD1262" s="2"/>
    </row>
    <row r="1263" spans="1:30">
      <c r="A1263" s="34">
        <v>1260</v>
      </c>
      <c r="B1263">
        <v>1</v>
      </c>
      <c r="C1263">
        <v>24</v>
      </c>
      <c r="D1263" s="149">
        <f t="shared" si="116"/>
        <v>178.09744310451387</v>
      </c>
      <c r="E1263" s="125">
        <f>B1263/(B1263+Overview!$F$22)</f>
        <v>0.58823529411764708</v>
      </c>
      <c r="F1263" s="118">
        <f>EXP(Overview!$F$21/Overview!$F$5-Overview!$F$21/('='!C1263+273.15))</f>
        <v>1.2060497570954571</v>
      </c>
      <c r="G1263" s="77">
        <f t="shared" si="117"/>
        <v>3.3803112083498377</v>
      </c>
      <c r="H1263" s="115">
        <f t="shared" si="118"/>
        <v>0.58823529411764708</v>
      </c>
      <c r="I1263" s="80">
        <f>IF((A1263-Overview!$F$43)/365=ROUND((A1263-Overview!$F$43)/365,0),I1262*0.05,I1262+U1262)</f>
        <v>10858.880095364606</v>
      </c>
      <c r="J1263" s="70">
        <f>IF(D1263&lt;Overview!$F$16,1,'='!G1263/Overview!$F$26)</f>
        <v>146.33381854328303</v>
      </c>
      <c r="K1263" s="71">
        <f>IF(D1263&lt;Overview!$F$17,'='!G1263/Overview!$F$26,Overview!$F$33)</f>
        <v>9.1428571428571423</v>
      </c>
      <c r="L1263" s="72">
        <f t="shared" si="119"/>
        <v>9.1428571428571423</v>
      </c>
      <c r="M1263" s="81">
        <f>MIN(1,Overview!$F$44*F1263*(G1263-Overview!$F$25)^2+0.2)</f>
        <v>1</v>
      </c>
      <c r="N1263" s="48">
        <f>L1263*F1263*Overview!$F$8</f>
        <v>0.12482270400293095</v>
      </c>
      <c r="O1263" s="48">
        <f>F1263*Overview!$F$6</f>
        <v>2.3686817229354781E-3</v>
      </c>
      <c r="P1263" s="122">
        <f>N1263*(H1263/G1263-(1+Overview!$F$35/'='!G1263)/(Overview!$F$37*Overview!$F$33))/('='!H1263+Overview!$F$36)</f>
        <v>6.7436148060291787E-4</v>
      </c>
      <c r="Q1263" s="128">
        <f>(N1263/G1263-P1263)*H1263*Overview!$F$29*'='!G1263^3</f>
        <v>745.6786034298085</v>
      </c>
      <c r="R1263" s="57">
        <f t="shared" si="114"/>
        <v>0</v>
      </c>
      <c r="S1263" s="58">
        <f t="shared" si="115"/>
        <v>7.598505571204784E-4</v>
      </c>
      <c r="T1263" s="58">
        <f>IF(D1263&lt;Overview!$F$18,(1-Overview!$F$9)*'='!Q1263-'='!D1263*'='!O1263,0)</f>
        <v>0</v>
      </c>
      <c r="U1263" s="54">
        <f>IF(D1263&gt;=Overview!$F$18,(1-Overview!$F$9)*'='!Q1263-Overview!$F$18*'='!O1263,0)</f>
        <v>63.112323479087856</v>
      </c>
      <c r="V1263" s="2"/>
      <c r="W1263" s="112">
        <f>G1263/Overview!$F$19</f>
        <v>4.9908625547760783</v>
      </c>
      <c r="X1263" s="60">
        <f>G1263^3*(1+H1263*Overview!$F$38)</f>
        <v>48.556574464337331</v>
      </c>
      <c r="Y1263" s="61">
        <f>G1263^3*Overview!$F$42*(1+Overview!$F$38*H1263)+I1263*Overview!$F$39/Overview!$F$40</f>
        <v>4.8419594004798396</v>
      </c>
      <c r="AD1263" s="2"/>
    </row>
    <row r="1264" spans="1:30">
      <c r="A1264" s="34">
        <v>1261</v>
      </c>
      <c r="B1264">
        <v>1</v>
      </c>
      <c r="C1264">
        <v>24</v>
      </c>
      <c r="D1264" s="149">
        <f t="shared" si="116"/>
        <v>178.09744310451387</v>
      </c>
      <c r="E1264" s="125">
        <f>B1264/(B1264+Overview!$F$22)</f>
        <v>0.58823529411764708</v>
      </c>
      <c r="F1264" s="118">
        <f>EXP(Overview!$F$21/Overview!$F$5-Overview!$F$21/('='!C1264+273.15))</f>
        <v>1.2060497570954571</v>
      </c>
      <c r="G1264" s="77">
        <f t="shared" si="117"/>
        <v>3.3810710589069584</v>
      </c>
      <c r="H1264" s="115">
        <f t="shared" si="118"/>
        <v>0.58823529411764708</v>
      </c>
      <c r="I1264" s="80">
        <f>IF((A1264-Overview!$F$43)/365=ROUND((A1264-Overview!$F$43)/365,0),I1263*0.05,I1263+U1263)</f>
        <v>10921.992418843694</v>
      </c>
      <c r="J1264" s="70">
        <f>IF(D1264&lt;Overview!$F$16,1,'='!G1264/Overview!$F$26)</f>
        <v>146.36671250679473</v>
      </c>
      <c r="K1264" s="71">
        <f>IF(D1264&lt;Overview!$F$17,'='!G1264/Overview!$F$26,Overview!$F$33)</f>
        <v>9.1428571428571423</v>
      </c>
      <c r="L1264" s="72">
        <f t="shared" si="119"/>
        <v>9.1428571428571423</v>
      </c>
      <c r="M1264" s="81">
        <f>MIN(1,Overview!$F$44*F1264*(G1264-Overview!$F$25)^2+0.2)</f>
        <v>1</v>
      </c>
      <c r="N1264" s="48">
        <f>L1264*F1264*Overview!$F$8</f>
        <v>0.12482270400293095</v>
      </c>
      <c r="O1264" s="48">
        <f>F1264*Overview!$F$6</f>
        <v>2.3686817229354781E-3</v>
      </c>
      <c r="P1264" s="122">
        <f>N1264*(H1264/G1264-(1+Overview!$F$35/'='!G1264)/(Overview!$F$37*Overview!$F$33))/('='!H1264+Overview!$F$36)</f>
        <v>6.7293600358132389E-4</v>
      </c>
      <c r="Q1264" s="128">
        <f>(N1264/G1264-P1264)*H1264*Overview!$F$29*'='!G1264^3</f>
        <v>746.0401004331103</v>
      </c>
      <c r="R1264" s="57">
        <f t="shared" si="114"/>
        <v>0</v>
      </c>
      <c r="S1264" s="58">
        <f t="shared" si="115"/>
        <v>7.5841481540177454E-4</v>
      </c>
      <c r="T1264" s="58">
        <f>IF(D1264&lt;Overview!$F$18,(1-Overview!$F$9)*'='!Q1264-'='!D1264*'='!O1264,0)</f>
        <v>0</v>
      </c>
      <c r="U1264" s="54">
        <f>IF(D1264&gt;=Overview!$F$18,(1-Overview!$F$9)*'='!Q1264-Overview!$F$18*'='!O1264,0)</f>
        <v>63.143123023769164</v>
      </c>
      <c r="V1264" s="2"/>
      <c r="W1264" s="112">
        <f>G1264/Overview!$F$19</f>
        <v>4.9919844365967201</v>
      </c>
      <c r="X1264" s="60">
        <f>G1264^3*(1+H1264*Overview!$F$38)</f>
        <v>48.589326508922028</v>
      </c>
      <c r="Y1264" s="61">
        <f>G1264^3*Overview!$F$42*(1+Overview!$F$38*H1264)+I1264*Overview!$F$39/Overview!$F$40</f>
        <v>4.8476496018218267</v>
      </c>
      <c r="AD1264" s="2"/>
    </row>
    <row r="1265" spans="1:30">
      <c r="A1265" s="34">
        <v>1262</v>
      </c>
      <c r="B1265">
        <v>1</v>
      </c>
      <c r="C1265">
        <v>24</v>
      </c>
      <c r="D1265" s="149">
        <f t="shared" si="116"/>
        <v>178.09744310451387</v>
      </c>
      <c r="E1265" s="125">
        <f>B1265/(B1265+Overview!$F$22)</f>
        <v>0.58823529411764708</v>
      </c>
      <c r="F1265" s="118">
        <f>EXP(Overview!$F$21/Overview!$F$5-Overview!$F$21/('='!C1265+273.15))</f>
        <v>1.2060497570954571</v>
      </c>
      <c r="G1265" s="77">
        <f t="shared" si="117"/>
        <v>3.3818294737223602</v>
      </c>
      <c r="H1265" s="115">
        <f t="shared" si="118"/>
        <v>0.58823529411764708</v>
      </c>
      <c r="I1265" s="80">
        <f>IF((A1265-Overview!$F$43)/365=ROUND((A1265-Overview!$F$43)/365,0),I1264*0.05,I1264+U1264)</f>
        <v>10985.135541867463</v>
      </c>
      <c r="J1265" s="70">
        <f>IF(D1265&lt;Overview!$F$16,1,'='!G1265/Overview!$F$26)</f>
        <v>146.3995443169853</v>
      </c>
      <c r="K1265" s="71">
        <f>IF(D1265&lt;Overview!$F$17,'='!G1265/Overview!$F$26,Overview!$F$33)</f>
        <v>9.1428571428571423</v>
      </c>
      <c r="L1265" s="72">
        <f t="shared" si="119"/>
        <v>9.1428571428571423</v>
      </c>
      <c r="M1265" s="81">
        <f>MIN(1,Overview!$F$44*F1265*(G1265-Overview!$F$25)^2+0.2)</f>
        <v>1</v>
      </c>
      <c r="N1265" s="48">
        <f>L1265*F1265*Overview!$F$8</f>
        <v>0.12482270400293095</v>
      </c>
      <c r="O1265" s="48">
        <f>F1265*Overview!$F$6</f>
        <v>2.3686817229354781E-3</v>
      </c>
      <c r="P1265" s="122">
        <f>N1265*(H1265/G1265-(1+Overview!$F$35/'='!G1265)/(Overview!$F$37*Overview!$F$33))/('='!H1265+Overview!$F$36)</f>
        <v>6.7151385876199152E-4</v>
      </c>
      <c r="Q1265" s="128">
        <f>(N1265/G1265-P1265)*H1265*Overview!$F$29*'='!G1265^3</f>
        <v>746.40101303710196</v>
      </c>
      <c r="R1265" s="57">
        <f t="shared" si="114"/>
        <v>0</v>
      </c>
      <c r="S1265" s="58">
        <f t="shared" si="115"/>
        <v>7.5698178652477911E-4</v>
      </c>
      <c r="T1265" s="58">
        <f>IF(D1265&lt;Overview!$F$18,(1-Overview!$F$9)*'='!Q1265-'='!D1265*'='!O1265,0)</f>
        <v>0</v>
      </c>
      <c r="U1265" s="54">
        <f>IF(D1265&gt;=Overview!$F$18,(1-Overview!$F$9)*'='!Q1265-Overview!$F$18*'='!O1265,0)</f>
        <v>63.173872777629256</v>
      </c>
      <c r="V1265" s="2"/>
      <c r="W1265" s="112">
        <f>G1265/Overview!$F$19</f>
        <v>4.9931041986156215</v>
      </c>
      <c r="X1265" s="60">
        <f>G1265^3*(1+H1265*Overview!$F$38)</f>
        <v>48.622031351111339</v>
      </c>
      <c r="Y1265" s="61">
        <f>G1265^3*Overview!$F$42*(1+Overview!$F$38*H1265)+I1265*Overview!$F$39/Overview!$F$40</f>
        <v>4.8533368933284429</v>
      </c>
      <c r="AD1265" s="2"/>
    </row>
    <row r="1266" spans="1:30">
      <c r="A1266" s="34">
        <v>1263</v>
      </c>
      <c r="B1266">
        <v>1</v>
      </c>
      <c r="C1266">
        <v>24</v>
      </c>
      <c r="D1266" s="149">
        <f t="shared" si="116"/>
        <v>178.09744310451387</v>
      </c>
      <c r="E1266" s="125">
        <f>B1266/(B1266+Overview!$F$22)</f>
        <v>0.58823529411764708</v>
      </c>
      <c r="F1266" s="118">
        <f>EXP(Overview!$F$21/Overview!$F$5-Overview!$F$21/('='!C1266+273.15))</f>
        <v>1.2060497570954571</v>
      </c>
      <c r="G1266" s="77">
        <f t="shared" si="117"/>
        <v>3.3825864555088851</v>
      </c>
      <c r="H1266" s="115">
        <f t="shared" si="118"/>
        <v>0.58823529411764708</v>
      </c>
      <c r="I1266" s="80">
        <f>IF((A1266-Overview!$F$43)/365=ROUND((A1266-Overview!$F$43)/365,0),I1265*0.05,I1265+U1265)</f>
        <v>11048.309414645093</v>
      </c>
      <c r="J1266" s="70">
        <f>IF(D1266&lt;Overview!$F$16,1,'='!G1266/Overview!$F$26)</f>
        <v>146.43231409129373</v>
      </c>
      <c r="K1266" s="71">
        <f>IF(D1266&lt;Overview!$F$17,'='!G1266/Overview!$F$26,Overview!$F$33)</f>
        <v>9.1428571428571423</v>
      </c>
      <c r="L1266" s="72">
        <f t="shared" si="119"/>
        <v>9.1428571428571423</v>
      </c>
      <c r="M1266" s="81">
        <f>MIN(1,Overview!$F$44*F1266*(G1266-Overview!$F$25)^2+0.2)</f>
        <v>1</v>
      </c>
      <c r="N1266" s="48">
        <f>L1266*F1266*Overview!$F$8</f>
        <v>0.12482270400293095</v>
      </c>
      <c r="O1266" s="48">
        <f>F1266*Overview!$F$6</f>
        <v>2.3686817229354781E-3</v>
      </c>
      <c r="P1266" s="122">
        <f>N1266*(H1266/G1266-(1+Overview!$F$35/'='!G1266)/(Overview!$F$37*Overview!$F$33))/('='!H1266+Overview!$F$36)</f>
        <v>6.7009503700909371E-4</v>
      </c>
      <c r="Q1266" s="128">
        <f>(N1266/G1266-P1266)*H1266*Overview!$F$29*'='!G1266^3</f>
        <v>746.76134198143586</v>
      </c>
      <c r="R1266" s="57">
        <f t="shared" si="114"/>
        <v>0</v>
      </c>
      <c r="S1266" s="58">
        <f t="shared" si="115"/>
        <v>7.5555146536356174E-4</v>
      </c>
      <c r="T1266" s="58">
        <f>IF(D1266&lt;Overview!$F$18,(1-Overview!$F$9)*'='!Q1266-'='!D1266*'='!O1266,0)</f>
        <v>0</v>
      </c>
      <c r="U1266" s="54">
        <f>IF(D1266&gt;=Overview!$F$18,(1-Overview!$F$9)*'='!Q1266-Overview!$F$18*'='!O1266,0)</f>
        <v>63.204572803686503</v>
      </c>
      <c r="V1266" s="2"/>
      <c r="W1266" s="112">
        <f>G1266/Overview!$F$19</f>
        <v>4.994221844838159</v>
      </c>
      <c r="X1266" s="60">
        <f>G1266^3*(1+H1266*Overview!$F$38)</f>
        <v>48.654689027941586</v>
      </c>
      <c r="Y1266" s="61">
        <f>G1266^3*Overview!$F$42*(1+Overview!$F$38*H1266)+I1266*Overview!$F$39/Overview!$F$40</f>
        <v>4.8590212761693197</v>
      </c>
      <c r="AD1266" s="2"/>
    </row>
    <row r="1267" spans="1:30">
      <c r="A1267" s="34">
        <v>1264</v>
      </c>
      <c r="B1267">
        <v>1</v>
      </c>
      <c r="C1267">
        <v>24</v>
      </c>
      <c r="D1267" s="149">
        <f t="shared" si="116"/>
        <v>178.09744310451387</v>
      </c>
      <c r="E1267" s="125">
        <f>B1267/(B1267+Overview!$F$22)</f>
        <v>0.58823529411764708</v>
      </c>
      <c r="F1267" s="118">
        <f>EXP(Overview!$F$21/Overview!$F$5-Overview!$F$21/('='!C1267+273.15))</f>
        <v>1.2060497570954571</v>
      </c>
      <c r="G1267" s="77">
        <f t="shared" si="117"/>
        <v>3.3833420069742486</v>
      </c>
      <c r="H1267" s="115">
        <f t="shared" si="118"/>
        <v>0.58823529411764708</v>
      </c>
      <c r="I1267" s="80">
        <f>IF((A1267-Overview!$F$43)/365=ROUND((A1267-Overview!$F$43)/365,0),I1266*0.05,I1266+U1266)</f>
        <v>11111.51398744878</v>
      </c>
      <c r="J1267" s="70">
        <f>IF(D1267&lt;Overview!$F$16,1,'='!G1267/Overview!$F$26)</f>
        <v>146.46502194693718</v>
      </c>
      <c r="K1267" s="71">
        <f>IF(D1267&lt;Overview!$F$17,'='!G1267/Overview!$F$26,Overview!$F$33)</f>
        <v>9.1428571428571423</v>
      </c>
      <c r="L1267" s="72">
        <f t="shared" si="119"/>
        <v>9.1428571428571423</v>
      </c>
      <c r="M1267" s="81">
        <f>MIN(1,Overview!$F$44*F1267*(G1267-Overview!$F$25)^2+0.2)</f>
        <v>1</v>
      </c>
      <c r="N1267" s="48">
        <f>L1267*F1267*Overview!$F$8</f>
        <v>0.12482270400293095</v>
      </c>
      <c r="O1267" s="48">
        <f>F1267*Overview!$F$6</f>
        <v>2.3686817229354781E-3</v>
      </c>
      <c r="P1267" s="122">
        <f>N1267*(H1267/G1267-(1+Overview!$F$35/'='!G1267)/(Overview!$F$37*Overview!$F$33))/('='!H1267+Overview!$F$36)</f>
        <v>6.6867952921759091E-4</v>
      </c>
      <c r="Q1267" s="128">
        <f>(N1267/G1267-P1267)*H1267*Overview!$F$29*'='!G1267^3</f>
        <v>747.12108800569888</v>
      </c>
      <c r="R1267" s="57">
        <f t="shared" si="114"/>
        <v>0</v>
      </c>
      <c r="S1267" s="58">
        <f t="shared" si="115"/>
        <v>7.541238468018798E-4</v>
      </c>
      <c r="T1267" s="58">
        <f>IF(D1267&lt;Overview!$F$18,(1-Overview!$F$9)*'='!Q1267-'='!D1267*'='!O1267,0)</f>
        <v>0</v>
      </c>
      <c r="U1267" s="54">
        <f>IF(D1267&gt;=Overview!$F$18,(1-Overview!$F$9)*'='!Q1267-Overview!$F$18*'='!O1267,0)</f>
        <v>63.235223164953716</v>
      </c>
      <c r="V1267" s="2"/>
      <c r="W1267" s="112">
        <f>G1267/Overview!$F$19</f>
        <v>4.9953373792621418</v>
      </c>
      <c r="X1267" s="60">
        <f>G1267^3*(1+H1267*Overview!$F$38)</f>
        <v>48.687299576557471</v>
      </c>
      <c r="Y1267" s="61">
        <f>G1267^3*Overview!$F$42*(1+Overview!$F$38*H1267)+I1267*Overview!$F$39/Overview!$F$40</f>
        <v>4.8647027515265835</v>
      </c>
      <c r="AD1267" s="2"/>
    </row>
    <row r="1268" spans="1:30">
      <c r="A1268" s="34">
        <v>1265</v>
      </c>
      <c r="B1268">
        <v>1</v>
      </c>
      <c r="C1268">
        <v>24</v>
      </c>
      <c r="D1268" s="149">
        <f t="shared" si="116"/>
        <v>178.09744310451387</v>
      </c>
      <c r="E1268" s="125">
        <f>B1268/(B1268+Overview!$F$22)</f>
        <v>0.58823529411764708</v>
      </c>
      <c r="F1268" s="118">
        <f>EXP(Overview!$F$21/Overview!$F$5-Overview!$F$21/('='!C1268+273.15))</f>
        <v>1.2060497570954571</v>
      </c>
      <c r="G1268" s="77">
        <f t="shared" si="117"/>
        <v>3.3840961308210504</v>
      </c>
      <c r="H1268" s="115">
        <f t="shared" si="118"/>
        <v>0.58823529411764708</v>
      </c>
      <c r="I1268" s="80">
        <f>IF((A1268-Overview!$F$43)/365=ROUND((A1268-Overview!$F$43)/365,0),I1267*0.05,I1267+U1267)</f>
        <v>11174.749210613732</v>
      </c>
      <c r="J1268" s="70">
        <f>IF(D1268&lt;Overview!$F$16,1,'='!G1268/Overview!$F$26)</f>
        <v>146.49766800091129</v>
      </c>
      <c r="K1268" s="71">
        <f>IF(D1268&lt;Overview!$F$17,'='!G1268/Overview!$F$26,Overview!$F$33)</f>
        <v>9.1428571428571423</v>
      </c>
      <c r="L1268" s="72">
        <f t="shared" si="119"/>
        <v>9.1428571428571423</v>
      </c>
      <c r="M1268" s="81">
        <f>MIN(1,Overview!$F$44*F1268*(G1268-Overview!$F$25)^2+0.2)</f>
        <v>1</v>
      </c>
      <c r="N1268" s="48">
        <f>L1268*F1268*Overview!$F$8</f>
        <v>0.12482270400293095</v>
      </c>
      <c r="O1268" s="48">
        <f>F1268*Overview!$F$6</f>
        <v>2.3686817229354781E-3</v>
      </c>
      <c r="P1268" s="122">
        <f>N1268*(H1268/G1268-(1+Overview!$F$35/'='!G1268)/(Overview!$F$37*Overview!$F$33))/('='!H1268+Overview!$F$36)</f>
        <v>6.6726732631310027E-4</v>
      </c>
      <c r="Q1268" s="128">
        <f>(N1268/G1268-P1268)*H1268*Overview!$F$29*'='!G1268^3</f>
        <v>747.4802518494073</v>
      </c>
      <c r="R1268" s="57">
        <f t="shared" si="114"/>
        <v>0</v>
      </c>
      <c r="S1268" s="58">
        <f t="shared" si="115"/>
        <v>7.5269892573315669E-4</v>
      </c>
      <c r="T1268" s="58">
        <f>IF(D1268&lt;Overview!$F$18,(1-Overview!$F$9)*'='!Q1268-'='!D1268*'='!O1268,0)</f>
        <v>0</v>
      </c>
      <c r="U1268" s="54">
        <f>IF(D1268&gt;=Overview!$F$18,(1-Overview!$F$9)*'='!Q1268-Overview!$F$18*'='!O1268,0)</f>
        <v>63.265823924437669</v>
      </c>
      <c r="V1268" s="2"/>
      <c r="W1268" s="112">
        <f>G1268/Overview!$F$19</f>
        <v>4.9964508058778243</v>
      </c>
      <c r="X1268" s="60">
        <f>G1268^3*(1+H1268*Overview!$F$38)</f>
        <v>48.719863034211293</v>
      </c>
      <c r="Y1268" s="61">
        <f>G1268^3*Overview!$F$42*(1+Overview!$F$38*H1268)+I1268*Overview!$F$39/Overview!$F$40</f>
        <v>4.8703813205947775</v>
      </c>
      <c r="AD1268" s="2"/>
    </row>
    <row r="1269" spans="1:30">
      <c r="A1269" s="34">
        <v>1266</v>
      </c>
      <c r="B1269">
        <v>1</v>
      </c>
      <c r="C1269">
        <v>24</v>
      </c>
      <c r="D1269" s="149">
        <f t="shared" si="116"/>
        <v>178.09744310451387</v>
      </c>
      <c r="E1269" s="125">
        <f>B1269/(B1269+Overview!$F$22)</f>
        <v>0.58823529411764708</v>
      </c>
      <c r="F1269" s="118">
        <f>EXP(Overview!$F$21/Overview!$F$5-Overview!$F$21/('='!C1269+273.15))</f>
        <v>1.2060497570954571</v>
      </c>
      <c r="G1269" s="77">
        <f t="shared" si="117"/>
        <v>3.3848488297467836</v>
      </c>
      <c r="H1269" s="115">
        <f t="shared" si="118"/>
        <v>0.58823529411764708</v>
      </c>
      <c r="I1269" s="80">
        <f>IF((A1269-Overview!$F$43)/365=ROUND((A1269-Overview!$F$43)/365,0),I1268*0.05,I1268+U1268)</f>
        <v>11238.01503453817</v>
      </c>
      <c r="J1269" s="70">
        <f>IF(D1269&lt;Overview!$F$16,1,'='!G1269/Overview!$F$26)</f>
        <v>146.53025236999065</v>
      </c>
      <c r="K1269" s="71">
        <f>IF(D1269&lt;Overview!$F$17,'='!G1269/Overview!$F$26,Overview!$F$33)</f>
        <v>9.1428571428571423</v>
      </c>
      <c r="L1269" s="72">
        <f t="shared" si="119"/>
        <v>9.1428571428571423</v>
      </c>
      <c r="M1269" s="81">
        <f>MIN(1,Overview!$F$44*F1269*(G1269-Overview!$F$25)^2+0.2)</f>
        <v>1</v>
      </c>
      <c r="N1269" s="48">
        <f>L1269*F1269*Overview!$F$8</f>
        <v>0.12482270400293095</v>
      </c>
      <c r="O1269" s="48">
        <f>F1269*Overview!$F$6</f>
        <v>2.3686817229354781E-3</v>
      </c>
      <c r="P1269" s="122">
        <f>N1269*(H1269/G1269-(1+Overview!$F$35/'='!G1269)/(Overview!$F$37*Overview!$F$33))/('='!H1269+Overview!$F$36)</f>
        <v>6.6585841925176955E-4</v>
      </c>
      <c r="Q1269" s="128">
        <f>(N1269/G1269-P1269)*H1269*Overview!$F$29*'='!G1269^3</f>
        <v>747.83883425200304</v>
      </c>
      <c r="R1269" s="57">
        <f t="shared" si="114"/>
        <v>0</v>
      </c>
      <c r="S1269" s="58">
        <f t="shared" si="115"/>
        <v>7.5127669706046517E-4</v>
      </c>
      <c r="T1269" s="58">
        <f>IF(D1269&lt;Overview!$F$18,(1-Overview!$F$9)*'='!Q1269-'='!D1269*'='!O1269,0)</f>
        <v>0</v>
      </c>
      <c r="U1269" s="54">
        <f>IF(D1269&gt;=Overview!$F$18,(1-Overview!$F$9)*'='!Q1269-Overview!$F$18*'='!O1269,0)</f>
        <v>63.296375145138832</v>
      </c>
      <c r="V1269" s="2"/>
      <c r="W1269" s="112">
        <f>G1269/Overview!$F$19</f>
        <v>4.9975621286679219</v>
      </c>
      <c r="X1269" s="60">
        <f>G1269^3*(1+H1269*Overview!$F$38)</f>
        <v>48.75237943826216</v>
      </c>
      <c r="Y1269" s="61">
        <f>G1269^3*Overview!$F$42*(1+Overview!$F$38*H1269)+I1269*Overview!$F$39/Overview!$F$40</f>
        <v>4.8760569845807984</v>
      </c>
      <c r="AD1269" s="2"/>
    </row>
    <row r="1270" spans="1:30">
      <c r="A1270" s="34">
        <v>1267</v>
      </c>
      <c r="B1270">
        <v>1</v>
      </c>
      <c r="C1270">
        <v>24</v>
      </c>
      <c r="D1270" s="149">
        <f t="shared" si="116"/>
        <v>178.09744310451387</v>
      </c>
      <c r="E1270" s="125">
        <f>B1270/(B1270+Overview!$F$22)</f>
        <v>0.58823529411764708</v>
      </c>
      <c r="F1270" s="118">
        <f>EXP(Overview!$F$21/Overview!$F$5-Overview!$F$21/('='!C1270+273.15))</f>
        <v>1.2060497570954571</v>
      </c>
      <c r="G1270" s="77">
        <f t="shared" si="117"/>
        <v>3.3856001064438441</v>
      </c>
      <c r="H1270" s="115">
        <f t="shared" si="118"/>
        <v>0.58823529411764708</v>
      </c>
      <c r="I1270" s="80">
        <f>IF((A1270-Overview!$F$43)/365=ROUND((A1270-Overview!$F$43)/365,0),I1269*0.05,I1269+U1269)</f>
        <v>11301.311409683309</v>
      </c>
      <c r="J1270" s="70">
        <f>IF(D1270&lt;Overview!$F$16,1,'='!G1270/Overview!$F$26)</f>
        <v>146.5627751707292</v>
      </c>
      <c r="K1270" s="71">
        <f>IF(D1270&lt;Overview!$F$17,'='!G1270/Overview!$F$26,Overview!$F$33)</f>
        <v>9.1428571428571423</v>
      </c>
      <c r="L1270" s="72">
        <f t="shared" si="119"/>
        <v>9.1428571428571423</v>
      </c>
      <c r="M1270" s="81">
        <f>MIN(1,Overview!$F$44*F1270*(G1270-Overview!$F$25)^2+0.2)</f>
        <v>1</v>
      </c>
      <c r="N1270" s="48">
        <f>L1270*F1270*Overview!$F$8</f>
        <v>0.12482270400293095</v>
      </c>
      <c r="O1270" s="48">
        <f>F1270*Overview!$F$6</f>
        <v>2.3686817229354781E-3</v>
      </c>
      <c r="P1270" s="122">
        <f>N1270*(H1270/G1270-(1+Overview!$F$35/'='!G1270)/(Overview!$F$37*Overview!$F$33))/('='!H1270+Overview!$F$36)</f>
        <v>6.644527990201473E-4</v>
      </c>
      <c r="Q1270" s="128">
        <f>(N1270/G1270-P1270)*H1270*Overview!$F$29*'='!G1270^3</f>
        <v>748.19683595284766</v>
      </c>
      <c r="R1270" s="57">
        <f t="shared" si="114"/>
        <v>0</v>
      </c>
      <c r="S1270" s="58">
        <f t="shared" si="115"/>
        <v>7.4985715569650694E-4</v>
      </c>
      <c r="T1270" s="58">
        <f>IF(D1270&lt;Overview!$F$18,(1-Overview!$F$9)*'='!Q1270-'='!D1270*'='!O1270,0)</f>
        <v>0</v>
      </c>
      <c r="U1270" s="54">
        <f>IF(D1270&gt;=Overview!$F$18,(1-Overview!$F$9)*'='!Q1270-Overview!$F$18*'='!O1270,0)</f>
        <v>63.326876890050791</v>
      </c>
      <c r="V1270" s="2"/>
      <c r="W1270" s="112">
        <f>G1270/Overview!$F$19</f>
        <v>4.9986713516076247</v>
      </c>
      <c r="X1270" s="60">
        <f>G1270^3*(1+H1270*Overview!$F$38)</f>
        <v>48.784848826175221</v>
      </c>
      <c r="Y1270" s="61">
        <f>G1270^3*Overview!$F$42*(1+Overview!$F$38*H1270)+I1270*Overview!$F$39/Overview!$F$40</f>
        <v>4.8817297447038266</v>
      </c>
      <c r="AD1270" s="2"/>
    </row>
    <row r="1271" spans="1:30">
      <c r="A1271" s="34">
        <v>1268</v>
      </c>
      <c r="B1271">
        <v>1</v>
      </c>
      <c r="C1271">
        <v>24</v>
      </c>
      <c r="D1271" s="149">
        <f t="shared" si="116"/>
        <v>178.09744310451387</v>
      </c>
      <c r="E1271" s="125">
        <f>B1271/(B1271+Overview!$F$22)</f>
        <v>0.58823529411764708</v>
      </c>
      <c r="F1271" s="118">
        <f>EXP(Overview!$F$21/Overview!$F$5-Overview!$F$21/('='!C1271+273.15))</f>
        <v>1.2060497570954571</v>
      </c>
      <c r="G1271" s="77">
        <f t="shared" si="117"/>
        <v>3.3863499635995407</v>
      </c>
      <c r="H1271" s="115">
        <f t="shared" si="118"/>
        <v>0.58823529411764708</v>
      </c>
      <c r="I1271" s="80">
        <f>IF((A1271-Overview!$F$43)/365=ROUND((A1271-Overview!$F$43)/365,0),I1270*0.05,I1270+U1270)</f>
        <v>11364.638286573359</v>
      </c>
      <c r="J1271" s="70">
        <f>IF(D1271&lt;Overview!$F$16,1,'='!G1271/Overview!$F$26)</f>
        <v>146.59523651946063</v>
      </c>
      <c r="K1271" s="71">
        <f>IF(D1271&lt;Overview!$F$17,'='!G1271/Overview!$F$26,Overview!$F$33)</f>
        <v>9.1428571428571423</v>
      </c>
      <c r="L1271" s="72">
        <f t="shared" si="119"/>
        <v>9.1428571428571423</v>
      </c>
      <c r="M1271" s="81">
        <f>MIN(1,Overview!$F$44*F1271*(G1271-Overview!$F$25)^2+0.2)</f>
        <v>1</v>
      </c>
      <c r="N1271" s="48">
        <f>L1271*F1271*Overview!$F$8</f>
        <v>0.12482270400293095</v>
      </c>
      <c r="O1271" s="48">
        <f>F1271*Overview!$F$6</f>
        <v>2.3686817229354781E-3</v>
      </c>
      <c r="P1271" s="122">
        <f>N1271*(H1271/G1271-(1+Overview!$F$35/'='!G1271)/(Overview!$F$37*Overview!$F$33))/('='!H1271+Overview!$F$36)</f>
        <v>6.6305045663506048E-4</v>
      </c>
      <c r="Q1271" s="128">
        <f>(N1271/G1271-P1271)*H1271*Overview!$F$29*'='!G1271^3</f>
        <v>748.55425769121905</v>
      </c>
      <c r="R1271" s="57">
        <f t="shared" si="114"/>
        <v>0</v>
      </c>
      <c r="S1271" s="58">
        <f t="shared" si="115"/>
        <v>7.4844029656359861E-4</v>
      </c>
      <c r="T1271" s="58">
        <f>IF(D1271&lt;Overview!$F$18,(1-Overview!$F$9)*'='!Q1271-'='!D1271*'='!O1271,0)</f>
        <v>0</v>
      </c>
      <c r="U1271" s="54">
        <f>IF(D1271&gt;=Overview!$F$18,(1-Overview!$F$9)*'='!Q1271-Overview!$F$18*'='!O1271,0)</f>
        <v>63.357329222160033</v>
      </c>
      <c r="V1271" s="2"/>
      <c r="W1271" s="112">
        <f>G1271/Overview!$F$19</f>
        <v>4.9997784786646102</v>
      </c>
      <c r="X1271" s="60">
        <f>G1271^3*(1+H1271*Overview!$F$38)</f>
        <v>48.817271235520877</v>
      </c>
      <c r="Y1271" s="61">
        <f>G1271^3*Overview!$F$42*(1+Overview!$F$38*H1271)+I1271*Overview!$F$39/Overview!$F$40</f>
        <v>4.8873996021952486</v>
      </c>
      <c r="AD1271" s="2"/>
    </row>
    <row r="1272" spans="1:30">
      <c r="A1272" s="34">
        <v>1269</v>
      </c>
      <c r="B1272">
        <v>1</v>
      </c>
      <c r="C1272">
        <v>24</v>
      </c>
      <c r="D1272" s="149">
        <f t="shared" si="116"/>
        <v>178.09744310451387</v>
      </c>
      <c r="E1272" s="125">
        <f>B1272/(B1272+Overview!$F$22)</f>
        <v>0.58823529411764708</v>
      </c>
      <c r="F1272" s="118">
        <f>EXP(Overview!$F$21/Overview!$F$5-Overview!$F$21/('='!C1272+273.15))</f>
        <v>1.2060497570954571</v>
      </c>
      <c r="G1272" s="77">
        <f t="shared" si="117"/>
        <v>3.3870984038961041</v>
      </c>
      <c r="H1272" s="115">
        <f t="shared" si="118"/>
        <v>0.58823529411764708</v>
      </c>
      <c r="I1272" s="80">
        <f>IF((A1272-Overview!$F$43)/365=ROUND((A1272-Overview!$F$43)/365,0),I1271*0.05,I1271+U1271)</f>
        <v>11427.99561579552</v>
      </c>
      <c r="J1272" s="70">
        <f>IF(D1272&lt;Overview!$F$16,1,'='!G1272/Overview!$F$26)</f>
        <v>146.62763653229888</v>
      </c>
      <c r="K1272" s="71">
        <f>IF(D1272&lt;Overview!$F$17,'='!G1272/Overview!$F$26,Overview!$F$33)</f>
        <v>9.1428571428571423</v>
      </c>
      <c r="L1272" s="72">
        <f t="shared" si="119"/>
        <v>9.1428571428571423</v>
      </c>
      <c r="M1272" s="81">
        <f>MIN(1,Overview!$F$44*F1272*(G1272-Overview!$F$25)^2+0.2)</f>
        <v>1</v>
      </c>
      <c r="N1272" s="48">
        <f>L1272*F1272*Overview!$F$8</f>
        <v>0.12482270400293095</v>
      </c>
      <c r="O1272" s="48">
        <f>F1272*Overview!$F$6</f>
        <v>2.3686817229354781E-3</v>
      </c>
      <c r="P1272" s="122">
        <f>N1272*(H1272/G1272-(1+Overview!$F$35/'='!G1272)/(Overview!$F$37*Overview!$F$33))/('='!H1272+Overview!$F$36)</f>
        <v>6.616513831434862E-4</v>
      </c>
      <c r="Q1272" s="128">
        <f>(N1272/G1272-P1272)*H1272*Overview!$F$29*'='!G1272^3</f>
        <v>748.91110020630606</v>
      </c>
      <c r="R1272" s="57">
        <f t="shared" si="114"/>
        <v>0</v>
      </c>
      <c r="S1272" s="58">
        <f t="shared" si="115"/>
        <v>7.4702611459365057E-4</v>
      </c>
      <c r="T1272" s="58">
        <f>IF(D1272&lt;Overview!$F$18,(1-Overview!$F$9)*'='!Q1272-'='!D1272*'='!O1272,0)</f>
        <v>0</v>
      </c>
      <c r="U1272" s="54">
        <f>IF(D1272&gt;=Overview!$F$18,(1-Overview!$F$9)*'='!Q1272-Overview!$F$18*'='!O1272,0)</f>
        <v>63.387732204445449</v>
      </c>
      <c r="V1272" s="2"/>
      <c r="W1272" s="112">
        <f>G1272/Overview!$F$19</f>
        <v>5.000883513799061</v>
      </c>
      <c r="X1272" s="60">
        <f>G1272^3*(1+H1272*Overview!$F$38)</f>
        <v>48.849646703974109</v>
      </c>
      <c r="Y1272" s="61">
        <f>G1272^3*Overview!$F$42*(1+Overview!$F$38*H1272)+I1272*Overview!$F$39/Overview!$F$40</f>
        <v>4.8930665582986013</v>
      </c>
      <c r="AD1272" s="2"/>
    </row>
    <row r="1273" spans="1:30">
      <c r="A1273" s="34">
        <v>1270</v>
      </c>
      <c r="B1273">
        <v>1</v>
      </c>
      <c r="C1273">
        <v>24</v>
      </c>
      <c r="D1273" s="149">
        <f t="shared" si="116"/>
        <v>178.09744310451387</v>
      </c>
      <c r="E1273" s="125">
        <f>B1273/(B1273+Overview!$F$22)</f>
        <v>0.58823529411764708</v>
      </c>
      <c r="F1273" s="118">
        <f>EXP(Overview!$F$21/Overview!$F$5-Overview!$F$21/('='!C1273+273.15))</f>
        <v>1.2060497570954571</v>
      </c>
      <c r="G1273" s="77">
        <f t="shared" si="117"/>
        <v>3.3878454300106977</v>
      </c>
      <c r="H1273" s="115">
        <f t="shared" si="118"/>
        <v>0.58823529411764708</v>
      </c>
      <c r="I1273" s="80">
        <f>IF((A1273-Overview!$F$43)/365=ROUND((A1273-Overview!$F$43)/365,0),I1272*0.05,I1272+U1272)</f>
        <v>11491.383347999965</v>
      </c>
      <c r="J1273" s="70">
        <f>IF(D1273&lt;Overview!$F$16,1,'='!G1273/Overview!$F$26)</f>
        <v>146.65997532513845</v>
      </c>
      <c r="K1273" s="71">
        <f>IF(D1273&lt;Overview!$F$17,'='!G1273/Overview!$F$26,Overview!$F$33)</f>
        <v>9.1428571428571423</v>
      </c>
      <c r="L1273" s="72">
        <f t="shared" si="119"/>
        <v>9.1428571428571423</v>
      </c>
      <c r="M1273" s="81">
        <f>MIN(1,Overview!$F$44*F1273*(G1273-Overview!$F$25)^2+0.2)</f>
        <v>1</v>
      </c>
      <c r="N1273" s="48">
        <f>L1273*F1273*Overview!$F$8</f>
        <v>0.12482270400293095</v>
      </c>
      <c r="O1273" s="48">
        <f>F1273*Overview!$F$6</f>
        <v>2.3686817229354781E-3</v>
      </c>
      <c r="P1273" s="122">
        <f>N1273*(H1273/G1273-(1+Overview!$F$35/'='!G1273)/(Overview!$F$37*Overview!$F$33))/('='!H1273+Overview!$F$36)</f>
        <v>6.6025556962242616E-4</v>
      </c>
      <c r="Q1273" s="128">
        <f>(N1273/G1273-P1273)*H1273*Overview!$F$29*'='!G1273^3</f>
        <v>749.26736423720411</v>
      </c>
      <c r="R1273" s="57">
        <f t="shared" si="114"/>
        <v>0</v>
      </c>
      <c r="S1273" s="58">
        <f t="shared" si="115"/>
        <v>7.4561460472814887E-4</v>
      </c>
      <c r="T1273" s="58">
        <f>IF(D1273&lt;Overview!$F$18,(1-Overview!$F$9)*'='!Q1273-'='!D1273*'='!O1273,0)</f>
        <v>0</v>
      </c>
      <c r="U1273" s="54">
        <f>IF(D1273&gt;=Overview!$F$18,(1-Overview!$F$9)*'='!Q1273-Overview!$F$18*'='!O1273,0)</f>
        <v>63.418085899877958</v>
      </c>
      <c r="V1273" s="2"/>
      <c r="W1273" s="112">
        <f>G1273/Overview!$F$19</f>
        <v>5.0019864609636757</v>
      </c>
      <c r="X1273" s="60">
        <f>G1273^3*(1+H1273*Overview!$F$38)</f>
        <v>48.8819752693136</v>
      </c>
      <c r="Y1273" s="61">
        <f>G1273^3*Overview!$F$42*(1+Overview!$F$38*H1273)+I1273*Overview!$F$39/Overview!$F$40</f>
        <v>4.8987306142694944</v>
      </c>
      <c r="AD1273" s="2"/>
    </row>
    <row r="1274" spans="1:30">
      <c r="A1274" s="34">
        <v>1271</v>
      </c>
      <c r="B1274">
        <v>1</v>
      </c>
      <c r="C1274">
        <v>24</v>
      </c>
      <c r="D1274" s="149">
        <f t="shared" si="116"/>
        <v>178.09744310451387</v>
      </c>
      <c r="E1274" s="125">
        <f>B1274/(B1274+Overview!$F$22)</f>
        <v>0.58823529411764708</v>
      </c>
      <c r="F1274" s="118">
        <f>EXP(Overview!$F$21/Overview!$F$5-Overview!$F$21/('='!C1274+273.15))</f>
        <v>1.2060497570954571</v>
      </c>
      <c r="G1274" s="77">
        <f t="shared" si="117"/>
        <v>3.3885910446154259</v>
      </c>
      <c r="H1274" s="115">
        <f t="shared" si="118"/>
        <v>0.58823529411764708</v>
      </c>
      <c r="I1274" s="80">
        <f>IF((A1274-Overview!$F$43)/365=ROUND((A1274-Overview!$F$43)/365,0),I1273*0.05,I1273+U1273)</f>
        <v>11554.801433899844</v>
      </c>
      <c r="J1274" s="70">
        <f>IF(D1274&lt;Overview!$F$16,1,'='!G1274/Overview!$F$26)</f>
        <v>146.69225301365481</v>
      </c>
      <c r="K1274" s="71">
        <f>IF(D1274&lt;Overview!$F$17,'='!G1274/Overview!$F$26,Overview!$F$33)</f>
        <v>9.1428571428571423</v>
      </c>
      <c r="L1274" s="72">
        <f t="shared" si="119"/>
        <v>9.1428571428571423</v>
      </c>
      <c r="M1274" s="81">
        <f>MIN(1,Overview!$F$44*F1274*(G1274-Overview!$F$25)^2+0.2)</f>
        <v>1</v>
      </c>
      <c r="N1274" s="48">
        <f>L1274*F1274*Overview!$F$8</f>
        <v>0.12482270400293095</v>
      </c>
      <c r="O1274" s="48">
        <f>F1274*Overview!$F$6</f>
        <v>2.3686817229354781E-3</v>
      </c>
      <c r="P1274" s="122">
        <f>N1274*(H1274/G1274-(1+Overview!$F$35/'='!G1274)/(Overview!$F$37*Overview!$F$33))/('='!H1274+Overview!$F$36)</f>
        <v>6.5886300717878305E-4</v>
      </c>
      <c r="Q1274" s="128">
        <f>(N1274/G1274-P1274)*H1274*Overview!$F$29*'='!G1274^3</f>
        <v>749.62305052291151</v>
      </c>
      <c r="R1274" s="57">
        <f t="shared" si="114"/>
        <v>0</v>
      </c>
      <c r="S1274" s="58">
        <f t="shared" si="115"/>
        <v>7.442057619181378E-4</v>
      </c>
      <c r="T1274" s="58">
        <f>IF(D1274&lt;Overview!$F$18,(1-Overview!$F$9)*'='!Q1274-'='!D1274*'='!O1274,0)</f>
        <v>0</v>
      </c>
      <c r="U1274" s="54">
        <f>IF(D1274&gt;=Overview!$F$18,(1-Overview!$F$9)*'='!Q1274-Overview!$F$18*'='!O1274,0)</f>
        <v>63.448390371420231</v>
      </c>
      <c r="V1274" s="2"/>
      <c r="W1274" s="112">
        <f>G1274/Overview!$F$19</f>
        <v>5.0030873241036851</v>
      </c>
      <c r="X1274" s="60">
        <f>G1274^3*(1+H1274*Overview!$F$38)</f>
        <v>48.914256969421096</v>
      </c>
      <c r="Y1274" s="61">
        <f>G1274^3*Overview!$F$42*(1+Overview!$F$38*H1274)+I1274*Overview!$F$39/Overview!$F$40</f>
        <v>4.904391771375546</v>
      </c>
      <c r="AD1274" s="2"/>
    </row>
    <row r="1275" spans="1:30">
      <c r="A1275" s="34">
        <v>1272</v>
      </c>
      <c r="B1275">
        <v>1</v>
      </c>
      <c r="C1275">
        <v>24</v>
      </c>
      <c r="D1275" s="149">
        <f t="shared" si="116"/>
        <v>178.09744310451387</v>
      </c>
      <c r="E1275" s="125">
        <f>B1275/(B1275+Overview!$F$22)</f>
        <v>0.58823529411764708</v>
      </c>
      <c r="F1275" s="118">
        <f>EXP(Overview!$F$21/Overview!$F$5-Overview!$F$21/('='!C1275+273.15))</f>
        <v>1.2060497570954571</v>
      </c>
      <c r="G1275" s="77">
        <f t="shared" si="117"/>
        <v>3.3893352503773442</v>
      </c>
      <c r="H1275" s="115">
        <f t="shared" si="118"/>
        <v>0.58823529411764708</v>
      </c>
      <c r="I1275" s="80">
        <f>IF((A1275-Overview!$F$43)/365=ROUND((A1275-Overview!$F$43)/365,0),I1274*0.05,I1274+U1274)</f>
        <v>11618.249824271265</v>
      </c>
      <c r="J1275" s="70">
        <f>IF(D1275&lt;Overview!$F$16,1,'='!G1275/Overview!$F$26)</f>
        <v>146.72446971330496</v>
      </c>
      <c r="K1275" s="71">
        <f>IF(D1275&lt;Overview!$F$17,'='!G1275/Overview!$F$26,Overview!$F$33)</f>
        <v>9.1428571428571423</v>
      </c>
      <c r="L1275" s="72">
        <f t="shared" si="119"/>
        <v>9.1428571428571423</v>
      </c>
      <c r="M1275" s="81">
        <f>MIN(1,Overview!$F$44*F1275*(G1275-Overview!$F$25)^2+0.2)</f>
        <v>1</v>
      </c>
      <c r="N1275" s="48">
        <f>L1275*F1275*Overview!$F$8</f>
        <v>0.12482270400293095</v>
      </c>
      <c r="O1275" s="48">
        <f>F1275*Overview!$F$6</f>
        <v>2.3686817229354781E-3</v>
      </c>
      <c r="P1275" s="122">
        <f>N1275*(H1275/G1275-(1+Overview!$F$35/'='!G1275)/(Overview!$F$37*Overview!$F$33))/('='!H1275+Overview!$F$36)</f>
        <v>6.5747368694923556E-4</v>
      </c>
      <c r="Q1275" s="128">
        <f>(N1275/G1275-P1275)*H1275*Overview!$F$29*'='!G1275^3</f>
        <v>749.97815980232383</v>
      </c>
      <c r="R1275" s="57">
        <f t="shared" si="114"/>
        <v>0</v>
      </c>
      <c r="S1275" s="58">
        <f t="shared" si="115"/>
        <v>7.4279958112420099E-4</v>
      </c>
      <c r="T1275" s="58">
        <f>IF(D1275&lt;Overview!$F$18,(1-Overview!$F$9)*'='!Q1275-'='!D1275*'='!O1275,0)</f>
        <v>0</v>
      </c>
      <c r="U1275" s="54">
        <f>IF(D1275&gt;=Overview!$F$18,(1-Overview!$F$9)*'='!Q1275-Overview!$F$18*'='!O1275,0)</f>
        <v>63.478645682026162</v>
      </c>
      <c r="V1275" s="2"/>
      <c r="W1275" s="112">
        <f>G1275/Overview!$F$19</f>
        <v>5.0041861071568645</v>
      </c>
      <c r="X1275" s="60">
        <f>G1275^3*(1+H1275*Overview!$F$38)</f>
        <v>48.946491842280558</v>
      </c>
      <c r="Y1275" s="61">
        <f>G1275^3*Overview!$F$42*(1+Overview!$F$38*H1275)+I1275*Overview!$F$39/Overview!$F$40</f>
        <v>4.9100500308963104</v>
      </c>
      <c r="AD1275" s="2"/>
    </row>
    <row r="1276" spans="1:30">
      <c r="A1276" s="34">
        <v>1273</v>
      </c>
      <c r="B1276">
        <v>1</v>
      </c>
      <c r="C1276">
        <v>24</v>
      </c>
      <c r="D1276" s="149">
        <f t="shared" si="116"/>
        <v>178.09744310451387</v>
      </c>
      <c r="E1276" s="125">
        <f>B1276/(B1276+Overview!$F$22)</f>
        <v>0.58823529411764708</v>
      </c>
      <c r="F1276" s="118">
        <f>EXP(Overview!$F$21/Overview!$F$5-Overview!$F$21/('='!C1276+273.15))</f>
        <v>1.2060497570954571</v>
      </c>
      <c r="G1276" s="77">
        <f t="shared" si="117"/>
        <v>3.3900780499584684</v>
      </c>
      <c r="H1276" s="115">
        <f t="shared" si="118"/>
        <v>0.58823529411764708</v>
      </c>
      <c r="I1276" s="80">
        <f>IF((A1276-Overview!$F$43)/365=ROUND((A1276-Overview!$F$43)/365,0),I1275*0.05,I1275+U1275)</f>
        <v>11681.72846995329</v>
      </c>
      <c r="J1276" s="70">
        <f>IF(D1276&lt;Overview!$F$16,1,'='!G1276/Overview!$F$26)</f>
        <v>146.75662553932764</v>
      </c>
      <c r="K1276" s="71">
        <f>IF(D1276&lt;Overview!$F$17,'='!G1276/Overview!$F$26,Overview!$F$33)</f>
        <v>9.1428571428571423</v>
      </c>
      <c r="L1276" s="72">
        <f t="shared" si="119"/>
        <v>9.1428571428571423</v>
      </c>
      <c r="M1276" s="81">
        <f>MIN(1,Overview!$F$44*F1276*(G1276-Overview!$F$25)^2+0.2)</f>
        <v>1</v>
      </c>
      <c r="N1276" s="48">
        <f>L1276*F1276*Overview!$F$8</f>
        <v>0.12482270400293095</v>
      </c>
      <c r="O1276" s="48">
        <f>F1276*Overview!$F$6</f>
        <v>2.3686817229354781E-3</v>
      </c>
      <c r="P1276" s="122">
        <f>N1276*(H1276/G1276-(1+Overview!$F$35/'='!G1276)/(Overview!$F$37*Overview!$F$33))/('='!H1276+Overview!$F$36)</f>
        <v>6.5608760010011724E-4</v>
      </c>
      <c r="Q1276" s="128">
        <f>(N1276/G1276-P1276)*H1276*Overview!$F$29*'='!G1276^3</f>
        <v>750.33269281422986</v>
      </c>
      <c r="R1276" s="57">
        <f t="shared" si="114"/>
        <v>0</v>
      </c>
      <c r="S1276" s="58">
        <f t="shared" si="115"/>
        <v>7.413960573164456E-4</v>
      </c>
      <c r="T1276" s="58">
        <f>IF(D1276&lt;Overview!$F$18,(1-Overview!$F$9)*'='!Q1276-'='!D1276*'='!O1276,0)</f>
        <v>0</v>
      </c>
      <c r="U1276" s="54">
        <f>IF(D1276&gt;=Overview!$F$18,(1-Overview!$F$9)*'='!Q1276-Overview!$F$18*'='!O1276,0)</f>
        <v>63.508851894640557</v>
      </c>
      <c r="V1276" s="2"/>
      <c r="W1276" s="112">
        <f>G1276/Overview!$F$19</f>
        <v>5.0052828140535484</v>
      </c>
      <c r="X1276" s="60">
        <f>G1276^3*(1+H1276*Overview!$F$38)</f>
        <v>48.978679925977467</v>
      </c>
      <c r="Y1276" s="61">
        <f>G1276^3*Overview!$F$42*(1+Overview!$F$38*H1276)+I1276*Overview!$F$39/Overview!$F$40</f>
        <v>4.9157053941232149</v>
      </c>
      <c r="AD1276" s="2"/>
    </row>
    <row r="1277" spans="1:30">
      <c r="A1277" s="34">
        <v>1274</v>
      </c>
      <c r="B1277">
        <v>1</v>
      </c>
      <c r="C1277">
        <v>24</v>
      </c>
      <c r="D1277" s="149">
        <f t="shared" si="116"/>
        <v>178.09744310451387</v>
      </c>
      <c r="E1277" s="125">
        <f>B1277/(B1277+Overview!$F$22)</f>
        <v>0.58823529411764708</v>
      </c>
      <c r="F1277" s="118">
        <f>EXP(Overview!$F$21/Overview!$F$5-Overview!$F$21/('='!C1277+273.15))</f>
        <v>1.2060497570954571</v>
      </c>
      <c r="G1277" s="77">
        <f t="shared" si="117"/>
        <v>3.3908194460157848</v>
      </c>
      <c r="H1277" s="115">
        <f t="shared" si="118"/>
        <v>0.58823529411764708</v>
      </c>
      <c r="I1277" s="80">
        <f>IF((A1277-Overview!$F$43)/365=ROUND((A1277-Overview!$F$43)/365,0),I1276*0.05,I1276+U1276)</f>
        <v>11745.237321847932</v>
      </c>
      <c r="J1277" s="70">
        <f>IF(D1277&lt;Overview!$F$16,1,'='!G1277/Overview!$F$26)</f>
        <v>146.78872060674394</v>
      </c>
      <c r="K1277" s="71">
        <f>IF(D1277&lt;Overview!$F$17,'='!G1277/Overview!$F$26,Overview!$F$33)</f>
        <v>9.1428571428571423</v>
      </c>
      <c r="L1277" s="72">
        <f t="shared" si="119"/>
        <v>9.1428571428571423</v>
      </c>
      <c r="M1277" s="81">
        <f>MIN(1,Overview!$F$44*F1277*(G1277-Overview!$F$25)^2+0.2)</f>
        <v>1</v>
      </c>
      <c r="N1277" s="48">
        <f>L1277*F1277*Overview!$F$8</f>
        <v>0.12482270400293095</v>
      </c>
      <c r="O1277" s="48">
        <f>F1277*Overview!$F$6</f>
        <v>2.3686817229354781E-3</v>
      </c>
      <c r="P1277" s="122">
        <f>N1277*(H1277/G1277-(1+Overview!$F$35/'='!G1277)/(Overview!$F$37*Overview!$F$33))/('='!H1277+Overview!$F$36)</f>
        <v>6.5470473782729089E-4</v>
      </c>
      <c r="Q1277" s="128">
        <f>(N1277/G1277-P1277)*H1277*Overview!$F$29*'='!G1277^3</f>
        <v>750.68665029730755</v>
      </c>
      <c r="R1277" s="57">
        <f t="shared" si="114"/>
        <v>0</v>
      </c>
      <c r="S1277" s="58">
        <f t="shared" si="115"/>
        <v>7.3999518547448139E-4</v>
      </c>
      <c r="T1277" s="58">
        <f>IF(D1277&lt;Overview!$F$18,(1-Overview!$F$9)*'='!Q1277-'='!D1277*'='!O1277,0)</f>
        <v>0</v>
      </c>
      <c r="U1277" s="54">
        <f>IF(D1277&gt;=Overview!$F$18,(1-Overview!$F$9)*'='!Q1277-Overview!$F$18*'='!O1277,0)</f>
        <v>63.539009072198773</v>
      </c>
      <c r="V1277" s="2"/>
      <c r="W1277" s="112">
        <f>G1277/Overview!$F$19</f>
        <v>5.0063774487166466</v>
      </c>
      <c r="X1277" s="60">
        <f>G1277^3*(1+H1277*Overview!$F$38)</f>
        <v>49.010821258698073</v>
      </c>
      <c r="Y1277" s="61">
        <f>G1277^3*Overview!$F$42*(1+Overview!$F$38*H1277)+I1277*Overview!$F$39/Overview!$F$40</f>
        <v>4.9213578623594909</v>
      </c>
      <c r="AD1277" s="2"/>
    </row>
    <row r="1278" spans="1:30">
      <c r="A1278" s="34">
        <v>1275</v>
      </c>
      <c r="B1278">
        <v>1</v>
      </c>
      <c r="C1278">
        <v>24</v>
      </c>
      <c r="D1278" s="149">
        <f t="shared" si="116"/>
        <v>178.09744310451387</v>
      </c>
      <c r="E1278" s="125">
        <f>B1278/(B1278+Overview!$F$22)</f>
        <v>0.58823529411764708</v>
      </c>
      <c r="F1278" s="118">
        <f>EXP(Overview!$F$21/Overview!$F$5-Overview!$F$21/('='!C1278+273.15))</f>
        <v>1.2060497570954571</v>
      </c>
      <c r="G1278" s="77">
        <f t="shared" si="117"/>
        <v>3.3915594412012591</v>
      </c>
      <c r="H1278" s="115">
        <f t="shared" si="118"/>
        <v>0.58823529411764708</v>
      </c>
      <c r="I1278" s="80">
        <f>IF((A1278-Overview!$F$43)/365=ROUND((A1278-Overview!$F$43)/365,0),I1277*0.05,I1277+U1277)</f>
        <v>11808.776330920131</v>
      </c>
      <c r="J1278" s="70">
        <f>IF(D1278&lt;Overview!$F$16,1,'='!G1278/Overview!$F$26)</f>
        <v>146.82075503035753</v>
      </c>
      <c r="K1278" s="71">
        <f>IF(D1278&lt;Overview!$F$17,'='!G1278/Overview!$F$26,Overview!$F$33)</f>
        <v>9.1428571428571423</v>
      </c>
      <c r="L1278" s="72">
        <f t="shared" si="119"/>
        <v>9.1428571428571423</v>
      </c>
      <c r="M1278" s="81">
        <f>MIN(1,Overview!$F$44*F1278*(G1278-Overview!$F$25)^2+0.2)</f>
        <v>1</v>
      </c>
      <c r="N1278" s="48">
        <f>L1278*F1278*Overview!$F$8</f>
        <v>0.12482270400293095</v>
      </c>
      <c r="O1278" s="48">
        <f>F1278*Overview!$F$6</f>
        <v>2.3686817229354781E-3</v>
      </c>
      <c r="P1278" s="122">
        <f>N1278*(H1278/G1278-(1+Overview!$F$35/'='!G1278)/(Overview!$F$37*Overview!$F$33))/('='!H1278+Overview!$F$36)</f>
        <v>6.5332509135602871E-4</v>
      </c>
      <c r="Q1278" s="128">
        <f>(N1278/G1278-P1278)*H1278*Overview!$F$29*'='!G1278^3</f>
        <v>751.04003299011924</v>
      </c>
      <c r="R1278" s="57">
        <f t="shared" si="114"/>
        <v>0</v>
      </c>
      <c r="S1278" s="58">
        <f t="shared" si="115"/>
        <v>7.3859696058740465E-4</v>
      </c>
      <c r="T1278" s="58">
        <f>IF(D1278&lt;Overview!$F$18,(1-Overview!$F$9)*'='!Q1278-'='!D1278*'='!O1278,0)</f>
        <v>0</v>
      </c>
      <c r="U1278" s="54">
        <f>IF(D1278&gt;=Overview!$F$18,(1-Overview!$F$9)*'='!Q1278-Overview!$F$18*'='!O1278,0)</f>
        <v>63.569117277626333</v>
      </c>
      <c r="V1278" s="2"/>
      <c r="W1278" s="112">
        <f>G1278/Overview!$F$19</f>
        <v>5.0074700150616547</v>
      </c>
      <c r="X1278" s="60">
        <f>G1278^3*(1+H1278*Overview!$F$38)</f>
        <v>49.042915878728607</v>
      </c>
      <c r="Y1278" s="61">
        <f>G1278^3*Overview!$F$42*(1+Overview!$F$38*H1278)+I1278*Overview!$F$39/Overview!$F$40</f>
        <v>4.9270074369201042</v>
      </c>
      <c r="AD1278" s="2"/>
    </row>
    <row r="1279" spans="1:30">
      <c r="A1279" s="34">
        <v>1276</v>
      </c>
      <c r="B1279">
        <v>1</v>
      </c>
      <c r="C1279">
        <v>24</v>
      </c>
      <c r="D1279" s="149">
        <f t="shared" si="116"/>
        <v>178.09744310451387</v>
      </c>
      <c r="E1279" s="125">
        <f>B1279/(B1279+Overview!$F$22)</f>
        <v>0.58823529411764708</v>
      </c>
      <c r="F1279" s="118">
        <f>EXP(Overview!$F$21/Overview!$F$5-Overview!$F$21/('='!C1279+273.15))</f>
        <v>1.2060497570954571</v>
      </c>
      <c r="G1279" s="77">
        <f t="shared" si="117"/>
        <v>3.3922980381618464</v>
      </c>
      <c r="H1279" s="115">
        <f t="shared" si="118"/>
        <v>0.58823529411764708</v>
      </c>
      <c r="I1279" s="80">
        <f>IF((A1279-Overview!$F$43)/365=ROUND((A1279-Overview!$F$43)/365,0),I1278*0.05,I1278+U1278)</f>
        <v>11872.345448197757</v>
      </c>
      <c r="J1279" s="70">
        <f>IF(D1279&lt;Overview!$F$16,1,'='!G1279/Overview!$F$26)</f>
        <v>146.85272892475527</v>
      </c>
      <c r="K1279" s="71">
        <f>IF(D1279&lt;Overview!$F$17,'='!G1279/Overview!$F$26,Overview!$F$33)</f>
        <v>9.1428571428571423</v>
      </c>
      <c r="L1279" s="72">
        <f t="shared" si="119"/>
        <v>9.1428571428571423</v>
      </c>
      <c r="M1279" s="81">
        <f>MIN(1,Overview!$F$44*F1279*(G1279-Overview!$F$25)^2+0.2)</f>
        <v>1</v>
      </c>
      <c r="N1279" s="48">
        <f>L1279*F1279*Overview!$F$8</f>
        <v>0.12482270400293095</v>
      </c>
      <c r="O1279" s="48">
        <f>F1279*Overview!$F$6</f>
        <v>2.3686817229354781E-3</v>
      </c>
      <c r="P1279" s="122">
        <f>N1279*(H1279/G1279-(1+Overview!$F$35/'='!G1279)/(Overview!$F$37*Overview!$F$33))/('='!H1279+Overview!$F$36)</f>
        <v>6.5194865194088969E-4</v>
      </c>
      <c r="Q1279" s="128">
        <f>(N1279/G1279-P1279)*H1279*Overview!$F$29*'='!G1279^3</f>
        <v>751.39284163110756</v>
      </c>
      <c r="R1279" s="57">
        <f t="shared" si="114"/>
        <v>0</v>
      </c>
      <c r="S1279" s="58">
        <f t="shared" si="115"/>
        <v>7.3720137765378015E-4</v>
      </c>
      <c r="T1279" s="58">
        <f>IF(D1279&lt;Overview!$F$18,(1-Overview!$F$9)*'='!Q1279-'='!D1279*'='!O1279,0)</f>
        <v>0</v>
      </c>
      <c r="U1279" s="54">
        <f>IF(D1279&gt;=Overview!$F$18,(1-Overview!$F$9)*'='!Q1279-Overview!$F$18*'='!O1279,0)</f>
        <v>63.599176573838534</v>
      </c>
      <c r="V1279" s="2"/>
      <c r="W1279" s="112">
        <f>G1279/Overview!$F$19</f>
        <v>5.0085605169966723</v>
      </c>
      <c r="X1279" s="60">
        <f>G1279^3*(1+H1279*Overview!$F$38)</f>
        <v>49.074963824454635</v>
      </c>
      <c r="Y1279" s="61">
        <f>G1279^3*Overview!$F$42*(1+Overview!$F$38*H1279)+I1279*Overview!$F$39/Overview!$F$40</f>
        <v>4.9326541191316924</v>
      </c>
      <c r="AD1279" s="2"/>
    </row>
    <row r="1280" spans="1:30">
      <c r="A1280" s="34">
        <v>1277</v>
      </c>
      <c r="B1280">
        <v>1</v>
      </c>
      <c r="C1280">
        <v>24</v>
      </c>
      <c r="D1280" s="149">
        <f t="shared" si="116"/>
        <v>178.09744310451387</v>
      </c>
      <c r="E1280" s="125">
        <f>B1280/(B1280+Overview!$F$22)</f>
        <v>0.58823529411764708</v>
      </c>
      <c r="F1280" s="118">
        <f>EXP(Overview!$F$21/Overview!$F$5-Overview!$F$21/('='!C1280+273.15))</f>
        <v>1.2060497570954571</v>
      </c>
      <c r="G1280" s="77">
        <f t="shared" si="117"/>
        <v>3.3930352395395</v>
      </c>
      <c r="H1280" s="115">
        <f t="shared" si="118"/>
        <v>0.58823529411764708</v>
      </c>
      <c r="I1280" s="80">
        <f>IF((A1280-Overview!$F$43)/365=ROUND((A1280-Overview!$F$43)/365,0),I1279*0.05,I1279+U1279)</f>
        <v>11935.944624771595</v>
      </c>
      <c r="J1280" s="70">
        <f>IF(D1280&lt;Overview!$F$16,1,'='!G1280/Overview!$F$26)</f>
        <v>146.88464240430736</v>
      </c>
      <c r="K1280" s="71">
        <f>IF(D1280&lt;Overview!$F$17,'='!G1280/Overview!$F$26,Overview!$F$33)</f>
        <v>9.1428571428571423</v>
      </c>
      <c r="L1280" s="72">
        <f t="shared" si="119"/>
        <v>9.1428571428571423</v>
      </c>
      <c r="M1280" s="81">
        <f>MIN(1,Overview!$F$44*F1280*(G1280-Overview!$F$25)^2+0.2)</f>
        <v>1</v>
      </c>
      <c r="N1280" s="48">
        <f>L1280*F1280*Overview!$F$8</f>
        <v>0.12482270400293095</v>
      </c>
      <c r="O1280" s="48">
        <f>F1280*Overview!$F$6</f>
        <v>2.3686817229354781E-3</v>
      </c>
      <c r="P1280" s="122">
        <f>N1280*(H1280/G1280-(1+Overview!$F$35/'='!G1280)/(Overview!$F$37*Overview!$F$33))/('='!H1280+Overview!$F$36)</f>
        <v>6.5057541086559971E-4</v>
      </c>
      <c r="Q1280" s="128">
        <f>(N1280/G1280-P1280)*H1280*Overview!$F$29*'='!G1280^3</f>
        <v>751.7450769585904</v>
      </c>
      <c r="R1280" s="57">
        <f t="shared" si="114"/>
        <v>0</v>
      </c>
      <c r="S1280" s="58">
        <f t="shared" si="115"/>
        <v>7.3580843168162286E-4</v>
      </c>
      <c r="T1280" s="58">
        <f>IF(D1280&lt;Overview!$F$18,(1-Overview!$F$9)*'='!Q1280-'='!D1280*'='!O1280,0)</f>
        <v>0</v>
      </c>
      <c r="U1280" s="54">
        <f>IF(D1280&gt;=Overview!$F$18,(1-Overview!$F$9)*'='!Q1280-Overview!$F$18*'='!O1280,0)</f>
        <v>63.629187023740073</v>
      </c>
      <c r="V1280" s="2"/>
      <c r="W1280" s="112">
        <f>G1280/Overview!$F$19</f>
        <v>5.0096489584224129</v>
      </c>
      <c r="X1280" s="60">
        <f>G1280^3*(1+H1280*Overview!$F$38)</f>
        <v>49.106965134360223</v>
      </c>
      <c r="Y1280" s="61">
        <f>G1280^3*Overview!$F$42*(1+Overview!$F$38*H1280)+I1280*Overview!$F$39/Overview!$F$40</f>
        <v>4.9382979103324942</v>
      </c>
      <c r="AD1280" s="2"/>
    </row>
    <row r="1281" spans="1:30">
      <c r="A1281" s="34">
        <v>1278</v>
      </c>
      <c r="B1281">
        <v>1</v>
      </c>
      <c r="C1281">
        <v>24</v>
      </c>
      <c r="D1281" s="149">
        <f t="shared" si="116"/>
        <v>178.09744310451387</v>
      </c>
      <c r="E1281" s="125">
        <f>B1281/(B1281+Overview!$F$22)</f>
        <v>0.58823529411764708</v>
      </c>
      <c r="F1281" s="118">
        <f>EXP(Overview!$F$21/Overview!$F$5-Overview!$F$21/('='!C1281+273.15))</f>
        <v>1.2060497570954571</v>
      </c>
      <c r="G1281" s="77">
        <f t="shared" si="117"/>
        <v>3.3937710479711818</v>
      </c>
      <c r="H1281" s="115">
        <f t="shared" si="118"/>
        <v>0.58823529411764708</v>
      </c>
      <c r="I1281" s="80">
        <f>IF((A1281-Overview!$F$43)/365=ROUND((A1281-Overview!$F$43)/365,0),I1280*0.05,I1280+U1280)</f>
        <v>11999.573811795335</v>
      </c>
      <c r="J1281" s="70">
        <f>IF(D1281&lt;Overview!$F$16,1,'='!G1281/Overview!$F$26)</f>
        <v>146.91649558316806</v>
      </c>
      <c r="K1281" s="71">
        <f>IF(D1281&lt;Overview!$F$17,'='!G1281/Overview!$F$26,Overview!$F$33)</f>
        <v>9.1428571428571423</v>
      </c>
      <c r="L1281" s="72">
        <f t="shared" si="119"/>
        <v>9.1428571428571423</v>
      </c>
      <c r="M1281" s="81">
        <f>MIN(1,Overview!$F$44*F1281*(G1281-Overview!$F$25)^2+0.2)</f>
        <v>1</v>
      </c>
      <c r="N1281" s="48">
        <f>L1281*F1281*Overview!$F$8</f>
        <v>0.12482270400293095</v>
      </c>
      <c r="O1281" s="48">
        <f>F1281*Overview!$F$6</f>
        <v>2.3686817229354781E-3</v>
      </c>
      <c r="P1281" s="122">
        <f>N1281*(H1281/G1281-(1+Overview!$F$35/'='!G1281)/(Overview!$F$37*Overview!$F$33))/('='!H1281+Overview!$F$36)</f>
        <v>6.4920535944292912E-4</v>
      </c>
      <c r="Q1281" s="128">
        <f>(N1281/G1281-P1281)*H1281*Overview!$F$29*'='!G1281^3</f>
        <v>752.09673971075767</v>
      </c>
      <c r="R1281" s="57">
        <f t="shared" si="114"/>
        <v>0</v>
      </c>
      <c r="S1281" s="58">
        <f t="shared" si="115"/>
        <v>7.3441811768837914E-4</v>
      </c>
      <c r="T1281" s="58">
        <f>IF(D1281&lt;Overview!$F$18,(1-Overview!$F$9)*'='!Q1281-'='!D1281*'='!O1281,0)</f>
        <v>0</v>
      </c>
      <c r="U1281" s="54">
        <f>IF(D1281&gt;=Overview!$F$18,(1-Overview!$F$9)*'='!Q1281-Overview!$F$18*'='!O1281,0)</f>
        <v>63.659148690224725</v>
      </c>
      <c r="V1281" s="2"/>
      <c r="W1281" s="112">
        <f>G1281/Overview!$F$19</f>
        <v>5.010735343232219</v>
      </c>
      <c r="X1281" s="60">
        <f>G1281^3*(1+H1281*Overview!$F$38)</f>
        <v>49.138919847027253</v>
      </c>
      <c r="Y1281" s="61">
        <f>G1281^3*Overview!$F$42*(1+Overview!$F$38*H1281)+I1281*Overview!$F$39/Overview!$F$40</f>
        <v>4.9439388118722869</v>
      </c>
      <c r="AD1281" s="2"/>
    </row>
    <row r="1282" spans="1:30">
      <c r="A1282" s="34">
        <v>1279</v>
      </c>
      <c r="B1282">
        <v>1</v>
      </c>
      <c r="C1282">
        <v>24</v>
      </c>
      <c r="D1282" s="149">
        <f t="shared" si="116"/>
        <v>178.09744310451387</v>
      </c>
      <c r="E1282" s="125">
        <f>B1282/(B1282+Overview!$F$22)</f>
        <v>0.58823529411764708</v>
      </c>
      <c r="F1282" s="118">
        <f>EXP(Overview!$F$21/Overview!$F$5-Overview!$F$21/('='!C1282+273.15))</f>
        <v>1.2060497570954571</v>
      </c>
      <c r="G1282" s="77">
        <f t="shared" si="117"/>
        <v>3.3945054660888703</v>
      </c>
      <c r="H1282" s="115">
        <f t="shared" si="118"/>
        <v>0.58823529411764708</v>
      </c>
      <c r="I1282" s="80">
        <f>IF((A1282-Overview!$F$43)/365=ROUND((A1282-Overview!$F$43)/365,0),I1281*0.05,I1281+U1281)</f>
        <v>12063.23296048556</v>
      </c>
      <c r="J1282" s="70">
        <f>IF(D1282&lt;Overview!$F$16,1,'='!G1282/Overview!$F$26)</f>
        <v>146.94828857527577</v>
      </c>
      <c r="K1282" s="71">
        <f>IF(D1282&lt;Overview!$F$17,'='!G1282/Overview!$F$26,Overview!$F$33)</f>
        <v>9.1428571428571423</v>
      </c>
      <c r="L1282" s="72">
        <f t="shared" si="119"/>
        <v>9.1428571428571423</v>
      </c>
      <c r="M1282" s="81">
        <f>MIN(1,Overview!$F$44*F1282*(G1282-Overview!$F$25)^2+0.2)</f>
        <v>1</v>
      </c>
      <c r="N1282" s="48">
        <f>L1282*F1282*Overview!$F$8</f>
        <v>0.12482270400293095</v>
      </c>
      <c r="O1282" s="48">
        <f>F1282*Overview!$F$6</f>
        <v>2.3686817229354781E-3</v>
      </c>
      <c r="P1282" s="122">
        <f>N1282*(H1282/G1282-(1+Overview!$F$35/'='!G1282)/(Overview!$F$37*Overview!$F$33))/('='!H1282+Overview!$F$36)</f>
        <v>6.4783848901457555E-4</v>
      </c>
      <c r="Q1282" s="128">
        <f>(N1282/G1282-P1282)*H1282*Overview!$F$29*'='!G1282^3</f>
        <v>752.44783062566592</v>
      </c>
      <c r="R1282" s="57">
        <f t="shared" si="114"/>
        <v>0</v>
      </c>
      <c r="S1282" s="58">
        <f t="shared" si="115"/>
        <v>7.3303043070091034E-4</v>
      </c>
      <c r="T1282" s="58">
        <f>IF(D1282&lt;Overview!$F$18,(1-Overview!$F$9)*'='!Q1282-'='!D1282*'='!O1282,0)</f>
        <v>0</v>
      </c>
      <c r="U1282" s="54">
        <f>IF(D1282&gt;=Overview!$F$18,(1-Overview!$F$9)*'='!Q1282-Overview!$F$18*'='!O1282,0)</f>
        <v>63.689061636174912</v>
      </c>
      <c r="V1282" s="2"/>
      <c r="W1282" s="112">
        <f>G1282/Overview!$F$19</f>
        <v>5.0118196753120774</v>
      </c>
      <c r="X1282" s="60">
        <f>G1282^3*(1+H1282*Overview!$F$38)</f>
        <v>49.17082800113468</v>
      </c>
      <c r="Y1282" s="61">
        <f>G1282^3*Overview!$F$42*(1+Overview!$F$38*H1282)+I1282*Overview!$F$39/Overview!$F$40</f>
        <v>4.9495768251123113</v>
      </c>
      <c r="AD1282" s="2"/>
    </row>
    <row r="1283" spans="1:30">
      <c r="A1283" s="34">
        <v>1280</v>
      </c>
      <c r="B1283">
        <v>1</v>
      </c>
      <c r="C1283">
        <v>24</v>
      </c>
      <c r="D1283" s="149">
        <f t="shared" si="116"/>
        <v>178.09744310451387</v>
      </c>
      <c r="E1283" s="125">
        <f>B1283/(B1283+Overview!$F$22)</f>
        <v>0.58823529411764708</v>
      </c>
      <c r="F1283" s="118">
        <f>EXP(Overview!$F$21/Overview!$F$5-Overview!$F$21/('='!C1283+273.15))</f>
        <v>1.2060497570954571</v>
      </c>
      <c r="G1283" s="77">
        <f t="shared" si="117"/>
        <v>3.3952384965195712</v>
      </c>
      <c r="H1283" s="115">
        <f t="shared" si="118"/>
        <v>0.58823529411764708</v>
      </c>
      <c r="I1283" s="80">
        <f>IF((A1283-Overview!$F$43)/365=ROUND((A1283-Overview!$F$43)/365,0),I1282*0.05,I1282+U1282)</f>
        <v>12126.922022121735</v>
      </c>
      <c r="J1283" s="70">
        <f>IF(D1283&lt;Overview!$F$16,1,'='!G1283/Overview!$F$26)</f>
        <v>146.98002149435374</v>
      </c>
      <c r="K1283" s="71">
        <f>IF(D1283&lt;Overview!$F$17,'='!G1283/Overview!$F$26,Overview!$F$33)</f>
        <v>9.1428571428571423</v>
      </c>
      <c r="L1283" s="72">
        <f t="shared" si="119"/>
        <v>9.1428571428571423</v>
      </c>
      <c r="M1283" s="81">
        <f>MIN(1,Overview!$F$44*F1283*(G1283-Overview!$F$25)^2+0.2)</f>
        <v>1</v>
      </c>
      <c r="N1283" s="48">
        <f>L1283*F1283*Overview!$F$8</f>
        <v>0.12482270400293095</v>
      </c>
      <c r="O1283" s="48">
        <f>F1283*Overview!$F$6</f>
        <v>2.3686817229354781E-3</v>
      </c>
      <c r="P1283" s="122">
        <f>N1283*(H1283/G1283-(1+Overview!$F$35/'='!G1283)/(Overview!$F$37*Overview!$F$33))/('='!H1283+Overview!$F$36)</f>
        <v>6.4647479095104486E-4</v>
      </c>
      <c r="Q1283" s="128">
        <f>(N1283/G1283-P1283)*H1283*Overview!$F$29*'='!G1283^3</f>
        <v>752.7983504412349</v>
      </c>
      <c r="R1283" s="57">
        <f t="shared" ref="R1283:R1346" si="120">(E1283*M1283-H1283)*N1283/G1283</f>
        <v>0</v>
      </c>
      <c r="S1283" s="58">
        <f t="shared" ref="S1283:S1346" si="121">G1283*P1283/3</f>
        <v>7.3164536575547653E-4</v>
      </c>
      <c r="T1283" s="58">
        <f>IF(D1283&lt;Overview!$F$18,(1-Overview!$F$9)*'='!Q1283-'='!D1283*'='!O1283,0)</f>
        <v>0</v>
      </c>
      <c r="U1283" s="54">
        <f>IF(D1283&gt;=Overview!$F$18,(1-Overview!$F$9)*'='!Q1283-Overview!$F$18*'='!O1283,0)</f>
        <v>63.718925924461388</v>
      </c>
      <c r="V1283" s="2"/>
      <c r="W1283" s="112">
        <f>G1283/Overview!$F$19</f>
        <v>5.0129019585406338</v>
      </c>
      <c r="X1283" s="60">
        <f>G1283^3*(1+H1283*Overview!$F$38)</f>
        <v>49.202689635457794</v>
      </c>
      <c r="Y1283" s="61">
        <f>G1283^3*Overview!$F$42*(1+Overview!$F$38*H1283)+I1283*Overview!$F$39/Overview!$F$40</f>
        <v>4.955211951425218</v>
      </c>
      <c r="AD1283" s="2"/>
    </row>
    <row r="1284" spans="1:30">
      <c r="A1284" s="34">
        <v>1281</v>
      </c>
      <c r="B1284">
        <v>1</v>
      </c>
      <c r="C1284">
        <v>24</v>
      </c>
      <c r="D1284" s="149">
        <f t="shared" ref="D1284:D1347" si="122">D1283+T1283</f>
        <v>178.09744310451387</v>
      </c>
      <c r="E1284" s="125">
        <f>B1284/(B1284+Overview!$F$22)</f>
        <v>0.58823529411764708</v>
      </c>
      <c r="F1284" s="118">
        <f>EXP(Overview!$F$21/Overview!$F$5-Overview!$F$21/('='!C1284+273.15))</f>
        <v>1.2060497570954571</v>
      </c>
      <c r="G1284" s="77">
        <f t="shared" ref="G1284:G1347" si="123">G1283+S1283</f>
        <v>3.3959701418853268</v>
      </c>
      <c r="H1284" s="115">
        <f t="shared" ref="H1284:H1347" si="124">H1283+R1283</f>
        <v>0.58823529411764708</v>
      </c>
      <c r="I1284" s="80">
        <f>IF((A1284-Overview!$F$43)/365=ROUND((A1284-Overview!$F$43)/365,0),I1283*0.05,I1283+U1283)</f>
        <v>12190.640948046195</v>
      </c>
      <c r="J1284" s="70">
        <f>IF(D1284&lt;Overview!$F$16,1,'='!G1284/Overview!$F$26)</f>
        <v>147.01169445391025</v>
      </c>
      <c r="K1284" s="71">
        <f>IF(D1284&lt;Overview!$F$17,'='!G1284/Overview!$F$26,Overview!$F$33)</f>
        <v>9.1428571428571423</v>
      </c>
      <c r="L1284" s="72">
        <f t="shared" ref="L1284:L1347" si="125">IF(J1284=1,1,K1284)</f>
        <v>9.1428571428571423</v>
      </c>
      <c r="M1284" s="81">
        <f>MIN(1,Overview!$F$44*F1284*(G1284-Overview!$F$25)^2+0.2)</f>
        <v>1</v>
      </c>
      <c r="N1284" s="48">
        <f>L1284*F1284*Overview!$F$8</f>
        <v>0.12482270400293095</v>
      </c>
      <c r="O1284" s="48">
        <f>F1284*Overview!$F$6</f>
        <v>2.3686817229354781E-3</v>
      </c>
      <c r="P1284" s="122">
        <f>N1284*(H1284/G1284-(1+Overview!$F$35/'='!G1284)/(Overview!$F$37*Overview!$F$33))/('='!H1284+Overview!$F$36)</f>
        <v>6.4511425665152947E-4</v>
      </c>
      <c r="Q1284" s="128">
        <f>(N1284/G1284-P1284)*H1284*Overview!$F$29*'='!G1284^3</f>
        <v>753.14829989524219</v>
      </c>
      <c r="R1284" s="57">
        <f t="shared" si="120"/>
        <v>0</v>
      </c>
      <c r="S1284" s="58">
        <f t="shared" si="121"/>
        <v>7.3026291789771386E-4</v>
      </c>
      <c r="T1284" s="58">
        <f>IF(D1284&lt;Overview!$F$18,(1-Overview!$F$9)*'='!Q1284-'='!D1284*'='!O1284,0)</f>
        <v>0</v>
      </c>
      <c r="U1284" s="54">
        <f>IF(D1284&gt;=Overview!$F$18,(1-Overview!$F$9)*'='!Q1284-Overview!$F$18*'='!O1284,0)</f>
        <v>63.748741617942798</v>
      </c>
      <c r="V1284" s="2"/>
      <c r="W1284" s="112">
        <f>G1284/Overview!$F$19</f>
        <v>5.0139821967892022</v>
      </c>
      <c r="X1284" s="60">
        <f>G1284^3*(1+H1284*Overview!$F$38)</f>
        <v>49.234504788867504</v>
      </c>
      <c r="Y1284" s="61">
        <f>G1284^3*Overview!$F$42*(1+Overview!$F$38*H1284)+I1284*Overview!$F$39/Overview!$F$40</f>
        <v>4.9608441921949913</v>
      </c>
      <c r="AD1284" s="2"/>
    </row>
    <row r="1285" spans="1:30">
      <c r="A1285" s="34">
        <v>1282</v>
      </c>
      <c r="B1285">
        <v>1</v>
      </c>
      <c r="C1285">
        <v>24</v>
      </c>
      <c r="D1285" s="149">
        <f t="shared" si="122"/>
        <v>178.09744310451387</v>
      </c>
      <c r="E1285" s="125">
        <f>B1285/(B1285+Overview!$F$22)</f>
        <v>0.58823529411764708</v>
      </c>
      <c r="F1285" s="118">
        <f>EXP(Overview!$F$21/Overview!$F$5-Overview!$F$21/('='!C1285+273.15))</f>
        <v>1.2060497570954571</v>
      </c>
      <c r="G1285" s="77">
        <f t="shared" si="123"/>
        <v>3.3967004048032243</v>
      </c>
      <c r="H1285" s="115">
        <f t="shared" si="124"/>
        <v>0.58823529411764708</v>
      </c>
      <c r="I1285" s="80">
        <f>IF((A1285-Overview!$F$43)/365=ROUND((A1285-Overview!$F$43)/365,0),I1284*0.05,I1284+U1284)</f>
        <v>12254.389689664138</v>
      </c>
      <c r="J1285" s="70">
        <f>IF(D1285&lt;Overview!$F$16,1,'='!G1285/Overview!$F$26)</f>
        <v>147.04330756723917</v>
      </c>
      <c r="K1285" s="71">
        <f>IF(D1285&lt;Overview!$F$17,'='!G1285/Overview!$F$26,Overview!$F$33)</f>
        <v>9.1428571428571423</v>
      </c>
      <c r="L1285" s="72">
        <f t="shared" si="125"/>
        <v>9.1428571428571423</v>
      </c>
      <c r="M1285" s="81">
        <f>MIN(1,Overview!$F$44*F1285*(G1285-Overview!$F$25)^2+0.2)</f>
        <v>1</v>
      </c>
      <c r="N1285" s="48">
        <f>L1285*F1285*Overview!$F$8</f>
        <v>0.12482270400293095</v>
      </c>
      <c r="O1285" s="48">
        <f>F1285*Overview!$F$6</f>
        <v>2.3686817229354781E-3</v>
      </c>
      <c r="P1285" s="122">
        <f>N1285*(H1285/G1285-(1+Overview!$F$35/'='!G1285)/(Overview!$F$37*Overview!$F$33))/('='!H1285+Overview!$F$36)</f>
        <v>6.4375687754379414E-4</v>
      </c>
      <c r="Q1285" s="128">
        <f>(N1285/G1285-P1285)*H1285*Overview!$F$29*'='!G1285^3</f>
        <v>753.49767972532038</v>
      </c>
      <c r="R1285" s="57">
        <f t="shared" si="120"/>
        <v>0</v>
      </c>
      <c r="S1285" s="58">
        <f t="shared" si="121"/>
        <v>7.2888308218262176E-4</v>
      </c>
      <c r="T1285" s="58">
        <f>IF(D1285&lt;Overview!$F$18,(1-Overview!$F$9)*'='!Q1285-'='!D1285*'='!O1285,0)</f>
        <v>0</v>
      </c>
      <c r="U1285" s="54">
        <f>IF(D1285&gt;=Overview!$F$18,(1-Overview!$F$9)*'='!Q1285-Overview!$F$18*'='!O1285,0)</f>
        <v>63.778508779465469</v>
      </c>
      <c r="V1285" s="2"/>
      <c r="W1285" s="112">
        <f>G1285/Overview!$F$19</f>
        <v>5.0150603939217842</v>
      </c>
      <c r="X1285" s="60">
        <f>G1285^3*(1+H1285*Overview!$F$38)</f>
        <v>49.266273500329618</v>
      </c>
      <c r="Y1285" s="61">
        <f>G1285^3*Overview!$F$42*(1+Overview!$F$38*H1285)+I1285*Overview!$F$39/Overview!$F$40</f>
        <v>4.9664735488168885</v>
      </c>
      <c r="AD1285" s="2"/>
    </row>
    <row r="1286" spans="1:30">
      <c r="A1286" s="34">
        <v>1283</v>
      </c>
      <c r="B1286">
        <v>1</v>
      </c>
      <c r="C1286">
        <v>24</v>
      </c>
      <c r="D1286" s="149">
        <f t="shared" si="122"/>
        <v>178.09744310451387</v>
      </c>
      <c r="E1286" s="125">
        <f>B1286/(B1286+Overview!$F$22)</f>
        <v>0.58823529411764708</v>
      </c>
      <c r="F1286" s="118">
        <f>EXP(Overview!$F$21/Overview!$F$5-Overview!$F$21/('='!C1286+273.15))</f>
        <v>1.2060497570954571</v>
      </c>
      <c r="G1286" s="77">
        <f t="shared" si="123"/>
        <v>3.3974292878854069</v>
      </c>
      <c r="H1286" s="115">
        <f t="shared" si="124"/>
        <v>0.58823529411764708</v>
      </c>
      <c r="I1286" s="80">
        <f>IF((A1286-Overview!$F$43)/365=ROUND((A1286-Overview!$F$43)/365,0),I1285*0.05,I1285+U1285)</f>
        <v>12318.168198443604</v>
      </c>
      <c r="J1286" s="70">
        <f>IF(D1286&lt;Overview!$F$16,1,'='!G1286/Overview!$F$26)</f>
        <v>147.07486094742021</v>
      </c>
      <c r="K1286" s="71">
        <f>IF(D1286&lt;Overview!$F$17,'='!G1286/Overview!$F$26,Overview!$F$33)</f>
        <v>9.1428571428571423</v>
      </c>
      <c r="L1286" s="72">
        <f t="shared" si="125"/>
        <v>9.1428571428571423</v>
      </c>
      <c r="M1286" s="81">
        <f>MIN(1,Overview!$F$44*F1286*(G1286-Overview!$F$25)^2+0.2)</f>
        <v>1</v>
      </c>
      <c r="N1286" s="48">
        <f>L1286*F1286*Overview!$F$8</f>
        <v>0.12482270400293095</v>
      </c>
      <c r="O1286" s="48">
        <f>F1286*Overview!$F$6</f>
        <v>2.3686817229354781E-3</v>
      </c>
      <c r="P1286" s="122">
        <f>N1286*(H1286/G1286-(1+Overview!$F$35/'='!G1286)/(Overview!$F$37*Overview!$F$33))/('='!H1286+Overview!$F$36)</f>
        <v>6.4240264508405652E-4</v>
      </c>
      <c r="Q1286" s="128">
        <f>(N1286/G1286-P1286)*H1286*Overview!$F$29*'='!G1286^3</f>
        <v>753.8464906689527</v>
      </c>
      <c r="R1286" s="57">
        <f t="shared" si="120"/>
        <v>0</v>
      </c>
      <c r="S1286" s="58">
        <f t="shared" si="121"/>
        <v>7.2750585367454266E-4</v>
      </c>
      <c r="T1286" s="58">
        <f>IF(D1286&lt;Overview!$F$18,(1-Overview!$F$9)*'='!Q1286-'='!D1286*'='!O1286,0)</f>
        <v>0</v>
      </c>
      <c r="U1286" s="54">
        <f>IF(D1286&gt;=Overview!$F$18,(1-Overview!$F$9)*'='!Q1286-Overview!$F$18*'='!O1286,0)</f>
        <v>63.808227471862935</v>
      </c>
      <c r="V1286" s="2"/>
      <c r="W1286" s="112">
        <f>G1286/Overview!$F$19</f>
        <v>5.0161365537950786</v>
      </c>
      <c r="X1286" s="60">
        <f>G1286^3*(1+H1286*Overview!$F$38)</f>
        <v>49.297995808904133</v>
      </c>
      <c r="Y1286" s="61">
        <f>G1286^3*Overview!$F$42*(1+Overview!$F$38*H1286)+I1286*Overview!$F$39/Overview!$F$40</f>
        <v>4.9721000226973757</v>
      </c>
      <c r="AD1286" s="2"/>
    </row>
    <row r="1287" spans="1:30">
      <c r="A1287" s="34">
        <v>1284</v>
      </c>
      <c r="B1287">
        <v>1</v>
      </c>
      <c r="C1287">
        <v>24</v>
      </c>
      <c r="D1287" s="149">
        <f t="shared" si="122"/>
        <v>178.09744310451387</v>
      </c>
      <c r="E1287" s="125">
        <f>B1287/(B1287+Overview!$F$22)</f>
        <v>0.58823529411764708</v>
      </c>
      <c r="F1287" s="118">
        <f>EXP(Overview!$F$21/Overview!$F$5-Overview!$F$21/('='!C1287+273.15))</f>
        <v>1.2060497570954571</v>
      </c>
      <c r="G1287" s="77">
        <f t="shared" si="123"/>
        <v>3.3981567937390813</v>
      </c>
      <c r="H1287" s="115">
        <f t="shared" si="124"/>
        <v>0.58823529411764708</v>
      </c>
      <c r="I1287" s="80">
        <f>IF((A1287-Overview!$F$43)/365=ROUND((A1287-Overview!$F$43)/365,0),I1286*0.05,I1286+U1286)</f>
        <v>12381.976425915467</v>
      </c>
      <c r="J1287" s="70">
        <f>IF(D1287&lt;Overview!$F$16,1,'='!G1287/Overview!$F$26)</f>
        <v>147.10635470731955</v>
      </c>
      <c r="K1287" s="71">
        <f>IF(D1287&lt;Overview!$F$17,'='!G1287/Overview!$F$26,Overview!$F$33)</f>
        <v>9.1428571428571423</v>
      </c>
      <c r="L1287" s="72">
        <f t="shared" si="125"/>
        <v>9.1428571428571423</v>
      </c>
      <c r="M1287" s="81">
        <f>MIN(1,Overview!$F$44*F1287*(G1287-Overview!$F$25)^2+0.2)</f>
        <v>1</v>
      </c>
      <c r="N1287" s="48">
        <f>L1287*F1287*Overview!$F$8</f>
        <v>0.12482270400293095</v>
      </c>
      <c r="O1287" s="48">
        <f>F1287*Overview!$F$6</f>
        <v>2.3686817229354781E-3</v>
      </c>
      <c r="P1287" s="122">
        <f>N1287*(H1287/G1287-(1+Overview!$F$35/'='!G1287)/(Overview!$F$37*Overview!$F$33))/('='!H1287+Overview!$F$36)</f>
        <v>6.4105155075687079E-4</v>
      </c>
      <c r="Q1287" s="128">
        <f>(N1287/G1287-P1287)*H1287*Overview!$F$29*'='!G1287^3</f>
        <v>754.19473346346695</v>
      </c>
      <c r="R1287" s="57">
        <f t="shared" si="120"/>
        <v>0</v>
      </c>
      <c r="S1287" s="58">
        <f t="shared" si="121"/>
        <v>7.2613122744714465E-4</v>
      </c>
      <c r="T1287" s="58">
        <f>IF(D1287&lt;Overview!$F$18,(1-Overview!$F$9)*'='!Q1287-'='!D1287*'='!O1287,0)</f>
        <v>0</v>
      </c>
      <c r="U1287" s="54">
        <f>IF(D1287&gt;=Overview!$F$18,(1-Overview!$F$9)*'='!Q1287-Overview!$F$18*'='!O1287,0)</f>
        <v>63.83789775795556</v>
      </c>
      <c r="V1287" s="2"/>
      <c r="W1287" s="112">
        <f>G1287/Overview!$F$19</f>
        <v>5.0172106802584988</v>
      </c>
      <c r="X1287" s="60">
        <f>G1287^3*(1+H1287*Overview!$F$38)</f>
        <v>49.329671753744506</v>
      </c>
      <c r="Y1287" s="61">
        <f>G1287^3*Overview!$F$42*(1+Overview!$F$38*H1287)+I1287*Overview!$F$39/Overview!$F$40</f>
        <v>4.9777236152540594</v>
      </c>
      <c r="AD1287" s="2"/>
    </row>
    <row r="1288" spans="1:30">
      <c r="A1288" s="34">
        <v>1285</v>
      </c>
      <c r="B1288">
        <v>1</v>
      </c>
      <c r="C1288">
        <v>24</v>
      </c>
      <c r="D1288" s="149">
        <f t="shared" si="122"/>
        <v>178.09744310451387</v>
      </c>
      <c r="E1288" s="125">
        <f>B1288/(B1288+Overview!$F$22)</f>
        <v>0.58823529411764708</v>
      </c>
      <c r="F1288" s="118">
        <f>EXP(Overview!$F$21/Overview!$F$5-Overview!$F$21/('='!C1288+273.15))</f>
        <v>1.2060497570954571</v>
      </c>
      <c r="G1288" s="77">
        <f t="shared" si="123"/>
        <v>3.3988829249665287</v>
      </c>
      <c r="H1288" s="115">
        <f t="shared" si="124"/>
        <v>0.58823529411764708</v>
      </c>
      <c r="I1288" s="80">
        <f>IF((A1288-Overview!$F$43)/365=ROUND((A1288-Overview!$F$43)/365,0),I1287*0.05,I1287+U1287)</f>
        <v>12445.814323673423</v>
      </c>
      <c r="J1288" s="70">
        <f>IF(D1288&lt;Overview!$F$16,1,'='!G1288/Overview!$F$26)</f>
        <v>147.13778895958998</v>
      </c>
      <c r="K1288" s="71">
        <f>IF(D1288&lt;Overview!$F$17,'='!G1288/Overview!$F$26,Overview!$F$33)</f>
        <v>9.1428571428571423</v>
      </c>
      <c r="L1288" s="72">
        <f t="shared" si="125"/>
        <v>9.1428571428571423</v>
      </c>
      <c r="M1288" s="81">
        <f>MIN(1,Overview!$F$44*F1288*(G1288-Overview!$F$25)^2+0.2)</f>
        <v>1</v>
      </c>
      <c r="N1288" s="48">
        <f>L1288*F1288*Overview!$F$8</f>
        <v>0.12482270400293095</v>
      </c>
      <c r="O1288" s="48">
        <f>F1288*Overview!$F$6</f>
        <v>2.3686817229354781E-3</v>
      </c>
      <c r="P1288" s="122">
        <f>N1288*(H1288/G1288-(1+Overview!$F$35/'='!G1288)/(Overview!$F$37*Overview!$F$33))/('='!H1288+Overview!$F$36)</f>
        <v>6.3970358607501148E-4</v>
      </c>
      <c r="Q1288" s="128">
        <f>(N1288/G1288-P1288)*H1288*Overview!$F$29*'='!G1288^3</f>
        <v>754.54240884603394</v>
      </c>
      <c r="R1288" s="57">
        <f t="shared" si="120"/>
        <v>0</v>
      </c>
      <c r="S1288" s="58">
        <f t="shared" si="121"/>
        <v>7.2475919858340423E-4</v>
      </c>
      <c r="T1288" s="58">
        <f>IF(D1288&lt;Overview!$F$18,(1-Overview!$F$9)*'='!Q1288-'='!D1288*'='!O1288,0)</f>
        <v>0</v>
      </c>
      <c r="U1288" s="54">
        <f>IF(D1288&gt;=Overview!$F$18,(1-Overview!$F$9)*'='!Q1288-Overview!$F$18*'='!O1288,0)</f>
        <v>63.867519700550261</v>
      </c>
      <c r="V1288" s="2"/>
      <c r="W1288" s="112">
        <f>G1288/Overview!$F$19</f>
        <v>5.0182827771541838</v>
      </c>
      <c r="X1288" s="60">
        <f>G1288^3*(1+H1288*Overview!$F$38)</f>
        <v>49.361301374096918</v>
      </c>
      <c r="Y1288" s="61">
        <f>G1288^3*Overview!$F$42*(1+Overview!$F$38*H1288)+I1288*Overview!$F$39/Overview!$F$40</f>
        <v>4.9833443279156215</v>
      </c>
      <c r="AD1288" s="2"/>
    </row>
    <row r="1289" spans="1:30">
      <c r="A1289" s="34">
        <v>1286</v>
      </c>
      <c r="B1289">
        <v>1</v>
      </c>
      <c r="C1289">
        <v>24</v>
      </c>
      <c r="D1289" s="149">
        <f t="shared" si="122"/>
        <v>178.09744310451387</v>
      </c>
      <c r="E1289" s="125">
        <f>B1289/(B1289+Overview!$F$22)</f>
        <v>0.58823529411764708</v>
      </c>
      <c r="F1289" s="118">
        <f>EXP(Overview!$F$21/Overview!$F$5-Overview!$F$21/('='!C1289+273.15))</f>
        <v>1.2060497570954571</v>
      </c>
      <c r="G1289" s="77">
        <f t="shared" si="123"/>
        <v>3.3996076841651122</v>
      </c>
      <c r="H1289" s="115">
        <f t="shared" si="124"/>
        <v>0.58823529411764708</v>
      </c>
      <c r="I1289" s="80">
        <f>IF((A1289-Overview!$F$43)/365=ROUND((A1289-Overview!$F$43)/365,0),I1288*0.05,I1288+U1288)</f>
        <v>12509.681843373974</v>
      </c>
      <c r="J1289" s="70">
        <f>IF(D1289&lt;Overview!$F$16,1,'='!G1289/Overview!$F$26)</f>
        <v>147.16916381667153</v>
      </c>
      <c r="K1289" s="71">
        <f>IF(D1289&lt;Overview!$F$17,'='!G1289/Overview!$F$26,Overview!$F$33)</f>
        <v>9.1428571428571423</v>
      </c>
      <c r="L1289" s="72">
        <f t="shared" si="125"/>
        <v>9.1428571428571423</v>
      </c>
      <c r="M1289" s="81">
        <f>MIN(1,Overview!$F$44*F1289*(G1289-Overview!$F$25)^2+0.2)</f>
        <v>1</v>
      </c>
      <c r="N1289" s="48">
        <f>L1289*F1289*Overview!$F$8</f>
        <v>0.12482270400293095</v>
      </c>
      <c r="O1289" s="48">
        <f>F1289*Overview!$F$6</f>
        <v>2.3686817229354781E-3</v>
      </c>
      <c r="P1289" s="122">
        <f>N1289*(H1289/G1289-(1+Overview!$F$35/'='!G1289)/(Overview!$F$37*Overview!$F$33))/('='!H1289+Overview!$F$36)</f>
        <v>6.3835874257935782E-4</v>
      </c>
      <c r="Q1289" s="128">
        <f>(N1289/G1289-P1289)*H1289*Overview!$F$29*'='!G1289^3</f>
        <v>754.88951755366145</v>
      </c>
      <c r="R1289" s="57">
        <f t="shared" si="120"/>
        <v>0</v>
      </c>
      <c r="S1289" s="58">
        <f t="shared" si="121"/>
        <v>7.233897621755879E-4</v>
      </c>
      <c r="T1289" s="58">
        <f>IF(D1289&lt;Overview!$F$18,(1-Overview!$F$9)*'='!Q1289-'='!D1289*'='!O1289,0)</f>
        <v>0</v>
      </c>
      <c r="U1289" s="54">
        <f>IF(D1289&gt;=Overview!$F$18,(1-Overview!$F$9)*'='!Q1289-Overview!$F$18*'='!O1289,0)</f>
        <v>63.897093362440131</v>
      </c>
      <c r="V1289" s="2"/>
      <c r="W1289" s="112">
        <f>G1289/Overview!$F$19</f>
        <v>5.0193528483170118</v>
      </c>
      <c r="X1289" s="60">
        <f>G1289^3*(1+H1289*Overview!$F$38)</f>
        <v>49.392884709299587</v>
      </c>
      <c r="Y1289" s="61">
        <f>G1289^3*Overview!$F$42*(1+Overview!$F$38*H1289)+I1289*Overview!$F$39/Overview!$F$40</f>
        <v>4.9889621621217586</v>
      </c>
      <c r="AD1289" s="2"/>
    </row>
    <row r="1290" spans="1:30">
      <c r="A1290" s="34">
        <v>1287</v>
      </c>
      <c r="B1290">
        <v>1</v>
      </c>
      <c r="C1290">
        <v>24</v>
      </c>
      <c r="D1290" s="149">
        <f t="shared" si="122"/>
        <v>178.09744310451387</v>
      </c>
      <c r="E1290" s="125">
        <f>B1290/(B1290+Overview!$F$22)</f>
        <v>0.58823529411764708</v>
      </c>
      <c r="F1290" s="118">
        <f>EXP(Overview!$F$21/Overview!$F$5-Overview!$F$21/('='!C1290+273.15))</f>
        <v>1.2060497570954571</v>
      </c>
      <c r="G1290" s="77">
        <f t="shared" si="123"/>
        <v>3.4003310739272878</v>
      </c>
      <c r="H1290" s="115">
        <f t="shared" si="124"/>
        <v>0.58823529411764708</v>
      </c>
      <c r="I1290" s="80">
        <f>IF((A1290-Overview!$F$43)/365=ROUND((A1290-Overview!$F$43)/365,0),I1289*0.05,I1289+U1289)</f>
        <v>12573.578936736414</v>
      </c>
      <c r="J1290" s="70">
        <f>IF(D1290&lt;Overview!$F$16,1,'='!G1290/Overview!$F$26)</f>
        <v>147.20047939079168</v>
      </c>
      <c r="K1290" s="71">
        <f>IF(D1290&lt;Overview!$F$17,'='!G1290/Overview!$F$26,Overview!$F$33)</f>
        <v>9.1428571428571423</v>
      </c>
      <c r="L1290" s="72">
        <f t="shared" si="125"/>
        <v>9.1428571428571423</v>
      </c>
      <c r="M1290" s="81">
        <f>MIN(1,Overview!$F$44*F1290*(G1290-Overview!$F$25)^2+0.2)</f>
        <v>1</v>
      </c>
      <c r="N1290" s="48">
        <f>L1290*F1290*Overview!$F$8</f>
        <v>0.12482270400293095</v>
      </c>
      <c r="O1290" s="48">
        <f>F1290*Overview!$F$6</f>
        <v>2.3686817229354781E-3</v>
      </c>
      <c r="P1290" s="122">
        <f>N1290*(H1290/G1290-(1+Overview!$F$35/'='!G1290)/(Overview!$F$37*Overview!$F$33))/('='!H1290+Overview!$F$36)</f>
        <v>6.3701701183878031E-4</v>
      </c>
      <c r="Q1290" s="128">
        <f>(N1290/G1290-P1290)*H1290*Overview!$F$29*'='!G1290^3</f>
        <v>755.2360603231906</v>
      </c>
      <c r="R1290" s="57">
        <f t="shared" si="120"/>
        <v>0</v>
      </c>
      <c r="S1290" s="58">
        <f t="shared" si="121"/>
        <v>7.2202291332523717E-4</v>
      </c>
      <c r="T1290" s="58">
        <f>IF(D1290&lt;Overview!$F$18,(1-Overview!$F$9)*'='!Q1290-'='!D1290*'='!O1290,0)</f>
        <v>0</v>
      </c>
      <c r="U1290" s="54">
        <f>IF(D1290&gt;=Overview!$F$18,(1-Overview!$F$9)*'='!Q1290-Overview!$F$18*'='!O1290,0)</f>
        <v>63.926618806404008</v>
      </c>
      <c r="V1290" s="2"/>
      <c r="W1290" s="112">
        <f>G1290/Overview!$F$19</f>
        <v>5.020420897574617</v>
      </c>
      <c r="X1290" s="60">
        <f>G1290^3*(1+H1290*Overview!$F$38)</f>
        <v>49.424421798782056</v>
      </c>
      <c r="Y1290" s="61">
        <f>G1290^3*Overview!$F$42*(1+Overview!$F$38*H1290)+I1290*Overview!$F$39/Overview!$F$40</f>
        <v>4.9945771193231137</v>
      </c>
      <c r="AD1290" s="2"/>
    </row>
    <row r="1291" spans="1:30">
      <c r="A1291" s="34">
        <v>1288</v>
      </c>
      <c r="B1291">
        <v>1</v>
      </c>
      <c r="C1291">
        <v>24</v>
      </c>
      <c r="D1291" s="149">
        <f t="shared" si="122"/>
        <v>178.09744310451387</v>
      </c>
      <c r="E1291" s="125">
        <f>B1291/(B1291+Overview!$F$22)</f>
        <v>0.58823529411764708</v>
      </c>
      <c r="F1291" s="118">
        <f>EXP(Overview!$F$21/Overview!$F$5-Overview!$F$21/('='!C1291+273.15))</f>
        <v>1.2060497570954571</v>
      </c>
      <c r="G1291" s="77">
        <f t="shared" si="123"/>
        <v>3.401053096840613</v>
      </c>
      <c r="H1291" s="115">
        <f t="shared" si="124"/>
        <v>0.58823529411764708</v>
      </c>
      <c r="I1291" s="80">
        <f>IF((A1291-Overview!$F$43)/365=ROUND((A1291-Overview!$F$43)/365,0),I1290*0.05,I1290+U1290)</f>
        <v>12637.505555542819</v>
      </c>
      <c r="J1291" s="70">
        <f>IF(D1291&lt;Overview!$F$16,1,'='!G1291/Overview!$F$26)</f>
        <v>147.23173579396592</v>
      </c>
      <c r="K1291" s="71">
        <f>IF(D1291&lt;Overview!$F$17,'='!G1291/Overview!$F$26,Overview!$F$33)</f>
        <v>9.1428571428571423</v>
      </c>
      <c r="L1291" s="72">
        <f t="shared" si="125"/>
        <v>9.1428571428571423</v>
      </c>
      <c r="M1291" s="81">
        <f>MIN(1,Overview!$F$44*F1291*(G1291-Overview!$F$25)^2+0.2)</f>
        <v>1</v>
      </c>
      <c r="N1291" s="48">
        <f>L1291*F1291*Overview!$F$8</f>
        <v>0.12482270400293095</v>
      </c>
      <c r="O1291" s="48">
        <f>F1291*Overview!$F$6</f>
        <v>2.3686817229354781E-3</v>
      </c>
      <c r="P1291" s="122">
        <f>N1291*(H1291/G1291-(1+Overview!$F$35/'='!G1291)/(Overview!$F$37*Overview!$F$33))/('='!H1291+Overview!$F$36)</f>
        <v>6.3567838545002453E-4</v>
      </c>
      <c r="Q1291" s="128">
        <f>(N1291/G1291-P1291)*H1291*Overview!$F$29*'='!G1291^3</f>
        <v>755.58203789129266</v>
      </c>
      <c r="R1291" s="57">
        <f t="shared" si="120"/>
        <v>0</v>
      </c>
      <c r="S1291" s="58">
        <f t="shared" si="121"/>
        <v>7.2065864714314885E-4</v>
      </c>
      <c r="T1291" s="58">
        <f>IF(D1291&lt;Overview!$F$18,(1-Overview!$F$9)*'='!Q1291-'='!D1291*'='!O1291,0)</f>
        <v>0</v>
      </c>
      <c r="U1291" s="54">
        <f>IF(D1291&gt;=Overview!$F$18,(1-Overview!$F$9)*'='!Q1291-Overview!$F$18*'='!O1291,0)</f>
        <v>63.956096095206306</v>
      </c>
      <c r="V1291" s="2"/>
      <c r="W1291" s="112">
        <f>G1291/Overview!$F$19</f>
        <v>5.0214869287473984</v>
      </c>
      <c r="X1291" s="60">
        <f>G1291^3*(1+H1291*Overview!$F$38)</f>
        <v>49.455912682064493</v>
      </c>
      <c r="Y1291" s="61">
        <f>G1291^3*Overview!$F$42*(1+Overview!$F$38*H1291)+I1291*Overview!$F$39/Overview!$F$40</f>
        <v>5.0001892009812101</v>
      </c>
      <c r="AD1291" s="2"/>
    </row>
    <row r="1292" spans="1:30">
      <c r="A1292" s="34">
        <v>1289</v>
      </c>
      <c r="B1292">
        <v>1</v>
      </c>
      <c r="C1292">
        <v>24</v>
      </c>
      <c r="D1292" s="149">
        <f t="shared" si="122"/>
        <v>178.09744310451387</v>
      </c>
      <c r="E1292" s="125">
        <f>B1292/(B1292+Overview!$F$22)</f>
        <v>0.58823529411764708</v>
      </c>
      <c r="F1292" s="118">
        <f>EXP(Overview!$F$21/Overview!$F$5-Overview!$F$21/('='!C1292+273.15))</f>
        <v>1.2060497570954571</v>
      </c>
      <c r="G1292" s="77">
        <f t="shared" si="123"/>
        <v>3.4017737554877563</v>
      </c>
      <c r="H1292" s="115">
        <f t="shared" si="124"/>
        <v>0.58823529411764708</v>
      </c>
      <c r="I1292" s="80">
        <f>IF((A1292-Overview!$F$43)/365=ROUND((A1292-Overview!$F$43)/365,0),I1291*0.05,I1291+U1291)</f>
        <v>12701.461651638025</v>
      </c>
      <c r="J1292" s="70">
        <f>IF(D1292&lt;Overview!$F$16,1,'='!G1292/Overview!$F$26)</f>
        <v>147.26293313799812</v>
      </c>
      <c r="K1292" s="71">
        <f>IF(D1292&lt;Overview!$F$17,'='!G1292/Overview!$F$26,Overview!$F$33)</f>
        <v>9.1428571428571423</v>
      </c>
      <c r="L1292" s="72">
        <f t="shared" si="125"/>
        <v>9.1428571428571423</v>
      </c>
      <c r="M1292" s="81">
        <f>MIN(1,Overview!$F$44*F1292*(G1292-Overview!$F$25)^2+0.2)</f>
        <v>1</v>
      </c>
      <c r="N1292" s="48">
        <f>L1292*F1292*Overview!$F$8</f>
        <v>0.12482270400293095</v>
      </c>
      <c r="O1292" s="48">
        <f>F1292*Overview!$F$6</f>
        <v>2.3686817229354781E-3</v>
      </c>
      <c r="P1292" s="122">
        <f>N1292*(H1292/G1292-(1+Overview!$F$35/'='!G1292)/(Overview!$F$37*Overview!$F$33))/('='!H1292+Overview!$F$36)</f>
        <v>6.3434285503759724E-4</v>
      </c>
      <c r="Q1292" s="128">
        <f>(N1292/G1292-P1292)*H1292*Overview!$F$29*'='!G1292^3</f>
        <v>755.92745099446404</v>
      </c>
      <c r="R1292" s="57">
        <f t="shared" si="120"/>
        <v>0</v>
      </c>
      <c r="S1292" s="58">
        <f t="shared" si="121"/>
        <v>7.1929695874935749E-4</v>
      </c>
      <c r="T1292" s="58">
        <f>IF(D1292&lt;Overview!$F$18,(1-Overview!$F$9)*'='!Q1292-'='!D1292*'='!O1292,0)</f>
        <v>0</v>
      </c>
      <c r="U1292" s="54">
        <f>IF(D1292&gt;=Overview!$F$18,(1-Overview!$F$9)*'='!Q1292-Overview!$F$18*'='!O1292,0)</f>
        <v>63.985525291596502</v>
      </c>
      <c r="V1292" s="2"/>
      <c r="W1292" s="112">
        <f>G1292/Overview!$F$19</f>
        <v>5.0225509456485398</v>
      </c>
      <c r="X1292" s="60">
        <f>G1292^3*(1+H1292*Overview!$F$38)</f>
        <v>49.487357398756991</v>
      </c>
      <c r="Y1292" s="61">
        <f>G1292^3*Overview!$F$42*(1+Overview!$F$38*H1292)+I1292*Overview!$F$39/Overview!$F$40</f>
        <v>5.0057984085683991</v>
      </c>
      <c r="AD1292" s="2"/>
    </row>
    <row r="1293" spans="1:30">
      <c r="A1293" s="34">
        <v>1290</v>
      </c>
      <c r="B1293">
        <v>1</v>
      </c>
      <c r="C1293">
        <v>24</v>
      </c>
      <c r="D1293" s="149">
        <f t="shared" si="122"/>
        <v>178.09744310451387</v>
      </c>
      <c r="E1293" s="125">
        <f>B1293/(B1293+Overview!$F$22)</f>
        <v>0.58823529411764708</v>
      </c>
      <c r="F1293" s="118">
        <f>EXP(Overview!$F$21/Overview!$F$5-Overview!$F$21/('='!C1293+273.15))</f>
        <v>1.2060497570954571</v>
      </c>
      <c r="G1293" s="77">
        <f t="shared" si="123"/>
        <v>3.4024930524465056</v>
      </c>
      <c r="H1293" s="115">
        <f t="shared" si="124"/>
        <v>0.58823529411764708</v>
      </c>
      <c r="I1293" s="80">
        <f>IF((A1293-Overview!$F$43)/365=ROUND((A1293-Overview!$F$43)/365,0),I1292*0.05,I1292+U1292)</f>
        <v>12765.447176929621</v>
      </c>
      <c r="J1293" s="70">
        <f>IF(D1293&lt;Overview!$F$16,1,'='!G1293/Overview!$F$26)</f>
        <v>147.29407153448076</v>
      </c>
      <c r="K1293" s="71">
        <f>IF(D1293&lt;Overview!$F$17,'='!G1293/Overview!$F$26,Overview!$F$33)</f>
        <v>9.1428571428571423</v>
      </c>
      <c r="L1293" s="72">
        <f t="shared" si="125"/>
        <v>9.1428571428571423</v>
      </c>
      <c r="M1293" s="81">
        <f>MIN(1,Overview!$F$44*F1293*(G1293-Overview!$F$25)^2+0.2)</f>
        <v>1</v>
      </c>
      <c r="N1293" s="48">
        <f>L1293*F1293*Overview!$F$8</f>
        <v>0.12482270400293095</v>
      </c>
      <c r="O1293" s="48">
        <f>F1293*Overview!$F$6</f>
        <v>2.3686817229354781E-3</v>
      </c>
      <c r="P1293" s="122">
        <f>N1293*(H1293/G1293-(1+Overview!$F$35/'='!G1293)/(Overview!$F$37*Overview!$F$33))/('='!H1293+Overview!$F$36)</f>
        <v>6.3301041225365172E-4</v>
      </c>
      <c r="Q1293" s="128">
        <f>(N1293/G1293-P1293)*H1293*Overview!$F$29*'='!G1293^3</f>
        <v>756.27230036902176</v>
      </c>
      <c r="R1293" s="57">
        <f t="shared" si="120"/>
        <v>0</v>
      </c>
      <c r="S1293" s="58">
        <f t="shared" si="121"/>
        <v>7.1793784327311603E-4</v>
      </c>
      <c r="T1293" s="58">
        <f>IF(D1293&lt;Overview!$F$18,(1-Overview!$F$9)*'='!Q1293-'='!D1293*'='!O1293,0)</f>
        <v>0</v>
      </c>
      <c r="U1293" s="54">
        <f>IF(D1293&gt;=Overview!$F$18,(1-Overview!$F$9)*'='!Q1293-Overview!$F$18*'='!O1293,0)</f>
        <v>64.014906458308829</v>
      </c>
      <c r="V1293" s="2"/>
      <c r="W1293" s="112">
        <f>G1293/Overview!$F$19</f>
        <v>5.0236129520840178</v>
      </c>
      <c r="X1293" s="60">
        <f>G1293^3*(1+H1293*Overview!$F$38)</f>
        <v>49.518755988558823</v>
      </c>
      <c r="Y1293" s="61">
        <f>G1293^3*Overview!$F$42*(1+Overview!$F$38*H1293)+I1293*Overview!$F$39/Overview!$F$40</f>
        <v>5.0114047435677813</v>
      </c>
      <c r="AD1293" s="2"/>
    </row>
    <row r="1294" spans="1:30">
      <c r="A1294" s="34">
        <v>1291</v>
      </c>
      <c r="B1294">
        <v>1</v>
      </c>
      <c r="C1294">
        <v>24</v>
      </c>
      <c r="D1294" s="149">
        <f t="shared" si="122"/>
        <v>178.09744310451387</v>
      </c>
      <c r="E1294" s="125">
        <f>B1294/(B1294+Overview!$F$22)</f>
        <v>0.58823529411764708</v>
      </c>
      <c r="F1294" s="118">
        <f>EXP(Overview!$F$21/Overview!$F$5-Overview!$F$21/('='!C1294+273.15))</f>
        <v>1.2060497570954571</v>
      </c>
      <c r="G1294" s="77">
        <f t="shared" si="123"/>
        <v>3.4032109902897787</v>
      </c>
      <c r="H1294" s="115">
        <f t="shared" si="124"/>
        <v>0.58823529411764708</v>
      </c>
      <c r="I1294" s="80">
        <f>IF((A1294-Overview!$F$43)/365=ROUND((A1294-Overview!$F$43)/365,0),I1293*0.05,I1293+U1293)</f>
        <v>12829.462083387931</v>
      </c>
      <c r="J1294" s="70">
        <f>IF(D1294&lt;Overview!$F$16,1,'='!G1294/Overview!$F$26)</f>
        <v>147.32515109479561</v>
      </c>
      <c r="K1294" s="71">
        <f>IF(D1294&lt;Overview!$F$17,'='!G1294/Overview!$F$26,Overview!$F$33)</f>
        <v>9.1428571428571423</v>
      </c>
      <c r="L1294" s="72">
        <f t="shared" si="125"/>
        <v>9.1428571428571423</v>
      </c>
      <c r="M1294" s="81">
        <f>MIN(1,Overview!$F$44*F1294*(G1294-Overview!$F$25)^2+0.2)</f>
        <v>1</v>
      </c>
      <c r="N1294" s="48">
        <f>L1294*F1294*Overview!$F$8</f>
        <v>0.12482270400293095</v>
      </c>
      <c r="O1294" s="48">
        <f>F1294*Overview!$F$6</f>
        <v>2.3686817229354781E-3</v>
      </c>
      <c r="P1294" s="122">
        <f>N1294*(H1294/G1294-(1+Overview!$F$35/'='!G1294)/(Overview!$F$37*Overview!$F$33))/('='!H1294+Overview!$F$36)</f>
        <v>6.3168104877788086E-4</v>
      </c>
      <c r="Q1294" s="128">
        <f>(N1294/G1294-P1294)*H1294*Overview!$F$29*'='!G1294^3</f>
        <v>756.61658675110084</v>
      </c>
      <c r="R1294" s="57">
        <f t="shared" si="120"/>
        <v>0</v>
      </c>
      <c r="S1294" s="58">
        <f t="shared" si="121"/>
        <v>7.1658129585288602E-4</v>
      </c>
      <c r="T1294" s="58">
        <f>IF(D1294&lt;Overview!$F$18,(1-Overview!$F$9)*'='!Q1294-'='!D1294*'='!O1294,0)</f>
        <v>0</v>
      </c>
      <c r="U1294" s="54">
        <f>IF(D1294&gt;=Overview!$F$18,(1-Overview!$F$9)*'='!Q1294-Overview!$F$18*'='!O1294,0)</f>
        <v>64.044239658061969</v>
      </c>
      <c r="V1294" s="2"/>
      <c r="W1294" s="112">
        <f>G1294/Overview!$F$19</f>
        <v>5.0246729518526188</v>
      </c>
      <c r="X1294" s="60">
        <f>G1294^3*(1+H1294*Overview!$F$38)</f>
        <v>49.550108491257809</v>
      </c>
      <c r="Y1294" s="61">
        <f>G1294^3*Overview!$F$42*(1+Overview!$F$38*H1294)+I1294*Overview!$F$39/Overview!$F$40</f>
        <v>5.0170082074731512</v>
      </c>
      <c r="AD1294" s="2"/>
    </row>
    <row r="1295" spans="1:30">
      <c r="A1295" s="34">
        <v>1292</v>
      </c>
      <c r="B1295">
        <v>1</v>
      </c>
      <c r="C1295">
        <v>24</v>
      </c>
      <c r="D1295" s="149">
        <f t="shared" si="122"/>
        <v>178.09744310451387</v>
      </c>
      <c r="E1295" s="125">
        <f>B1295/(B1295+Overview!$F$22)</f>
        <v>0.58823529411764708</v>
      </c>
      <c r="F1295" s="118">
        <f>EXP(Overview!$F$21/Overview!$F$5-Overview!$F$21/('='!C1295+273.15))</f>
        <v>1.2060497570954571</v>
      </c>
      <c r="G1295" s="77">
        <f t="shared" si="123"/>
        <v>3.4039275715856316</v>
      </c>
      <c r="H1295" s="115">
        <f t="shared" si="124"/>
        <v>0.58823529411764708</v>
      </c>
      <c r="I1295" s="80">
        <f>IF((A1295-Overview!$F$43)/365=ROUND((A1295-Overview!$F$43)/365,0),I1294*0.05,I1294+U1294)</f>
        <v>12893.506323045993</v>
      </c>
      <c r="J1295" s="70">
        <f>IF(D1295&lt;Overview!$F$16,1,'='!G1295/Overview!$F$26)</f>
        <v>147.35617193011393</v>
      </c>
      <c r="K1295" s="71">
        <f>IF(D1295&lt;Overview!$F$17,'='!G1295/Overview!$F$26,Overview!$F$33)</f>
        <v>9.1428571428571423</v>
      </c>
      <c r="L1295" s="72">
        <f t="shared" si="125"/>
        <v>9.1428571428571423</v>
      </c>
      <c r="M1295" s="81">
        <f>MIN(1,Overview!$F$44*F1295*(G1295-Overview!$F$25)^2+0.2)</f>
        <v>1</v>
      </c>
      <c r="N1295" s="48">
        <f>L1295*F1295*Overview!$F$8</f>
        <v>0.12482270400293095</v>
      </c>
      <c r="O1295" s="48">
        <f>F1295*Overview!$F$6</f>
        <v>2.3686817229354781E-3</v>
      </c>
      <c r="P1295" s="122">
        <f>N1295*(H1295/G1295-(1+Overview!$F$35/'='!G1295)/(Overview!$F$37*Overview!$F$33))/('='!H1295+Overview!$F$36)</f>
        <v>6.3035475631739615E-4</v>
      </c>
      <c r="Q1295" s="128">
        <f>(N1295/G1295-P1295)*H1295*Overview!$F$29*'='!G1295^3</f>
        <v>756.9603108766496</v>
      </c>
      <c r="R1295" s="57">
        <f t="shared" si="120"/>
        <v>0</v>
      </c>
      <c r="S1295" s="58">
        <f t="shared" si="121"/>
        <v>7.1522731163630891E-4</v>
      </c>
      <c r="T1295" s="58">
        <f>IF(D1295&lt;Overview!$F$18,(1-Overview!$F$9)*'='!Q1295-'='!D1295*'='!O1295,0)</f>
        <v>0</v>
      </c>
      <c r="U1295" s="54">
        <f>IF(D1295&gt;=Overview!$F$18,(1-Overview!$F$9)*'='!Q1295-Overview!$F$18*'='!O1295,0)</f>
        <v>64.073524953558717</v>
      </c>
      <c r="V1295" s="2"/>
      <c r="W1295" s="112">
        <f>G1295/Overview!$F$19</f>
        <v>5.0257309487459496</v>
      </c>
      <c r="X1295" s="60">
        <f>G1295^3*(1+H1295*Overview!$F$38)</f>
        <v>49.581414946729609</v>
      </c>
      <c r="Y1295" s="61">
        <f>G1295^3*Overview!$F$42*(1+Overview!$F$38*H1295)+I1295*Overview!$F$39/Overview!$F$40</f>
        <v>5.0226088017889365</v>
      </c>
      <c r="AD1295" s="2"/>
    </row>
    <row r="1296" spans="1:30">
      <c r="A1296" s="34">
        <v>1293</v>
      </c>
      <c r="B1296">
        <v>1</v>
      </c>
      <c r="C1296">
        <v>24</v>
      </c>
      <c r="D1296" s="149">
        <f t="shared" si="122"/>
        <v>178.09744310451387</v>
      </c>
      <c r="E1296" s="125">
        <f>B1296/(B1296+Overview!$F$22)</f>
        <v>0.58823529411764708</v>
      </c>
      <c r="F1296" s="118">
        <f>EXP(Overview!$F$21/Overview!$F$5-Overview!$F$21/('='!C1296+273.15))</f>
        <v>1.2060497570954571</v>
      </c>
      <c r="G1296" s="77">
        <f t="shared" si="123"/>
        <v>3.4046427988972678</v>
      </c>
      <c r="H1296" s="115">
        <f t="shared" si="124"/>
        <v>0.58823529411764708</v>
      </c>
      <c r="I1296" s="80">
        <f>IF((A1296-Overview!$F$43)/365=ROUND((A1296-Overview!$F$43)/365,0),I1295*0.05,I1295+U1295)</f>
        <v>12957.579847999552</v>
      </c>
      <c r="J1296" s="70">
        <f>IF(D1296&lt;Overview!$F$16,1,'='!G1296/Overview!$F$26)</f>
        <v>147.38713415139688</v>
      </c>
      <c r="K1296" s="71">
        <f>IF(D1296&lt;Overview!$F$17,'='!G1296/Overview!$F$26,Overview!$F$33)</f>
        <v>9.1428571428571423</v>
      </c>
      <c r="L1296" s="72">
        <f t="shared" si="125"/>
        <v>9.1428571428571423</v>
      </c>
      <c r="M1296" s="81">
        <f>MIN(1,Overview!$F$44*F1296*(G1296-Overview!$F$25)^2+0.2)</f>
        <v>1</v>
      </c>
      <c r="N1296" s="48">
        <f>L1296*F1296*Overview!$F$8</f>
        <v>0.12482270400293095</v>
      </c>
      <c r="O1296" s="48">
        <f>F1296*Overview!$F$6</f>
        <v>2.3686817229354781E-3</v>
      </c>
      <c r="P1296" s="122">
        <f>N1296*(H1296/G1296-(1+Overview!$F$35/'='!G1296)/(Overview!$F$37*Overview!$F$33))/('='!H1296+Overview!$F$36)</f>
        <v>6.2903152660662425E-4</v>
      </c>
      <c r="Q1296" s="128">
        <f>(N1296/G1296-P1296)*H1296*Overview!$F$29*'='!G1296^3</f>
        <v>757.30347348142573</v>
      </c>
      <c r="R1296" s="57">
        <f t="shared" si="120"/>
        <v>0</v>
      </c>
      <c r="S1296" s="58">
        <f t="shared" si="121"/>
        <v>7.138758857801994E-4</v>
      </c>
      <c r="T1296" s="58">
        <f>IF(D1296&lt;Overview!$F$18,(1-Overview!$F$9)*'='!Q1296-'='!D1296*'='!O1296,0)</f>
        <v>0</v>
      </c>
      <c r="U1296" s="54">
        <f>IF(D1296&gt;=Overview!$F$18,(1-Overview!$F$9)*'='!Q1296-Overview!$F$18*'='!O1296,0)</f>
        <v>64.102762407485642</v>
      </c>
      <c r="V1296" s="2"/>
      <c r="W1296" s="112">
        <f>G1296/Overview!$F$19</f>
        <v>5.0267869465484543</v>
      </c>
      <c r="X1296" s="60">
        <f>G1296^3*(1+H1296*Overview!$F$38)</f>
        <v>49.612675394936964</v>
      </c>
      <c r="Y1296" s="61">
        <f>G1296^3*Overview!$F$42*(1+Overview!$F$38*H1296)+I1296*Overview!$F$39/Overview!$F$40</f>
        <v>5.0282065280301254</v>
      </c>
      <c r="AD1296" s="2"/>
    </row>
    <row r="1297" spans="1:30">
      <c r="A1297" s="34">
        <v>1294</v>
      </c>
      <c r="B1297">
        <v>1</v>
      </c>
      <c r="C1297">
        <v>24</v>
      </c>
      <c r="D1297" s="149">
        <f t="shared" si="122"/>
        <v>178.09744310451387</v>
      </c>
      <c r="E1297" s="125">
        <f>B1297/(B1297+Overview!$F$22)</f>
        <v>0.58823529411764708</v>
      </c>
      <c r="F1297" s="118">
        <f>EXP(Overview!$F$21/Overview!$F$5-Overview!$F$21/('='!C1297+273.15))</f>
        <v>1.2060497570954571</v>
      </c>
      <c r="G1297" s="77">
        <f t="shared" si="123"/>
        <v>3.4053566747830479</v>
      </c>
      <c r="H1297" s="115">
        <f t="shared" si="124"/>
        <v>0.58823529411764708</v>
      </c>
      <c r="I1297" s="80">
        <f>IF((A1297-Overview!$F$43)/365=ROUND((A1297-Overview!$F$43)/365,0),I1296*0.05,I1296+U1296)</f>
        <v>13021.682610407037</v>
      </c>
      <c r="J1297" s="70">
        <f>IF(D1297&lt;Overview!$F$16,1,'='!G1297/Overview!$F$26)</f>
        <v>147.41803786939602</v>
      </c>
      <c r="K1297" s="71">
        <f>IF(D1297&lt;Overview!$F$17,'='!G1297/Overview!$F$26,Overview!$F$33)</f>
        <v>9.1428571428571423</v>
      </c>
      <c r="L1297" s="72">
        <f t="shared" si="125"/>
        <v>9.1428571428571423</v>
      </c>
      <c r="M1297" s="81">
        <f>MIN(1,Overview!$F$44*F1297*(G1297-Overview!$F$25)^2+0.2)</f>
        <v>1</v>
      </c>
      <c r="N1297" s="48">
        <f>L1297*F1297*Overview!$F$8</f>
        <v>0.12482270400293095</v>
      </c>
      <c r="O1297" s="48">
        <f>F1297*Overview!$F$6</f>
        <v>2.3686817229354781E-3</v>
      </c>
      <c r="P1297" s="122">
        <f>N1297*(H1297/G1297-(1+Overview!$F$35/'='!G1297)/(Overview!$F$37*Overview!$F$33))/('='!H1297+Overview!$F$36)</f>
        <v>6.2771135140719E-4</v>
      </c>
      <c r="Q1297" s="128">
        <f>(N1297/G1297-P1297)*H1297*Overview!$F$29*'='!G1297^3</f>
        <v>757.64607530099147</v>
      </c>
      <c r="R1297" s="57">
        <f t="shared" si="120"/>
        <v>0</v>
      </c>
      <c r="S1297" s="58">
        <f t="shared" si="121"/>
        <v>7.1252701345052066E-4</v>
      </c>
      <c r="T1297" s="58">
        <f>IF(D1297&lt;Overview!$F$18,(1-Overview!$F$9)*'='!Q1297-'='!D1297*'='!O1297,0)</f>
        <v>0</v>
      </c>
      <c r="U1297" s="54">
        <f>IF(D1297&gt;=Overview!$F$18,(1-Overview!$F$9)*'='!Q1297-Overview!$F$18*'='!O1297,0)</f>
        <v>64.13195208251264</v>
      </c>
      <c r="V1297" s="2"/>
      <c r="W1297" s="112">
        <f>G1297/Overview!$F$19</f>
        <v>5.027840949037425</v>
      </c>
      <c r="X1297" s="60">
        <f>G1297^3*(1+H1297*Overview!$F$38)</f>
        <v>49.643889875929098</v>
      </c>
      <c r="Y1297" s="61">
        <f>G1297^3*Overview!$F$42*(1+Overview!$F$38*H1297)+I1297*Overview!$F$39/Overview!$F$40</f>
        <v>5.0338013877222156</v>
      </c>
      <c r="AD1297" s="2"/>
    </row>
    <row r="1298" spans="1:30">
      <c r="A1298" s="34">
        <v>1295</v>
      </c>
      <c r="B1298">
        <v>1</v>
      </c>
      <c r="C1298">
        <v>24</v>
      </c>
      <c r="D1298" s="149">
        <f t="shared" si="122"/>
        <v>178.09744310451387</v>
      </c>
      <c r="E1298" s="125">
        <f>B1298/(B1298+Overview!$F$22)</f>
        <v>0.58823529411764708</v>
      </c>
      <c r="F1298" s="118">
        <f>EXP(Overview!$F$21/Overview!$F$5-Overview!$F$21/('='!C1298+273.15))</f>
        <v>1.2060497570954571</v>
      </c>
      <c r="G1298" s="77">
        <f t="shared" si="123"/>
        <v>3.4060692017964986</v>
      </c>
      <c r="H1298" s="115">
        <f t="shared" si="124"/>
        <v>0.58823529411764708</v>
      </c>
      <c r="I1298" s="80">
        <f>IF((A1298-Overview!$F$43)/365=ROUND((A1298-Overview!$F$43)/365,0),I1297*0.05,I1297+U1297)</f>
        <v>13085.81456248955</v>
      </c>
      <c r="J1298" s="70">
        <f>IF(D1298&lt;Overview!$F$16,1,'='!G1298/Overview!$F$26)</f>
        <v>147.44888319465363</v>
      </c>
      <c r="K1298" s="71">
        <f>IF(D1298&lt;Overview!$F$17,'='!G1298/Overview!$F$26,Overview!$F$33)</f>
        <v>9.1428571428571423</v>
      </c>
      <c r="L1298" s="72">
        <f t="shared" si="125"/>
        <v>9.1428571428571423</v>
      </c>
      <c r="M1298" s="81">
        <f>MIN(1,Overview!$F$44*F1298*(G1298-Overview!$F$25)^2+0.2)</f>
        <v>1</v>
      </c>
      <c r="N1298" s="48">
        <f>L1298*F1298*Overview!$F$8</f>
        <v>0.12482270400293095</v>
      </c>
      <c r="O1298" s="48">
        <f>F1298*Overview!$F$6</f>
        <v>2.3686817229354781E-3</v>
      </c>
      <c r="P1298" s="122">
        <f>N1298*(H1298/G1298-(1+Overview!$F$35/'='!G1298)/(Overview!$F$37*Overview!$F$33))/('='!H1298+Overview!$F$36)</f>
        <v>6.2639422250780955E-4</v>
      </c>
      <c r="Q1298" s="128">
        <f>(N1298/G1298-P1298)*H1298*Overview!$F$29*'='!G1298^3</f>
        <v>757.98811707071138</v>
      </c>
      <c r="R1298" s="57">
        <f t="shared" si="120"/>
        <v>0</v>
      </c>
      <c r="S1298" s="58">
        <f t="shared" si="121"/>
        <v>7.1118068982237105E-4</v>
      </c>
      <c r="T1298" s="58">
        <f>IF(D1298&lt;Overview!$F$18,(1-Overview!$F$9)*'='!Q1298-'='!D1298*'='!O1298,0)</f>
        <v>0</v>
      </c>
      <c r="U1298" s="54">
        <f>IF(D1298&gt;=Overview!$F$18,(1-Overview!$F$9)*'='!Q1298-Overview!$F$18*'='!O1298,0)</f>
        <v>64.161094041292785</v>
      </c>
      <c r="V1298" s="2"/>
      <c r="W1298" s="112">
        <f>G1298/Overview!$F$19</f>
        <v>5.0288929599830183</v>
      </c>
      <c r="X1298" s="60">
        <f>G1298^3*(1+H1298*Overview!$F$38)</f>
        <v>49.675058429840981</v>
      </c>
      <c r="Y1298" s="61">
        <f>G1298^3*Overview!$F$42*(1+Overview!$F$38*H1298)+I1298*Overview!$F$39/Overview!$F$40</f>
        <v>5.0393933824011432</v>
      </c>
      <c r="AD1298" s="2"/>
    </row>
    <row r="1299" spans="1:30">
      <c r="A1299" s="34">
        <v>1296</v>
      </c>
      <c r="B1299">
        <v>1</v>
      </c>
      <c r="C1299">
        <v>24</v>
      </c>
      <c r="D1299" s="149">
        <f t="shared" si="122"/>
        <v>178.09744310451387</v>
      </c>
      <c r="E1299" s="125">
        <f>B1299/(B1299+Overview!$F$22)</f>
        <v>0.58823529411764708</v>
      </c>
      <c r="F1299" s="118">
        <f>EXP(Overview!$F$21/Overview!$F$5-Overview!$F$21/('='!C1299+273.15))</f>
        <v>1.2060497570954571</v>
      </c>
      <c r="G1299" s="77">
        <f t="shared" si="123"/>
        <v>3.4067803824863212</v>
      </c>
      <c r="H1299" s="115">
        <f t="shared" si="124"/>
        <v>0.58823529411764708</v>
      </c>
      <c r="I1299" s="80">
        <f>IF((A1299-Overview!$F$43)/365=ROUND((A1299-Overview!$F$43)/365,0),I1298*0.05,I1298+U1298)</f>
        <v>13149.975656530842</v>
      </c>
      <c r="J1299" s="70">
        <f>IF(D1299&lt;Overview!$F$16,1,'='!G1299/Overview!$F$26)</f>
        <v>147.47967023750309</v>
      </c>
      <c r="K1299" s="71">
        <f>IF(D1299&lt;Overview!$F$17,'='!G1299/Overview!$F$26,Overview!$F$33)</f>
        <v>9.1428571428571423</v>
      </c>
      <c r="L1299" s="72">
        <f t="shared" si="125"/>
        <v>9.1428571428571423</v>
      </c>
      <c r="M1299" s="81">
        <f>MIN(1,Overview!$F$44*F1299*(G1299-Overview!$F$25)^2+0.2)</f>
        <v>1</v>
      </c>
      <c r="N1299" s="48">
        <f>L1299*F1299*Overview!$F$8</f>
        <v>0.12482270400293095</v>
      </c>
      <c r="O1299" s="48">
        <f>F1299*Overview!$F$6</f>
        <v>2.3686817229354781E-3</v>
      </c>
      <c r="P1299" s="122">
        <f>N1299*(H1299/G1299-(1+Overview!$F$35/'='!G1299)/(Overview!$F$37*Overview!$F$33))/('='!H1299+Overview!$F$36)</f>
        <v>6.2508013172417906E-4</v>
      </c>
      <c r="Q1299" s="128">
        <f>(N1299/G1299-P1299)*H1299*Overview!$F$29*'='!G1299^3</f>
        <v>758.32959952574708</v>
      </c>
      <c r="R1299" s="57">
        <f t="shared" si="120"/>
        <v>0</v>
      </c>
      <c r="S1299" s="58">
        <f t="shared" si="121"/>
        <v>7.0983691007996629E-4</v>
      </c>
      <c r="T1299" s="58">
        <f>IF(D1299&lt;Overview!$F$18,(1-Overview!$F$9)*'='!Q1299-'='!D1299*'='!O1299,0)</f>
        <v>0</v>
      </c>
      <c r="U1299" s="54">
        <f>IF(D1299&gt;=Overview!$F$18,(1-Overview!$F$9)*'='!Q1299-Overview!$F$18*'='!O1299,0)</f>
        <v>64.190188346461824</v>
      </c>
      <c r="V1299" s="2"/>
      <c r="W1299" s="112">
        <f>G1299/Overview!$F$19</f>
        <v>5.0299429831482669</v>
      </c>
      <c r="X1299" s="60">
        <f>G1299^3*(1+H1299*Overview!$F$38)</f>
        <v>49.706181096892664</v>
      </c>
      <c r="Y1299" s="61">
        <f>G1299^3*Overview!$F$42*(1+Overview!$F$38*H1299)+I1299*Overview!$F$39/Overview!$F$40</f>
        <v>5.0449825136132249</v>
      </c>
      <c r="AD1299" s="2"/>
    </row>
    <row r="1300" spans="1:30">
      <c r="A1300" s="34">
        <v>1297</v>
      </c>
      <c r="B1300">
        <v>1</v>
      </c>
      <c r="C1300">
        <v>24</v>
      </c>
      <c r="D1300" s="149">
        <f t="shared" si="122"/>
        <v>178.09744310451387</v>
      </c>
      <c r="E1300" s="125">
        <f>B1300/(B1300+Overview!$F$22)</f>
        <v>0.58823529411764708</v>
      </c>
      <c r="F1300" s="118">
        <f>EXP(Overview!$F$21/Overview!$F$5-Overview!$F$21/('='!C1300+273.15))</f>
        <v>1.2060497570954571</v>
      </c>
      <c r="G1300" s="77">
        <f t="shared" si="123"/>
        <v>3.4074902193964012</v>
      </c>
      <c r="H1300" s="115">
        <f t="shared" si="124"/>
        <v>0.58823529411764708</v>
      </c>
      <c r="I1300" s="80">
        <f>IF((A1300-Overview!$F$43)/365=ROUND((A1300-Overview!$F$43)/365,0),I1299*0.05,I1299+U1299)</f>
        <v>13214.165844877303</v>
      </c>
      <c r="J1300" s="70">
        <f>IF(D1300&lt;Overview!$F$16,1,'='!G1300/Overview!$F$26)</f>
        <v>147.51039910806932</v>
      </c>
      <c r="K1300" s="71">
        <f>IF(D1300&lt;Overview!$F$17,'='!G1300/Overview!$F$26,Overview!$F$33)</f>
        <v>9.1428571428571423</v>
      </c>
      <c r="L1300" s="72">
        <f t="shared" si="125"/>
        <v>9.1428571428571423</v>
      </c>
      <c r="M1300" s="81">
        <f>MIN(1,Overview!$F$44*F1300*(G1300-Overview!$F$25)^2+0.2)</f>
        <v>1</v>
      </c>
      <c r="N1300" s="48">
        <f>L1300*F1300*Overview!$F$8</f>
        <v>0.12482270400293095</v>
      </c>
      <c r="O1300" s="48">
        <f>F1300*Overview!$F$6</f>
        <v>2.3686817229354781E-3</v>
      </c>
      <c r="P1300" s="122">
        <f>N1300*(H1300/G1300-(1+Overview!$F$35/'='!G1300)/(Overview!$F$37*Overview!$F$33))/('='!H1300+Overview!$F$36)</f>
        <v>6.2376907089886321E-4</v>
      </c>
      <c r="Q1300" s="128">
        <f>(N1300/G1300-P1300)*H1300*Overview!$F$29*'='!G1300^3</f>
        <v>758.67052340105374</v>
      </c>
      <c r="R1300" s="57">
        <f t="shared" si="120"/>
        <v>0</v>
      </c>
      <c r="S1300" s="58">
        <f t="shared" si="121"/>
        <v>7.0849566941661888E-4</v>
      </c>
      <c r="T1300" s="58">
        <f>IF(D1300&lt;Overview!$F$18,(1-Overview!$F$9)*'='!Q1300-'='!D1300*'='!O1300,0)</f>
        <v>0</v>
      </c>
      <c r="U1300" s="54">
        <f>IF(D1300&gt;=Overview!$F$18,(1-Overview!$F$9)*'='!Q1300-Overview!$F$18*'='!O1300,0)</f>
        <v>64.219235060637942</v>
      </c>
      <c r="V1300" s="2"/>
      <c r="W1300" s="112">
        <f>G1300/Overview!$F$19</f>
        <v>5.0309910222890908</v>
      </c>
      <c r="X1300" s="60">
        <f>G1300^3*(1+H1300*Overview!$F$38)</f>
        <v>49.737257917388547</v>
      </c>
      <c r="Y1300" s="61">
        <f>G1300^3*Overview!$F$42*(1+Overview!$F$38*H1300)+I1300*Overview!$F$39/Overview!$F$40</f>
        <v>5.050568782915092</v>
      </c>
      <c r="AD1300" s="2"/>
    </row>
    <row r="1301" spans="1:30">
      <c r="A1301" s="34">
        <v>1298</v>
      </c>
      <c r="B1301">
        <v>1</v>
      </c>
      <c r="C1301">
        <v>24</v>
      </c>
      <c r="D1301" s="149">
        <f t="shared" si="122"/>
        <v>178.09744310451387</v>
      </c>
      <c r="E1301" s="125">
        <f>B1301/(B1301+Overview!$F$22)</f>
        <v>0.58823529411764708</v>
      </c>
      <c r="F1301" s="118">
        <f>EXP(Overview!$F$21/Overview!$F$5-Overview!$F$21/('='!C1301+273.15))</f>
        <v>1.2060497570954571</v>
      </c>
      <c r="G1301" s="77">
        <f t="shared" si="123"/>
        <v>3.4081987150658177</v>
      </c>
      <c r="H1301" s="115">
        <f t="shared" si="124"/>
        <v>0.58823529411764708</v>
      </c>
      <c r="I1301" s="80">
        <f>IF((A1301-Overview!$F$43)/365=ROUND((A1301-Overview!$F$43)/365,0),I1300*0.05,I1300+U1300)</f>
        <v>13278.385079937942</v>
      </c>
      <c r="J1301" s="70">
        <f>IF(D1301&lt;Overview!$F$16,1,'='!G1301/Overview!$F$26)</f>
        <v>147.54106991626918</v>
      </c>
      <c r="K1301" s="71">
        <f>IF(D1301&lt;Overview!$F$17,'='!G1301/Overview!$F$26,Overview!$F$33)</f>
        <v>9.1428571428571423</v>
      </c>
      <c r="L1301" s="72">
        <f t="shared" si="125"/>
        <v>9.1428571428571423</v>
      </c>
      <c r="M1301" s="81">
        <f>MIN(1,Overview!$F$44*F1301*(G1301-Overview!$F$25)^2+0.2)</f>
        <v>1</v>
      </c>
      <c r="N1301" s="48">
        <f>L1301*F1301*Overview!$F$8</f>
        <v>0.12482270400293095</v>
      </c>
      <c r="O1301" s="48">
        <f>F1301*Overview!$F$6</f>
        <v>2.3686817229354781E-3</v>
      </c>
      <c r="P1301" s="122">
        <f>N1301*(H1301/G1301-(1+Overview!$F$35/'='!G1301)/(Overview!$F$37*Overview!$F$33))/('='!H1301+Overview!$F$36)</f>
        <v>6.2246103190119017E-4</v>
      </c>
      <c r="Q1301" s="128">
        <f>(N1301/G1301-P1301)*H1301*Overview!$F$29*'='!G1301^3</f>
        <v>759.01088943137665</v>
      </c>
      <c r="R1301" s="57">
        <f t="shared" si="120"/>
        <v>0</v>
      </c>
      <c r="S1301" s="58">
        <f t="shared" si="121"/>
        <v>7.0715696303472653E-4</v>
      </c>
      <c r="T1301" s="58">
        <f>IF(D1301&lt;Overview!$F$18,(1-Overview!$F$9)*'='!Q1301-'='!D1301*'='!O1301,0)</f>
        <v>0</v>
      </c>
      <c r="U1301" s="54">
        <f>IF(D1301&gt;=Overview!$F$18,(1-Overview!$F$9)*'='!Q1301-Overview!$F$18*'='!O1301,0)</f>
        <v>64.248234246421461</v>
      </c>
      <c r="V1301" s="2"/>
      <c r="W1301" s="112">
        <f>G1301/Overview!$F$19</f>
        <v>5.0320370811543151</v>
      </c>
      <c r="X1301" s="60">
        <f>G1301^3*(1+H1301*Overview!$F$38)</f>
        <v>49.768288931716789</v>
      </c>
      <c r="Y1301" s="61">
        <f>G1301^3*Overview!$F$42*(1+Overview!$F$38*H1301)+I1301*Overview!$F$39/Overview!$F$40</f>
        <v>5.0561521918736316</v>
      </c>
      <c r="AD1301" s="2"/>
    </row>
    <row r="1302" spans="1:30">
      <c r="A1302" s="34">
        <v>1299</v>
      </c>
      <c r="B1302">
        <v>1</v>
      </c>
      <c r="C1302">
        <v>24</v>
      </c>
      <c r="D1302" s="149">
        <f t="shared" si="122"/>
        <v>178.09744310451387</v>
      </c>
      <c r="E1302" s="125">
        <f>B1302/(B1302+Overview!$F$22)</f>
        <v>0.58823529411764708</v>
      </c>
      <c r="F1302" s="118">
        <f>EXP(Overview!$F$21/Overview!$F$5-Overview!$F$21/('='!C1302+273.15))</f>
        <v>1.2060497570954571</v>
      </c>
      <c r="G1302" s="77">
        <f t="shared" si="123"/>
        <v>3.4089058720288525</v>
      </c>
      <c r="H1302" s="115">
        <f t="shared" si="124"/>
        <v>0.58823529411764708</v>
      </c>
      <c r="I1302" s="80">
        <f>IF((A1302-Overview!$F$43)/365=ROUND((A1302-Overview!$F$43)/365,0),I1301*0.05,I1301+U1301)</f>
        <v>13342.633314184362</v>
      </c>
      <c r="J1302" s="70">
        <f>IF(D1302&lt;Overview!$F$16,1,'='!G1302/Overview!$F$26)</f>
        <v>147.57168277181179</v>
      </c>
      <c r="K1302" s="71">
        <f>IF(D1302&lt;Overview!$F$17,'='!G1302/Overview!$F$26,Overview!$F$33)</f>
        <v>9.1428571428571423</v>
      </c>
      <c r="L1302" s="72">
        <f t="shared" si="125"/>
        <v>9.1428571428571423</v>
      </c>
      <c r="M1302" s="81">
        <f>MIN(1,Overview!$F$44*F1302*(G1302-Overview!$F$25)^2+0.2)</f>
        <v>1</v>
      </c>
      <c r="N1302" s="48">
        <f>L1302*F1302*Overview!$F$8</f>
        <v>0.12482270400293095</v>
      </c>
      <c r="O1302" s="48">
        <f>F1302*Overview!$F$6</f>
        <v>2.3686817229354781E-3</v>
      </c>
      <c r="P1302" s="122">
        <f>N1302*(H1302/G1302-(1+Overview!$F$35/'='!G1302)/(Overview!$F$37*Overview!$F$33))/('='!H1302+Overview!$F$36)</f>
        <v>6.2115600662714012E-4</v>
      </c>
      <c r="Q1302" s="128">
        <f>(N1302/G1302-P1302)*H1302*Overview!$F$29*'='!G1302^3</f>
        <v>759.35069835124705</v>
      </c>
      <c r="R1302" s="57">
        <f t="shared" si="120"/>
        <v>0</v>
      </c>
      <c r="S1302" s="58">
        <f t="shared" si="121"/>
        <v>7.0582078614575029E-4</v>
      </c>
      <c r="T1302" s="58">
        <f>IF(D1302&lt;Overview!$F$18,(1-Overview!$F$9)*'='!Q1302-'='!D1302*'='!O1302,0)</f>
        <v>0</v>
      </c>
      <c r="U1302" s="54">
        <f>IF(D1302&gt;=Overview!$F$18,(1-Overview!$F$9)*'='!Q1302-Overview!$F$18*'='!O1302,0)</f>
        <v>64.277185966394413</v>
      </c>
      <c r="V1302" s="2"/>
      <c r="W1302" s="112">
        <f>G1302/Overview!$F$19</f>
        <v>5.033081163485682</v>
      </c>
      <c r="X1302" s="60">
        <f>G1302^3*(1+H1302*Overview!$F$38)</f>
        <v>49.799274180348604</v>
      </c>
      <c r="Y1302" s="61">
        <f>G1302^3*Overview!$F$42*(1+Overview!$F$38*H1302)+I1302*Overview!$F$39/Overview!$F$40</f>
        <v>5.0617327420659306</v>
      </c>
      <c r="AD1302" s="2"/>
    </row>
    <row r="1303" spans="1:30">
      <c r="A1303" s="34">
        <v>1300</v>
      </c>
      <c r="B1303">
        <v>1</v>
      </c>
      <c r="C1303">
        <v>24</v>
      </c>
      <c r="D1303" s="149">
        <f t="shared" si="122"/>
        <v>178.09744310451387</v>
      </c>
      <c r="E1303" s="125">
        <f>B1303/(B1303+Overview!$F$22)</f>
        <v>0.58823529411764708</v>
      </c>
      <c r="F1303" s="118">
        <f>EXP(Overview!$F$21/Overview!$F$5-Overview!$F$21/('='!C1303+273.15))</f>
        <v>1.2060497570954571</v>
      </c>
      <c r="G1303" s="77">
        <f t="shared" si="123"/>
        <v>3.4096116928149982</v>
      </c>
      <c r="H1303" s="115">
        <f t="shared" si="124"/>
        <v>0.58823529411764708</v>
      </c>
      <c r="I1303" s="80">
        <f>IF((A1303-Overview!$F$43)/365=ROUND((A1303-Overview!$F$43)/365,0),I1302*0.05,I1302+U1302)</f>
        <v>13406.910500150756</v>
      </c>
      <c r="J1303" s="70">
        <f>IF(D1303&lt;Overview!$F$16,1,'='!G1303/Overview!$F$26)</f>
        <v>147.60223778419908</v>
      </c>
      <c r="K1303" s="71">
        <f>IF(D1303&lt;Overview!$F$17,'='!G1303/Overview!$F$26,Overview!$F$33)</f>
        <v>9.1428571428571423</v>
      </c>
      <c r="L1303" s="72">
        <f t="shared" si="125"/>
        <v>9.1428571428571423</v>
      </c>
      <c r="M1303" s="81">
        <f>MIN(1,Overview!$F$44*F1303*(G1303-Overview!$F$25)^2+0.2)</f>
        <v>1</v>
      </c>
      <c r="N1303" s="48">
        <f>L1303*F1303*Overview!$F$8</f>
        <v>0.12482270400293095</v>
      </c>
      <c r="O1303" s="48">
        <f>F1303*Overview!$F$6</f>
        <v>2.3686817229354781E-3</v>
      </c>
      <c r="P1303" s="122">
        <f>N1303*(H1303/G1303-(1+Overview!$F$35/'='!G1303)/(Overview!$F$37*Overview!$F$33))/('='!H1303+Overview!$F$36)</f>
        <v>6.1985398699923849E-4</v>
      </c>
      <c r="Q1303" s="128">
        <f>(N1303/G1303-P1303)*H1303*Overview!$F$29*'='!G1303^3</f>
        <v>759.68995089497764</v>
      </c>
      <c r="R1303" s="57">
        <f t="shared" si="120"/>
        <v>0</v>
      </c>
      <c r="S1303" s="58">
        <f t="shared" si="121"/>
        <v>7.0448713397019979E-4</v>
      </c>
      <c r="T1303" s="58">
        <f>IF(D1303&lt;Overview!$F$18,(1-Overview!$F$9)*'='!Q1303-'='!D1303*'='!O1303,0)</f>
        <v>0</v>
      </c>
      <c r="U1303" s="54">
        <f>IF(D1303&gt;=Overview!$F$18,(1-Overview!$F$9)*'='!Q1303-Overview!$F$18*'='!O1303,0)</f>
        <v>64.30609028312027</v>
      </c>
      <c r="V1303" s="2"/>
      <c r="W1303" s="112">
        <f>G1303/Overview!$F$19</f>
        <v>5.0341232730178627</v>
      </c>
      <c r="X1303" s="60">
        <f>G1303^3*(1+H1303*Overview!$F$38)</f>
        <v>49.830213703837508</v>
      </c>
      <c r="Y1303" s="61">
        <f>G1303^3*Overview!$F$42*(1+Overview!$F$38*H1303)+I1303*Overview!$F$39/Overview!$F$40</f>
        <v>5.0673104350791984</v>
      </c>
      <c r="AD1303" s="2"/>
    </row>
    <row r="1304" spans="1:30">
      <c r="A1304" s="34">
        <v>1301</v>
      </c>
      <c r="B1304">
        <v>1</v>
      </c>
      <c r="C1304">
        <v>24</v>
      </c>
      <c r="D1304" s="149">
        <f t="shared" si="122"/>
        <v>178.09744310451387</v>
      </c>
      <c r="E1304" s="125">
        <f>B1304/(B1304+Overview!$F$22)</f>
        <v>0.58823529411764708</v>
      </c>
      <c r="F1304" s="118">
        <f>EXP(Overview!$F$21/Overview!$F$5-Overview!$F$21/('='!C1304+273.15))</f>
        <v>1.2060497570954571</v>
      </c>
      <c r="G1304" s="77">
        <f t="shared" si="123"/>
        <v>3.4103161799489685</v>
      </c>
      <c r="H1304" s="115">
        <f t="shared" si="124"/>
        <v>0.58823529411764708</v>
      </c>
      <c r="I1304" s="80">
        <f>IF((A1304-Overview!$F$43)/365=ROUND((A1304-Overview!$F$43)/365,0),I1303*0.05,I1303+U1303)</f>
        <v>13471.216590433876</v>
      </c>
      <c r="J1304" s="70">
        <f>IF(D1304&lt;Overview!$F$16,1,'='!G1304/Overview!$F$26)</f>
        <v>147.63273506272591</v>
      </c>
      <c r="K1304" s="71">
        <f>IF(D1304&lt;Overview!$F$17,'='!G1304/Overview!$F$26,Overview!$F$33)</f>
        <v>9.1428571428571423</v>
      </c>
      <c r="L1304" s="72">
        <f t="shared" si="125"/>
        <v>9.1428571428571423</v>
      </c>
      <c r="M1304" s="81">
        <f>MIN(1,Overview!$F$44*F1304*(G1304-Overview!$F$25)^2+0.2)</f>
        <v>1</v>
      </c>
      <c r="N1304" s="48">
        <f>L1304*F1304*Overview!$F$8</f>
        <v>0.12482270400293095</v>
      </c>
      <c r="O1304" s="48">
        <f>F1304*Overview!$F$6</f>
        <v>2.3686817229354781E-3</v>
      </c>
      <c r="P1304" s="122">
        <f>N1304*(H1304/G1304-(1+Overview!$F$35/'='!G1304)/(Overview!$F$37*Overview!$F$33))/('='!H1304+Overview!$F$36)</f>
        <v>6.1855496496644779E-4</v>
      </c>
      <c r="Q1304" s="128">
        <f>(N1304/G1304-P1304)*H1304*Overview!$F$29*'='!G1304^3</f>
        <v>760.02864779666015</v>
      </c>
      <c r="R1304" s="57">
        <f t="shared" si="120"/>
        <v>0</v>
      </c>
      <c r="S1304" s="58">
        <f t="shared" si="121"/>
        <v>7.0315600173761475E-4</v>
      </c>
      <c r="T1304" s="58">
        <f>IF(D1304&lt;Overview!$F$18,(1-Overview!$F$9)*'='!Q1304-'='!D1304*'='!O1304,0)</f>
        <v>0</v>
      </c>
      <c r="U1304" s="54">
        <f>IF(D1304&gt;=Overview!$F$18,(1-Overview!$F$9)*'='!Q1304-Overview!$F$18*'='!O1304,0)</f>
        <v>64.334947259143618</v>
      </c>
      <c r="V1304" s="2"/>
      <c r="W1304" s="112">
        <f>G1304/Overview!$F$19</f>
        <v>5.0351634134784709</v>
      </c>
      <c r="X1304" s="60">
        <f>G1304^3*(1+H1304*Overview!$F$38)</f>
        <v>49.861107542818786</v>
      </c>
      <c r="Y1304" s="61">
        <f>G1304^3*Overview!$F$42*(1+Overview!$F$38*H1304)+I1304*Overview!$F$39/Overview!$F$40</f>
        <v>5.0728852725107263</v>
      </c>
      <c r="AD1304" s="2"/>
    </row>
    <row r="1305" spans="1:30">
      <c r="A1305" s="34">
        <v>1302</v>
      </c>
      <c r="B1305">
        <v>1</v>
      </c>
      <c r="C1305">
        <v>24</v>
      </c>
      <c r="D1305" s="149">
        <f t="shared" si="122"/>
        <v>178.09744310451387</v>
      </c>
      <c r="E1305" s="125">
        <f>B1305/(B1305+Overview!$F$22)</f>
        <v>0.58823529411764708</v>
      </c>
      <c r="F1305" s="118">
        <f>EXP(Overview!$F$21/Overview!$F$5-Overview!$F$21/('='!C1305+273.15))</f>
        <v>1.2060497570954571</v>
      </c>
      <c r="G1305" s="77">
        <f t="shared" si="123"/>
        <v>3.4110193359507059</v>
      </c>
      <c r="H1305" s="115">
        <f t="shared" si="124"/>
        <v>0.58823529411764708</v>
      </c>
      <c r="I1305" s="80">
        <f>IF((A1305-Overview!$F$43)/365=ROUND((A1305-Overview!$F$43)/365,0),I1304*0.05,I1304+U1304)</f>
        <v>13535.55153769302</v>
      </c>
      <c r="J1305" s="70">
        <f>IF(D1305&lt;Overview!$F$16,1,'='!G1305/Overview!$F$26)</f>
        <v>147.6631747164808</v>
      </c>
      <c r="K1305" s="71">
        <f>IF(D1305&lt;Overview!$F$17,'='!G1305/Overview!$F$26,Overview!$F$33)</f>
        <v>9.1428571428571423</v>
      </c>
      <c r="L1305" s="72">
        <f t="shared" si="125"/>
        <v>9.1428571428571423</v>
      </c>
      <c r="M1305" s="81">
        <f>MIN(1,Overview!$F$44*F1305*(G1305-Overview!$F$25)^2+0.2)</f>
        <v>1</v>
      </c>
      <c r="N1305" s="48">
        <f>L1305*F1305*Overview!$F$8</f>
        <v>0.12482270400293095</v>
      </c>
      <c r="O1305" s="48">
        <f>F1305*Overview!$F$6</f>
        <v>2.3686817229354781E-3</v>
      </c>
      <c r="P1305" s="122">
        <f>N1305*(H1305/G1305-(1+Overview!$F$35/'='!G1305)/(Overview!$F$37*Overview!$F$33))/('='!H1305+Overview!$F$36)</f>
        <v>6.1725893250406385E-4</v>
      </c>
      <c r="Q1305" s="128">
        <f>(N1305/G1305-P1305)*H1305*Overview!$F$29*'='!G1305^3</f>
        <v>760.36678979015994</v>
      </c>
      <c r="R1305" s="57">
        <f t="shared" si="120"/>
        <v>0</v>
      </c>
      <c r="S1305" s="58">
        <f t="shared" si="121"/>
        <v>7.018273846865512E-4</v>
      </c>
      <c r="T1305" s="58">
        <f>IF(D1305&lt;Overview!$F$18,(1-Overview!$F$9)*'='!Q1305-'='!D1305*'='!O1305,0)</f>
        <v>0</v>
      </c>
      <c r="U1305" s="54">
        <f>IF(D1305&gt;=Overview!$F$18,(1-Overview!$F$9)*'='!Q1305-Overview!$F$18*'='!O1305,0)</f>
        <v>64.363756956989803</v>
      </c>
      <c r="V1305" s="2"/>
      <c r="W1305" s="112">
        <f>G1305/Overview!$F$19</f>
        <v>5.0362015885880789</v>
      </c>
      <c r="X1305" s="60">
        <f>G1305^3*(1+H1305*Overview!$F$38)</f>
        <v>49.891955738008676</v>
      </c>
      <c r="Y1305" s="61">
        <f>G1305^3*Overview!$F$42*(1+Overview!$F$38*H1305)+I1305*Overview!$F$39/Overview!$F$40</f>
        <v>5.0784572559678045</v>
      </c>
      <c r="AD1305" s="2"/>
    </row>
    <row r="1306" spans="1:30">
      <c r="A1306" s="34">
        <v>1303</v>
      </c>
      <c r="B1306">
        <v>1</v>
      </c>
      <c r="C1306">
        <v>24</v>
      </c>
      <c r="D1306" s="149">
        <f t="shared" si="122"/>
        <v>178.09744310451387</v>
      </c>
      <c r="E1306" s="125">
        <f>B1306/(B1306+Overview!$F$22)</f>
        <v>0.58823529411764708</v>
      </c>
      <c r="F1306" s="118">
        <f>EXP(Overview!$F$21/Overview!$F$5-Overview!$F$21/('='!C1306+273.15))</f>
        <v>1.2060497570954571</v>
      </c>
      <c r="G1306" s="77">
        <f t="shared" si="123"/>
        <v>3.4117211633353923</v>
      </c>
      <c r="H1306" s="115">
        <f t="shared" si="124"/>
        <v>0.58823529411764708</v>
      </c>
      <c r="I1306" s="80">
        <f>IF((A1306-Overview!$F$43)/365=ROUND((A1306-Overview!$F$43)/365,0),I1305*0.05,I1305+U1305)</f>
        <v>13599.915294650009</v>
      </c>
      <c r="J1306" s="70">
        <f>IF(D1306&lt;Overview!$F$16,1,'='!G1306/Overview!$F$26)</f>
        <v>147.69355685434599</v>
      </c>
      <c r="K1306" s="71">
        <f>IF(D1306&lt;Overview!$F$17,'='!G1306/Overview!$F$26,Overview!$F$33)</f>
        <v>9.1428571428571423</v>
      </c>
      <c r="L1306" s="72">
        <f t="shared" si="125"/>
        <v>9.1428571428571423</v>
      </c>
      <c r="M1306" s="81">
        <f>MIN(1,Overview!$F$44*F1306*(G1306-Overview!$F$25)^2+0.2)</f>
        <v>1</v>
      </c>
      <c r="N1306" s="48">
        <f>L1306*F1306*Overview!$F$8</f>
        <v>0.12482270400293095</v>
      </c>
      <c r="O1306" s="48">
        <f>F1306*Overview!$F$6</f>
        <v>2.3686817229354781E-3</v>
      </c>
      <c r="P1306" s="122">
        <f>N1306*(H1306/G1306-(1+Overview!$F$35/'='!G1306)/(Overview!$F$37*Overview!$F$33))/('='!H1306+Overview!$F$36)</f>
        <v>6.1596588161360363E-4</v>
      </c>
      <c r="Q1306" s="128">
        <f>(N1306/G1306-P1306)*H1306*Overview!$F$29*'='!G1306^3</f>
        <v>760.70437760911398</v>
      </c>
      <c r="R1306" s="57">
        <f t="shared" si="120"/>
        <v>0</v>
      </c>
      <c r="S1306" s="58">
        <f t="shared" si="121"/>
        <v>7.0050127806455811E-4</v>
      </c>
      <c r="T1306" s="58">
        <f>IF(D1306&lt;Overview!$F$18,(1-Overview!$F$9)*'='!Q1306-'='!D1306*'='!O1306,0)</f>
        <v>0</v>
      </c>
      <c r="U1306" s="54">
        <f>IF(D1306&gt;=Overview!$F$18,(1-Overview!$F$9)*'='!Q1306-Overview!$F$18*'='!O1306,0)</f>
        <v>64.392519439164687</v>
      </c>
      <c r="V1306" s="2"/>
      <c r="W1306" s="112">
        <f>G1306/Overview!$F$19</f>
        <v>5.0372378020602282</v>
      </c>
      <c r="X1306" s="60">
        <f>G1306^3*(1+H1306*Overview!$F$38)</f>
        <v>49.922758330203862</v>
      </c>
      <c r="Y1306" s="61">
        <f>G1306^3*Overview!$F$42*(1+Overview!$F$38*H1306)+I1306*Overview!$F$39/Overview!$F$40</f>
        <v>5.0840263870676843</v>
      </c>
      <c r="AD1306" s="2"/>
    </row>
    <row r="1307" spans="1:30">
      <c r="A1307" s="34">
        <v>1304</v>
      </c>
      <c r="B1307">
        <v>1</v>
      </c>
      <c r="C1307">
        <v>24</v>
      </c>
      <c r="D1307" s="149">
        <f t="shared" si="122"/>
        <v>178.09744310451387</v>
      </c>
      <c r="E1307" s="125">
        <f>B1307/(B1307+Overview!$F$22)</f>
        <v>0.58823529411764708</v>
      </c>
      <c r="F1307" s="118">
        <f>EXP(Overview!$F$21/Overview!$F$5-Overview!$F$21/('='!C1307+273.15))</f>
        <v>1.2060497570954571</v>
      </c>
      <c r="G1307" s="77">
        <f t="shared" si="123"/>
        <v>3.4124216646134569</v>
      </c>
      <c r="H1307" s="115">
        <f t="shared" si="124"/>
        <v>0.58823529411764708</v>
      </c>
      <c r="I1307" s="80">
        <f>IF((A1307-Overview!$F$43)/365=ROUND((A1307-Overview!$F$43)/365,0),I1306*0.05,I1306+U1306)</f>
        <v>13664.307814089174</v>
      </c>
      <c r="J1307" s="70">
        <f>IF(D1307&lt;Overview!$F$16,1,'='!G1307/Overview!$F$26)</f>
        <v>147.72388158499814</v>
      </c>
      <c r="K1307" s="71">
        <f>IF(D1307&lt;Overview!$F$17,'='!G1307/Overview!$F$26,Overview!$F$33)</f>
        <v>9.1428571428571423</v>
      </c>
      <c r="L1307" s="72">
        <f t="shared" si="125"/>
        <v>9.1428571428571423</v>
      </c>
      <c r="M1307" s="81">
        <f>MIN(1,Overview!$F$44*F1307*(G1307-Overview!$F$25)^2+0.2)</f>
        <v>1</v>
      </c>
      <c r="N1307" s="48">
        <f>L1307*F1307*Overview!$F$8</f>
        <v>0.12482270400293095</v>
      </c>
      <c r="O1307" s="48">
        <f>F1307*Overview!$F$6</f>
        <v>2.3686817229354781E-3</v>
      </c>
      <c r="P1307" s="122">
        <f>N1307*(H1307/G1307-(1+Overview!$F$35/'='!G1307)/(Overview!$F$37*Overview!$F$33))/('='!H1307+Overview!$F$36)</f>
        <v>6.1467580432270508E-4</v>
      </c>
      <c r="Q1307" s="128">
        <f>(N1307/G1307-P1307)*H1307*Overview!$F$29*'='!G1307^3</f>
        <v>761.04141198692605</v>
      </c>
      <c r="R1307" s="57">
        <f t="shared" si="120"/>
        <v>0</v>
      </c>
      <c r="S1307" s="58">
        <f t="shared" si="121"/>
        <v>6.9917767712816695E-4</v>
      </c>
      <c r="T1307" s="58">
        <f>IF(D1307&lt;Overview!$F$18,(1-Overview!$F$9)*'='!Q1307-'='!D1307*'='!O1307,0)</f>
        <v>0</v>
      </c>
      <c r="U1307" s="54">
        <f>IF(D1307&gt;=Overview!$F$18,(1-Overview!$F$9)*'='!Q1307-Overview!$F$18*'='!O1307,0)</f>
        <v>64.421234768154264</v>
      </c>
      <c r="V1307" s="2"/>
      <c r="W1307" s="112">
        <f>G1307/Overview!$F$19</f>
        <v>5.0382720576014419</v>
      </c>
      <c r="X1307" s="60">
        <f>G1307^3*(1+H1307*Overview!$F$38)</f>
        <v>49.953515360280697</v>
      </c>
      <c r="Y1307" s="61">
        <f>G1307^3*Overview!$F$42*(1+Overview!$F$38*H1307)+I1307*Overview!$F$39/Overview!$F$40</f>
        <v>5.0895926674375014</v>
      </c>
      <c r="AD1307" s="2"/>
    </row>
    <row r="1308" spans="1:30">
      <c r="A1308" s="34">
        <v>1305</v>
      </c>
      <c r="B1308">
        <v>1</v>
      </c>
      <c r="C1308">
        <v>24</v>
      </c>
      <c r="D1308" s="149">
        <f t="shared" si="122"/>
        <v>178.09744310451387</v>
      </c>
      <c r="E1308" s="125">
        <f>B1308/(B1308+Overview!$F$22)</f>
        <v>0.58823529411764708</v>
      </c>
      <c r="F1308" s="118">
        <f>EXP(Overview!$F$21/Overview!$F$5-Overview!$F$21/('='!C1308+273.15))</f>
        <v>1.2060497570954571</v>
      </c>
      <c r="G1308" s="77">
        <f t="shared" si="123"/>
        <v>3.413120842290585</v>
      </c>
      <c r="H1308" s="115">
        <f t="shared" si="124"/>
        <v>0.58823529411764708</v>
      </c>
      <c r="I1308" s="80">
        <f>IF((A1308-Overview!$F$43)/365=ROUND((A1308-Overview!$F$43)/365,0),I1307*0.05,I1307+U1307)</f>
        <v>13728.729048857329</v>
      </c>
      <c r="J1308" s="70">
        <f>IF(D1308&lt;Overview!$F$16,1,'='!G1308/Overview!$F$26)</f>
        <v>147.75414901690846</v>
      </c>
      <c r="K1308" s="71">
        <f>IF(D1308&lt;Overview!$F$17,'='!G1308/Overview!$F$26,Overview!$F$33)</f>
        <v>9.1428571428571423</v>
      </c>
      <c r="L1308" s="72">
        <f t="shared" si="125"/>
        <v>9.1428571428571423</v>
      </c>
      <c r="M1308" s="81">
        <f>MIN(1,Overview!$F$44*F1308*(G1308-Overview!$F$25)^2+0.2)</f>
        <v>1</v>
      </c>
      <c r="N1308" s="48">
        <f>L1308*F1308*Overview!$F$8</f>
        <v>0.12482270400293095</v>
      </c>
      <c r="O1308" s="48">
        <f>F1308*Overview!$F$6</f>
        <v>2.3686817229354781E-3</v>
      </c>
      <c r="P1308" s="122">
        <f>N1308*(H1308/G1308-(1+Overview!$F$35/'='!G1308)/(Overview!$F$37*Overview!$F$33))/('='!H1308+Overview!$F$36)</f>
        <v>6.1338869268501902E-4</v>
      </c>
      <c r="Q1308" s="128">
        <f>(N1308/G1308-P1308)*H1308*Overview!$F$29*'='!G1308^3</f>
        <v>761.37789365676326</v>
      </c>
      <c r="R1308" s="57">
        <f t="shared" si="120"/>
        <v>0</v>
      </c>
      <c r="S1308" s="58">
        <f t="shared" si="121"/>
        <v>6.9785657714287099E-4</v>
      </c>
      <c r="T1308" s="58">
        <f>IF(D1308&lt;Overview!$F$18,(1-Overview!$F$9)*'='!Q1308-'='!D1308*'='!O1308,0)</f>
        <v>0</v>
      </c>
      <c r="U1308" s="54">
        <f>IF(D1308&gt;=Overview!$F$18,(1-Overview!$F$9)*'='!Q1308-Overview!$F$18*'='!O1308,0)</f>
        <v>64.449903006424407</v>
      </c>
      <c r="V1308" s="2"/>
      <c r="W1308" s="112">
        <f>G1308/Overview!$F$19</f>
        <v>5.0393043589112434</v>
      </c>
      <c r="X1308" s="60">
        <f>G1308^3*(1+H1308*Overview!$F$38)</f>
        <v>49.984226869194565</v>
      </c>
      <c r="Y1308" s="61">
        <f>G1308^3*Overview!$F$42*(1+Overview!$F$38*H1308)+I1308*Overview!$F$39/Overview!$F$40</f>
        <v>5.0951560987142201</v>
      </c>
      <c r="AD1308" s="2"/>
    </row>
    <row r="1309" spans="1:30">
      <c r="A1309" s="34">
        <v>1306</v>
      </c>
      <c r="B1309">
        <v>1</v>
      </c>
      <c r="C1309">
        <v>24</v>
      </c>
      <c r="D1309" s="149">
        <f t="shared" si="122"/>
        <v>178.09744310451387</v>
      </c>
      <c r="E1309" s="125">
        <f>B1309/(B1309+Overview!$F$22)</f>
        <v>0.58823529411764708</v>
      </c>
      <c r="F1309" s="118">
        <f>EXP(Overview!$F$21/Overview!$F$5-Overview!$F$21/('='!C1309+273.15))</f>
        <v>1.2060497570954571</v>
      </c>
      <c r="G1309" s="77">
        <f t="shared" si="123"/>
        <v>3.4138186988677277</v>
      </c>
      <c r="H1309" s="115">
        <f t="shared" si="124"/>
        <v>0.58823529411764708</v>
      </c>
      <c r="I1309" s="80">
        <f>IF((A1309-Overview!$F$43)/365=ROUND((A1309-Overview!$F$43)/365,0),I1308*0.05,I1308+U1308)</f>
        <v>13793.178951863754</v>
      </c>
      <c r="J1309" s="70">
        <f>IF(D1309&lt;Overview!$F$16,1,'='!G1309/Overview!$F$26)</f>
        <v>147.78435925834319</v>
      </c>
      <c r="K1309" s="71">
        <f>IF(D1309&lt;Overview!$F$17,'='!G1309/Overview!$F$26,Overview!$F$33)</f>
        <v>9.1428571428571423</v>
      </c>
      <c r="L1309" s="72">
        <f t="shared" si="125"/>
        <v>9.1428571428571423</v>
      </c>
      <c r="M1309" s="81">
        <f>MIN(1,Overview!$F$44*F1309*(G1309-Overview!$F$25)^2+0.2)</f>
        <v>1</v>
      </c>
      <c r="N1309" s="48">
        <f>L1309*F1309*Overview!$F$8</f>
        <v>0.12482270400293095</v>
      </c>
      <c r="O1309" s="48">
        <f>F1309*Overview!$F$6</f>
        <v>2.3686817229354781E-3</v>
      </c>
      <c r="P1309" s="122">
        <f>N1309*(H1309/G1309-(1+Overview!$F$35/'='!G1309)/(Overview!$F$37*Overview!$F$33))/('='!H1309+Overview!$F$36)</f>
        <v>6.1210453878010585E-4</v>
      </c>
      <c r="Q1309" s="128">
        <f>(N1309/G1309-P1309)*H1309*Overview!$F$29*'='!G1309^3</f>
        <v>761.71382335155181</v>
      </c>
      <c r="R1309" s="57">
        <f t="shared" si="120"/>
        <v>0</v>
      </c>
      <c r="S1309" s="58">
        <f t="shared" si="121"/>
        <v>6.9653797338311044E-4</v>
      </c>
      <c r="T1309" s="58">
        <f>IF(D1309&lt;Overview!$F$18,(1-Overview!$F$9)*'='!Q1309-'='!D1309*'='!O1309,0)</f>
        <v>0</v>
      </c>
      <c r="U1309" s="54">
        <f>IF(D1309&gt;=Overview!$F$18,(1-Overview!$F$9)*'='!Q1309-Overview!$F$18*'='!O1309,0)</f>
        <v>64.478524216420382</v>
      </c>
      <c r="V1309" s="2"/>
      <c r="W1309" s="112">
        <f>G1309/Overview!$F$19</f>
        <v>5.0403347096821607</v>
      </c>
      <c r="X1309" s="60">
        <f>G1309^3*(1+H1309*Overview!$F$38)</f>
        <v>50.014892897979252</v>
      </c>
      <c r="Y1309" s="61">
        <f>G1309^3*Overview!$F$42*(1+Overview!$F$38*H1309)+I1309*Overview!$F$39/Overview!$F$40</f>
        <v>5.1007166825445758</v>
      </c>
      <c r="AD1309" s="2"/>
    </row>
    <row r="1310" spans="1:30">
      <c r="A1310" s="34">
        <v>1307</v>
      </c>
      <c r="B1310">
        <v>1</v>
      </c>
      <c r="C1310">
        <v>24</v>
      </c>
      <c r="D1310" s="149">
        <f t="shared" si="122"/>
        <v>178.09744310451387</v>
      </c>
      <c r="E1310" s="125">
        <f>B1310/(B1310+Overview!$F$22)</f>
        <v>0.58823529411764708</v>
      </c>
      <c r="F1310" s="118">
        <f>EXP(Overview!$F$21/Overview!$F$5-Overview!$F$21/('='!C1310+273.15))</f>
        <v>1.2060497570954571</v>
      </c>
      <c r="G1310" s="77">
        <f t="shared" si="123"/>
        <v>3.4145152368411109</v>
      </c>
      <c r="H1310" s="115">
        <f t="shared" si="124"/>
        <v>0.58823529411764708</v>
      </c>
      <c r="I1310" s="80">
        <f>IF((A1310-Overview!$F$43)/365=ROUND((A1310-Overview!$F$43)/365,0),I1309*0.05,I1309+U1309)</f>
        <v>13857.657476080174</v>
      </c>
      <c r="J1310" s="70">
        <f>IF(D1310&lt;Overview!$F$16,1,'='!G1310/Overview!$F$26)</f>
        <v>147.81451241736411</v>
      </c>
      <c r="K1310" s="71">
        <f>IF(D1310&lt;Overview!$F$17,'='!G1310/Overview!$F$26,Overview!$F$33)</f>
        <v>9.1428571428571423</v>
      </c>
      <c r="L1310" s="72">
        <f t="shared" si="125"/>
        <v>9.1428571428571423</v>
      </c>
      <c r="M1310" s="81">
        <f>MIN(1,Overview!$F$44*F1310*(G1310-Overview!$F$25)^2+0.2)</f>
        <v>1</v>
      </c>
      <c r="N1310" s="48">
        <f>L1310*F1310*Overview!$F$8</f>
        <v>0.12482270400293095</v>
      </c>
      <c r="O1310" s="48">
        <f>F1310*Overview!$F$6</f>
        <v>2.3686817229354781E-3</v>
      </c>
      <c r="P1310" s="122">
        <f>N1310*(H1310/G1310-(1+Overview!$F$35/'='!G1310)/(Overview!$F$37*Overview!$F$33))/('='!H1310+Overview!$F$36)</f>
        <v>6.1082333471332935E-4</v>
      </c>
      <c r="Q1310" s="128">
        <f>(N1310/G1310-P1310)*H1310*Overview!$F$29*'='!G1310^3</f>
        <v>762.04920180397414</v>
      </c>
      <c r="R1310" s="57">
        <f t="shared" si="120"/>
        <v>0</v>
      </c>
      <c r="S1310" s="58">
        <f t="shared" si="121"/>
        <v>6.9522186113225371E-4</v>
      </c>
      <c r="T1310" s="58">
        <f>IF(D1310&lt;Overview!$F$18,(1-Overview!$F$9)*'='!Q1310-'='!D1310*'='!O1310,0)</f>
        <v>0</v>
      </c>
      <c r="U1310" s="54">
        <f>IF(D1310&gt;=Overview!$F$18,(1-Overview!$F$9)*'='!Q1310-Overview!$F$18*'='!O1310,0)</f>
        <v>64.507098460566766</v>
      </c>
      <c r="V1310" s="2"/>
      <c r="W1310" s="112">
        <f>G1310/Overview!$F$19</f>
        <v>5.0413631135997505</v>
      </c>
      <c r="X1310" s="60">
        <f>G1310^3*(1+H1310*Overview!$F$38)</f>
        <v>50.045513487746291</v>
      </c>
      <c r="Y1310" s="61">
        <f>G1310^3*Overview!$F$42*(1+Overview!$F$38*H1310)+I1310*Overview!$F$39/Overview!$F$40</f>
        <v>5.1062744205850139</v>
      </c>
      <c r="AD1310" s="2"/>
    </row>
    <row r="1311" spans="1:30">
      <c r="A1311" s="34">
        <v>1308</v>
      </c>
      <c r="B1311">
        <v>1</v>
      </c>
      <c r="C1311">
        <v>24</v>
      </c>
      <c r="D1311" s="149">
        <f t="shared" si="122"/>
        <v>178.09744310451387</v>
      </c>
      <c r="E1311" s="125">
        <f>B1311/(B1311+Overview!$F$22)</f>
        <v>0.58823529411764708</v>
      </c>
      <c r="F1311" s="118">
        <f>EXP(Overview!$F$21/Overview!$F$5-Overview!$F$21/('='!C1311+273.15))</f>
        <v>1.2060497570954571</v>
      </c>
      <c r="G1311" s="77">
        <f t="shared" si="123"/>
        <v>3.4152104587022434</v>
      </c>
      <c r="H1311" s="115">
        <f t="shared" si="124"/>
        <v>0.58823529411764708</v>
      </c>
      <c r="I1311" s="80">
        <f>IF((A1311-Overview!$F$43)/365=ROUND((A1311-Overview!$F$43)/365,0),I1310*0.05,I1310+U1310)</f>
        <v>13922.16457454074</v>
      </c>
      <c r="J1311" s="70">
        <f>IF(D1311&lt;Overview!$F$16,1,'='!G1311/Overview!$F$26)</f>
        <v>147.84460860182872</v>
      </c>
      <c r="K1311" s="71">
        <f>IF(D1311&lt;Overview!$F$17,'='!G1311/Overview!$F$26,Overview!$F$33)</f>
        <v>9.1428571428571423</v>
      </c>
      <c r="L1311" s="72">
        <f t="shared" si="125"/>
        <v>9.1428571428571423</v>
      </c>
      <c r="M1311" s="81">
        <f>MIN(1,Overview!$F$44*F1311*(G1311-Overview!$F$25)^2+0.2)</f>
        <v>1</v>
      </c>
      <c r="N1311" s="48">
        <f>L1311*F1311*Overview!$F$8</f>
        <v>0.12482270400293095</v>
      </c>
      <c r="O1311" s="48">
        <f>F1311*Overview!$F$6</f>
        <v>2.3686817229354781E-3</v>
      </c>
      <c r="P1311" s="122">
        <f>N1311*(H1311/G1311-(1+Overview!$F$35/'='!G1311)/(Overview!$F$37*Overview!$F$33))/('='!H1311+Overview!$F$36)</f>
        <v>6.0954507261575398E-4</v>
      </c>
      <c r="Q1311" s="128">
        <f>(N1311/G1311-P1311)*H1311*Overview!$F$29*'='!G1311^3</f>
        <v>762.3840297464659</v>
      </c>
      <c r="R1311" s="57">
        <f t="shared" si="120"/>
        <v>0</v>
      </c>
      <c r="S1311" s="58">
        <f t="shared" si="121"/>
        <v>6.9390823568258057E-4</v>
      </c>
      <c r="T1311" s="58">
        <f>IF(D1311&lt;Overview!$F$18,(1-Overview!$F$9)*'='!Q1311-'='!D1311*'='!O1311,0)</f>
        <v>0</v>
      </c>
      <c r="U1311" s="54">
        <f>IF(D1311&gt;=Overview!$F$18,(1-Overview!$F$9)*'='!Q1311-Overview!$F$18*'='!O1311,0)</f>
        <v>64.535625801267059</v>
      </c>
      <c r="V1311" s="2"/>
      <c r="W1311" s="112">
        <f>G1311/Overview!$F$19</f>
        <v>5.0423895743426002</v>
      </c>
      <c r="X1311" s="60">
        <f>G1311^3*(1+H1311*Overview!$F$38)</f>
        <v>50.076088679684297</v>
      </c>
      <c r="Y1311" s="61">
        <f>G1311^3*Overview!$F$42*(1+Overview!$F$38*H1311)+I1311*Overview!$F$39/Overview!$F$40</f>
        <v>5.1118293145016294</v>
      </c>
      <c r="AD1311" s="2"/>
    </row>
    <row r="1312" spans="1:30">
      <c r="A1312" s="34">
        <v>1309</v>
      </c>
      <c r="B1312">
        <v>1</v>
      </c>
      <c r="C1312">
        <v>24</v>
      </c>
      <c r="D1312" s="149">
        <f t="shared" si="122"/>
        <v>178.09744310451387</v>
      </c>
      <c r="E1312" s="125">
        <f>B1312/(B1312+Overview!$F$22)</f>
        <v>0.58823529411764708</v>
      </c>
      <c r="F1312" s="118">
        <f>EXP(Overview!$F$21/Overview!$F$5-Overview!$F$21/('='!C1312+273.15))</f>
        <v>1.2060497570954571</v>
      </c>
      <c r="G1312" s="77">
        <f t="shared" si="123"/>
        <v>3.4159043669379261</v>
      </c>
      <c r="H1312" s="115">
        <f t="shared" si="124"/>
        <v>0.58823529411764708</v>
      </c>
      <c r="I1312" s="80">
        <f>IF((A1312-Overview!$F$43)/365=ROUND((A1312-Overview!$F$43)/365,0),I1311*0.05,I1311+U1311)</f>
        <v>13986.700200342008</v>
      </c>
      <c r="J1312" s="70">
        <f>IF(D1312&lt;Overview!$F$16,1,'='!G1312/Overview!$F$26)</f>
        <v>147.87464791939075</v>
      </c>
      <c r="K1312" s="71">
        <f>IF(D1312&lt;Overview!$F$17,'='!G1312/Overview!$F$26,Overview!$F$33)</f>
        <v>9.1428571428571423</v>
      </c>
      <c r="L1312" s="72">
        <f t="shared" si="125"/>
        <v>9.1428571428571423</v>
      </c>
      <c r="M1312" s="81">
        <f>MIN(1,Overview!$F$44*F1312*(G1312-Overview!$F$25)^2+0.2)</f>
        <v>1</v>
      </c>
      <c r="N1312" s="48">
        <f>L1312*F1312*Overview!$F$8</f>
        <v>0.12482270400293095</v>
      </c>
      <c r="O1312" s="48">
        <f>F1312*Overview!$F$6</f>
        <v>2.3686817229354781E-3</v>
      </c>
      <c r="P1312" s="122">
        <f>N1312*(H1312/G1312-(1+Overview!$F$35/'='!G1312)/(Overview!$F$37*Overview!$F$33))/('='!H1312+Overview!$F$36)</f>
        <v>6.0826974464404211E-4</v>
      </c>
      <c r="Q1312" s="128">
        <f>(N1312/G1312-P1312)*H1312*Overview!$F$29*'='!G1312^3</f>
        <v>762.71830791120976</v>
      </c>
      <c r="R1312" s="57">
        <f t="shared" si="120"/>
        <v>0</v>
      </c>
      <c r="S1312" s="58">
        <f t="shared" si="121"/>
        <v>6.925970923352668E-4</v>
      </c>
      <c r="T1312" s="58">
        <f>IF(D1312&lt;Overview!$F$18,(1-Overview!$F$9)*'='!Q1312-'='!D1312*'='!O1312,0)</f>
        <v>0</v>
      </c>
      <c r="U1312" s="54">
        <f>IF(D1312&gt;=Overview!$F$18,(1-Overview!$F$9)*'='!Q1312-Overview!$F$18*'='!O1312,0)</f>
        <v>64.564106300903248</v>
      </c>
      <c r="V1312" s="2"/>
      <c r="W1312" s="112">
        <f>G1312/Overview!$F$19</f>
        <v>5.0434140955823503</v>
      </c>
      <c r="X1312" s="60">
        <f>G1312^3*(1+H1312*Overview!$F$38)</f>
        <v>50.106618515058294</v>
      </c>
      <c r="Y1312" s="61">
        <f>G1312^3*Overview!$F$42*(1+Overview!$F$38*H1312)+I1312*Overview!$F$39/Overview!$F$40</f>
        <v>5.1173813659701084</v>
      </c>
      <c r="AD1312" s="2"/>
    </row>
    <row r="1313" spans="1:30">
      <c r="A1313" s="34">
        <v>1310</v>
      </c>
      <c r="B1313">
        <v>1</v>
      </c>
      <c r="C1313">
        <v>24</v>
      </c>
      <c r="D1313" s="149">
        <f t="shared" si="122"/>
        <v>178.09744310451387</v>
      </c>
      <c r="E1313" s="125">
        <f>B1313/(B1313+Overview!$F$22)</f>
        <v>0.58823529411764708</v>
      </c>
      <c r="F1313" s="118">
        <f>EXP(Overview!$F$21/Overview!$F$5-Overview!$F$21/('='!C1313+273.15))</f>
        <v>1.2060497570954571</v>
      </c>
      <c r="G1313" s="77">
        <f t="shared" si="123"/>
        <v>3.4165969640302611</v>
      </c>
      <c r="H1313" s="115">
        <f t="shared" si="124"/>
        <v>0.58823529411764708</v>
      </c>
      <c r="I1313" s="80">
        <f>IF((A1313-Overview!$F$43)/365=ROUND((A1313-Overview!$F$43)/365,0),I1312*0.05,I1312+U1312)</f>
        <v>14051.26430664291</v>
      </c>
      <c r="J1313" s="70">
        <f>IF(D1313&lt;Overview!$F$16,1,'='!G1313/Overview!$F$26)</f>
        <v>147.90463047750049</v>
      </c>
      <c r="K1313" s="71">
        <f>IF(D1313&lt;Overview!$F$17,'='!G1313/Overview!$F$26,Overview!$F$33)</f>
        <v>9.1428571428571423</v>
      </c>
      <c r="L1313" s="72">
        <f t="shared" si="125"/>
        <v>9.1428571428571423</v>
      </c>
      <c r="M1313" s="81">
        <f>MIN(1,Overview!$F$44*F1313*(G1313-Overview!$F$25)^2+0.2)</f>
        <v>1</v>
      </c>
      <c r="N1313" s="48">
        <f>L1313*F1313*Overview!$F$8</f>
        <v>0.12482270400293095</v>
      </c>
      <c r="O1313" s="48">
        <f>F1313*Overview!$F$6</f>
        <v>2.3686817229354781E-3</v>
      </c>
      <c r="P1313" s="122">
        <f>N1313*(H1313/G1313-(1+Overview!$F$35/'='!G1313)/(Overview!$F$37*Overview!$F$33))/('='!H1313+Overview!$F$36)</f>
        <v>6.0699734298035079E-4</v>
      </c>
      <c r="Q1313" s="128">
        <f>(N1313/G1313-P1313)*H1313*Overview!$F$29*'='!G1313^3</f>
        <v>763.05203703013422</v>
      </c>
      <c r="R1313" s="57">
        <f t="shared" si="120"/>
        <v>0</v>
      </c>
      <c r="S1313" s="58">
        <f t="shared" si="121"/>
        <v>6.9128842640036724E-4</v>
      </c>
      <c r="T1313" s="58">
        <f>IF(D1313&lt;Overview!$F$18,(1-Overview!$F$9)*'='!Q1313-'='!D1313*'='!O1313,0)</f>
        <v>0</v>
      </c>
      <c r="U1313" s="54">
        <f>IF(D1313&gt;=Overview!$F$18,(1-Overview!$F$9)*'='!Q1313-Overview!$F$18*'='!O1313,0)</f>
        <v>64.592540021835603</v>
      </c>
      <c r="V1313" s="2"/>
      <c r="W1313" s="112">
        <f>G1313/Overview!$F$19</f>
        <v>5.0444366809837016</v>
      </c>
      <c r="X1313" s="60">
        <f>G1313^3*(1+H1313*Overview!$F$38)</f>
        <v>50.137103035209108</v>
      </c>
      <c r="Y1313" s="61">
        <f>G1313^3*Overview!$F$42*(1+Overview!$F$38*H1313)+I1313*Overview!$F$39/Overview!$F$40</f>
        <v>5.1229305766756665</v>
      </c>
      <c r="AD1313" s="2"/>
    </row>
    <row r="1314" spans="1:30">
      <c r="A1314" s="34">
        <v>1311</v>
      </c>
      <c r="B1314">
        <v>1</v>
      </c>
      <c r="C1314">
        <v>24</v>
      </c>
      <c r="D1314" s="149">
        <f t="shared" si="122"/>
        <v>178.09744310451387</v>
      </c>
      <c r="E1314" s="125">
        <f>B1314/(B1314+Overview!$F$22)</f>
        <v>0.58823529411764708</v>
      </c>
      <c r="F1314" s="118">
        <f>EXP(Overview!$F$21/Overview!$F$5-Overview!$F$21/('='!C1314+273.15))</f>
        <v>1.2060497570954571</v>
      </c>
      <c r="G1314" s="77">
        <f t="shared" si="123"/>
        <v>3.4172882524566615</v>
      </c>
      <c r="H1314" s="115">
        <f t="shared" si="124"/>
        <v>0.58823529411764708</v>
      </c>
      <c r="I1314" s="80">
        <f>IF((A1314-Overview!$F$43)/365=ROUND((A1314-Overview!$F$43)/365,0),I1313*0.05,I1313+U1313)</f>
        <v>14115.856846664745</v>
      </c>
      <c r="J1314" s="70">
        <f>IF(D1314&lt;Overview!$F$16,1,'='!G1314/Overview!$F$26)</f>
        <v>147.93455638340527</v>
      </c>
      <c r="K1314" s="71">
        <f>IF(D1314&lt;Overview!$F$17,'='!G1314/Overview!$F$26,Overview!$F$33)</f>
        <v>9.1428571428571423</v>
      </c>
      <c r="L1314" s="72">
        <f t="shared" si="125"/>
        <v>9.1428571428571423</v>
      </c>
      <c r="M1314" s="81">
        <f>MIN(1,Overview!$F$44*F1314*(G1314-Overview!$F$25)^2+0.2)</f>
        <v>1</v>
      </c>
      <c r="N1314" s="48">
        <f>L1314*F1314*Overview!$F$8</f>
        <v>0.12482270400293095</v>
      </c>
      <c r="O1314" s="48">
        <f>F1314*Overview!$F$6</f>
        <v>2.3686817229354781E-3</v>
      </c>
      <c r="P1314" s="122">
        <f>N1314*(H1314/G1314-(1+Overview!$F$35/'='!G1314)/(Overview!$F$37*Overview!$F$33))/('='!H1314+Overview!$F$36)</f>
        <v>6.0572785983222964E-4</v>
      </c>
      <c r="Q1314" s="128">
        <f>(N1314/G1314-P1314)*H1314*Overview!$F$29*'='!G1314^3</f>
        <v>763.38521783491012</v>
      </c>
      <c r="R1314" s="57">
        <f t="shared" si="120"/>
        <v>0</v>
      </c>
      <c r="S1314" s="58">
        <f t="shared" si="121"/>
        <v>6.8998223319679782E-4</v>
      </c>
      <c r="T1314" s="58">
        <f>IF(D1314&lt;Overview!$F$18,(1-Overview!$F$9)*'='!Q1314-'='!D1314*'='!O1314,0)</f>
        <v>0</v>
      </c>
      <c r="U1314" s="54">
        <f>IF(D1314&gt;=Overview!$F$18,(1-Overview!$F$9)*'='!Q1314-Overview!$F$18*'='!O1314,0)</f>
        <v>64.620927026402512</v>
      </c>
      <c r="V1314" s="2"/>
      <c r="W1314" s="112">
        <f>G1314/Overview!$F$19</f>
        <v>5.0454573342044311</v>
      </c>
      <c r="X1314" s="60">
        <f>G1314^3*(1+H1314*Overview!$F$38)</f>
        <v>50.167542281552763</v>
      </c>
      <c r="Y1314" s="61">
        <f>G1314^3*Overview!$F$42*(1+Overview!$F$38*H1314)+I1314*Overview!$F$39/Overview!$F$40</f>
        <v>5.1284769483129988</v>
      </c>
      <c r="AD1314" s="2"/>
    </row>
    <row r="1315" spans="1:30">
      <c r="A1315" s="34">
        <v>1312</v>
      </c>
      <c r="B1315">
        <v>1</v>
      </c>
      <c r="C1315">
        <v>24</v>
      </c>
      <c r="D1315" s="149">
        <f t="shared" si="122"/>
        <v>178.09744310451387</v>
      </c>
      <c r="E1315" s="125">
        <f>B1315/(B1315+Overview!$F$22)</f>
        <v>0.58823529411764708</v>
      </c>
      <c r="F1315" s="118">
        <f>EXP(Overview!$F$21/Overview!$F$5-Overview!$F$21/('='!C1315+273.15))</f>
        <v>1.2060497570954571</v>
      </c>
      <c r="G1315" s="77">
        <f t="shared" si="123"/>
        <v>3.4179782346898584</v>
      </c>
      <c r="H1315" s="115">
        <f t="shared" si="124"/>
        <v>0.58823529411764708</v>
      </c>
      <c r="I1315" s="80">
        <f>IF((A1315-Overview!$F$43)/365=ROUND((A1315-Overview!$F$43)/365,0),I1314*0.05,I1314+U1314)</f>
        <v>14180.477773691147</v>
      </c>
      <c r="J1315" s="70">
        <f>IF(D1315&lt;Overview!$F$16,1,'='!G1315/Overview!$F$26)</f>
        <v>147.96442574414971</v>
      </c>
      <c r="K1315" s="71">
        <f>IF(D1315&lt;Overview!$F$17,'='!G1315/Overview!$F$26,Overview!$F$33)</f>
        <v>9.1428571428571423</v>
      </c>
      <c r="L1315" s="72">
        <f t="shared" si="125"/>
        <v>9.1428571428571423</v>
      </c>
      <c r="M1315" s="81">
        <f>MIN(1,Overview!$F$44*F1315*(G1315-Overview!$F$25)^2+0.2)</f>
        <v>1</v>
      </c>
      <c r="N1315" s="48">
        <f>L1315*F1315*Overview!$F$8</f>
        <v>0.12482270400293095</v>
      </c>
      <c r="O1315" s="48">
        <f>F1315*Overview!$F$6</f>
        <v>2.3686817229354781E-3</v>
      </c>
      <c r="P1315" s="122">
        <f>N1315*(H1315/G1315-(1+Overview!$F$35/'='!G1315)/(Overview!$F$37*Overview!$F$33))/('='!H1315+Overview!$F$36)</f>
        <v>6.0446128743251695E-4</v>
      </c>
      <c r="Q1315" s="128">
        <f>(N1315/G1315-P1315)*H1315*Overview!$F$29*'='!G1315^3</f>
        <v>763.71785105694482</v>
      </c>
      <c r="R1315" s="57">
        <f t="shared" si="120"/>
        <v>0</v>
      </c>
      <c r="S1315" s="58">
        <f t="shared" si="121"/>
        <v>6.8867850805231785E-4</v>
      </c>
      <c r="T1315" s="58">
        <f>IF(D1315&lt;Overview!$F$18,(1-Overview!$F$9)*'='!Q1315-'='!D1315*'='!O1315,0)</f>
        <v>0</v>
      </c>
      <c r="U1315" s="54">
        <f>IF(D1315&gt;=Overview!$F$18,(1-Overview!$F$9)*'='!Q1315-Overview!$F$18*'='!O1315,0)</f>
        <v>64.649267376919866</v>
      </c>
      <c r="V1315" s="2"/>
      <c r="W1315" s="112">
        <f>G1315/Overview!$F$19</f>
        <v>5.0464760588954061</v>
      </c>
      <c r="X1315" s="60">
        <f>G1315^3*(1+H1315*Overview!$F$38)</f>
        <v>50.19793629557973</v>
      </c>
      <c r="Y1315" s="61">
        <f>G1315^3*Overview!$F$42*(1+Overview!$F$38*H1315)+I1315*Overview!$F$39/Overview!$F$40</f>
        <v>5.1340204825862088</v>
      </c>
      <c r="AD1315" s="2"/>
    </row>
    <row r="1316" spans="1:30">
      <c r="A1316" s="34">
        <v>1313</v>
      </c>
      <c r="B1316">
        <v>1</v>
      </c>
      <c r="C1316">
        <v>24</v>
      </c>
      <c r="D1316" s="149">
        <f t="shared" si="122"/>
        <v>178.09744310451387</v>
      </c>
      <c r="E1316" s="125">
        <f>B1316/(B1316+Overview!$F$22)</f>
        <v>0.58823529411764708</v>
      </c>
      <c r="F1316" s="118">
        <f>EXP(Overview!$F$21/Overview!$F$5-Overview!$F$21/('='!C1316+273.15))</f>
        <v>1.2060497570954571</v>
      </c>
      <c r="G1316" s="77">
        <f t="shared" si="123"/>
        <v>3.4186669131979106</v>
      </c>
      <c r="H1316" s="115">
        <f t="shared" si="124"/>
        <v>0.58823529411764708</v>
      </c>
      <c r="I1316" s="80">
        <f>IF((A1316-Overview!$F$43)/365=ROUND((A1316-Overview!$F$43)/365,0),I1315*0.05,I1315+U1315)</f>
        <v>14245.127041068068</v>
      </c>
      <c r="J1316" s="70">
        <f>IF(D1316&lt;Overview!$F$16,1,'='!G1316/Overview!$F$26)</f>
        <v>147.99423866657622</v>
      </c>
      <c r="K1316" s="71">
        <f>IF(D1316&lt;Overview!$F$17,'='!G1316/Overview!$F$26,Overview!$F$33)</f>
        <v>9.1428571428571423</v>
      </c>
      <c r="L1316" s="72">
        <f t="shared" si="125"/>
        <v>9.1428571428571423</v>
      </c>
      <c r="M1316" s="81">
        <f>MIN(1,Overview!$F$44*F1316*(G1316-Overview!$F$25)^2+0.2)</f>
        <v>1</v>
      </c>
      <c r="N1316" s="48">
        <f>L1316*F1316*Overview!$F$8</f>
        <v>0.12482270400293095</v>
      </c>
      <c r="O1316" s="48">
        <f>F1316*Overview!$F$6</f>
        <v>2.3686817229354781E-3</v>
      </c>
      <c r="P1316" s="122">
        <f>N1316*(H1316/G1316-(1+Overview!$F$35/'='!G1316)/(Overview!$F$37*Overview!$F$33))/('='!H1316+Overview!$F$36)</f>
        <v>6.0319761803924509E-4</v>
      </c>
      <c r="Q1316" s="128">
        <f>(N1316/G1316-P1316)*H1316*Overview!$F$29*'='!G1316^3</f>
        <v>764.04993742738043</v>
      </c>
      <c r="R1316" s="57">
        <f t="shared" si="120"/>
        <v>0</v>
      </c>
      <c r="S1316" s="58">
        <f t="shared" si="121"/>
        <v>6.8737724630351944E-4</v>
      </c>
      <c r="T1316" s="58">
        <f>IF(D1316&lt;Overview!$F$18,(1-Overview!$F$9)*'='!Q1316-'='!D1316*'='!O1316,0)</f>
        <v>0</v>
      </c>
      <c r="U1316" s="54">
        <f>IF(D1316&gt;=Overview!$F$18,(1-Overview!$F$9)*'='!Q1316-Overview!$F$18*'='!O1316,0)</f>
        <v>64.677561135680989</v>
      </c>
      <c r="V1316" s="2"/>
      <c r="W1316" s="112">
        <f>G1316/Overview!$F$19</f>
        <v>5.0474928587005916</v>
      </c>
      <c r="X1316" s="60">
        <f>G1316^3*(1+H1316*Overview!$F$38)</f>
        <v>50.228285118854373</v>
      </c>
      <c r="Y1316" s="61">
        <f>G1316^3*Overview!$F$42*(1+Overview!$F$38*H1316)+I1316*Overview!$F$39/Overview!$F$40</f>
        <v>5.1395611812087596</v>
      </c>
      <c r="AD1316" s="2"/>
    </row>
    <row r="1317" spans="1:30">
      <c r="A1317" s="34">
        <v>1314</v>
      </c>
      <c r="B1317">
        <v>1</v>
      </c>
      <c r="C1317">
        <v>24</v>
      </c>
      <c r="D1317" s="149">
        <f t="shared" si="122"/>
        <v>178.09744310451387</v>
      </c>
      <c r="E1317" s="125">
        <f>B1317/(B1317+Overview!$F$22)</f>
        <v>0.58823529411764708</v>
      </c>
      <c r="F1317" s="118">
        <f>EXP(Overview!$F$21/Overview!$F$5-Overview!$F$21/('='!C1317+273.15))</f>
        <v>1.2060497570954571</v>
      </c>
      <c r="G1317" s="77">
        <f t="shared" si="123"/>
        <v>3.4193542904442142</v>
      </c>
      <c r="H1317" s="115">
        <f t="shared" si="124"/>
        <v>0.58823529411764708</v>
      </c>
      <c r="I1317" s="80">
        <f>IF((A1317-Overview!$F$43)/365=ROUND((A1317-Overview!$F$43)/365,0),I1316*0.05,I1316+U1316)</f>
        <v>14309.804602203749</v>
      </c>
      <c r="J1317" s="70">
        <f>IF(D1317&lt;Overview!$F$16,1,'='!G1317/Overview!$F$26)</f>
        <v>148.02399525732531</v>
      </c>
      <c r="K1317" s="71">
        <f>IF(D1317&lt;Overview!$F$17,'='!G1317/Overview!$F$26,Overview!$F$33)</f>
        <v>9.1428571428571423</v>
      </c>
      <c r="L1317" s="72">
        <f t="shared" si="125"/>
        <v>9.1428571428571423</v>
      </c>
      <c r="M1317" s="81">
        <f>MIN(1,Overview!$F$44*F1317*(G1317-Overview!$F$25)^2+0.2)</f>
        <v>1</v>
      </c>
      <c r="N1317" s="48">
        <f>L1317*F1317*Overview!$F$8</f>
        <v>0.12482270400293095</v>
      </c>
      <c r="O1317" s="48">
        <f>F1317*Overview!$F$6</f>
        <v>2.3686817229354781E-3</v>
      </c>
      <c r="P1317" s="122">
        <f>N1317*(H1317/G1317-(1+Overview!$F$35/'='!G1317)/(Overview!$F$37*Overview!$F$33))/('='!H1317+Overview!$F$36)</f>
        <v>6.0193684393552863E-4</v>
      </c>
      <c r="Q1317" s="128">
        <f>(N1317/G1317-P1317)*H1317*Overview!$F$29*'='!G1317^3</f>
        <v>764.38147767709086</v>
      </c>
      <c r="R1317" s="57">
        <f t="shared" si="120"/>
        <v>0</v>
      </c>
      <c r="S1317" s="58">
        <f t="shared" si="121"/>
        <v>6.8607844329579982E-4</v>
      </c>
      <c r="T1317" s="58">
        <f>IF(D1317&lt;Overview!$F$18,(1-Overview!$F$9)*'='!Q1317-'='!D1317*'='!O1317,0)</f>
        <v>0</v>
      </c>
      <c r="U1317" s="54">
        <f>IF(D1317&gt;=Overview!$F$18,(1-Overview!$F$9)*'='!Q1317-Overview!$F$18*'='!O1317,0)</f>
        <v>64.705808364956312</v>
      </c>
      <c r="V1317" s="2"/>
      <c r="W1317" s="112">
        <f>G1317/Overview!$F$19</f>
        <v>5.0485077372570712</v>
      </c>
      <c r="X1317" s="60">
        <f>G1317^3*(1+H1317*Overview!$F$38)</f>
        <v>50.258588793014304</v>
      </c>
      <c r="Y1317" s="61">
        <f>G1317^3*Overview!$F$42*(1+Overview!$F$38*H1317)+I1317*Overview!$F$39/Overview!$F$40</f>
        <v>5.1450990459034145</v>
      </c>
      <c r="AD1317" s="2"/>
    </row>
    <row r="1318" spans="1:30">
      <c r="A1318" s="34">
        <v>1315</v>
      </c>
      <c r="B1318">
        <v>1</v>
      </c>
      <c r="C1318">
        <v>24</v>
      </c>
      <c r="D1318" s="149">
        <f t="shared" si="122"/>
        <v>178.09744310451387</v>
      </c>
      <c r="E1318" s="125">
        <f>B1318/(B1318+Overview!$F$22)</f>
        <v>0.58823529411764708</v>
      </c>
      <c r="F1318" s="118">
        <f>EXP(Overview!$F$21/Overview!$F$5-Overview!$F$21/('='!C1318+273.15))</f>
        <v>1.2060497570954571</v>
      </c>
      <c r="G1318" s="77">
        <f t="shared" si="123"/>
        <v>3.4200403688875101</v>
      </c>
      <c r="H1318" s="115">
        <f t="shared" si="124"/>
        <v>0.58823529411764708</v>
      </c>
      <c r="I1318" s="80">
        <f>IF((A1318-Overview!$F$43)/365=ROUND((A1318-Overview!$F$43)/365,0),I1317*0.05,I1317+U1317)</f>
        <v>14374.510410568706</v>
      </c>
      <c r="J1318" s="70">
        <f>IF(D1318&lt;Overview!$F$16,1,'='!G1318/Overview!$F$26)</f>
        <v>148.05369562283593</v>
      </c>
      <c r="K1318" s="71">
        <f>IF(D1318&lt;Overview!$F$17,'='!G1318/Overview!$F$26,Overview!$F$33)</f>
        <v>9.1428571428571423</v>
      </c>
      <c r="L1318" s="72">
        <f t="shared" si="125"/>
        <v>9.1428571428571423</v>
      </c>
      <c r="M1318" s="81">
        <f>MIN(1,Overview!$F$44*F1318*(G1318-Overview!$F$25)^2+0.2)</f>
        <v>1</v>
      </c>
      <c r="N1318" s="48">
        <f>L1318*F1318*Overview!$F$8</f>
        <v>0.12482270400293095</v>
      </c>
      <c r="O1318" s="48">
        <f>F1318*Overview!$F$6</f>
        <v>2.3686817229354781E-3</v>
      </c>
      <c r="P1318" s="122">
        <f>N1318*(H1318/G1318-(1+Overview!$F$35/'='!G1318)/(Overview!$F$37*Overview!$F$33))/('='!H1318+Overview!$F$36)</f>
        <v>6.0067895742947565E-4</v>
      </c>
      <c r="Q1318" s="128">
        <f>(N1318/G1318-P1318)*H1318*Overview!$F$29*'='!G1318^3</f>
        <v>764.71247253667627</v>
      </c>
      <c r="R1318" s="57">
        <f t="shared" si="120"/>
        <v>0</v>
      </c>
      <c r="S1318" s="58">
        <f t="shared" si="121"/>
        <v>6.8478209438335626E-4</v>
      </c>
      <c r="T1318" s="58">
        <f>IF(D1318&lt;Overview!$F$18,(1-Overview!$F$9)*'='!Q1318-'='!D1318*'='!O1318,0)</f>
        <v>0</v>
      </c>
      <c r="U1318" s="54">
        <f>IF(D1318&gt;=Overview!$F$18,(1-Overview!$F$9)*'='!Q1318-Overview!$F$18*'='!O1318,0)</f>
        <v>64.734009126992987</v>
      </c>
      <c r="V1318" s="2"/>
      <c r="W1318" s="112">
        <f>G1318/Overview!$F$19</f>
        <v>5.049520698195054</v>
      </c>
      <c r="X1318" s="60">
        <f>G1318^3*(1+H1318*Overview!$F$38)</f>
        <v>50.288847359769719</v>
      </c>
      <c r="Y1318" s="61">
        <f>G1318^3*Overview!$F$42*(1+Overview!$F$38*H1318)+I1318*Overview!$F$39/Overview!$F$40</f>
        <v>5.1506340784021694</v>
      </c>
      <c r="AD1318" s="2"/>
    </row>
    <row r="1319" spans="1:30">
      <c r="A1319" s="34">
        <v>1316</v>
      </c>
      <c r="B1319">
        <v>1</v>
      </c>
      <c r="C1319">
        <v>24</v>
      </c>
      <c r="D1319" s="149">
        <f t="shared" si="122"/>
        <v>178.09744310451387</v>
      </c>
      <c r="E1319" s="125">
        <f>B1319/(B1319+Overview!$F$22)</f>
        <v>0.58823529411764708</v>
      </c>
      <c r="F1319" s="118">
        <f>EXP(Overview!$F$21/Overview!$F$5-Overview!$F$21/('='!C1319+273.15))</f>
        <v>1.2060497570954571</v>
      </c>
      <c r="G1319" s="77">
        <f t="shared" si="123"/>
        <v>3.4207251509818932</v>
      </c>
      <c r="H1319" s="115">
        <f t="shared" si="124"/>
        <v>0.58823529411764708</v>
      </c>
      <c r="I1319" s="80">
        <f>IF((A1319-Overview!$F$43)/365=ROUND((A1319-Overview!$F$43)/365,0),I1318*0.05,I1318+U1318)</f>
        <v>14439.244419695699</v>
      </c>
      <c r="J1319" s="70">
        <f>IF(D1319&lt;Overview!$F$16,1,'='!G1319/Overview!$F$26)</f>
        <v>148.08333986934602</v>
      </c>
      <c r="K1319" s="71">
        <f>IF(D1319&lt;Overview!$F$17,'='!G1319/Overview!$F$26,Overview!$F$33)</f>
        <v>9.1428571428571423</v>
      </c>
      <c r="L1319" s="72">
        <f t="shared" si="125"/>
        <v>9.1428571428571423</v>
      </c>
      <c r="M1319" s="81">
        <f>MIN(1,Overview!$F$44*F1319*(G1319-Overview!$F$25)^2+0.2)</f>
        <v>1</v>
      </c>
      <c r="N1319" s="48">
        <f>L1319*F1319*Overview!$F$8</f>
        <v>0.12482270400293095</v>
      </c>
      <c r="O1319" s="48">
        <f>F1319*Overview!$F$6</f>
        <v>2.3686817229354781E-3</v>
      </c>
      <c r="P1319" s="122">
        <f>N1319*(H1319/G1319-(1+Overview!$F$35/'='!G1319)/(Overview!$F$37*Overview!$F$33))/('='!H1319+Overview!$F$36)</f>
        <v>5.9942395085408175E-4</v>
      </c>
      <c r="Q1319" s="128">
        <f>(N1319/G1319-P1319)*H1319*Overview!$F$29*'='!G1319^3</f>
        <v>765.0429227364607</v>
      </c>
      <c r="R1319" s="57">
        <f t="shared" si="120"/>
        <v>0</v>
      </c>
      <c r="S1319" s="58">
        <f t="shared" si="121"/>
        <v>6.8348819492916385E-4</v>
      </c>
      <c r="T1319" s="58">
        <f>IF(D1319&lt;Overview!$F$18,(1-Overview!$F$9)*'='!Q1319-'='!D1319*'='!O1319,0)</f>
        <v>0</v>
      </c>
      <c r="U1319" s="54">
        <f>IF(D1319&gt;=Overview!$F$18,(1-Overview!$F$9)*'='!Q1319-Overview!$F$18*'='!O1319,0)</f>
        <v>64.762163484014621</v>
      </c>
      <c r="V1319" s="2"/>
      <c r="W1319" s="112">
        <f>G1319/Overview!$F$19</f>
        <v>5.0505317451378904</v>
      </c>
      <c r="X1319" s="60">
        <f>G1319^3*(1+H1319*Overview!$F$38)</f>
        <v>50.319060860902788</v>
      </c>
      <c r="Y1319" s="61">
        <f>G1319^3*Overview!$F$42*(1+Overview!$F$38*H1319)+I1319*Overview!$F$39/Overview!$F$40</f>
        <v>5.1561662804462092</v>
      </c>
      <c r="AD1319" s="2"/>
    </row>
    <row r="1320" spans="1:30">
      <c r="A1320" s="34">
        <v>1317</v>
      </c>
      <c r="B1320">
        <v>1</v>
      </c>
      <c r="C1320">
        <v>24</v>
      </c>
      <c r="D1320" s="149">
        <f t="shared" si="122"/>
        <v>178.09744310451387</v>
      </c>
      <c r="E1320" s="125">
        <f>B1320/(B1320+Overview!$F$22)</f>
        <v>0.58823529411764708</v>
      </c>
      <c r="F1320" s="118">
        <f>EXP(Overview!$F$21/Overview!$F$5-Overview!$F$21/('='!C1320+273.15))</f>
        <v>1.2060497570954571</v>
      </c>
      <c r="G1320" s="77">
        <f t="shared" si="123"/>
        <v>3.4214086391768226</v>
      </c>
      <c r="H1320" s="115">
        <f t="shared" si="124"/>
        <v>0.58823529411764708</v>
      </c>
      <c r="I1320" s="80">
        <f>IF((A1320-Overview!$F$43)/365=ROUND((A1320-Overview!$F$43)/365,0),I1319*0.05,I1319+U1319)</f>
        <v>14504.006583179713</v>
      </c>
      <c r="J1320" s="70">
        <f>IF(D1320&lt;Overview!$F$16,1,'='!G1320/Overview!$F$26)</f>
        <v>148.11292810289277</v>
      </c>
      <c r="K1320" s="71">
        <f>IF(D1320&lt;Overview!$F$17,'='!G1320/Overview!$F$26,Overview!$F$33)</f>
        <v>9.1428571428571423</v>
      </c>
      <c r="L1320" s="72">
        <f t="shared" si="125"/>
        <v>9.1428571428571423</v>
      </c>
      <c r="M1320" s="81">
        <f>MIN(1,Overview!$F$44*F1320*(G1320-Overview!$F$25)^2+0.2)</f>
        <v>1</v>
      </c>
      <c r="N1320" s="48">
        <f>L1320*F1320*Overview!$F$8</f>
        <v>0.12482270400293095</v>
      </c>
      <c r="O1320" s="48">
        <f>F1320*Overview!$F$6</f>
        <v>2.3686817229354781E-3</v>
      </c>
      <c r="P1320" s="122">
        <f>N1320*(H1320/G1320-(1+Overview!$F$35/'='!G1320)/(Overview!$F$37*Overview!$F$33))/('='!H1320+Overview!$F$36)</f>
        <v>5.9817181656712749E-4</v>
      </c>
      <c r="Q1320" s="128">
        <f>(N1320/G1320-P1320)*H1320*Overview!$F$29*'='!G1320^3</f>
        <v>765.37282900648984</v>
      </c>
      <c r="R1320" s="57">
        <f t="shared" si="120"/>
        <v>0</v>
      </c>
      <c r="S1320" s="58">
        <f t="shared" si="121"/>
        <v>6.8219674030495453E-4</v>
      </c>
      <c r="T1320" s="58">
        <f>IF(D1320&lt;Overview!$F$18,(1-Overview!$F$9)*'='!Q1320-'='!D1320*'='!O1320,0)</f>
        <v>0</v>
      </c>
      <c r="U1320" s="54">
        <f>IF(D1320&gt;=Overview!$F$18,(1-Overview!$F$9)*'='!Q1320-Overview!$F$18*'='!O1320,0)</f>
        <v>64.790271498221102</v>
      </c>
      <c r="V1320" s="2"/>
      <c r="W1320" s="112">
        <f>G1320/Overview!$F$19</f>
        <v>5.0515408817020857</v>
      </c>
      <c r="X1320" s="60">
        <f>G1320^3*(1+H1320*Overview!$F$38)</f>
        <v>50.349229338267072</v>
      </c>
      <c r="Y1320" s="61">
        <f>G1320^3*Overview!$F$42*(1+Overview!$F$38*H1320)+I1320*Overview!$F$39/Overview!$F$40</f>
        <v>5.1616956537858449</v>
      </c>
      <c r="AD1320" s="2"/>
    </row>
    <row r="1321" spans="1:30">
      <c r="A1321" s="34">
        <v>1318</v>
      </c>
      <c r="B1321">
        <v>1</v>
      </c>
      <c r="C1321">
        <v>24</v>
      </c>
      <c r="D1321" s="149">
        <f t="shared" si="122"/>
        <v>178.09744310451387</v>
      </c>
      <c r="E1321" s="125">
        <f>B1321/(B1321+Overview!$F$22)</f>
        <v>0.58823529411764708</v>
      </c>
      <c r="F1321" s="118">
        <f>EXP(Overview!$F$21/Overview!$F$5-Overview!$F$21/('='!C1321+273.15))</f>
        <v>1.2060497570954571</v>
      </c>
      <c r="G1321" s="77">
        <f t="shared" si="123"/>
        <v>3.4220908359171274</v>
      </c>
      <c r="H1321" s="115">
        <f t="shared" si="124"/>
        <v>0.58823529411764708</v>
      </c>
      <c r="I1321" s="80">
        <f>IF((A1321-Overview!$F$43)/365=ROUND((A1321-Overview!$F$43)/365,0),I1320*0.05,I1320+U1320)</f>
        <v>14568.796854677934</v>
      </c>
      <c r="J1321" s="70">
        <f>IF(D1321&lt;Overview!$F$16,1,'='!G1321/Overview!$F$26)</f>
        <v>148.14246042931288</v>
      </c>
      <c r="K1321" s="71">
        <f>IF(D1321&lt;Overview!$F$17,'='!G1321/Overview!$F$26,Overview!$F$33)</f>
        <v>9.1428571428571423</v>
      </c>
      <c r="L1321" s="72">
        <f t="shared" si="125"/>
        <v>9.1428571428571423</v>
      </c>
      <c r="M1321" s="81">
        <f>MIN(1,Overview!$F$44*F1321*(G1321-Overview!$F$25)^2+0.2)</f>
        <v>1</v>
      </c>
      <c r="N1321" s="48">
        <f>L1321*F1321*Overview!$F$8</f>
        <v>0.12482270400293095</v>
      </c>
      <c r="O1321" s="48">
        <f>F1321*Overview!$F$6</f>
        <v>2.3686817229354781E-3</v>
      </c>
      <c r="P1321" s="122">
        <f>N1321*(H1321/G1321-(1+Overview!$F$35/'='!G1321)/(Overview!$F$37*Overview!$F$33))/('='!H1321+Overview!$F$36)</f>
        <v>5.9692254695108951E-4</v>
      </c>
      <c r="Q1321" s="128">
        <f>(N1321/G1321-P1321)*H1321*Overview!$F$29*'='!G1321^3</f>
        <v>765.70219207652474</v>
      </c>
      <c r="R1321" s="57">
        <f t="shared" si="120"/>
        <v>0</v>
      </c>
      <c r="S1321" s="58">
        <f t="shared" si="121"/>
        <v>6.8090772589121152E-4</v>
      </c>
      <c r="T1321" s="58">
        <f>IF(D1321&lt;Overview!$F$18,(1-Overview!$F$9)*'='!Q1321-'='!D1321*'='!O1321,0)</f>
        <v>0</v>
      </c>
      <c r="U1321" s="54">
        <f>IF(D1321&gt;=Overview!$F$18,(1-Overview!$F$9)*'='!Q1321-Overview!$F$18*'='!O1321,0)</f>
        <v>64.818333231788074</v>
      </c>
      <c r="V1321" s="2"/>
      <c r="W1321" s="112">
        <f>G1321/Overview!$F$19</f>
        <v>5.052548111497309</v>
      </c>
      <c r="X1321" s="60">
        <f>G1321^3*(1+H1321*Overview!$F$38)</f>
        <v>50.379352833786776</v>
      </c>
      <c r="Y1321" s="61">
        <f>G1321^3*Overview!$F$42*(1+Overview!$F$38*H1321)+I1321*Overview!$F$39/Overview!$F$40</f>
        <v>5.1672222001804506</v>
      </c>
      <c r="AD1321" s="2"/>
    </row>
    <row r="1322" spans="1:30">
      <c r="A1322" s="34">
        <v>1319</v>
      </c>
      <c r="B1322">
        <v>1</v>
      </c>
      <c r="C1322">
        <v>24</v>
      </c>
      <c r="D1322" s="149">
        <f t="shared" si="122"/>
        <v>178.09744310451387</v>
      </c>
      <c r="E1322" s="125">
        <f>B1322/(B1322+Overview!$F$22)</f>
        <v>0.58823529411764708</v>
      </c>
      <c r="F1322" s="118">
        <f>EXP(Overview!$F$21/Overview!$F$5-Overview!$F$21/('='!C1322+273.15))</f>
        <v>1.2060497570954571</v>
      </c>
      <c r="G1322" s="77">
        <f t="shared" si="123"/>
        <v>3.4227717436430187</v>
      </c>
      <c r="H1322" s="115">
        <f t="shared" si="124"/>
        <v>0.58823529411764708</v>
      </c>
      <c r="I1322" s="80">
        <f>IF((A1322-Overview!$F$43)/365=ROUND((A1322-Overview!$F$43)/365,0),I1321*0.05,I1321+U1321)</f>
        <v>14633.615187909721</v>
      </c>
      <c r="J1322" s="70">
        <f>IF(D1322&lt;Overview!$F$16,1,'='!G1322/Overview!$F$26)</f>
        <v>148.17193695424325</v>
      </c>
      <c r="K1322" s="71">
        <f>IF(D1322&lt;Overview!$F$17,'='!G1322/Overview!$F$26,Overview!$F$33)</f>
        <v>9.1428571428571423</v>
      </c>
      <c r="L1322" s="72">
        <f t="shared" si="125"/>
        <v>9.1428571428571423</v>
      </c>
      <c r="M1322" s="81">
        <f>MIN(1,Overview!$F$44*F1322*(G1322-Overview!$F$25)^2+0.2)</f>
        <v>1</v>
      </c>
      <c r="N1322" s="48">
        <f>L1322*F1322*Overview!$F$8</f>
        <v>0.12482270400293095</v>
      </c>
      <c r="O1322" s="48">
        <f>F1322*Overview!$F$6</f>
        <v>2.3686817229354781E-3</v>
      </c>
      <c r="P1322" s="122">
        <f>N1322*(H1322/G1322-(1+Overview!$F$35/'='!G1322)/(Overview!$F$37*Overview!$F$33))/('='!H1322+Overview!$F$36)</f>
        <v>5.9567613441303317E-4</v>
      </c>
      <c r="Q1322" s="128">
        <f>(N1322/G1322-P1322)*H1322*Overview!$F$29*'='!G1322^3</f>
        <v>766.03101267604109</v>
      </c>
      <c r="R1322" s="57">
        <f t="shared" si="120"/>
        <v>0</v>
      </c>
      <c r="S1322" s="58">
        <f t="shared" si="121"/>
        <v>6.7962114707714359E-4</v>
      </c>
      <c r="T1322" s="58">
        <f>IF(D1322&lt;Overview!$F$18,(1-Overview!$F$9)*'='!Q1322-'='!D1322*'='!O1322,0)</f>
        <v>0</v>
      </c>
      <c r="U1322" s="54">
        <f>IF(D1322&gt;=Overview!$F$18,(1-Overview!$F$9)*'='!Q1322-Overview!$F$18*'='!O1322,0)</f>
        <v>64.846348746866866</v>
      </c>
      <c r="V1322" s="2"/>
      <c r="W1322" s="112">
        <f>G1322/Overview!$F$19</f>
        <v>5.0535534381264116</v>
      </c>
      <c r="X1322" s="60">
        <f>G1322^3*(1+H1322*Overview!$F$38)</f>
        <v>50.40943138945628</v>
      </c>
      <c r="Y1322" s="61">
        <f>G1322^3*Overview!$F$42*(1+Overview!$F$38*H1322)+I1322*Overview!$F$39/Overview!$F$40</f>
        <v>5.1727459213984153</v>
      </c>
      <c r="AD1322" s="2"/>
    </row>
    <row r="1323" spans="1:30">
      <c r="A1323" s="34">
        <v>1320</v>
      </c>
      <c r="B1323">
        <v>1</v>
      </c>
      <c r="C1323">
        <v>24</v>
      </c>
      <c r="D1323" s="149">
        <f t="shared" si="122"/>
        <v>178.09744310451387</v>
      </c>
      <c r="E1323" s="125">
        <f>B1323/(B1323+Overview!$F$22)</f>
        <v>0.58823529411764708</v>
      </c>
      <c r="F1323" s="118">
        <f>EXP(Overview!$F$21/Overview!$F$5-Overview!$F$21/('='!C1323+273.15))</f>
        <v>1.2060497570954571</v>
      </c>
      <c r="G1323" s="77">
        <f t="shared" si="123"/>
        <v>3.4234513647900959</v>
      </c>
      <c r="H1323" s="115">
        <f t="shared" si="124"/>
        <v>0.58823529411764708</v>
      </c>
      <c r="I1323" s="80">
        <f>IF((A1323-Overview!$F$43)/365=ROUND((A1323-Overview!$F$43)/365,0),I1322*0.05,I1322+U1322)</f>
        <v>14698.461536656589</v>
      </c>
      <c r="J1323" s="70">
        <f>IF(D1323&lt;Overview!$F$16,1,'='!G1323/Overview!$F$26)</f>
        <v>148.20135778312104</v>
      </c>
      <c r="K1323" s="71">
        <f>IF(D1323&lt;Overview!$F$17,'='!G1323/Overview!$F$26,Overview!$F$33)</f>
        <v>9.1428571428571423</v>
      </c>
      <c r="L1323" s="72">
        <f t="shared" si="125"/>
        <v>9.1428571428571423</v>
      </c>
      <c r="M1323" s="81">
        <f>MIN(1,Overview!$F$44*F1323*(G1323-Overview!$F$25)^2+0.2)</f>
        <v>1</v>
      </c>
      <c r="N1323" s="48">
        <f>L1323*F1323*Overview!$F$8</f>
        <v>0.12482270400293095</v>
      </c>
      <c r="O1323" s="48">
        <f>F1323*Overview!$F$6</f>
        <v>2.3686817229354781E-3</v>
      </c>
      <c r="P1323" s="122">
        <f>N1323*(H1323/G1323-(1+Overview!$F$35/'='!G1323)/(Overview!$F$37*Overview!$F$33))/('='!H1323+Overview!$F$36)</f>
        <v>5.9443257138451782E-4</v>
      </c>
      <c r="Q1323" s="128">
        <f>(N1323/G1323-P1323)*H1323*Overview!$F$29*'='!G1323^3</f>
        <v>766.3592915342241</v>
      </c>
      <c r="R1323" s="57">
        <f t="shared" si="120"/>
        <v>0</v>
      </c>
      <c r="S1323" s="58">
        <f t="shared" si="121"/>
        <v>6.7833699926067115E-4</v>
      </c>
      <c r="T1323" s="58">
        <f>IF(D1323&lt;Overview!$F$18,(1-Overview!$F$9)*'='!Q1323-'='!D1323*'='!O1323,0)</f>
        <v>0</v>
      </c>
      <c r="U1323" s="54">
        <f>IF(D1323&gt;=Overview!$F$18,(1-Overview!$F$9)*'='!Q1323-Overview!$F$18*'='!O1323,0)</f>
        <v>64.874318105584067</v>
      </c>
      <c r="V1323" s="2"/>
      <c r="W1323" s="112">
        <f>G1323/Overview!$F$19</f>
        <v>5.054556865185436</v>
      </c>
      <c r="X1323" s="60">
        <f>G1323^3*(1+H1323*Overview!$F$38)</f>
        <v>50.439465047339411</v>
      </c>
      <c r="Y1323" s="61">
        <f>G1323^3*Overview!$F$42*(1+Overview!$F$38*H1323)+I1323*Overview!$F$39/Overview!$F$40</f>
        <v>5.178266819217078</v>
      </c>
      <c r="AD1323" s="2"/>
    </row>
    <row r="1324" spans="1:30">
      <c r="A1324" s="34">
        <v>1321</v>
      </c>
      <c r="B1324">
        <v>1</v>
      </c>
      <c r="C1324">
        <v>24</v>
      </c>
      <c r="D1324" s="149">
        <f t="shared" si="122"/>
        <v>178.09744310451387</v>
      </c>
      <c r="E1324" s="125">
        <f>B1324/(B1324+Overview!$F$22)</f>
        <v>0.58823529411764708</v>
      </c>
      <c r="F1324" s="118">
        <f>EXP(Overview!$F$21/Overview!$F$5-Overview!$F$21/('='!C1324+273.15))</f>
        <v>1.2060497570954571</v>
      </c>
      <c r="G1324" s="77">
        <f t="shared" si="123"/>
        <v>3.4241297017893566</v>
      </c>
      <c r="H1324" s="115">
        <f t="shared" si="124"/>
        <v>0.58823529411764708</v>
      </c>
      <c r="I1324" s="80">
        <f>IF((A1324-Overview!$F$43)/365=ROUND((A1324-Overview!$F$43)/365,0),I1323*0.05,I1323+U1323)</f>
        <v>14763.335854762172</v>
      </c>
      <c r="J1324" s="70">
        <f>IF(D1324&lt;Overview!$F$16,1,'='!G1324/Overview!$F$26)</f>
        <v>148.23072302118428</v>
      </c>
      <c r="K1324" s="71">
        <f>IF(D1324&lt;Overview!$F$17,'='!G1324/Overview!$F$26,Overview!$F$33)</f>
        <v>9.1428571428571423</v>
      </c>
      <c r="L1324" s="72">
        <f t="shared" si="125"/>
        <v>9.1428571428571423</v>
      </c>
      <c r="M1324" s="81">
        <f>MIN(1,Overview!$F$44*F1324*(G1324-Overview!$F$25)^2+0.2)</f>
        <v>1</v>
      </c>
      <c r="N1324" s="48">
        <f>L1324*F1324*Overview!$F$8</f>
        <v>0.12482270400293095</v>
      </c>
      <c r="O1324" s="48">
        <f>F1324*Overview!$F$6</f>
        <v>2.3686817229354781E-3</v>
      </c>
      <c r="P1324" s="122">
        <f>N1324*(H1324/G1324-(1+Overview!$F$35/'='!G1324)/(Overview!$F$37*Overview!$F$33))/('='!H1324+Overview!$F$36)</f>
        <v>5.9319185032150014E-4</v>
      </c>
      <c r="Q1324" s="128">
        <f>(N1324/G1324-P1324)*H1324*Overview!$F$29*'='!G1324^3</f>
        <v>766.68702937996636</v>
      </c>
      <c r="R1324" s="57">
        <f t="shared" si="120"/>
        <v>0</v>
      </c>
      <c r="S1324" s="58">
        <f t="shared" si="121"/>
        <v>6.7705527784841157E-4</v>
      </c>
      <c r="T1324" s="58">
        <f>IF(D1324&lt;Overview!$F$18,(1-Overview!$F$9)*'='!Q1324-'='!D1324*'='!O1324,0)</f>
        <v>0</v>
      </c>
      <c r="U1324" s="54">
        <f>IF(D1324&gt;=Overview!$F$18,(1-Overview!$F$9)*'='!Q1324-Overview!$F$18*'='!O1324,0)</f>
        <v>64.90224137004131</v>
      </c>
      <c r="V1324" s="2"/>
      <c r="W1324" s="112">
        <f>G1324/Overview!$F$19</f>
        <v>5.0555583962636303</v>
      </c>
      <c r="X1324" s="60">
        <f>G1324^3*(1+H1324*Overview!$F$38)</f>
        <v>50.469453849568843</v>
      </c>
      <c r="Y1324" s="61">
        <f>G1324^3*Overview!$F$42*(1+Overview!$F$38*H1324)+I1324*Overview!$F$39/Overview!$F$40</f>
        <v>5.1837848954226793</v>
      </c>
      <c r="AD1324" s="2"/>
    </row>
    <row r="1325" spans="1:30">
      <c r="A1325" s="34">
        <v>1322</v>
      </c>
      <c r="B1325">
        <v>1</v>
      </c>
      <c r="C1325">
        <v>24</v>
      </c>
      <c r="D1325" s="149">
        <f t="shared" si="122"/>
        <v>178.09744310451387</v>
      </c>
      <c r="E1325" s="125">
        <f>B1325/(B1325+Overview!$F$22)</f>
        <v>0.58823529411764708</v>
      </c>
      <c r="F1325" s="118">
        <f>EXP(Overview!$F$21/Overview!$F$5-Overview!$F$21/('='!C1325+273.15))</f>
        <v>1.2060497570954571</v>
      </c>
      <c r="G1325" s="77">
        <f t="shared" si="123"/>
        <v>3.4248067570672052</v>
      </c>
      <c r="H1325" s="115">
        <f t="shared" si="124"/>
        <v>0.58823529411764708</v>
      </c>
      <c r="I1325" s="80">
        <f>IF((A1325-Overview!$F$43)/365=ROUND((A1325-Overview!$F$43)/365,0),I1324*0.05,I1324+U1324)</f>
        <v>14828.238096132212</v>
      </c>
      <c r="J1325" s="70">
        <f>IF(D1325&lt;Overview!$F$16,1,'='!G1325/Overview!$F$26)</f>
        <v>148.26003277347209</v>
      </c>
      <c r="K1325" s="71">
        <f>IF(D1325&lt;Overview!$F$17,'='!G1325/Overview!$F$26,Overview!$F$33)</f>
        <v>9.1428571428571423</v>
      </c>
      <c r="L1325" s="72">
        <f t="shared" si="125"/>
        <v>9.1428571428571423</v>
      </c>
      <c r="M1325" s="81">
        <f>MIN(1,Overview!$F$44*F1325*(G1325-Overview!$F$25)^2+0.2)</f>
        <v>1</v>
      </c>
      <c r="N1325" s="48">
        <f>L1325*F1325*Overview!$F$8</f>
        <v>0.12482270400293095</v>
      </c>
      <c r="O1325" s="48">
        <f>F1325*Overview!$F$6</f>
        <v>2.3686817229354781E-3</v>
      </c>
      <c r="P1325" s="122">
        <f>N1325*(H1325/G1325-(1+Overview!$F$35/'='!G1325)/(Overview!$F$37*Overview!$F$33))/('='!H1325+Overview!$F$36)</f>
        <v>5.9195396370423749E-4</v>
      </c>
      <c r="Q1325" s="128">
        <f>(N1325/G1325-P1325)*H1325*Overview!$F$29*'='!G1325^3</f>
        <v>767.01422694186351</v>
      </c>
      <c r="R1325" s="57">
        <f t="shared" si="120"/>
        <v>0</v>
      </c>
      <c r="S1325" s="58">
        <f t="shared" si="121"/>
        <v>6.7577597825566255E-4</v>
      </c>
      <c r="T1325" s="58">
        <f>IF(D1325&lt;Overview!$F$18,(1-Overview!$F$9)*'='!Q1325-'='!D1325*'='!O1325,0)</f>
        <v>0</v>
      </c>
      <c r="U1325" s="54">
        <f>IF(D1325&gt;=Overview!$F$18,(1-Overview!$F$9)*'='!Q1325-Overview!$F$18*'='!O1325,0)</f>
        <v>64.930118602314948</v>
      </c>
      <c r="V1325" s="2"/>
      <c r="W1325" s="112">
        <f>G1325/Overview!$F$19</f>
        <v>5.0565580349434596</v>
      </c>
      <c r="X1325" s="60">
        <f>G1325^3*(1+H1325*Overview!$F$38)</f>
        <v>50.499397838345558</v>
      </c>
      <c r="Y1325" s="61">
        <f>G1325^3*Overview!$F$42*(1+Overview!$F$38*H1325)+I1325*Overview!$F$39/Overview!$F$40</f>
        <v>5.1893001518102997</v>
      </c>
      <c r="AD1325" s="2"/>
    </row>
    <row r="1326" spans="1:30">
      <c r="A1326" s="34">
        <v>1323</v>
      </c>
      <c r="B1326">
        <v>1</v>
      </c>
      <c r="C1326">
        <v>24</v>
      </c>
      <c r="D1326" s="149">
        <f t="shared" si="122"/>
        <v>178.09744310451387</v>
      </c>
      <c r="E1326" s="125">
        <f>B1326/(B1326+Overview!$F$22)</f>
        <v>0.58823529411764708</v>
      </c>
      <c r="F1326" s="118">
        <f>EXP(Overview!$F$21/Overview!$F$5-Overview!$F$21/('='!C1326+273.15))</f>
        <v>1.2060497570954571</v>
      </c>
      <c r="G1326" s="77">
        <f t="shared" si="123"/>
        <v>3.4254825330454608</v>
      </c>
      <c r="H1326" s="115">
        <f t="shared" si="124"/>
        <v>0.58823529411764708</v>
      </c>
      <c r="I1326" s="80">
        <f>IF((A1326-Overview!$F$43)/365=ROUND((A1326-Overview!$F$43)/365,0),I1325*0.05,I1325+U1325)</f>
        <v>14893.168214734527</v>
      </c>
      <c r="J1326" s="70">
        <f>IF(D1326&lt;Overview!$F$16,1,'='!G1326/Overview!$F$26)</f>
        <v>148.28928714482515</v>
      </c>
      <c r="K1326" s="71">
        <f>IF(D1326&lt;Overview!$F$17,'='!G1326/Overview!$F$26,Overview!$F$33)</f>
        <v>9.1428571428571423</v>
      </c>
      <c r="L1326" s="72">
        <f t="shared" si="125"/>
        <v>9.1428571428571423</v>
      </c>
      <c r="M1326" s="81">
        <f>MIN(1,Overview!$F$44*F1326*(G1326-Overview!$F$25)^2+0.2)</f>
        <v>1</v>
      </c>
      <c r="N1326" s="48">
        <f>L1326*F1326*Overview!$F$8</f>
        <v>0.12482270400293095</v>
      </c>
      <c r="O1326" s="48">
        <f>F1326*Overview!$F$6</f>
        <v>2.3686817229354781E-3</v>
      </c>
      <c r="P1326" s="122">
        <f>N1326*(H1326/G1326-(1+Overview!$F$35/'='!G1326)/(Overview!$F$37*Overview!$F$33))/('='!H1326+Overview!$F$36)</f>
        <v>5.907189040371874E-4</v>
      </c>
      <c r="Q1326" s="128">
        <f>(N1326/G1326-P1326)*H1326*Overview!$F$29*'='!G1326^3</f>
        <v>767.34088494821094</v>
      </c>
      <c r="R1326" s="57">
        <f t="shared" si="120"/>
        <v>0</v>
      </c>
      <c r="S1326" s="58">
        <f t="shared" si="121"/>
        <v>6.744990959063811E-4</v>
      </c>
      <c r="T1326" s="58">
        <f>IF(D1326&lt;Overview!$F$18,(1-Overview!$F$9)*'='!Q1326-'='!D1326*'='!O1326,0)</f>
        <v>0</v>
      </c>
      <c r="U1326" s="54">
        <f>IF(D1326&gt;=Overview!$F$18,(1-Overview!$F$9)*'='!Q1326-Overview!$F$18*'='!O1326,0)</f>
        <v>64.957949864455742</v>
      </c>
      <c r="V1326" s="2"/>
      <c r="W1326" s="112">
        <f>G1326/Overview!$F$19</f>
        <v>5.0575557848006216</v>
      </c>
      <c r="X1326" s="60">
        <f>G1326^3*(1+H1326*Overview!$F$38)</f>
        <v>50.529297055938102</v>
      </c>
      <c r="Y1326" s="61">
        <f>G1326^3*Overview!$F$42*(1+Overview!$F$38*H1326)+I1326*Overview!$F$39/Overview!$F$40</f>
        <v>5.194812590183802</v>
      </c>
      <c r="AD1326" s="2"/>
    </row>
    <row r="1327" spans="1:30">
      <c r="A1327" s="34">
        <v>1324</v>
      </c>
      <c r="B1327">
        <v>1</v>
      </c>
      <c r="C1327">
        <v>24</v>
      </c>
      <c r="D1327" s="149">
        <f t="shared" si="122"/>
        <v>178.09744310451387</v>
      </c>
      <c r="E1327" s="125">
        <f>B1327/(B1327+Overview!$F$22)</f>
        <v>0.58823529411764708</v>
      </c>
      <c r="F1327" s="118">
        <f>EXP(Overview!$F$21/Overview!$F$5-Overview!$F$21/('='!C1327+273.15))</f>
        <v>1.2060497570954571</v>
      </c>
      <c r="G1327" s="77">
        <f t="shared" si="123"/>
        <v>3.4261570321413672</v>
      </c>
      <c r="H1327" s="115">
        <f t="shared" si="124"/>
        <v>0.58823529411764708</v>
      </c>
      <c r="I1327" s="80">
        <f>IF((A1327-Overview!$F$43)/365=ROUND((A1327-Overview!$F$43)/365,0),I1326*0.05,I1326+U1326)</f>
        <v>14958.126164598983</v>
      </c>
      <c r="J1327" s="70">
        <f>IF(D1327&lt;Overview!$F$16,1,'='!G1327/Overview!$F$26)</f>
        <v>148.31848623988603</v>
      </c>
      <c r="K1327" s="71">
        <f>IF(D1327&lt;Overview!$F$17,'='!G1327/Overview!$F$26,Overview!$F$33)</f>
        <v>9.1428571428571423</v>
      </c>
      <c r="L1327" s="72">
        <f t="shared" si="125"/>
        <v>9.1428571428571423</v>
      </c>
      <c r="M1327" s="81">
        <f>MIN(1,Overview!$F$44*F1327*(G1327-Overview!$F$25)^2+0.2)</f>
        <v>1</v>
      </c>
      <c r="N1327" s="48">
        <f>L1327*F1327*Overview!$F$8</f>
        <v>0.12482270400293095</v>
      </c>
      <c r="O1327" s="48">
        <f>F1327*Overview!$F$6</f>
        <v>2.3686817229354781E-3</v>
      </c>
      <c r="P1327" s="122">
        <f>N1327*(H1327/G1327-(1+Overview!$F$35/'='!G1327)/(Overview!$F$37*Overview!$F$33))/('='!H1327+Overview!$F$36)</f>
        <v>5.894866638489159E-4</v>
      </c>
      <c r="Q1327" s="128">
        <f>(N1327/G1327-P1327)*H1327*Overview!$F$29*'='!G1327^3</f>
        <v>767.66700412700152</v>
      </c>
      <c r="R1327" s="57">
        <f t="shared" si="120"/>
        <v>0</v>
      </c>
      <c r="S1327" s="58">
        <f t="shared" si="121"/>
        <v>6.7322462623317257E-4</v>
      </c>
      <c r="T1327" s="58">
        <f>IF(D1327&lt;Overview!$F$18,(1-Overview!$F$9)*'='!Q1327-'='!D1327*'='!O1327,0)</f>
        <v>0</v>
      </c>
      <c r="U1327" s="54">
        <f>IF(D1327&gt;=Overview!$F$18,(1-Overview!$F$9)*'='!Q1327-Overview!$F$18*'='!O1327,0)</f>
        <v>64.985735218488699</v>
      </c>
      <c r="V1327" s="2"/>
      <c r="W1327" s="112">
        <f>G1327/Overview!$F$19</f>
        <v>5.0585516494040563</v>
      </c>
      <c r="X1327" s="60">
        <f>G1327^3*(1+H1327*Overview!$F$38)</f>
        <v>50.559151544682102</v>
      </c>
      <c r="Y1327" s="61">
        <f>G1327^3*Overview!$F$42*(1+Overview!$F$38*H1327)+I1327*Overview!$F$39/Overview!$F$40</f>
        <v>5.2003222123557817</v>
      </c>
      <c r="AD1327" s="2"/>
    </row>
    <row r="1328" spans="1:30">
      <c r="A1328" s="34">
        <v>1325</v>
      </c>
      <c r="B1328">
        <v>1</v>
      </c>
      <c r="C1328">
        <v>24</v>
      </c>
      <c r="D1328" s="149">
        <f t="shared" si="122"/>
        <v>178.09744310451387</v>
      </c>
      <c r="E1328" s="125">
        <f>B1328/(B1328+Overview!$F$22)</f>
        <v>0.58823529411764708</v>
      </c>
      <c r="F1328" s="118">
        <f>EXP(Overview!$F$21/Overview!$F$5-Overview!$F$21/('='!C1328+273.15))</f>
        <v>1.2060497570954571</v>
      </c>
      <c r="G1328" s="77">
        <f t="shared" si="123"/>
        <v>3.4268302567676003</v>
      </c>
      <c r="H1328" s="115">
        <f t="shared" si="124"/>
        <v>0.58823529411764708</v>
      </c>
      <c r="I1328" s="80">
        <f>IF((A1328-Overview!$F$43)/365=ROUND((A1328-Overview!$F$43)/365,0),I1327*0.05,I1327+U1327)</f>
        <v>15023.111899817472</v>
      </c>
      <c r="J1328" s="70">
        <f>IF(D1328&lt;Overview!$F$16,1,'='!G1328/Overview!$F$26)</f>
        <v>148.34763016309958</v>
      </c>
      <c r="K1328" s="71">
        <f>IF(D1328&lt;Overview!$F$17,'='!G1328/Overview!$F$26,Overview!$F$33)</f>
        <v>9.1428571428571423</v>
      </c>
      <c r="L1328" s="72">
        <f t="shared" si="125"/>
        <v>9.1428571428571423</v>
      </c>
      <c r="M1328" s="81">
        <f>MIN(1,Overview!$F$44*F1328*(G1328-Overview!$F$25)^2+0.2)</f>
        <v>1</v>
      </c>
      <c r="N1328" s="48">
        <f>L1328*F1328*Overview!$F$8</f>
        <v>0.12482270400293095</v>
      </c>
      <c r="O1328" s="48">
        <f>F1328*Overview!$F$6</f>
        <v>2.3686817229354781E-3</v>
      </c>
      <c r="P1328" s="122">
        <f>N1328*(H1328/G1328-(1+Overview!$F$35/'='!G1328)/(Overview!$F$37*Overview!$F$33))/('='!H1328+Overview!$F$36)</f>
        <v>5.8825723569200206E-4</v>
      </c>
      <c r="Q1328" s="128">
        <f>(N1328/G1328-P1328)*H1328*Overview!$F$29*'='!G1328^3</f>
        <v>767.99258520592105</v>
      </c>
      <c r="R1328" s="57">
        <f t="shared" si="120"/>
        <v>0</v>
      </c>
      <c r="S1328" s="58">
        <f t="shared" si="121"/>
        <v>6.7195256467727409E-4</v>
      </c>
      <c r="T1328" s="58">
        <f>IF(D1328&lt;Overview!$F$18,(1-Overview!$F$9)*'='!Q1328-'='!D1328*'='!O1328,0)</f>
        <v>0</v>
      </c>
      <c r="U1328" s="54">
        <f>IF(D1328&gt;=Overview!$F$18,(1-Overview!$F$9)*'='!Q1328-Overview!$F$18*'='!O1328,0)</f>
        <v>65.013474726412639</v>
      </c>
      <c r="V1328" s="2"/>
      <c r="W1328" s="112">
        <f>G1328/Overview!$F$19</f>
        <v>5.0595456323159604</v>
      </c>
      <c r="X1328" s="60">
        <f>G1328^3*(1+H1328*Overview!$F$38)</f>
        <v>50.588961346979602</v>
      </c>
      <c r="Y1328" s="61">
        <f>G1328^3*Overview!$F$42*(1+Overview!$F$38*H1328)+I1328*Overview!$F$39/Overview!$F$40</f>
        <v>5.2058290201475046</v>
      </c>
      <c r="AD1328" s="2"/>
    </row>
    <row r="1329" spans="1:30">
      <c r="A1329" s="34">
        <v>1326</v>
      </c>
      <c r="B1329">
        <v>1</v>
      </c>
      <c r="C1329">
        <v>24</v>
      </c>
      <c r="D1329" s="149">
        <f t="shared" si="122"/>
        <v>178.09744310451387</v>
      </c>
      <c r="E1329" s="125">
        <f>B1329/(B1329+Overview!$F$22)</f>
        <v>0.58823529411764708</v>
      </c>
      <c r="F1329" s="118">
        <f>EXP(Overview!$F$21/Overview!$F$5-Overview!$F$21/('='!C1329+273.15))</f>
        <v>1.2060497570954571</v>
      </c>
      <c r="G1329" s="77">
        <f t="shared" si="123"/>
        <v>3.4275022093322778</v>
      </c>
      <c r="H1329" s="115">
        <f t="shared" si="124"/>
        <v>0.58823529411764708</v>
      </c>
      <c r="I1329" s="80">
        <f>IF((A1329-Overview!$F$43)/365=ROUND((A1329-Overview!$F$43)/365,0),I1328*0.05,I1328+U1328)</f>
        <v>15088.125374543884</v>
      </c>
      <c r="J1329" s="70">
        <f>IF(D1329&lt;Overview!$F$16,1,'='!G1329/Overview!$F$26)</f>
        <v>148.37671901871332</v>
      </c>
      <c r="K1329" s="71">
        <f>IF(D1329&lt;Overview!$F$17,'='!G1329/Overview!$F$26,Overview!$F$33)</f>
        <v>9.1428571428571423</v>
      </c>
      <c r="L1329" s="72">
        <f t="shared" si="125"/>
        <v>9.1428571428571423</v>
      </c>
      <c r="M1329" s="81">
        <f>MIN(1,Overview!$F$44*F1329*(G1329-Overview!$F$25)^2+0.2)</f>
        <v>1</v>
      </c>
      <c r="N1329" s="48">
        <f>L1329*F1329*Overview!$F$8</f>
        <v>0.12482270400293095</v>
      </c>
      <c r="O1329" s="48">
        <f>F1329*Overview!$F$6</f>
        <v>2.3686817229354781E-3</v>
      </c>
      <c r="P1329" s="122">
        <f>N1329*(H1329/G1329-(1+Overview!$F$35/'='!G1329)/(Overview!$F$37*Overview!$F$33))/('='!H1329+Overview!$F$36)</f>
        <v>5.8703061214293909E-4</v>
      </c>
      <c r="Q1329" s="128">
        <f>(N1329/G1329-P1329)*H1329*Overview!$F$29*'='!G1329^3</f>
        <v>768.31762891234621</v>
      </c>
      <c r="R1329" s="57">
        <f t="shared" si="120"/>
        <v>0</v>
      </c>
      <c r="S1329" s="58">
        <f t="shared" si="121"/>
        <v>6.7068290668853439E-4</v>
      </c>
      <c r="T1329" s="58">
        <f>IF(D1329&lt;Overview!$F$18,(1-Overview!$F$9)*'='!Q1329-'='!D1329*'='!O1329,0)</f>
        <v>0</v>
      </c>
      <c r="U1329" s="54">
        <f>IF(D1329&gt;=Overview!$F$18,(1-Overview!$F$9)*'='!Q1329-Overview!$F$18*'='!O1329,0)</f>
        <v>65.041168450200061</v>
      </c>
      <c r="V1329" s="2"/>
      <c r="W1329" s="112">
        <f>G1329/Overview!$F$19</f>
        <v>5.0605377370918028</v>
      </c>
      <c r="X1329" s="60">
        <f>G1329^3*(1+H1329*Overview!$F$38)</f>
        <v>50.618726505298476</v>
      </c>
      <c r="Y1329" s="61">
        <f>G1329^3*Overview!$F$42*(1+Overview!$F$38*H1329)+I1329*Overview!$F$39/Overview!$F$40</f>
        <v>5.2113330153888606</v>
      </c>
      <c r="AD1329" s="2"/>
    </row>
    <row r="1330" spans="1:30">
      <c r="A1330" s="34">
        <v>1327</v>
      </c>
      <c r="B1330">
        <v>1</v>
      </c>
      <c r="C1330">
        <v>24</v>
      </c>
      <c r="D1330" s="149">
        <f t="shared" si="122"/>
        <v>178.09744310451387</v>
      </c>
      <c r="E1330" s="125">
        <f>B1330/(B1330+Overview!$F$22)</f>
        <v>0.58823529411764708</v>
      </c>
      <c r="F1330" s="118">
        <f>EXP(Overview!$F$21/Overview!$F$5-Overview!$F$21/('='!C1330+273.15))</f>
        <v>1.2060497570954571</v>
      </c>
      <c r="G1330" s="77">
        <f t="shared" si="123"/>
        <v>3.4281728922389663</v>
      </c>
      <c r="H1330" s="115">
        <f t="shared" si="124"/>
        <v>0.58823529411764708</v>
      </c>
      <c r="I1330" s="80">
        <f>IF((A1330-Overview!$F$43)/365=ROUND((A1330-Overview!$F$43)/365,0),I1329*0.05,I1329+U1329)</f>
        <v>15153.166542994084</v>
      </c>
      <c r="J1330" s="70">
        <f>IF(D1330&lt;Overview!$F$16,1,'='!G1330/Overview!$F$26)</f>
        <v>148.40575291077778</v>
      </c>
      <c r="K1330" s="71">
        <f>IF(D1330&lt;Overview!$F$17,'='!G1330/Overview!$F$26,Overview!$F$33)</f>
        <v>9.1428571428571423</v>
      </c>
      <c r="L1330" s="72">
        <f t="shared" si="125"/>
        <v>9.1428571428571423</v>
      </c>
      <c r="M1330" s="81">
        <f>MIN(1,Overview!$F$44*F1330*(G1330-Overview!$F$25)^2+0.2)</f>
        <v>1</v>
      </c>
      <c r="N1330" s="48">
        <f>L1330*F1330*Overview!$F$8</f>
        <v>0.12482270400293095</v>
      </c>
      <c r="O1330" s="48">
        <f>F1330*Overview!$F$6</f>
        <v>2.3686817229354781E-3</v>
      </c>
      <c r="P1330" s="122">
        <f>N1330*(H1330/G1330-(1+Overview!$F$35/'='!G1330)/(Overview!$F$37*Overview!$F$33))/('='!H1330+Overview!$F$36)</f>
        <v>5.8580678580204206E-4</v>
      </c>
      <c r="Q1330" s="128">
        <f>(N1330/G1330-P1330)*H1330*Overview!$F$29*'='!G1330^3</f>
        <v>768.64213597333912</v>
      </c>
      <c r="R1330" s="57">
        <f t="shared" si="120"/>
        <v>0</v>
      </c>
      <c r="S1330" s="58">
        <f t="shared" si="121"/>
        <v>6.6941564772539971E-4</v>
      </c>
      <c r="T1330" s="58">
        <f>IF(D1330&lt;Overview!$F$18,(1-Overview!$F$9)*'='!Q1330-'='!D1330*'='!O1330,0)</f>
        <v>0</v>
      </c>
      <c r="U1330" s="54">
        <f>IF(D1330&gt;=Overview!$F$18,(1-Overview!$F$9)*'='!Q1330-Overview!$F$18*'='!O1330,0)</f>
        <v>65.068816451796664</v>
      </c>
      <c r="V1330" s="2"/>
      <c r="W1330" s="112">
        <f>G1330/Overview!$F$19</f>
        <v>5.0615279672803277</v>
      </c>
      <c r="X1330" s="60">
        <f>G1330^3*(1+H1330*Overview!$F$38)</f>
        <v>50.648447062171755</v>
      </c>
      <c r="Y1330" s="61">
        <f>G1330^3*Overview!$F$42*(1+Overview!$F$38*H1330)+I1330*Overview!$F$39/Overview!$F$40</f>
        <v>5.2168341999182912</v>
      </c>
      <c r="AD1330" s="2"/>
    </row>
    <row r="1331" spans="1:30">
      <c r="A1331" s="34">
        <v>1328</v>
      </c>
      <c r="B1331">
        <v>1</v>
      </c>
      <c r="C1331">
        <v>24</v>
      </c>
      <c r="D1331" s="149">
        <f t="shared" si="122"/>
        <v>178.09744310451387</v>
      </c>
      <c r="E1331" s="125">
        <f>B1331/(B1331+Overview!$F$22)</f>
        <v>0.58823529411764708</v>
      </c>
      <c r="F1331" s="118">
        <f>EXP(Overview!$F$21/Overview!$F$5-Overview!$F$21/('='!C1331+273.15))</f>
        <v>1.2060497570954571</v>
      </c>
      <c r="G1331" s="77">
        <f t="shared" si="123"/>
        <v>3.4288423078866916</v>
      </c>
      <c r="H1331" s="115">
        <f t="shared" si="124"/>
        <v>0.58823529411764708</v>
      </c>
      <c r="I1331" s="80">
        <f>IF((A1331-Overview!$F$43)/365=ROUND((A1331-Overview!$F$43)/365,0),I1330*0.05,I1330+U1330)</f>
        <v>15218.23535944588</v>
      </c>
      <c r="J1331" s="70">
        <f>IF(D1331&lt;Overview!$F$16,1,'='!G1331/Overview!$F$26)</f>
        <v>148.43473194314683</v>
      </c>
      <c r="K1331" s="71">
        <f>IF(D1331&lt;Overview!$F$17,'='!G1331/Overview!$F$26,Overview!$F$33)</f>
        <v>9.1428571428571423</v>
      </c>
      <c r="L1331" s="72">
        <f t="shared" si="125"/>
        <v>9.1428571428571423</v>
      </c>
      <c r="M1331" s="81">
        <f>MIN(1,Overview!$F$44*F1331*(G1331-Overview!$F$25)^2+0.2)</f>
        <v>1</v>
      </c>
      <c r="N1331" s="48">
        <f>L1331*F1331*Overview!$F$8</f>
        <v>0.12482270400293095</v>
      </c>
      <c r="O1331" s="48">
        <f>F1331*Overview!$F$6</f>
        <v>2.3686817229354781E-3</v>
      </c>
      <c r="P1331" s="122">
        <f>N1331*(H1331/G1331-(1+Overview!$F$35/'='!G1331)/(Overview!$F$37*Overview!$F$33))/('='!H1331+Overview!$F$36)</f>
        <v>5.8458574929335478E-4</v>
      </c>
      <c r="Q1331" s="128">
        <f>(N1331/G1331-P1331)*H1331*Overview!$F$29*'='!G1331^3</f>
        <v>768.96610711564756</v>
      </c>
      <c r="R1331" s="57">
        <f t="shared" si="120"/>
        <v>0</v>
      </c>
      <c r="S1331" s="58">
        <f t="shared" si="121"/>
        <v>6.6815078325489915E-4</v>
      </c>
      <c r="T1331" s="58">
        <f>IF(D1331&lt;Overview!$F$18,(1-Overview!$F$9)*'='!Q1331-'='!D1331*'='!O1331,0)</f>
        <v>0</v>
      </c>
      <c r="U1331" s="54">
        <f>IF(D1331&gt;=Overview!$F$18,(1-Overview!$F$9)*'='!Q1331-Overview!$F$18*'='!O1331,0)</f>
        <v>65.096418793121344</v>
      </c>
      <c r="V1331" s="2"/>
      <c r="W1331" s="112">
        <f>G1331/Overview!$F$19</f>
        <v>5.0625163264235811</v>
      </c>
      <c r="X1331" s="60">
        <f>G1331^3*(1+H1331*Overview!$F$38)</f>
        <v>50.678123060197166</v>
      </c>
      <c r="Y1331" s="61">
        <f>G1331^3*Overview!$F$42*(1+Overview!$F$38*H1331)+I1331*Overview!$F$39/Overview!$F$40</f>
        <v>5.2223325755827563</v>
      </c>
      <c r="AD1331" s="2"/>
    </row>
    <row r="1332" spans="1:30">
      <c r="A1332" s="34">
        <v>1329</v>
      </c>
      <c r="B1332">
        <v>1</v>
      </c>
      <c r="C1332">
        <v>24</v>
      </c>
      <c r="D1332" s="149">
        <f t="shared" si="122"/>
        <v>178.09744310451387</v>
      </c>
      <c r="E1332" s="125">
        <f>B1332/(B1332+Overview!$F$22)</f>
        <v>0.58823529411764708</v>
      </c>
      <c r="F1332" s="118">
        <f>EXP(Overview!$F$21/Overview!$F$5-Overview!$F$21/('='!C1332+273.15))</f>
        <v>1.2060497570954571</v>
      </c>
      <c r="G1332" s="77">
        <f t="shared" si="123"/>
        <v>3.4295104586699465</v>
      </c>
      <c r="H1332" s="115">
        <f t="shared" si="124"/>
        <v>0.58823529411764708</v>
      </c>
      <c r="I1332" s="80">
        <f>IF((A1332-Overview!$F$43)/365=ROUND((A1332-Overview!$F$43)/365,0),I1331*0.05,I1331+U1331)</f>
        <v>15283.331778239002</v>
      </c>
      <c r="J1332" s="70">
        <f>IF(D1332&lt;Overview!$F$16,1,'='!G1332/Overview!$F$26)</f>
        <v>148.46365621947822</v>
      </c>
      <c r="K1332" s="71">
        <f>IF(D1332&lt;Overview!$F$17,'='!G1332/Overview!$F$26,Overview!$F$33)</f>
        <v>9.1428571428571423</v>
      </c>
      <c r="L1332" s="72">
        <f t="shared" si="125"/>
        <v>9.1428571428571423</v>
      </c>
      <c r="M1332" s="81">
        <f>MIN(1,Overview!$F$44*F1332*(G1332-Overview!$F$25)^2+0.2)</f>
        <v>1</v>
      </c>
      <c r="N1332" s="48">
        <f>L1332*F1332*Overview!$F$8</f>
        <v>0.12482270400293095</v>
      </c>
      <c r="O1332" s="48">
        <f>F1332*Overview!$F$6</f>
        <v>2.3686817229354781E-3</v>
      </c>
      <c r="P1332" s="122">
        <f>N1332*(H1332/G1332-(1+Overview!$F$35/'='!G1332)/(Overview!$F$37*Overview!$F$33))/('='!H1332+Overview!$F$36)</f>
        <v>5.8336749526455344E-4</v>
      </c>
      <c r="Q1332" s="128">
        <f>(N1332/G1332-P1332)*H1332*Overview!$F$29*'='!G1332^3</f>
        <v>769.28954306569801</v>
      </c>
      <c r="R1332" s="57">
        <f t="shared" si="120"/>
        <v>0</v>
      </c>
      <c r="S1332" s="58">
        <f t="shared" si="121"/>
        <v>6.6688830875262549E-4</v>
      </c>
      <c r="T1332" s="58">
        <f>IF(D1332&lt;Overview!$F$18,(1-Overview!$F$9)*'='!Q1332-'='!D1332*'='!O1332,0)</f>
        <v>0</v>
      </c>
      <c r="U1332" s="54">
        <f>IF(D1332&gt;=Overview!$F$18,(1-Overview!$F$9)*'='!Q1332-Overview!$F$18*'='!O1332,0)</f>
        <v>65.123975536065643</v>
      </c>
      <c r="V1332" s="2"/>
      <c r="W1332" s="112">
        <f>G1332/Overview!$F$19</f>
        <v>5.0635028180569117</v>
      </c>
      <c r="X1332" s="60">
        <f>G1332^3*(1+H1332*Overview!$F$38)</f>
        <v>50.707754542036398</v>
      </c>
      <c r="Y1332" s="61">
        <f>G1332^3*Overview!$F$42*(1+Overview!$F$38*H1332)+I1332*Overview!$F$39/Overview!$F$40</f>
        <v>5.2278281442376615</v>
      </c>
      <c r="AD1332" s="2"/>
    </row>
    <row r="1333" spans="1:30">
      <c r="A1333" s="34">
        <v>1330</v>
      </c>
      <c r="B1333">
        <v>1</v>
      </c>
      <c r="C1333">
        <v>24</v>
      </c>
      <c r="D1333" s="149">
        <f t="shared" si="122"/>
        <v>178.09744310451387</v>
      </c>
      <c r="E1333" s="125">
        <f>B1333/(B1333+Overview!$F$22)</f>
        <v>0.58823529411764708</v>
      </c>
      <c r="F1333" s="118">
        <f>EXP(Overview!$F$21/Overview!$F$5-Overview!$F$21/('='!C1333+273.15))</f>
        <v>1.2060497570954571</v>
      </c>
      <c r="G1333" s="77">
        <f t="shared" si="123"/>
        <v>3.4301773469786991</v>
      </c>
      <c r="H1333" s="115">
        <f t="shared" si="124"/>
        <v>0.58823529411764708</v>
      </c>
      <c r="I1333" s="80">
        <f>IF((A1333-Overview!$F$43)/365=ROUND((A1333-Overview!$F$43)/365,0),I1332*0.05,I1332+U1332)</f>
        <v>15348.455753775068</v>
      </c>
      <c r="J1333" s="70">
        <f>IF(D1333&lt;Overview!$F$16,1,'='!G1333/Overview!$F$26)</f>
        <v>148.49252584323372</v>
      </c>
      <c r="K1333" s="71">
        <f>IF(D1333&lt;Overview!$F$17,'='!G1333/Overview!$F$26,Overview!$F$33)</f>
        <v>9.1428571428571423</v>
      </c>
      <c r="L1333" s="72">
        <f t="shared" si="125"/>
        <v>9.1428571428571423</v>
      </c>
      <c r="M1333" s="81">
        <f>MIN(1,Overview!$F$44*F1333*(G1333-Overview!$F$25)^2+0.2)</f>
        <v>1</v>
      </c>
      <c r="N1333" s="48">
        <f>L1333*F1333*Overview!$F$8</f>
        <v>0.12482270400293095</v>
      </c>
      <c r="O1333" s="48">
        <f>F1333*Overview!$F$6</f>
        <v>2.3686817229354781E-3</v>
      </c>
      <c r="P1333" s="122">
        <f>N1333*(H1333/G1333-(1+Overview!$F$35/'='!G1333)/(Overview!$F$37*Overview!$F$33))/('='!H1333+Overview!$F$36)</f>
        <v>5.8215201638685537E-4</v>
      </c>
      <c r="Q1333" s="128">
        <f>(N1333/G1333-P1333)*H1333*Overview!$F$29*'='!G1333^3</f>
        <v>769.61244454959558</v>
      </c>
      <c r="R1333" s="57">
        <f t="shared" si="120"/>
        <v>0</v>
      </c>
      <c r="S1333" s="58">
        <f t="shared" si="121"/>
        <v>6.6562821970272132E-4</v>
      </c>
      <c r="T1333" s="58">
        <f>IF(D1333&lt;Overview!$F$18,(1-Overview!$F$9)*'='!Q1333-'='!D1333*'='!O1333,0)</f>
        <v>0</v>
      </c>
      <c r="U1333" s="54">
        <f>IF(D1333&gt;=Overview!$F$18,(1-Overview!$F$9)*'='!Q1333-Overview!$F$18*'='!O1333,0)</f>
        <v>65.151486742493717</v>
      </c>
      <c r="V1333" s="2"/>
      <c r="W1333" s="112">
        <f>G1333/Overview!$F$19</f>
        <v>5.0644874457089903</v>
      </c>
      <c r="X1333" s="60">
        <f>G1333^3*(1+H1333*Overview!$F$38)</f>
        <v>50.737341550414619</v>
      </c>
      <c r="Y1333" s="61">
        <f>G1333^3*Overview!$F$42*(1+Overview!$F$38*H1333)+I1333*Overview!$F$39/Overview!$F$40</f>
        <v>5.2333209077468137</v>
      </c>
      <c r="AD1333" s="2"/>
    </row>
    <row r="1334" spans="1:30">
      <c r="A1334" s="34">
        <v>1331</v>
      </c>
      <c r="B1334">
        <v>1</v>
      </c>
      <c r="C1334">
        <v>24</v>
      </c>
      <c r="D1334" s="149">
        <f t="shared" si="122"/>
        <v>178.09744310451387</v>
      </c>
      <c r="E1334" s="125">
        <f>B1334/(B1334+Overview!$F$22)</f>
        <v>0.58823529411764708</v>
      </c>
      <c r="F1334" s="118">
        <f>EXP(Overview!$F$21/Overview!$F$5-Overview!$F$21/('='!C1334+273.15))</f>
        <v>1.2060497570954571</v>
      </c>
      <c r="G1334" s="77">
        <f t="shared" si="123"/>
        <v>3.4308429751984018</v>
      </c>
      <c r="H1334" s="115">
        <f t="shared" si="124"/>
        <v>0.58823529411764708</v>
      </c>
      <c r="I1334" s="80">
        <f>IF((A1334-Overview!$F$43)/365=ROUND((A1334-Overview!$F$43)/365,0),I1333*0.05,I1333+U1333)</f>
        <v>15413.607240517562</v>
      </c>
      <c r="J1334" s="70">
        <f>IF(D1334&lt;Overview!$F$16,1,'='!G1334/Overview!$F$26)</f>
        <v>148.52134091767974</v>
      </c>
      <c r="K1334" s="71">
        <f>IF(D1334&lt;Overview!$F$17,'='!G1334/Overview!$F$26,Overview!$F$33)</f>
        <v>9.1428571428571423</v>
      </c>
      <c r="L1334" s="72">
        <f t="shared" si="125"/>
        <v>9.1428571428571423</v>
      </c>
      <c r="M1334" s="81">
        <f>MIN(1,Overview!$F$44*F1334*(G1334-Overview!$F$25)^2+0.2)</f>
        <v>1</v>
      </c>
      <c r="N1334" s="48">
        <f>L1334*F1334*Overview!$F$8</f>
        <v>0.12482270400293095</v>
      </c>
      <c r="O1334" s="48">
        <f>F1334*Overview!$F$6</f>
        <v>2.3686817229354781E-3</v>
      </c>
      <c r="P1334" s="122">
        <f>N1334*(H1334/G1334-(1+Overview!$F$35/'='!G1334)/(Overview!$F$37*Overview!$F$33))/('='!H1334+Overview!$F$36)</f>
        <v>5.8093930535492466E-4</v>
      </c>
      <c r="Q1334" s="128">
        <f>(N1334/G1334-P1334)*H1334*Overview!$F$29*'='!G1334^3</f>
        <v>769.93481229311828</v>
      </c>
      <c r="R1334" s="57">
        <f t="shared" si="120"/>
        <v>0</v>
      </c>
      <c r="S1334" s="58">
        <f t="shared" si="121"/>
        <v>6.6437051159786082E-4</v>
      </c>
      <c r="T1334" s="58">
        <f>IF(D1334&lt;Overview!$F$18,(1-Overview!$F$9)*'='!Q1334-'='!D1334*'='!O1334,0)</f>
        <v>0</v>
      </c>
      <c r="U1334" s="54">
        <f>IF(D1334&gt;=Overview!$F$18,(1-Overview!$F$9)*'='!Q1334-Overview!$F$18*'='!O1334,0)</f>
        <v>65.178952474241854</v>
      </c>
      <c r="V1334" s="2"/>
      <c r="W1334" s="112">
        <f>G1334/Overview!$F$19</f>
        <v>5.0654702129018183</v>
      </c>
      <c r="X1334" s="60">
        <f>G1334^3*(1+H1334*Overview!$F$38)</f>
        <v>50.766884128119798</v>
      </c>
      <c r="Y1334" s="61">
        <f>G1334^3*Overview!$F$42*(1+Overview!$F$38*H1334)+I1334*Overview!$F$39/Overview!$F$40</f>
        <v>5.2388108679823633</v>
      </c>
      <c r="AD1334" s="2"/>
    </row>
    <row r="1335" spans="1:30">
      <c r="A1335" s="34">
        <v>1332</v>
      </c>
      <c r="B1335">
        <v>1</v>
      </c>
      <c r="C1335">
        <v>24</v>
      </c>
      <c r="D1335" s="149">
        <f t="shared" si="122"/>
        <v>178.09744310451387</v>
      </c>
      <c r="E1335" s="125">
        <f>B1335/(B1335+Overview!$F$22)</f>
        <v>0.58823529411764708</v>
      </c>
      <c r="F1335" s="118">
        <f>EXP(Overview!$F$21/Overview!$F$5-Overview!$F$21/('='!C1335+273.15))</f>
        <v>1.2060497570954571</v>
      </c>
      <c r="G1335" s="77">
        <f t="shared" si="123"/>
        <v>3.4315073457099996</v>
      </c>
      <c r="H1335" s="115">
        <f t="shared" si="124"/>
        <v>0.58823529411764708</v>
      </c>
      <c r="I1335" s="80">
        <f>IF((A1335-Overview!$F$43)/365=ROUND((A1335-Overview!$F$43)/365,0),I1334*0.05,I1334+U1334)</f>
        <v>15478.786192991804</v>
      </c>
      <c r="J1335" s="70">
        <f>IF(D1335&lt;Overview!$F$16,1,'='!G1335/Overview!$F$26)</f>
        <v>148.55010154588743</v>
      </c>
      <c r="K1335" s="71">
        <f>IF(D1335&lt;Overview!$F$17,'='!G1335/Overview!$F$26,Overview!$F$33)</f>
        <v>9.1428571428571423</v>
      </c>
      <c r="L1335" s="72">
        <f t="shared" si="125"/>
        <v>9.1428571428571423</v>
      </c>
      <c r="M1335" s="81">
        <f>MIN(1,Overview!$F$44*F1335*(G1335-Overview!$F$25)^2+0.2)</f>
        <v>1</v>
      </c>
      <c r="N1335" s="48">
        <f>L1335*F1335*Overview!$F$8</f>
        <v>0.12482270400293095</v>
      </c>
      <c r="O1335" s="48">
        <f>F1335*Overview!$F$6</f>
        <v>2.3686817229354781E-3</v>
      </c>
      <c r="P1335" s="122">
        <f>N1335*(H1335/G1335-(1+Overview!$F$35/'='!G1335)/(Overview!$F$37*Overview!$F$33))/('='!H1335+Overview!$F$36)</f>
        <v>5.7972935488678128E-4</v>
      </c>
      <c r="Q1335" s="128">
        <f>(N1335/G1335-P1335)*H1335*Overview!$F$29*'='!G1335^3</f>
        <v>770.25664702171616</v>
      </c>
      <c r="R1335" s="57">
        <f t="shared" si="120"/>
        <v>0</v>
      </c>
      <c r="S1335" s="58">
        <f t="shared" si="121"/>
        <v>6.631151799392364E-4</v>
      </c>
      <c r="T1335" s="58">
        <f>IF(D1335&lt;Overview!$F$18,(1-Overview!$F$9)*'='!Q1335-'='!D1335*'='!O1335,0)</f>
        <v>0</v>
      </c>
      <c r="U1335" s="54">
        <f>IF(D1335&gt;=Overview!$F$18,(1-Overview!$F$9)*'='!Q1335-Overview!$F$18*'='!O1335,0)</f>
        <v>65.206372793118391</v>
      </c>
      <c r="V1335" s="2"/>
      <c r="W1335" s="112">
        <f>G1335/Overview!$F$19</f>
        <v>5.0664511231507445</v>
      </c>
      <c r="X1335" s="60">
        <f>G1335^3*(1+H1335*Overview!$F$38)</f>
        <v>50.796382318002173</v>
      </c>
      <c r="Y1335" s="61">
        <f>G1335^3*Overview!$F$42*(1+Overview!$F$38*H1335)+I1335*Overview!$F$39/Overview!$F$40</f>
        <v>5.2442980268247483</v>
      </c>
      <c r="AD1335" s="2"/>
    </row>
    <row r="1336" spans="1:30">
      <c r="A1336" s="34">
        <v>1333</v>
      </c>
      <c r="B1336">
        <v>1</v>
      </c>
      <c r="C1336">
        <v>24</v>
      </c>
      <c r="D1336" s="149">
        <f t="shared" si="122"/>
        <v>178.09744310451387</v>
      </c>
      <c r="E1336" s="125">
        <f>B1336/(B1336+Overview!$F$22)</f>
        <v>0.58823529411764708</v>
      </c>
      <c r="F1336" s="118">
        <f>EXP(Overview!$F$21/Overview!$F$5-Overview!$F$21/('='!C1336+273.15))</f>
        <v>1.2060497570954571</v>
      </c>
      <c r="G1336" s="77">
        <f t="shared" si="123"/>
        <v>3.4321704608899388</v>
      </c>
      <c r="H1336" s="115">
        <f t="shared" si="124"/>
        <v>0.58823529411764708</v>
      </c>
      <c r="I1336" s="80">
        <f>IF((A1336-Overview!$F$43)/365=ROUND((A1336-Overview!$F$43)/365,0),I1335*0.05,I1335+U1335)</f>
        <v>15543.992565784922</v>
      </c>
      <c r="J1336" s="70">
        <f>IF(D1336&lt;Overview!$F$16,1,'='!G1336/Overview!$F$26)</f>
        <v>148.5788078307333</v>
      </c>
      <c r="K1336" s="71">
        <f>IF(D1336&lt;Overview!$F$17,'='!G1336/Overview!$F$26,Overview!$F$33)</f>
        <v>9.1428571428571423</v>
      </c>
      <c r="L1336" s="72">
        <f t="shared" si="125"/>
        <v>9.1428571428571423</v>
      </c>
      <c r="M1336" s="81">
        <f>MIN(1,Overview!$F$44*F1336*(G1336-Overview!$F$25)^2+0.2)</f>
        <v>1</v>
      </c>
      <c r="N1336" s="48">
        <f>L1336*F1336*Overview!$F$8</f>
        <v>0.12482270400293095</v>
      </c>
      <c r="O1336" s="48">
        <f>F1336*Overview!$F$6</f>
        <v>2.3686817229354781E-3</v>
      </c>
      <c r="P1336" s="122">
        <f>N1336*(H1336/G1336-(1+Overview!$F$35/'='!G1336)/(Overview!$F$37*Overview!$F$33))/('='!H1336+Overview!$F$36)</f>
        <v>5.7852215772370632E-4</v>
      </c>
      <c r="Q1336" s="128">
        <f>(N1336/G1336-P1336)*H1336*Overview!$F$29*'='!G1336^3</f>
        <v>770.57794946050649</v>
      </c>
      <c r="R1336" s="57">
        <f t="shared" si="120"/>
        <v>0</v>
      </c>
      <c r="S1336" s="58">
        <f t="shared" si="121"/>
        <v>6.6186222023653836E-4</v>
      </c>
      <c r="T1336" s="58">
        <f>IF(D1336&lt;Overview!$F$18,(1-Overview!$F$9)*'='!Q1336-'='!D1336*'='!O1336,0)</f>
        <v>0</v>
      </c>
      <c r="U1336" s="54">
        <f>IF(D1336&gt;=Overview!$F$18,(1-Overview!$F$9)*'='!Q1336-Overview!$F$18*'='!O1336,0)</f>
        <v>65.233747760903327</v>
      </c>
      <c r="V1336" s="2"/>
      <c r="W1336" s="112">
        <f>G1336/Overview!$F$19</f>
        <v>5.0674301799644752</v>
      </c>
      <c r="X1336" s="60">
        <f>G1336^3*(1+H1336*Overview!$F$38)</f>
        <v>50.82583616297363</v>
      </c>
      <c r="Y1336" s="61">
        <f>G1336^3*Overview!$F$42*(1+Overview!$F$38*H1336)+I1336*Overview!$F$39/Overview!$F$40</f>
        <v>5.2497823861626438</v>
      </c>
      <c r="AD1336" s="2"/>
    </row>
    <row r="1337" spans="1:30">
      <c r="A1337" s="34">
        <v>1334</v>
      </c>
      <c r="B1337">
        <v>1</v>
      </c>
      <c r="C1337">
        <v>24</v>
      </c>
      <c r="D1337" s="149">
        <f t="shared" si="122"/>
        <v>178.09744310451387</v>
      </c>
      <c r="E1337" s="125">
        <f>B1337/(B1337+Overview!$F$22)</f>
        <v>0.58823529411764708</v>
      </c>
      <c r="F1337" s="118">
        <f>EXP(Overview!$F$21/Overview!$F$5-Overview!$F$21/('='!C1337+273.15))</f>
        <v>1.2060497570954571</v>
      </c>
      <c r="G1337" s="77">
        <f t="shared" si="123"/>
        <v>3.4328323231101754</v>
      </c>
      <c r="H1337" s="115">
        <f t="shared" si="124"/>
        <v>0.58823529411764708</v>
      </c>
      <c r="I1337" s="80">
        <f>IF((A1337-Overview!$F$43)/365=ROUND((A1337-Overview!$F$43)/365,0),I1336*0.05,I1336+U1336)</f>
        <v>15609.226313545825</v>
      </c>
      <c r="J1337" s="70">
        <f>IF(D1337&lt;Overview!$F$16,1,'='!G1337/Overview!$F$26)</f>
        <v>148.60745987489938</v>
      </c>
      <c r="K1337" s="71">
        <f>IF(D1337&lt;Overview!$F$17,'='!G1337/Overview!$F$26,Overview!$F$33)</f>
        <v>9.1428571428571423</v>
      </c>
      <c r="L1337" s="72">
        <f t="shared" si="125"/>
        <v>9.1428571428571423</v>
      </c>
      <c r="M1337" s="81">
        <f>MIN(1,Overview!$F$44*F1337*(G1337-Overview!$F$25)^2+0.2)</f>
        <v>1</v>
      </c>
      <c r="N1337" s="48">
        <f>L1337*F1337*Overview!$F$8</f>
        <v>0.12482270400293095</v>
      </c>
      <c r="O1337" s="48">
        <f>F1337*Overview!$F$6</f>
        <v>2.3686817229354781E-3</v>
      </c>
      <c r="P1337" s="122">
        <f>N1337*(H1337/G1337-(1+Overview!$F$35/'='!G1337)/(Overview!$F$37*Overview!$F$33))/('='!H1337+Overview!$F$36)</f>
        <v>5.7731770663015558E-4</v>
      </c>
      <c r="Q1337" s="128">
        <f>(N1337/G1337-P1337)*H1337*Overview!$F$29*'='!G1337^3</f>
        <v>770.89872033427082</v>
      </c>
      <c r="R1337" s="57">
        <f t="shared" si="120"/>
        <v>0</v>
      </c>
      <c r="S1337" s="58">
        <f t="shared" si="121"/>
        <v>6.606116280079452E-4</v>
      </c>
      <c r="T1337" s="58">
        <f>IF(D1337&lt;Overview!$F$18,(1-Overview!$F$9)*'='!Q1337-'='!D1337*'='!O1337,0)</f>
        <v>0</v>
      </c>
      <c r="U1337" s="54">
        <f>IF(D1337&gt;=Overview!$F$18,(1-Overview!$F$9)*'='!Q1337-Overview!$F$18*'='!O1337,0)</f>
        <v>65.261077439348043</v>
      </c>
      <c r="V1337" s="2"/>
      <c r="W1337" s="112">
        <f>G1337/Overview!$F$19</f>
        <v>5.0684073868450836</v>
      </c>
      <c r="X1337" s="60">
        <f>G1337^3*(1+H1337*Overview!$F$38)</f>
        <v>50.855245706007139</v>
      </c>
      <c r="Y1337" s="61">
        <f>G1337^3*Overview!$F$42*(1+Overview!$F$38*H1337)+I1337*Overview!$F$39/Overview!$F$40</f>
        <v>5.2552639478929066</v>
      </c>
      <c r="AD1337" s="2"/>
    </row>
    <row r="1338" spans="1:30">
      <c r="A1338" s="34">
        <v>1335</v>
      </c>
      <c r="B1338">
        <v>1</v>
      </c>
      <c r="C1338">
        <v>24</v>
      </c>
      <c r="D1338" s="149">
        <f t="shared" si="122"/>
        <v>178.09744310451387</v>
      </c>
      <c r="E1338" s="125">
        <f>B1338/(B1338+Overview!$F$22)</f>
        <v>0.58823529411764708</v>
      </c>
      <c r="F1338" s="118">
        <f>EXP(Overview!$F$21/Overview!$F$5-Overview!$F$21/('='!C1338+273.15))</f>
        <v>1.2060497570954571</v>
      </c>
      <c r="G1338" s="77">
        <f t="shared" si="123"/>
        <v>3.4334929347381835</v>
      </c>
      <c r="H1338" s="115">
        <f t="shared" si="124"/>
        <v>0.58823529411764708</v>
      </c>
      <c r="I1338" s="80">
        <f>IF((A1338-Overview!$F$43)/365=ROUND((A1338-Overview!$F$43)/365,0),I1337*0.05,I1337+U1337)</f>
        <v>15674.487390985174</v>
      </c>
      <c r="J1338" s="70">
        <f>IF(D1338&lt;Overview!$F$16,1,'='!G1338/Overview!$F$26)</f>
        <v>148.63605778087376</v>
      </c>
      <c r="K1338" s="71">
        <f>IF(D1338&lt;Overview!$F$17,'='!G1338/Overview!$F$26,Overview!$F$33)</f>
        <v>9.1428571428571423</v>
      </c>
      <c r="L1338" s="72">
        <f t="shared" si="125"/>
        <v>9.1428571428571423</v>
      </c>
      <c r="M1338" s="81">
        <f>MIN(1,Overview!$F$44*F1338*(G1338-Overview!$F$25)^2+0.2)</f>
        <v>1</v>
      </c>
      <c r="N1338" s="48">
        <f>L1338*F1338*Overview!$F$8</f>
        <v>0.12482270400293095</v>
      </c>
      <c r="O1338" s="48">
        <f>F1338*Overview!$F$6</f>
        <v>2.3686817229354781E-3</v>
      </c>
      <c r="P1338" s="122">
        <f>N1338*(H1338/G1338-(1+Overview!$F$35/'='!G1338)/(Overview!$F$37*Overview!$F$33))/('='!H1338+Overview!$F$36)</f>
        <v>5.7611599439366342E-4</v>
      </c>
      <c r="Q1338" s="128">
        <f>(N1338/G1338-P1338)*H1338*Overview!$F$29*'='!G1338^3</f>
        <v>771.21896036745306</v>
      </c>
      <c r="R1338" s="57">
        <f t="shared" si="120"/>
        <v>0</v>
      </c>
      <c r="S1338" s="58">
        <f t="shared" si="121"/>
        <v>6.593633987801022E-4</v>
      </c>
      <c r="T1338" s="58">
        <f>IF(D1338&lt;Overview!$F$18,(1-Overview!$F$9)*'='!Q1338-'='!D1338*'='!O1338,0)</f>
        <v>0</v>
      </c>
      <c r="U1338" s="54">
        <f>IF(D1338&gt;=Overview!$F$18,(1-Overview!$F$9)*'='!Q1338-Overview!$F$18*'='!O1338,0)</f>
        <v>65.288361890175167</v>
      </c>
      <c r="V1338" s="2"/>
      <c r="W1338" s="112">
        <f>G1338/Overview!$F$19</f>
        <v>5.0693827472880315</v>
      </c>
      <c r="X1338" s="60">
        <f>G1338^3*(1+H1338*Overview!$F$38)</f>
        <v>50.884610990136153</v>
      </c>
      <c r="Y1338" s="61">
        <f>G1338^3*Overview!$F$42*(1+Overview!$F$38*H1338)+I1338*Overview!$F$39/Overview!$F$40</f>
        <v>5.2607427139205187</v>
      </c>
      <c r="AD1338" s="2"/>
    </row>
    <row r="1339" spans="1:30">
      <c r="A1339" s="34">
        <v>1336</v>
      </c>
      <c r="B1339">
        <v>1</v>
      </c>
      <c r="C1339">
        <v>24</v>
      </c>
      <c r="D1339" s="149">
        <f t="shared" si="122"/>
        <v>178.09744310451387</v>
      </c>
      <c r="E1339" s="125">
        <f>B1339/(B1339+Overview!$F$22)</f>
        <v>0.58823529411764708</v>
      </c>
      <c r="F1339" s="118">
        <f>EXP(Overview!$F$21/Overview!$F$5-Overview!$F$21/('='!C1339+273.15))</f>
        <v>1.2060497570954571</v>
      </c>
      <c r="G1339" s="77">
        <f t="shared" si="123"/>
        <v>3.4341522981369637</v>
      </c>
      <c r="H1339" s="115">
        <f t="shared" si="124"/>
        <v>0.58823529411764708</v>
      </c>
      <c r="I1339" s="80">
        <f>IF((A1339-Overview!$F$43)/365=ROUND((A1339-Overview!$F$43)/365,0),I1338*0.05,I1338+U1338)</f>
        <v>15739.77575287535</v>
      </c>
      <c r="J1339" s="70">
        <f>IF(D1339&lt;Overview!$F$16,1,'='!G1339/Overview!$F$26)</f>
        <v>148.6646016509508</v>
      </c>
      <c r="K1339" s="71">
        <f>IF(D1339&lt;Overview!$F$17,'='!G1339/Overview!$F$26,Overview!$F$33)</f>
        <v>9.1428571428571423</v>
      </c>
      <c r="L1339" s="72">
        <f t="shared" si="125"/>
        <v>9.1428571428571423</v>
      </c>
      <c r="M1339" s="81">
        <f>MIN(1,Overview!$F$44*F1339*(G1339-Overview!$F$25)^2+0.2)</f>
        <v>1</v>
      </c>
      <c r="N1339" s="48">
        <f>L1339*F1339*Overview!$F$8</f>
        <v>0.12482270400293095</v>
      </c>
      <c r="O1339" s="48">
        <f>F1339*Overview!$F$6</f>
        <v>2.3686817229354781E-3</v>
      </c>
      <c r="P1339" s="122">
        <f>N1339*(H1339/G1339-(1+Overview!$F$35/'='!G1339)/(Overview!$F$37*Overview!$F$33))/('='!H1339+Overview!$F$36)</f>
        <v>5.749170138247522E-4</v>
      </c>
      <c r="Q1339" s="128">
        <f>(N1339/G1339-P1339)*H1339*Overview!$F$29*'='!G1339^3</f>
        <v>771.53867028415505</v>
      </c>
      <c r="R1339" s="57">
        <f t="shared" si="120"/>
        <v>0</v>
      </c>
      <c r="S1339" s="58">
        <f t="shared" si="121"/>
        <v>6.5811752808810433E-4</v>
      </c>
      <c r="T1339" s="58">
        <f>IF(D1339&lt;Overview!$F$18,(1-Overview!$F$9)*'='!Q1339-'='!D1339*'='!O1339,0)</f>
        <v>0</v>
      </c>
      <c r="U1339" s="54">
        <f>IF(D1339&gt;=Overview!$F$18,(1-Overview!$F$9)*'='!Q1339-Overview!$F$18*'='!O1339,0)</f>
        <v>65.315601175078186</v>
      </c>
      <c r="V1339" s="2"/>
      <c r="W1339" s="112">
        <f>G1339/Overview!$F$19</f>
        <v>5.0703562647821698</v>
      </c>
      <c r="X1339" s="60">
        <f>G1339^3*(1+H1339*Overview!$F$38)</f>
        <v>50.913932058454073</v>
      </c>
      <c r="Y1339" s="61">
        <f>G1339^3*Overview!$F$42*(1+Overview!$F$38*H1339)+I1339*Overview!$F$39/Overview!$F$40</f>
        <v>5.2662186861585401</v>
      </c>
      <c r="AD1339" s="2"/>
    </row>
    <row r="1340" spans="1:30">
      <c r="A1340" s="34">
        <v>1337</v>
      </c>
      <c r="B1340">
        <v>1</v>
      </c>
      <c r="C1340">
        <v>24</v>
      </c>
      <c r="D1340" s="149">
        <f t="shared" si="122"/>
        <v>178.09744310451387</v>
      </c>
      <c r="E1340" s="125">
        <f>B1340/(B1340+Overview!$F$22)</f>
        <v>0.58823529411764708</v>
      </c>
      <c r="F1340" s="118">
        <f>EXP(Overview!$F$21/Overview!$F$5-Overview!$F$21/('='!C1340+273.15))</f>
        <v>1.2060497570954571</v>
      </c>
      <c r="G1340" s="77">
        <f t="shared" si="123"/>
        <v>3.4348104156650519</v>
      </c>
      <c r="H1340" s="115">
        <f t="shared" si="124"/>
        <v>0.58823529411764708</v>
      </c>
      <c r="I1340" s="80">
        <f>IF((A1340-Overview!$F$43)/365=ROUND((A1340-Overview!$F$43)/365,0),I1339*0.05,I1339+U1339)</f>
        <v>15805.091354050428</v>
      </c>
      <c r="J1340" s="70">
        <f>IF(D1340&lt;Overview!$F$16,1,'='!G1340/Overview!$F$26)</f>
        <v>148.69309158723169</v>
      </c>
      <c r="K1340" s="71">
        <f>IF(D1340&lt;Overview!$F$17,'='!G1340/Overview!$F$26,Overview!$F$33)</f>
        <v>9.1428571428571423</v>
      </c>
      <c r="L1340" s="72">
        <f t="shared" si="125"/>
        <v>9.1428571428571423</v>
      </c>
      <c r="M1340" s="81">
        <f>MIN(1,Overview!$F$44*F1340*(G1340-Overview!$F$25)^2+0.2)</f>
        <v>1</v>
      </c>
      <c r="N1340" s="48">
        <f>L1340*F1340*Overview!$F$8</f>
        <v>0.12482270400293095</v>
      </c>
      <c r="O1340" s="48">
        <f>F1340*Overview!$F$6</f>
        <v>2.3686817229354781E-3</v>
      </c>
      <c r="P1340" s="122">
        <f>N1340*(H1340/G1340-(1+Overview!$F$35/'='!G1340)/(Overview!$F$37*Overview!$F$33))/('='!H1340+Overview!$F$36)</f>
        <v>5.7372075775684577E-4</v>
      </c>
      <c r="Q1340" s="128">
        <f>(N1340/G1340-P1340)*H1340*Overview!$F$29*'='!G1340^3</f>
        <v>771.85785080813457</v>
      </c>
      <c r="R1340" s="57">
        <f t="shared" si="120"/>
        <v>0</v>
      </c>
      <c r="S1340" s="58">
        <f t="shared" si="121"/>
        <v>6.5687401147548668E-4</v>
      </c>
      <c r="T1340" s="58">
        <f>IF(D1340&lt;Overview!$F$18,(1-Overview!$F$9)*'='!Q1340-'='!D1340*'='!O1340,0)</f>
        <v>0</v>
      </c>
      <c r="U1340" s="54">
        <f>IF(D1340&gt;=Overview!$F$18,(1-Overview!$F$9)*'='!Q1340-Overview!$F$18*'='!O1340,0)</f>
        <v>65.342795355721236</v>
      </c>
      <c r="V1340" s="2"/>
      <c r="W1340" s="112">
        <f>G1340/Overview!$F$19</f>
        <v>5.071327942809762</v>
      </c>
      <c r="X1340" s="60">
        <f>G1340^3*(1+H1340*Overview!$F$38)</f>
        <v>50.943208954113608</v>
      </c>
      <c r="Y1340" s="61">
        <f>G1340^3*Overview!$F$42*(1+Overview!$F$38*H1340)+I1340*Overview!$F$39/Overview!$F$40</f>
        <v>5.2716918665280517</v>
      </c>
      <c r="AD1340" s="2"/>
    </row>
    <row r="1341" spans="1:30">
      <c r="A1341" s="34">
        <v>1338</v>
      </c>
      <c r="B1341">
        <v>1</v>
      </c>
      <c r="C1341">
        <v>24</v>
      </c>
      <c r="D1341" s="149">
        <f t="shared" si="122"/>
        <v>178.09744310451387</v>
      </c>
      <c r="E1341" s="125">
        <f>B1341/(B1341+Overview!$F$22)</f>
        <v>0.58823529411764708</v>
      </c>
      <c r="F1341" s="118">
        <f>EXP(Overview!$F$21/Overview!$F$5-Overview!$F$21/('='!C1341+273.15))</f>
        <v>1.2060497570954571</v>
      </c>
      <c r="G1341" s="77">
        <f t="shared" si="123"/>
        <v>3.4354672896765273</v>
      </c>
      <c r="H1341" s="115">
        <f t="shared" si="124"/>
        <v>0.58823529411764708</v>
      </c>
      <c r="I1341" s="80">
        <f>IF((A1341-Overview!$F$43)/365=ROUND((A1341-Overview!$F$43)/365,0),I1340*0.05,I1340+U1340)</f>
        <v>15870.43414940615</v>
      </c>
      <c r="J1341" s="70">
        <f>IF(D1341&lt;Overview!$F$16,1,'='!G1341/Overview!$F$26)</f>
        <v>148.72152769162457</v>
      </c>
      <c r="K1341" s="71">
        <f>IF(D1341&lt;Overview!$F$17,'='!G1341/Overview!$F$26,Overview!$F$33)</f>
        <v>9.1428571428571423</v>
      </c>
      <c r="L1341" s="72">
        <f t="shared" si="125"/>
        <v>9.1428571428571423</v>
      </c>
      <c r="M1341" s="81">
        <f>MIN(1,Overview!$F$44*F1341*(G1341-Overview!$F$25)^2+0.2)</f>
        <v>1</v>
      </c>
      <c r="N1341" s="48">
        <f>L1341*F1341*Overview!$F$8</f>
        <v>0.12482270400293095</v>
      </c>
      <c r="O1341" s="48">
        <f>F1341*Overview!$F$6</f>
        <v>2.3686817229354781E-3</v>
      </c>
      <c r="P1341" s="122">
        <f>N1341*(H1341/G1341-(1+Overview!$F$35/'='!G1341)/(Overview!$F$37*Overview!$F$33))/('='!H1341+Overview!$F$36)</f>
        <v>5.7252721904617841E-4</v>
      </c>
      <c r="Q1341" s="128">
        <f>(N1341/G1341-P1341)*H1341*Overview!$F$29*'='!G1341^3</f>
        <v>772.17650266280066</v>
      </c>
      <c r="R1341" s="57">
        <f t="shared" si="120"/>
        <v>0</v>
      </c>
      <c r="S1341" s="58">
        <f t="shared" si="121"/>
        <v>6.5563284449420467E-4</v>
      </c>
      <c r="T1341" s="58">
        <f>IF(D1341&lt;Overview!$F$18,(1-Overview!$F$9)*'='!Q1341-'='!D1341*'='!O1341,0)</f>
        <v>0</v>
      </c>
      <c r="U1341" s="54">
        <f>IF(D1341&gt;=Overview!$F$18,(1-Overview!$F$9)*'='!Q1341-Overview!$F$18*'='!O1341,0)</f>
        <v>65.369944493738785</v>
      </c>
      <c r="V1341" s="2"/>
      <c r="W1341" s="112">
        <f>G1341/Overview!$F$19</f>
        <v>5.072297784846489</v>
      </c>
      <c r="X1341" s="60">
        <f>G1341^3*(1+H1341*Overview!$F$38)</f>
        <v>50.972441720326238</v>
      </c>
      <c r="Y1341" s="61">
        <f>G1341^3*Overview!$F$42*(1+Overview!$F$38*H1341)+I1341*Overview!$F$39/Overview!$F$40</f>
        <v>5.2771622569581007</v>
      </c>
      <c r="AD1341" s="2"/>
    </row>
    <row r="1342" spans="1:30">
      <c r="A1342" s="34">
        <v>1339</v>
      </c>
      <c r="B1342">
        <v>1</v>
      </c>
      <c r="C1342">
        <v>24</v>
      </c>
      <c r="D1342" s="149">
        <f t="shared" si="122"/>
        <v>178.09744310451387</v>
      </c>
      <c r="E1342" s="125">
        <f>B1342/(B1342+Overview!$F$22)</f>
        <v>0.58823529411764708</v>
      </c>
      <c r="F1342" s="118">
        <f>EXP(Overview!$F$21/Overview!$F$5-Overview!$F$21/('='!C1342+273.15))</f>
        <v>1.2060497570954571</v>
      </c>
      <c r="G1342" s="77">
        <f t="shared" si="123"/>
        <v>3.4361229225210215</v>
      </c>
      <c r="H1342" s="115">
        <f t="shared" si="124"/>
        <v>0.58823529411764708</v>
      </c>
      <c r="I1342" s="80">
        <f>IF((A1342-Overview!$F$43)/365=ROUND((A1342-Overview!$F$43)/365,0),I1341*0.05,I1341+U1341)</f>
        <v>15935.804093899889</v>
      </c>
      <c r="J1342" s="70">
        <f>IF(D1342&lt;Overview!$F$16,1,'='!G1342/Overview!$F$26)</f>
        <v>148.74991006584509</v>
      </c>
      <c r="K1342" s="71">
        <f>IF(D1342&lt;Overview!$F$17,'='!G1342/Overview!$F$26,Overview!$F$33)</f>
        <v>9.1428571428571423</v>
      </c>
      <c r="L1342" s="72">
        <f t="shared" si="125"/>
        <v>9.1428571428571423</v>
      </c>
      <c r="M1342" s="81">
        <f>MIN(1,Overview!$F$44*F1342*(G1342-Overview!$F$25)^2+0.2)</f>
        <v>1</v>
      </c>
      <c r="N1342" s="48">
        <f>L1342*F1342*Overview!$F$8</f>
        <v>0.12482270400293095</v>
      </c>
      <c r="O1342" s="48">
        <f>F1342*Overview!$F$6</f>
        <v>2.3686817229354781E-3</v>
      </c>
      <c r="P1342" s="122">
        <f>N1342*(H1342/G1342-(1+Overview!$F$35/'='!G1342)/(Overview!$F$37*Overview!$F$33))/('='!H1342+Overview!$F$36)</f>
        <v>5.7133639057170137E-4</v>
      </c>
      <c r="Q1342" s="128">
        <f>(N1342/G1342-P1342)*H1342*Overview!$F$29*'='!G1342^3</f>
        <v>772.49462657121308</v>
      </c>
      <c r="R1342" s="57">
        <f t="shared" si="120"/>
        <v>0</v>
      </c>
      <c r="S1342" s="58">
        <f t="shared" si="121"/>
        <v>6.5439402270461541E-4</v>
      </c>
      <c r="T1342" s="58">
        <f>IF(D1342&lt;Overview!$F$18,(1-Overview!$F$9)*'='!Q1342-'='!D1342*'='!O1342,0)</f>
        <v>0</v>
      </c>
      <c r="U1342" s="54">
        <f>IF(D1342&gt;=Overview!$F$18,(1-Overview!$F$9)*'='!Q1342-Overview!$F$18*'='!O1342,0)</f>
        <v>65.397048650735528</v>
      </c>
      <c r="V1342" s="2"/>
      <c r="W1342" s="112">
        <f>G1342/Overview!$F$19</f>
        <v>5.0732657943614665</v>
      </c>
      <c r="X1342" s="60">
        <f>G1342^3*(1+H1342*Overview!$F$38)</f>
        <v>51.001630400361655</v>
      </c>
      <c r="Y1342" s="61">
        <f>G1342^3*Overview!$F$42*(1+Overview!$F$38*H1342)+I1342*Overview!$F$39/Overview!$F$40</f>
        <v>5.2826298593856524</v>
      </c>
      <c r="AD1342" s="2"/>
    </row>
    <row r="1343" spans="1:30">
      <c r="A1343" s="34">
        <v>1340</v>
      </c>
      <c r="B1343">
        <v>1</v>
      </c>
      <c r="C1343">
        <v>24</v>
      </c>
      <c r="D1343" s="149">
        <f t="shared" si="122"/>
        <v>178.09744310451387</v>
      </c>
      <c r="E1343" s="125">
        <f>B1343/(B1343+Overview!$F$22)</f>
        <v>0.58823529411764708</v>
      </c>
      <c r="F1343" s="118">
        <f>EXP(Overview!$F$21/Overview!$F$5-Overview!$F$21/('='!C1343+273.15))</f>
        <v>1.2060497570954571</v>
      </c>
      <c r="G1343" s="77">
        <f t="shared" si="123"/>
        <v>3.4367773165437261</v>
      </c>
      <c r="H1343" s="115">
        <f t="shared" si="124"/>
        <v>0.58823529411764708</v>
      </c>
      <c r="I1343" s="80">
        <f>IF((A1343-Overview!$F$43)/365=ROUND((A1343-Overview!$F$43)/365,0),I1342*0.05,I1342+U1342)</f>
        <v>16001.201142550624</v>
      </c>
      <c r="J1343" s="70">
        <f>IF(D1343&lt;Overview!$F$16,1,'='!G1343/Overview!$F$26)</f>
        <v>148.77823881141671</v>
      </c>
      <c r="K1343" s="71">
        <f>IF(D1343&lt;Overview!$F$17,'='!G1343/Overview!$F$26,Overview!$F$33)</f>
        <v>9.1428571428571423</v>
      </c>
      <c r="L1343" s="72">
        <f t="shared" si="125"/>
        <v>9.1428571428571423</v>
      </c>
      <c r="M1343" s="81">
        <f>MIN(1,Overview!$F$44*F1343*(G1343-Overview!$F$25)^2+0.2)</f>
        <v>1</v>
      </c>
      <c r="N1343" s="48">
        <f>L1343*F1343*Overview!$F$8</f>
        <v>0.12482270400293095</v>
      </c>
      <c r="O1343" s="48">
        <f>F1343*Overview!$F$6</f>
        <v>2.3686817229354781E-3</v>
      </c>
      <c r="P1343" s="122">
        <f>N1343*(H1343/G1343-(1+Overview!$F$35/'='!G1343)/(Overview!$F$37*Overview!$F$33))/('='!H1343+Overview!$F$36)</f>
        <v>5.7014826523499947E-4</v>
      </c>
      <c r="Q1343" s="128">
        <f>(N1343/G1343-P1343)*H1343*Overview!$F$29*'='!G1343^3</f>
        <v>772.81222325607666</v>
      </c>
      <c r="R1343" s="57">
        <f t="shared" si="120"/>
        <v>0</v>
      </c>
      <c r="S1343" s="58">
        <f t="shared" si="121"/>
        <v>6.5315754167546731E-4</v>
      </c>
      <c r="T1343" s="58">
        <f>IF(D1343&lt;Overview!$F$18,(1-Overview!$F$9)*'='!Q1343-'='!D1343*'='!O1343,0)</f>
        <v>0</v>
      </c>
      <c r="U1343" s="54">
        <f>IF(D1343&gt;=Overview!$F$18,(1-Overview!$F$9)*'='!Q1343-Overview!$F$18*'='!O1343,0)</f>
        <v>65.424107888285903</v>
      </c>
      <c r="V1343" s="2"/>
      <c r="W1343" s="112">
        <f>G1343/Overview!$F$19</f>
        <v>5.0742319748172537</v>
      </c>
      <c r="X1343" s="60">
        <f>G1343^3*(1+H1343*Overview!$F$38)</f>
        <v>51.030775037547173</v>
      </c>
      <c r="Y1343" s="61">
        <f>G1343^3*Overview!$F$42*(1+Overview!$F$38*H1343)+I1343*Overview!$F$39/Overview!$F$40</f>
        <v>5.288094675755536</v>
      </c>
      <c r="AD1343" s="2"/>
    </row>
    <row r="1344" spans="1:30">
      <c r="A1344" s="34">
        <v>1341</v>
      </c>
      <c r="B1344">
        <v>1</v>
      </c>
      <c r="C1344">
        <v>24</v>
      </c>
      <c r="D1344" s="149">
        <f t="shared" si="122"/>
        <v>178.09744310451387</v>
      </c>
      <c r="E1344" s="125">
        <f>B1344/(B1344+Overview!$F$22)</f>
        <v>0.58823529411764708</v>
      </c>
      <c r="F1344" s="118">
        <f>EXP(Overview!$F$21/Overview!$F$5-Overview!$F$21/('='!C1344+273.15))</f>
        <v>1.2060497570954571</v>
      </c>
      <c r="G1344" s="77">
        <f t="shared" si="123"/>
        <v>3.4374304740854016</v>
      </c>
      <c r="H1344" s="115">
        <f t="shared" si="124"/>
        <v>0.58823529411764708</v>
      </c>
      <c r="I1344" s="80">
        <f>IF((A1344-Overview!$F$43)/365=ROUND((A1344-Overview!$F$43)/365,0),I1343*0.05,I1343+U1343)</f>
        <v>16066.62525043891</v>
      </c>
      <c r="J1344" s="70">
        <f>IF(D1344&lt;Overview!$F$16,1,'='!G1344/Overview!$F$26)</f>
        <v>148.80651402967106</v>
      </c>
      <c r="K1344" s="71">
        <f>IF(D1344&lt;Overview!$F$17,'='!G1344/Overview!$F$26,Overview!$F$33)</f>
        <v>9.1428571428571423</v>
      </c>
      <c r="L1344" s="72">
        <f t="shared" si="125"/>
        <v>9.1428571428571423</v>
      </c>
      <c r="M1344" s="81">
        <f>MIN(1,Overview!$F$44*F1344*(G1344-Overview!$F$25)^2+0.2)</f>
        <v>1</v>
      </c>
      <c r="N1344" s="48">
        <f>L1344*F1344*Overview!$F$8</f>
        <v>0.12482270400293095</v>
      </c>
      <c r="O1344" s="48">
        <f>F1344*Overview!$F$6</f>
        <v>2.3686817229354781E-3</v>
      </c>
      <c r="P1344" s="122">
        <f>N1344*(H1344/G1344-(1+Overview!$F$35/'='!G1344)/(Overview!$F$37*Overview!$F$33))/('='!H1344+Overview!$F$36)</f>
        <v>5.6896283596020037E-4</v>
      </c>
      <c r="Q1344" s="128">
        <f>(N1344/G1344-P1344)*H1344*Overview!$F$29*'='!G1344^3</f>
        <v>773.12929343974065</v>
      </c>
      <c r="R1344" s="57">
        <f t="shared" si="120"/>
        <v>0</v>
      </c>
      <c r="S1344" s="58">
        <f t="shared" si="121"/>
        <v>6.5192339698388207E-4</v>
      </c>
      <c r="T1344" s="58">
        <f>IF(D1344&lt;Overview!$F$18,(1-Overview!$F$9)*'='!Q1344-'='!D1344*'='!O1344,0)</f>
        <v>0</v>
      </c>
      <c r="U1344" s="54">
        <f>IF(D1344&gt;=Overview!$F$18,(1-Overview!$F$9)*'='!Q1344-Overview!$F$18*'='!O1344,0)</f>
        <v>65.451122267934068</v>
      </c>
      <c r="V1344" s="2"/>
      <c r="W1344" s="112">
        <f>G1344/Overview!$F$19</f>
        <v>5.0751963296698683</v>
      </c>
      <c r="X1344" s="60">
        <f>G1344^3*(1+H1344*Overview!$F$38)</f>
        <v>51.059875675267136</v>
      </c>
      <c r="Y1344" s="61">
        <f>G1344^3*Overview!$F$42*(1+Overview!$F$38*H1344)+I1344*Overview!$F$39/Overview!$F$40</f>
        <v>5.2935567080203878</v>
      </c>
      <c r="AD1344" s="2"/>
    </row>
    <row r="1345" spans="1:30">
      <c r="A1345" s="34">
        <v>1342</v>
      </c>
      <c r="B1345">
        <v>1</v>
      </c>
      <c r="C1345">
        <v>24</v>
      </c>
      <c r="D1345" s="149">
        <f t="shared" si="122"/>
        <v>178.09744310451387</v>
      </c>
      <c r="E1345" s="125">
        <f>B1345/(B1345+Overview!$F$22)</f>
        <v>0.58823529411764708</v>
      </c>
      <c r="F1345" s="118">
        <f>EXP(Overview!$F$21/Overview!$F$5-Overview!$F$21/('='!C1345+273.15))</f>
        <v>1.2060497570954571</v>
      </c>
      <c r="G1345" s="77">
        <f t="shared" si="123"/>
        <v>3.4380823974823853</v>
      </c>
      <c r="H1345" s="115">
        <f t="shared" si="124"/>
        <v>0.58823529411764708</v>
      </c>
      <c r="I1345" s="80">
        <f>IF((A1345-Overview!$F$43)/365=ROUND((A1345-Overview!$F$43)/365,0),I1344*0.05,I1344+U1344)</f>
        <v>16132.076372706844</v>
      </c>
      <c r="J1345" s="70">
        <f>IF(D1345&lt;Overview!$F$16,1,'='!G1345/Overview!$F$26)</f>
        <v>148.8347358217483</v>
      </c>
      <c r="K1345" s="71">
        <f>IF(D1345&lt;Overview!$F$17,'='!G1345/Overview!$F$26,Overview!$F$33)</f>
        <v>9.1428571428571423</v>
      </c>
      <c r="L1345" s="72">
        <f t="shared" si="125"/>
        <v>9.1428571428571423</v>
      </c>
      <c r="M1345" s="81">
        <f>MIN(1,Overview!$F$44*F1345*(G1345-Overview!$F$25)^2+0.2)</f>
        <v>1</v>
      </c>
      <c r="N1345" s="48">
        <f>L1345*F1345*Overview!$F$8</f>
        <v>0.12482270400293095</v>
      </c>
      <c r="O1345" s="48">
        <f>F1345*Overview!$F$6</f>
        <v>2.3686817229354781E-3</v>
      </c>
      <c r="P1345" s="122">
        <f>N1345*(H1345/G1345-(1+Overview!$F$35/'='!G1345)/(Overview!$F$37*Overview!$F$33))/('='!H1345+Overview!$F$36)</f>
        <v>5.6778009569388428E-4</v>
      </c>
      <c r="Q1345" s="128">
        <f>(N1345/G1345-P1345)*H1345*Overview!$F$29*'='!G1345^3</f>
        <v>773.4458378441941</v>
      </c>
      <c r="R1345" s="57">
        <f t="shared" si="120"/>
        <v>0</v>
      </c>
      <c r="S1345" s="58">
        <f t="shared" si="121"/>
        <v>6.5069158421533595E-4</v>
      </c>
      <c r="T1345" s="58">
        <f>IF(D1345&lt;Overview!$F$18,(1-Overview!$F$9)*'='!Q1345-'='!D1345*'='!O1345,0)</f>
        <v>0</v>
      </c>
      <c r="U1345" s="54">
        <f>IF(D1345&gt;=Overview!$F$18,(1-Overview!$F$9)*'='!Q1345-Overview!$F$18*'='!O1345,0)</f>
        <v>65.478091851193511</v>
      </c>
      <c r="V1345" s="2"/>
      <c r="W1345" s="112">
        <f>G1345/Overview!$F$19</f>
        <v>5.0761588623687954</v>
      </c>
      <c r="X1345" s="60">
        <f>G1345^3*(1+H1345*Overview!$F$38)</f>
        <v>51.088932356962431</v>
      </c>
      <c r="Y1345" s="61">
        <f>G1345^3*Overview!$F$42*(1+Overview!$F$38*H1345)+I1345*Overview!$F$39/Overview!$F$40</f>
        <v>5.2990159581406067</v>
      </c>
      <c r="AD1345" s="2"/>
    </row>
    <row r="1346" spans="1:30">
      <c r="A1346" s="34">
        <v>1343</v>
      </c>
      <c r="B1346">
        <v>1</v>
      </c>
      <c r="C1346">
        <v>24</v>
      </c>
      <c r="D1346" s="149">
        <f t="shared" si="122"/>
        <v>178.09744310451387</v>
      </c>
      <c r="E1346" s="125">
        <f>B1346/(B1346+Overview!$F$22)</f>
        <v>0.58823529411764708</v>
      </c>
      <c r="F1346" s="118">
        <f>EXP(Overview!$F$21/Overview!$F$5-Overview!$F$21/('='!C1346+273.15))</f>
        <v>1.2060497570954571</v>
      </c>
      <c r="G1346" s="77">
        <f t="shared" si="123"/>
        <v>3.4387330890666008</v>
      </c>
      <c r="H1346" s="115">
        <f t="shared" si="124"/>
        <v>0.58823529411764708</v>
      </c>
      <c r="I1346" s="80">
        <f>IF((A1346-Overview!$F$43)/365=ROUND((A1346-Overview!$F$43)/365,0),I1345*0.05,I1345+U1345)</f>
        <v>16197.554464558038</v>
      </c>
      <c r="J1346" s="70">
        <f>IF(D1346&lt;Overview!$F$16,1,'='!G1346/Overview!$F$26)</f>
        <v>148.86290428859743</v>
      </c>
      <c r="K1346" s="71">
        <f>IF(D1346&lt;Overview!$F$17,'='!G1346/Overview!$F$26,Overview!$F$33)</f>
        <v>9.1428571428571423</v>
      </c>
      <c r="L1346" s="72">
        <f t="shared" si="125"/>
        <v>9.1428571428571423</v>
      </c>
      <c r="M1346" s="81">
        <f>MIN(1,Overview!$F$44*F1346*(G1346-Overview!$F$25)^2+0.2)</f>
        <v>1</v>
      </c>
      <c r="N1346" s="48">
        <f>L1346*F1346*Overview!$F$8</f>
        <v>0.12482270400293095</v>
      </c>
      <c r="O1346" s="48">
        <f>F1346*Overview!$F$6</f>
        <v>2.3686817229354781E-3</v>
      </c>
      <c r="P1346" s="122">
        <f>N1346*(H1346/G1346-(1+Overview!$F$35/'='!G1346)/(Overview!$F$37*Overview!$F$33))/('='!H1346+Overview!$F$36)</f>
        <v>5.6660003740499837E-4</v>
      </c>
      <c r="Q1346" s="128">
        <f>(N1346/G1346-P1346)*H1346*Overview!$F$29*'='!G1346^3</f>
        <v>773.76185719106331</v>
      </c>
      <c r="R1346" s="57">
        <f t="shared" si="120"/>
        <v>0</v>
      </c>
      <c r="S1346" s="58">
        <f t="shared" si="121"/>
        <v>6.4946209896364724E-4</v>
      </c>
      <c r="T1346" s="58">
        <f>IF(D1346&lt;Overview!$F$18,(1-Overview!$F$9)*'='!Q1346-'='!D1346*'='!O1346,0)</f>
        <v>0</v>
      </c>
      <c r="U1346" s="54">
        <f>IF(D1346&gt;=Overview!$F$18,(1-Overview!$F$9)*'='!Q1346-Overview!$F$18*'='!O1346,0)</f>
        <v>65.505016699546772</v>
      </c>
      <c r="V1346" s="2"/>
      <c r="W1346" s="112">
        <f>G1346/Overview!$F$19</f>
        <v>5.0771195763570072</v>
      </c>
      <c r="X1346" s="60">
        <f>G1346^3*(1+H1346*Overview!$F$38)</f>
        <v>51.117945126129833</v>
      </c>
      <c r="Y1346" s="61">
        <f>G1346^3*Overview!$F$42*(1+Overview!$F$38*H1346)+I1346*Overview!$F$39/Overview!$F$40</f>
        <v>5.3044724280842974</v>
      </c>
      <c r="AD1346" s="2"/>
    </row>
    <row r="1347" spans="1:30">
      <c r="A1347" s="34">
        <v>1344</v>
      </c>
      <c r="B1347">
        <v>1</v>
      </c>
      <c r="C1347">
        <v>24</v>
      </c>
      <c r="D1347" s="149">
        <f t="shared" si="122"/>
        <v>178.09744310451387</v>
      </c>
      <c r="E1347" s="125">
        <f>B1347/(B1347+Overview!$F$22)</f>
        <v>0.58823529411764708</v>
      </c>
      <c r="F1347" s="118">
        <f>EXP(Overview!$F$21/Overview!$F$5-Overview!$F$21/('='!C1347+273.15))</f>
        <v>1.2060497570954571</v>
      </c>
      <c r="G1347" s="77">
        <f t="shared" si="123"/>
        <v>3.4393825511655645</v>
      </c>
      <c r="H1347" s="115">
        <f t="shared" si="124"/>
        <v>0.58823529411764708</v>
      </c>
      <c r="I1347" s="80">
        <f>IF((A1347-Overview!$F$43)/365=ROUND((A1347-Overview!$F$43)/365,0),I1346*0.05,I1346+U1346)</f>
        <v>16263.059481257584</v>
      </c>
      <c r="J1347" s="70">
        <f>IF(D1347&lt;Overview!$F$16,1,'='!G1347/Overview!$F$26)</f>
        <v>148.89101953097682</v>
      </c>
      <c r="K1347" s="71">
        <f>IF(D1347&lt;Overview!$F$17,'='!G1347/Overview!$F$26,Overview!$F$33)</f>
        <v>9.1428571428571423</v>
      </c>
      <c r="L1347" s="72">
        <f t="shared" si="125"/>
        <v>9.1428571428571423</v>
      </c>
      <c r="M1347" s="81">
        <f>MIN(1,Overview!$F$44*F1347*(G1347-Overview!$F$25)^2+0.2)</f>
        <v>1</v>
      </c>
      <c r="N1347" s="48">
        <f>L1347*F1347*Overview!$F$8</f>
        <v>0.12482270400293095</v>
      </c>
      <c r="O1347" s="48">
        <f>F1347*Overview!$F$6</f>
        <v>2.3686817229354781E-3</v>
      </c>
      <c r="P1347" s="122">
        <f>N1347*(H1347/G1347-(1+Overview!$F$35/'='!G1347)/(Overview!$F$37*Overview!$F$33))/('='!H1347+Overview!$F$36)</f>
        <v>5.6542265408477082E-4</v>
      </c>
      <c r="Q1347" s="128">
        <f>(N1347/G1347-P1347)*H1347*Overview!$F$29*'='!G1347^3</f>
        <v>774.07735220160976</v>
      </c>
      <c r="R1347" s="57">
        <f t="shared" ref="R1347:R1410" si="126">(E1347*M1347-H1347)*N1347/G1347</f>
        <v>0</v>
      </c>
      <c r="S1347" s="58">
        <f t="shared" ref="S1347:S1410" si="127">G1347*P1347/3</f>
        <v>6.4823493683096114E-4</v>
      </c>
      <c r="T1347" s="58">
        <f>IF(D1347&lt;Overview!$F$18,(1-Overview!$F$9)*'='!Q1347-'='!D1347*'='!O1347,0)</f>
        <v>0</v>
      </c>
      <c r="U1347" s="54">
        <f>IF(D1347&gt;=Overview!$F$18,(1-Overview!$F$9)*'='!Q1347-Overview!$F$18*'='!O1347,0)</f>
        <v>65.531896874445323</v>
      </c>
      <c r="V1347" s="2"/>
      <c r="W1347" s="112">
        <f>G1347/Overview!$F$19</f>
        <v>5.0780784750709644</v>
      </c>
      <c r="X1347" s="60">
        <f>G1347^3*(1+H1347*Overview!$F$38)</f>
        <v>51.146914026321525</v>
      </c>
      <c r="Y1347" s="61">
        <f>G1347^3*Overview!$F$42*(1+Overview!$F$38*H1347)+I1347*Overview!$F$39/Overview!$F$40</f>
        <v>5.309926119827221</v>
      </c>
      <c r="AD1347" s="2"/>
    </row>
    <row r="1348" spans="1:30">
      <c r="A1348" s="34">
        <v>1345</v>
      </c>
      <c r="B1348">
        <v>1</v>
      </c>
      <c r="C1348">
        <v>24</v>
      </c>
      <c r="D1348" s="149">
        <f t="shared" ref="D1348:D1411" si="128">D1347+T1347</f>
        <v>178.09744310451387</v>
      </c>
      <c r="E1348" s="125">
        <f>B1348/(B1348+Overview!$F$22)</f>
        <v>0.58823529411764708</v>
      </c>
      <c r="F1348" s="118">
        <f>EXP(Overview!$F$21/Overview!$F$5-Overview!$F$21/('='!C1348+273.15))</f>
        <v>1.2060497570954571</v>
      </c>
      <c r="G1348" s="77">
        <f t="shared" ref="G1348:G1411" si="129">G1347+S1347</f>
        <v>3.4400307861023953</v>
      </c>
      <c r="H1348" s="115">
        <f t="shared" ref="H1348:H1411" si="130">H1347+R1347</f>
        <v>0.58823529411764708</v>
      </c>
      <c r="I1348" s="80">
        <f>IF((A1348-Overview!$F$43)/365=ROUND((A1348-Overview!$F$43)/365,0),I1347*0.05,I1347+U1347)</f>
        <v>16328.591378132029</v>
      </c>
      <c r="J1348" s="70">
        <f>IF(D1348&lt;Overview!$F$16,1,'='!G1348/Overview!$F$26)</f>
        <v>148.91908164945434</v>
      </c>
      <c r="K1348" s="71">
        <f>IF(D1348&lt;Overview!$F$17,'='!G1348/Overview!$F$26,Overview!$F$33)</f>
        <v>9.1428571428571423</v>
      </c>
      <c r="L1348" s="72">
        <f t="shared" ref="L1348:L1411" si="131">IF(J1348=1,1,K1348)</f>
        <v>9.1428571428571423</v>
      </c>
      <c r="M1348" s="81">
        <f>MIN(1,Overview!$F$44*F1348*(G1348-Overview!$F$25)^2+0.2)</f>
        <v>1</v>
      </c>
      <c r="N1348" s="48">
        <f>L1348*F1348*Overview!$F$8</f>
        <v>0.12482270400293095</v>
      </c>
      <c r="O1348" s="48">
        <f>F1348*Overview!$F$6</f>
        <v>2.3686817229354781E-3</v>
      </c>
      <c r="P1348" s="122">
        <f>N1348*(H1348/G1348-(1+Overview!$F$35/'='!G1348)/(Overview!$F$37*Overview!$F$33))/('='!H1348+Overview!$F$36)</f>
        <v>5.6424793874662149E-4</v>
      </c>
      <c r="Q1348" s="128">
        <f>(N1348/G1348-P1348)*H1348*Overview!$F$29*'='!G1348^3</f>
        <v>774.39232359672519</v>
      </c>
      <c r="R1348" s="57">
        <f t="shared" si="126"/>
        <v>0</v>
      </c>
      <c r="S1348" s="58">
        <f t="shared" si="127"/>
        <v>6.4701009342773219E-4</v>
      </c>
      <c r="T1348" s="58">
        <f>IF(D1348&lt;Overview!$F$18,(1-Overview!$F$9)*'='!Q1348-'='!D1348*'='!O1348,0)</f>
        <v>0</v>
      </c>
      <c r="U1348" s="54">
        <f>IF(D1348&gt;=Overview!$F$18,(1-Overview!$F$9)*'='!Q1348-Overview!$F$18*'='!O1348,0)</f>
        <v>65.55873243730916</v>
      </c>
      <c r="V1348" s="2"/>
      <c r="W1348" s="112">
        <f>G1348/Overview!$F$19</f>
        <v>5.07903556194064</v>
      </c>
      <c r="X1348" s="60">
        <f>G1348^3*(1+H1348*Overview!$F$38)</f>
        <v>51.175839101144454</v>
      </c>
      <c r="Y1348" s="61">
        <f>G1348^3*Overview!$F$42*(1+Overview!$F$38*H1348)+I1348*Overview!$F$39/Overview!$F$40</f>
        <v>5.3153770353527383</v>
      </c>
      <c r="AD1348" s="2"/>
    </row>
    <row r="1349" spans="1:30">
      <c r="A1349" s="34">
        <v>1346</v>
      </c>
      <c r="B1349">
        <v>1</v>
      </c>
      <c r="C1349">
        <v>24</v>
      </c>
      <c r="D1349" s="149">
        <f t="shared" si="128"/>
        <v>178.09744310451387</v>
      </c>
      <c r="E1349" s="125">
        <f>B1349/(B1349+Overview!$F$22)</f>
        <v>0.58823529411764708</v>
      </c>
      <c r="F1349" s="118">
        <f>EXP(Overview!$F$21/Overview!$F$5-Overview!$F$21/('='!C1349+273.15))</f>
        <v>1.2060497570954571</v>
      </c>
      <c r="G1349" s="77">
        <f t="shared" si="129"/>
        <v>3.440677796195823</v>
      </c>
      <c r="H1349" s="115">
        <f t="shared" si="130"/>
        <v>0.58823529411764708</v>
      </c>
      <c r="I1349" s="80">
        <f>IF((A1349-Overview!$F$43)/365=ROUND((A1349-Overview!$F$43)/365,0),I1348*0.05,I1348+U1348)</f>
        <v>16394.150110569339</v>
      </c>
      <c r="J1349" s="70">
        <f>IF(D1349&lt;Overview!$F$16,1,'='!G1349/Overview!$F$26)</f>
        <v>148.94709074440792</v>
      </c>
      <c r="K1349" s="71">
        <f>IF(D1349&lt;Overview!$F$17,'='!G1349/Overview!$F$26,Overview!$F$33)</f>
        <v>9.1428571428571423</v>
      </c>
      <c r="L1349" s="72">
        <f t="shared" si="131"/>
        <v>9.1428571428571423</v>
      </c>
      <c r="M1349" s="81">
        <f>MIN(1,Overview!$F$44*F1349*(G1349-Overview!$F$25)^2+0.2)</f>
        <v>1</v>
      </c>
      <c r="N1349" s="48">
        <f>L1349*F1349*Overview!$F$8</f>
        <v>0.12482270400293095</v>
      </c>
      <c r="O1349" s="48">
        <f>F1349*Overview!$F$6</f>
        <v>2.3686817229354781E-3</v>
      </c>
      <c r="P1349" s="122">
        <f>N1349*(H1349/G1349-(1+Overview!$F$35/'='!G1349)/(Overview!$F$37*Overview!$F$33))/('='!H1349+Overview!$F$36)</f>
        <v>5.630758844260759E-4</v>
      </c>
      <c r="Q1349" s="128">
        <f>(N1349/G1349-P1349)*H1349*Overview!$F$29*'='!G1349^3</f>
        <v>774.70677209693145</v>
      </c>
      <c r="R1349" s="57">
        <f t="shared" si="126"/>
        <v>0</v>
      </c>
      <c r="S1349" s="58">
        <f t="shared" si="127"/>
        <v>6.4578756437270828E-4</v>
      </c>
      <c r="T1349" s="58">
        <f>IF(D1349&lt;Overview!$F$18,(1-Overview!$F$9)*'='!Q1349-'='!D1349*'='!O1349,0)</f>
        <v>0</v>
      </c>
      <c r="U1349" s="54">
        <f>IF(D1349&gt;=Overview!$F$18,(1-Overview!$F$9)*'='!Q1349-Overview!$F$18*'='!O1349,0)</f>
        <v>65.585523449526733</v>
      </c>
      <c r="V1349" s="2"/>
      <c r="W1349" s="112">
        <f>G1349/Overview!$F$19</f>
        <v>5.079990840389522</v>
      </c>
      <c r="X1349" s="60">
        <f>G1349^3*(1+H1349*Overview!$F$38)</f>
        <v>51.20472039425988</v>
      </c>
      <c r="Y1349" s="61">
        <f>G1349^3*Overview!$F$42*(1+Overview!$F$38*H1349)+I1349*Overview!$F$39/Overview!$F$40</f>
        <v>5.3208251766517654</v>
      </c>
      <c r="AD1349" s="2"/>
    </row>
    <row r="1350" spans="1:30">
      <c r="A1350" s="34">
        <v>1347</v>
      </c>
      <c r="B1350">
        <v>1</v>
      </c>
      <c r="C1350">
        <v>24</v>
      </c>
      <c r="D1350" s="149">
        <f t="shared" si="128"/>
        <v>178.09744310451387</v>
      </c>
      <c r="E1350" s="125">
        <f>B1350/(B1350+Overview!$F$22)</f>
        <v>0.58823529411764708</v>
      </c>
      <c r="F1350" s="118">
        <f>EXP(Overview!$F$21/Overview!$F$5-Overview!$F$21/('='!C1350+273.15))</f>
        <v>1.2060497570954571</v>
      </c>
      <c r="G1350" s="77">
        <f t="shared" si="129"/>
        <v>3.4413235837601959</v>
      </c>
      <c r="H1350" s="115">
        <f t="shared" si="130"/>
        <v>0.58823529411764708</v>
      </c>
      <c r="I1350" s="80">
        <f>IF((A1350-Overview!$F$43)/365=ROUND((A1350-Overview!$F$43)/365,0),I1349*0.05,I1349+U1349)</f>
        <v>16459.735634018867</v>
      </c>
      <c r="J1350" s="70">
        <f>IF(D1350&lt;Overview!$F$16,1,'='!G1350/Overview!$F$26)</f>
        <v>148.9750469160258</v>
      </c>
      <c r="K1350" s="71">
        <f>IF(D1350&lt;Overview!$F$17,'='!G1350/Overview!$F$26,Overview!$F$33)</f>
        <v>9.1428571428571423</v>
      </c>
      <c r="L1350" s="72">
        <f t="shared" si="131"/>
        <v>9.1428571428571423</v>
      </c>
      <c r="M1350" s="81">
        <f>MIN(1,Overview!$F$44*F1350*(G1350-Overview!$F$25)^2+0.2)</f>
        <v>1</v>
      </c>
      <c r="N1350" s="48">
        <f>L1350*F1350*Overview!$F$8</f>
        <v>0.12482270400293095</v>
      </c>
      <c r="O1350" s="48">
        <f>F1350*Overview!$F$6</f>
        <v>2.3686817229354781E-3</v>
      </c>
      <c r="P1350" s="122">
        <f>N1350*(H1350/G1350-(1+Overview!$F$35/'='!G1350)/(Overview!$F$37*Overview!$F$33))/('='!H1350+Overview!$F$36)</f>
        <v>5.6190648418067888E-4</v>
      </c>
      <c r="Q1350" s="128">
        <f>(N1350/G1350-P1350)*H1350*Overview!$F$29*'='!G1350^3</f>
        <v>775.02069842237563</v>
      </c>
      <c r="R1350" s="57">
        <f t="shared" si="126"/>
        <v>0</v>
      </c>
      <c r="S1350" s="58">
        <f t="shared" si="127"/>
        <v>6.4456734529291522E-4</v>
      </c>
      <c r="T1350" s="58">
        <f>IF(D1350&lt;Overview!$F$18,(1-Overview!$F$9)*'='!Q1350-'='!D1350*'='!O1350,0)</f>
        <v>0</v>
      </c>
      <c r="U1350" s="54">
        <f>IF(D1350&gt;=Overview!$F$18,(1-Overview!$F$9)*'='!Q1350-Overview!$F$18*'='!O1350,0)</f>
        <v>65.61226997245457</v>
      </c>
      <c r="V1350" s="2"/>
      <c r="W1350" s="112">
        <f>G1350/Overview!$F$19</f>
        <v>5.0809443138346317</v>
      </c>
      <c r="X1350" s="60">
        <f>G1350^3*(1+H1350*Overview!$F$38)</f>
        <v>51.233557949382764</v>
      </c>
      <c r="Y1350" s="61">
        <f>G1350^3*Overview!$F$42*(1+Overview!$F$38*H1350)+I1350*Overview!$F$39/Overview!$F$40</f>
        <v>5.3262705457227231</v>
      </c>
      <c r="AD1350" s="2"/>
    </row>
    <row r="1351" spans="1:30">
      <c r="A1351" s="34">
        <v>1348</v>
      </c>
      <c r="B1351">
        <v>1</v>
      </c>
      <c r="C1351">
        <v>24</v>
      </c>
      <c r="D1351" s="149">
        <f t="shared" si="128"/>
        <v>178.09744310451387</v>
      </c>
      <c r="E1351" s="125">
        <f>B1351/(B1351+Overview!$F$22)</f>
        <v>0.58823529411764708</v>
      </c>
      <c r="F1351" s="118">
        <f>EXP(Overview!$F$21/Overview!$F$5-Overview!$F$21/('='!C1351+273.15))</f>
        <v>1.2060497570954571</v>
      </c>
      <c r="G1351" s="77">
        <f t="shared" si="129"/>
        <v>3.4419681511054887</v>
      </c>
      <c r="H1351" s="115">
        <f t="shared" si="130"/>
        <v>0.58823529411764708</v>
      </c>
      <c r="I1351" s="80">
        <f>IF((A1351-Overview!$F$43)/365=ROUND((A1351-Overview!$F$43)/365,0),I1350*0.05,I1350+U1350)</f>
        <v>16525.347903991322</v>
      </c>
      <c r="J1351" s="70">
        <f>IF(D1351&lt;Overview!$F$16,1,'='!G1351/Overview!$F$26)</f>
        <v>149.00295026430689</v>
      </c>
      <c r="K1351" s="71">
        <f>IF(D1351&lt;Overview!$F$17,'='!G1351/Overview!$F$26,Overview!$F$33)</f>
        <v>9.1428571428571423</v>
      </c>
      <c r="L1351" s="72">
        <f t="shared" si="131"/>
        <v>9.1428571428571423</v>
      </c>
      <c r="M1351" s="81">
        <f>MIN(1,Overview!$F$44*F1351*(G1351-Overview!$F$25)^2+0.2)</f>
        <v>1</v>
      </c>
      <c r="N1351" s="48">
        <f>L1351*F1351*Overview!$F$8</f>
        <v>0.12482270400293095</v>
      </c>
      <c r="O1351" s="48">
        <f>F1351*Overview!$F$6</f>
        <v>2.3686817229354781E-3</v>
      </c>
      <c r="P1351" s="122">
        <f>N1351*(H1351/G1351-(1+Overview!$F$35/'='!G1351)/(Overview!$F$37*Overview!$F$33))/('='!H1351+Overview!$F$36)</f>
        <v>5.6073973108991169E-4</v>
      </c>
      <c r="Q1351" s="128">
        <f>(N1351/G1351-P1351)*H1351*Overview!$F$29*'='!G1351^3</f>
        <v>775.33410329282708</v>
      </c>
      <c r="R1351" s="57">
        <f t="shared" si="126"/>
        <v>0</v>
      </c>
      <c r="S1351" s="58">
        <f t="shared" si="127"/>
        <v>6.433494318236441E-4</v>
      </c>
      <c r="T1351" s="58">
        <f>IF(D1351&lt;Overview!$F$18,(1-Overview!$F$9)*'='!Q1351-'='!D1351*'='!O1351,0)</f>
        <v>0</v>
      </c>
      <c r="U1351" s="54">
        <f>IF(D1351&gt;=Overview!$F$18,(1-Overview!$F$9)*'='!Q1351-Overview!$F$18*'='!O1351,0)</f>
        <v>65.638972067417043</v>
      </c>
      <c r="V1351" s="2"/>
      <c r="W1351" s="112">
        <f>G1351/Overview!$F$19</f>
        <v>5.0818959856865327</v>
      </c>
      <c r="X1351" s="60">
        <f>G1351^3*(1+H1351*Overview!$F$38)</f>
        <v>51.262351810281181</v>
      </c>
      <c r="Y1351" s="61">
        <f>G1351^3*Overview!$F$42*(1+Overview!$F$38*H1351)+I1351*Overview!$F$39/Overview!$F$40</f>
        <v>5.3317131445714745</v>
      </c>
      <c r="AD1351" s="2"/>
    </row>
    <row r="1352" spans="1:30">
      <c r="A1352" s="34">
        <v>1349</v>
      </c>
      <c r="B1352">
        <v>1</v>
      </c>
      <c r="C1352">
        <v>24</v>
      </c>
      <c r="D1352" s="149">
        <f t="shared" si="128"/>
        <v>178.09744310451387</v>
      </c>
      <c r="E1352" s="125">
        <f>B1352/(B1352+Overview!$F$22)</f>
        <v>0.58823529411764708</v>
      </c>
      <c r="F1352" s="118">
        <f>EXP(Overview!$F$21/Overview!$F$5-Overview!$F$21/('='!C1352+273.15))</f>
        <v>1.2060497570954571</v>
      </c>
      <c r="G1352" s="77">
        <f t="shared" si="129"/>
        <v>3.4426115005373124</v>
      </c>
      <c r="H1352" s="115">
        <f t="shared" si="130"/>
        <v>0.58823529411764708</v>
      </c>
      <c r="I1352" s="80">
        <f>IF((A1352-Overview!$F$43)/365=ROUND((A1352-Overview!$F$43)/365,0),I1351*0.05,I1351+U1351)</f>
        <v>16590.986876058738</v>
      </c>
      <c r="J1352" s="70">
        <f>IF(D1352&lt;Overview!$F$16,1,'='!G1352/Overview!$F$26)</f>
        <v>149.03080088906114</v>
      </c>
      <c r="K1352" s="71">
        <f>IF(D1352&lt;Overview!$F$17,'='!G1352/Overview!$F$26,Overview!$F$33)</f>
        <v>9.1428571428571423</v>
      </c>
      <c r="L1352" s="72">
        <f t="shared" si="131"/>
        <v>9.1428571428571423</v>
      </c>
      <c r="M1352" s="81">
        <f>MIN(1,Overview!$F$44*F1352*(G1352-Overview!$F$25)^2+0.2)</f>
        <v>1</v>
      </c>
      <c r="N1352" s="48">
        <f>L1352*F1352*Overview!$F$8</f>
        <v>0.12482270400293095</v>
      </c>
      <c r="O1352" s="48">
        <f>F1352*Overview!$F$6</f>
        <v>2.3686817229354781E-3</v>
      </c>
      <c r="P1352" s="122">
        <f>N1352*(H1352/G1352-(1+Overview!$F$35/'='!G1352)/(Overview!$F$37*Overview!$F$33))/('='!H1352+Overview!$F$36)</f>
        <v>5.595756182551015E-4</v>
      </c>
      <c r="Q1352" s="128">
        <f>(N1352/G1352-P1352)*H1352*Overview!$F$29*'='!G1352^3</f>
        <v>775.64698742767587</v>
      </c>
      <c r="R1352" s="57">
        <f t="shared" si="126"/>
        <v>0</v>
      </c>
      <c r="S1352" s="58">
        <f t="shared" si="127"/>
        <v>6.4213381960842976E-4</v>
      </c>
      <c r="T1352" s="58">
        <f>IF(D1352&lt;Overview!$F$18,(1-Overview!$F$9)*'='!Q1352-'='!D1352*'='!O1352,0)</f>
        <v>0</v>
      </c>
      <c r="U1352" s="54">
        <f>IF(D1352&gt;=Overview!$F$18,(1-Overview!$F$9)*'='!Q1352-Overview!$F$18*'='!O1352,0)</f>
        <v>65.665629795706153</v>
      </c>
      <c r="V1352" s="2"/>
      <c r="W1352" s="112">
        <f>G1352/Overview!$F$19</f>
        <v>5.0828458593493462</v>
      </c>
      <c r="X1352" s="60">
        <f>G1352^3*(1+H1352*Overview!$F$38)</f>
        <v>51.291102020775845</v>
      </c>
      <c r="Y1352" s="61">
        <f>G1352^3*Overview!$F$42*(1+Overview!$F$38*H1352)+I1352*Overview!$F$39/Overview!$F$40</f>
        <v>5.3371529752112874</v>
      </c>
      <c r="AD1352" s="2"/>
    </row>
    <row r="1353" spans="1:30">
      <c r="A1353" s="34">
        <v>1350</v>
      </c>
      <c r="B1353">
        <v>1</v>
      </c>
      <c r="C1353">
        <v>24</v>
      </c>
      <c r="D1353" s="149">
        <f t="shared" si="128"/>
        <v>178.09744310451387</v>
      </c>
      <c r="E1353" s="125">
        <f>B1353/(B1353+Overview!$F$22)</f>
        <v>0.58823529411764708</v>
      </c>
      <c r="F1353" s="118">
        <f>EXP(Overview!$F$21/Overview!$F$5-Overview!$F$21/('='!C1353+273.15))</f>
        <v>1.2060497570954571</v>
      </c>
      <c r="G1353" s="77">
        <f t="shared" si="129"/>
        <v>3.4432536343569207</v>
      </c>
      <c r="H1353" s="115">
        <f t="shared" si="130"/>
        <v>0.58823529411764708</v>
      </c>
      <c r="I1353" s="80">
        <f>IF((A1353-Overview!$F$43)/365=ROUND((A1353-Overview!$F$43)/365,0),I1352*0.05,I1352+U1352)</f>
        <v>16656.652505854443</v>
      </c>
      <c r="J1353" s="70">
        <f>IF(D1353&lt;Overview!$F$16,1,'='!G1353/Overview!$F$26)</f>
        <v>149.05859888991</v>
      </c>
      <c r="K1353" s="71">
        <f>IF(D1353&lt;Overview!$F$17,'='!G1353/Overview!$F$26,Overview!$F$33)</f>
        <v>9.1428571428571423</v>
      </c>
      <c r="L1353" s="72">
        <f t="shared" si="131"/>
        <v>9.1428571428571423</v>
      </c>
      <c r="M1353" s="81">
        <f>MIN(1,Overview!$F$44*F1353*(G1353-Overview!$F$25)^2+0.2)</f>
        <v>1</v>
      </c>
      <c r="N1353" s="48">
        <f>L1353*F1353*Overview!$F$8</f>
        <v>0.12482270400293095</v>
      </c>
      <c r="O1353" s="48">
        <f>F1353*Overview!$F$6</f>
        <v>2.3686817229354781E-3</v>
      </c>
      <c r="P1353" s="122">
        <f>N1353*(H1353/G1353-(1+Overview!$F$35/'='!G1353)/(Overview!$F$37*Overview!$F$33))/('='!H1353+Overview!$F$36)</f>
        <v>5.5841413879934173E-4</v>
      </c>
      <c r="Q1353" s="128">
        <f>(N1353/G1353-P1353)*H1353*Overview!$F$29*'='!G1353^3</f>
        <v>775.95935154592951</v>
      </c>
      <c r="R1353" s="57">
        <f t="shared" si="126"/>
        <v>0</v>
      </c>
      <c r="S1353" s="58">
        <f t="shared" si="127"/>
        <v>6.4092050429904112E-4</v>
      </c>
      <c r="T1353" s="58">
        <f>IF(D1353&lt;Overview!$F$18,(1-Overview!$F$9)*'='!Q1353-'='!D1353*'='!O1353,0)</f>
        <v>0</v>
      </c>
      <c r="U1353" s="54">
        <f>IF(D1353&gt;=Overview!$F$18,(1-Overview!$F$9)*'='!Q1353-Overview!$F$18*'='!O1353,0)</f>
        <v>65.692243218581368</v>
      </c>
      <c r="V1353" s="2"/>
      <c r="W1353" s="112">
        <f>G1353/Overview!$F$19</f>
        <v>5.0837939382207598</v>
      </c>
      <c r="X1353" s="60">
        <f>G1353^3*(1+H1353*Overview!$F$38)</f>
        <v>51.319808624739551</v>
      </c>
      <c r="Y1353" s="61">
        <f>G1353^3*Overview!$F$42*(1+Overview!$F$38*H1353)+I1353*Overview!$F$39/Overview!$F$40</f>
        <v>5.3425900396627792</v>
      </c>
      <c r="AD1353" s="2"/>
    </row>
    <row r="1354" spans="1:30">
      <c r="A1354" s="34">
        <v>1351</v>
      </c>
      <c r="B1354">
        <v>1</v>
      </c>
      <c r="C1354">
        <v>24</v>
      </c>
      <c r="D1354" s="149">
        <f t="shared" si="128"/>
        <v>178.09744310451387</v>
      </c>
      <c r="E1354" s="125">
        <f>B1354/(B1354+Overview!$F$22)</f>
        <v>0.58823529411764708</v>
      </c>
      <c r="F1354" s="118">
        <f>EXP(Overview!$F$21/Overview!$F$5-Overview!$F$21/('='!C1354+273.15))</f>
        <v>1.2060497570954571</v>
      </c>
      <c r="G1354" s="77">
        <f t="shared" si="129"/>
        <v>3.4438945548612199</v>
      </c>
      <c r="H1354" s="115">
        <f t="shared" si="130"/>
        <v>0.58823529411764708</v>
      </c>
      <c r="I1354" s="80">
        <f>IF((A1354-Overview!$F$43)/365=ROUND((A1354-Overview!$F$43)/365,0),I1353*0.05,I1353+U1353)</f>
        <v>16722.344749073025</v>
      </c>
      <c r="J1354" s="70">
        <f>IF(D1354&lt;Overview!$F$16,1,'='!G1354/Overview!$F$26)</f>
        <v>149.08634436628657</v>
      </c>
      <c r="K1354" s="71">
        <f>IF(D1354&lt;Overview!$F$17,'='!G1354/Overview!$F$26,Overview!$F$33)</f>
        <v>9.1428571428571423</v>
      </c>
      <c r="L1354" s="72">
        <f t="shared" si="131"/>
        <v>9.1428571428571423</v>
      </c>
      <c r="M1354" s="81">
        <f>MIN(1,Overview!$F$44*F1354*(G1354-Overview!$F$25)^2+0.2)</f>
        <v>1</v>
      </c>
      <c r="N1354" s="48">
        <f>L1354*F1354*Overview!$F$8</f>
        <v>0.12482270400293095</v>
      </c>
      <c r="O1354" s="48">
        <f>F1354*Overview!$F$6</f>
        <v>2.3686817229354781E-3</v>
      </c>
      <c r="P1354" s="122">
        <f>N1354*(H1354/G1354-(1+Overview!$F$35/'='!G1354)/(Overview!$F$37*Overview!$F$33))/('='!H1354+Overview!$F$36)</f>
        <v>5.5725528586740417E-4</v>
      </c>
      <c r="Q1354" s="128">
        <f>(N1354/G1354-P1354)*H1354*Overview!$F$29*'='!G1354^3</f>
        <v>776.27119636620955</v>
      </c>
      <c r="R1354" s="57">
        <f t="shared" si="126"/>
        <v>0</v>
      </c>
      <c r="S1354" s="58">
        <f t="shared" si="127"/>
        <v>6.3970948155546187E-4</v>
      </c>
      <c r="T1354" s="58">
        <f>IF(D1354&lt;Overview!$F$18,(1-Overview!$F$9)*'='!Q1354-'='!D1354*'='!O1354,0)</f>
        <v>0</v>
      </c>
      <c r="U1354" s="54">
        <f>IF(D1354&gt;=Overview!$F$18,(1-Overview!$F$9)*'='!Q1354-Overview!$F$18*'='!O1354,0)</f>
        <v>65.718812397269218</v>
      </c>
      <c r="V1354" s="2"/>
      <c r="W1354" s="112">
        <f>G1354/Overview!$F$19</f>
        <v>5.084740225692042</v>
      </c>
      <c r="X1354" s="60">
        <f>G1354^3*(1+H1354*Overview!$F$38)</f>
        <v>51.348471666096607</v>
      </c>
      <c r="Y1354" s="61">
        <f>G1354^3*Overview!$F$42*(1+Overview!$F$38*H1354)+I1354*Overview!$F$39/Overview!$F$40</f>
        <v>5.3480243399538674</v>
      </c>
      <c r="AD1354" s="2"/>
    </row>
    <row r="1355" spans="1:30">
      <c r="A1355" s="34">
        <v>1352</v>
      </c>
      <c r="B1355">
        <v>1</v>
      </c>
      <c r="C1355">
        <v>24</v>
      </c>
      <c r="D1355" s="149">
        <f t="shared" si="128"/>
        <v>178.09744310451387</v>
      </c>
      <c r="E1355" s="125">
        <f>B1355/(B1355+Overview!$F$22)</f>
        <v>0.58823529411764708</v>
      </c>
      <c r="F1355" s="118">
        <f>EXP(Overview!$F$21/Overview!$F$5-Overview!$F$21/('='!C1355+273.15))</f>
        <v>1.2060497570954571</v>
      </c>
      <c r="G1355" s="77">
        <f t="shared" si="129"/>
        <v>3.4445342643427752</v>
      </c>
      <c r="H1355" s="115">
        <f t="shared" si="130"/>
        <v>0.58823529411764708</v>
      </c>
      <c r="I1355" s="80">
        <f>IF((A1355-Overview!$F$43)/365=ROUND((A1355-Overview!$F$43)/365,0),I1354*0.05,I1354+U1354)</f>
        <v>16788.063561470295</v>
      </c>
      <c r="J1355" s="70">
        <f>IF(D1355&lt;Overview!$F$16,1,'='!G1355/Overview!$F$26)</f>
        <v>149.11403741743615</v>
      </c>
      <c r="K1355" s="71">
        <f>IF(D1355&lt;Overview!$F$17,'='!G1355/Overview!$F$26,Overview!$F$33)</f>
        <v>9.1428571428571423</v>
      </c>
      <c r="L1355" s="72">
        <f t="shared" si="131"/>
        <v>9.1428571428571423</v>
      </c>
      <c r="M1355" s="81">
        <f>MIN(1,Overview!$F$44*F1355*(G1355-Overview!$F$25)^2+0.2)</f>
        <v>1</v>
      </c>
      <c r="N1355" s="48">
        <f>L1355*F1355*Overview!$F$8</f>
        <v>0.12482270400293095</v>
      </c>
      <c r="O1355" s="48">
        <f>F1355*Overview!$F$6</f>
        <v>2.3686817229354781E-3</v>
      </c>
      <c r="P1355" s="122">
        <f>N1355*(H1355/G1355-(1+Overview!$F$35/'='!G1355)/(Overview!$F$37*Overview!$F$33))/('='!H1355+Overview!$F$36)</f>
        <v>5.5609905262565687E-4</v>
      </c>
      <c r="Q1355" s="128">
        <f>(N1355/G1355-P1355)*H1355*Overview!$F$29*'='!G1355^3</f>
        <v>776.58252260674908</v>
      </c>
      <c r="R1355" s="57">
        <f t="shared" si="126"/>
        <v>0</v>
      </c>
      <c r="S1355" s="58">
        <f t="shared" si="127"/>
        <v>6.3850074704587705E-4</v>
      </c>
      <c r="T1355" s="58">
        <f>IF(D1355&lt;Overview!$F$18,(1-Overview!$F$9)*'='!Q1355-'='!D1355*'='!O1355,0)</f>
        <v>0</v>
      </c>
      <c r="U1355" s="54">
        <f>IF(D1355&gt;=Overview!$F$18,(1-Overview!$F$9)*'='!Q1355-Overview!$F$18*'='!O1355,0)</f>
        <v>65.745337392963194</v>
      </c>
      <c r="V1355" s="2"/>
      <c r="W1355" s="112">
        <f>G1355/Overview!$F$19</f>
        <v>5.0856847251480515</v>
      </c>
      <c r="X1355" s="60">
        <f>G1355^3*(1+H1355*Overview!$F$38)</f>
        <v>51.377091188822249</v>
      </c>
      <c r="Y1355" s="61">
        <f>G1355^3*Overview!$F$42*(1+Overview!$F$38*H1355)+I1355*Overview!$F$39/Overview!$F$40</f>
        <v>5.3534558781197115</v>
      </c>
      <c r="AD1355" s="2"/>
    </row>
    <row r="1356" spans="1:30">
      <c r="A1356" s="34">
        <v>1353</v>
      </c>
      <c r="B1356">
        <v>1</v>
      </c>
      <c r="C1356">
        <v>24</v>
      </c>
      <c r="D1356" s="149">
        <f t="shared" si="128"/>
        <v>178.09744310451387</v>
      </c>
      <c r="E1356" s="125">
        <f>B1356/(B1356+Overview!$F$22)</f>
        <v>0.58823529411764708</v>
      </c>
      <c r="F1356" s="118">
        <f>EXP(Overview!$F$21/Overview!$F$5-Overview!$F$21/('='!C1356+273.15))</f>
        <v>1.2060497570954571</v>
      </c>
      <c r="G1356" s="77">
        <f t="shared" si="129"/>
        <v>3.4451727650898212</v>
      </c>
      <c r="H1356" s="115">
        <f t="shared" si="130"/>
        <v>0.58823529411764708</v>
      </c>
      <c r="I1356" s="80">
        <f>IF((A1356-Overview!$F$43)/365=ROUND((A1356-Overview!$F$43)/365,0),I1355*0.05,I1355+U1355)</f>
        <v>16853.808898863259</v>
      </c>
      <c r="J1356" s="70">
        <f>IF(D1356&lt;Overview!$F$16,1,'='!G1356/Overview!$F$26)</f>
        <v>149.14167814241651</v>
      </c>
      <c r="K1356" s="71">
        <f>IF(D1356&lt;Overview!$F$17,'='!G1356/Overview!$F$26,Overview!$F$33)</f>
        <v>9.1428571428571423</v>
      </c>
      <c r="L1356" s="72">
        <f t="shared" si="131"/>
        <v>9.1428571428571423</v>
      </c>
      <c r="M1356" s="81">
        <f>MIN(1,Overview!$F$44*F1356*(G1356-Overview!$F$25)^2+0.2)</f>
        <v>1</v>
      </c>
      <c r="N1356" s="48">
        <f>L1356*F1356*Overview!$F$8</f>
        <v>0.12482270400293095</v>
      </c>
      <c r="O1356" s="48">
        <f>F1356*Overview!$F$6</f>
        <v>2.3686817229354781E-3</v>
      </c>
      <c r="P1356" s="122">
        <f>N1356*(H1356/G1356-(1+Overview!$F$35/'='!G1356)/(Overview!$F$37*Overview!$F$33))/('='!H1356+Overview!$F$36)</f>
        <v>5.5494543226197821E-4</v>
      </c>
      <c r="Q1356" s="128">
        <f>(N1356/G1356-P1356)*H1356*Overview!$F$29*'='!G1356^3</f>
        <v>776.89333098539043</v>
      </c>
      <c r="R1356" s="57">
        <f t="shared" si="126"/>
        <v>0</v>
      </c>
      <c r="S1356" s="58">
        <f t="shared" si="127"/>
        <v>6.3729429644665515E-4</v>
      </c>
      <c r="T1356" s="58">
        <f>IF(D1356&lt;Overview!$F$18,(1-Overview!$F$9)*'='!Q1356-'='!D1356*'='!O1356,0)</f>
        <v>0</v>
      </c>
      <c r="U1356" s="54">
        <f>IF(D1356&gt;=Overview!$F$18,(1-Overview!$F$9)*'='!Q1356-Overview!$F$18*'='!O1356,0)</f>
        <v>65.771818266823431</v>
      </c>
      <c r="V1356" s="2"/>
      <c r="W1356" s="112">
        <f>G1356/Overview!$F$19</f>
        <v>5.0866274399672537</v>
      </c>
      <c r="X1356" s="60">
        <f>G1356^3*(1+H1356*Overview!$F$38)</f>
        <v>51.40566723694225</v>
      </c>
      <c r="Y1356" s="61">
        <f>G1356^3*Overview!$F$42*(1+Overview!$F$38*H1356)+I1356*Overview!$F$39/Overview!$F$40</f>
        <v>5.3588846562026786</v>
      </c>
      <c r="AD1356" s="2"/>
    </row>
    <row r="1357" spans="1:30">
      <c r="A1357" s="34">
        <v>1354</v>
      </c>
      <c r="B1357">
        <v>1</v>
      </c>
      <c r="C1357">
        <v>24</v>
      </c>
      <c r="D1357" s="149">
        <f t="shared" si="128"/>
        <v>178.09744310451387</v>
      </c>
      <c r="E1357" s="125">
        <f>B1357/(B1357+Overview!$F$22)</f>
        <v>0.58823529411764708</v>
      </c>
      <c r="F1357" s="118">
        <f>EXP(Overview!$F$21/Overview!$F$5-Overview!$F$21/('='!C1357+273.15))</f>
        <v>1.2060497570954571</v>
      </c>
      <c r="G1357" s="77">
        <f t="shared" si="129"/>
        <v>3.4458100593862677</v>
      </c>
      <c r="H1357" s="115">
        <f t="shared" si="130"/>
        <v>0.58823529411764708</v>
      </c>
      <c r="I1357" s="80">
        <f>IF((A1357-Overview!$F$43)/365=ROUND((A1357-Overview!$F$43)/365,0),I1356*0.05,I1356+U1356)</f>
        <v>16919.580717130084</v>
      </c>
      <c r="J1357" s="70">
        <f>IF(D1357&lt;Overview!$F$16,1,'='!G1357/Overview!$F$26)</f>
        <v>149.16926664009819</v>
      </c>
      <c r="K1357" s="71">
        <f>IF(D1357&lt;Overview!$F$17,'='!G1357/Overview!$F$26,Overview!$F$33)</f>
        <v>9.1428571428571423</v>
      </c>
      <c r="L1357" s="72">
        <f t="shared" si="131"/>
        <v>9.1428571428571423</v>
      </c>
      <c r="M1357" s="81">
        <f>MIN(1,Overview!$F$44*F1357*(G1357-Overview!$F$25)^2+0.2)</f>
        <v>1</v>
      </c>
      <c r="N1357" s="48">
        <f>L1357*F1357*Overview!$F$8</f>
        <v>0.12482270400293095</v>
      </c>
      <c r="O1357" s="48">
        <f>F1357*Overview!$F$6</f>
        <v>2.3686817229354781E-3</v>
      </c>
      <c r="P1357" s="122">
        <f>N1357*(H1357/G1357-(1+Overview!$F$35/'='!G1357)/(Overview!$F$37*Overview!$F$33))/('='!H1357+Overview!$F$36)</f>
        <v>5.5379441798567768E-4</v>
      </c>
      <c r="Q1357" s="128">
        <f>(N1357/G1357-P1357)*H1357*Overview!$F$29*'='!G1357^3</f>
        <v>777.20362221958192</v>
      </c>
      <c r="R1357" s="57">
        <f t="shared" si="126"/>
        <v>0</v>
      </c>
      <c r="S1357" s="58">
        <f t="shared" si="127"/>
        <v>6.3609012544233714E-4</v>
      </c>
      <c r="T1357" s="58">
        <f>IF(D1357&lt;Overview!$F$18,(1-Overview!$F$9)*'='!Q1357-'='!D1357*'='!O1357,0)</f>
        <v>0</v>
      </c>
      <c r="U1357" s="54">
        <f>IF(D1357&gt;=Overview!$F$18,(1-Overview!$F$9)*'='!Q1357-Overview!$F$18*'='!O1357,0)</f>
        <v>65.798255079976556</v>
      </c>
      <c r="V1357" s="2"/>
      <c r="W1357" s="112">
        <f>G1357/Overview!$F$19</f>
        <v>5.0875683735217301</v>
      </c>
      <c r="X1357" s="60">
        <f>G1357^3*(1+H1357*Overview!$F$38)</f>
        <v>51.43419985453221</v>
      </c>
      <c r="Y1357" s="61">
        <f>G1357^3*Overview!$F$42*(1+Overview!$F$38*H1357)+I1357*Overview!$F$39/Overview!$F$40</f>
        <v>5.3643106762522779</v>
      </c>
      <c r="AD1357" s="2"/>
    </row>
    <row r="1358" spans="1:30">
      <c r="A1358" s="34">
        <v>1355</v>
      </c>
      <c r="B1358">
        <v>1</v>
      </c>
      <c r="C1358">
        <v>24</v>
      </c>
      <c r="D1358" s="149">
        <f t="shared" si="128"/>
        <v>178.09744310451387</v>
      </c>
      <c r="E1358" s="125">
        <f>B1358/(B1358+Overview!$F$22)</f>
        <v>0.58823529411764708</v>
      </c>
      <c r="F1358" s="118">
        <f>EXP(Overview!$F$21/Overview!$F$5-Overview!$F$21/('='!C1358+273.15))</f>
        <v>1.2060497570954571</v>
      </c>
      <c r="G1358" s="77">
        <f t="shared" si="129"/>
        <v>3.44644614951171</v>
      </c>
      <c r="H1358" s="115">
        <f t="shared" si="130"/>
        <v>0.58823529411764708</v>
      </c>
      <c r="I1358" s="80">
        <f>IF((A1358-Overview!$F$43)/365=ROUND((A1358-Overview!$F$43)/365,0),I1357*0.05,I1357+U1357)</f>
        <v>16985.378972210059</v>
      </c>
      <c r="J1358" s="70">
        <f>IF(D1358&lt;Overview!$F$16,1,'='!G1358/Overview!$F$26)</f>
        <v>149.19680300916494</v>
      </c>
      <c r="K1358" s="71">
        <f>IF(D1358&lt;Overview!$F$17,'='!G1358/Overview!$F$26,Overview!$F$33)</f>
        <v>9.1428571428571423</v>
      </c>
      <c r="L1358" s="72">
        <f t="shared" si="131"/>
        <v>9.1428571428571423</v>
      </c>
      <c r="M1358" s="81">
        <f>MIN(1,Overview!$F$44*F1358*(G1358-Overview!$F$25)^2+0.2)</f>
        <v>1</v>
      </c>
      <c r="N1358" s="48">
        <f>L1358*F1358*Overview!$F$8</f>
        <v>0.12482270400293095</v>
      </c>
      <c r="O1358" s="48">
        <f>F1358*Overview!$F$6</f>
        <v>2.3686817229354781E-3</v>
      </c>
      <c r="P1358" s="122">
        <f>N1358*(H1358/G1358-(1+Overview!$F$35/'='!G1358)/(Overview!$F$37*Overview!$F$33))/('='!H1358+Overview!$F$36)</f>
        <v>5.526460030274064E-4</v>
      </c>
      <c r="Q1358" s="128">
        <f>(N1358/G1358-P1358)*H1358*Overview!$F$29*'='!G1358^3</f>
        <v>777.51339702637461</v>
      </c>
      <c r="R1358" s="57">
        <f t="shared" si="126"/>
        <v>0</v>
      </c>
      <c r="S1358" s="58">
        <f t="shared" si="127"/>
        <v>6.3488822972561387E-4</v>
      </c>
      <c r="T1358" s="58">
        <f>IF(D1358&lt;Overview!$F$18,(1-Overview!$F$9)*'='!Q1358-'='!D1358*'='!O1358,0)</f>
        <v>0</v>
      </c>
      <c r="U1358" s="54">
        <f>IF(D1358&gt;=Overview!$F$18,(1-Overview!$F$9)*'='!Q1358-Overview!$F$18*'='!O1358,0)</f>
        <v>65.824647893515291</v>
      </c>
      <c r="V1358" s="2"/>
      <c r="W1358" s="112">
        <f>G1358/Overview!$F$19</f>
        <v>5.0885075291771891</v>
      </c>
      <c r="X1358" s="60">
        <f>G1358^3*(1+H1358*Overview!$F$38)</f>
        <v>51.462689085717123</v>
      </c>
      <c r="Y1358" s="61">
        <f>G1358^3*Overview!$F$42*(1+Overview!$F$38*H1358)+I1358*Overview!$F$39/Overview!$F$40</f>
        <v>5.3697339403251227</v>
      </c>
      <c r="AD1358" s="2"/>
    </row>
    <row r="1359" spans="1:30">
      <c r="A1359" s="34">
        <v>1356</v>
      </c>
      <c r="B1359">
        <v>1</v>
      </c>
      <c r="C1359">
        <v>24</v>
      </c>
      <c r="D1359" s="149">
        <f t="shared" si="128"/>
        <v>178.09744310451387</v>
      </c>
      <c r="E1359" s="125">
        <f>B1359/(B1359+Overview!$F$22)</f>
        <v>0.58823529411764708</v>
      </c>
      <c r="F1359" s="118">
        <f>EXP(Overview!$F$21/Overview!$F$5-Overview!$F$21/('='!C1359+273.15))</f>
        <v>1.2060497570954571</v>
      </c>
      <c r="G1359" s="77">
        <f t="shared" si="129"/>
        <v>3.4470810377414356</v>
      </c>
      <c r="H1359" s="115">
        <f t="shared" si="130"/>
        <v>0.58823529411764708</v>
      </c>
      <c r="I1359" s="80">
        <f>IF((A1359-Overview!$F$43)/365=ROUND((A1359-Overview!$F$43)/365,0),I1358*0.05,I1358+U1358)</f>
        <v>17051.203620103573</v>
      </c>
      <c r="J1359" s="70">
        <f>IF(D1359&lt;Overview!$F$16,1,'='!G1359/Overview!$F$26)</f>
        <v>149.2242873481141</v>
      </c>
      <c r="K1359" s="71">
        <f>IF(D1359&lt;Overview!$F$17,'='!G1359/Overview!$F$26,Overview!$F$33)</f>
        <v>9.1428571428571423</v>
      </c>
      <c r="L1359" s="72">
        <f t="shared" si="131"/>
        <v>9.1428571428571423</v>
      </c>
      <c r="M1359" s="81">
        <f>MIN(1,Overview!$F$44*F1359*(G1359-Overview!$F$25)^2+0.2)</f>
        <v>1</v>
      </c>
      <c r="N1359" s="48">
        <f>L1359*F1359*Overview!$F$8</f>
        <v>0.12482270400293095</v>
      </c>
      <c r="O1359" s="48">
        <f>F1359*Overview!$F$6</f>
        <v>2.3686817229354781E-3</v>
      </c>
      <c r="P1359" s="122">
        <f>N1359*(H1359/G1359-(1+Overview!$F$35/'='!G1359)/(Overview!$F$37*Overview!$F$33))/('='!H1359+Overview!$F$36)</f>
        <v>5.5150018063908292E-4</v>
      </c>
      <c r="Q1359" s="128">
        <f>(N1359/G1359-P1359)*H1359*Overview!$F$29*'='!G1359^3</f>
        <v>777.82265612242179</v>
      </c>
      <c r="R1359" s="57">
        <f t="shared" si="126"/>
        <v>0</v>
      </c>
      <c r="S1359" s="58">
        <f t="shared" si="127"/>
        <v>6.3368860499731969E-4</v>
      </c>
      <c r="T1359" s="58">
        <f>IF(D1359&lt;Overview!$F$18,(1-Overview!$F$9)*'='!Q1359-'='!D1359*'='!O1359,0)</f>
        <v>0</v>
      </c>
      <c r="U1359" s="54">
        <f>IF(D1359&gt;=Overview!$F$18,(1-Overview!$F$9)*'='!Q1359-Overview!$F$18*'='!O1359,0)</f>
        <v>65.850996768498504</v>
      </c>
      <c r="V1359" s="2"/>
      <c r="W1359" s="112">
        <f>G1359/Overview!$F$19</f>
        <v>5.08944491029298</v>
      </c>
      <c r="X1359" s="60">
        <f>G1359^3*(1+H1359*Overview!$F$38)</f>
        <v>51.49113497467085</v>
      </c>
      <c r="Y1359" s="61">
        <f>G1359^3*Overview!$F$42*(1+Overview!$F$38*H1359)+I1359*Overview!$F$39/Overview!$F$40</f>
        <v>5.3751544504848772</v>
      </c>
      <c r="AD1359" s="2"/>
    </row>
    <row r="1360" spans="1:30">
      <c r="A1360" s="34">
        <v>1357</v>
      </c>
      <c r="B1360">
        <v>1</v>
      </c>
      <c r="C1360">
        <v>24</v>
      </c>
      <c r="D1360" s="149">
        <f t="shared" si="128"/>
        <v>178.09744310451387</v>
      </c>
      <c r="E1360" s="125">
        <f>B1360/(B1360+Overview!$F$22)</f>
        <v>0.58823529411764708</v>
      </c>
      <c r="F1360" s="118">
        <f>EXP(Overview!$F$21/Overview!$F$5-Overview!$F$21/('='!C1360+273.15))</f>
        <v>1.2060497570954571</v>
      </c>
      <c r="G1360" s="77">
        <f t="shared" si="129"/>
        <v>3.4477147263464327</v>
      </c>
      <c r="H1360" s="115">
        <f t="shared" si="130"/>
        <v>0.58823529411764708</v>
      </c>
      <c r="I1360" s="80">
        <f>IF((A1360-Overview!$F$43)/365=ROUND((A1360-Overview!$F$43)/365,0),I1359*0.05,I1359+U1359)</f>
        <v>17117.054616872072</v>
      </c>
      <c r="J1360" s="70">
        <f>IF(D1360&lt;Overview!$F$16,1,'='!G1360/Overview!$F$26)</f>
        <v>149.25171975525683</v>
      </c>
      <c r="K1360" s="71">
        <f>IF(D1360&lt;Overview!$F$17,'='!G1360/Overview!$F$26,Overview!$F$33)</f>
        <v>9.1428571428571423</v>
      </c>
      <c r="L1360" s="72">
        <f t="shared" si="131"/>
        <v>9.1428571428571423</v>
      </c>
      <c r="M1360" s="81">
        <f>MIN(1,Overview!$F$44*F1360*(G1360-Overview!$F$25)^2+0.2)</f>
        <v>1</v>
      </c>
      <c r="N1360" s="48">
        <f>L1360*F1360*Overview!$F$8</f>
        <v>0.12482270400293095</v>
      </c>
      <c r="O1360" s="48">
        <f>F1360*Overview!$F$6</f>
        <v>2.3686817229354781E-3</v>
      </c>
      <c r="P1360" s="122">
        <f>N1360*(H1360/G1360-(1+Overview!$F$35/'='!G1360)/(Overview!$F$37*Overview!$F$33))/('='!H1360+Overview!$F$36)</f>
        <v>5.5035694409380216E-4</v>
      </c>
      <c r="Q1360" s="128">
        <f>(N1360/G1360-P1360)*H1360*Overview!$F$29*'='!G1360^3</f>
        <v>778.13140022397295</v>
      </c>
      <c r="R1360" s="57">
        <f t="shared" si="126"/>
        <v>0</v>
      </c>
      <c r="S1360" s="58">
        <f t="shared" si="127"/>
        <v>6.3249124696640739E-4</v>
      </c>
      <c r="T1360" s="58">
        <f>IF(D1360&lt;Overview!$F$18,(1-Overview!$F$9)*'='!Q1360-'='!D1360*'='!O1360,0)</f>
        <v>0</v>
      </c>
      <c r="U1360" s="54">
        <f>IF(D1360&gt;=Overview!$F$18,(1-Overview!$F$9)*'='!Q1360-Overview!$F$18*'='!O1360,0)</f>
        <v>65.877301765950662</v>
      </c>
      <c r="V1360" s="2"/>
      <c r="W1360" s="112">
        <f>G1360/Overview!$F$19</f>
        <v>5.090380520222106</v>
      </c>
      <c r="X1360" s="60">
        <f>G1360^3*(1+H1360*Overview!$F$38)</f>
        <v>51.519537565615515</v>
      </c>
      <c r="Y1360" s="61">
        <f>G1360^3*Overview!$F$42*(1+Overview!$F$38*H1360)+I1360*Overview!$F$39/Overview!$F$40</f>
        <v>5.3805722088022012</v>
      </c>
      <c r="AD1360" s="2"/>
    </row>
    <row r="1361" spans="1:30">
      <c r="A1361" s="34">
        <v>1358</v>
      </c>
      <c r="B1361">
        <v>1</v>
      </c>
      <c r="C1361">
        <v>24</v>
      </c>
      <c r="D1361" s="149">
        <f t="shared" si="128"/>
        <v>178.09744310451387</v>
      </c>
      <c r="E1361" s="125">
        <f>B1361/(B1361+Overview!$F$22)</f>
        <v>0.58823529411764708</v>
      </c>
      <c r="F1361" s="118">
        <f>EXP(Overview!$F$21/Overview!$F$5-Overview!$F$21/('='!C1361+273.15))</f>
        <v>1.2060497570954571</v>
      </c>
      <c r="G1361" s="77">
        <f t="shared" si="129"/>
        <v>3.4483472175933993</v>
      </c>
      <c r="H1361" s="115">
        <f t="shared" si="130"/>
        <v>0.58823529411764708</v>
      </c>
      <c r="I1361" s="80">
        <f>IF((A1361-Overview!$F$43)/365=ROUND((A1361-Overview!$F$43)/365,0),I1360*0.05,I1360+U1360)</f>
        <v>17182.931918638023</v>
      </c>
      <c r="J1361" s="70">
        <f>IF(D1361&lt;Overview!$F$16,1,'='!G1361/Overview!$F$26)</f>
        <v>149.27910032871858</v>
      </c>
      <c r="K1361" s="71">
        <f>IF(D1361&lt;Overview!$F$17,'='!G1361/Overview!$F$26,Overview!$F$33)</f>
        <v>9.1428571428571423</v>
      </c>
      <c r="L1361" s="72">
        <f t="shared" si="131"/>
        <v>9.1428571428571423</v>
      </c>
      <c r="M1361" s="81">
        <f>MIN(1,Overview!$F$44*F1361*(G1361-Overview!$F$25)^2+0.2)</f>
        <v>1</v>
      </c>
      <c r="N1361" s="48">
        <f>L1361*F1361*Overview!$F$8</f>
        <v>0.12482270400293095</v>
      </c>
      <c r="O1361" s="48">
        <f>F1361*Overview!$F$6</f>
        <v>2.3686817229354781E-3</v>
      </c>
      <c r="P1361" s="122">
        <f>N1361*(H1361/G1361-(1+Overview!$F$35/'='!G1361)/(Overview!$F$37*Overview!$F$33))/('='!H1361+Overview!$F$36)</f>
        <v>5.4921628668576068E-4</v>
      </c>
      <c r="Q1361" s="128">
        <f>(N1361/G1361-P1361)*H1361*Overview!$F$29*'='!G1361^3</f>
        <v>778.43963004687373</v>
      </c>
      <c r="R1361" s="57">
        <f t="shared" si="126"/>
        <v>0</v>
      </c>
      <c r="S1361" s="58">
        <f t="shared" si="127"/>
        <v>6.3129615134994055E-4</v>
      </c>
      <c r="T1361" s="58">
        <f>IF(D1361&lt;Overview!$F$18,(1-Overview!$F$9)*'='!Q1361-'='!D1361*'='!O1361,0)</f>
        <v>0</v>
      </c>
      <c r="U1361" s="54">
        <f>IF(D1361&gt;=Overview!$F$18,(1-Overview!$F$9)*'='!Q1361-Overview!$F$18*'='!O1361,0)</f>
        <v>65.903562946861811</v>
      </c>
      <c r="V1361" s="2"/>
      <c r="W1361" s="112">
        <f>G1361/Overview!$F$19</f>
        <v>5.0913143623112349</v>
      </c>
      <c r="X1361" s="60">
        <f>G1361^3*(1+H1361*Overview!$F$38)</f>
        <v>51.547896902821087</v>
      </c>
      <c r="Y1361" s="61">
        <f>G1361^3*Overview!$F$42*(1+Overview!$F$38*H1361)+I1361*Overview!$F$39/Overview!$F$40</f>
        <v>5.3859872173547139</v>
      </c>
      <c r="AD1361" s="2"/>
    </row>
    <row r="1362" spans="1:30">
      <c r="A1362" s="34">
        <v>1359</v>
      </c>
      <c r="B1362">
        <v>1</v>
      </c>
      <c r="C1362">
        <v>24</v>
      </c>
      <c r="D1362" s="149">
        <f t="shared" si="128"/>
        <v>178.09744310451387</v>
      </c>
      <c r="E1362" s="125">
        <f>B1362/(B1362+Overview!$F$22)</f>
        <v>0.58823529411764708</v>
      </c>
      <c r="F1362" s="118">
        <f>EXP(Overview!$F$21/Overview!$F$5-Overview!$F$21/('='!C1362+273.15))</f>
        <v>1.2060497570954571</v>
      </c>
      <c r="G1362" s="77">
        <f t="shared" si="129"/>
        <v>3.4489785137447493</v>
      </c>
      <c r="H1362" s="115">
        <f t="shared" si="130"/>
        <v>0.58823529411764708</v>
      </c>
      <c r="I1362" s="80">
        <f>IF((A1362-Overview!$F$43)/365=ROUND((A1362-Overview!$F$43)/365,0),I1361*0.05,I1361+U1361)</f>
        <v>17248.835481584887</v>
      </c>
      <c r="J1362" s="70">
        <f>IF(D1362&lt;Overview!$F$16,1,'='!G1362/Overview!$F$26)</f>
        <v>149.30642916643936</v>
      </c>
      <c r="K1362" s="71">
        <f>IF(D1362&lt;Overview!$F$17,'='!G1362/Overview!$F$26,Overview!$F$33)</f>
        <v>9.1428571428571423</v>
      </c>
      <c r="L1362" s="72">
        <f t="shared" si="131"/>
        <v>9.1428571428571423</v>
      </c>
      <c r="M1362" s="81">
        <f>MIN(1,Overview!$F$44*F1362*(G1362-Overview!$F$25)^2+0.2)</f>
        <v>1</v>
      </c>
      <c r="N1362" s="48">
        <f>L1362*F1362*Overview!$F$8</f>
        <v>0.12482270400293095</v>
      </c>
      <c r="O1362" s="48">
        <f>F1362*Overview!$F$6</f>
        <v>2.3686817229354781E-3</v>
      </c>
      <c r="P1362" s="122">
        <f>N1362*(H1362/G1362-(1+Overview!$F$35/'='!G1362)/(Overview!$F$37*Overview!$F$33))/('='!H1362+Overview!$F$36)</f>
        <v>5.480782017301736E-4</v>
      </c>
      <c r="Q1362" s="128">
        <f>(N1362/G1362-P1362)*H1362*Overview!$F$29*'='!G1362^3</f>
        <v>778.74734630656235</v>
      </c>
      <c r="R1362" s="57">
        <f t="shared" si="126"/>
        <v>0</v>
      </c>
      <c r="S1362" s="58">
        <f t="shared" si="127"/>
        <v>6.3010331387307631E-4</v>
      </c>
      <c r="T1362" s="58">
        <f>IF(D1362&lt;Overview!$F$18,(1-Overview!$F$9)*'='!Q1362-'='!D1362*'='!O1362,0)</f>
        <v>0</v>
      </c>
      <c r="U1362" s="54">
        <f>IF(D1362&gt;=Overview!$F$18,(1-Overview!$F$9)*'='!Q1362-Overview!$F$18*'='!O1362,0)</f>
        <v>65.929780372187281</v>
      </c>
      <c r="V1362" s="2"/>
      <c r="W1362" s="112">
        <f>G1362/Overview!$F$19</f>
        <v>5.0922464399007072</v>
      </c>
      <c r="X1362" s="60">
        <f>G1362^3*(1+H1362*Overview!$F$38)</f>
        <v>51.576213030604741</v>
      </c>
      <c r="Y1362" s="61">
        <f>G1362^3*Overview!$F$42*(1+Overview!$F$38*H1362)+I1362*Overview!$F$39/Overview!$F$40</f>
        <v>5.3913994782269334</v>
      </c>
      <c r="AD1362" s="2"/>
    </row>
    <row r="1363" spans="1:30">
      <c r="A1363" s="34">
        <v>1360</v>
      </c>
      <c r="B1363">
        <v>1</v>
      </c>
      <c r="C1363">
        <v>24</v>
      </c>
      <c r="D1363" s="149">
        <f t="shared" si="128"/>
        <v>178.09744310451387</v>
      </c>
      <c r="E1363" s="125">
        <f>B1363/(B1363+Overview!$F$22)</f>
        <v>0.58823529411764708</v>
      </c>
      <c r="F1363" s="118">
        <f>EXP(Overview!$F$21/Overview!$F$5-Overview!$F$21/('='!C1363+273.15))</f>
        <v>1.2060497570954571</v>
      </c>
      <c r="G1363" s="77">
        <f t="shared" si="129"/>
        <v>3.4496086170586224</v>
      </c>
      <c r="H1363" s="115">
        <f t="shared" si="130"/>
        <v>0.58823529411764708</v>
      </c>
      <c r="I1363" s="80">
        <f>IF((A1363-Overview!$F$43)/365=ROUND((A1363-Overview!$F$43)/365,0),I1362*0.05,I1362+U1362)</f>
        <v>17314.765261957073</v>
      </c>
      <c r="J1363" s="70">
        <f>IF(D1363&lt;Overview!$F$16,1,'='!G1363/Overview!$F$26)</f>
        <v>149.33370636617414</v>
      </c>
      <c r="K1363" s="71">
        <f>IF(D1363&lt;Overview!$F$17,'='!G1363/Overview!$F$26,Overview!$F$33)</f>
        <v>9.1428571428571423</v>
      </c>
      <c r="L1363" s="72">
        <f t="shared" si="131"/>
        <v>9.1428571428571423</v>
      </c>
      <c r="M1363" s="81">
        <f>MIN(1,Overview!$F$44*F1363*(G1363-Overview!$F$25)^2+0.2)</f>
        <v>1</v>
      </c>
      <c r="N1363" s="48">
        <f>L1363*F1363*Overview!$F$8</f>
        <v>0.12482270400293095</v>
      </c>
      <c r="O1363" s="48">
        <f>F1363*Overview!$F$6</f>
        <v>2.3686817229354781E-3</v>
      </c>
      <c r="P1363" s="122">
        <f>N1363*(H1363/G1363-(1+Overview!$F$35/'='!G1363)/(Overview!$F$37*Overview!$F$33))/('='!H1363+Overview!$F$36)</f>
        <v>5.4694268256318959E-4</v>
      </c>
      <c r="Q1363" s="128">
        <f>(N1363/G1363-P1363)*H1363*Overview!$F$29*'='!G1363^3</f>
        <v>779.05454971806705</v>
      </c>
      <c r="R1363" s="57">
        <f t="shared" si="126"/>
        <v>0</v>
      </c>
      <c r="S1363" s="58">
        <f t="shared" si="127"/>
        <v>6.2891273026904578E-4</v>
      </c>
      <c r="T1363" s="58">
        <f>IF(D1363&lt;Overview!$F$18,(1-Overview!$F$9)*'='!Q1363-'='!D1363*'='!O1363,0)</f>
        <v>0</v>
      </c>
      <c r="U1363" s="54">
        <f>IF(D1363&gt;=Overview!$F$18,(1-Overview!$F$9)*'='!Q1363-Overview!$F$18*'='!O1363,0)</f>
        <v>65.955954102847485</v>
      </c>
      <c r="V1363" s="2"/>
      <c r="W1363" s="112">
        <f>G1363/Overview!$F$19</f>
        <v>5.0931767563245565</v>
      </c>
      <c r="X1363" s="60">
        <f>G1363^3*(1+H1363*Overview!$F$38)</f>
        <v>51.604485993330421</v>
      </c>
      <c r="Y1363" s="61">
        <f>G1363^3*Overview!$F$42*(1+Overview!$F$38*H1363)+I1363*Overview!$F$39/Overview!$F$40</f>
        <v>5.3968089935102368</v>
      </c>
      <c r="AD1363" s="2"/>
    </row>
    <row r="1364" spans="1:30">
      <c r="A1364" s="34">
        <v>1361</v>
      </c>
      <c r="B1364">
        <v>1</v>
      </c>
      <c r="C1364">
        <v>24</v>
      </c>
      <c r="D1364" s="149">
        <f t="shared" si="128"/>
        <v>178.09744310451387</v>
      </c>
      <c r="E1364" s="125">
        <f>B1364/(B1364+Overview!$F$22)</f>
        <v>0.58823529411764708</v>
      </c>
      <c r="F1364" s="118">
        <f>EXP(Overview!$F$21/Overview!$F$5-Overview!$F$21/('='!C1364+273.15))</f>
        <v>1.2060497570954571</v>
      </c>
      <c r="G1364" s="77">
        <f t="shared" si="129"/>
        <v>3.4502375297888914</v>
      </c>
      <c r="H1364" s="115">
        <f t="shared" si="130"/>
        <v>0.58823529411764708</v>
      </c>
      <c r="I1364" s="80">
        <f>IF((A1364-Overview!$F$43)/365=ROUND((A1364-Overview!$F$43)/365,0),I1363*0.05,I1363+U1363)</f>
        <v>17380.721216059919</v>
      </c>
      <c r="J1364" s="70">
        <f>IF(D1364&lt;Overview!$F$16,1,'='!G1364/Overview!$F$26)</f>
        <v>149.36093202549313</v>
      </c>
      <c r="K1364" s="71">
        <f>IF(D1364&lt;Overview!$F$17,'='!G1364/Overview!$F$26,Overview!$F$33)</f>
        <v>9.1428571428571423</v>
      </c>
      <c r="L1364" s="72">
        <f t="shared" si="131"/>
        <v>9.1428571428571423</v>
      </c>
      <c r="M1364" s="81">
        <f>MIN(1,Overview!$F$44*F1364*(G1364-Overview!$F$25)^2+0.2)</f>
        <v>1</v>
      </c>
      <c r="N1364" s="48">
        <f>L1364*F1364*Overview!$F$8</f>
        <v>0.12482270400293095</v>
      </c>
      <c r="O1364" s="48">
        <f>F1364*Overview!$F$6</f>
        <v>2.3686817229354781E-3</v>
      </c>
      <c r="P1364" s="122">
        <f>N1364*(H1364/G1364-(1+Overview!$F$35/'='!G1364)/(Overview!$F$37*Overview!$F$33))/('='!H1364+Overview!$F$36)</f>
        <v>5.4580972254181747E-4</v>
      </c>
      <c r="Q1364" s="128">
        <f>(N1364/G1364-P1364)*H1364*Overview!$F$29*'='!G1364^3</f>
        <v>779.36124099600238</v>
      </c>
      <c r="R1364" s="57">
        <f t="shared" si="126"/>
        <v>0</v>
      </c>
      <c r="S1364" s="58">
        <f t="shared" si="127"/>
        <v>6.2772439627914684E-4</v>
      </c>
      <c r="T1364" s="58">
        <f>IF(D1364&lt;Overview!$F$18,(1-Overview!$F$9)*'='!Q1364-'='!D1364*'='!O1364,0)</f>
        <v>0</v>
      </c>
      <c r="U1364" s="54">
        <f>IF(D1364&gt;=Overview!$F$18,(1-Overview!$F$9)*'='!Q1364-Overview!$F$18*'='!O1364,0)</f>
        <v>65.982084199727581</v>
      </c>
      <c r="V1364" s="2"/>
      <c r="W1364" s="112">
        <f>G1364/Overview!$F$19</f>
        <v>5.0941053149105144</v>
      </c>
      <c r="X1364" s="60">
        <f>G1364^3*(1+H1364*Overview!$F$38)</f>
        <v>51.63271583540827</v>
      </c>
      <c r="Y1364" s="61">
        <f>G1364^3*Overview!$F$42*(1+Overview!$F$38*H1364)+I1364*Overview!$F$39/Overview!$F$40</f>
        <v>5.4022157653028025</v>
      </c>
      <c r="AD1364" s="2"/>
    </row>
    <row r="1365" spans="1:30">
      <c r="A1365" s="34">
        <v>1362</v>
      </c>
      <c r="B1365">
        <v>1</v>
      </c>
      <c r="C1365">
        <v>24</v>
      </c>
      <c r="D1365" s="149">
        <f t="shared" si="128"/>
        <v>178.09744310451387</v>
      </c>
      <c r="E1365" s="125">
        <f>B1365/(B1365+Overview!$F$22)</f>
        <v>0.58823529411764708</v>
      </c>
      <c r="F1365" s="118">
        <f>EXP(Overview!$F$21/Overview!$F$5-Overview!$F$21/('='!C1365+273.15))</f>
        <v>1.2060497570954571</v>
      </c>
      <c r="G1365" s="77">
        <f t="shared" si="129"/>
        <v>3.4508652541851705</v>
      </c>
      <c r="H1365" s="115">
        <f t="shared" si="130"/>
        <v>0.58823529411764708</v>
      </c>
      <c r="I1365" s="80">
        <f>IF((A1365-Overview!$F$43)/365=ROUND((A1365-Overview!$F$43)/365,0),I1364*0.05,I1364+U1364)</f>
        <v>17446.703300259647</v>
      </c>
      <c r="J1365" s="70">
        <f>IF(D1365&lt;Overview!$F$16,1,'='!G1365/Overview!$F$26)</f>
        <v>149.38810624178228</v>
      </c>
      <c r="K1365" s="71">
        <f>IF(D1365&lt;Overview!$F$17,'='!G1365/Overview!$F$26,Overview!$F$33)</f>
        <v>9.1428571428571423</v>
      </c>
      <c r="L1365" s="72">
        <f t="shared" si="131"/>
        <v>9.1428571428571423</v>
      </c>
      <c r="M1365" s="81">
        <f>MIN(1,Overview!$F$44*F1365*(G1365-Overview!$F$25)^2+0.2)</f>
        <v>1</v>
      </c>
      <c r="N1365" s="48">
        <f>L1365*F1365*Overview!$F$8</f>
        <v>0.12482270400293095</v>
      </c>
      <c r="O1365" s="48">
        <f>F1365*Overview!$F$6</f>
        <v>2.3686817229354781E-3</v>
      </c>
      <c r="P1365" s="122">
        <f>N1365*(H1365/G1365-(1+Overview!$F$35/'='!G1365)/(Overview!$F$37*Overview!$F$33))/('='!H1365+Overview!$F$36)</f>
        <v>5.4467931504383733E-4</v>
      </c>
      <c r="Q1365" s="128">
        <f>(N1365/G1365-P1365)*H1365*Overview!$F$29*'='!G1365^3</f>
        <v>779.66742085456917</v>
      </c>
      <c r="R1365" s="57">
        <f t="shared" si="126"/>
        <v>0</v>
      </c>
      <c r="S1365" s="58">
        <f t="shared" si="127"/>
        <v>6.2653830765271878E-4</v>
      </c>
      <c r="T1365" s="58">
        <f>IF(D1365&lt;Overview!$F$18,(1-Overview!$F$9)*'='!Q1365-'='!D1365*'='!O1365,0)</f>
        <v>0</v>
      </c>
      <c r="U1365" s="54">
        <f>IF(D1365&gt;=Overview!$F$18,(1-Overview!$F$9)*'='!Q1365-Overview!$F$18*'='!O1365,0)</f>
        <v>66.008170723677466</v>
      </c>
      <c r="V1365" s="2"/>
      <c r="W1365" s="112">
        <f>G1365/Overview!$F$19</f>
        <v>5.0950321189800247</v>
      </c>
      <c r="X1365" s="60">
        <f>G1365^3*(1+H1365*Overview!$F$38)</f>
        <v>51.660902601294147</v>
      </c>
      <c r="Y1365" s="61">
        <f>G1365^3*Overview!$F$42*(1+Overview!$F$38*H1365)+I1365*Overview!$F$39/Overview!$F$40</f>
        <v>5.4076197957095733</v>
      </c>
    </row>
    <row r="1366" spans="1:30">
      <c r="A1366" s="34">
        <v>1363</v>
      </c>
      <c r="B1366">
        <v>1</v>
      </c>
      <c r="C1366">
        <v>24</v>
      </c>
      <c r="D1366" s="149">
        <f t="shared" si="128"/>
        <v>178.09744310451387</v>
      </c>
      <c r="E1366" s="125">
        <f>B1366/(B1366+Overview!$F$22)</f>
        <v>0.58823529411764708</v>
      </c>
      <c r="F1366" s="118">
        <f>EXP(Overview!$F$21/Overview!$F$5-Overview!$F$21/('='!C1366+273.15))</f>
        <v>1.2060497570954571</v>
      </c>
      <c r="G1366" s="77">
        <f t="shared" si="129"/>
        <v>3.4514917924928232</v>
      </c>
      <c r="H1366" s="115">
        <f t="shared" si="130"/>
        <v>0.58823529411764708</v>
      </c>
      <c r="I1366" s="80">
        <f>IF((A1366-Overview!$F$43)/365=ROUND((A1366-Overview!$F$43)/365,0),I1365*0.05,I1365+U1365)</f>
        <v>17512.711470983326</v>
      </c>
      <c r="J1366" s="70">
        <f>IF(D1366&lt;Overview!$F$16,1,'='!G1366/Overview!$F$26)</f>
        <v>149.41522911224342</v>
      </c>
      <c r="K1366" s="71">
        <f>IF(D1366&lt;Overview!$F$17,'='!G1366/Overview!$F$26,Overview!$F$33)</f>
        <v>9.1428571428571423</v>
      </c>
      <c r="L1366" s="72">
        <f t="shared" si="131"/>
        <v>9.1428571428571423</v>
      </c>
      <c r="M1366" s="81">
        <f>MIN(1,Overview!$F$44*F1366*(G1366-Overview!$F$25)^2+0.2)</f>
        <v>1</v>
      </c>
      <c r="N1366" s="48">
        <f>L1366*F1366*Overview!$F$8</f>
        <v>0.12482270400293095</v>
      </c>
      <c r="O1366" s="48">
        <f>F1366*Overview!$F$6</f>
        <v>2.3686817229354781E-3</v>
      </c>
      <c r="P1366" s="122">
        <f>N1366*(H1366/G1366-(1+Overview!$F$35/'='!G1366)/(Overview!$F$37*Overview!$F$33))/('='!H1366+Overview!$F$36)</f>
        <v>5.435514534677284E-4</v>
      </c>
      <c r="Q1366" s="128">
        <f>(N1366/G1366-P1366)*H1366*Overview!$F$29*'='!G1366^3</f>
        <v>779.97309000754956</v>
      </c>
      <c r="R1366" s="57">
        <f t="shared" si="126"/>
        <v>0</v>
      </c>
      <c r="S1366" s="58">
        <f t="shared" si="127"/>
        <v>6.2535446014713649E-4</v>
      </c>
      <c r="T1366" s="58">
        <f>IF(D1366&lt;Overview!$F$18,(1-Overview!$F$9)*'='!Q1366-'='!D1366*'='!O1366,0)</f>
        <v>0</v>
      </c>
      <c r="U1366" s="54">
        <f>IF(D1366&gt;=Overview!$F$18,(1-Overview!$F$9)*'='!Q1366-Overview!$F$18*'='!O1366,0)</f>
        <v>66.034213735511401</v>
      </c>
      <c r="V1366" s="2"/>
      <c r="W1366" s="112">
        <f>G1366/Overview!$F$19</f>
        <v>5.095957171848255</v>
      </c>
      <c r="X1366" s="60">
        <f>G1366^3*(1+H1366*Overview!$F$38)</f>
        <v>51.689046335489088</v>
      </c>
      <c r="Y1366" s="61">
        <f>G1366^3*Overview!$F$42*(1+Overview!$F$38*H1366)+I1366*Overview!$F$39/Overview!$F$40</f>
        <v>5.4130210868422033</v>
      </c>
    </row>
    <row r="1367" spans="1:30">
      <c r="A1367" s="34">
        <v>1364</v>
      </c>
      <c r="B1367">
        <v>1</v>
      </c>
      <c r="C1367">
        <v>24</v>
      </c>
      <c r="D1367" s="149">
        <f t="shared" si="128"/>
        <v>178.09744310451387</v>
      </c>
      <c r="E1367" s="125">
        <f>B1367/(B1367+Overview!$F$22)</f>
        <v>0.58823529411764708</v>
      </c>
      <c r="F1367" s="118">
        <f>EXP(Overview!$F$21/Overview!$F$5-Overview!$F$21/('='!C1367+273.15))</f>
        <v>1.2060497570954571</v>
      </c>
      <c r="G1367" s="77">
        <f t="shared" si="129"/>
        <v>3.4521171469529706</v>
      </c>
      <c r="H1367" s="115">
        <f t="shared" si="130"/>
        <v>0.58823529411764708</v>
      </c>
      <c r="I1367" s="80">
        <f>IF((A1367-Overview!$F$43)/365=ROUND((A1367-Overview!$F$43)/365,0),I1366*0.05,I1366+U1366)</f>
        <v>17578.745684718837</v>
      </c>
      <c r="J1367" s="70">
        <f>IF(D1367&lt;Overview!$F$16,1,'='!G1367/Overview!$F$26)</f>
        <v>149.44230073389483</v>
      </c>
      <c r="K1367" s="71">
        <f>IF(D1367&lt;Overview!$F$17,'='!G1367/Overview!$F$26,Overview!$F$33)</f>
        <v>9.1428571428571423</v>
      </c>
      <c r="L1367" s="72">
        <f t="shared" si="131"/>
        <v>9.1428571428571423</v>
      </c>
      <c r="M1367" s="81">
        <f>MIN(1,Overview!$F$44*F1367*(G1367-Overview!$F$25)^2+0.2)</f>
        <v>1</v>
      </c>
      <c r="N1367" s="48">
        <f>L1367*F1367*Overview!$F$8</f>
        <v>0.12482270400293095</v>
      </c>
      <c r="O1367" s="48">
        <f>F1367*Overview!$F$6</f>
        <v>2.3686817229354781E-3</v>
      </c>
      <c r="P1367" s="122">
        <f>N1367*(H1367/G1367-(1+Overview!$F$35/'='!G1367)/(Overview!$F$37*Overview!$F$33))/('='!H1367+Overview!$F$36)</f>
        <v>5.4242613123258506E-4</v>
      </c>
      <c r="Q1367" s="128">
        <f>(N1367/G1367-P1367)*H1367*Overview!$F$29*'='!G1367^3</f>
        <v>780.27824916830446</v>
      </c>
      <c r="R1367" s="57">
        <f t="shared" si="126"/>
        <v>0</v>
      </c>
      <c r="S1367" s="58">
        <f t="shared" si="127"/>
        <v>6.2417284952778968E-4</v>
      </c>
      <c r="T1367" s="58">
        <f>IF(D1367&lt;Overview!$F$18,(1-Overview!$F$9)*'='!Q1367-'='!D1367*'='!O1367,0)</f>
        <v>0</v>
      </c>
      <c r="U1367" s="54">
        <f>IF(D1367&gt;=Overview!$F$18,(1-Overview!$F$9)*'='!Q1367-Overview!$F$18*'='!O1367,0)</f>
        <v>66.060213296007717</v>
      </c>
      <c r="V1367" s="2"/>
      <c r="W1367" s="112">
        <f>G1367/Overview!$F$19</f>
        <v>5.0968804768241114</v>
      </c>
      <c r="X1367" s="60">
        <f>G1367^3*(1+H1367*Overview!$F$38)</f>
        <v>51.717147082538823</v>
      </c>
      <c r="Y1367" s="61">
        <f>G1367^3*Overview!$F$42*(1+Overview!$F$38*H1367)+I1367*Overview!$F$39/Overview!$F$40</f>
        <v>5.4184196408190024</v>
      </c>
    </row>
    <row r="1368" spans="1:30">
      <c r="A1368" s="34">
        <v>1365</v>
      </c>
      <c r="B1368">
        <v>1</v>
      </c>
      <c r="C1368">
        <v>24</v>
      </c>
      <c r="D1368" s="149">
        <f t="shared" si="128"/>
        <v>178.09744310451387</v>
      </c>
      <c r="E1368" s="125">
        <f>B1368/(B1368+Overview!$F$22)</f>
        <v>0.58823529411764708</v>
      </c>
      <c r="F1368" s="118">
        <f>EXP(Overview!$F$21/Overview!$F$5-Overview!$F$21/('='!C1368+273.15))</f>
        <v>1.2060497570954571</v>
      </c>
      <c r="G1368" s="77">
        <f t="shared" si="129"/>
        <v>3.4527413198024983</v>
      </c>
      <c r="H1368" s="115">
        <f t="shared" si="130"/>
        <v>0.58823529411764708</v>
      </c>
      <c r="I1368" s="80">
        <f>IF((A1368-Overview!$F$43)/365=ROUND((A1368-Overview!$F$43)/365,0),I1367*0.05,I1367+U1367)</f>
        <v>17644.805898014845</v>
      </c>
      <c r="J1368" s="70">
        <f>IF(D1368&lt;Overview!$F$16,1,'='!G1368/Overview!$F$26)</f>
        <v>149.46932120357135</v>
      </c>
      <c r="K1368" s="71">
        <f>IF(D1368&lt;Overview!$F$17,'='!G1368/Overview!$F$26,Overview!$F$33)</f>
        <v>9.1428571428571423</v>
      </c>
      <c r="L1368" s="72">
        <f t="shared" si="131"/>
        <v>9.1428571428571423</v>
      </c>
      <c r="M1368" s="81">
        <f>MIN(1,Overview!$F$44*F1368*(G1368-Overview!$F$25)^2+0.2)</f>
        <v>1</v>
      </c>
      <c r="N1368" s="48">
        <f>L1368*F1368*Overview!$F$8</f>
        <v>0.12482270400293095</v>
      </c>
      <c r="O1368" s="48">
        <f>F1368*Overview!$F$6</f>
        <v>2.3686817229354781E-3</v>
      </c>
      <c r="P1368" s="122">
        <f>N1368*(H1368/G1368-(1+Overview!$F$35/'='!G1368)/(Overview!$F$37*Overview!$F$33))/('='!H1368+Overview!$F$36)</f>
        <v>5.4130334177803852E-4</v>
      </c>
      <c r="Q1368" s="128">
        <f>(N1368/G1368-P1368)*H1368*Overview!$F$29*'='!G1368^3</f>
        <v>780.58289904977312</v>
      </c>
      <c r="R1368" s="57">
        <f t="shared" si="126"/>
        <v>0</v>
      </c>
      <c r="S1368" s="58">
        <f t="shared" si="127"/>
        <v>6.2299347156806917E-4</v>
      </c>
      <c r="T1368" s="58">
        <f>IF(D1368&lt;Overview!$F$18,(1-Overview!$F$9)*'='!Q1368-'='!D1368*'='!O1368,0)</f>
        <v>0</v>
      </c>
      <c r="U1368" s="54">
        <f>IF(D1368&gt;=Overview!$F$18,(1-Overview!$F$9)*'='!Q1368-Overview!$F$18*'='!O1368,0)</f>
        <v>66.086169465908839</v>
      </c>
      <c r="V1368" s="2"/>
      <c r="W1368" s="112">
        <f>G1368/Overview!$F$19</f>
        <v>5.0978020372102444</v>
      </c>
      <c r="X1368" s="60">
        <f>G1368^3*(1+H1368*Overview!$F$38)</f>
        <v>51.745204887033175</v>
      </c>
      <c r="Y1368" s="61">
        <f>G1368^3*Overview!$F$42*(1+Overview!$F$38*H1368)+I1368*Overview!$F$39/Overview!$F$40</f>
        <v>5.4238154597649038</v>
      </c>
    </row>
    <row r="1369" spans="1:30">
      <c r="A1369" s="34">
        <v>1366</v>
      </c>
      <c r="B1369">
        <v>1</v>
      </c>
      <c r="C1369">
        <v>24</v>
      </c>
      <c r="D1369" s="149">
        <f t="shared" si="128"/>
        <v>178.09744310451387</v>
      </c>
      <c r="E1369" s="125">
        <f>B1369/(B1369+Overview!$F$22)</f>
        <v>0.58823529411764708</v>
      </c>
      <c r="F1369" s="118">
        <f>EXP(Overview!$F$21/Overview!$F$5-Overview!$F$21/('='!C1369+273.15))</f>
        <v>1.2060497570954571</v>
      </c>
      <c r="G1369" s="77">
        <f t="shared" si="129"/>
        <v>3.4533643132740663</v>
      </c>
      <c r="H1369" s="115">
        <f t="shared" si="130"/>
        <v>0.58823529411764708</v>
      </c>
      <c r="I1369" s="80">
        <f>IF((A1369-Overview!$F$43)/365=ROUND((A1369-Overview!$F$43)/365,0),I1368*0.05,I1368+U1368)</f>
        <v>17710.892067480756</v>
      </c>
      <c r="J1369" s="70">
        <f>IF(D1369&lt;Overview!$F$16,1,'='!G1369/Overview!$F$26)</f>
        <v>149.49629061792496</v>
      </c>
      <c r="K1369" s="71">
        <f>IF(D1369&lt;Overview!$F$17,'='!G1369/Overview!$F$26,Overview!$F$33)</f>
        <v>9.1428571428571423</v>
      </c>
      <c r="L1369" s="72">
        <f t="shared" si="131"/>
        <v>9.1428571428571423</v>
      </c>
      <c r="M1369" s="81">
        <f>MIN(1,Overview!$F$44*F1369*(G1369-Overview!$F$25)^2+0.2)</f>
        <v>1</v>
      </c>
      <c r="N1369" s="48">
        <f>L1369*F1369*Overview!$F$8</f>
        <v>0.12482270400293095</v>
      </c>
      <c r="O1369" s="48">
        <f>F1369*Overview!$F$6</f>
        <v>2.3686817229354781E-3</v>
      </c>
      <c r="P1369" s="122">
        <f>N1369*(H1369/G1369-(1+Overview!$F$35/'='!G1369)/(Overview!$F$37*Overview!$F$33))/('='!H1369+Overview!$F$36)</f>
        <v>5.4018307856418116E-4</v>
      </c>
      <c r="Q1369" s="128">
        <f>(N1369/G1369-P1369)*H1369*Overview!$F$29*'='!G1369^3</f>
        <v>780.88704036446848</v>
      </c>
      <c r="R1369" s="57">
        <f t="shared" si="126"/>
        <v>0</v>
      </c>
      <c r="S1369" s="58">
        <f t="shared" si="127"/>
        <v>6.2181632204935482E-4</v>
      </c>
      <c r="T1369" s="58">
        <f>IF(D1369&lt;Overview!$F$18,(1-Overview!$F$9)*'='!Q1369-'='!D1369*'='!O1369,0)</f>
        <v>0</v>
      </c>
      <c r="U1369" s="54">
        <f>IF(D1369&gt;=Overview!$F$18,(1-Overview!$F$9)*'='!Q1369-Overview!$F$18*'='!O1369,0)</f>
        <v>66.112082305920879</v>
      </c>
      <c r="V1369" s="2"/>
      <c r="W1369" s="112">
        <f>G1369/Overview!$F$19</f>
        <v>5.0987218563030652</v>
      </c>
      <c r="X1369" s="60">
        <f>G1369^3*(1+H1369*Overview!$F$38)</f>
        <v>51.773219793605712</v>
      </c>
      <c r="Y1369" s="61">
        <f>G1369^3*Overview!$F$42*(1+Overview!$F$38*H1369)+I1369*Overview!$F$39/Overview!$F$40</f>
        <v>5.429208545811405</v>
      </c>
    </row>
    <row r="1370" spans="1:30">
      <c r="A1370" s="34">
        <v>1367</v>
      </c>
      <c r="B1370">
        <v>1</v>
      </c>
      <c r="C1370">
        <v>24</v>
      </c>
      <c r="D1370" s="149">
        <f t="shared" si="128"/>
        <v>178.09744310451387</v>
      </c>
      <c r="E1370" s="125">
        <f>B1370/(B1370+Overview!$F$22)</f>
        <v>0.58823529411764708</v>
      </c>
      <c r="F1370" s="118">
        <f>EXP(Overview!$F$21/Overview!$F$5-Overview!$F$21/('='!C1370+273.15))</f>
        <v>1.2060497570954571</v>
      </c>
      <c r="G1370" s="77">
        <f t="shared" si="129"/>
        <v>3.4539861295961156</v>
      </c>
      <c r="H1370" s="115">
        <f t="shared" si="130"/>
        <v>0.58823529411764708</v>
      </c>
      <c r="I1370" s="80">
        <f>IF((A1370-Overview!$F$43)/365=ROUND((A1370-Overview!$F$43)/365,0),I1369*0.05,I1369+U1369)</f>
        <v>17777.004149786677</v>
      </c>
      <c r="J1370" s="70">
        <f>IF(D1370&lt;Overview!$F$16,1,'='!G1370/Overview!$F$26)</f>
        <v>149.52320907342494</v>
      </c>
      <c r="K1370" s="71">
        <f>IF(D1370&lt;Overview!$F$17,'='!G1370/Overview!$F$26,Overview!$F$33)</f>
        <v>9.1428571428571423</v>
      </c>
      <c r="L1370" s="72">
        <f t="shared" si="131"/>
        <v>9.1428571428571423</v>
      </c>
      <c r="M1370" s="81">
        <f>MIN(1,Overview!$F$44*F1370*(G1370-Overview!$F$25)^2+0.2)</f>
        <v>1</v>
      </c>
      <c r="N1370" s="48">
        <f>L1370*F1370*Overview!$F$8</f>
        <v>0.12482270400293095</v>
      </c>
      <c r="O1370" s="48">
        <f>F1370*Overview!$F$6</f>
        <v>2.3686817229354781E-3</v>
      </c>
      <c r="P1370" s="122">
        <f>N1370*(H1370/G1370-(1+Overview!$F$35/'='!G1370)/(Overview!$F$37*Overview!$F$33))/('='!H1370+Overview!$F$36)</f>
        <v>5.3906533507148177E-4</v>
      </c>
      <c r="Q1370" s="128">
        <f>(N1370/G1370-P1370)*H1370*Overview!$F$29*'='!G1370^3</f>
        <v>781.19067382447486</v>
      </c>
      <c r="R1370" s="57">
        <f t="shared" si="126"/>
        <v>0</v>
      </c>
      <c r="S1370" s="58">
        <f t="shared" si="127"/>
        <v>6.2064139676099354E-4</v>
      </c>
      <c r="T1370" s="58">
        <f>IF(D1370&lt;Overview!$F$18,(1-Overview!$F$9)*'='!Q1370-'='!D1370*'='!O1370,0)</f>
        <v>0</v>
      </c>
      <c r="U1370" s="54">
        <f>IF(D1370&gt;=Overview!$F$18,(1-Overview!$F$9)*'='!Q1370-Overview!$F$18*'='!O1370,0)</f>
        <v>66.13795187671343</v>
      </c>
      <c r="V1370" s="2"/>
      <c r="W1370" s="112">
        <f>G1370/Overview!$F$19</f>
        <v>5.0996399373927588</v>
      </c>
      <c r="X1370" s="60">
        <f>G1370^3*(1+H1370*Overview!$F$38)</f>
        <v>51.801191846933065</v>
      </c>
      <c r="Y1370" s="61">
        <f>G1370^3*Overview!$F$42*(1+Overview!$F$38*H1370)+I1370*Overview!$F$39/Overview!$F$40</f>
        <v>5.4345989010965248</v>
      </c>
    </row>
    <row r="1371" spans="1:30">
      <c r="A1371" s="34">
        <v>1368</v>
      </c>
      <c r="B1371">
        <v>1</v>
      </c>
      <c r="C1371">
        <v>24</v>
      </c>
      <c r="D1371" s="149">
        <f t="shared" si="128"/>
        <v>178.09744310451387</v>
      </c>
      <c r="E1371" s="125">
        <f>B1371/(B1371+Overview!$F$22)</f>
        <v>0.58823529411764708</v>
      </c>
      <c r="F1371" s="118">
        <f>EXP(Overview!$F$21/Overview!$F$5-Overview!$F$21/('='!C1371+273.15))</f>
        <v>1.2060497570954571</v>
      </c>
      <c r="G1371" s="77">
        <f t="shared" si="129"/>
        <v>3.4546067709928767</v>
      </c>
      <c r="H1371" s="115">
        <f t="shared" si="130"/>
        <v>0.58823529411764708</v>
      </c>
      <c r="I1371" s="80">
        <f>IF((A1371-Overview!$F$43)/365=ROUND((A1371-Overview!$F$43)/365,0),I1370*0.05,I1370+U1370)</f>
        <v>17843.14210166339</v>
      </c>
      <c r="J1371" s="70">
        <f>IF(D1371&lt;Overview!$F$16,1,'='!G1371/Overview!$F$26)</f>
        <v>149.55007666635831</v>
      </c>
      <c r="K1371" s="71">
        <f>IF(D1371&lt;Overview!$F$17,'='!G1371/Overview!$F$26,Overview!$F$33)</f>
        <v>9.1428571428571423</v>
      </c>
      <c r="L1371" s="72">
        <f t="shared" si="131"/>
        <v>9.1428571428571423</v>
      </c>
      <c r="M1371" s="81">
        <f>MIN(1,Overview!$F$44*F1371*(G1371-Overview!$F$25)^2+0.2)</f>
        <v>1</v>
      </c>
      <c r="N1371" s="48">
        <f>L1371*F1371*Overview!$F$8</f>
        <v>0.12482270400293095</v>
      </c>
      <c r="O1371" s="48">
        <f>F1371*Overview!$F$6</f>
        <v>2.3686817229354781E-3</v>
      </c>
      <c r="P1371" s="122">
        <f>N1371*(H1371/G1371-(1+Overview!$F$35/'='!G1371)/(Overview!$F$37*Overview!$F$33))/('='!H1371+Overview!$F$36)</f>
        <v>5.379501048007122E-4</v>
      </c>
      <c r="Q1371" s="128">
        <f>(N1371/G1371-P1371)*H1371*Overview!$F$29*'='!G1371^3</f>
        <v>781.49380014144708</v>
      </c>
      <c r="R1371" s="57">
        <f t="shared" si="126"/>
        <v>0</v>
      </c>
      <c r="S1371" s="58">
        <f t="shared" si="127"/>
        <v>6.194686915002894E-4</v>
      </c>
      <c r="T1371" s="58">
        <f>IF(D1371&lt;Overview!$F$18,(1-Overview!$F$9)*'='!Q1371-'='!D1371*'='!O1371,0)</f>
        <v>0</v>
      </c>
      <c r="U1371" s="54">
        <f>IF(D1371&gt;=Overview!$F$18,(1-Overview!$F$9)*'='!Q1371-Overview!$F$18*'='!O1371,0)</f>
        <v>66.163778238919463</v>
      </c>
      <c r="V1371" s="2"/>
      <c r="W1371" s="112">
        <f>G1371/Overview!$F$19</f>
        <v>5.1005562837632903</v>
      </c>
      <c r="X1371" s="60">
        <f>G1371^3*(1+H1371*Overview!$F$38)</f>
        <v>51.829121091734578</v>
      </c>
      <c r="Y1371" s="61">
        <f>G1371^3*Overview!$F$42*(1+Overview!$F$38*H1371)+I1371*Overview!$F$39/Overview!$F$40</f>
        <v>5.4399865277647574</v>
      </c>
    </row>
    <row r="1372" spans="1:30">
      <c r="A1372" s="34">
        <v>1369</v>
      </c>
      <c r="B1372">
        <v>1</v>
      </c>
      <c r="C1372">
        <v>24</v>
      </c>
      <c r="D1372" s="149">
        <f t="shared" si="128"/>
        <v>178.09744310451387</v>
      </c>
      <c r="E1372" s="125">
        <f>B1372/(B1372+Overview!$F$22)</f>
        <v>0.58823529411764708</v>
      </c>
      <c r="F1372" s="118">
        <f>EXP(Overview!$F$21/Overview!$F$5-Overview!$F$21/('='!C1372+273.15))</f>
        <v>1.2060497570954571</v>
      </c>
      <c r="G1372" s="77">
        <f t="shared" si="129"/>
        <v>3.4552262396843769</v>
      </c>
      <c r="H1372" s="115">
        <f t="shared" si="130"/>
        <v>0.58823529411764708</v>
      </c>
      <c r="I1372" s="80">
        <f>IF((A1372-Overview!$F$43)/365=ROUND((A1372-Overview!$F$43)/365,0),I1371*0.05,I1371+U1371)</f>
        <v>17909.305879902309</v>
      </c>
      <c r="J1372" s="70">
        <f>IF(D1372&lt;Overview!$F$16,1,'='!G1372/Overview!$F$26)</f>
        <v>149.57689349283018</v>
      </c>
      <c r="K1372" s="71">
        <f>IF(D1372&lt;Overview!$F$17,'='!G1372/Overview!$F$26,Overview!$F$33)</f>
        <v>9.1428571428571423</v>
      </c>
      <c r="L1372" s="72">
        <f t="shared" si="131"/>
        <v>9.1428571428571423</v>
      </c>
      <c r="M1372" s="81">
        <f>MIN(1,Overview!$F$44*F1372*(G1372-Overview!$F$25)^2+0.2)</f>
        <v>1</v>
      </c>
      <c r="N1372" s="48">
        <f>L1372*F1372*Overview!$F$8</f>
        <v>0.12482270400293095</v>
      </c>
      <c r="O1372" s="48">
        <f>F1372*Overview!$F$6</f>
        <v>2.3686817229354781E-3</v>
      </c>
      <c r="P1372" s="122">
        <f>N1372*(H1372/G1372-(1+Overview!$F$35/'='!G1372)/(Overview!$F$37*Overview!$F$33))/('='!H1372+Overview!$F$36)</f>
        <v>5.3683738127287099E-4</v>
      </c>
      <c r="Q1372" s="128">
        <f>(N1372/G1372-P1372)*H1372*Overview!$F$29*'='!G1372^3</f>
        <v>781.7964200266058</v>
      </c>
      <c r="R1372" s="57">
        <f t="shared" si="126"/>
        <v>0</v>
      </c>
      <c r="S1372" s="58">
        <f t="shared" si="127"/>
        <v>6.1829820207249012E-4</v>
      </c>
      <c r="T1372" s="58">
        <f>IF(D1372&lt;Overview!$F$18,(1-Overview!$F$9)*'='!Q1372-'='!D1372*'='!O1372,0)</f>
        <v>0</v>
      </c>
      <c r="U1372" s="54">
        <f>IF(D1372&gt;=Overview!$F$18,(1-Overview!$F$9)*'='!Q1372-Overview!$F$18*'='!O1372,0)</f>
        <v>66.189561453134985</v>
      </c>
      <c r="V1372" s="2"/>
      <c r="W1372" s="112">
        <f>G1372/Overview!$F$19</f>
        <v>5.1014708986924209</v>
      </c>
      <c r="X1372" s="60">
        <f>G1372^3*(1+H1372*Overview!$F$38)</f>
        <v>51.857007572771671</v>
      </c>
      <c r="Y1372" s="61">
        <f>G1372^3*Overview!$F$42*(1+Overview!$F$38*H1372)+I1372*Overview!$F$39/Overview!$F$40</f>
        <v>5.4453714279670233</v>
      </c>
    </row>
    <row r="1373" spans="1:30">
      <c r="A1373" s="34">
        <v>1370</v>
      </c>
      <c r="B1373">
        <v>1</v>
      </c>
      <c r="C1373">
        <v>24</v>
      </c>
      <c r="D1373" s="149">
        <f t="shared" si="128"/>
        <v>178.09744310451387</v>
      </c>
      <c r="E1373" s="125">
        <f>B1373/(B1373+Overview!$F$22)</f>
        <v>0.58823529411764708</v>
      </c>
      <c r="F1373" s="118">
        <f>EXP(Overview!$F$21/Overview!$F$5-Overview!$F$21/('='!C1373+273.15))</f>
        <v>1.2060497570954571</v>
      </c>
      <c r="G1373" s="77">
        <f t="shared" si="129"/>
        <v>3.4558445378864495</v>
      </c>
      <c r="H1373" s="115">
        <f t="shared" si="130"/>
        <v>0.58823529411764708</v>
      </c>
      <c r="I1373" s="80">
        <f>IF((A1373-Overview!$F$43)/365=ROUND((A1373-Overview!$F$43)/365,0),I1372*0.05,I1372+U1372)</f>
        <v>17975.495441355444</v>
      </c>
      <c r="J1373" s="70">
        <f>IF(D1373&lt;Overview!$F$16,1,'='!G1373/Overview!$F$26)</f>
        <v>149.60365964876405</v>
      </c>
      <c r="K1373" s="71">
        <f>IF(D1373&lt;Overview!$F$17,'='!G1373/Overview!$F$26,Overview!$F$33)</f>
        <v>9.1428571428571423</v>
      </c>
      <c r="L1373" s="72">
        <f t="shared" si="131"/>
        <v>9.1428571428571423</v>
      </c>
      <c r="M1373" s="81">
        <f>MIN(1,Overview!$F$44*F1373*(G1373-Overview!$F$25)^2+0.2)</f>
        <v>1</v>
      </c>
      <c r="N1373" s="48">
        <f>L1373*F1373*Overview!$F$8</f>
        <v>0.12482270400293095</v>
      </c>
      <c r="O1373" s="48">
        <f>F1373*Overview!$F$6</f>
        <v>2.3686817229354781E-3</v>
      </c>
      <c r="P1373" s="122">
        <f>N1373*(H1373/G1373-(1+Overview!$F$35/'='!G1373)/(Overview!$F$37*Overview!$F$33))/('='!H1373+Overview!$F$36)</f>
        <v>5.3572715802910017E-4</v>
      </c>
      <c r="Q1373" s="128">
        <f>(N1373/G1373-P1373)*H1373*Overview!$F$29*'='!G1373^3</f>
        <v>782.09853419073636</v>
      </c>
      <c r="R1373" s="57">
        <f t="shared" si="126"/>
        <v>0</v>
      </c>
      <c r="S1373" s="58">
        <f t="shared" si="127"/>
        <v>6.1712992429076546E-4</v>
      </c>
      <c r="T1373" s="58">
        <f>IF(D1373&lt;Overview!$F$18,(1-Overview!$F$9)*'='!Q1373-'='!D1373*'='!O1373,0)</f>
        <v>0</v>
      </c>
      <c r="U1373" s="54">
        <f>IF(D1373&gt;=Overview!$F$18,(1-Overview!$F$9)*'='!Q1373-Overview!$F$18*'='!O1373,0)</f>
        <v>66.215301579918915</v>
      </c>
      <c r="V1373" s="2"/>
      <c r="W1373" s="112">
        <f>G1373/Overview!$F$19</f>
        <v>5.1023837854517193</v>
      </c>
      <c r="X1373" s="60">
        <f>G1373^3*(1+H1373*Overview!$F$38)</f>
        <v>51.884851334847447</v>
      </c>
      <c r="Y1373" s="61">
        <f>G1373^3*Overview!$F$42*(1+Overview!$F$38*H1373)+I1373*Overview!$F$39/Overview!$F$40</f>
        <v>5.4507536038606244</v>
      </c>
    </row>
    <row r="1374" spans="1:30">
      <c r="A1374" s="34">
        <v>1371</v>
      </c>
      <c r="B1374">
        <v>1</v>
      </c>
      <c r="C1374">
        <v>24</v>
      </c>
      <c r="D1374" s="149">
        <f t="shared" si="128"/>
        <v>178.09744310451387</v>
      </c>
      <c r="E1374" s="125">
        <f>B1374/(B1374+Overview!$F$22)</f>
        <v>0.58823529411764708</v>
      </c>
      <c r="F1374" s="118">
        <f>EXP(Overview!$F$21/Overview!$F$5-Overview!$F$21/('='!C1374+273.15))</f>
        <v>1.2060497570954571</v>
      </c>
      <c r="G1374" s="77">
        <f t="shared" si="129"/>
        <v>3.4564616678107405</v>
      </c>
      <c r="H1374" s="115">
        <f t="shared" si="130"/>
        <v>0.58823529411764708</v>
      </c>
      <c r="I1374" s="80">
        <f>IF((A1374-Overview!$F$43)/365=ROUND((A1374-Overview!$F$43)/365,0),I1373*0.05,I1373+U1373)</f>
        <v>18041.710742935364</v>
      </c>
      <c r="J1374" s="70">
        <f>IF(D1374&lt;Overview!$F$16,1,'='!G1374/Overview!$F$26)</f>
        <v>149.6303752299022</v>
      </c>
      <c r="K1374" s="71">
        <f>IF(D1374&lt;Overview!$F$17,'='!G1374/Overview!$F$26,Overview!$F$33)</f>
        <v>9.1428571428571423</v>
      </c>
      <c r="L1374" s="72">
        <f t="shared" si="131"/>
        <v>9.1428571428571423</v>
      </c>
      <c r="M1374" s="81">
        <f>MIN(1,Overview!$F$44*F1374*(G1374-Overview!$F$25)^2+0.2)</f>
        <v>1</v>
      </c>
      <c r="N1374" s="48">
        <f>L1374*F1374*Overview!$F$8</f>
        <v>0.12482270400293095</v>
      </c>
      <c r="O1374" s="48">
        <f>F1374*Overview!$F$6</f>
        <v>2.3686817229354781E-3</v>
      </c>
      <c r="P1374" s="122">
        <f>N1374*(H1374/G1374-(1+Overview!$F$35/'='!G1374)/(Overview!$F$37*Overview!$F$33))/('='!H1374+Overview!$F$36)</f>
        <v>5.3461942863061447E-4</v>
      </c>
      <c r="Q1374" s="128">
        <f>(N1374/G1374-P1374)*H1374*Overview!$F$29*'='!G1374^3</f>
        <v>782.40014334418629</v>
      </c>
      <c r="R1374" s="57">
        <f t="shared" si="126"/>
        <v>0</v>
      </c>
      <c r="S1374" s="58">
        <f t="shared" si="127"/>
        <v>6.1596385397619962E-4</v>
      </c>
      <c r="T1374" s="58">
        <f>IF(D1374&lt;Overview!$F$18,(1-Overview!$F$9)*'='!Q1374-'='!D1374*'='!O1374,0)</f>
        <v>0</v>
      </c>
      <c r="U1374" s="54">
        <f>IF(D1374&gt;=Overview!$F$18,(1-Overview!$F$9)*'='!Q1374-Overview!$F$18*'='!O1374,0)</f>
        <v>66.240998679792838</v>
      </c>
      <c r="V1374" s="2"/>
      <c r="W1374" s="112">
        <f>G1374/Overview!$F$19</f>
        <v>5.103294947306571</v>
      </c>
      <c r="X1374" s="60">
        <f>G1374^3*(1+H1374*Overview!$F$38)</f>
        <v>51.912652422806133</v>
      </c>
      <c r="Y1374" s="61">
        <f>G1374^3*Overview!$F$42*(1+Overview!$F$38*H1374)+I1374*Overview!$F$39/Overview!$F$40</f>
        <v>5.4561330576091978</v>
      </c>
    </row>
    <row r="1375" spans="1:30">
      <c r="A1375" s="34">
        <v>1372</v>
      </c>
      <c r="B1375">
        <v>1</v>
      </c>
      <c r="C1375">
        <v>24</v>
      </c>
      <c r="D1375" s="149">
        <f t="shared" si="128"/>
        <v>178.09744310451387</v>
      </c>
      <c r="E1375" s="125">
        <f>B1375/(B1375+Overview!$F$22)</f>
        <v>0.58823529411764708</v>
      </c>
      <c r="F1375" s="118">
        <f>EXP(Overview!$F$21/Overview!$F$5-Overview!$F$21/('='!C1375+273.15))</f>
        <v>1.2060497570954571</v>
      </c>
      <c r="G1375" s="77">
        <f t="shared" si="129"/>
        <v>3.4570776316647165</v>
      </c>
      <c r="H1375" s="115">
        <f t="shared" si="130"/>
        <v>0.58823529411764708</v>
      </c>
      <c r="I1375" s="80">
        <f>IF((A1375-Overview!$F$43)/365=ROUND((A1375-Overview!$F$43)/365,0),I1374*0.05,I1374+U1374)</f>
        <v>18107.951741615158</v>
      </c>
      <c r="J1375" s="70">
        <f>IF(D1375&lt;Overview!$F$16,1,'='!G1375/Overview!$F$26)</f>
        <v>149.65704033180592</v>
      </c>
      <c r="K1375" s="71">
        <f>IF(D1375&lt;Overview!$F$17,'='!G1375/Overview!$F$26,Overview!$F$33)</f>
        <v>9.1428571428571423</v>
      </c>
      <c r="L1375" s="72">
        <f t="shared" si="131"/>
        <v>9.1428571428571423</v>
      </c>
      <c r="M1375" s="81">
        <f>MIN(1,Overview!$F$44*F1375*(G1375-Overview!$F$25)^2+0.2)</f>
        <v>1</v>
      </c>
      <c r="N1375" s="48">
        <f>L1375*F1375*Overview!$F$8</f>
        <v>0.12482270400293095</v>
      </c>
      <c r="O1375" s="48">
        <f>F1375*Overview!$F$6</f>
        <v>2.3686817229354781E-3</v>
      </c>
      <c r="P1375" s="122">
        <f>N1375*(H1375/G1375-(1+Overview!$F$35/'='!G1375)/(Overview!$F$37*Overview!$F$33))/('='!H1375+Overview!$F$36)</f>
        <v>5.3351418665862228E-4</v>
      </c>
      <c r="Q1375" s="128">
        <f>(N1375/G1375-P1375)*H1375*Overview!$F$29*'='!G1375^3</f>
        <v>782.70124819686191</v>
      </c>
      <c r="R1375" s="57">
        <f t="shared" si="126"/>
        <v>0</v>
      </c>
      <c r="S1375" s="58">
        <f t="shared" si="127"/>
        <v>6.1479998695777242E-4</v>
      </c>
      <c r="T1375" s="58">
        <f>IF(D1375&lt;Overview!$F$18,(1-Overview!$F$9)*'='!Q1375-'='!D1375*'='!O1375,0)</f>
        <v>0</v>
      </c>
      <c r="U1375" s="54">
        <f>IF(D1375&gt;=Overview!$F$18,(1-Overview!$F$9)*'='!Q1375-Overview!$F$18*'='!O1375,0)</f>
        <v>66.26665281324081</v>
      </c>
      <c r="V1375" s="2"/>
      <c r="W1375" s="112">
        <f>G1375/Overview!$F$19</f>
        <v>5.1042043875161918</v>
      </c>
      <c r="X1375" s="60">
        <f>G1375^3*(1+H1375*Overview!$F$38)</f>
        <v>51.940410881532578</v>
      </c>
      <c r="Y1375" s="61">
        <f>G1375^3*Overview!$F$42*(1+Overview!$F$38*H1375)+I1375*Overview!$F$39/Overview!$F$40</f>
        <v>5.4615097913826638</v>
      </c>
    </row>
    <row r="1376" spans="1:30">
      <c r="A1376" s="34">
        <v>1373</v>
      </c>
      <c r="B1376">
        <v>1</v>
      </c>
      <c r="C1376">
        <v>24</v>
      </c>
      <c r="D1376" s="149">
        <f t="shared" si="128"/>
        <v>178.09744310451387</v>
      </c>
      <c r="E1376" s="125">
        <f>B1376/(B1376+Overview!$F$22)</f>
        <v>0.58823529411764708</v>
      </c>
      <c r="F1376" s="118">
        <f>EXP(Overview!$F$21/Overview!$F$5-Overview!$F$21/('='!C1376+273.15))</f>
        <v>1.2060497570954571</v>
      </c>
      <c r="G1376" s="77">
        <f t="shared" si="129"/>
        <v>3.4576924316516742</v>
      </c>
      <c r="H1376" s="115">
        <f t="shared" si="130"/>
        <v>0.58823529411764708</v>
      </c>
      <c r="I1376" s="80">
        <f>IF((A1376-Overview!$F$43)/365=ROUND((A1376-Overview!$F$43)/365,0),I1375*0.05,I1375+U1375)</f>
        <v>18174.218394428397</v>
      </c>
      <c r="J1376" s="70">
        <f>IF(D1376&lt;Overview!$F$16,1,'='!G1376/Overview!$F$26)</f>
        <v>149.68365504985604</v>
      </c>
      <c r="K1376" s="71">
        <f>IF(D1376&lt;Overview!$F$17,'='!G1376/Overview!$F$26,Overview!$F$33)</f>
        <v>9.1428571428571423</v>
      </c>
      <c r="L1376" s="72">
        <f t="shared" si="131"/>
        <v>9.1428571428571423</v>
      </c>
      <c r="M1376" s="81">
        <f>MIN(1,Overview!$F$44*F1376*(G1376-Overview!$F$25)^2+0.2)</f>
        <v>1</v>
      </c>
      <c r="N1376" s="48">
        <f>L1376*F1376*Overview!$F$8</f>
        <v>0.12482270400293095</v>
      </c>
      <c r="O1376" s="48">
        <f>F1376*Overview!$F$6</f>
        <v>2.3686817229354781E-3</v>
      </c>
      <c r="P1376" s="122">
        <f>N1376*(H1376/G1376-(1+Overview!$F$35/'='!G1376)/(Overview!$F$37*Overview!$F$33))/('='!H1376+Overview!$F$36)</f>
        <v>5.3241142571424586E-4</v>
      </c>
      <c r="Q1376" s="128">
        <f>(N1376/G1376-P1376)*H1376*Overview!$F$29*'='!G1376^3</f>
        <v>783.0018494582273</v>
      </c>
      <c r="R1376" s="57">
        <f t="shared" si="126"/>
        <v>0</v>
      </c>
      <c r="S1376" s="58">
        <f t="shared" si="127"/>
        <v>6.136383190723418E-4</v>
      </c>
      <c r="T1376" s="58">
        <f>IF(D1376&lt;Overview!$F$18,(1-Overview!$F$9)*'='!Q1376-'='!D1376*'='!O1376,0)</f>
        <v>0</v>
      </c>
      <c r="U1376" s="54">
        <f>IF(D1376&gt;=Overview!$F$18,(1-Overview!$F$9)*'='!Q1376-Overview!$F$18*'='!O1376,0)</f>
        <v>66.292264040709142</v>
      </c>
      <c r="V1376" s="2"/>
      <c r="W1376" s="112">
        <f>G1376/Overview!$F$19</f>
        <v>5.10511210933364</v>
      </c>
      <c r="X1376" s="60">
        <f>G1376^3*(1+H1376*Overview!$F$38)</f>
        <v>51.968126755951836</v>
      </c>
      <c r="Y1376" s="61">
        <f>G1376^3*Overview!$F$42*(1+Overview!$F$38*H1376)+I1376*Overview!$F$39/Overview!$F$40</f>
        <v>5.4668838073571902</v>
      </c>
    </row>
    <row r="1377" spans="1:25">
      <c r="A1377" s="34">
        <v>1374</v>
      </c>
      <c r="B1377">
        <v>1</v>
      </c>
      <c r="C1377">
        <v>24</v>
      </c>
      <c r="D1377" s="149">
        <f t="shared" si="128"/>
        <v>178.09744310451387</v>
      </c>
      <c r="E1377" s="125">
        <f>B1377/(B1377+Overview!$F$22)</f>
        <v>0.58823529411764708</v>
      </c>
      <c r="F1377" s="118">
        <f>EXP(Overview!$F$21/Overview!$F$5-Overview!$F$21/('='!C1377+273.15))</f>
        <v>1.2060497570954571</v>
      </c>
      <c r="G1377" s="77">
        <f t="shared" si="129"/>
        <v>3.4583060699707464</v>
      </c>
      <c r="H1377" s="115">
        <f t="shared" si="130"/>
        <v>0.58823529411764708</v>
      </c>
      <c r="I1377" s="80">
        <f>IF((A1377-Overview!$F$43)/365=ROUND((A1377-Overview!$F$43)/365,0),I1376*0.05,I1376+U1376)</f>
        <v>18240.510658469106</v>
      </c>
      <c r="J1377" s="70">
        <f>IF(D1377&lt;Overview!$F$16,1,'='!G1377/Overview!$F$26)</f>
        <v>149.71021947925308</v>
      </c>
      <c r="K1377" s="71">
        <f>IF(D1377&lt;Overview!$F$17,'='!G1377/Overview!$F$26,Overview!$F$33)</f>
        <v>9.1428571428571423</v>
      </c>
      <c r="L1377" s="72">
        <f t="shared" si="131"/>
        <v>9.1428571428571423</v>
      </c>
      <c r="M1377" s="81">
        <f>MIN(1,Overview!$F$44*F1377*(G1377-Overview!$F$25)^2+0.2)</f>
        <v>1</v>
      </c>
      <c r="N1377" s="48">
        <f>L1377*F1377*Overview!$F$8</f>
        <v>0.12482270400293095</v>
      </c>
      <c r="O1377" s="48">
        <f>F1377*Overview!$F$6</f>
        <v>2.3686817229354781E-3</v>
      </c>
      <c r="P1377" s="122">
        <f>N1377*(H1377/G1377-(1+Overview!$F$35/'='!G1377)/(Overview!$F$37*Overview!$F$33))/('='!H1377+Overview!$F$36)</f>
        <v>5.3131113941845185E-4</v>
      </c>
      <c r="Q1377" s="128">
        <f>(N1377/G1377-P1377)*H1377*Overview!$F$29*'='!G1377^3</f>
        <v>783.30194783730019</v>
      </c>
      <c r="R1377" s="57">
        <f t="shared" si="126"/>
        <v>0</v>
      </c>
      <c r="S1377" s="58">
        <f t="shared" si="127"/>
        <v>6.1247884616463517E-4</v>
      </c>
      <c r="T1377" s="58">
        <f>IF(D1377&lt;Overview!$F$18,(1-Overview!$F$9)*'='!Q1377-'='!D1377*'='!O1377,0)</f>
        <v>0</v>
      </c>
      <c r="U1377" s="54">
        <f>IF(D1377&gt;=Overview!$F$18,(1-Overview!$F$9)*'='!Q1377-Overview!$F$18*'='!O1377,0)</f>
        <v>66.317832422606145</v>
      </c>
      <c r="V1377" s="2"/>
      <c r="W1377" s="112">
        <f>G1377/Overview!$F$19</f>
        <v>5.1060181160058269</v>
      </c>
      <c r="X1377" s="60">
        <f>G1377^3*(1+H1377*Overview!$F$38)</f>
        <v>51.995800091028585</v>
      </c>
      <c r="Y1377" s="61">
        <f>G1377^3*Overview!$F$42*(1+Overview!$F$38*H1377)+I1377*Overview!$F$39/Overview!$F$40</f>
        <v>5.4722551077151387</v>
      </c>
    </row>
    <row r="1378" spans="1:25">
      <c r="A1378" s="34">
        <v>1375</v>
      </c>
      <c r="B1378">
        <v>1</v>
      </c>
      <c r="C1378">
        <v>24</v>
      </c>
      <c r="D1378" s="149">
        <f t="shared" si="128"/>
        <v>178.09744310451387</v>
      </c>
      <c r="E1378" s="125">
        <f>B1378/(B1378+Overview!$F$22)</f>
        <v>0.58823529411764708</v>
      </c>
      <c r="F1378" s="118">
        <f>EXP(Overview!$F$21/Overview!$F$5-Overview!$F$21/('='!C1378+273.15))</f>
        <v>1.2060497570954571</v>
      </c>
      <c r="G1378" s="77">
        <f t="shared" si="129"/>
        <v>3.4589185488169112</v>
      </c>
      <c r="H1378" s="115">
        <f t="shared" si="130"/>
        <v>0.58823529411764708</v>
      </c>
      <c r="I1378" s="80">
        <f>IF((A1378-Overview!$F$43)/365=ROUND((A1378-Overview!$F$43)/365,0),I1377*0.05,I1377+U1377)</f>
        <v>18306.828490891712</v>
      </c>
      <c r="J1378" s="70">
        <f>IF(D1378&lt;Overview!$F$16,1,'='!G1378/Overview!$F$26)</f>
        <v>149.73673371501781</v>
      </c>
      <c r="K1378" s="71">
        <f>IF(D1378&lt;Overview!$F$17,'='!G1378/Overview!$F$26,Overview!$F$33)</f>
        <v>9.1428571428571423</v>
      </c>
      <c r="L1378" s="72">
        <f t="shared" si="131"/>
        <v>9.1428571428571423</v>
      </c>
      <c r="M1378" s="81">
        <f>MIN(1,Overview!$F$44*F1378*(G1378-Overview!$F$25)^2+0.2)</f>
        <v>1</v>
      </c>
      <c r="N1378" s="48">
        <f>L1378*F1378*Overview!$F$8</f>
        <v>0.12482270400293095</v>
      </c>
      <c r="O1378" s="48">
        <f>F1378*Overview!$F$6</f>
        <v>2.3686817229354781E-3</v>
      </c>
      <c r="P1378" s="122">
        <f>N1378*(H1378/G1378-(1+Overview!$F$35/'='!G1378)/(Overview!$F$37*Overview!$F$33))/('='!H1378+Overview!$F$36)</f>
        <v>5.3021332141197156E-4</v>
      </c>
      <c r="Q1378" s="128">
        <f>(N1378/G1378-P1378)*H1378*Overview!$F$29*'='!G1378^3</f>
        <v>783.60154404265188</v>
      </c>
      <c r="R1378" s="57">
        <f t="shared" si="126"/>
        <v>0</v>
      </c>
      <c r="S1378" s="58">
        <f t="shared" si="127"/>
        <v>6.1132156408723033E-4</v>
      </c>
      <c r="T1378" s="58">
        <f>IF(D1378&lt;Overview!$F$18,(1-Overview!$F$9)*'='!Q1378-'='!D1378*'='!O1378,0)</f>
        <v>0</v>
      </c>
      <c r="U1378" s="54">
        <f>IF(D1378&gt;=Overview!$F$18,(1-Overview!$F$9)*'='!Q1378-Overview!$F$18*'='!O1378,0)</f>
        <v>66.343358019302116</v>
      </c>
      <c r="V1378" s="2"/>
      <c r="W1378" s="112">
        <f>G1378/Overview!$F$19</f>
        <v>5.1069224107735289</v>
      </c>
      <c r="X1378" s="60">
        <f>G1378^3*(1+H1378*Overview!$F$38)</f>
        <v>52.023430931766697</v>
      </c>
      <c r="Y1378" s="61">
        <f>G1378^3*Overview!$F$42*(1+Overview!$F$38*H1378)+I1378*Overview!$F$39/Overview!$F$40</f>
        <v>5.4776236946450245</v>
      </c>
    </row>
    <row r="1379" spans="1:25">
      <c r="A1379" s="34">
        <v>1376</v>
      </c>
      <c r="B1379">
        <v>1</v>
      </c>
      <c r="C1379">
        <v>24</v>
      </c>
      <c r="D1379" s="149">
        <f t="shared" si="128"/>
        <v>178.09744310451387</v>
      </c>
      <c r="E1379" s="125">
        <f>B1379/(B1379+Overview!$F$22)</f>
        <v>0.58823529411764708</v>
      </c>
      <c r="F1379" s="118">
        <f>EXP(Overview!$F$21/Overview!$F$5-Overview!$F$21/('='!C1379+273.15))</f>
        <v>1.2060497570954571</v>
      </c>
      <c r="G1379" s="77">
        <f t="shared" si="129"/>
        <v>3.4595298703809982</v>
      </c>
      <c r="H1379" s="115">
        <f t="shared" si="130"/>
        <v>0.58823529411764708</v>
      </c>
      <c r="I1379" s="80">
        <f>IF((A1379-Overview!$F$43)/365=ROUND((A1379-Overview!$F$43)/365,0),I1378*0.05,I1378+U1378)</f>
        <v>18373.171848911014</v>
      </c>
      <c r="J1379" s="70">
        <f>IF(D1379&lt;Overview!$F$16,1,'='!G1379/Overview!$F$26)</f>
        <v>149.76319785199126</v>
      </c>
      <c r="K1379" s="71">
        <f>IF(D1379&lt;Overview!$F$17,'='!G1379/Overview!$F$26,Overview!$F$33)</f>
        <v>9.1428571428571423</v>
      </c>
      <c r="L1379" s="72">
        <f t="shared" si="131"/>
        <v>9.1428571428571423</v>
      </c>
      <c r="M1379" s="81">
        <f>MIN(1,Overview!$F$44*F1379*(G1379-Overview!$F$25)^2+0.2)</f>
        <v>1</v>
      </c>
      <c r="N1379" s="48">
        <f>L1379*F1379*Overview!$F$8</f>
        <v>0.12482270400293095</v>
      </c>
      <c r="O1379" s="48">
        <f>F1379*Overview!$F$6</f>
        <v>2.3686817229354781E-3</v>
      </c>
      <c r="P1379" s="122">
        <f>N1379*(H1379/G1379-(1+Overview!$F$35/'='!G1379)/(Overview!$F$37*Overview!$F$33))/('='!H1379+Overview!$F$36)</f>
        <v>5.2911796535522703E-4</v>
      </c>
      <c r="Q1379" s="128">
        <f>(N1379/G1379-P1379)*H1379*Overview!$F$29*'='!G1379^3</f>
        <v>783.90063878240142</v>
      </c>
      <c r="R1379" s="57">
        <f t="shared" si="126"/>
        <v>0</v>
      </c>
      <c r="S1379" s="58">
        <f t="shared" si="127"/>
        <v>6.1016646870054201E-4</v>
      </c>
      <c r="T1379" s="58">
        <f>IF(D1379&lt;Overview!$F$18,(1-Overview!$F$9)*'='!Q1379-'='!D1379*'='!O1379,0)</f>
        <v>0</v>
      </c>
      <c r="U1379" s="54">
        <f>IF(D1379&gt;=Overview!$F$18,(1-Overview!$F$9)*'='!Q1379-Overview!$F$18*'='!O1379,0)</f>
        <v>66.368840891128769</v>
      </c>
      <c r="V1379" s="2"/>
      <c r="W1379" s="112">
        <f>G1379/Overview!$F$19</f>
        <v>5.1078249968713987</v>
      </c>
      <c r="X1379" s="60">
        <f>G1379^3*(1+H1379*Overview!$F$38)</f>
        <v>52.051019323208692</v>
      </c>
      <c r="Y1379" s="61">
        <f>G1379^3*Overview!$F$42*(1+Overview!$F$38*H1379)+I1379*Overview!$F$39/Overview!$F$40</f>
        <v>5.4829895703414611</v>
      </c>
    </row>
    <row r="1380" spans="1:25">
      <c r="A1380" s="34">
        <v>1377</v>
      </c>
      <c r="B1380">
        <v>1</v>
      </c>
      <c r="C1380">
        <v>24</v>
      </c>
      <c r="D1380" s="149">
        <f t="shared" si="128"/>
        <v>178.09744310451387</v>
      </c>
      <c r="E1380" s="125">
        <f>B1380/(B1380+Overview!$F$22)</f>
        <v>0.58823529411764708</v>
      </c>
      <c r="F1380" s="118">
        <f>EXP(Overview!$F$21/Overview!$F$5-Overview!$F$21/('='!C1380+273.15))</f>
        <v>1.2060497570954571</v>
      </c>
      <c r="G1380" s="77">
        <f t="shared" si="129"/>
        <v>3.4601400368496988</v>
      </c>
      <c r="H1380" s="115">
        <f t="shared" si="130"/>
        <v>0.58823529411764708</v>
      </c>
      <c r="I1380" s="80">
        <f>IF((A1380-Overview!$F$43)/365=ROUND((A1380-Overview!$F$43)/365,0),I1379*0.05,I1379+U1379)</f>
        <v>18439.540689802143</v>
      </c>
      <c r="J1380" s="70">
        <f>IF(D1380&lt;Overview!$F$16,1,'='!G1380/Overview!$F$26)</f>
        <v>149.78961198483546</v>
      </c>
      <c r="K1380" s="71">
        <f>IF(D1380&lt;Overview!$F$17,'='!G1380/Overview!$F$26,Overview!$F$33)</f>
        <v>9.1428571428571423</v>
      </c>
      <c r="L1380" s="72">
        <f t="shared" si="131"/>
        <v>9.1428571428571423</v>
      </c>
      <c r="M1380" s="81">
        <f>MIN(1,Overview!$F$44*F1380*(G1380-Overview!$F$25)^2+0.2)</f>
        <v>1</v>
      </c>
      <c r="N1380" s="48">
        <f>L1380*F1380*Overview!$F$8</f>
        <v>0.12482270400293095</v>
      </c>
      <c r="O1380" s="48">
        <f>F1380*Overview!$F$6</f>
        <v>2.3686817229354781E-3</v>
      </c>
      <c r="P1380" s="122">
        <f>N1380*(H1380/G1380-(1+Overview!$F$35/'='!G1380)/(Overview!$F$37*Overview!$F$33))/('='!H1380+Overview!$F$36)</f>
        <v>5.2802506492825526E-4</v>
      </c>
      <c r="Q1380" s="128">
        <f>(N1380/G1380-P1380)*H1380*Overview!$F$29*'='!G1380^3</f>
        <v>784.19923276421787</v>
      </c>
      <c r="R1380" s="57">
        <f t="shared" si="126"/>
        <v>0</v>
      </c>
      <c r="S1380" s="58">
        <f t="shared" si="127"/>
        <v>6.0901355587280595E-4</v>
      </c>
      <c r="T1380" s="58">
        <f>IF(D1380&lt;Overview!$F$18,(1-Overview!$F$9)*'='!Q1380-'='!D1380*'='!O1380,0)</f>
        <v>0</v>
      </c>
      <c r="U1380" s="54">
        <f>IF(D1380&gt;=Overview!$F$18,(1-Overview!$F$9)*'='!Q1380-Overview!$F$18*'='!O1380,0)</f>
        <v>66.394281098379537</v>
      </c>
      <c r="V1380" s="2"/>
      <c r="W1380" s="112">
        <f>G1380/Overview!$F$19</f>
        <v>5.1087258775279771</v>
      </c>
      <c r="X1380" s="60">
        <f>G1380^3*(1+H1380*Overview!$F$38)</f>
        <v>52.078565310435359</v>
      </c>
      <c r="Y1380" s="61">
        <f>G1380^3*Overview!$F$42*(1+Overview!$F$38*H1380)+I1380*Overview!$F$39/Overview!$F$40</f>
        <v>5.4883527370051297</v>
      </c>
    </row>
    <row r="1381" spans="1:25">
      <c r="A1381" s="34">
        <v>1378</v>
      </c>
      <c r="B1381">
        <v>1</v>
      </c>
      <c r="C1381">
        <v>24</v>
      </c>
      <c r="D1381" s="149">
        <f t="shared" si="128"/>
        <v>178.09744310451387</v>
      </c>
      <c r="E1381" s="125">
        <f>B1381/(B1381+Overview!$F$22)</f>
        <v>0.58823529411764708</v>
      </c>
      <c r="F1381" s="118">
        <f>EXP(Overview!$F$21/Overview!$F$5-Overview!$F$21/('='!C1381+273.15))</f>
        <v>1.2060497570954571</v>
      </c>
      <c r="G1381" s="77">
        <f t="shared" si="129"/>
        <v>3.4607490504055716</v>
      </c>
      <c r="H1381" s="115">
        <f t="shared" si="130"/>
        <v>0.58823529411764708</v>
      </c>
      <c r="I1381" s="80">
        <f>IF((A1381-Overview!$F$43)/365=ROUND((A1381-Overview!$F$43)/365,0),I1380*0.05,I1380+U1380)</f>
        <v>18505.934970900522</v>
      </c>
      <c r="J1381" s="70">
        <f>IF(D1381&lt;Overview!$F$16,1,'='!G1381/Overview!$F$26)</f>
        <v>149.81597620803342</v>
      </c>
      <c r="K1381" s="71">
        <f>IF(D1381&lt;Overview!$F$17,'='!G1381/Overview!$F$26,Overview!$F$33)</f>
        <v>9.1428571428571423</v>
      </c>
      <c r="L1381" s="72">
        <f t="shared" si="131"/>
        <v>9.1428571428571423</v>
      </c>
      <c r="M1381" s="81">
        <f>MIN(1,Overview!$F$44*F1381*(G1381-Overview!$F$25)^2+0.2)</f>
        <v>1</v>
      </c>
      <c r="N1381" s="48">
        <f>L1381*F1381*Overview!$F$8</f>
        <v>0.12482270400293095</v>
      </c>
      <c r="O1381" s="48">
        <f>F1381*Overview!$F$6</f>
        <v>2.3686817229354781E-3</v>
      </c>
      <c r="P1381" s="122">
        <f>N1381*(H1381/G1381-(1+Overview!$F$35/'='!G1381)/(Overview!$F$37*Overview!$F$33))/('='!H1381+Overview!$F$36)</f>
        <v>5.2693461383063439E-4</v>
      </c>
      <c r="Q1381" s="128">
        <f>(N1381/G1381-P1381)*H1381*Overview!$F$29*'='!G1381^3</f>
        <v>784.49732669531295</v>
      </c>
      <c r="R1381" s="57">
        <f t="shared" si="126"/>
        <v>0</v>
      </c>
      <c r="S1381" s="58">
        <f t="shared" si="127"/>
        <v>6.0786282148006488E-4</v>
      </c>
      <c r="T1381" s="58">
        <f>IF(D1381&lt;Overview!$F$18,(1-Overview!$F$9)*'='!Q1381-'='!D1381*'='!O1381,0)</f>
        <v>0</v>
      </c>
      <c r="U1381" s="54">
        <f>IF(D1381&gt;=Overview!$F$18,(1-Overview!$F$9)*'='!Q1381-Overview!$F$18*'='!O1381,0)</f>
        <v>66.41967870130884</v>
      </c>
      <c r="V1381" s="2"/>
      <c r="W1381" s="112">
        <f>G1381/Overview!$F$19</f>
        <v>5.1096250559657044</v>
      </c>
      <c r="X1381" s="60">
        <f>G1381^3*(1+H1381*Overview!$F$38)</f>
        <v>52.106068938565137</v>
      </c>
      <c r="Y1381" s="61">
        <f>G1381^3*Overview!$F$42*(1+Overview!$F$38*H1381)+I1381*Overview!$F$39/Overview!$F$40</f>
        <v>5.4937131968427213</v>
      </c>
    </row>
    <row r="1382" spans="1:25">
      <c r="A1382" s="34">
        <v>1379</v>
      </c>
      <c r="B1382">
        <v>1</v>
      </c>
      <c r="C1382">
        <v>24</v>
      </c>
      <c r="D1382" s="149">
        <f t="shared" si="128"/>
        <v>178.09744310451387</v>
      </c>
      <c r="E1382" s="125">
        <f>B1382/(B1382+Overview!$F$22)</f>
        <v>0.58823529411764708</v>
      </c>
      <c r="F1382" s="118">
        <f>EXP(Overview!$F$21/Overview!$F$5-Overview!$F$21/('='!C1382+273.15))</f>
        <v>1.2060497570954571</v>
      </c>
      <c r="G1382" s="77">
        <f t="shared" si="129"/>
        <v>3.4613569132270516</v>
      </c>
      <c r="H1382" s="115">
        <f t="shared" si="130"/>
        <v>0.58823529411764708</v>
      </c>
      <c r="I1382" s="80">
        <f>IF((A1382-Overview!$F$43)/365=ROUND((A1382-Overview!$F$43)/365,0),I1381*0.05,I1381+U1381)</f>
        <v>18572.354649601832</v>
      </c>
      <c r="J1382" s="70">
        <f>IF(D1382&lt;Overview!$F$16,1,'='!G1382/Overview!$F$26)</f>
        <v>149.84229061588968</v>
      </c>
      <c r="K1382" s="71">
        <f>IF(D1382&lt;Overview!$F$17,'='!G1382/Overview!$F$26,Overview!$F$33)</f>
        <v>9.1428571428571423</v>
      </c>
      <c r="L1382" s="72">
        <f t="shared" si="131"/>
        <v>9.1428571428571423</v>
      </c>
      <c r="M1382" s="81">
        <f>MIN(1,Overview!$F$44*F1382*(G1382-Overview!$F$25)^2+0.2)</f>
        <v>1</v>
      </c>
      <c r="N1382" s="48">
        <f>L1382*F1382*Overview!$F$8</f>
        <v>0.12482270400293095</v>
      </c>
      <c r="O1382" s="48">
        <f>F1382*Overview!$F$6</f>
        <v>2.3686817229354781E-3</v>
      </c>
      <c r="P1382" s="122">
        <f>N1382*(H1382/G1382-(1+Overview!$F$35/'='!G1382)/(Overview!$F$37*Overview!$F$33))/('='!H1382+Overview!$F$36)</f>
        <v>5.2584660578140969E-4</v>
      </c>
      <c r="Q1382" s="128">
        <f>(N1382/G1382-P1382)*H1382*Overview!$F$29*'='!G1382^3</f>
        <v>784.79492128244283</v>
      </c>
      <c r="R1382" s="57">
        <f t="shared" si="126"/>
        <v>0</v>
      </c>
      <c r="S1382" s="58">
        <f t="shared" si="127"/>
        <v>6.0671426140615416E-4</v>
      </c>
      <c r="T1382" s="58">
        <f>IF(D1382&lt;Overview!$F$18,(1-Overview!$F$9)*'='!Q1382-'='!D1382*'='!O1382,0)</f>
        <v>0</v>
      </c>
      <c r="U1382" s="54">
        <f>IF(D1382&gt;=Overview!$F$18,(1-Overview!$F$9)*'='!Q1382-Overview!$F$18*'='!O1382,0)</f>
        <v>66.445033760132304</v>
      </c>
      <c r="V1382" s="2"/>
      <c r="W1382" s="112">
        <f>G1382/Overview!$F$19</f>
        <v>5.110522535400932</v>
      </c>
      <c r="X1382" s="60">
        <f>G1382^3*(1+H1382*Overview!$F$38)</f>
        <v>52.133530252753758</v>
      </c>
      <c r="Y1382" s="61">
        <f>G1382^3*Overview!$F$42*(1+Overview!$F$38*H1382)+I1382*Overview!$F$39/Overview!$F$40</f>
        <v>5.4990709520668988</v>
      </c>
    </row>
    <row r="1383" spans="1:25">
      <c r="A1383" s="34">
        <v>1380</v>
      </c>
      <c r="B1383">
        <v>1</v>
      </c>
      <c r="C1383">
        <v>24</v>
      </c>
      <c r="D1383" s="149">
        <f t="shared" si="128"/>
        <v>178.09744310451387</v>
      </c>
      <c r="E1383" s="125">
        <f>B1383/(B1383+Overview!$F$22)</f>
        <v>0.58823529411764708</v>
      </c>
      <c r="F1383" s="118">
        <f>EXP(Overview!$F$21/Overview!$F$5-Overview!$F$21/('='!C1383+273.15))</f>
        <v>1.2060497570954571</v>
      </c>
      <c r="G1383" s="77">
        <f t="shared" si="129"/>
        <v>3.461963627488458</v>
      </c>
      <c r="H1383" s="115">
        <f t="shared" si="130"/>
        <v>0.58823529411764708</v>
      </c>
      <c r="I1383" s="80">
        <f>IF((A1383-Overview!$F$43)/365=ROUND((A1383-Overview!$F$43)/365,0),I1382*0.05,I1382+U1382)</f>
        <v>18638.799683361965</v>
      </c>
      <c r="J1383" s="70">
        <f>IF(D1383&lt;Overview!$F$16,1,'='!G1383/Overview!$F$26)</f>
        <v>149.86855530253067</v>
      </c>
      <c r="K1383" s="71">
        <f>IF(D1383&lt;Overview!$F$17,'='!G1383/Overview!$F$26,Overview!$F$33)</f>
        <v>9.1428571428571423</v>
      </c>
      <c r="L1383" s="72">
        <f t="shared" si="131"/>
        <v>9.1428571428571423</v>
      </c>
      <c r="M1383" s="81">
        <f>MIN(1,Overview!$F$44*F1383*(G1383-Overview!$F$25)^2+0.2)</f>
        <v>1</v>
      </c>
      <c r="N1383" s="48">
        <f>L1383*F1383*Overview!$F$8</f>
        <v>0.12482270400293095</v>
      </c>
      <c r="O1383" s="48">
        <f>F1383*Overview!$F$6</f>
        <v>2.3686817229354781E-3</v>
      </c>
      <c r="P1383" s="122">
        <f>N1383*(H1383/G1383-(1+Overview!$F$35/'='!G1383)/(Overview!$F$37*Overview!$F$33))/('='!H1383+Overview!$F$36)</f>
        <v>5.247610345190185E-4</v>
      </c>
      <c r="Q1383" s="128">
        <f>(N1383/G1383-P1383)*H1383*Overview!$F$29*'='!G1383^3</f>
        <v>785.09201723190256</v>
      </c>
      <c r="R1383" s="57">
        <f t="shared" si="126"/>
        <v>0</v>
      </c>
      <c r="S1383" s="58">
        <f t="shared" si="127"/>
        <v>6.0556787154268578E-4</v>
      </c>
      <c r="T1383" s="58">
        <f>IF(D1383&lt;Overview!$F$18,(1-Overview!$F$9)*'='!Q1383-'='!D1383*'='!O1383,0)</f>
        <v>0</v>
      </c>
      <c r="U1383" s="54">
        <f>IF(D1383&gt;=Overview!$F$18,(1-Overview!$F$9)*'='!Q1383-Overview!$F$18*'='!O1383,0)</f>
        <v>66.470346335026264</v>
      </c>
      <c r="V1383" s="2"/>
      <c r="W1383" s="112">
        <f>G1383/Overview!$F$19</f>
        <v>5.1114183190439357</v>
      </c>
      <c r="X1383" s="60">
        <f>G1383^3*(1+H1383*Overview!$F$38)</f>
        <v>52.160949298193671</v>
      </c>
      <c r="Y1383" s="61">
        <f>G1383^3*Overview!$F$42*(1+Overview!$F$38*H1383)+I1383*Overview!$F$39/Overview!$F$40</f>
        <v>5.5044260048962501</v>
      </c>
    </row>
    <row r="1384" spans="1:25">
      <c r="A1384" s="34">
        <v>1381</v>
      </c>
      <c r="B1384">
        <v>1</v>
      </c>
      <c r="C1384">
        <v>24</v>
      </c>
      <c r="D1384" s="149">
        <f t="shared" si="128"/>
        <v>178.09744310451387</v>
      </c>
      <c r="E1384" s="125">
        <f>B1384/(B1384+Overview!$F$22)</f>
        <v>0.58823529411764708</v>
      </c>
      <c r="F1384" s="118">
        <f>EXP(Overview!$F$21/Overview!$F$5-Overview!$F$21/('='!C1384+273.15))</f>
        <v>1.2060497570954571</v>
      </c>
      <c r="G1384" s="77">
        <f t="shared" si="129"/>
        <v>3.4625691953600009</v>
      </c>
      <c r="H1384" s="115">
        <f t="shared" si="130"/>
        <v>0.58823529411764708</v>
      </c>
      <c r="I1384" s="80">
        <f>IF((A1384-Overview!$F$43)/365=ROUND((A1384-Overview!$F$43)/365,0),I1383*0.05,I1383+U1383)</f>
        <v>18705.270029696992</v>
      </c>
      <c r="J1384" s="70">
        <f>IF(D1384&lt;Overview!$F$16,1,'='!G1384/Overview!$F$26)</f>
        <v>149.89477036190482</v>
      </c>
      <c r="K1384" s="71">
        <f>IF(D1384&lt;Overview!$F$17,'='!G1384/Overview!$F$26,Overview!$F$33)</f>
        <v>9.1428571428571423</v>
      </c>
      <c r="L1384" s="72">
        <f t="shared" si="131"/>
        <v>9.1428571428571423</v>
      </c>
      <c r="M1384" s="81">
        <f>MIN(1,Overview!$F$44*F1384*(G1384-Overview!$F$25)^2+0.2)</f>
        <v>1</v>
      </c>
      <c r="N1384" s="48">
        <f>L1384*F1384*Overview!$F$8</f>
        <v>0.12482270400293095</v>
      </c>
      <c r="O1384" s="48">
        <f>F1384*Overview!$F$6</f>
        <v>2.3686817229354781E-3</v>
      </c>
      <c r="P1384" s="122">
        <f>N1384*(H1384/G1384-(1+Overview!$F$35/'='!G1384)/(Overview!$F$37*Overview!$F$33))/('='!H1384+Overview!$F$36)</f>
        <v>5.2367789380122038E-4</v>
      </c>
      <c r="Q1384" s="128">
        <f>(N1384/G1384-P1384)*H1384*Overview!$F$29*'='!G1384^3</f>
        <v>785.38861524952699</v>
      </c>
      <c r="R1384" s="57">
        <f t="shared" si="126"/>
        <v>0</v>
      </c>
      <c r="S1384" s="58">
        <f t="shared" si="127"/>
        <v>6.0442364778903724E-4</v>
      </c>
      <c r="T1384" s="58">
        <f>IF(D1384&lt;Overview!$F$18,(1-Overview!$F$9)*'='!Q1384-'='!D1384*'='!O1384,0)</f>
        <v>0</v>
      </c>
      <c r="U1384" s="54">
        <f>IF(D1384&gt;=Overview!$F$18,(1-Overview!$F$9)*'='!Q1384-Overview!$F$18*'='!O1384,0)</f>
        <v>66.495616486127872</v>
      </c>
      <c r="V1384" s="2"/>
      <c r="W1384" s="112">
        <f>G1384/Overview!$F$19</f>
        <v>5.112312410098923</v>
      </c>
      <c r="X1384" s="60">
        <f>G1384^3*(1+H1384*Overview!$F$38)</f>
        <v>52.188326120113636</v>
      </c>
      <c r="Y1384" s="61">
        <f>G1384^3*Overview!$F$42*(1+Overview!$F$38*H1384)+I1384*Overview!$F$39/Overview!$F$40</f>
        <v>5.5097783575552421</v>
      </c>
    </row>
    <row r="1385" spans="1:25">
      <c r="A1385" s="34">
        <v>1382</v>
      </c>
      <c r="B1385">
        <v>1</v>
      </c>
      <c r="C1385">
        <v>24</v>
      </c>
      <c r="D1385" s="149">
        <f t="shared" si="128"/>
        <v>178.09744310451387</v>
      </c>
      <c r="E1385" s="125">
        <f>B1385/(B1385+Overview!$F$22)</f>
        <v>0.58823529411764708</v>
      </c>
      <c r="F1385" s="118">
        <f>EXP(Overview!$F$21/Overview!$F$5-Overview!$F$21/('='!C1385+273.15))</f>
        <v>1.2060497570954571</v>
      </c>
      <c r="G1385" s="77">
        <f t="shared" si="129"/>
        <v>3.4631736190077897</v>
      </c>
      <c r="H1385" s="115">
        <f t="shared" si="130"/>
        <v>0.58823529411764708</v>
      </c>
      <c r="I1385" s="80">
        <f>IF((A1385-Overview!$F$43)/365=ROUND((A1385-Overview!$F$43)/365,0),I1384*0.05,I1384+U1384)</f>
        <v>18771.765646183121</v>
      </c>
      <c r="J1385" s="70">
        <f>IF(D1385&lt;Overview!$F$16,1,'='!G1385/Overview!$F$26)</f>
        <v>149.92093588778312</v>
      </c>
      <c r="K1385" s="71">
        <f>IF(D1385&lt;Overview!$F$17,'='!G1385/Overview!$F$26,Overview!$F$33)</f>
        <v>9.1428571428571423</v>
      </c>
      <c r="L1385" s="72">
        <f t="shared" si="131"/>
        <v>9.1428571428571423</v>
      </c>
      <c r="M1385" s="81">
        <f>MIN(1,Overview!$F$44*F1385*(G1385-Overview!$F$25)^2+0.2)</f>
        <v>1</v>
      </c>
      <c r="N1385" s="48">
        <f>L1385*F1385*Overview!$F$8</f>
        <v>0.12482270400293095</v>
      </c>
      <c r="O1385" s="48">
        <f>F1385*Overview!$F$6</f>
        <v>2.3686817229354781E-3</v>
      </c>
      <c r="P1385" s="122">
        <f>N1385*(H1385/G1385-(1+Overview!$F$35/'='!G1385)/(Overview!$F$37*Overview!$F$33))/('='!H1385+Overview!$F$36)</f>
        <v>5.2259717740501979E-4</v>
      </c>
      <c r="Q1385" s="128">
        <f>(N1385/G1385-P1385)*H1385*Overview!$F$29*'='!G1385^3</f>
        <v>785.68471604068566</v>
      </c>
      <c r="R1385" s="57">
        <f t="shared" si="126"/>
        <v>0</v>
      </c>
      <c r="S1385" s="58">
        <f t="shared" si="127"/>
        <v>6.0328158605233275E-4</v>
      </c>
      <c r="T1385" s="58">
        <f>IF(D1385&lt;Overview!$F$18,(1-Overview!$F$9)*'='!Q1385-'='!D1385*'='!O1385,0)</f>
        <v>0</v>
      </c>
      <c r="U1385" s="54">
        <f>IF(D1385&gt;=Overview!$F$18,(1-Overview!$F$9)*'='!Q1385-Overview!$F$18*'='!O1385,0)</f>
        <v>66.520844273534593</v>
      </c>
      <c r="V1385" s="2"/>
      <c r="W1385" s="112">
        <f>G1385/Overview!$F$19</f>
        <v>5.1132048117640476</v>
      </c>
      <c r="X1385" s="60">
        <f>G1385^3*(1+H1385*Overview!$F$38)</f>
        <v>52.215660763778203</v>
      </c>
      <c r="Y1385" s="61">
        <f>G1385^3*Overview!$F$42*(1+Overview!$F$38*H1385)+I1385*Overview!$F$39/Overview!$F$40</f>
        <v>5.515128012274177</v>
      </c>
    </row>
    <row r="1386" spans="1:25">
      <c r="A1386" s="34">
        <v>1383</v>
      </c>
      <c r="B1386">
        <v>1</v>
      </c>
      <c r="C1386">
        <v>24</v>
      </c>
      <c r="D1386" s="149">
        <f t="shared" si="128"/>
        <v>178.09744310451387</v>
      </c>
      <c r="E1386" s="125">
        <f>B1386/(B1386+Overview!$F$22)</f>
        <v>0.58823529411764708</v>
      </c>
      <c r="F1386" s="118">
        <f>EXP(Overview!$F$21/Overview!$F$5-Overview!$F$21/('='!C1386+273.15))</f>
        <v>1.2060497570954571</v>
      </c>
      <c r="G1386" s="77">
        <f t="shared" si="129"/>
        <v>3.4637769005938419</v>
      </c>
      <c r="H1386" s="115">
        <f t="shared" si="130"/>
        <v>0.58823529411764708</v>
      </c>
      <c r="I1386" s="80">
        <f>IF((A1386-Overview!$F$43)/365=ROUND((A1386-Overview!$F$43)/365,0),I1385*0.05,I1385+U1385)</f>
        <v>18838.286490456656</v>
      </c>
      <c r="J1386" s="70">
        <f>IF(D1386&lt;Overview!$F$16,1,'='!G1386/Overview!$F$26)</f>
        <v>149.94705197375939</v>
      </c>
      <c r="K1386" s="71">
        <f>IF(D1386&lt;Overview!$F$17,'='!G1386/Overview!$F$26,Overview!$F$33)</f>
        <v>9.1428571428571423</v>
      </c>
      <c r="L1386" s="72">
        <f t="shared" si="131"/>
        <v>9.1428571428571423</v>
      </c>
      <c r="M1386" s="81">
        <f>MIN(1,Overview!$F$44*F1386*(G1386-Overview!$F$25)^2+0.2)</f>
        <v>1</v>
      </c>
      <c r="N1386" s="48">
        <f>L1386*F1386*Overview!$F$8</f>
        <v>0.12482270400293095</v>
      </c>
      <c r="O1386" s="48">
        <f>F1386*Overview!$F$6</f>
        <v>2.3686817229354781E-3</v>
      </c>
      <c r="P1386" s="122">
        <f>N1386*(H1386/G1386-(1+Overview!$F$35/'='!G1386)/(Overview!$F$37*Overview!$F$33))/('='!H1386+Overview!$F$36)</f>
        <v>5.2151887912659347E-4</v>
      </c>
      <c r="Q1386" s="128">
        <f>(N1386/G1386-P1386)*H1386*Overview!$F$29*'='!G1386^3</f>
        <v>785.98032031028151</v>
      </c>
      <c r="R1386" s="57">
        <f t="shared" si="126"/>
        <v>0</v>
      </c>
      <c r="S1386" s="58">
        <f t="shared" si="127"/>
        <v>6.0214168224742885E-4</v>
      </c>
      <c r="T1386" s="58">
        <f>IF(D1386&lt;Overview!$F$18,(1-Overview!$F$9)*'='!Q1386-'='!D1386*'='!O1386,0)</f>
        <v>0</v>
      </c>
      <c r="U1386" s="54">
        <f>IF(D1386&gt;=Overview!$F$18,(1-Overview!$F$9)*'='!Q1386-Overview!$F$18*'='!O1386,0)</f>
        <v>66.546029757304154</v>
      </c>
      <c r="V1386" s="2"/>
      <c r="W1386" s="112">
        <f>G1386/Overview!$F$19</f>
        <v>5.1140955272314219</v>
      </c>
      <c r="X1386" s="60">
        <f>G1386^3*(1+H1386*Overview!$F$38)</f>
        <v>52.242953274487284</v>
      </c>
      <c r="Y1386" s="61">
        <f>G1386^3*Overview!$F$42*(1+Overview!$F$38*H1386)+I1386*Overview!$F$39/Overview!$F$40</f>
        <v>5.5204749712891541</v>
      </c>
    </row>
    <row r="1387" spans="1:25">
      <c r="A1387" s="34">
        <v>1384</v>
      </c>
      <c r="B1387">
        <v>1</v>
      </c>
      <c r="C1387">
        <v>24</v>
      </c>
      <c r="D1387" s="149">
        <f t="shared" si="128"/>
        <v>178.09744310451387</v>
      </c>
      <c r="E1387" s="125">
        <f>B1387/(B1387+Overview!$F$22)</f>
        <v>0.58823529411764708</v>
      </c>
      <c r="F1387" s="118">
        <f>EXP(Overview!$F$21/Overview!$F$5-Overview!$F$21/('='!C1387+273.15))</f>
        <v>1.2060497570954571</v>
      </c>
      <c r="G1387" s="77">
        <f t="shared" si="129"/>
        <v>3.4643790422760894</v>
      </c>
      <c r="H1387" s="115">
        <f t="shared" si="130"/>
        <v>0.58823529411764708</v>
      </c>
      <c r="I1387" s="80">
        <f>IF((A1387-Overview!$F$43)/365=ROUND((A1387-Overview!$F$43)/365,0),I1386*0.05,I1386+U1386)</f>
        <v>18904.83252021396</v>
      </c>
      <c r="J1387" s="70">
        <f>IF(D1387&lt;Overview!$F$16,1,'='!G1387/Overview!$F$26)</f>
        <v>149.97311871325064</v>
      </c>
      <c r="K1387" s="71">
        <f>IF(D1387&lt;Overview!$F$17,'='!G1387/Overview!$F$26,Overview!$F$33)</f>
        <v>9.1428571428571423</v>
      </c>
      <c r="L1387" s="72">
        <f t="shared" si="131"/>
        <v>9.1428571428571423</v>
      </c>
      <c r="M1387" s="81">
        <f>MIN(1,Overview!$F$44*F1387*(G1387-Overview!$F$25)^2+0.2)</f>
        <v>1</v>
      </c>
      <c r="N1387" s="48">
        <f>L1387*F1387*Overview!$F$8</f>
        <v>0.12482270400293095</v>
      </c>
      <c r="O1387" s="48">
        <f>F1387*Overview!$F$6</f>
        <v>2.3686817229354781E-3</v>
      </c>
      <c r="P1387" s="122">
        <f>N1387*(H1387/G1387-(1+Overview!$F$35/'='!G1387)/(Overview!$F$37*Overview!$F$33))/('='!H1387+Overview!$F$36)</f>
        <v>5.2044299278121886E-4</v>
      </c>
      <c r="Q1387" s="128">
        <f>(N1387/G1387-P1387)*H1387*Overview!$F$29*'='!G1387^3</f>
        <v>786.27542876274924</v>
      </c>
      <c r="R1387" s="57">
        <f t="shared" si="126"/>
        <v>0</v>
      </c>
      <c r="S1387" s="58">
        <f t="shared" si="127"/>
        <v>6.0100393229690029E-4</v>
      </c>
      <c r="T1387" s="58">
        <f>IF(D1387&lt;Overview!$F$18,(1-Overview!$F$9)*'='!Q1387-'='!D1387*'='!O1387,0)</f>
        <v>0</v>
      </c>
      <c r="U1387" s="54">
        <f>IF(D1387&gt;=Overview!$F$18,(1-Overview!$F$9)*'='!Q1387-Overview!$F$18*'='!O1387,0)</f>
        <v>66.571172997454411</v>
      </c>
      <c r="V1387" s="2"/>
      <c r="W1387" s="112">
        <f>G1387/Overview!$F$19</f>
        <v>5.114984559687124</v>
      </c>
      <c r="X1387" s="60">
        <f>G1387^3*(1+H1387*Overview!$F$38)</f>
        <v>52.270203697575674</v>
      </c>
      <c r="Y1387" s="61">
        <f>G1387^3*Overview!$F$42*(1+Overview!$F$38*H1387)+I1387*Overview!$F$39/Overview!$F$40</f>
        <v>5.5258192368420174</v>
      </c>
    </row>
    <row r="1388" spans="1:25">
      <c r="A1388" s="34">
        <v>1385</v>
      </c>
      <c r="B1388">
        <v>1</v>
      </c>
      <c r="C1388">
        <v>24</v>
      </c>
      <c r="D1388" s="149">
        <f t="shared" si="128"/>
        <v>178.09744310451387</v>
      </c>
      <c r="E1388" s="125">
        <f>B1388/(B1388+Overview!$F$22)</f>
        <v>0.58823529411764708</v>
      </c>
      <c r="F1388" s="118">
        <f>EXP(Overview!$F$21/Overview!$F$5-Overview!$F$21/('='!C1388+273.15))</f>
        <v>1.2060497570954571</v>
      </c>
      <c r="G1388" s="77">
        <f t="shared" si="129"/>
        <v>3.4649800462083862</v>
      </c>
      <c r="H1388" s="115">
        <f t="shared" si="130"/>
        <v>0.58823529411764708</v>
      </c>
      <c r="I1388" s="80">
        <f>IF((A1388-Overview!$F$43)/365=ROUND((A1388-Overview!$F$43)/365,0),I1387*0.05,I1387+U1387)</f>
        <v>18971.403693211414</v>
      </c>
      <c r="J1388" s="70">
        <f>IF(D1388&lt;Overview!$F$16,1,'='!G1388/Overview!$F$26)</f>
        <v>149.99913619949723</v>
      </c>
      <c r="K1388" s="71">
        <f>IF(D1388&lt;Overview!$F$17,'='!G1388/Overview!$F$26,Overview!$F$33)</f>
        <v>9.1428571428571423</v>
      </c>
      <c r="L1388" s="72">
        <f t="shared" si="131"/>
        <v>9.1428571428571423</v>
      </c>
      <c r="M1388" s="81">
        <f>MIN(1,Overview!$F$44*F1388*(G1388-Overview!$F$25)^2+0.2)</f>
        <v>1</v>
      </c>
      <c r="N1388" s="48">
        <f>L1388*F1388*Overview!$F$8</f>
        <v>0.12482270400293095</v>
      </c>
      <c r="O1388" s="48">
        <f>F1388*Overview!$F$6</f>
        <v>2.3686817229354781E-3</v>
      </c>
      <c r="P1388" s="122">
        <f>N1388*(H1388/G1388-(1+Overview!$F$35/'='!G1388)/(Overview!$F$37*Overview!$F$33))/('='!H1388+Overview!$F$36)</f>
        <v>5.1936951220320497E-4</v>
      </c>
      <c r="Q1388" s="128">
        <f>(N1388/G1388-P1388)*H1388*Overview!$F$29*'='!G1388^3</f>
        <v>786.57004210205275</v>
      </c>
      <c r="R1388" s="57">
        <f t="shared" si="126"/>
        <v>0</v>
      </c>
      <c r="S1388" s="58">
        <f t="shared" si="127"/>
        <v>5.9986833213102942E-4</v>
      </c>
      <c r="T1388" s="58">
        <f>IF(D1388&lt;Overview!$F$18,(1-Overview!$F$9)*'='!Q1388-'='!D1388*'='!O1388,0)</f>
        <v>0</v>
      </c>
      <c r="U1388" s="54">
        <f>IF(D1388&gt;=Overview!$F$18,(1-Overview!$F$9)*'='!Q1388-Overview!$F$18*'='!O1388,0)</f>
        <v>66.596274053963072</v>
      </c>
      <c r="V1388" s="2"/>
      <c r="W1388" s="112">
        <f>G1388/Overview!$F$19</f>
        <v>5.1158719123112153</v>
      </c>
      <c r="X1388" s="60">
        <f>G1388^3*(1+H1388*Overview!$F$38)</f>
        <v>52.297412078412513</v>
      </c>
      <c r="Y1388" s="61">
        <f>G1388^3*Overview!$F$42*(1+Overview!$F$38*H1388)+I1388*Overview!$F$39/Overview!$F$40</f>
        <v>5.531160811180313</v>
      </c>
    </row>
    <row r="1389" spans="1:25">
      <c r="A1389" s="34">
        <v>1386</v>
      </c>
      <c r="B1389">
        <v>1</v>
      </c>
      <c r="C1389">
        <v>24</v>
      </c>
      <c r="D1389" s="149">
        <f t="shared" si="128"/>
        <v>178.09744310451387</v>
      </c>
      <c r="E1389" s="125">
        <f>B1389/(B1389+Overview!$F$22)</f>
        <v>0.58823529411764708</v>
      </c>
      <c r="F1389" s="118">
        <f>EXP(Overview!$F$21/Overview!$F$5-Overview!$F$21/('='!C1389+273.15))</f>
        <v>1.2060497570954571</v>
      </c>
      <c r="G1389" s="77">
        <f t="shared" si="129"/>
        <v>3.4655799145405171</v>
      </c>
      <c r="H1389" s="115">
        <f t="shared" si="130"/>
        <v>0.58823529411764708</v>
      </c>
      <c r="I1389" s="80">
        <f>IF((A1389-Overview!$F$43)/365=ROUND((A1389-Overview!$F$43)/365,0),I1388*0.05,I1388+U1388)</f>
        <v>19037.999967265376</v>
      </c>
      <c r="J1389" s="70">
        <f>IF(D1389&lt;Overview!$F$16,1,'='!G1389/Overview!$F$26)</f>
        <v>150.02510452556351</v>
      </c>
      <c r="K1389" s="71">
        <f>IF(D1389&lt;Overview!$F$17,'='!G1389/Overview!$F$26,Overview!$F$33)</f>
        <v>9.1428571428571423</v>
      </c>
      <c r="L1389" s="72">
        <f t="shared" si="131"/>
        <v>9.1428571428571423</v>
      </c>
      <c r="M1389" s="81">
        <f>MIN(1,Overview!$F$44*F1389*(G1389-Overview!$F$25)^2+0.2)</f>
        <v>1</v>
      </c>
      <c r="N1389" s="48">
        <f>L1389*F1389*Overview!$F$8</f>
        <v>0.12482270400293095</v>
      </c>
      <c r="O1389" s="48">
        <f>F1389*Overview!$F$6</f>
        <v>2.3686817229354781E-3</v>
      </c>
      <c r="P1389" s="122">
        <f>N1389*(H1389/G1389-(1+Overview!$F$35/'='!G1389)/(Overview!$F$37*Overview!$F$33))/('='!H1389+Overview!$F$36)</f>
        <v>5.1829843124581644E-4</v>
      </c>
      <c r="Q1389" s="128">
        <f>(N1389/G1389-P1389)*H1389*Overview!$F$29*'='!G1389^3</f>
        <v>786.86416103168244</v>
      </c>
      <c r="R1389" s="57">
        <f t="shared" si="126"/>
        <v>0</v>
      </c>
      <c r="S1389" s="58">
        <f t="shared" si="127"/>
        <v>5.9873487768778689E-4</v>
      </c>
      <c r="T1389" s="58">
        <f>IF(D1389&lt;Overview!$F$18,(1-Overview!$F$9)*'='!Q1389-'='!D1389*'='!O1389,0)</f>
        <v>0</v>
      </c>
      <c r="U1389" s="54">
        <f>IF(D1389&gt;=Overview!$F$18,(1-Overview!$F$9)*'='!Q1389-Overview!$F$18*'='!O1389,0)</f>
        <v>66.621332986767513</v>
      </c>
      <c r="V1389" s="2"/>
      <c r="W1389" s="112">
        <f>G1389/Overview!$F$19</f>
        <v>5.1167575882777454</v>
      </c>
      <c r="X1389" s="60">
        <f>G1389^3*(1+H1389*Overview!$F$38)</f>
        <v>52.324578462400922</v>
      </c>
      <c r="Y1389" s="61">
        <f>G1389^3*Overview!$F$42*(1+Overview!$F$38*H1389)+I1389*Overview!$F$39/Overview!$F$40</f>
        <v>5.536499696557251</v>
      </c>
    </row>
    <row r="1390" spans="1:25">
      <c r="A1390" s="34">
        <v>1387</v>
      </c>
      <c r="B1390">
        <v>1</v>
      </c>
      <c r="C1390">
        <v>24</v>
      </c>
      <c r="D1390" s="149">
        <f t="shared" si="128"/>
        <v>178.09744310451387</v>
      </c>
      <c r="E1390" s="125">
        <f>B1390/(B1390+Overview!$F$22)</f>
        <v>0.58823529411764708</v>
      </c>
      <c r="F1390" s="118">
        <f>EXP(Overview!$F$21/Overview!$F$5-Overview!$F$21/('='!C1390+273.15))</f>
        <v>1.2060497570954571</v>
      </c>
      <c r="G1390" s="77">
        <f t="shared" si="129"/>
        <v>3.4661786494182047</v>
      </c>
      <c r="H1390" s="115">
        <f t="shared" si="130"/>
        <v>0.58823529411764708</v>
      </c>
      <c r="I1390" s="80">
        <f>IF((A1390-Overview!$F$43)/365=ROUND((A1390-Overview!$F$43)/365,0),I1389*0.05,I1389+U1389)</f>
        <v>19104.621300252144</v>
      </c>
      <c r="J1390" s="70">
        <f>IF(D1390&lt;Overview!$F$16,1,'='!G1390/Overview!$F$26)</f>
        <v>150.05102378433787</v>
      </c>
      <c r="K1390" s="71">
        <f>IF(D1390&lt;Overview!$F$17,'='!G1390/Overview!$F$26,Overview!$F$33)</f>
        <v>9.1428571428571423</v>
      </c>
      <c r="L1390" s="72">
        <f t="shared" si="131"/>
        <v>9.1428571428571423</v>
      </c>
      <c r="M1390" s="81">
        <f>MIN(1,Overview!$F$44*F1390*(G1390-Overview!$F$25)^2+0.2)</f>
        <v>1</v>
      </c>
      <c r="N1390" s="48">
        <f>L1390*F1390*Overview!$F$8</f>
        <v>0.12482270400293095</v>
      </c>
      <c r="O1390" s="48">
        <f>F1390*Overview!$F$6</f>
        <v>2.3686817229354781E-3</v>
      </c>
      <c r="P1390" s="122">
        <f>N1390*(H1390/G1390-(1+Overview!$F$35/'='!G1390)/(Overview!$F$37*Overview!$F$33))/('='!H1390+Overview!$F$36)</f>
        <v>5.1722974378120125E-4</v>
      </c>
      <c r="Q1390" s="128">
        <f>(N1390/G1390-P1390)*H1390*Overview!$F$29*'='!G1390^3</f>
        <v>787.15778625465293</v>
      </c>
      <c r="R1390" s="57">
        <f t="shared" si="126"/>
        <v>0</v>
      </c>
      <c r="S1390" s="58">
        <f t="shared" si="127"/>
        <v>5.9760356491281611E-4</v>
      </c>
      <c r="T1390" s="58">
        <f>IF(D1390&lt;Overview!$F$18,(1-Overview!$F$9)*'='!Q1390-'='!D1390*'='!O1390,0)</f>
        <v>0</v>
      </c>
      <c r="U1390" s="54">
        <f>IF(D1390&gt;=Overview!$F$18,(1-Overview!$F$9)*'='!Q1390-Overview!$F$18*'='!O1390,0)</f>
        <v>66.646349855764598</v>
      </c>
      <c r="V1390" s="2"/>
      <c r="W1390" s="112">
        <f>G1390/Overview!$F$19</f>
        <v>5.1176415907547685</v>
      </c>
      <c r="X1390" s="60">
        <f>G1390^3*(1+H1390*Overview!$F$38)</f>
        <v>52.351702894977507</v>
      </c>
      <c r="Y1390" s="61">
        <f>G1390^3*Overview!$F$42*(1+Overview!$F$38*H1390)+I1390*Overview!$F$39/Overview!$F$40</f>
        <v>5.5418358952316593</v>
      </c>
    </row>
    <row r="1391" spans="1:25">
      <c r="A1391" s="34">
        <v>1388</v>
      </c>
      <c r="B1391">
        <v>1</v>
      </c>
      <c r="C1391">
        <v>24</v>
      </c>
      <c r="D1391" s="149">
        <f t="shared" si="128"/>
        <v>178.09744310451387</v>
      </c>
      <c r="E1391" s="125">
        <f>B1391/(B1391+Overview!$F$22)</f>
        <v>0.58823529411764708</v>
      </c>
      <c r="F1391" s="118">
        <f>EXP(Overview!$F$21/Overview!$F$5-Overview!$F$21/('='!C1391+273.15))</f>
        <v>1.2060497570954571</v>
      </c>
      <c r="G1391" s="77">
        <f t="shared" si="129"/>
        <v>3.4667762529831174</v>
      </c>
      <c r="H1391" s="115">
        <f t="shared" si="130"/>
        <v>0.58823529411764708</v>
      </c>
      <c r="I1391" s="80">
        <f>IF((A1391-Overview!$F$43)/365=ROUND((A1391-Overview!$F$43)/365,0),I1390*0.05,I1390+U1390)</f>
        <v>19171.267650107908</v>
      </c>
      <c r="J1391" s="70">
        <f>IF(D1391&lt;Overview!$F$16,1,'='!G1391/Overview!$F$26)</f>
        <v>150.07689406853322</v>
      </c>
      <c r="K1391" s="71">
        <f>IF(D1391&lt;Overview!$F$17,'='!G1391/Overview!$F$26,Overview!$F$33)</f>
        <v>9.1428571428571423</v>
      </c>
      <c r="L1391" s="72">
        <f t="shared" si="131"/>
        <v>9.1428571428571423</v>
      </c>
      <c r="M1391" s="81">
        <f>MIN(1,Overview!$F$44*F1391*(G1391-Overview!$F$25)^2+0.2)</f>
        <v>1</v>
      </c>
      <c r="N1391" s="48">
        <f>L1391*F1391*Overview!$F$8</f>
        <v>0.12482270400293095</v>
      </c>
      <c r="O1391" s="48">
        <f>F1391*Overview!$F$6</f>
        <v>2.3686817229354781E-3</v>
      </c>
      <c r="P1391" s="122">
        <f>N1391*(H1391/G1391-(1+Overview!$F$35/'='!G1391)/(Overview!$F$37*Overview!$F$33))/('='!H1391+Overview!$F$36)</f>
        <v>5.1616344370032522E-4</v>
      </c>
      <c r="Q1391" s="128">
        <f>(N1391/G1391-P1391)*H1391*Overview!$F$29*'='!G1391^3</f>
        <v>787.45091847350193</v>
      </c>
      <c r="R1391" s="57">
        <f t="shared" si="126"/>
        <v>0</v>
      </c>
      <c r="S1391" s="58">
        <f t="shared" si="127"/>
        <v>5.964743897594252E-4</v>
      </c>
      <c r="T1391" s="58">
        <f>IF(D1391&lt;Overview!$F$18,(1-Overview!$F$9)*'='!Q1391-'='!D1391*'='!O1391,0)</f>
        <v>0</v>
      </c>
      <c r="U1391" s="54">
        <f>IF(D1391&gt;=Overview!$F$18,(1-Overview!$F$9)*'='!Q1391-Overview!$F$18*'='!O1391,0)</f>
        <v>66.671324720810532</v>
      </c>
      <c r="V1391" s="2"/>
      <c r="W1391" s="112">
        <f>G1391/Overview!$F$19</f>
        <v>5.1185239229043518</v>
      </c>
      <c r="X1391" s="60">
        <f>G1391^3*(1+H1391*Overview!$F$38)</f>
        <v>52.378785421611845</v>
      </c>
      <c r="Y1391" s="61">
        <f>G1391^3*Overview!$F$42*(1+Overview!$F$38*H1391)+I1391*Overview!$F$39/Overview!$F$40</f>
        <v>5.5471694094679371</v>
      </c>
    </row>
    <row r="1392" spans="1:25">
      <c r="A1392" s="34">
        <v>1389</v>
      </c>
      <c r="B1392">
        <v>1</v>
      </c>
      <c r="C1392">
        <v>24</v>
      </c>
      <c r="D1392" s="149">
        <f t="shared" si="128"/>
        <v>178.09744310451387</v>
      </c>
      <c r="E1392" s="125">
        <f>B1392/(B1392+Overview!$F$22)</f>
        <v>0.58823529411764708</v>
      </c>
      <c r="F1392" s="118">
        <f>EXP(Overview!$F$21/Overview!$F$5-Overview!$F$21/('='!C1392+273.15))</f>
        <v>1.2060497570954571</v>
      </c>
      <c r="G1392" s="77">
        <f t="shared" si="129"/>
        <v>3.4673727273728767</v>
      </c>
      <c r="H1392" s="115">
        <f t="shared" si="130"/>
        <v>0.58823529411764708</v>
      </c>
      <c r="I1392" s="80">
        <f>IF((A1392-Overview!$F$43)/365=ROUND((A1392-Overview!$F$43)/365,0),I1391*0.05,I1391+U1391)</f>
        <v>19237.938974828718</v>
      </c>
      <c r="J1392" s="70">
        <f>IF(D1392&lt;Overview!$F$16,1,'='!G1392/Overview!$F$26)</f>
        <v>150.10271547068731</v>
      </c>
      <c r="K1392" s="71">
        <f>IF(D1392&lt;Overview!$F$17,'='!G1392/Overview!$F$26,Overview!$F$33)</f>
        <v>9.1428571428571423</v>
      </c>
      <c r="L1392" s="72">
        <f t="shared" si="131"/>
        <v>9.1428571428571423</v>
      </c>
      <c r="M1392" s="81">
        <f>MIN(1,Overview!$F$44*F1392*(G1392-Overview!$F$25)^2+0.2)</f>
        <v>1</v>
      </c>
      <c r="N1392" s="48">
        <f>L1392*F1392*Overview!$F$8</f>
        <v>0.12482270400293095</v>
      </c>
      <c r="O1392" s="48">
        <f>F1392*Overview!$F$6</f>
        <v>2.3686817229354781E-3</v>
      </c>
      <c r="P1392" s="122">
        <f>N1392*(H1392/G1392-(1+Overview!$F$35/'='!G1392)/(Overview!$F$37*Overview!$F$33))/('='!H1392+Overview!$F$36)</f>
        <v>5.1509952491289568E-4</v>
      </c>
      <c r="Q1392" s="128">
        <f>(N1392/G1392-P1392)*H1392*Overview!$F$29*'='!G1392^3</f>
        <v>787.74355839028681</v>
      </c>
      <c r="R1392" s="57">
        <f t="shared" si="126"/>
        <v>0</v>
      </c>
      <c r="S1392" s="58">
        <f t="shared" si="127"/>
        <v>5.9534734818856671E-4</v>
      </c>
      <c r="T1392" s="58">
        <f>IF(D1392&lt;Overview!$F$18,(1-Overview!$F$9)*'='!Q1392-'='!D1392*'='!O1392,0)</f>
        <v>0</v>
      </c>
      <c r="U1392" s="54">
        <f>IF(D1392&gt;=Overview!$F$18,(1-Overview!$F$9)*'='!Q1392-Overview!$F$18*'='!O1392,0)</f>
        <v>66.696257641720607</v>
      </c>
      <c r="V1392" s="2"/>
      <c r="W1392" s="112">
        <f>G1392/Overview!$F$19</f>
        <v>5.1194045878825873</v>
      </c>
      <c r="X1392" s="60">
        <f>G1392^3*(1+H1392*Overview!$F$38)</f>
        <v>52.405826087806084</v>
      </c>
      <c r="Y1392" s="61">
        <f>G1392^3*Overview!$F$42*(1+Overview!$F$38*H1392)+I1392*Overview!$F$39/Overview!$F$40</f>
        <v>5.5525002415360136</v>
      </c>
    </row>
    <row r="1393" spans="1:25">
      <c r="A1393" s="34">
        <v>1390</v>
      </c>
      <c r="B1393">
        <v>1</v>
      </c>
      <c r="C1393">
        <v>24</v>
      </c>
      <c r="D1393" s="149">
        <f t="shared" si="128"/>
        <v>178.09744310451387</v>
      </c>
      <c r="E1393" s="125">
        <f>B1393/(B1393+Overview!$F$22)</f>
        <v>0.58823529411764708</v>
      </c>
      <c r="F1393" s="118">
        <f>EXP(Overview!$F$21/Overview!$F$5-Overview!$F$21/('='!C1393+273.15))</f>
        <v>1.2060497570954571</v>
      </c>
      <c r="G1393" s="77">
        <f t="shared" si="129"/>
        <v>3.4679680747210653</v>
      </c>
      <c r="H1393" s="115">
        <f t="shared" si="130"/>
        <v>0.58823529411764708</v>
      </c>
      <c r="I1393" s="80">
        <f>IF((A1393-Overview!$F$43)/365=ROUND((A1393-Overview!$F$43)/365,0),I1392*0.05,I1392+U1392)</f>
        <v>19304.635232470438</v>
      </c>
      <c r="J1393" s="70">
        <f>IF(D1393&lt;Overview!$F$16,1,'='!G1393/Overview!$F$26)</f>
        <v>150.12848808316301</v>
      </c>
      <c r="K1393" s="71">
        <f>IF(D1393&lt;Overview!$F$17,'='!G1393/Overview!$F$26,Overview!$F$33)</f>
        <v>9.1428571428571423</v>
      </c>
      <c r="L1393" s="72">
        <f t="shared" si="131"/>
        <v>9.1428571428571423</v>
      </c>
      <c r="M1393" s="81">
        <f>MIN(1,Overview!$F$44*F1393*(G1393-Overview!$F$25)^2+0.2)</f>
        <v>1</v>
      </c>
      <c r="N1393" s="48">
        <f>L1393*F1393*Overview!$F$8</f>
        <v>0.12482270400293095</v>
      </c>
      <c r="O1393" s="48">
        <f>F1393*Overview!$F$6</f>
        <v>2.3686817229354781E-3</v>
      </c>
      <c r="P1393" s="122">
        <f>N1393*(H1393/G1393-(1+Overview!$F$35/'='!G1393)/(Overview!$F$37*Overview!$F$33))/('='!H1393+Overview!$F$36)</f>
        <v>5.1403798134729158E-4</v>
      </c>
      <c r="Q1393" s="128">
        <f>(N1393/G1393-P1393)*H1393*Overview!$F$29*'='!G1393^3</f>
        <v>788.03570670658314</v>
      </c>
      <c r="R1393" s="57">
        <f t="shared" si="126"/>
        <v>0</v>
      </c>
      <c r="S1393" s="58">
        <f t="shared" si="127"/>
        <v>5.9422243616882322E-4</v>
      </c>
      <c r="T1393" s="58">
        <f>IF(D1393&lt;Overview!$F$18,(1-Overview!$F$9)*'='!Q1393-'='!D1393*'='!O1393,0)</f>
        <v>0</v>
      </c>
      <c r="U1393" s="54">
        <f>IF(D1393&gt;=Overview!$F$18,(1-Overview!$F$9)*'='!Q1393-Overview!$F$18*'='!O1393,0)</f>
        <v>66.72114867826906</v>
      </c>
      <c r="V1393" s="2"/>
      <c r="W1393" s="112">
        <f>G1393/Overview!$F$19</f>
        <v>5.1202835888396061</v>
      </c>
      <c r="X1393" s="60">
        <f>G1393^3*(1+H1393*Overview!$F$38)</f>
        <v>52.43282493909448</v>
      </c>
      <c r="Y1393" s="61">
        <f>G1393^3*Overview!$F$42*(1+Overview!$F$38*H1393)+I1393*Overview!$F$39/Overview!$F$40</f>
        <v>5.5578283937113087</v>
      </c>
    </row>
    <row r="1394" spans="1:25">
      <c r="A1394" s="34">
        <v>1391</v>
      </c>
      <c r="B1394">
        <v>1</v>
      </c>
      <c r="C1394">
        <v>24</v>
      </c>
      <c r="D1394" s="149">
        <f t="shared" si="128"/>
        <v>178.09744310451387</v>
      </c>
      <c r="E1394" s="125">
        <f>B1394/(B1394+Overview!$F$22)</f>
        <v>0.58823529411764708</v>
      </c>
      <c r="F1394" s="118">
        <f>EXP(Overview!$F$21/Overview!$F$5-Overview!$F$21/('='!C1394+273.15))</f>
        <v>1.2060497570954571</v>
      </c>
      <c r="G1394" s="77">
        <f t="shared" si="129"/>
        <v>3.4685622971572343</v>
      </c>
      <c r="H1394" s="115">
        <f t="shared" si="130"/>
        <v>0.58823529411764708</v>
      </c>
      <c r="I1394" s="80">
        <f>IF((A1394-Overview!$F$43)/365=ROUND((A1394-Overview!$F$43)/365,0),I1393*0.05,I1393+U1393)</f>
        <v>19371.356381148707</v>
      </c>
      <c r="J1394" s="70">
        <f>IF(D1394&lt;Overview!$F$16,1,'='!G1394/Overview!$F$26)</f>
        <v>150.15421199814867</v>
      </c>
      <c r="K1394" s="71">
        <f>IF(D1394&lt;Overview!$F$17,'='!G1394/Overview!$F$26,Overview!$F$33)</f>
        <v>9.1428571428571423</v>
      </c>
      <c r="L1394" s="72">
        <f t="shared" si="131"/>
        <v>9.1428571428571423</v>
      </c>
      <c r="M1394" s="81">
        <f>MIN(1,Overview!$F$44*F1394*(G1394-Overview!$F$25)^2+0.2)</f>
        <v>1</v>
      </c>
      <c r="N1394" s="48">
        <f>L1394*F1394*Overview!$F$8</f>
        <v>0.12482270400293095</v>
      </c>
      <c r="O1394" s="48">
        <f>F1394*Overview!$F$6</f>
        <v>2.3686817229354781E-3</v>
      </c>
      <c r="P1394" s="122">
        <f>N1394*(H1394/G1394-(1+Overview!$F$35/'='!G1394)/(Overview!$F$37*Overview!$F$33))/('='!H1394+Overview!$F$36)</f>
        <v>5.1297880695049642E-4</v>
      </c>
      <c r="Q1394" s="128">
        <f>(N1394/G1394-P1394)*H1394*Overview!$F$29*'='!G1394^3</f>
        <v>788.32736412348265</v>
      </c>
      <c r="R1394" s="57">
        <f t="shared" si="126"/>
        <v>0</v>
      </c>
      <c r="S1394" s="58">
        <f t="shared" si="127"/>
        <v>5.9309964967639713E-4</v>
      </c>
      <c r="T1394" s="58">
        <f>IF(D1394&lt;Overview!$F$18,(1-Overview!$F$9)*'='!Q1394-'='!D1394*'='!O1394,0)</f>
        <v>0</v>
      </c>
      <c r="U1394" s="54">
        <f>IF(D1394&gt;=Overview!$F$18,(1-Overview!$F$9)*'='!Q1394-Overview!$F$18*'='!O1394,0)</f>
        <v>66.745997890188889</v>
      </c>
      <c r="V1394" s="2"/>
      <c r="W1394" s="112">
        <f>G1394/Overview!$F$19</f>
        <v>5.1211609289195836</v>
      </c>
      <c r="X1394" s="60">
        <f>G1394^3*(1+H1394*Overview!$F$38)</f>
        <v>52.459782021042933</v>
      </c>
      <c r="Y1394" s="61">
        <f>G1394^3*Overview!$F$42*(1+Overview!$F$38*H1394)+I1394*Overview!$F$39/Overview!$F$40</f>
        <v>5.5631538682746884</v>
      </c>
    </row>
    <row r="1395" spans="1:25">
      <c r="A1395" s="34">
        <v>1392</v>
      </c>
      <c r="B1395">
        <v>1</v>
      </c>
      <c r="C1395">
        <v>24</v>
      </c>
      <c r="D1395" s="149">
        <f t="shared" si="128"/>
        <v>178.09744310451387</v>
      </c>
      <c r="E1395" s="125">
        <f>B1395/(B1395+Overview!$F$22)</f>
        <v>0.58823529411764708</v>
      </c>
      <c r="F1395" s="118">
        <f>EXP(Overview!$F$21/Overview!$F$5-Overview!$F$21/('='!C1395+273.15))</f>
        <v>1.2060497570954571</v>
      </c>
      <c r="G1395" s="77">
        <f t="shared" si="129"/>
        <v>3.4691553968069107</v>
      </c>
      <c r="H1395" s="115">
        <f t="shared" si="130"/>
        <v>0.58823529411764708</v>
      </c>
      <c r="I1395" s="80">
        <f>IF((A1395-Overview!$F$43)/365=ROUND((A1395-Overview!$F$43)/365,0),I1394*0.05,I1394+U1394)</f>
        <v>19438.102379038897</v>
      </c>
      <c r="J1395" s="70">
        <f>IF(D1395&lt;Overview!$F$16,1,'='!G1395/Overview!$F$26)</f>
        <v>150.17988730765848</v>
      </c>
      <c r="K1395" s="71">
        <f>IF(D1395&lt;Overview!$F$17,'='!G1395/Overview!$F$26,Overview!$F$33)</f>
        <v>9.1428571428571423</v>
      </c>
      <c r="L1395" s="72">
        <f t="shared" si="131"/>
        <v>9.1428571428571423</v>
      </c>
      <c r="M1395" s="81">
        <f>MIN(1,Overview!$F$44*F1395*(G1395-Overview!$F$25)^2+0.2)</f>
        <v>1</v>
      </c>
      <c r="N1395" s="48">
        <f>L1395*F1395*Overview!$F$8</f>
        <v>0.12482270400293095</v>
      </c>
      <c r="O1395" s="48">
        <f>F1395*Overview!$F$6</f>
        <v>2.3686817229354781E-3</v>
      </c>
      <c r="P1395" s="122">
        <f>N1395*(H1395/G1395-(1+Overview!$F$35/'='!G1395)/(Overview!$F$37*Overview!$F$33))/('='!H1395+Overview!$F$36)</f>
        <v>5.1192199568802664E-4</v>
      </c>
      <c r="Q1395" s="128">
        <f>(N1395/G1395-P1395)*H1395*Overview!$F$29*'='!G1395^3</f>
        <v>788.61853134159048</v>
      </c>
      <c r="R1395" s="57">
        <f t="shared" si="126"/>
        <v>0</v>
      </c>
      <c r="S1395" s="58">
        <f t="shared" si="127"/>
        <v>5.9197898469509386E-4</v>
      </c>
      <c r="T1395" s="58">
        <f>IF(D1395&lt;Overview!$F$18,(1-Overview!$F$9)*'='!Q1395-'='!D1395*'='!O1395,0)</f>
        <v>0</v>
      </c>
      <c r="U1395" s="54">
        <f>IF(D1395&gt;=Overview!$F$18,(1-Overview!$F$9)*'='!Q1395-Overview!$F$18*'='!O1395,0)</f>
        <v>66.77080533717168</v>
      </c>
      <c r="V1395" s="2"/>
      <c r="W1395" s="112">
        <f>G1395/Overview!$F$19</f>
        <v>5.1220366112607572</v>
      </c>
      <c r="X1395" s="60">
        <f>G1395^3*(1+H1395*Overview!$F$38)</f>
        <v>52.486697379248476</v>
      </c>
      <c r="Y1395" s="61">
        <f>G1395^3*Overview!$F$42*(1+Overview!$F$38*H1395)+I1395*Overview!$F$39/Overview!$F$40</f>
        <v>5.5684766675124164</v>
      </c>
    </row>
    <row r="1396" spans="1:25">
      <c r="A1396" s="34">
        <v>1393</v>
      </c>
      <c r="B1396">
        <v>1</v>
      </c>
      <c r="C1396">
        <v>24</v>
      </c>
      <c r="D1396" s="149">
        <f t="shared" si="128"/>
        <v>178.09744310451387</v>
      </c>
      <c r="E1396" s="125">
        <f>B1396/(B1396+Overview!$F$22)</f>
        <v>0.58823529411764708</v>
      </c>
      <c r="F1396" s="118">
        <f>EXP(Overview!$F$21/Overview!$F$5-Overview!$F$21/('='!C1396+273.15))</f>
        <v>1.2060497570954571</v>
      </c>
      <c r="G1396" s="77">
        <f t="shared" si="129"/>
        <v>3.4697473757916057</v>
      </c>
      <c r="H1396" s="115">
        <f t="shared" si="130"/>
        <v>0.58823529411764708</v>
      </c>
      <c r="I1396" s="80">
        <f>IF((A1396-Overview!$F$43)/365=ROUND((A1396-Overview!$F$43)/365,0),I1395*0.05,I1395+U1395)</f>
        <v>19504.873184376069</v>
      </c>
      <c r="J1396" s="70">
        <f>IF(D1396&lt;Overview!$F$16,1,'='!G1396/Overview!$F$26)</f>
        <v>150.20551410353272</v>
      </c>
      <c r="K1396" s="71">
        <f>IF(D1396&lt;Overview!$F$17,'='!G1396/Overview!$F$26,Overview!$F$33)</f>
        <v>9.1428571428571423</v>
      </c>
      <c r="L1396" s="72">
        <f t="shared" si="131"/>
        <v>9.1428571428571423</v>
      </c>
      <c r="M1396" s="81">
        <f>MIN(1,Overview!$F$44*F1396*(G1396-Overview!$F$25)^2+0.2)</f>
        <v>1</v>
      </c>
      <c r="N1396" s="48">
        <f>L1396*F1396*Overview!$F$8</f>
        <v>0.12482270400293095</v>
      </c>
      <c r="O1396" s="48">
        <f>F1396*Overview!$F$6</f>
        <v>2.3686817229354781E-3</v>
      </c>
      <c r="P1396" s="122">
        <f>N1396*(H1396/G1396-(1+Overview!$F$35/'='!G1396)/(Overview!$F$37*Overview!$F$33))/('='!H1396+Overview!$F$36)</f>
        <v>5.10867541543861E-4</v>
      </c>
      <c r="Q1396" s="128">
        <f>(N1396/G1396-P1396)*H1396*Overview!$F$29*'='!G1396^3</f>
        <v>788.90920906102258</v>
      </c>
      <c r="R1396" s="57">
        <f t="shared" si="126"/>
        <v>0</v>
      </c>
      <c r="S1396" s="58">
        <f t="shared" si="127"/>
        <v>5.9086043721630691E-4</v>
      </c>
      <c r="T1396" s="58">
        <f>IF(D1396&lt;Overview!$F$18,(1-Overview!$F$9)*'='!Q1396-'='!D1396*'='!O1396,0)</f>
        <v>0</v>
      </c>
      <c r="U1396" s="54">
        <f>IF(D1396&gt;=Overview!$F$18,(1-Overview!$F$9)*'='!Q1396-Overview!$F$18*'='!O1396,0)</f>
        <v>66.795571078867297</v>
      </c>
      <c r="V1396" s="2"/>
      <c r="W1396" s="112">
        <f>G1396/Overview!$F$19</f>
        <v>5.1229106389954318</v>
      </c>
      <c r="X1396" s="60">
        <f>G1396^3*(1+H1396*Overview!$F$38)</f>
        <v>52.513571059338958</v>
      </c>
      <c r="Y1396" s="61">
        <f>G1396^3*Overview!$F$42*(1+Overview!$F$38*H1396)+I1396*Overview!$F$39/Overview!$F$40</f>
        <v>5.5737967937161201</v>
      </c>
    </row>
    <row r="1397" spans="1:25">
      <c r="A1397" s="34">
        <v>1394</v>
      </c>
      <c r="B1397">
        <v>1</v>
      </c>
      <c r="C1397">
        <v>24</v>
      </c>
      <c r="D1397" s="149">
        <f t="shared" si="128"/>
        <v>178.09744310451387</v>
      </c>
      <c r="E1397" s="125">
        <f>B1397/(B1397+Overview!$F$22)</f>
        <v>0.58823529411764708</v>
      </c>
      <c r="F1397" s="118">
        <f>EXP(Overview!$F$21/Overview!$F$5-Overview!$F$21/('='!C1397+273.15))</f>
        <v>1.2060497570954571</v>
      </c>
      <c r="G1397" s="77">
        <f t="shared" si="129"/>
        <v>3.4703382362288222</v>
      </c>
      <c r="H1397" s="115">
        <f t="shared" si="130"/>
        <v>0.58823529411764708</v>
      </c>
      <c r="I1397" s="80">
        <f>IF((A1397-Overview!$F$43)/365=ROUND((A1397-Overview!$F$43)/365,0),I1396*0.05,I1396+U1396)</f>
        <v>19571.668755454935</v>
      </c>
      <c r="J1397" s="70">
        <f>IF(D1397&lt;Overview!$F$16,1,'='!G1397/Overview!$F$26)</f>
        <v>150.23109247743821</v>
      </c>
      <c r="K1397" s="71">
        <f>IF(D1397&lt;Overview!$F$17,'='!G1397/Overview!$F$26,Overview!$F$33)</f>
        <v>9.1428571428571423</v>
      </c>
      <c r="L1397" s="72">
        <f t="shared" si="131"/>
        <v>9.1428571428571423</v>
      </c>
      <c r="M1397" s="81">
        <f>MIN(1,Overview!$F$44*F1397*(G1397-Overview!$F$25)^2+0.2)</f>
        <v>1</v>
      </c>
      <c r="N1397" s="48">
        <f>L1397*F1397*Overview!$F$8</f>
        <v>0.12482270400293095</v>
      </c>
      <c r="O1397" s="48">
        <f>F1397*Overview!$F$6</f>
        <v>2.3686817229354781E-3</v>
      </c>
      <c r="P1397" s="122">
        <f>N1397*(H1397/G1397-(1+Overview!$F$35/'='!G1397)/(Overview!$F$37*Overview!$F$33))/('='!H1397+Overview!$F$36)</f>
        <v>5.0981543852037122E-4</v>
      </c>
      <c r="Q1397" s="128">
        <f>(N1397/G1397-P1397)*H1397*Overview!$F$29*'='!G1397^3</f>
        <v>789.19939798140649</v>
      </c>
      <c r="R1397" s="57">
        <f t="shared" si="126"/>
        <v>0</v>
      </c>
      <c r="S1397" s="58">
        <f t="shared" si="127"/>
        <v>5.8974400323900283E-4</v>
      </c>
      <c r="T1397" s="58">
        <f>IF(D1397&lt;Overview!$F$18,(1-Overview!$F$9)*'='!Q1397-'='!D1397*'='!O1397,0)</f>
        <v>0</v>
      </c>
      <c r="U1397" s="54">
        <f>IF(D1397&gt;=Overview!$F$18,(1-Overview!$F$9)*'='!Q1397-Overview!$F$18*'='!O1397,0)</f>
        <v>66.820295174884009</v>
      </c>
      <c r="V1397" s="2"/>
      <c r="W1397" s="112">
        <f>G1397/Overview!$F$19</f>
        <v>5.1237830152499955</v>
      </c>
      <c r="X1397" s="60">
        <f>G1397^3*(1+H1397*Overview!$F$38)</f>
        <v>52.540403106972455</v>
      </c>
      <c r="Y1397" s="61">
        <f>G1397^3*Overview!$F$42*(1+Overview!$F$38*H1397)+I1397*Overview!$F$39/Overview!$F$40</f>
        <v>5.5791142491827443</v>
      </c>
    </row>
    <row r="1398" spans="1:25">
      <c r="A1398" s="34">
        <v>1395</v>
      </c>
      <c r="B1398">
        <v>1</v>
      </c>
      <c r="C1398">
        <v>24</v>
      </c>
      <c r="D1398" s="149">
        <f t="shared" si="128"/>
        <v>178.09744310451387</v>
      </c>
      <c r="E1398" s="125">
        <f>B1398/(B1398+Overview!$F$22)</f>
        <v>0.58823529411764708</v>
      </c>
      <c r="F1398" s="118">
        <f>EXP(Overview!$F$21/Overview!$F$5-Overview!$F$21/('='!C1398+273.15))</f>
        <v>1.2060497570954571</v>
      </c>
      <c r="G1398" s="77">
        <f t="shared" si="129"/>
        <v>3.4709279802320614</v>
      </c>
      <c r="H1398" s="115">
        <f t="shared" si="130"/>
        <v>0.58823529411764708</v>
      </c>
      <c r="I1398" s="80">
        <f>IF((A1398-Overview!$F$43)/365=ROUND((A1398-Overview!$F$43)/365,0),I1397*0.05,I1397+U1397)</f>
        <v>19638.489050629818</v>
      </c>
      <c r="J1398" s="70">
        <f>IF(D1398&lt;Overview!$F$16,1,'='!G1398/Overview!$F$26)</f>
        <v>150.25662252086846</v>
      </c>
      <c r="K1398" s="71">
        <f>IF(D1398&lt;Overview!$F$17,'='!G1398/Overview!$F$26,Overview!$F$33)</f>
        <v>9.1428571428571423</v>
      </c>
      <c r="L1398" s="72">
        <f t="shared" si="131"/>
        <v>9.1428571428571423</v>
      </c>
      <c r="M1398" s="81">
        <f>MIN(1,Overview!$F$44*F1398*(G1398-Overview!$F$25)^2+0.2)</f>
        <v>1</v>
      </c>
      <c r="N1398" s="48">
        <f>L1398*F1398*Overview!$F$8</f>
        <v>0.12482270400293095</v>
      </c>
      <c r="O1398" s="48">
        <f>F1398*Overview!$F$6</f>
        <v>2.3686817229354781E-3</v>
      </c>
      <c r="P1398" s="122">
        <f>N1398*(H1398/G1398-(1+Overview!$F$35/'='!G1398)/(Overview!$F$37*Overview!$F$33))/('='!H1398+Overview!$F$36)</f>
        <v>5.0876568063825604E-4</v>
      </c>
      <c r="Q1398" s="128">
        <f>(N1398/G1398-P1398)*H1398*Overview!$F$29*'='!G1398^3</f>
        <v>789.48909880187512</v>
      </c>
      <c r="R1398" s="57">
        <f t="shared" si="126"/>
        <v>0</v>
      </c>
      <c r="S1398" s="58">
        <f t="shared" si="127"/>
        <v>5.886296787697107E-4</v>
      </c>
      <c r="T1398" s="58">
        <f>IF(D1398&lt;Overview!$F$18,(1-Overview!$F$9)*'='!Q1398-'='!D1398*'='!O1398,0)</f>
        <v>0</v>
      </c>
      <c r="U1398" s="54">
        <f>IF(D1398&gt;=Overview!$F$18,(1-Overview!$F$9)*'='!Q1398-Overview!$F$18*'='!O1398,0)</f>
        <v>66.844977684787935</v>
      </c>
      <c r="V1398" s="2"/>
      <c r="W1398" s="112">
        <f>G1398/Overview!$F$19</f>
        <v>5.1246537431449299</v>
      </c>
      <c r="X1398" s="60">
        <f>G1398^3*(1+H1398*Overview!$F$38)</f>
        <v>52.567193567836917</v>
      </c>
      <c r="Y1398" s="61">
        <f>G1398^3*Overview!$F$42*(1+Overview!$F$38*H1398)+I1398*Overview!$F$39/Overview!$F$40</f>
        <v>5.5844290362145088</v>
      </c>
    </row>
    <row r="1399" spans="1:25">
      <c r="A1399" s="34">
        <v>1396</v>
      </c>
      <c r="B1399">
        <v>1</v>
      </c>
      <c r="C1399">
        <v>24</v>
      </c>
      <c r="D1399" s="149">
        <f t="shared" si="128"/>
        <v>178.09744310451387</v>
      </c>
      <c r="E1399" s="125">
        <f>B1399/(B1399+Overview!$F$22)</f>
        <v>0.58823529411764708</v>
      </c>
      <c r="F1399" s="118">
        <f>EXP(Overview!$F$21/Overview!$F$5-Overview!$F$21/('='!C1399+273.15))</f>
        <v>1.2060497570954571</v>
      </c>
      <c r="G1399" s="77">
        <f t="shared" si="129"/>
        <v>3.471516609910831</v>
      </c>
      <c r="H1399" s="115">
        <f t="shared" si="130"/>
        <v>0.58823529411764708</v>
      </c>
      <c r="I1399" s="80">
        <f>IF((A1399-Overview!$F$43)/365=ROUND((A1399-Overview!$F$43)/365,0),I1398*0.05,I1398+U1398)</f>
        <v>19705.334028314606</v>
      </c>
      <c r="J1399" s="70">
        <f>IF(D1399&lt;Overview!$F$16,1,'='!G1399/Overview!$F$26)</f>
        <v>150.28210432514422</v>
      </c>
      <c r="K1399" s="71">
        <f>IF(D1399&lt;Overview!$F$17,'='!G1399/Overview!$F$26,Overview!$F$33)</f>
        <v>9.1428571428571423</v>
      </c>
      <c r="L1399" s="72">
        <f t="shared" si="131"/>
        <v>9.1428571428571423</v>
      </c>
      <c r="M1399" s="81">
        <f>MIN(1,Overview!$F$44*F1399*(G1399-Overview!$F$25)^2+0.2)</f>
        <v>1</v>
      </c>
      <c r="N1399" s="48">
        <f>L1399*F1399*Overview!$F$8</f>
        <v>0.12482270400293095</v>
      </c>
      <c r="O1399" s="48">
        <f>F1399*Overview!$F$6</f>
        <v>2.3686817229354781E-3</v>
      </c>
      <c r="P1399" s="122">
        <f>N1399*(H1399/G1399-(1+Overview!$F$35/'='!G1399)/(Overview!$F$37*Overview!$F$33))/('='!H1399+Overview!$F$36)</f>
        <v>5.0771826193646752E-4</v>
      </c>
      <c r="Q1399" s="128">
        <f>(N1399/G1399-P1399)*H1399*Overview!$F$29*'='!G1399^3</f>
        <v>789.77831222106738</v>
      </c>
      <c r="R1399" s="57">
        <f t="shared" si="126"/>
        <v>0</v>
      </c>
      <c r="S1399" s="58">
        <f t="shared" si="127"/>
        <v>5.8751745982250166E-4</v>
      </c>
      <c r="T1399" s="58">
        <f>IF(D1399&lt;Overview!$F$18,(1-Overview!$F$9)*'='!Q1399-'='!D1399*'='!O1399,0)</f>
        <v>0</v>
      </c>
      <c r="U1399" s="54">
        <f>IF(D1399&gt;=Overview!$F$18,(1-Overview!$F$9)*'='!Q1399-Overview!$F$18*'='!O1399,0)</f>
        <v>66.869618668103115</v>
      </c>
      <c r="V1399" s="2"/>
      <c r="W1399" s="112">
        <f>G1399/Overview!$F$19</f>
        <v>5.1255228257948193</v>
      </c>
      <c r="X1399" s="60">
        <f>G1399^3*(1+H1399*Overview!$F$38)</f>
        <v>52.593942487649677</v>
      </c>
      <c r="Y1399" s="61">
        <f>G1399^3*Overview!$F$42*(1+Overview!$F$38*H1399)+I1399*Overview!$F$39/Overview!$F$40</f>
        <v>5.5897411571188691</v>
      </c>
    </row>
    <row r="1400" spans="1:25">
      <c r="A1400" s="34">
        <v>1397</v>
      </c>
      <c r="B1400">
        <v>1</v>
      </c>
      <c r="C1400">
        <v>24</v>
      </c>
      <c r="D1400" s="149">
        <f t="shared" si="128"/>
        <v>178.09744310451387</v>
      </c>
      <c r="E1400" s="125">
        <f>B1400/(B1400+Overview!$F$22)</f>
        <v>0.58823529411764708</v>
      </c>
      <c r="F1400" s="118">
        <f>EXP(Overview!$F$21/Overview!$F$5-Overview!$F$21/('='!C1400+273.15))</f>
        <v>1.2060497570954571</v>
      </c>
      <c r="G1400" s="77">
        <f t="shared" si="129"/>
        <v>3.4721041273706534</v>
      </c>
      <c r="H1400" s="115">
        <f t="shared" si="130"/>
        <v>0.58823529411764708</v>
      </c>
      <c r="I1400" s="80">
        <f>IF((A1400-Overview!$F$43)/365=ROUND((A1400-Overview!$F$43)/365,0),I1399*0.05,I1399+U1399)</f>
        <v>19772.203646982711</v>
      </c>
      <c r="J1400" s="70">
        <f>IF(D1400&lt;Overview!$F$16,1,'='!G1400/Overview!$F$26)</f>
        <v>150.30753798141359</v>
      </c>
      <c r="K1400" s="71">
        <f>IF(D1400&lt;Overview!$F$17,'='!G1400/Overview!$F$26,Overview!$F$33)</f>
        <v>9.1428571428571423</v>
      </c>
      <c r="L1400" s="72">
        <f t="shared" si="131"/>
        <v>9.1428571428571423</v>
      </c>
      <c r="M1400" s="81">
        <f>MIN(1,Overview!$F$44*F1400*(G1400-Overview!$F$25)^2+0.2)</f>
        <v>1</v>
      </c>
      <c r="N1400" s="48">
        <f>L1400*F1400*Overview!$F$8</f>
        <v>0.12482270400293095</v>
      </c>
      <c r="O1400" s="48">
        <f>F1400*Overview!$F$6</f>
        <v>2.3686817229354781E-3</v>
      </c>
      <c r="P1400" s="122">
        <f>N1400*(H1400/G1400-(1+Overview!$F$35/'='!G1400)/(Overview!$F$37*Overview!$F$33))/('='!H1400+Overview!$F$36)</f>
        <v>5.0667317647214887E-4</v>
      </c>
      <c r="Q1400" s="128">
        <f>(N1400/G1400-P1400)*H1400*Overview!$F$29*'='!G1400^3</f>
        <v>790.06703893712609</v>
      </c>
      <c r="R1400" s="57">
        <f t="shared" si="126"/>
        <v>0</v>
      </c>
      <c r="S1400" s="58">
        <f t="shared" si="127"/>
        <v>5.8640734241898254E-4</v>
      </c>
      <c r="T1400" s="58">
        <f>IF(D1400&lt;Overview!$F$18,(1-Overview!$F$9)*'='!Q1400-'='!D1400*'='!O1400,0)</f>
        <v>0</v>
      </c>
      <c r="U1400" s="54">
        <f>IF(D1400&gt;=Overview!$F$18,(1-Overview!$F$9)*'='!Q1400-Overview!$F$18*'='!O1400,0)</f>
        <v>66.894218184311313</v>
      </c>
      <c r="V1400" s="2"/>
      <c r="W1400" s="112">
        <f>G1400/Overview!$F$19</f>
        <v>5.1263902663083618</v>
      </c>
      <c r="X1400" s="60">
        <f>G1400^3*(1+H1400*Overview!$F$38)</f>
        <v>52.620649912157006</v>
      </c>
      <c r="Y1400" s="61">
        <f>G1400^3*Overview!$F$42*(1+Overview!$F$38*H1400)+I1400*Overview!$F$39/Overview!$F$40</f>
        <v>5.5950506142084695</v>
      </c>
    </row>
    <row r="1401" spans="1:25">
      <c r="A1401" s="34">
        <v>1398</v>
      </c>
      <c r="B1401">
        <v>1</v>
      </c>
      <c r="C1401">
        <v>24</v>
      </c>
      <c r="D1401" s="149">
        <f t="shared" si="128"/>
        <v>178.09744310451387</v>
      </c>
      <c r="E1401" s="125">
        <f>B1401/(B1401+Overview!$F$22)</f>
        <v>0.58823529411764708</v>
      </c>
      <c r="F1401" s="118">
        <f>EXP(Overview!$F$21/Overview!$F$5-Overview!$F$21/('='!C1401+273.15))</f>
        <v>1.2060497570954571</v>
      </c>
      <c r="G1401" s="77">
        <f t="shared" si="129"/>
        <v>3.4726905347130725</v>
      </c>
      <c r="H1401" s="115">
        <f t="shared" si="130"/>
        <v>0.58823529411764708</v>
      </c>
      <c r="I1401" s="80">
        <f>IF((A1401-Overview!$F$43)/365=ROUND((A1401-Overview!$F$43)/365,0),I1400*0.05,I1400+U1400)</f>
        <v>19839.097865167023</v>
      </c>
      <c r="J1401" s="70">
        <f>IF(D1401&lt;Overview!$F$16,1,'='!G1401/Overview!$F$26)</f>
        <v>150.3329235806525</v>
      </c>
      <c r="K1401" s="71">
        <f>IF(D1401&lt;Overview!$F$17,'='!G1401/Overview!$F$26,Overview!$F$33)</f>
        <v>9.1428571428571423</v>
      </c>
      <c r="L1401" s="72">
        <f t="shared" si="131"/>
        <v>9.1428571428571423</v>
      </c>
      <c r="M1401" s="81">
        <f>MIN(1,Overview!$F$44*F1401*(G1401-Overview!$F$25)^2+0.2)</f>
        <v>1</v>
      </c>
      <c r="N1401" s="48">
        <f>L1401*F1401*Overview!$F$8</f>
        <v>0.12482270400293095</v>
      </c>
      <c r="O1401" s="48">
        <f>F1401*Overview!$F$6</f>
        <v>2.3686817229354781E-3</v>
      </c>
      <c r="P1401" s="122">
        <f>N1401*(H1401/G1401-(1+Overview!$F$35/'='!G1401)/(Overview!$F$37*Overview!$F$33))/('='!H1401+Overview!$F$36)</f>
        <v>5.0563041832056013E-4</v>
      </c>
      <c r="Q1401" s="128">
        <f>(N1401/G1401-P1401)*H1401*Overview!$F$29*'='!G1401^3</f>
        <v>790.35527964769437</v>
      </c>
      <c r="R1401" s="57">
        <f t="shared" si="126"/>
        <v>0</v>
      </c>
      <c r="S1401" s="58">
        <f t="shared" si="127"/>
        <v>5.8529932258827354E-4</v>
      </c>
      <c r="T1401" s="58">
        <f>IF(D1401&lt;Overview!$F$18,(1-Overview!$F$9)*'='!Q1401-'='!D1401*'='!O1401,0)</f>
        <v>0</v>
      </c>
      <c r="U1401" s="54">
        <f>IF(D1401&gt;=Overview!$F$18,(1-Overview!$F$9)*'='!Q1401-Overview!$F$18*'='!O1401,0)</f>
        <v>66.918776292851732</v>
      </c>
      <c r="V1401" s="2"/>
      <c r="W1401" s="112">
        <f>G1401/Overview!$F$19</f>
        <v>5.1272560677883838</v>
      </c>
      <c r="X1401" s="60">
        <f>G1401^3*(1+H1401*Overview!$F$38)</f>
        <v>52.64731588713375</v>
      </c>
      <c r="Y1401" s="61">
        <f>G1401^3*Overview!$F$42*(1+Overview!$F$38*H1401)+I1401*Overview!$F$39/Overview!$F$40</f>
        <v>5.6003574098011129</v>
      </c>
    </row>
    <row r="1402" spans="1:25">
      <c r="A1402" s="34">
        <v>1399</v>
      </c>
      <c r="B1402">
        <v>1</v>
      </c>
      <c r="C1402">
        <v>24</v>
      </c>
      <c r="D1402" s="149">
        <f t="shared" si="128"/>
        <v>178.09744310451387</v>
      </c>
      <c r="E1402" s="125">
        <f>B1402/(B1402+Overview!$F$22)</f>
        <v>0.58823529411764708</v>
      </c>
      <c r="F1402" s="118">
        <f>EXP(Overview!$F$21/Overview!$F$5-Overview!$F$21/('='!C1402+273.15))</f>
        <v>1.2060497570954571</v>
      </c>
      <c r="G1402" s="77">
        <f t="shared" si="129"/>
        <v>3.4732758340356606</v>
      </c>
      <c r="H1402" s="115">
        <f t="shared" si="130"/>
        <v>0.58823529411764708</v>
      </c>
      <c r="I1402" s="80">
        <f>IF((A1402-Overview!$F$43)/365=ROUND((A1402-Overview!$F$43)/365,0),I1401*0.05,I1401+U1401)</f>
        <v>19906.016641459875</v>
      </c>
      <c r="J1402" s="70">
        <f>IF(D1402&lt;Overview!$F$16,1,'='!G1402/Overview!$F$26)</f>
        <v>150.35826121366497</v>
      </c>
      <c r="K1402" s="71">
        <f>IF(D1402&lt;Overview!$F$17,'='!G1402/Overview!$F$26,Overview!$F$33)</f>
        <v>9.1428571428571423</v>
      </c>
      <c r="L1402" s="72">
        <f t="shared" si="131"/>
        <v>9.1428571428571423</v>
      </c>
      <c r="M1402" s="81">
        <f>MIN(1,Overview!$F$44*F1402*(G1402-Overview!$F$25)^2+0.2)</f>
        <v>1</v>
      </c>
      <c r="N1402" s="48">
        <f>L1402*F1402*Overview!$F$8</f>
        <v>0.12482270400293095</v>
      </c>
      <c r="O1402" s="48">
        <f>F1402*Overview!$F$6</f>
        <v>2.3686817229354781E-3</v>
      </c>
      <c r="P1402" s="122">
        <f>N1402*(H1402/G1402-(1+Overview!$F$35/'='!G1402)/(Overview!$F$37*Overview!$F$33))/('='!H1402+Overview!$F$36)</f>
        <v>5.045899815750162E-4</v>
      </c>
      <c r="Q1402" s="128">
        <f>(N1402/G1402-P1402)*H1402*Overview!$F$29*'='!G1402^3</f>
        <v>790.64303504991472</v>
      </c>
      <c r="R1402" s="57">
        <f t="shared" si="126"/>
        <v>0</v>
      </c>
      <c r="S1402" s="58">
        <f t="shared" si="127"/>
        <v>5.8419339636700096E-4</v>
      </c>
      <c r="T1402" s="58">
        <f>IF(D1402&lt;Overview!$F$18,(1-Overview!$F$9)*'='!Q1402-'='!D1402*'='!O1402,0)</f>
        <v>0</v>
      </c>
      <c r="U1402" s="54">
        <f>IF(D1402&gt;=Overview!$F$18,(1-Overview!$F$9)*'='!Q1402-Overview!$F$18*'='!O1402,0)</f>
        <v>66.943293053120911</v>
      </c>
      <c r="V1402" s="2"/>
      <c r="W1402" s="112">
        <f>G1402/Overview!$F$19</f>
        <v>5.1281202333318481</v>
      </c>
      <c r="X1402" s="60">
        <f>G1402^3*(1+H1402*Overview!$F$38)</f>
        <v>52.673940458382731</v>
      </c>
      <c r="Y1402" s="61">
        <f>G1402^3*Overview!$F$42*(1+Overview!$F$38*H1402)+I1402*Overview!$F$39/Overview!$F$40</f>
        <v>5.6056615462197019</v>
      </c>
    </row>
    <row r="1403" spans="1:25">
      <c r="A1403" s="34">
        <v>1400</v>
      </c>
      <c r="B1403">
        <v>1</v>
      </c>
      <c r="C1403">
        <v>24</v>
      </c>
      <c r="D1403" s="149">
        <f t="shared" si="128"/>
        <v>178.09744310451387</v>
      </c>
      <c r="E1403" s="125">
        <f>B1403/(B1403+Overview!$F$22)</f>
        <v>0.58823529411764708</v>
      </c>
      <c r="F1403" s="118">
        <f>EXP(Overview!$F$21/Overview!$F$5-Overview!$F$21/('='!C1403+273.15))</f>
        <v>1.2060497570954571</v>
      </c>
      <c r="G1403" s="77">
        <f t="shared" si="129"/>
        <v>3.4738600274320275</v>
      </c>
      <c r="H1403" s="115">
        <f t="shared" si="130"/>
        <v>0.58823529411764708</v>
      </c>
      <c r="I1403" s="80">
        <f>IF((A1403-Overview!$F$43)/365=ROUND((A1403-Overview!$F$43)/365,0),I1402*0.05,I1402+U1402)</f>
        <v>19972.959934512997</v>
      </c>
      <c r="J1403" s="70">
        <f>IF(D1403&lt;Overview!$F$16,1,'='!G1403/Overview!$F$26)</f>
        <v>150.38355097108345</v>
      </c>
      <c r="K1403" s="71">
        <f>IF(D1403&lt;Overview!$F$17,'='!G1403/Overview!$F$26,Overview!$F$33)</f>
        <v>9.1428571428571423</v>
      </c>
      <c r="L1403" s="72">
        <f t="shared" si="131"/>
        <v>9.1428571428571423</v>
      </c>
      <c r="M1403" s="81">
        <f>MIN(1,Overview!$F$44*F1403*(G1403-Overview!$F$25)^2+0.2)</f>
        <v>1</v>
      </c>
      <c r="N1403" s="48">
        <f>L1403*F1403*Overview!$F$8</f>
        <v>0.12482270400293095</v>
      </c>
      <c r="O1403" s="48">
        <f>F1403*Overview!$F$6</f>
        <v>2.3686817229354781E-3</v>
      </c>
      <c r="P1403" s="122">
        <f>N1403*(H1403/G1403-(1+Overview!$F$35/'='!G1403)/(Overview!$F$37*Overview!$F$33))/('='!H1403+Overview!$F$36)</f>
        <v>5.0355186034681428E-4</v>
      </c>
      <c r="Q1403" s="128">
        <f>(N1403/G1403-P1403)*H1403*Overview!$F$29*'='!G1403^3</f>
        <v>790.93030584042697</v>
      </c>
      <c r="R1403" s="57">
        <f t="shared" si="126"/>
        <v>0</v>
      </c>
      <c r="S1403" s="58">
        <f t="shared" si="127"/>
        <v>5.8308955979927753E-4</v>
      </c>
      <c r="T1403" s="58">
        <f>IF(D1403&lt;Overview!$F$18,(1-Overview!$F$9)*'='!Q1403-'='!D1403*'='!O1403,0)</f>
        <v>0</v>
      </c>
      <c r="U1403" s="54">
        <f>IF(D1403&gt;=Overview!$F$18,(1-Overview!$F$9)*'='!Q1403-Overview!$F$18*'='!O1403,0)</f>
        <v>66.967768524472547</v>
      </c>
      <c r="V1403" s="2"/>
      <c r="W1403" s="112">
        <f>G1403/Overview!$F$19</f>
        <v>5.128982766029865</v>
      </c>
      <c r="X1403" s="60">
        <f>G1403^3*(1+H1403*Overview!$F$38)</f>
        <v>52.700523671734494</v>
      </c>
      <c r="Y1403" s="61">
        <f>G1403^3*Overview!$F$42*(1+Overview!$F$38*H1403)+I1403*Overview!$F$39/Overview!$F$40</f>
        <v>5.6109630257922145</v>
      </c>
    </row>
    <row r="1404" spans="1:25">
      <c r="A1404" s="34">
        <v>1401</v>
      </c>
      <c r="B1404">
        <v>1</v>
      </c>
      <c r="C1404">
        <v>24</v>
      </c>
      <c r="D1404" s="149">
        <f t="shared" si="128"/>
        <v>178.09744310451387</v>
      </c>
      <c r="E1404" s="125">
        <f>B1404/(B1404+Overview!$F$22)</f>
        <v>0.58823529411764708</v>
      </c>
      <c r="F1404" s="118">
        <f>EXP(Overview!$F$21/Overview!$F$5-Overview!$F$21/('='!C1404+273.15))</f>
        <v>1.2060497570954571</v>
      </c>
      <c r="G1404" s="77">
        <f t="shared" si="129"/>
        <v>3.4744431169918268</v>
      </c>
      <c r="H1404" s="115">
        <f t="shared" si="130"/>
        <v>0.58823529411764708</v>
      </c>
      <c r="I1404" s="80">
        <f>IF((A1404-Overview!$F$43)/365=ROUND((A1404-Overview!$F$43)/365,0),I1403*0.05,I1403+U1403)</f>
        <v>20039.927703037469</v>
      </c>
      <c r="J1404" s="70">
        <f>IF(D1404&lt;Overview!$F$16,1,'='!G1404/Overview!$F$26)</f>
        <v>150.40879294336912</v>
      </c>
      <c r="K1404" s="71">
        <f>IF(D1404&lt;Overview!$F$17,'='!G1404/Overview!$F$26,Overview!$F$33)</f>
        <v>9.1428571428571423</v>
      </c>
      <c r="L1404" s="72">
        <f t="shared" si="131"/>
        <v>9.1428571428571423</v>
      </c>
      <c r="M1404" s="81">
        <f>MIN(1,Overview!$F$44*F1404*(G1404-Overview!$F$25)^2+0.2)</f>
        <v>1</v>
      </c>
      <c r="N1404" s="48">
        <f>L1404*F1404*Overview!$F$8</f>
        <v>0.12482270400293095</v>
      </c>
      <c r="O1404" s="48">
        <f>F1404*Overview!$F$6</f>
        <v>2.3686817229354781E-3</v>
      </c>
      <c r="P1404" s="122">
        <f>N1404*(H1404/G1404-(1+Overview!$F$35/'='!G1404)/(Overview!$F$37*Overview!$F$33))/('='!H1404+Overview!$F$36)</f>
        <v>5.0251604876516936E-4</v>
      </c>
      <c r="Q1404" s="128">
        <f>(N1404/G1404-P1404)*H1404*Overview!$F$29*'='!G1404^3</f>
        <v>791.21709271536645</v>
      </c>
      <c r="R1404" s="57">
        <f t="shared" si="126"/>
        <v>0</v>
      </c>
      <c r="S1404" s="58">
        <f t="shared" si="127"/>
        <v>5.819878089366907E-4</v>
      </c>
      <c r="T1404" s="58">
        <f>IF(D1404&lt;Overview!$F$18,(1-Overview!$F$9)*'='!Q1404-'='!D1404*'='!O1404,0)</f>
        <v>0</v>
      </c>
      <c r="U1404" s="54">
        <f>IF(D1404&gt;=Overview!$F$18,(1-Overview!$F$9)*'='!Q1404-Overview!$F$18*'='!O1404,0)</f>
        <v>66.992202766217389</v>
      </c>
      <c r="V1404" s="2"/>
      <c r="W1404" s="112">
        <f>G1404/Overview!$F$19</f>
        <v>5.1298436689677054</v>
      </c>
      <c r="X1404" s="60">
        <f>G1404^3*(1+H1404*Overview!$F$38)</f>
        <v>52.727065573046765</v>
      </c>
      <c r="Y1404" s="61">
        <f>G1404^3*Overview!$F$42*(1+Overview!$F$38*H1404)+I1404*Overview!$F$39/Overview!$F$40</f>
        <v>5.6162618508516546</v>
      </c>
    </row>
    <row r="1405" spans="1:25">
      <c r="A1405" s="34">
        <v>1402</v>
      </c>
      <c r="B1405">
        <v>1</v>
      </c>
      <c r="C1405">
        <v>24</v>
      </c>
      <c r="D1405" s="149">
        <f t="shared" si="128"/>
        <v>178.09744310451387</v>
      </c>
      <c r="E1405" s="125">
        <f>B1405/(B1405+Overview!$F$22)</f>
        <v>0.58823529411764708</v>
      </c>
      <c r="F1405" s="118">
        <f>EXP(Overview!$F$21/Overview!$F$5-Overview!$F$21/('='!C1405+273.15))</f>
        <v>1.2060497570954571</v>
      </c>
      <c r="G1405" s="77">
        <f t="shared" si="129"/>
        <v>3.4750251048007637</v>
      </c>
      <c r="H1405" s="115">
        <f t="shared" si="130"/>
        <v>0.58823529411764708</v>
      </c>
      <c r="I1405" s="80">
        <f>IF((A1405-Overview!$F$43)/365=ROUND((A1405-Overview!$F$43)/365,0),I1404*0.05,I1404+U1404)</f>
        <v>20106.919905803687</v>
      </c>
      <c r="J1405" s="70">
        <f>IF(D1405&lt;Overview!$F$16,1,'='!G1405/Overview!$F$26)</f>
        <v>150.4339872208123</v>
      </c>
      <c r="K1405" s="71">
        <f>IF(D1405&lt;Overview!$F$17,'='!G1405/Overview!$F$26,Overview!$F$33)</f>
        <v>9.1428571428571423</v>
      </c>
      <c r="L1405" s="72">
        <f t="shared" si="131"/>
        <v>9.1428571428571423</v>
      </c>
      <c r="M1405" s="81">
        <f>MIN(1,Overview!$F$44*F1405*(G1405-Overview!$F$25)^2+0.2)</f>
        <v>1</v>
      </c>
      <c r="N1405" s="48">
        <f>L1405*F1405*Overview!$F$8</f>
        <v>0.12482270400293095</v>
      </c>
      <c r="O1405" s="48">
        <f>F1405*Overview!$F$6</f>
        <v>2.3686817229354781E-3</v>
      </c>
      <c r="P1405" s="122">
        <f>N1405*(H1405/G1405-(1+Overview!$F$35/'='!G1405)/(Overview!$F$37*Overview!$F$33))/('='!H1405+Overview!$F$36)</f>
        <v>5.014825409771507E-4</v>
      </c>
      <c r="Q1405" s="128">
        <f>(N1405/G1405-P1405)*H1405*Overview!$F$29*'='!G1405^3</f>
        <v>791.50339637036063</v>
      </c>
      <c r="R1405" s="57">
        <f t="shared" si="126"/>
        <v>0</v>
      </c>
      <c r="S1405" s="58">
        <f t="shared" si="127"/>
        <v>5.8088813983829209E-4</v>
      </c>
      <c r="T1405" s="58">
        <f>IF(D1405&lt;Overview!$F$18,(1-Overview!$F$9)*'='!Q1405-'='!D1405*'='!O1405,0)</f>
        <v>0</v>
      </c>
      <c r="U1405" s="54">
        <f>IF(D1405&gt;=Overview!$F$18,(1-Overview!$F$9)*'='!Q1405-Overview!$F$18*'='!O1405,0)</f>
        <v>67.016595837622901</v>
      </c>
      <c r="V1405" s="2"/>
      <c r="W1405" s="112">
        <f>G1405/Overview!$F$19</f>
        <v>5.1307029452248099</v>
      </c>
      <c r="X1405" s="60">
        <f>G1405^3*(1+H1405*Overview!$F$38)</f>
        <v>52.753566208204013</v>
      </c>
      <c r="Y1405" s="61">
        <f>G1405^3*Overview!$F$42*(1+Overview!$F$38*H1405)+I1405*Overview!$F$39/Overview!$F$40</f>
        <v>5.6215580237360125</v>
      </c>
    </row>
    <row r="1406" spans="1:25">
      <c r="A1406" s="34">
        <v>1403</v>
      </c>
      <c r="B1406">
        <v>1</v>
      </c>
      <c r="C1406">
        <v>24</v>
      </c>
      <c r="D1406" s="149">
        <f t="shared" si="128"/>
        <v>178.09744310451387</v>
      </c>
      <c r="E1406" s="125">
        <f>B1406/(B1406+Overview!$F$22)</f>
        <v>0.58823529411764708</v>
      </c>
      <c r="F1406" s="118">
        <f>EXP(Overview!$F$21/Overview!$F$5-Overview!$F$21/('='!C1406+273.15))</f>
        <v>1.2060497570954571</v>
      </c>
      <c r="G1406" s="77">
        <f t="shared" si="129"/>
        <v>3.475605992940602</v>
      </c>
      <c r="H1406" s="115">
        <f t="shared" si="130"/>
        <v>0.58823529411764708</v>
      </c>
      <c r="I1406" s="80">
        <f>IF((A1406-Overview!$F$43)/365=ROUND((A1406-Overview!$F$43)/365,0),I1405*0.05,I1405+U1405)</f>
        <v>20173.93650164131</v>
      </c>
      <c r="J1406" s="70">
        <f>IF(D1406&lt;Overview!$F$16,1,'='!G1406/Overview!$F$26)</f>
        <v>150.45913389353257</v>
      </c>
      <c r="K1406" s="71">
        <f>IF(D1406&lt;Overview!$F$17,'='!G1406/Overview!$F$26,Overview!$F$33)</f>
        <v>9.1428571428571423</v>
      </c>
      <c r="L1406" s="72">
        <f t="shared" si="131"/>
        <v>9.1428571428571423</v>
      </c>
      <c r="M1406" s="81">
        <f>MIN(1,Overview!$F$44*F1406*(G1406-Overview!$F$25)^2+0.2)</f>
        <v>1</v>
      </c>
      <c r="N1406" s="48">
        <f>L1406*F1406*Overview!$F$8</f>
        <v>0.12482270400293095</v>
      </c>
      <c r="O1406" s="48">
        <f>F1406*Overview!$F$6</f>
        <v>2.3686817229354781E-3</v>
      </c>
      <c r="P1406" s="122">
        <f>N1406*(H1406/G1406-(1+Overview!$F$35/'='!G1406)/(Overview!$F$37*Overview!$F$33))/('='!H1406+Overview!$F$36)</f>
        <v>5.0045133114760658E-4</v>
      </c>
      <c r="Q1406" s="128">
        <f>(N1406/G1406-P1406)*H1406*Overview!$F$29*'='!G1406^3</f>
        <v>791.78921750052905</v>
      </c>
      <c r="R1406" s="57">
        <f t="shared" si="126"/>
        <v>0</v>
      </c>
      <c r="S1406" s="58">
        <f t="shared" si="127"/>
        <v>5.7979054857057444E-4</v>
      </c>
      <c r="T1406" s="58">
        <f>IF(D1406&lt;Overview!$F$18,(1-Overview!$F$9)*'='!Q1406-'='!D1406*'='!O1406,0)</f>
        <v>0</v>
      </c>
      <c r="U1406" s="54">
        <f>IF(D1406&gt;=Overview!$F$18,(1-Overview!$F$9)*'='!Q1406-Overview!$F$18*'='!O1406,0)</f>
        <v>67.040947797913248</v>
      </c>
      <c r="V1406" s="2"/>
      <c r="W1406" s="112">
        <f>G1406/Overview!$F$19</f>
        <v>5.1315605978747998</v>
      </c>
      <c r="X1406" s="60">
        <f>G1406^3*(1+H1406*Overview!$F$38)</f>
        <v>52.780025623117069</v>
      </c>
      <c r="Y1406" s="61">
        <f>G1406^3*Overview!$F$42*(1+Overview!$F$38*H1406)+I1406*Overview!$F$39/Overview!$F$40</f>
        <v>5.6268515467882221</v>
      </c>
    </row>
    <row r="1407" spans="1:25">
      <c r="A1407" s="34">
        <v>1404</v>
      </c>
      <c r="B1407">
        <v>1</v>
      </c>
      <c r="C1407">
        <v>24</v>
      </c>
      <c r="D1407" s="149">
        <f t="shared" si="128"/>
        <v>178.09744310451387</v>
      </c>
      <c r="E1407" s="125">
        <f>B1407/(B1407+Overview!$F$22)</f>
        <v>0.58823529411764708</v>
      </c>
      <c r="F1407" s="118">
        <f>EXP(Overview!$F$21/Overview!$F$5-Overview!$F$21/('='!C1407+273.15))</f>
        <v>1.2060497570954571</v>
      </c>
      <c r="G1407" s="77">
        <f t="shared" si="129"/>
        <v>3.4761857834891727</v>
      </c>
      <c r="H1407" s="115">
        <f t="shared" si="130"/>
        <v>0.58823529411764708</v>
      </c>
      <c r="I1407" s="80">
        <f>IF((A1407-Overview!$F$43)/365=ROUND((A1407-Overview!$F$43)/365,0),I1406*0.05,I1406+U1406)</f>
        <v>20240.977449439222</v>
      </c>
      <c r="J1407" s="70">
        <f>IF(D1407&lt;Overview!$F$16,1,'='!G1407/Overview!$F$26)</f>
        <v>150.48423305147935</v>
      </c>
      <c r="K1407" s="71">
        <f>IF(D1407&lt;Overview!$F$17,'='!G1407/Overview!$F$26,Overview!$F$33)</f>
        <v>9.1428571428571423</v>
      </c>
      <c r="L1407" s="72">
        <f t="shared" si="131"/>
        <v>9.1428571428571423</v>
      </c>
      <c r="M1407" s="81">
        <f>MIN(1,Overview!$F$44*F1407*(G1407-Overview!$F$25)^2+0.2)</f>
        <v>1</v>
      </c>
      <c r="N1407" s="48">
        <f>L1407*F1407*Overview!$F$8</f>
        <v>0.12482270400293095</v>
      </c>
      <c r="O1407" s="48">
        <f>F1407*Overview!$F$6</f>
        <v>2.3686817229354781E-3</v>
      </c>
      <c r="P1407" s="122">
        <f>N1407*(H1407/G1407-(1+Overview!$F$35/'='!G1407)/(Overview!$F$37*Overview!$F$33))/('='!H1407+Overview!$F$36)</f>
        <v>4.9942241345910714E-4</v>
      </c>
      <c r="Q1407" s="128">
        <f>(N1407/G1407-P1407)*H1407*Overview!$F$29*'='!G1407^3</f>
        <v>792.07455680047985</v>
      </c>
      <c r="R1407" s="57">
        <f t="shared" si="126"/>
        <v>0</v>
      </c>
      <c r="S1407" s="58">
        <f t="shared" si="127"/>
        <v>5.7869503120746657E-4</v>
      </c>
      <c r="T1407" s="58">
        <f>IF(D1407&lt;Overview!$F$18,(1-Overview!$F$9)*'='!Q1407-'='!D1407*'='!O1407,0)</f>
        <v>0</v>
      </c>
      <c r="U1407" s="54">
        <f>IF(D1407&gt;=Overview!$F$18,(1-Overview!$F$9)*'='!Q1407-Overview!$F$18*'='!O1407,0)</f>
        <v>67.065258706269049</v>
      </c>
      <c r="V1407" s="2"/>
      <c r="W1407" s="112">
        <f>G1407/Overview!$F$19</f>
        <v>5.1324166299854905</v>
      </c>
      <c r="X1407" s="60">
        <f>G1407^3*(1+H1407*Overview!$F$38)</f>
        <v>52.806443863722649</v>
      </c>
      <c r="Y1407" s="61">
        <f>G1407^3*Overview!$F$42*(1+Overview!$F$38*H1407)+I1407*Overview!$F$39/Overview!$F$40</f>
        <v>5.6321424223561243</v>
      </c>
    </row>
    <row r="1408" spans="1:25">
      <c r="A1408" s="34">
        <v>1405</v>
      </c>
      <c r="B1408">
        <v>1</v>
      </c>
      <c r="C1408">
        <v>24</v>
      </c>
      <c r="D1408" s="149">
        <f t="shared" si="128"/>
        <v>178.09744310451387</v>
      </c>
      <c r="E1408" s="125">
        <f>B1408/(B1408+Overview!$F$22)</f>
        <v>0.58823529411764708</v>
      </c>
      <c r="F1408" s="118">
        <f>EXP(Overview!$F$21/Overview!$F$5-Overview!$F$21/('='!C1408+273.15))</f>
        <v>1.2060497570954571</v>
      </c>
      <c r="G1408" s="77">
        <f t="shared" si="129"/>
        <v>3.4767644785203804</v>
      </c>
      <c r="H1408" s="115">
        <f t="shared" si="130"/>
        <v>0.58823529411764708</v>
      </c>
      <c r="I1408" s="80">
        <f>IF((A1408-Overview!$F$43)/365=ROUND((A1408-Overview!$F$43)/365,0),I1407*0.05,I1407+U1407)</f>
        <v>20308.042708145491</v>
      </c>
      <c r="J1408" s="70">
        <f>IF(D1408&lt;Overview!$F$16,1,'='!G1408/Overview!$F$26)</f>
        <v>150.50928478443205</v>
      </c>
      <c r="K1408" s="71">
        <f>IF(D1408&lt;Overview!$F$17,'='!G1408/Overview!$F$26,Overview!$F$33)</f>
        <v>9.1428571428571423</v>
      </c>
      <c r="L1408" s="72">
        <f t="shared" si="131"/>
        <v>9.1428571428571423</v>
      </c>
      <c r="M1408" s="81">
        <f>MIN(1,Overview!$F$44*F1408*(G1408-Overview!$F$25)^2+0.2)</f>
        <v>1</v>
      </c>
      <c r="N1408" s="48">
        <f>L1408*F1408*Overview!$F$8</f>
        <v>0.12482270400293095</v>
      </c>
      <c r="O1408" s="48">
        <f>F1408*Overview!$F$6</f>
        <v>2.3686817229354781E-3</v>
      </c>
      <c r="P1408" s="122">
        <f>N1408*(H1408/G1408-(1+Overview!$F$35/'='!G1408)/(Overview!$F$37*Overview!$F$33))/('='!H1408+Overview!$F$36)</f>
        <v>4.9839578211187277E-4</v>
      </c>
      <c r="Q1408" s="128">
        <f>(N1408/G1408-P1408)*H1408*Overview!$F$29*'='!G1408^3</f>
        <v>792.35941496430917</v>
      </c>
      <c r="R1408" s="57">
        <f t="shared" si="126"/>
        <v>0</v>
      </c>
      <c r="S1408" s="58">
        <f t="shared" si="127"/>
        <v>5.7760158383031413E-4</v>
      </c>
      <c r="T1408" s="58">
        <f>IF(D1408&lt;Overview!$F$18,(1-Overview!$F$9)*'='!Q1408-'='!D1408*'='!O1408,0)</f>
        <v>0</v>
      </c>
      <c r="U1408" s="54">
        <f>IF(D1408&gt;=Overview!$F$18,(1-Overview!$F$9)*'='!Q1408-Overview!$F$18*'='!O1408,0)</f>
        <v>67.089528621827313</v>
      </c>
      <c r="V1408" s="2"/>
      <c r="W1408" s="112">
        <f>G1408/Overview!$F$19</f>
        <v>5.1332710446188994</v>
      </c>
      <c r="X1408" s="60">
        <f>G1408^3*(1+H1408*Overview!$F$38)</f>
        <v>52.832820975982997</v>
      </c>
      <c r="Y1408" s="61">
        <f>G1408^3*Overview!$F$42*(1+Overview!$F$38*H1408)+I1408*Overview!$F$39/Overview!$F$40</f>
        <v>5.6374306527924283</v>
      </c>
    </row>
    <row r="1409" spans="1:25">
      <c r="A1409" s="34">
        <v>1406</v>
      </c>
      <c r="B1409">
        <v>1</v>
      </c>
      <c r="C1409">
        <v>24</v>
      </c>
      <c r="D1409" s="149">
        <f t="shared" si="128"/>
        <v>178.09744310451387</v>
      </c>
      <c r="E1409" s="125">
        <f>B1409/(B1409+Overview!$F$22)</f>
        <v>0.58823529411764708</v>
      </c>
      <c r="F1409" s="118">
        <f>EXP(Overview!$F$21/Overview!$F$5-Overview!$F$21/('='!C1409+273.15))</f>
        <v>1.2060497570954571</v>
      </c>
      <c r="G1409" s="77">
        <f t="shared" si="129"/>
        <v>3.4773420801042105</v>
      </c>
      <c r="H1409" s="115">
        <f t="shared" si="130"/>
        <v>0.58823529411764708</v>
      </c>
      <c r="I1409" s="80">
        <f>IF((A1409-Overview!$F$43)/365=ROUND((A1409-Overview!$F$43)/365,0),I1408*0.05,I1408+U1408)</f>
        <v>20375.132236767316</v>
      </c>
      <c r="J1409" s="70">
        <f>IF(D1409&lt;Overview!$F$16,1,'='!G1409/Overview!$F$26)</f>
        <v>150.53428918200046</v>
      </c>
      <c r="K1409" s="71">
        <f>IF(D1409&lt;Overview!$F$17,'='!G1409/Overview!$F$26,Overview!$F$33)</f>
        <v>9.1428571428571423</v>
      </c>
      <c r="L1409" s="72">
        <f t="shared" si="131"/>
        <v>9.1428571428571423</v>
      </c>
      <c r="M1409" s="81">
        <f>MIN(1,Overview!$F$44*F1409*(G1409-Overview!$F$25)^2+0.2)</f>
        <v>1</v>
      </c>
      <c r="N1409" s="48">
        <f>L1409*F1409*Overview!$F$8</f>
        <v>0.12482270400293095</v>
      </c>
      <c r="O1409" s="48">
        <f>F1409*Overview!$F$6</f>
        <v>2.3686817229354781E-3</v>
      </c>
      <c r="P1409" s="122">
        <f>N1409*(H1409/G1409-(1+Overview!$F$35/'='!G1409)/(Overview!$F$37*Overview!$F$33))/('='!H1409+Overview!$F$36)</f>
        <v>4.9737143132371235E-4</v>
      </c>
      <c r="Q1409" s="128">
        <f>(N1409/G1409-P1409)*H1409*Overview!$F$29*'='!G1409^3</f>
        <v>792.64379268559753</v>
      </c>
      <c r="R1409" s="57">
        <f t="shared" si="126"/>
        <v>0</v>
      </c>
      <c r="S1409" s="58">
        <f t="shared" si="127"/>
        <v>5.7651020252786885E-4</v>
      </c>
      <c r="T1409" s="58">
        <f>IF(D1409&lt;Overview!$F$18,(1-Overview!$F$9)*'='!Q1409-'='!D1409*'='!O1409,0)</f>
        <v>0</v>
      </c>
      <c r="U1409" s="54">
        <f>IF(D1409&gt;=Overview!$F$18,(1-Overview!$F$9)*'='!Q1409-Overview!$F$18*'='!O1409,0)</f>
        <v>67.11375760368108</v>
      </c>
      <c r="V1409" s="2"/>
      <c r="W1409" s="112">
        <f>G1409/Overview!$F$19</f>
        <v>5.1341238448312572</v>
      </c>
      <c r="X1409" s="60">
        <f>G1409^3*(1+H1409*Overview!$F$38)</f>
        <v>52.859157005885358</v>
      </c>
      <c r="Y1409" s="61">
        <f>G1409^3*Overview!$F$42*(1+Overview!$F$38*H1409)+I1409*Overview!$F$39/Overview!$F$40</f>
        <v>5.6427162404546616</v>
      </c>
    </row>
    <row r="1410" spans="1:25">
      <c r="A1410" s="34">
        <v>1407</v>
      </c>
      <c r="B1410">
        <v>1</v>
      </c>
      <c r="C1410">
        <v>24</v>
      </c>
      <c r="D1410" s="149">
        <f t="shared" si="128"/>
        <v>178.09744310451387</v>
      </c>
      <c r="E1410" s="125">
        <f>B1410/(B1410+Overview!$F$22)</f>
        <v>0.58823529411764708</v>
      </c>
      <c r="F1410" s="118">
        <f>EXP(Overview!$F$21/Overview!$F$5-Overview!$F$21/('='!C1410+273.15))</f>
        <v>1.2060497570954571</v>
      </c>
      <c r="G1410" s="77">
        <f t="shared" si="129"/>
        <v>3.4779185903067384</v>
      </c>
      <c r="H1410" s="115">
        <f t="shared" si="130"/>
        <v>0.58823529411764708</v>
      </c>
      <c r="I1410" s="80">
        <f>IF((A1410-Overview!$F$43)/365=ROUND((A1410-Overview!$F$43)/365,0),I1409*0.05,I1409+U1409)</f>
        <v>20442.245994370998</v>
      </c>
      <c r="J1410" s="70">
        <f>IF(D1410&lt;Overview!$F$16,1,'='!G1410/Overview!$F$26)</f>
        <v>150.55924633362505</v>
      </c>
      <c r="K1410" s="71">
        <f>IF(D1410&lt;Overview!$F$17,'='!G1410/Overview!$F$26,Overview!$F$33)</f>
        <v>9.1428571428571423</v>
      </c>
      <c r="L1410" s="72">
        <f t="shared" si="131"/>
        <v>9.1428571428571423</v>
      </c>
      <c r="M1410" s="81">
        <f>MIN(1,Overview!$F$44*F1410*(G1410-Overview!$F$25)^2+0.2)</f>
        <v>1</v>
      </c>
      <c r="N1410" s="48">
        <f>L1410*F1410*Overview!$F$8</f>
        <v>0.12482270400293095</v>
      </c>
      <c r="O1410" s="48">
        <f>F1410*Overview!$F$6</f>
        <v>2.3686817229354781E-3</v>
      </c>
      <c r="P1410" s="122">
        <f>N1410*(H1410/G1410-(1+Overview!$F$35/'='!G1410)/(Overview!$F$37*Overview!$F$33))/('='!H1410+Overview!$F$36)</f>
        <v>4.9634935532995382E-4</v>
      </c>
      <c r="Q1410" s="128">
        <f>(N1410/G1410-P1410)*H1410*Overview!$F$29*'='!G1410^3</f>
        <v>792.92769065740936</v>
      </c>
      <c r="R1410" s="57">
        <f t="shared" si="126"/>
        <v>0</v>
      </c>
      <c r="S1410" s="58">
        <f t="shared" si="127"/>
        <v>5.754208833962704E-4</v>
      </c>
      <c r="T1410" s="58">
        <f>IF(D1410&lt;Overview!$F$18,(1-Overview!$F$9)*'='!Q1410-'='!D1410*'='!O1410,0)</f>
        <v>0</v>
      </c>
      <c r="U1410" s="54">
        <f>IF(D1410&gt;=Overview!$F$18,(1-Overview!$F$9)*'='!Q1410-Overview!$F$18*'='!O1410,0)</f>
        <v>67.13794571087945</v>
      </c>
      <c r="V1410" s="2"/>
      <c r="W1410" s="112">
        <f>G1410/Overview!$F$19</f>
        <v>5.1349750336730224</v>
      </c>
      <c r="X1410" s="60">
        <f>G1410^3*(1+H1410*Overview!$F$38)</f>
        <v>52.885451999441671</v>
      </c>
      <c r="Y1410" s="61">
        <f>G1410^3*Overview!$F$42*(1+Overview!$F$38*H1410)+I1410*Overview!$F$39/Overview!$F$40</f>
        <v>5.6479991877051452</v>
      </c>
    </row>
    <row r="1411" spans="1:25">
      <c r="A1411" s="34">
        <v>1408</v>
      </c>
      <c r="B1411">
        <v>1</v>
      </c>
      <c r="C1411">
        <v>24</v>
      </c>
      <c r="D1411" s="149">
        <f t="shared" si="128"/>
        <v>178.09744310451387</v>
      </c>
      <c r="E1411" s="125">
        <f>B1411/(B1411+Overview!$F$22)</f>
        <v>0.58823529411764708</v>
      </c>
      <c r="F1411" s="118">
        <f>EXP(Overview!$F$21/Overview!$F$5-Overview!$F$21/('='!C1411+273.15))</f>
        <v>1.2060497570954571</v>
      </c>
      <c r="G1411" s="77">
        <f t="shared" si="129"/>
        <v>3.4784940111901346</v>
      </c>
      <c r="H1411" s="115">
        <f t="shared" si="130"/>
        <v>0.58823529411764708</v>
      </c>
      <c r="I1411" s="80">
        <f>IF((A1411-Overview!$F$43)/365=ROUND((A1411-Overview!$F$43)/365,0),I1410*0.05,I1410+U1410)</f>
        <v>20509.383940081876</v>
      </c>
      <c r="J1411" s="70">
        <f>IF(D1411&lt;Overview!$F$16,1,'='!G1411/Overview!$F$26)</f>
        <v>150.58415632857725</v>
      </c>
      <c r="K1411" s="71">
        <f>IF(D1411&lt;Overview!$F$17,'='!G1411/Overview!$F$26,Overview!$F$33)</f>
        <v>9.1428571428571423</v>
      </c>
      <c r="L1411" s="72">
        <f t="shared" si="131"/>
        <v>9.1428571428571423</v>
      </c>
      <c r="M1411" s="81">
        <f>MIN(1,Overview!$F$44*F1411*(G1411-Overview!$F$25)^2+0.2)</f>
        <v>1</v>
      </c>
      <c r="N1411" s="48">
        <f>L1411*F1411*Overview!$F$8</f>
        <v>0.12482270400293095</v>
      </c>
      <c r="O1411" s="48">
        <f>F1411*Overview!$F$6</f>
        <v>2.3686817229354781E-3</v>
      </c>
      <c r="P1411" s="122">
        <f>N1411*(H1411/G1411-(1+Overview!$F$35/'='!G1411)/(Overview!$F$37*Overview!$F$33))/('='!H1411+Overview!$F$36)</f>
        <v>4.9532954838338251E-4</v>
      </c>
      <c r="Q1411" s="128">
        <f>(N1411/G1411-P1411)*H1411*Overview!$F$29*'='!G1411^3</f>
        <v>793.2111095722903</v>
      </c>
      <c r="R1411" s="57">
        <f t="shared" ref="R1411:R1474" si="132">(E1411*M1411-H1411)*N1411/G1411</f>
        <v>0</v>
      </c>
      <c r="S1411" s="58">
        <f t="shared" ref="S1411:S1474" si="133">G1411*P1411/3</f>
        <v>5.7433362253903671E-4</v>
      </c>
      <c r="T1411" s="58">
        <f>IF(D1411&lt;Overview!$F$18,(1-Overview!$F$9)*'='!Q1411-'='!D1411*'='!O1411,0)</f>
        <v>0</v>
      </c>
      <c r="U1411" s="54">
        <f>IF(D1411&gt;=Overview!$F$18,(1-Overview!$F$9)*'='!Q1411-Overview!$F$18*'='!O1411,0)</f>
        <v>67.162093002427312</v>
      </c>
      <c r="V1411" s="2"/>
      <c r="W1411" s="112">
        <f>G1411/Overview!$F$19</f>
        <v>5.1358246141888886</v>
      </c>
      <c r="X1411" s="60">
        <f>G1411^3*(1+H1411*Overview!$F$38)</f>
        <v>52.911706002688042</v>
      </c>
      <c r="Y1411" s="61">
        <f>G1411^3*Overview!$F$42*(1+Overview!$F$38*H1411)+I1411*Overview!$F$39/Overview!$F$40</f>
        <v>5.6532794969109368</v>
      </c>
    </row>
    <row r="1412" spans="1:25">
      <c r="A1412" s="34">
        <v>1409</v>
      </c>
      <c r="B1412">
        <v>1</v>
      </c>
      <c r="C1412">
        <v>24</v>
      </c>
      <c r="D1412" s="149">
        <f t="shared" ref="D1412:D1475" si="134">D1411+T1411</f>
        <v>178.09744310451387</v>
      </c>
      <c r="E1412" s="125">
        <f>B1412/(B1412+Overview!$F$22)</f>
        <v>0.58823529411764708</v>
      </c>
      <c r="F1412" s="118">
        <f>EXP(Overview!$F$21/Overview!$F$5-Overview!$F$21/('='!C1412+273.15))</f>
        <v>1.2060497570954571</v>
      </c>
      <c r="G1412" s="77">
        <f t="shared" ref="G1412:G1475" si="135">G1411+S1411</f>
        <v>3.4790683448126738</v>
      </c>
      <c r="H1412" s="115">
        <f t="shared" ref="H1412:H1475" si="136">H1411+R1411</f>
        <v>0.58823529411764708</v>
      </c>
      <c r="I1412" s="80">
        <f>IF((A1412-Overview!$F$43)/365=ROUND((A1412-Overview!$F$43)/365,0),I1411*0.05,I1411+U1411)</f>
        <v>20576.546033084302</v>
      </c>
      <c r="J1412" s="70">
        <f>IF(D1412&lt;Overview!$F$16,1,'='!G1412/Overview!$F$26)</f>
        <v>150.60901925595991</v>
      </c>
      <c r="K1412" s="71">
        <f>IF(D1412&lt;Overview!$F$17,'='!G1412/Overview!$F$26,Overview!$F$33)</f>
        <v>9.1428571428571423</v>
      </c>
      <c r="L1412" s="72">
        <f t="shared" ref="L1412:L1475" si="137">IF(J1412=1,1,K1412)</f>
        <v>9.1428571428571423</v>
      </c>
      <c r="M1412" s="81">
        <f>MIN(1,Overview!$F$44*F1412*(G1412-Overview!$F$25)^2+0.2)</f>
        <v>1</v>
      </c>
      <c r="N1412" s="48">
        <f>L1412*F1412*Overview!$F$8</f>
        <v>0.12482270400293095</v>
      </c>
      <c r="O1412" s="48">
        <f>F1412*Overview!$F$6</f>
        <v>2.3686817229354781E-3</v>
      </c>
      <c r="P1412" s="122">
        <f>N1412*(H1412/G1412-(1+Overview!$F$35/'='!G1412)/(Overview!$F$37*Overview!$F$33))/('='!H1412+Overview!$F$36)</f>
        <v>4.9431200475417362E-4</v>
      </c>
      <c r="Q1412" s="128">
        <f>(N1412/G1412-P1412)*H1412*Overview!$F$29*'='!G1412^3</f>
        <v>793.49405012226646</v>
      </c>
      <c r="R1412" s="57">
        <f t="shared" si="132"/>
        <v>0</v>
      </c>
      <c r="S1412" s="58">
        <f t="shared" si="133"/>
        <v>5.7324841606704578E-4</v>
      </c>
      <c r="T1412" s="58">
        <f>IF(D1412&lt;Overview!$F$18,(1-Overview!$F$9)*'='!Q1412-'='!D1412*'='!O1412,0)</f>
        <v>0</v>
      </c>
      <c r="U1412" s="54">
        <f>IF(D1412&gt;=Overview!$F$18,(1-Overview!$F$9)*'='!Q1412-Overview!$F$18*'='!O1412,0)</f>
        <v>67.186199537285276</v>
      </c>
      <c r="V1412" s="2"/>
      <c r="W1412" s="112">
        <f>G1412/Overview!$F$19</f>
        <v>5.1366725894177971</v>
      </c>
      <c r="X1412" s="60">
        <f>G1412^3*(1+H1412*Overview!$F$38)</f>
        <v>52.937919061684426</v>
      </c>
      <c r="Y1412" s="61">
        <f>G1412^3*Overview!$F$42*(1+Overview!$F$38*H1412)+I1412*Overview!$F$39/Overview!$F$40</f>
        <v>5.6585571704438067</v>
      </c>
    </row>
    <row r="1413" spans="1:25">
      <c r="A1413" s="34">
        <v>1410</v>
      </c>
      <c r="B1413">
        <v>1</v>
      </c>
      <c r="C1413">
        <v>24</v>
      </c>
      <c r="D1413" s="149">
        <f t="shared" si="134"/>
        <v>178.09744310451387</v>
      </c>
      <c r="E1413" s="125">
        <f>B1413/(B1413+Overview!$F$22)</f>
        <v>0.58823529411764708</v>
      </c>
      <c r="F1413" s="118">
        <f>EXP(Overview!$F$21/Overview!$F$5-Overview!$F$21/('='!C1413+273.15))</f>
        <v>1.2060497570954571</v>
      </c>
      <c r="G1413" s="77">
        <f t="shared" si="135"/>
        <v>3.4796415932287408</v>
      </c>
      <c r="H1413" s="115">
        <f t="shared" si="136"/>
        <v>0.58823529411764708</v>
      </c>
      <c r="I1413" s="80">
        <f>IF((A1413-Overview!$F$43)/365=ROUND((A1413-Overview!$F$43)/365,0),I1412*0.05,I1412+U1412)</f>
        <v>20643.732232621587</v>
      </c>
      <c r="J1413" s="70">
        <f>IF(D1413&lt;Overview!$F$16,1,'='!G1413/Overview!$F$26)</f>
        <v>150.6338352047074</v>
      </c>
      <c r="K1413" s="71">
        <f>IF(D1413&lt;Overview!$F$17,'='!G1413/Overview!$F$26,Overview!$F$33)</f>
        <v>9.1428571428571423</v>
      </c>
      <c r="L1413" s="72">
        <f t="shared" si="137"/>
        <v>9.1428571428571423</v>
      </c>
      <c r="M1413" s="81">
        <f>MIN(1,Overview!$F$44*F1413*(G1413-Overview!$F$25)^2+0.2)</f>
        <v>1</v>
      </c>
      <c r="N1413" s="48">
        <f>L1413*F1413*Overview!$F$8</f>
        <v>0.12482270400293095</v>
      </c>
      <c r="O1413" s="48">
        <f>F1413*Overview!$F$6</f>
        <v>2.3686817229354781E-3</v>
      </c>
      <c r="P1413" s="122">
        <f>N1413*(H1413/G1413-(1+Overview!$F$35/'='!G1413)/(Overview!$F$37*Overview!$F$33))/('='!H1413+Overview!$F$36)</f>
        <v>4.9329671872983026E-4</v>
      </c>
      <c r="Q1413" s="128">
        <f>(N1413/G1413-P1413)*H1413*Overview!$F$29*'='!G1413^3</f>
        <v>793.77651299884042</v>
      </c>
      <c r="R1413" s="57">
        <f t="shared" si="132"/>
        <v>0</v>
      </c>
      <c r="S1413" s="58">
        <f t="shared" si="133"/>
        <v>5.7216526009852553E-4</v>
      </c>
      <c r="T1413" s="58">
        <f>IF(D1413&lt;Overview!$F$18,(1-Overview!$F$9)*'='!Q1413-'='!D1413*'='!O1413,0)</f>
        <v>0</v>
      </c>
      <c r="U1413" s="54">
        <f>IF(D1413&gt;=Overview!$F$18,(1-Overview!$F$9)*'='!Q1413-Overview!$F$18*'='!O1413,0)</f>
        <v>67.210265374369371</v>
      </c>
      <c r="V1413" s="2"/>
      <c r="W1413" s="112">
        <f>G1413/Overview!$F$19</f>
        <v>5.137518962392944</v>
      </c>
      <c r="X1413" s="60">
        <f>G1413^3*(1+H1413*Overview!$F$38)</f>
        <v>52.964091222514078</v>
      </c>
      <c r="Y1413" s="61">
        <f>G1413^3*Overview!$F$42*(1+Overview!$F$38*H1413)+I1413*Overview!$F$39/Overview!$F$40</f>
        <v>5.6638322106801873</v>
      </c>
    </row>
    <row r="1414" spans="1:25">
      <c r="A1414" s="34">
        <v>1411</v>
      </c>
      <c r="B1414">
        <v>1</v>
      </c>
      <c r="C1414">
        <v>24</v>
      </c>
      <c r="D1414" s="149">
        <f t="shared" si="134"/>
        <v>178.09744310451387</v>
      </c>
      <c r="E1414" s="125">
        <f>B1414/(B1414+Overview!$F$22)</f>
        <v>0.58823529411764708</v>
      </c>
      <c r="F1414" s="118">
        <f>EXP(Overview!$F$21/Overview!$F$5-Overview!$F$21/('='!C1414+273.15))</f>
        <v>1.2060497570954571</v>
      </c>
      <c r="G1414" s="77">
        <f t="shared" si="135"/>
        <v>3.4802137584888393</v>
      </c>
      <c r="H1414" s="115">
        <f t="shared" si="136"/>
        <v>0.58823529411764708</v>
      </c>
      <c r="I1414" s="80">
        <f>IF((A1414-Overview!$F$43)/365=ROUND((A1414-Overview!$F$43)/365,0),I1413*0.05,I1413+U1413)</f>
        <v>20710.942497995955</v>
      </c>
      <c r="J1414" s="70">
        <f>IF(D1414&lt;Overview!$F$16,1,'='!G1414/Overview!$F$26)</f>
        <v>150.65860426358611</v>
      </c>
      <c r="K1414" s="71">
        <f>IF(D1414&lt;Overview!$F$17,'='!G1414/Overview!$F$26,Overview!$F$33)</f>
        <v>9.1428571428571423</v>
      </c>
      <c r="L1414" s="72">
        <f t="shared" si="137"/>
        <v>9.1428571428571423</v>
      </c>
      <c r="M1414" s="81">
        <f>MIN(1,Overview!$F$44*F1414*(G1414-Overview!$F$25)^2+0.2)</f>
        <v>1</v>
      </c>
      <c r="N1414" s="48">
        <f>L1414*F1414*Overview!$F$8</f>
        <v>0.12482270400293095</v>
      </c>
      <c r="O1414" s="48">
        <f>F1414*Overview!$F$6</f>
        <v>2.3686817229354781E-3</v>
      </c>
      <c r="P1414" s="122">
        <f>N1414*(H1414/G1414-(1+Overview!$F$35/'='!G1414)/(Overview!$F$37*Overview!$F$33))/('='!H1414+Overview!$F$36)</f>
        <v>4.9228368461512006E-4</v>
      </c>
      <c r="Q1414" s="128">
        <f>(N1414/G1414-P1414)*H1414*Overview!$F$29*'='!G1414^3</f>
        <v>794.05849889299066</v>
      </c>
      <c r="R1414" s="57">
        <f t="shared" si="132"/>
        <v>0</v>
      </c>
      <c r="S1414" s="58">
        <f t="shared" si="133"/>
        <v>5.7108415075904047E-4</v>
      </c>
      <c r="T1414" s="58">
        <f>IF(D1414&lt;Overview!$F$18,(1-Overview!$F$9)*'='!Q1414-'='!D1414*'='!O1414,0)</f>
        <v>0</v>
      </c>
      <c r="U1414" s="54">
        <f>IF(D1414&gt;=Overview!$F$18,(1-Overview!$F$9)*'='!Q1414-Overview!$F$18*'='!O1414,0)</f>
        <v>67.234290572550975</v>
      </c>
      <c r="V1414" s="2"/>
      <c r="W1414" s="112">
        <f>G1414/Overview!$F$19</f>
        <v>5.1383637361417973</v>
      </c>
      <c r="X1414" s="60">
        <f>G1414^3*(1+H1414*Overview!$F$38)</f>
        <v>52.990222531283287</v>
      </c>
      <c r="Y1414" s="61">
        <f>G1414^3*Overview!$F$42*(1+Overview!$F$38*H1414)+I1414*Overview!$F$39/Overview!$F$40</f>
        <v>5.6691046200011384</v>
      </c>
    </row>
    <row r="1415" spans="1:25">
      <c r="A1415" s="34">
        <v>1412</v>
      </c>
      <c r="B1415">
        <v>1</v>
      </c>
      <c r="C1415">
        <v>24</v>
      </c>
      <c r="D1415" s="149">
        <f t="shared" si="134"/>
        <v>178.09744310451387</v>
      </c>
      <c r="E1415" s="125">
        <f>B1415/(B1415+Overview!$F$22)</f>
        <v>0.58823529411764708</v>
      </c>
      <c r="F1415" s="118">
        <f>EXP(Overview!$F$21/Overview!$F$5-Overview!$F$21/('='!C1415+273.15))</f>
        <v>1.2060497570954571</v>
      </c>
      <c r="G1415" s="77">
        <f t="shared" si="135"/>
        <v>3.4807848426395984</v>
      </c>
      <c r="H1415" s="115">
        <f t="shared" si="136"/>
        <v>0.58823529411764708</v>
      </c>
      <c r="I1415" s="80">
        <f>IF((A1415-Overview!$F$43)/365=ROUND((A1415-Overview!$F$43)/365,0),I1414*0.05,I1414+U1414)</f>
        <v>20778.176788568508</v>
      </c>
      <c r="J1415" s="70">
        <f>IF(D1415&lt;Overview!$F$16,1,'='!G1415/Overview!$F$26)</f>
        <v>150.68332652119474</v>
      </c>
      <c r="K1415" s="71">
        <f>IF(D1415&lt;Overview!$F$17,'='!G1415/Overview!$F$26,Overview!$F$33)</f>
        <v>9.1428571428571423</v>
      </c>
      <c r="L1415" s="72">
        <f t="shared" si="137"/>
        <v>9.1428571428571423</v>
      </c>
      <c r="M1415" s="81">
        <f>MIN(1,Overview!$F$44*F1415*(G1415-Overview!$F$25)^2+0.2)</f>
        <v>1</v>
      </c>
      <c r="N1415" s="48">
        <f>L1415*F1415*Overview!$F$8</f>
        <v>0.12482270400293095</v>
      </c>
      <c r="O1415" s="48">
        <f>F1415*Overview!$F$6</f>
        <v>2.3686817229354781E-3</v>
      </c>
      <c r="P1415" s="122">
        <f>N1415*(H1415/G1415-(1+Overview!$F$35/'='!G1415)/(Overview!$F$37*Overview!$F$33))/('='!H1415+Overview!$F$36)</f>
        <v>4.9127289673200783E-4</v>
      </c>
      <c r="Q1415" s="128">
        <f>(N1415/G1415-P1415)*H1415*Overview!$F$29*'='!G1415^3</f>
        <v>794.34000849517122</v>
      </c>
      <c r="R1415" s="57">
        <f t="shared" si="132"/>
        <v>0</v>
      </c>
      <c r="S1415" s="58">
        <f t="shared" si="133"/>
        <v>5.7000508418147391E-4</v>
      </c>
      <c r="T1415" s="58">
        <f>IF(D1415&lt;Overview!$F$18,(1-Overview!$F$9)*'='!Q1415-'='!D1415*'='!O1415,0)</f>
        <v>0</v>
      </c>
      <c r="U1415" s="54">
        <f>IF(D1415&gt;=Overview!$F$18,(1-Overview!$F$9)*'='!Q1415-Overview!$F$18*'='!O1415,0)</f>
        <v>67.258275190656761</v>
      </c>
      <c r="V1415" s="2"/>
      <c r="W1415" s="112">
        <f>G1415/Overview!$F$19</f>
        <v>5.1392069136861043</v>
      </c>
      <c r="X1415" s="60">
        <f>G1415^3*(1+H1415*Overview!$F$38)</f>
        <v>53.01631303412087</v>
      </c>
      <c r="Y1415" s="61">
        <f>G1415^3*Overview!$F$42*(1+Overview!$F$38*H1415)+I1415*Overview!$F$39/Overview!$F$40</f>
        <v>5.6743744007923098</v>
      </c>
    </row>
    <row r="1416" spans="1:25">
      <c r="A1416" s="34">
        <v>1413</v>
      </c>
      <c r="B1416">
        <v>1</v>
      </c>
      <c r="C1416">
        <v>24</v>
      </c>
      <c r="D1416" s="149">
        <f t="shared" si="134"/>
        <v>178.09744310451387</v>
      </c>
      <c r="E1416" s="125">
        <f>B1416/(B1416+Overview!$F$22)</f>
        <v>0.58823529411764708</v>
      </c>
      <c r="F1416" s="118">
        <f>EXP(Overview!$F$21/Overview!$F$5-Overview!$F$21/('='!C1416+273.15))</f>
        <v>1.2060497570954571</v>
      </c>
      <c r="G1416" s="77">
        <f t="shared" si="135"/>
        <v>3.4813548477237797</v>
      </c>
      <c r="H1416" s="115">
        <f t="shared" si="136"/>
        <v>0.58823529411764708</v>
      </c>
      <c r="I1416" s="80">
        <f>IF((A1416-Overview!$F$43)/365=ROUND((A1416-Overview!$F$43)/365,0),I1415*0.05,I1415+U1415)</f>
        <v>20845.435063759163</v>
      </c>
      <c r="J1416" s="70">
        <f>IF(D1416&lt;Overview!$F$16,1,'='!G1416/Overview!$F$26)</f>
        <v>150.70800206596451</v>
      </c>
      <c r="K1416" s="71">
        <f>IF(D1416&lt;Overview!$F$17,'='!G1416/Overview!$F$26,Overview!$F$33)</f>
        <v>9.1428571428571423</v>
      </c>
      <c r="L1416" s="72">
        <f t="shared" si="137"/>
        <v>9.1428571428571423</v>
      </c>
      <c r="M1416" s="81">
        <f>MIN(1,Overview!$F$44*F1416*(G1416-Overview!$F$25)^2+0.2)</f>
        <v>1</v>
      </c>
      <c r="N1416" s="48">
        <f>L1416*F1416*Overview!$F$8</f>
        <v>0.12482270400293095</v>
      </c>
      <c r="O1416" s="48">
        <f>F1416*Overview!$F$6</f>
        <v>2.3686817229354781E-3</v>
      </c>
      <c r="P1416" s="122">
        <f>N1416*(H1416/G1416-(1+Overview!$F$35/'='!G1416)/(Overview!$F$37*Overview!$F$33))/('='!H1416+Overview!$F$36)</f>
        <v>4.9026434941959235E-4</v>
      </c>
      <c r="Q1416" s="128">
        <f>(N1416/G1416-P1416)*H1416*Overview!$F$29*'='!G1416^3</f>
        <v>794.62104249530637</v>
      </c>
      <c r="R1416" s="57">
        <f t="shared" si="132"/>
        <v>0</v>
      </c>
      <c r="S1416" s="58">
        <f t="shared" si="133"/>
        <v>5.6892805650601429E-4</v>
      </c>
      <c r="T1416" s="58">
        <f>IF(D1416&lt;Overview!$F$18,(1-Overview!$F$9)*'='!Q1416-'='!D1416*'='!O1416,0)</f>
        <v>0</v>
      </c>
      <c r="U1416" s="54">
        <f>IF(D1416&gt;=Overview!$F$18,(1-Overview!$F$9)*'='!Q1416-Overview!$F$18*'='!O1416,0)</f>
        <v>67.28221928746828</v>
      </c>
      <c r="V1416" s="2"/>
      <c r="W1416" s="112">
        <f>G1416/Overview!$F$19</f>
        <v>5.1400484980419012</v>
      </c>
      <c r="X1416" s="60">
        <f>G1416^3*(1+H1416*Overview!$F$38)</f>
        <v>53.042362777177765</v>
      </c>
      <c r="Y1416" s="61">
        <f>G1416^3*Overview!$F$42*(1+Overview!$F$38*H1416)+I1416*Overview!$F$39/Overview!$F$40</f>
        <v>5.6796415554438964</v>
      </c>
    </row>
    <row r="1417" spans="1:25">
      <c r="A1417" s="34">
        <v>1414</v>
      </c>
      <c r="B1417">
        <v>1</v>
      </c>
      <c r="C1417">
        <v>24</v>
      </c>
      <c r="D1417" s="149">
        <f t="shared" si="134"/>
        <v>178.09744310451387</v>
      </c>
      <c r="E1417" s="125">
        <f>B1417/(B1417+Overview!$F$22)</f>
        <v>0.58823529411764708</v>
      </c>
      <c r="F1417" s="118">
        <f>EXP(Overview!$F$21/Overview!$F$5-Overview!$F$21/('='!C1417+273.15))</f>
        <v>1.2060497570954571</v>
      </c>
      <c r="G1417" s="77">
        <f t="shared" si="135"/>
        <v>3.4819237757802859</v>
      </c>
      <c r="H1417" s="115">
        <f t="shared" si="136"/>
        <v>0.58823529411764708</v>
      </c>
      <c r="I1417" s="80">
        <f>IF((A1417-Overview!$F$43)/365=ROUND((A1417-Overview!$F$43)/365,0),I1416*0.05,I1416+U1416)</f>
        <v>20912.717283046633</v>
      </c>
      <c r="J1417" s="70">
        <f>IF(D1417&lt;Overview!$F$16,1,'='!G1417/Overview!$F$26)</f>
        <v>150.73263098615956</v>
      </c>
      <c r="K1417" s="71">
        <f>IF(D1417&lt;Overview!$F$17,'='!G1417/Overview!$F$26,Overview!$F$33)</f>
        <v>9.1428571428571423</v>
      </c>
      <c r="L1417" s="72">
        <f t="shared" si="137"/>
        <v>9.1428571428571423</v>
      </c>
      <c r="M1417" s="81">
        <f>MIN(1,Overview!$F$44*F1417*(G1417-Overview!$F$25)^2+0.2)</f>
        <v>1</v>
      </c>
      <c r="N1417" s="48">
        <f>L1417*F1417*Overview!$F$8</f>
        <v>0.12482270400293095</v>
      </c>
      <c r="O1417" s="48">
        <f>F1417*Overview!$F$6</f>
        <v>2.3686817229354781E-3</v>
      </c>
      <c r="P1417" s="122">
        <f>N1417*(H1417/G1417-(1+Overview!$F$35/'='!G1417)/(Overview!$F$37*Overview!$F$33))/('='!H1417+Overview!$F$36)</f>
        <v>4.8925803703404652E-4</v>
      </c>
      <c r="Q1417" s="128">
        <f>(N1417/G1417-P1417)*H1417*Overview!$F$29*'='!G1417^3</f>
        <v>794.9016015827915</v>
      </c>
      <c r="R1417" s="57">
        <f t="shared" si="132"/>
        <v>0</v>
      </c>
      <c r="S1417" s="58">
        <f t="shared" si="133"/>
        <v>5.6785306388014607E-4</v>
      </c>
      <c r="T1417" s="58">
        <f>IF(D1417&lt;Overview!$F$18,(1-Overview!$F$9)*'='!Q1417-'='!D1417*'='!O1417,0)</f>
        <v>0</v>
      </c>
      <c r="U1417" s="54">
        <f>IF(D1417&gt;=Overview!$F$18,(1-Overview!$F$9)*'='!Q1417-Overview!$F$18*'='!O1417,0)</f>
        <v>67.306122921722007</v>
      </c>
      <c r="V1417" s="2"/>
      <c r="W1417" s="112">
        <f>G1417/Overview!$F$19</f>
        <v>5.1408884922195277</v>
      </c>
      <c r="X1417" s="60">
        <f>G1417^3*(1+H1417*Overview!$F$38)</f>
        <v>53.068371806626665</v>
      </c>
      <c r="Y1417" s="61">
        <f>G1417^3*Overview!$F$42*(1+Overview!$F$38*H1417)+I1417*Overview!$F$39/Overview!$F$40</f>
        <v>5.6849060863506073</v>
      </c>
    </row>
    <row r="1418" spans="1:25">
      <c r="A1418" s="34">
        <v>1415</v>
      </c>
      <c r="B1418">
        <v>1</v>
      </c>
      <c r="C1418">
        <v>24</v>
      </c>
      <c r="D1418" s="149">
        <f t="shared" si="134"/>
        <v>178.09744310451387</v>
      </c>
      <c r="E1418" s="125">
        <f>B1418/(B1418+Overview!$F$22)</f>
        <v>0.58823529411764708</v>
      </c>
      <c r="F1418" s="118">
        <f>EXP(Overview!$F$21/Overview!$F$5-Overview!$F$21/('='!C1418+273.15))</f>
        <v>1.2060497570954571</v>
      </c>
      <c r="G1418" s="77">
        <f t="shared" si="135"/>
        <v>3.4824916288441661</v>
      </c>
      <c r="H1418" s="115">
        <f t="shared" si="136"/>
        <v>0.58823529411764708</v>
      </c>
      <c r="I1418" s="80">
        <f>IF((A1418-Overview!$F$43)/365=ROUND((A1418-Overview!$F$43)/365,0),I1417*0.05,I1417+U1417)</f>
        <v>20980.023405968357</v>
      </c>
      <c r="J1418" s="70">
        <f>IF(D1418&lt;Overview!$F$16,1,'='!G1418/Overview!$F$26)</f>
        <v>150.75721336987732</v>
      </c>
      <c r="K1418" s="71">
        <f>IF(D1418&lt;Overview!$F$17,'='!G1418/Overview!$F$26,Overview!$F$33)</f>
        <v>9.1428571428571423</v>
      </c>
      <c r="L1418" s="72">
        <f t="shared" si="137"/>
        <v>9.1428571428571423</v>
      </c>
      <c r="M1418" s="81">
        <f>MIN(1,Overview!$F$44*F1418*(G1418-Overview!$F$25)^2+0.2)</f>
        <v>1</v>
      </c>
      <c r="N1418" s="48">
        <f>L1418*F1418*Overview!$F$8</f>
        <v>0.12482270400293095</v>
      </c>
      <c r="O1418" s="48">
        <f>F1418*Overview!$F$6</f>
        <v>2.3686817229354781E-3</v>
      </c>
      <c r="P1418" s="122">
        <f>N1418*(H1418/G1418-(1+Overview!$F$35/'='!G1418)/(Overview!$F$37*Overview!$F$33))/('='!H1418+Overview!$F$36)</f>
        <v>4.8825395394855124E-4</v>
      </c>
      <c r="Q1418" s="128">
        <f>(N1418/G1418-P1418)*H1418*Overview!$F$29*'='!G1418^3</f>
        <v>795.18168644649086</v>
      </c>
      <c r="R1418" s="57">
        <f t="shared" si="132"/>
        <v>0</v>
      </c>
      <c r="S1418" s="58">
        <f t="shared" si="133"/>
        <v>5.6678010245863155E-4</v>
      </c>
      <c r="T1418" s="58">
        <f>IF(D1418&lt;Overview!$F$18,(1-Overview!$F$9)*'='!Q1418-'='!D1418*'='!O1418,0)</f>
        <v>0</v>
      </c>
      <c r="U1418" s="54">
        <f>IF(D1418&gt;=Overview!$F$18,(1-Overview!$F$9)*'='!Q1418-Overview!$F$18*'='!O1418,0)</f>
        <v>67.3299861521092</v>
      </c>
      <c r="V1418" s="2"/>
      <c r="W1418" s="112">
        <f>G1418/Overview!$F$19</f>
        <v>5.1417268992236318</v>
      </c>
      <c r="X1418" s="60">
        <f>G1418^3*(1+H1418*Overview!$F$38)</f>
        <v>53.09434016866156</v>
      </c>
      <c r="Y1418" s="61">
        <f>G1418^3*Overview!$F$42*(1+Overview!$F$38*H1418)+I1418*Overview!$F$39/Overview!$F$40</f>
        <v>5.6901679959116196</v>
      </c>
    </row>
    <row r="1419" spans="1:25">
      <c r="A1419" s="34">
        <v>1416</v>
      </c>
      <c r="B1419">
        <v>1</v>
      </c>
      <c r="C1419">
        <v>24</v>
      </c>
      <c r="D1419" s="149">
        <f t="shared" si="134"/>
        <v>178.09744310451387</v>
      </c>
      <c r="E1419" s="125">
        <f>B1419/(B1419+Overview!$F$22)</f>
        <v>0.58823529411764708</v>
      </c>
      <c r="F1419" s="118">
        <f>EXP(Overview!$F$21/Overview!$F$5-Overview!$F$21/('='!C1419+273.15))</f>
        <v>1.2060497570954571</v>
      </c>
      <c r="G1419" s="77">
        <f t="shared" si="135"/>
        <v>3.4830584089466248</v>
      </c>
      <c r="H1419" s="115">
        <f t="shared" si="136"/>
        <v>0.58823529411764708</v>
      </c>
      <c r="I1419" s="80">
        <f>IF((A1419-Overview!$F$43)/365=ROUND((A1419-Overview!$F$43)/365,0),I1418*0.05,I1418+U1418)</f>
        <v>21047.353392120465</v>
      </c>
      <c r="J1419" s="70">
        <f>IF(D1419&lt;Overview!$F$16,1,'='!G1419/Overview!$F$26)</f>
        <v>150.78174930504869</v>
      </c>
      <c r="K1419" s="71">
        <f>IF(D1419&lt;Overview!$F$17,'='!G1419/Overview!$F$26,Overview!$F$33)</f>
        <v>9.1428571428571423</v>
      </c>
      <c r="L1419" s="72">
        <f t="shared" si="137"/>
        <v>9.1428571428571423</v>
      </c>
      <c r="M1419" s="81">
        <f>MIN(1,Overview!$F$44*F1419*(G1419-Overview!$F$25)^2+0.2)</f>
        <v>1</v>
      </c>
      <c r="N1419" s="48">
        <f>L1419*F1419*Overview!$F$8</f>
        <v>0.12482270400293095</v>
      </c>
      <c r="O1419" s="48">
        <f>F1419*Overview!$F$6</f>
        <v>2.3686817229354781E-3</v>
      </c>
      <c r="P1419" s="122">
        <f>N1419*(H1419/G1419-(1+Overview!$F$35/'='!G1419)/(Overview!$F$37*Overview!$F$33))/('='!H1419+Overview!$F$36)</f>
        <v>4.8725209455323555E-4</v>
      </c>
      <c r="Q1419" s="128">
        <f>(N1419/G1419-P1419)*H1419*Overview!$F$29*'='!G1419^3</f>
        <v>795.46129777473493</v>
      </c>
      <c r="R1419" s="57">
        <f t="shared" si="132"/>
        <v>0</v>
      </c>
      <c r="S1419" s="58">
        <f t="shared" si="133"/>
        <v>5.6570916840350107E-4</v>
      </c>
      <c r="T1419" s="58">
        <f>IF(D1419&lt;Overview!$F$18,(1-Overview!$F$9)*'='!Q1419-'='!D1419*'='!O1419,0)</f>
        <v>0</v>
      </c>
      <c r="U1419" s="54">
        <f>IF(D1419&gt;=Overview!$F$18,(1-Overview!$F$9)*'='!Q1419-Overview!$F$18*'='!O1419,0)</f>
        <v>67.353809037275582</v>
      </c>
      <c r="V1419" s="2"/>
      <c r="W1419" s="112">
        <f>G1419/Overview!$F$19</f>
        <v>5.1425637220531888</v>
      </c>
      <c r="X1419" s="60">
        <f>G1419^3*(1+H1419*Overview!$F$38)</f>
        <v>53.120267909497386</v>
      </c>
      <c r="Y1419" s="61">
        <f>G1419^3*Overview!$F$42*(1+Overview!$F$38*H1419)+I1419*Overview!$F$39/Overview!$F$40</f>
        <v>5.6954272865305446</v>
      </c>
    </row>
    <row r="1420" spans="1:25">
      <c r="A1420" s="34">
        <v>1417</v>
      </c>
      <c r="B1420">
        <v>1</v>
      </c>
      <c r="C1420">
        <v>24</v>
      </c>
      <c r="D1420" s="149">
        <f t="shared" si="134"/>
        <v>178.09744310451387</v>
      </c>
      <c r="E1420" s="125">
        <f>B1420/(B1420+Overview!$F$22)</f>
        <v>0.58823529411764708</v>
      </c>
      <c r="F1420" s="118">
        <f>EXP(Overview!$F$21/Overview!$F$5-Overview!$F$21/('='!C1420+273.15))</f>
        <v>1.2060497570954571</v>
      </c>
      <c r="G1420" s="77">
        <f t="shared" si="135"/>
        <v>3.4836241181150283</v>
      </c>
      <c r="H1420" s="115">
        <f t="shared" si="136"/>
        <v>0.58823529411764708</v>
      </c>
      <c r="I1420" s="80">
        <f>IF((A1420-Overview!$F$43)/365=ROUND((A1420-Overview!$F$43)/365,0),I1419*0.05,I1419+U1419)</f>
        <v>21114.70720115774</v>
      </c>
      <c r="J1420" s="70">
        <f>IF(D1420&lt;Overview!$F$16,1,'='!G1420/Overview!$F$26)</f>
        <v>150.80623887943847</v>
      </c>
      <c r="K1420" s="71">
        <f>IF(D1420&lt;Overview!$F$17,'='!G1420/Overview!$F$26,Overview!$F$33)</f>
        <v>9.1428571428571423</v>
      </c>
      <c r="L1420" s="72">
        <f t="shared" si="137"/>
        <v>9.1428571428571423</v>
      </c>
      <c r="M1420" s="81">
        <f>MIN(1,Overview!$F$44*F1420*(G1420-Overview!$F$25)^2+0.2)</f>
        <v>1</v>
      </c>
      <c r="N1420" s="48">
        <f>L1420*F1420*Overview!$F$8</f>
        <v>0.12482270400293095</v>
      </c>
      <c r="O1420" s="48">
        <f>F1420*Overview!$F$6</f>
        <v>2.3686817229354781E-3</v>
      </c>
      <c r="P1420" s="122">
        <f>N1420*(H1420/G1420-(1+Overview!$F$35/'='!G1420)/(Overview!$F$37*Overview!$F$33))/('='!H1420+Overview!$F$36)</f>
        <v>4.8625245325510896E-4</v>
      </c>
      <c r="Q1420" s="128">
        <f>(N1420/G1420-P1420)*H1420*Overview!$F$29*'='!G1420^3</f>
        <v>795.74043625531885</v>
      </c>
      <c r="R1420" s="57">
        <f t="shared" si="132"/>
        <v>0</v>
      </c>
      <c r="S1420" s="58">
        <f t="shared" si="133"/>
        <v>5.6464025788403264E-4</v>
      </c>
      <c r="T1420" s="58">
        <f>IF(D1420&lt;Overview!$F$18,(1-Overview!$F$9)*'='!Q1420-'='!D1420*'='!O1420,0)</f>
        <v>0</v>
      </c>
      <c r="U1420" s="54">
        <f>IF(D1420&gt;=Overview!$F$18,(1-Overview!$F$9)*'='!Q1420-Overview!$F$18*'='!O1420,0)</f>
        <v>67.377591635821332</v>
      </c>
      <c r="V1420" s="2"/>
      <c r="W1420" s="112">
        <f>G1420/Overview!$F$19</f>
        <v>5.143398963701503</v>
      </c>
      <c r="X1420" s="60">
        <f>G1420^3*(1+H1420*Overview!$F$38)</f>
        <v>53.146155075369563</v>
      </c>
      <c r="Y1420" s="61">
        <f>G1420^3*Overview!$F$42*(1+Overview!$F$38*H1420)+I1420*Overview!$F$39/Overview!$F$40</f>
        <v>5.700683960615387</v>
      </c>
    </row>
    <row r="1421" spans="1:25">
      <c r="A1421" s="34">
        <v>1418</v>
      </c>
      <c r="B1421">
        <v>1</v>
      </c>
      <c r="C1421">
        <v>24</v>
      </c>
      <c r="D1421" s="149">
        <f t="shared" si="134"/>
        <v>178.09744310451387</v>
      </c>
      <c r="E1421" s="125">
        <f>B1421/(B1421+Overview!$F$22)</f>
        <v>0.58823529411764708</v>
      </c>
      <c r="F1421" s="118">
        <f>EXP(Overview!$F$21/Overview!$F$5-Overview!$F$21/('='!C1421+273.15))</f>
        <v>1.2060497570954571</v>
      </c>
      <c r="G1421" s="77">
        <f t="shared" si="135"/>
        <v>3.4841887583729121</v>
      </c>
      <c r="H1421" s="115">
        <f t="shared" si="136"/>
        <v>0.58823529411764708</v>
      </c>
      <c r="I1421" s="80">
        <f>IF((A1421-Overview!$F$43)/365=ROUND((A1421-Overview!$F$43)/365,0),I1420*0.05,I1420+U1420)</f>
        <v>21182.084792793561</v>
      </c>
      <c r="J1421" s="70">
        <f>IF(D1421&lt;Overview!$F$16,1,'='!G1421/Overview!$F$26)</f>
        <v>150.83068218064554</v>
      </c>
      <c r="K1421" s="71">
        <f>IF(D1421&lt;Overview!$F$17,'='!G1421/Overview!$F$26,Overview!$F$33)</f>
        <v>9.1428571428571423</v>
      </c>
      <c r="L1421" s="72">
        <f t="shared" si="137"/>
        <v>9.1428571428571423</v>
      </c>
      <c r="M1421" s="81">
        <f>MIN(1,Overview!$F$44*F1421*(G1421-Overview!$F$25)^2+0.2)</f>
        <v>1</v>
      </c>
      <c r="N1421" s="48">
        <f>L1421*F1421*Overview!$F$8</f>
        <v>0.12482270400293095</v>
      </c>
      <c r="O1421" s="48">
        <f>F1421*Overview!$F$6</f>
        <v>2.3686817229354781E-3</v>
      </c>
      <c r="P1421" s="122">
        <f>N1421*(H1421/G1421-(1+Overview!$F$35/'='!G1421)/(Overview!$F$37*Overview!$F$33))/('='!H1421+Overview!$F$36)</f>
        <v>4.8525502447800624E-4</v>
      </c>
      <c r="Q1421" s="128">
        <f>(N1421/G1421-P1421)*H1421*Overview!$F$29*'='!G1421^3</f>
        <v>796.01910257550105</v>
      </c>
      <c r="R1421" s="57">
        <f t="shared" si="132"/>
        <v>0</v>
      </c>
      <c r="S1421" s="58">
        <f t="shared" si="133"/>
        <v>5.6357336707674719E-4</v>
      </c>
      <c r="T1421" s="58">
        <f>IF(D1421&lt;Overview!$F$18,(1-Overview!$F$9)*'='!Q1421-'='!D1421*'='!O1421,0)</f>
        <v>0</v>
      </c>
      <c r="U1421" s="54">
        <f>IF(D1421&gt;=Overview!$F$18,(1-Overview!$F$9)*'='!Q1421-Overview!$F$18*'='!O1421,0)</f>
        <v>67.401334006300857</v>
      </c>
      <c r="V1421" s="2"/>
      <c r="W1421" s="112">
        <f>G1421/Overview!$F$19</f>
        <v>5.1442326271562262</v>
      </c>
      <c r="X1421" s="60">
        <f>G1421^3*(1+H1421*Overview!$F$38)</f>
        <v>53.172001712533628</v>
      </c>
      <c r="Y1421" s="61">
        <f>G1421^3*Overview!$F$42*(1+Overview!$F$38*H1421)+I1421*Overview!$F$39/Overview!$F$40</f>
        <v>5.7059380205785093</v>
      </c>
    </row>
    <row r="1422" spans="1:25">
      <c r="A1422" s="34">
        <v>1419</v>
      </c>
      <c r="B1422">
        <v>1</v>
      </c>
      <c r="C1422">
        <v>24</v>
      </c>
      <c r="D1422" s="149">
        <f t="shared" si="134"/>
        <v>178.09744310451387</v>
      </c>
      <c r="E1422" s="125">
        <f>B1422/(B1422+Overview!$F$22)</f>
        <v>0.58823529411764708</v>
      </c>
      <c r="F1422" s="118">
        <f>EXP(Overview!$F$21/Overview!$F$5-Overview!$F$21/('='!C1422+273.15))</f>
        <v>1.2060497570954571</v>
      </c>
      <c r="G1422" s="77">
        <f t="shared" si="135"/>
        <v>3.4847523317399887</v>
      </c>
      <c r="H1422" s="115">
        <f t="shared" si="136"/>
        <v>0.58823529411764708</v>
      </c>
      <c r="I1422" s="80">
        <f>IF((A1422-Overview!$F$43)/365=ROUND((A1422-Overview!$F$43)/365,0),I1421*0.05,I1421+U1421)</f>
        <v>21249.48612679986</v>
      </c>
      <c r="J1422" s="70">
        <f>IF(D1422&lt;Overview!$F$16,1,'='!G1422/Overview!$F$26)</f>
        <v>150.85507929610341</v>
      </c>
      <c r="K1422" s="71">
        <f>IF(D1422&lt;Overview!$F$17,'='!G1422/Overview!$F$26,Overview!$F$33)</f>
        <v>9.1428571428571423</v>
      </c>
      <c r="L1422" s="72">
        <f t="shared" si="137"/>
        <v>9.1428571428571423</v>
      </c>
      <c r="M1422" s="81">
        <f>MIN(1,Overview!$F$44*F1422*(G1422-Overview!$F$25)^2+0.2)</f>
        <v>1</v>
      </c>
      <c r="N1422" s="48">
        <f>L1422*F1422*Overview!$F$8</f>
        <v>0.12482270400293095</v>
      </c>
      <c r="O1422" s="48">
        <f>F1422*Overview!$F$6</f>
        <v>2.3686817229354781E-3</v>
      </c>
      <c r="P1422" s="122">
        <f>N1422*(H1422/G1422-(1+Overview!$F$35/'='!G1422)/(Overview!$F$37*Overview!$F$33))/('='!H1422+Overview!$F$36)</f>
        <v>4.8425980266251784E-4</v>
      </c>
      <c r="Q1422" s="128">
        <f>(N1422/G1422-P1422)*H1422*Overview!$F$29*'='!G1422^3</f>
        <v>796.29729742200198</v>
      </c>
      <c r="R1422" s="57">
        <f t="shared" si="132"/>
        <v>0</v>
      </c>
      <c r="S1422" s="58">
        <f t="shared" si="133"/>
        <v>5.6250849216538524E-4</v>
      </c>
      <c r="T1422" s="58">
        <f>IF(D1422&lt;Overview!$F$18,(1-Overview!$F$9)*'='!Q1422-'='!D1422*'='!O1422,0)</f>
        <v>0</v>
      </c>
      <c r="U1422" s="54">
        <f>IF(D1422&gt;=Overview!$F$18,(1-Overview!$F$9)*'='!Q1422-Overview!$F$18*'='!O1422,0)</f>
        <v>67.425036207222746</v>
      </c>
      <c r="V1422" s="2"/>
      <c r="W1422" s="112">
        <f>G1422/Overview!$F$19</f>
        <v>5.1450647153993634</v>
      </c>
      <c r="X1422" s="60">
        <f>G1422^3*(1+H1422*Overview!$F$38)</f>
        <v>53.197807867264835</v>
      </c>
      <c r="Y1422" s="61">
        <f>G1422^3*Overview!$F$42*(1+Overview!$F$38*H1422)+I1422*Overview!$F$39/Overview!$F$40</f>
        <v>5.7111894688365918</v>
      </c>
    </row>
    <row r="1423" spans="1:25">
      <c r="A1423" s="34">
        <v>1420</v>
      </c>
      <c r="B1423">
        <v>1</v>
      </c>
      <c r="C1423">
        <v>24</v>
      </c>
      <c r="D1423" s="149">
        <f t="shared" si="134"/>
        <v>178.09744310451387</v>
      </c>
      <c r="E1423" s="125">
        <f>B1423/(B1423+Overview!$F$22)</f>
        <v>0.58823529411764708</v>
      </c>
      <c r="F1423" s="118">
        <f>EXP(Overview!$F$21/Overview!$F$5-Overview!$F$21/('='!C1423+273.15))</f>
        <v>1.2060497570954571</v>
      </c>
      <c r="G1423" s="77">
        <f t="shared" si="135"/>
        <v>3.4853148402321539</v>
      </c>
      <c r="H1423" s="115">
        <f t="shared" si="136"/>
        <v>0.58823529411764708</v>
      </c>
      <c r="I1423" s="80">
        <f>IF((A1423-Overview!$F$43)/365=ROUND((A1423-Overview!$F$43)/365,0),I1422*0.05,I1422+U1422)</f>
        <v>21316.911163007084</v>
      </c>
      <c r="J1423" s="70">
        <f>IF(D1423&lt;Overview!$F$16,1,'='!G1423/Overview!$F$26)</f>
        <v>150.87943031308026</v>
      </c>
      <c r="K1423" s="71">
        <f>IF(D1423&lt;Overview!$F$17,'='!G1423/Overview!$F$26,Overview!$F$33)</f>
        <v>9.1428571428571423</v>
      </c>
      <c r="L1423" s="72">
        <f t="shared" si="137"/>
        <v>9.1428571428571423</v>
      </c>
      <c r="M1423" s="81">
        <f>MIN(1,Overview!$F$44*F1423*(G1423-Overview!$F$25)^2+0.2)</f>
        <v>1</v>
      </c>
      <c r="N1423" s="48">
        <f>L1423*F1423*Overview!$F$8</f>
        <v>0.12482270400293095</v>
      </c>
      <c r="O1423" s="48">
        <f>F1423*Overview!$F$6</f>
        <v>2.3686817229354781E-3</v>
      </c>
      <c r="P1423" s="122">
        <f>N1423*(H1423/G1423-(1+Overview!$F$35/'='!G1423)/(Overview!$F$37*Overview!$F$33))/('='!H1423+Overview!$F$36)</f>
        <v>4.8326678226593561E-4</v>
      </c>
      <c r="Q1423" s="128">
        <f>(N1423/G1423-P1423)*H1423*Overview!$F$29*'='!G1423^3</f>
        <v>796.5750214810015</v>
      </c>
      <c r="R1423" s="57">
        <f t="shared" si="132"/>
        <v>0</v>
      </c>
      <c r="S1423" s="58">
        <f t="shared" si="133"/>
        <v>5.6144562934090213E-4</v>
      </c>
      <c r="T1423" s="58">
        <f>IF(D1423&lt;Overview!$F$18,(1-Overview!$F$9)*'='!Q1423-'='!D1423*'='!O1423,0)</f>
        <v>0</v>
      </c>
      <c r="U1423" s="54">
        <f>IF(D1423&gt;=Overview!$F$18,(1-Overview!$F$9)*'='!Q1423-Overview!$F$18*'='!O1423,0)</f>
        <v>67.448698297049503</v>
      </c>
      <c r="V1423" s="2"/>
      <c r="W1423" s="112">
        <f>G1423/Overview!$F$19</f>
        <v>5.1458952314072848</v>
      </c>
      <c r="X1423" s="60">
        <f>G1423^3*(1+H1423*Overview!$F$38)</f>
        <v>53.223573585857764</v>
      </c>
      <c r="Y1423" s="61">
        <f>G1423^3*Overview!$F$42*(1+Overview!$F$38*H1423)+I1423*Overview!$F$39/Overview!$F$40</f>
        <v>5.7164383078105976</v>
      </c>
    </row>
    <row r="1424" spans="1:25">
      <c r="A1424" s="34">
        <v>1421</v>
      </c>
      <c r="B1424">
        <v>1</v>
      </c>
      <c r="C1424">
        <v>24</v>
      </c>
      <c r="D1424" s="149">
        <f t="shared" si="134"/>
        <v>178.09744310451387</v>
      </c>
      <c r="E1424" s="125">
        <f>B1424/(B1424+Overview!$F$22)</f>
        <v>0.58823529411764708</v>
      </c>
      <c r="F1424" s="118">
        <f>EXP(Overview!$F$21/Overview!$F$5-Overview!$F$21/('='!C1424+273.15))</f>
        <v>1.2060497570954571</v>
      </c>
      <c r="G1424" s="77">
        <f t="shared" si="135"/>
        <v>3.4858762858614947</v>
      </c>
      <c r="H1424" s="115">
        <f t="shared" si="136"/>
        <v>0.58823529411764708</v>
      </c>
      <c r="I1424" s="80">
        <f>IF((A1424-Overview!$F$43)/365=ROUND((A1424-Overview!$F$43)/365,0),I1423*0.05,I1423+U1423)</f>
        <v>21384.359861304132</v>
      </c>
      <c r="J1424" s="70">
        <f>IF(D1424&lt;Overview!$F$16,1,'='!G1424/Overview!$F$26)</f>
        <v>150.90373531867942</v>
      </c>
      <c r="K1424" s="71">
        <f>IF(D1424&lt;Overview!$F$17,'='!G1424/Overview!$F$26,Overview!$F$33)</f>
        <v>9.1428571428571423</v>
      </c>
      <c r="L1424" s="72">
        <f t="shared" si="137"/>
        <v>9.1428571428571423</v>
      </c>
      <c r="M1424" s="81">
        <f>MIN(1,Overview!$F$44*F1424*(G1424-Overview!$F$25)^2+0.2)</f>
        <v>1</v>
      </c>
      <c r="N1424" s="48">
        <f>L1424*F1424*Overview!$F$8</f>
        <v>0.12482270400293095</v>
      </c>
      <c r="O1424" s="48">
        <f>F1424*Overview!$F$6</f>
        <v>2.3686817229354781E-3</v>
      </c>
      <c r="P1424" s="122">
        <f>N1424*(H1424/G1424-(1+Overview!$F$35/'='!G1424)/(Overview!$F$37*Overview!$F$33))/('='!H1424+Overview!$F$36)</f>
        <v>4.8227595776218662E-4</v>
      </c>
      <c r="Q1424" s="128">
        <f>(N1424/G1424-P1424)*H1424*Overview!$F$29*'='!G1424^3</f>
        <v>796.85227543813653</v>
      </c>
      <c r="R1424" s="57">
        <f t="shared" si="132"/>
        <v>0</v>
      </c>
      <c r="S1424" s="58">
        <f t="shared" si="133"/>
        <v>5.6038477480144873E-4</v>
      </c>
      <c r="T1424" s="58">
        <f>IF(D1424&lt;Overview!$F$18,(1-Overview!$F$9)*'='!Q1424-'='!D1424*'='!O1424,0)</f>
        <v>0</v>
      </c>
      <c r="U1424" s="54">
        <f>IF(D1424&gt;=Overview!$F$18,(1-Overview!$F$9)*'='!Q1424-Overview!$F$18*'='!O1424,0)</f>
        <v>67.472320334197406</v>
      </c>
      <c r="V1424" s="2"/>
      <c r="W1424" s="112">
        <f>G1424/Overview!$F$19</f>
        <v>5.1467241781507376</v>
      </c>
      <c r="X1424" s="60">
        <f>G1424^3*(1+H1424*Overview!$F$38)</f>
        <v>53.249298914625911</v>
      </c>
      <c r="Y1424" s="61">
        <f>G1424^3*Overview!$F$42*(1+Overview!$F$38*H1424)+I1424*Overview!$F$39/Overview!$F$40</f>
        <v>5.7216845399257288</v>
      </c>
    </row>
    <row r="1425" spans="1:25">
      <c r="A1425" s="34">
        <v>1422</v>
      </c>
      <c r="B1425">
        <v>1</v>
      </c>
      <c r="C1425">
        <v>24</v>
      </c>
      <c r="D1425" s="149">
        <f t="shared" si="134"/>
        <v>178.09744310451387</v>
      </c>
      <c r="E1425" s="125">
        <f>B1425/(B1425+Overview!$F$22)</f>
        <v>0.58823529411764708</v>
      </c>
      <c r="F1425" s="118">
        <f>EXP(Overview!$F$21/Overview!$F$5-Overview!$F$21/('='!C1425+273.15))</f>
        <v>1.2060497570954571</v>
      </c>
      <c r="G1425" s="77">
        <f t="shared" si="135"/>
        <v>3.4864366706362961</v>
      </c>
      <c r="H1425" s="115">
        <f t="shared" si="136"/>
        <v>0.58823529411764708</v>
      </c>
      <c r="I1425" s="80">
        <f>IF((A1425-Overview!$F$43)/365=ROUND((A1425-Overview!$F$43)/365,0),I1424*0.05,I1424+U1424)</f>
        <v>21451.832181638329</v>
      </c>
      <c r="J1425" s="70">
        <f>IF(D1425&lt;Overview!$F$16,1,'='!G1425/Overview!$F$26)</f>
        <v>150.92799439983966</v>
      </c>
      <c r="K1425" s="71">
        <f>IF(D1425&lt;Overview!$F$17,'='!G1425/Overview!$F$26,Overview!$F$33)</f>
        <v>9.1428571428571423</v>
      </c>
      <c r="L1425" s="72">
        <f t="shared" si="137"/>
        <v>9.1428571428571423</v>
      </c>
      <c r="M1425" s="81">
        <f>MIN(1,Overview!$F$44*F1425*(G1425-Overview!$F$25)^2+0.2)</f>
        <v>1</v>
      </c>
      <c r="N1425" s="48">
        <f>L1425*F1425*Overview!$F$8</f>
        <v>0.12482270400293095</v>
      </c>
      <c r="O1425" s="48">
        <f>F1425*Overview!$F$6</f>
        <v>2.3686817229354781E-3</v>
      </c>
      <c r="P1425" s="122">
        <f>N1425*(H1425/G1425-(1+Overview!$F$35/'='!G1425)/(Overview!$F$37*Overview!$F$33))/('='!H1425+Overview!$F$36)</f>
        <v>4.8128732364177235E-4</v>
      </c>
      <c r="Q1425" s="128">
        <f>(N1425/G1425-P1425)*H1425*Overview!$F$29*'='!G1425^3</f>
        <v>797.12905997850135</v>
      </c>
      <c r="R1425" s="57">
        <f t="shared" si="132"/>
        <v>0</v>
      </c>
      <c r="S1425" s="58">
        <f t="shared" si="133"/>
        <v>5.5932592475235808E-4</v>
      </c>
      <c r="T1425" s="58">
        <f>IF(D1425&lt;Overview!$F$18,(1-Overview!$F$9)*'='!Q1425-'='!D1425*'='!O1425,0)</f>
        <v>0</v>
      </c>
      <c r="U1425" s="54">
        <f>IF(D1425&gt;=Overview!$F$18,(1-Overview!$F$9)*'='!Q1425-Overview!$F$18*'='!O1425,0)</f>
        <v>67.495902377036487</v>
      </c>
      <c r="V1425" s="2"/>
      <c r="W1425" s="112">
        <f>G1425/Overview!$F$19</f>
        <v>5.1475515585948566</v>
      </c>
      <c r="X1425" s="60">
        <f>G1425^3*(1+H1425*Overview!$F$38)</f>
        <v>53.274983899901258</v>
      </c>
      <c r="Y1425" s="61">
        <f>G1425^3*Overview!$F$42*(1+Overview!$F$38*H1425)+I1425*Overview!$F$39/Overview!$F$40</f>
        <v>5.7269281676113968</v>
      </c>
    </row>
    <row r="1426" spans="1:25">
      <c r="A1426" s="34">
        <v>1423</v>
      </c>
      <c r="B1426">
        <v>1</v>
      </c>
      <c r="C1426">
        <v>24</v>
      </c>
      <c r="D1426" s="149">
        <f t="shared" si="134"/>
        <v>178.09744310451387</v>
      </c>
      <c r="E1426" s="125">
        <f>B1426/(B1426+Overview!$F$22)</f>
        <v>0.58823529411764708</v>
      </c>
      <c r="F1426" s="118">
        <f>EXP(Overview!$F$21/Overview!$F$5-Overview!$F$21/('='!C1426+273.15))</f>
        <v>1.2060497570954571</v>
      </c>
      <c r="G1426" s="77">
        <f t="shared" si="135"/>
        <v>3.4869959965610486</v>
      </c>
      <c r="H1426" s="115">
        <f t="shared" si="136"/>
        <v>0.58823529411764708</v>
      </c>
      <c r="I1426" s="80">
        <f>IF((A1426-Overview!$F$43)/365=ROUND((A1426-Overview!$F$43)/365,0),I1425*0.05,I1425+U1425)</f>
        <v>21519.328084015364</v>
      </c>
      <c r="J1426" s="70">
        <f>IF(D1426&lt;Overview!$F$16,1,'='!G1426/Overview!$F$26)</f>
        <v>150.95220764333544</v>
      </c>
      <c r="K1426" s="71">
        <f>IF(D1426&lt;Overview!$F$17,'='!G1426/Overview!$F$26,Overview!$F$33)</f>
        <v>9.1428571428571423</v>
      </c>
      <c r="L1426" s="72">
        <f t="shared" si="137"/>
        <v>9.1428571428571423</v>
      </c>
      <c r="M1426" s="81">
        <f>MIN(1,Overview!$F$44*F1426*(G1426-Overview!$F$25)^2+0.2)</f>
        <v>1</v>
      </c>
      <c r="N1426" s="48">
        <f>L1426*F1426*Overview!$F$8</f>
        <v>0.12482270400293095</v>
      </c>
      <c r="O1426" s="48">
        <f>F1426*Overview!$F$6</f>
        <v>2.3686817229354781E-3</v>
      </c>
      <c r="P1426" s="122">
        <f>N1426*(H1426/G1426-(1+Overview!$F$35/'='!G1426)/(Overview!$F$37*Overview!$F$33))/('='!H1426+Overview!$F$36)</f>
        <v>4.8030087441171173E-4</v>
      </c>
      <c r="Q1426" s="128">
        <f>(N1426/G1426-P1426)*H1426*Overview!$F$29*'='!G1426^3</f>
        <v>797.40537578664384</v>
      </c>
      <c r="R1426" s="57">
        <f t="shared" si="132"/>
        <v>0</v>
      </c>
      <c r="S1426" s="58">
        <f t="shared" si="133"/>
        <v>5.5826907540613665E-4</v>
      </c>
      <c r="T1426" s="58">
        <f>IF(D1426&lt;Overview!$F$18,(1-Overview!$F$9)*'='!Q1426-'='!D1426*'='!O1426,0)</f>
        <v>0</v>
      </c>
      <c r="U1426" s="54">
        <f>IF(D1426&gt;=Overview!$F$18,(1-Overview!$F$9)*'='!Q1426-Overview!$F$18*'='!O1426,0)</f>
        <v>67.519444483890226</v>
      </c>
      <c r="V1426" s="2"/>
      <c r="W1426" s="112">
        <f>G1426/Overview!$F$19</f>
        <v>5.1483773756991713</v>
      </c>
      <c r="X1426" s="60">
        <f>G1426^3*(1+H1426*Overview!$F$38)</f>
        <v>53.300628588033966</v>
      </c>
      <c r="Y1426" s="61">
        <f>G1426^3*Overview!$F$42*(1+Overview!$F$38*H1426)+I1426*Overview!$F$39/Overview!$F$40</f>
        <v>5.7321691933011794</v>
      </c>
    </row>
    <row r="1427" spans="1:25">
      <c r="A1427" s="34">
        <v>1424</v>
      </c>
      <c r="B1427">
        <v>1</v>
      </c>
      <c r="C1427">
        <v>24</v>
      </c>
      <c r="D1427" s="149">
        <f t="shared" si="134"/>
        <v>178.09744310451387</v>
      </c>
      <c r="E1427" s="125">
        <f>B1427/(B1427+Overview!$F$22)</f>
        <v>0.58823529411764708</v>
      </c>
      <c r="F1427" s="118">
        <f>EXP(Overview!$F$21/Overview!$F$5-Overview!$F$21/('='!C1427+273.15))</f>
        <v>1.2060497570954571</v>
      </c>
      <c r="G1427" s="77">
        <f t="shared" si="135"/>
        <v>3.4875542656364549</v>
      </c>
      <c r="H1427" s="115">
        <f t="shared" si="136"/>
        <v>0.58823529411764708</v>
      </c>
      <c r="I1427" s="80">
        <f>IF((A1427-Overview!$F$43)/365=ROUND((A1427-Overview!$F$43)/365,0),I1426*0.05,I1426+U1426)</f>
        <v>21586.847528499253</v>
      </c>
      <c r="J1427" s="70">
        <f>IF(D1427&lt;Overview!$F$16,1,'='!G1427/Overview!$F$26)</f>
        <v>150.97637513577726</v>
      </c>
      <c r="K1427" s="71">
        <f>IF(D1427&lt;Overview!$F$17,'='!G1427/Overview!$F$26,Overview!$F$33)</f>
        <v>9.1428571428571423</v>
      </c>
      <c r="L1427" s="72">
        <f t="shared" si="137"/>
        <v>9.1428571428571423</v>
      </c>
      <c r="M1427" s="81">
        <f>MIN(1,Overview!$F$44*F1427*(G1427-Overview!$F$25)^2+0.2)</f>
        <v>1</v>
      </c>
      <c r="N1427" s="48">
        <f>L1427*F1427*Overview!$F$8</f>
        <v>0.12482270400293095</v>
      </c>
      <c r="O1427" s="48">
        <f>F1427*Overview!$F$6</f>
        <v>2.3686817229354781E-3</v>
      </c>
      <c r="P1427" s="122">
        <f>N1427*(H1427/G1427-(1+Overview!$F$35/'='!G1427)/(Overview!$F$37*Overview!$F$33))/('='!H1427+Overview!$F$36)</f>
        <v>4.7931660459547566E-4</v>
      </c>
      <c r="Q1427" s="128">
        <f>(N1427/G1427-P1427)*H1427*Overview!$F$29*'='!G1427^3</f>
        <v>797.68122354656475</v>
      </c>
      <c r="R1427" s="57">
        <f t="shared" si="132"/>
        <v>0</v>
      </c>
      <c r="S1427" s="58">
        <f t="shared" si="133"/>
        <v>5.5721422298244435E-4</v>
      </c>
      <c r="T1427" s="58">
        <f>IF(D1427&lt;Overview!$F$18,(1-Overview!$F$9)*'='!Q1427-'='!D1427*'='!O1427,0)</f>
        <v>0</v>
      </c>
      <c r="U1427" s="54">
        <f>IF(D1427&gt;=Overview!$F$18,(1-Overview!$F$9)*'='!Q1427-Overview!$F$18*'='!O1427,0)</f>
        <v>67.542946713035491</v>
      </c>
      <c r="V1427" s="2"/>
      <c r="W1427" s="112">
        <f>G1427/Overview!$F$19</f>
        <v>5.1492016324176211</v>
      </c>
      <c r="X1427" s="60">
        <f>G1427^3*(1+H1427*Overview!$F$38)</f>
        <v>53.326233025391879</v>
      </c>
      <c r="Y1427" s="61">
        <f>G1427^3*Overview!$F$42*(1+Overview!$F$38*H1427)+I1427*Overview!$F$39/Overview!$F$40</f>
        <v>5.7374076194327817</v>
      </c>
    </row>
    <row r="1428" spans="1:25">
      <c r="A1428" s="34">
        <v>1425</v>
      </c>
      <c r="B1428">
        <v>1</v>
      </c>
      <c r="C1428">
        <v>24</v>
      </c>
      <c r="D1428" s="149">
        <f t="shared" si="134"/>
        <v>178.09744310451387</v>
      </c>
      <c r="E1428" s="125">
        <f>B1428/(B1428+Overview!$F$22)</f>
        <v>0.58823529411764708</v>
      </c>
      <c r="F1428" s="118">
        <f>EXP(Overview!$F$21/Overview!$F$5-Overview!$F$21/('='!C1428+273.15))</f>
        <v>1.2060497570954571</v>
      </c>
      <c r="G1428" s="77">
        <f t="shared" si="135"/>
        <v>3.4881114798594375</v>
      </c>
      <c r="H1428" s="115">
        <f t="shared" si="136"/>
        <v>0.58823529411764708</v>
      </c>
      <c r="I1428" s="80">
        <f>IF((A1428-Overview!$F$43)/365=ROUND((A1428-Overview!$F$43)/365,0),I1427*0.05,I1427+U1427)</f>
        <v>21654.390475212287</v>
      </c>
      <c r="J1428" s="70">
        <f>IF(D1428&lt;Overview!$F$16,1,'='!G1428/Overview!$F$26)</f>
        <v>151.00049696361202</v>
      </c>
      <c r="K1428" s="71">
        <f>IF(D1428&lt;Overview!$F$17,'='!G1428/Overview!$F$26,Overview!$F$33)</f>
        <v>9.1428571428571423</v>
      </c>
      <c r="L1428" s="72">
        <f t="shared" si="137"/>
        <v>9.1428571428571423</v>
      </c>
      <c r="M1428" s="81">
        <f>MIN(1,Overview!$F$44*F1428*(G1428-Overview!$F$25)^2+0.2)</f>
        <v>1</v>
      </c>
      <c r="N1428" s="48">
        <f>L1428*F1428*Overview!$F$8</f>
        <v>0.12482270400293095</v>
      </c>
      <c r="O1428" s="48">
        <f>F1428*Overview!$F$6</f>
        <v>2.3686817229354781E-3</v>
      </c>
      <c r="P1428" s="122">
        <f>N1428*(H1428/G1428-(1+Overview!$F$35/'='!G1428)/(Overview!$F$37*Overview!$F$33))/('='!H1428+Overview!$F$36)</f>
        <v>4.7833450873292928E-4</v>
      </c>
      <c r="Q1428" s="128">
        <f>(N1428/G1428-P1428)*H1428*Overview!$F$29*'='!G1428^3</f>
        <v>797.95660394171659</v>
      </c>
      <c r="R1428" s="57">
        <f t="shared" si="132"/>
        <v>0</v>
      </c>
      <c r="S1428" s="58">
        <f t="shared" si="133"/>
        <v>5.5616136370808503E-4</v>
      </c>
      <c r="T1428" s="58">
        <f>IF(D1428&lt;Overview!$F$18,(1-Overview!$F$9)*'='!Q1428-'='!D1428*'='!O1428,0)</f>
        <v>0</v>
      </c>
      <c r="U1428" s="54">
        <f>IF(D1428&gt;=Overview!$F$18,(1-Overview!$F$9)*'='!Q1428-Overview!$F$18*'='!O1428,0)</f>
        <v>67.566409122702424</v>
      </c>
      <c r="V1428" s="2"/>
      <c r="W1428" s="112">
        <f>G1428/Overview!$F$19</f>
        <v>5.1500243316985639</v>
      </c>
      <c r="X1428" s="60">
        <f>G1428^3*(1+H1428*Overview!$F$38)</f>
        <v>53.35179725836025</v>
      </c>
      <c r="Y1428" s="61">
        <f>G1428^3*Overview!$F$42*(1+Overview!$F$38*H1428)+I1428*Overview!$F$39/Overview!$F$40</f>
        <v>5.7426434484480104</v>
      </c>
    </row>
    <row r="1429" spans="1:25">
      <c r="A1429" s="34">
        <v>1426</v>
      </c>
      <c r="B1429">
        <v>1</v>
      </c>
      <c r="C1429">
        <v>24</v>
      </c>
      <c r="D1429" s="149">
        <f t="shared" si="134"/>
        <v>178.09744310451387</v>
      </c>
      <c r="E1429" s="125">
        <f>B1429/(B1429+Overview!$F$22)</f>
        <v>0.58823529411764708</v>
      </c>
      <c r="F1429" s="118">
        <f>EXP(Overview!$F$21/Overview!$F$5-Overview!$F$21/('='!C1429+273.15))</f>
        <v>1.2060497570954571</v>
      </c>
      <c r="G1429" s="77">
        <f t="shared" si="135"/>
        <v>3.4886676412231457</v>
      </c>
      <c r="H1429" s="115">
        <f t="shared" si="136"/>
        <v>0.58823529411764708</v>
      </c>
      <c r="I1429" s="80">
        <f>IF((A1429-Overview!$F$43)/365=ROUND((A1429-Overview!$F$43)/365,0),I1428*0.05,I1428+U1428)</f>
        <v>21721.956884334988</v>
      </c>
      <c r="J1429" s="70">
        <f>IF(D1429&lt;Overview!$F$16,1,'='!G1429/Overview!$F$26)</f>
        <v>151.0245732131232</v>
      </c>
      <c r="K1429" s="71">
        <f>IF(D1429&lt;Overview!$F$17,'='!G1429/Overview!$F$26,Overview!$F$33)</f>
        <v>9.1428571428571423</v>
      </c>
      <c r="L1429" s="72">
        <f t="shared" si="137"/>
        <v>9.1428571428571423</v>
      </c>
      <c r="M1429" s="81">
        <f>MIN(1,Overview!$F$44*F1429*(G1429-Overview!$F$25)^2+0.2)</f>
        <v>1</v>
      </c>
      <c r="N1429" s="48">
        <f>L1429*F1429*Overview!$F$8</f>
        <v>0.12482270400293095</v>
      </c>
      <c r="O1429" s="48">
        <f>F1429*Overview!$F$6</f>
        <v>2.3686817229354781E-3</v>
      </c>
      <c r="P1429" s="122">
        <f>N1429*(H1429/G1429-(1+Overview!$F$35/'='!G1429)/(Overview!$F$37*Overview!$F$33))/('='!H1429+Overview!$F$36)</f>
        <v>4.7735458138027447E-4</v>
      </c>
      <c r="Q1429" s="128">
        <f>(N1429/G1429-P1429)*H1429*Overview!$F$29*'='!G1429^3</f>
        <v>798.23151765500029</v>
      </c>
      <c r="R1429" s="57">
        <f t="shared" si="132"/>
        <v>0</v>
      </c>
      <c r="S1429" s="58">
        <f t="shared" si="133"/>
        <v>5.5511049381699472E-4</v>
      </c>
      <c r="T1429" s="58">
        <f>IF(D1429&lt;Overview!$F$18,(1-Overview!$F$9)*'='!Q1429-'='!D1429*'='!O1429,0)</f>
        <v>0</v>
      </c>
      <c r="U1429" s="54">
        <f>IF(D1429&gt;=Overview!$F$18,(1-Overview!$F$9)*'='!Q1429-Overview!$F$18*'='!O1429,0)</f>
        <v>67.589831771074202</v>
      </c>
      <c r="V1429" s="2"/>
      <c r="W1429" s="112">
        <f>G1429/Overview!$F$19</f>
        <v>5.1508454764847862</v>
      </c>
      <c r="X1429" s="60">
        <f>G1429^3*(1+H1429*Overview!$F$38)</f>
        <v>53.37732133334125</v>
      </c>
      <c r="Y1429" s="61">
        <f>G1429^3*Overview!$F$42*(1+Overview!$F$38*H1429)+I1429*Overview!$F$39/Overview!$F$40</f>
        <v>5.7478766827927235</v>
      </c>
    </row>
    <row r="1430" spans="1:25">
      <c r="A1430" s="34">
        <v>1427</v>
      </c>
      <c r="B1430">
        <v>1</v>
      </c>
      <c r="C1430">
        <v>24</v>
      </c>
      <c r="D1430" s="149">
        <f t="shared" si="134"/>
        <v>178.09744310451387</v>
      </c>
      <c r="E1430" s="125">
        <f>B1430/(B1430+Overview!$F$22)</f>
        <v>0.58823529411764708</v>
      </c>
      <c r="F1430" s="118">
        <f>EXP(Overview!$F$21/Overview!$F$5-Overview!$F$21/('='!C1430+273.15))</f>
        <v>1.2060497570954571</v>
      </c>
      <c r="G1430" s="77">
        <f t="shared" si="135"/>
        <v>3.4892227517169627</v>
      </c>
      <c r="H1430" s="115">
        <f t="shared" si="136"/>
        <v>0.58823529411764708</v>
      </c>
      <c r="I1430" s="80">
        <f>IF((A1430-Overview!$F$43)/365=ROUND((A1430-Overview!$F$43)/365,0),I1429*0.05,I1429+U1429)</f>
        <v>21789.546716106062</v>
      </c>
      <c r="J1430" s="70">
        <f>IF(D1430&lt;Overview!$F$16,1,'='!G1430/Overview!$F$26)</f>
        <v>151.04860397043129</v>
      </c>
      <c r="K1430" s="71">
        <f>IF(D1430&lt;Overview!$F$17,'='!G1430/Overview!$F$26,Overview!$F$33)</f>
        <v>9.1428571428571423</v>
      </c>
      <c r="L1430" s="72">
        <f t="shared" si="137"/>
        <v>9.1428571428571423</v>
      </c>
      <c r="M1430" s="81">
        <f>MIN(1,Overview!$F$44*F1430*(G1430-Overview!$F$25)^2+0.2)</f>
        <v>1</v>
      </c>
      <c r="N1430" s="48">
        <f>L1430*F1430*Overview!$F$8</f>
        <v>0.12482270400293095</v>
      </c>
      <c r="O1430" s="48">
        <f>F1430*Overview!$F$6</f>
        <v>2.3686817229354781E-3</v>
      </c>
      <c r="P1430" s="122">
        <f>N1430*(H1430/G1430-(1+Overview!$F$35/'='!G1430)/(Overview!$F$37*Overview!$F$33))/('='!H1430+Overview!$F$36)</f>
        <v>4.7637681710998274E-4</v>
      </c>
      <c r="Q1430" s="128">
        <f>(N1430/G1430-P1430)*H1430*Overview!$F$29*'='!G1430^3</f>
        <v>798.50596536876526</v>
      </c>
      <c r="R1430" s="57">
        <f t="shared" si="132"/>
        <v>0</v>
      </c>
      <c r="S1430" s="58">
        <f t="shared" si="133"/>
        <v>5.5406160955022074E-4</v>
      </c>
      <c r="T1430" s="58">
        <f>IF(D1430&lt;Overview!$F$18,(1-Overview!$F$9)*'='!Q1430-'='!D1430*'='!O1430,0)</f>
        <v>0</v>
      </c>
      <c r="U1430" s="54">
        <f>IF(D1430&gt;=Overview!$F$18,(1-Overview!$F$9)*'='!Q1430-Overview!$F$18*'='!O1430,0)</f>
        <v>67.613214716286976</v>
      </c>
      <c r="V1430" s="2"/>
      <c r="W1430" s="112">
        <f>G1430/Overview!$F$19</f>
        <v>5.1516650697135136</v>
      </c>
      <c r="X1430" s="60">
        <f>G1430^3*(1+H1430*Overview!$F$38)</f>
        <v>53.402805296753648</v>
      </c>
      <c r="Y1430" s="61">
        <f>G1430^3*Overview!$F$42*(1+Overview!$F$38*H1430)+I1430*Overview!$F$39/Overview!$F$40</f>
        <v>5.753107324916801</v>
      </c>
    </row>
    <row r="1431" spans="1:25">
      <c r="A1431" s="34">
        <v>1428</v>
      </c>
      <c r="B1431">
        <v>1</v>
      </c>
      <c r="C1431">
        <v>24</v>
      </c>
      <c r="D1431" s="149">
        <f t="shared" si="134"/>
        <v>178.09744310451387</v>
      </c>
      <c r="E1431" s="125">
        <f>B1431/(B1431+Overview!$F$22)</f>
        <v>0.58823529411764708</v>
      </c>
      <c r="F1431" s="118">
        <f>EXP(Overview!$F$21/Overview!$F$5-Overview!$F$21/('='!C1431+273.15))</f>
        <v>1.2060497570954571</v>
      </c>
      <c r="G1431" s="77">
        <f t="shared" si="135"/>
        <v>3.4897768133265128</v>
      </c>
      <c r="H1431" s="115">
        <f t="shared" si="136"/>
        <v>0.58823529411764708</v>
      </c>
      <c r="I1431" s="80">
        <f>IF((A1431-Overview!$F$43)/365=ROUND((A1431-Overview!$F$43)/365,0),I1430*0.05,I1430+U1430)</f>
        <v>21857.159930822349</v>
      </c>
      <c r="J1431" s="70">
        <f>IF(D1431&lt;Overview!$F$16,1,'='!G1431/Overview!$F$26)</f>
        <v>151.07258932149406</v>
      </c>
      <c r="K1431" s="71">
        <f>IF(D1431&lt;Overview!$F$17,'='!G1431/Overview!$F$26,Overview!$F$33)</f>
        <v>9.1428571428571423</v>
      </c>
      <c r="L1431" s="72">
        <f t="shared" si="137"/>
        <v>9.1428571428571423</v>
      </c>
      <c r="M1431" s="81">
        <f>MIN(1,Overview!$F$44*F1431*(G1431-Overview!$F$25)^2+0.2)</f>
        <v>1</v>
      </c>
      <c r="N1431" s="48">
        <f>L1431*F1431*Overview!$F$8</f>
        <v>0.12482270400293095</v>
      </c>
      <c r="O1431" s="48">
        <f>F1431*Overview!$F$6</f>
        <v>2.3686817229354781E-3</v>
      </c>
      <c r="P1431" s="122">
        <f>N1431*(H1431/G1431-(1+Overview!$F$35/'='!G1431)/(Overview!$F$37*Overview!$F$33))/('='!H1431+Overview!$F$36)</f>
        <v>4.7540121051074368E-4</v>
      </c>
      <c r="Q1431" s="128">
        <f>(N1431/G1431-P1431)*H1431*Overview!$F$29*'='!G1431^3</f>
        <v>798.77994776480671</v>
      </c>
      <c r="R1431" s="57">
        <f t="shared" si="132"/>
        <v>0</v>
      </c>
      <c r="S1431" s="58">
        <f t="shared" si="133"/>
        <v>5.5301470715591662E-4</v>
      </c>
      <c r="T1431" s="58">
        <f>IF(D1431&lt;Overview!$F$18,(1-Overview!$F$9)*'='!Q1431-'='!D1431*'='!O1431,0)</f>
        <v>0</v>
      </c>
      <c r="U1431" s="54">
        <f>IF(D1431&gt;=Overview!$F$18,(1-Overview!$F$9)*'='!Q1431-Overview!$F$18*'='!O1431,0)</f>
        <v>67.636558016429703</v>
      </c>
      <c r="V1431" s="2"/>
      <c r="W1431" s="112">
        <f>G1431/Overview!$F$19</f>
        <v>5.1524831143164223</v>
      </c>
      <c r="X1431" s="60">
        <f>G1431^3*(1+H1431*Overview!$F$38)</f>
        <v>53.4282491950324</v>
      </c>
      <c r="Y1431" s="61">
        <f>G1431^3*Overview!$F$42*(1+Overview!$F$38*H1431)+I1431*Overview!$F$39/Overview!$F$40</f>
        <v>5.758335377274105</v>
      </c>
    </row>
    <row r="1432" spans="1:25">
      <c r="A1432" s="34">
        <v>1429</v>
      </c>
      <c r="B1432">
        <v>1</v>
      </c>
      <c r="C1432">
        <v>24</v>
      </c>
      <c r="D1432" s="149">
        <f t="shared" si="134"/>
        <v>178.09744310451387</v>
      </c>
      <c r="E1432" s="125">
        <f>B1432/(B1432+Overview!$F$22)</f>
        <v>0.58823529411764708</v>
      </c>
      <c r="F1432" s="118">
        <f>EXP(Overview!$F$21/Overview!$F$5-Overview!$F$21/('='!C1432+273.15))</f>
        <v>1.2060497570954571</v>
      </c>
      <c r="G1432" s="77">
        <f t="shared" si="135"/>
        <v>3.4903298280336688</v>
      </c>
      <c r="H1432" s="115">
        <f t="shared" si="136"/>
        <v>0.58823529411764708</v>
      </c>
      <c r="I1432" s="80">
        <f>IF((A1432-Overview!$F$43)/365=ROUND((A1432-Overview!$F$43)/365,0),I1431*0.05,I1431+U1431)</f>
        <v>21924.79648883878</v>
      </c>
      <c r="J1432" s="70">
        <f>IF(D1432&lt;Overview!$F$16,1,'='!G1432/Overview!$F$26)</f>
        <v>151.09652935210687</v>
      </c>
      <c r="K1432" s="71">
        <f>IF(D1432&lt;Overview!$F$17,'='!G1432/Overview!$F$26,Overview!$F$33)</f>
        <v>9.1428571428571423</v>
      </c>
      <c r="L1432" s="72">
        <f t="shared" si="137"/>
        <v>9.1428571428571423</v>
      </c>
      <c r="M1432" s="81">
        <f>MIN(1,Overview!$F$44*F1432*(G1432-Overview!$F$25)^2+0.2)</f>
        <v>1</v>
      </c>
      <c r="N1432" s="48">
        <f>L1432*F1432*Overview!$F$8</f>
        <v>0.12482270400293095</v>
      </c>
      <c r="O1432" s="48">
        <f>F1432*Overview!$F$6</f>
        <v>2.3686817229354781E-3</v>
      </c>
      <c r="P1432" s="122">
        <f>N1432*(H1432/G1432-(1+Overview!$F$35/'='!G1432)/(Overview!$F$37*Overview!$F$33))/('='!H1432+Overview!$F$36)</f>
        <v>4.7442775618740065E-4</v>
      </c>
      <c r="Q1432" s="128">
        <f>(N1432/G1432-P1432)*H1432*Overview!$F$29*'='!G1432^3</f>
        <v>799.0534655243647</v>
      </c>
      <c r="R1432" s="57">
        <f t="shared" si="132"/>
        <v>0</v>
      </c>
      <c r="S1432" s="58">
        <f t="shared" si="133"/>
        <v>5.5196978288932317E-4</v>
      </c>
      <c r="T1432" s="58">
        <f>IF(D1432&lt;Overview!$F$18,(1-Overview!$F$9)*'='!Q1432-'='!D1432*'='!O1432,0)</f>
        <v>0</v>
      </c>
      <c r="U1432" s="54">
        <f>IF(D1432&gt;=Overview!$F$18,(1-Overview!$F$9)*'='!Q1432-Overview!$F$18*'='!O1432,0)</f>
        <v>67.659861729544048</v>
      </c>
      <c r="V1432" s="2"/>
      <c r="W1432" s="112">
        <f>G1432/Overview!$F$19</f>
        <v>5.1532996132196498</v>
      </c>
      <c r="X1432" s="60">
        <f>G1432^3*(1+H1432*Overview!$F$38)</f>
        <v>53.453653074628306</v>
      </c>
      <c r="Y1432" s="61">
        <f>G1432^3*Overview!$F$42*(1+Overview!$F$38*H1432)+I1432*Overview!$F$39/Overview!$F$40</f>
        <v>5.76356084232245</v>
      </c>
    </row>
    <row r="1433" spans="1:25">
      <c r="A1433" s="34">
        <v>1430</v>
      </c>
      <c r="B1433">
        <v>1</v>
      </c>
      <c r="C1433">
        <v>24</v>
      </c>
      <c r="D1433" s="149">
        <f t="shared" si="134"/>
        <v>178.09744310451387</v>
      </c>
      <c r="E1433" s="125">
        <f>B1433/(B1433+Overview!$F$22)</f>
        <v>0.58823529411764708</v>
      </c>
      <c r="F1433" s="118">
        <f>EXP(Overview!$F$21/Overview!$F$5-Overview!$F$21/('='!C1433+273.15))</f>
        <v>1.2060497570954571</v>
      </c>
      <c r="G1433" s="77">
        <f t="shared" si="135"/>
        <v>3.4908817978165581</v>
      </c>
      <c r="H1433" s="115">
        <f t="shared" si="136"/>
        <v>0.58823529411764708</v>
      </c>
      <c r="I1433" s="80">
        <f>IF((A1433-Overview!$F$43)/365=ROUND((A1433-Overview!$F$43)/365,0),I1432*0.05,I1432+U1432)</f>
        <v>21992.456350568325</v>
      </c>
      <c r="J1433" s="70">
        <f>IF(D1433&lt;Overview!$F$16,1,'='!G1433/Overview!$F$26)</f>
        <v>151.12042414790295</v>
      </c>
      <c r="K1433" s="71">
        <f>IF(D1433&lt;Overview!$F$17,'='!G1433/Overview!$F$26,Overview!$F$33)</f>
        <v>9.1428571428571423</v>
      </c>
      <c r="L1433" s="72">
        <f t="shared" si="137"/>
        <v>9.1428571428571423</v>
      </c>
      <c r="M1433" s="81">
        <f>MIN(1,Overview!$F$44*F1433*(G1433-Overview!$F$25)^2+0.2)</f>
        <v>1</v>
      </c>
      <c r="N1433" s="48">
        <f>L1433*F1433*Overview!$F$8</f>
        <v>0.12482270400293095</v>
      </c>
      <c r="O1433" s="48">
        <f>F1433*Overview!$F$6</f>
        <v>2.3686817229354781E-3</v>
      </c>
      <c r="P1433" s="122">
        <f>N1433*(H1433/G1433-(1+Overview!$F$35/'='!G1433)/(Overview!$F$37*Overview!$F$33))/('='!H1433+Overview!$F$36)</f>
        <v>4.734564487608936E-4</v>
      </c>
      <c r="Q1433" s="128">
        <f>(N1433/G1433-P1433)*H1433*Overview!$F$29*'='!G1433^3</f>
        <v>799.326519328122</v>
      </c>
      <c r="R1433" s="57">
        <f t="shared" si="132"/>
        <v>0</v>
      </c>
      <c r="S1433" s="58">
        <f t="shared" si="133"/>
        <v>5.5092683301275717E-4</v>
      </c>
      <c r="T1433" s="58">
        <f>IF(D1433&lt;Overview!$F$18,(1-Overview!$F$9)*'='!Q1433-'='!D1433*'='!O1433,0)</f>
        <v>0</v>
      </c>
      <c r="U1433" s="54">
        <f>IF(D1433&gt;=Overview!$F$18,(1-Overview!$F$9)*'='!Q1433-Overview!$F$18*'='!O1433,0)</f>
        <v>67.683125913624167</v>
      </c>
      <c r="V1433" s="2"/>
      <c r="W1433" s="112">
        <f>G1433/Overview!$F$19</f>
        <v>5.1541145693438031</v>
      </c>
      <c r="X1433" s="60">
        <f>G1433^3*(1+H1433*Overview!$F$38)</f>
        <v>53.47901698200755</v>
      </c>
      <c r="Y1433" s="61">
        <f>G1433^3*Overview!$F$42*(1+Overview!$F$38*H1433)+I1433*Overview!$F$39/Overview!$F$40</f>
        <v>5.7687837225235583</v>
      </c>
    </row>
    <row r="1434" spans="1:25">
      <c r="A1434" s="34">
        <v>1431</v>
      </c>
      <c r="B1434">
        <v>1</v>
      </c>
      <c r="C1434">
        <v>24</v>
      </c>
      <c r="D1434" s="149">
        <f t="shared" si="134"/>
        <v>178.09744310451387</v>
      </c>
      <c r="E1434" s="125">
        <f>B1434/(B1434+Overview!$F$22)</f>
        <v>0.58823529411764708</v>
      </c>
      <c r="F1434" s="118">
        <f>EXP(Overview!$F$21/Overview!$F$5-Overview!$F$21/('='!C1434+273.15))</f>
        <v>1.2060497570954571</v>
      </c>
      <c r="G1434" s="77">
        <f t="shared" si="135"/>
        <v>3.4914327246495707</v>
      </c>
      <c r="H1434" s="115">
        <f t="shared" si="136"/>
        <v>0.58823529411764708</v>
      </c>
      <c r="I1434" s="80">
        <f>IF((A1434-Overview!$F$43)/365=ROUND((A1434-Overview!$F$43)/365,0),I1433*0.05,I1433+U1433)</f>
        <v>22060.139476481949</v>
      </c>
      <c r="J1434" s="70">
        <f>IF(D1434&lt;Overview!$F$16,1,'='!G1434/Overview!$F$26)</f>
        <v>151.14427379435372</v>
      </c>
      <c r="K1434" s="71">
        <f>IF(D1434&lt;Overview!$F$17,'='!G1434/Overview!$F$26,Overview!$F$33)</f>
        <v>9.1428571428571423</v>
      </c>
      <c r="L1434" s="72">
        <f t="shared" si="137"/>
        <v>9.1428571428571423</v>
      </c>
      <c r="M1434" s="81">
        <f>MIN(1,Overview!$F$44*F1434*(G1434-Overview!$F$25)^2+0.2)</f>
        <v>1</v>
      </c>
      <c r="N1434" s="48">
        <f>L1434*F1434*Overview!$F$8</f>
        <v>0.12482270400293095</v>
      </c>
      <c r="O1434" s="48">
        <f>F1434*Overview!$F$6</f>
        <v>2.3686817229354781E-3</v>
      </c>
      <c r="P1434" s="122">
        <f>N1434*(H1434/G1434-(1+Overview!$F$35/'='!G1434)/(Overview!$F$37*Overview!$F$33))/('='!H1434+Overview!$F$36)</f>
        <v>4.7248728286820066E-4</v>
      </c>
      <c r="Q1434" s="128">
        <f>(N1434/G1434-P1434)*H1434*Overview!$F$29*'='!G1434^3</f>
        <v>799.59910985620252</v>
      </c>
      <c r="R1434" s="57">
        <f t="shared" si="132"/>
        <v>0</v>
      </c>
      <c r="S1434" s="58">
        <f t="shared" si="133"/>
        <v>5.4988585379559809E-4</v>
      </c>
      <c r="T1434" s="58">
        <f>IF(D1434&lt;Overview!$F$18,(1-Overview!$F$9)*'='!Q1434-'='!D1434*'='!O1434,0)</f>
        <v>0</v>
      </c>
      <c r="U1434" s="54">
        <f>IF(D1434&gt;=Overview!$F$18,(1-Overview!$F$9)*'='!Q1434-Overview!$F$18*'='!O1434,0)</f>
        <v>67.706350626616626</v>
      </c>
      <c r="V1434" s="2"/>
      <c r="W1434" s="112">
        <f>G1434/Overview!$F$19</f>
        <v>5.1549279856039725</v>
      </c>
      <c r="X1434" s="60">
        <f>G1434^3*(1+H1434*Overview!$F$38)</f>
        <v>53.504340963651423</v>
      </c>
      <c r="Y1434" s="61">
        <f>G1434^3*Overview!$F$42*(1+Overview!$F$38*H1434)+I1434*Overview!$F$39/Overview!$F$40</f>
        <v>5.7740040203430247</v>
      </c>
    </row>
    <row r="1435" spans="1:25">
      <c r="A1435" s="34">
        <v>1432</v>
      </c>
      <c r="B1435">
        <v>1</v>
      </c>
      <c r="C1435">
        <v>24</v>
      </c>
      <c r="D1435" s="149">
        <f t="shared" si="134"/>
        <v>178.09744310451387</v>
      </c>
      <c r="E1435" s="125">
        <f>B1435/(B1435+Overview!$F$22)</f>
        <v>0.58823529411764708</v>
      </c>
      <c r="F1435" s="118">
        <f>EXP(Overview!$F$21/Overview!$F$5-Overview!$F$21/('='!C1435+273.15))</f>
        <v>1.2060497570954571</v>
      </c>
      <c r="G1435" s="77">
        <f t="shared" si="135"/>
        <v>3.4919826105033662</v>
      </c>
      <c r="H1435" s="115">
        <f t="shared" si="136"/>
        <v>0.58823529411764708</v>
      </c>
      <c r="I1435" s="80">
        <f>IF((A1435-Overview!$F$43)/365=ROUND((A1435-Overview!$F$43)/365,0),I1434*0.05,I1434+U1434)</f>
        <v>22127.845827108566</v>
      </c>
      <c r="J1435" s="70">
        <f>IF(D1435&lt;Overview!$F$16,1,'='!G1435/Overview!$F$26)</f>
        <v>151.1680783767691</v>
      </c>
      <c r="K1435" s="71">
        <f>IF(D1435&lt;Overview!$F$17,'='!G1435/Overview!$F$26,Overview!$F$33)</f>
        <v>9.1428571428571423</v>
      </c>
      <c r="L1435" s="72">
        <f t="shared" si="137"/>
        <v>9.1428571428571423</v>
      </c>
      <c r="M1435" s="81">
        <f>MIN(1,Overview!$F$44*F1435*(G1435-Overview!$F$25)^2+0.2)</f>
        <v>1</v>
      </c>
      <c r="N1435" s="48">
        <f>L1435*F1435*Overview!$F$8</f>
        <v>0.12482270400293095</v>
      </c>
      <c r="O1435" s="48">
        <f>F1435*Overview!$F$6</f>
        <v>2.3686817229354781E-3</v>
      </c>
      <c r="P1435" s="122">
        <f>N1435*(H1435/G1435-(1+Overview!$F$35/'='!G1435)/(Overview!$F$37*Overview!$F$33))/('='!H1435+Overview!$F$36)</f>
        <v>4.7152025316227832E-4</v>
      </c>
      <c r="Q1435" s="128">
        <f>(N1435/G1435-P1435)*H1435*Overview!$F$29*'='!G1435^3</f>
        <v>799.87123778816999</v>
      </c>
      <c r="R1435" s="57">
        <f t="shared" si="132"/>
        <v>0</v>
      </c>
      <c r="S1435" s="58">
        <f t="shared" si="133"/>
        <v>5.488468415142736E-4</v>
      </c>
      <c r="T1435" s="58">
        <f>IF(D1435&lt;Overview!$F$18,(1-Overview!$F$9)*'='!Q1435-'='!D1435*'='!O1435,0)</f>
        <v>0</v>
      </c>
      <c r="U1435" s="54">
        <f>IF(D1435&gt;=Overview!$F$18,(1-Overview!$F$9)*'='!Q1435-Overview!$F$18*'='!O1435,0)</f>
        <v>67.729535926420255</v>
      </c>
      <c r="V1435" s="2"/>
      <c r="W1435" s="112">
        <f>G1435/Overview!$F$19</f>
        <v>5.155739864909739</v>
      </c>
      <c r="X1435" s="60">
        <f>G1435^3*(1+H1435*Overview!$F$38)</f>
        <v>53.529625066055864</v>
      </c>
      <c r="Y1435" s="61">
        <f>G1435^3*Overview!$F$42*(1+Overview!$F$38*H1435)+I1435*Overview!$F$39/Overview!$F$40</f>
        <v>5.77922173825029</v>
      </c>
    </row>
    <row r="1436" spans="1:25">
      <c r="A1436" s="34">
        <v>1433</v>
      </c>
      <c r="B1436">
        <v>1</v>
      </c>
      <c r="C1436">
        <v>24</v>
      </c>
      <c r="D1436" s="149">
        <f t="shared" si="134"/>
        <v>178.09744310451387</v>
      </c>
      <c r="E1436" s="125">
        <f>B1436/(B1436+Overview!$F$22)</f>
        <v>0.58823529411764708</v>
      </c>
      <c r="F1436" s="118">
        <f>EXP(Overview!$F$21/Overview!$F$5-Overview!$F$21/('='!C1436+273.15))</f>
        <v>1.2060497570954571</v>
      </c>
      <c r="G1436" s="77">
        <f t="shared" si="135"/>
        <v>3.4925314573448807</v>
      </c>
      <c r="H1436" s="115">
        <f t="shared" si="136"/>
        <v>0.58823529411764708</v>
      </c>
      <c r="I1436" s="80">
        <f>IF((A1436-Overview!$F$43)/365=ROUND((A1436-Overview!$F$43)/365,0),I1435*0.05,I1435+U1435)</f>
        <v>22195.575363034986</v>
      </c>
      <c r="J1436" s="70">
        <f>IF(D1436&lt;Overview!$F$16,1,'='!G1436/Overview!$F$26)</f>
        <v>151.19183798029786</v>
      </c>
      <c r="K1436" s="71">
        <f>IF(D1436&lt;Overview!$F$17,'='!G1436/Overview!$F$26,Overview!$F$33)</f>
        <v>9.1428571428571423</v>
      </c>
      <c r="L1436" s="72">
        <f t="shared" si="137"/>
        <v>9.1428571428571423</v>
      </c>
      <c r="M1436" s="81">
        <f>MIN(1,Overview!$F$44*F1436*(G1436-Overview!$F$25)^2+0.2)</f>
        <v>1</v>
      </c>
      <c r="N1436" s="48">
        <f>L1436*F1436*Overview!$F$8</f>
        <v>0.12482270400293095</v>
      </c>
      <c r="O1436" s="48">
        <f>F1436*Overview!$F$6</f>
        <v>2.3686817229354781E-3</v>
      </c>
      <c r="P1436" s="122">
        <f>N1436*(H1436/G1436-(1+Overview!$F$35/'='!G1436)/(Overview!$F$37*Overview!$F$33))/('='!H1436+Overview!$F$36)</f>
        <v>4.7055535431200611E-4</v>
      </c>
      <c r="Q1436" s="128">
        <f>(N1436/G1436-P1436)*H1436*Overview!$F$29*'='!G1436^3</f>
        <v>800.142903803026</v>
      </c>
      <c r="R1436" s="57">
        <f t="shared" si="132"/>
        <v>0</v>
      </c>
      <c r="S1436" s="58">
        <f t="shared" si="133"/>
        <v>5.4780979245224912E-4</v>
      </c>
      <c r="T1436" s="58">
        <f>IF(D1436&lt;Overview!$F$18,(1-Overview!$F$9)*'='!Q1436-'='!D1436*'='!O1436,0)</f>
        <v>0</v>
      </c>
      <c r="U1436" s="54">
        <f>IF(D1436&gt;=Overview!$F$18,(1-Overview!$F$9)*'='!Q1436-Overview!$F$18*'='!O1436,0)</f>
        <v>67.752681870885993</v>
      </c>
      <c r="V1436" s="2"/>
      <c r="W1436" s="112">
        <f>G1436/Overview!$F$19</f>
        <v>5.1565502101651859</v>
      </c>
      <c r="X1436" s="60">
        <f>G1436^3*(1+H1436*Overview!$F$38)</f>
        <v>53.554869335731112</v>
      </c>
      <c r="Y1436" s="61">
        <f>G1436^3*Overview!$F$42*(1+Overview!$F$38*H1436)+I1436*Overview!$F$39/Overview!$F$40</f>
        <v>5.7844368787185925</v>
      </c>
    </row>
    <row r="1437" spans="1:25">
      <c r="A1437" s="34">
        <v>1434</v>
      </c>
      <c r="B1437">
        <v>1</v>
      </c>
      <c r="C1437">
        <v>24</v>
      </c>
      <c r="D1437" s="149">
        <f t="shared" si="134"/>
        <v>178.09744310451387</v>
      </c>
      <c r="E1437" s="125">
        <f>B1437/(B1437+Overview!$F$22)</f>
        <v>0.58823529411764708</v>
      </c>
      <c r="F1437" s="118">
        <f>EXP(Overview!$F$21/Overview!$F$5-Overview!$F$21/('='!C1437+273.15))</f>
        <v>1.2060497570954571</v>
      </c>
      <c r="G1437" s="77">
        <f t="shared" si="135"/>
        <v>3.493079267137333</v>
      </c>
      <c r="H1437" s="115">
        <f t="shared" si="136"/>
        <v>0.58823529411764708</v>
      </c>
      <c r="I1437" s="80">
        <f>IF((A1437-Overview!$F$43)/365=ROUND((A1437-Overview!$F$43)/365,0),I1436*0.05,I1436+U1436)</f>
        <v>22263.328044905873</v>
      </c>
      <c r="J1437" s="70">
        <f>IF(D1437&lt;Overview!$F$16,1,'='!G1437/Overview!$F$26)</f>
        <v>151.21555268992785</v>
      </c>
      <c r="K1437" s="71">
        <f>IF(D1437&lt;Overview!$F$17,'='!G1437/Overview!$F$26,Overview!$F$33)</f>
        <v>9.1428571428571423</v>
      </c>
      <c r="L1437" s="72">
        <f t="shared" si="137"/>
        <v>9.1428571428571423</v>
      </c>
      <c r="M1437" s="81">
        <f>MIN(1,Overview!$F$44*F1437*(G1437-Overview!$F$25)^2+0.2)</f>
        <v>1</v>
      </c>
      <c r="N1437" s="48">
        <f>L1437*F1437*Overview!$F$8</f>
        <v>0.12482270400293095</v>
      </c>
      <c r="O1437" s="48">
        <f>F1437*Overview!$F$6</f>
        <v>2.3686817229354781E-3</v>
      </c>
      <c r="P1437" s="122">
        <f>N1437*(H1437/G1437-(1+Overview!$F$35/'='!G1437)/(Overview!$F$37*Overview!$F$33))/('='!H1437+Overview!$F$36)</f>
        <v>4.6959258100212641E-4</v>
      </c>
      <c r="Q1437" s="128">
        <f>(N1437/G1437-P1437)*H1437*Overview!$F$29*'='!G1437^3</f>
        <v>800.41410857920903</v>
      </c>
      <c r="R1437" s="57">
        <f t="shared" si="132"/>
        <v>0</v>
      </c>
      <c r="S1437" s="58">
        <f t="shared" si="133"/>
        <v>5.4677470290001215E-4</v>
      </c>
      <c r="T1437" s="58">
        <f>IF(D1437&lt;Overview!$F$18,(1-Overview!$F$9)*'='!Q1437-'='!D1437*'='!O1437,0)</f>
        <v>0</v>
      </c>
      <c r="U1437" s="54">
        <f>IF(D1437&gt;=Overview!$F$18,(1-Overview!$F$9)*'='!Q1437-Overview!$F$18*'='!O1437,0)</f>
        <v>67.775788517816778</v>
      </c>
      <c r="V1437" s="2"/>
      <c r="W1437" s="112">
        <f>G1437/Overview!$F$19</f>
        <v>5.15735902426891</v>
      </c>
      <c r="X1437" s="60">
        <f>G1437^3*(1+H1437*Overview!$F$38)</f>
        <v>53.580073819201381</v>
      </c>
      <c r="Y1437" s="61">
        <f>G1437^3*Overview!$F$42*(1+Overview!$F$38*H1437)+I1437*Overview!$F$39/Overview!$F$40</f>
        <v>5.789649444224942</v>
      </c>
    </row>
    <row r="1438" spans="1:25">
      <c r="A1438" s="34">
        <v>1435</v>
      </c>
      <c r="B1438">
        <v>1</v>
      </c>
      <c r="C1438">
        <v>24</v>
      </c>
      <c r="D1438" s="149">
        <f t="shared" si="134"/>
        <v>178.09744310451387</v>
      </c>
      <c r="E1438" s="125">
        <f>B1438/(B1438+Overview!$F$22)</f>
        <v>0.58823529411764708</v>
      </c>
      <c r="F1438" s="118">
        <f>EXP(Overview!$F$21/Overview!$F$5-Overview!$F$21/('='!C1438+273.15))</f>
        <v>1.2060497570954571</v>
      </c>
      <c r="G1438" s="77">
        <f t="shared" si="135"/>
        <v>3.493626041840233</v>
      </c>
      <c r="H1438" s="115">
        <f t="shared" si="136"/>
        <v>0.58823529411764708</v>
      </c>
      <c r="I1438" s="80">
        <f>IF((A1438-Overview!$F$43)/365=ROUND((A1438-Overview!$F$43)/365,0),I1437*0.05,I1437+U1437)</f>
        <v>22331.103833423691</v>
      </c>
      <c r="J1438" s="70">
        <f>IF(D1438&lt;Overview!$F$16,1,'='!G1438/Overview!$F$26)</f>
        <v>151.23922259048629</v>
      </c>
      <c r="K1438" s="71">
        <f>IF(D1438&lt;Overview!$F$17,'='!G1438/Overview!$F$26,Overview!$F$33)</f>
        <v>9.1428571428571423</v>
      </c>
      <c r="L1438" s="72">
        <f t="shared" si="137"/>
        <v>9.1428571428571423</v>
      </c>
      <c r="M1438" s="81">
        <f>MIN(1,Overview!$F$44*F1438*(G1438-Overview!$F$25)^2+0.2)</f>
        <v>1</v>
      </c>
      <c r="N1438" s="48">
        <f>L1438*F1438*Overview!$F$8</f>
        <v>0.12482270400293095</v>
      </c>
      <c r="O1438" s="48">
        <f>F1438*Overview!$F$6</f>
        <v>2.3686817229354781E-3</v>
      </c>
      <c r="P1438" s="122">
        <f>N1438*(H1438/G1438-(1+Overview!$F$35/'='!G1438)/(Overview!$F$37*Overview!$F$33))/('='!H1438+Overview!$F$36)</f>
        <v>4.6863192793318407E-4</v>
      </c>
      <c r="Q1438" s="128">
        <f>(N1438/G1438-P1438)*H1438*Overview!$F$29*'='!G1438^3</f>
        <v>800.6848527945923</v>
      </c>
      <c r="R1438" s="57">
        <f t="shared" si="132"/>
        <v>0</v>
      </c>
      <c r="S1438" s="58">
        <f t="shared" si="133"/>
        <v>5.4574156915505575E-4</v>
      </c>
      <c r="T1438" s="58">
        <f>IF(D1438&lt;Overview!$F$18,(1-Overview!$F$9)*'='!Q1438-'='!D1438*'='!O1438,0)</f>
        <v>0</v>
      </c>
      <c r="U1438" s="54">
        <f>IF(D1438&gt;=Overview!$F$18,(1-Overview!$F$9)*'='!Q1438-Overview!$F$18*'='!O1438,0)</f>
        <v>67.798855924967441</v>
      </c>
      <c r="V1438" s="2"/>
      <c r="W1438" s="112">
        <f>G1438/Overview!$F$19</f>
        <v>5.1581663101140309</v>
      </c>
      <c r="X1438" s="60">
        <f>G1438^3*(1+H1438*Overview!$F$38)</f>
        <v>53.605238563004399</v>
      </c>
      <c r="Y1438" s="61">
        <f>G1438^3*Overview!$F$42*(1+Overview!$F$38*H1438)+I1438*Overview!$F$39/Overview!$F$40</f>
        <v>5.7948594372500803</v>
      </c>
    </row>
    <row r="1439" spans="1:25">
      <c r="A1439" s="34">
        <v>1436</v>
      </c>
      <c r="B1439">
        <v>1</v>
      </c>
      <c r="C1439">
        <v>24</v>
      </c>
      <c r="D1439" s="149">
        <f t="shared" si="134"/>
        <v>178.09744310451387</v>
      </c>
      <c r="E1439" s="125">
        <f>B1439/(B1439+Overview!$F$22)</f>
        <v>0.58823529411764708</v>
      </c>
      <c r="F1439" s="118">
        <f>EXP(Overview!$F$21/Overview!$F$5-Overview!$F$21/('='!C1439+273.15))</f>
        <v>1.2060497570954571</v>
      </c>
      <c r="G1439" s="77">
        <f t="shared" si="135"/>
        <v>3.4941717834093882</v>
      </c>
      <c r="H1439" s="115">
        <f t="shared" si="136"/>
        <v>0.58823529411764708</v>
      </c>
      <c r="I1439" s="80">
        <f>IF((A1439-Overview!$F$43)/365=ROUND((A1439-Overview!$F$43)/365,0),I1438*0.05,I1438+U1438)</f>
        <v>22398.902689348659</v>
      </c>
      <c r="J1439" s="70">
        <f>IF(D1439&lt;Overview!$F$16,1,'='!G1439/Overview!$F$26)</f>
        <v>151.26284776664019</v>
      </c>
      <c r="K1439" s="71">
        <f>IF(D1439&lt;Overview!$F$17,'='!G1439/Overview!$F$26,Overview!$F$33)</f>
        <v>9.1428571428571423</v>
      </c>
      <c r="L1439" s="72">
        <f t="shared" si="137"/>
        <v>9.1428571428571423</v>
      </c>
      <c r="M1439" s="81">
        <f>MIN(1,Overview!$F$44*F1439*(G1439-Overview!$F$25)^2+0.2)</f>
        <v>1</v>
      </c>
      <c r="N1439" s="48">
        <f>L1439*F1439*Overview!$F$8</f>
        <v>0.12482270400293095</v>
      </c>
      <c r="O1439" s="48">
        <f>F1439*Overview!$F$6</f>
        <v>2.3686817229354781E-3</v>
      </c>
      <c r="P1439" s="122">
        <f>N1439*(H1439/G1439-(1+Overview!$F$35/'='!G1439)/(Overview!$F$37*Overview!$F$33))/('='!H1439+Overview!$F$36)</f>
        <v>4.6767338982147479E-4</v>
      </c>
      <c r="Q1439" s="128">
        <f>(N1439/G1439-P1439)*H1439*Overview!$F$29*'='!G1439^3</f>
        <v>800.95513712648255</v>
      </c>
      <c r="R1439" s="57">
        <f t="shared" si="132"/>
        <v>0</v>
      </c>
      <c r="S1439" s="58">
        <f t="shared" si="133"/>
        <v>5.4471038752187224E-4</v>
      </c>
      <c r="T1439" s="58">
        <f>IF(D1439&lt;Overview!$F$18,(1-Overview!$F$9)*'='!Q1439-'='!D1439*'='!O1439,0)</f>
        <v>0</v>
      </c>
      <c r="U1439" s="54">
        <f>IF(D1439&gt;=Overview!$F$18,(1-Overview!$F$9)*'='!Q1439-Overview!$F$18*'='!O1439,0)</f>
        <v>67.821884150044482</v>
      </c>
      <c r="V1439" s="2"/>
      <c r="W1439" s="112">
        <f>G1439/Overview!$F$19</f>
        <v>5.1589720705882005</v>
      </c>
      <c r="X1439" s="60">
        <f>G1439^3*(1+H1439*Overview!$F$38)</f>
        <v>53.630363613691124</v>
      </c>
      <c r="Y1439" s="61">
        <f>G1439^3*Overview!$F$42*(1+Overview!$F$38*H1439)+I1439*Overview!$F$39/Overview!$F$40</f>
        <v>5.8000668602784415</v>
      </c>
    </row>
    <row r="1440" spans="1:25">
      <c r="A1440" s="34">
        <v>1437</v>
      </c>
      <c r="B1440">
        <v>1</v>
      </c>
      <c r="C1440">
        <v>24</v>
      </c>
      <c r="D1440" s="149">
        <f t="shared" si="134"/>
        <v>178.09744310451387</v>
      </c>
      <c r="E1440" s="125">
        <f>B1440/(B1440+Overview!$F$22)</f>
        <v>0.58823529411764708</v>
      </c>
      <c r="F1440" s="118">
        <f>EXP(Overview!$F$21/Overview!$F$5-Overview!$F$21/('='!C1440+273.15))</f>
        <v>1.2060497570954571</v>
      </c>
      <c r="G1440" s="77">
        <f t="shared" si="135"/>
        <v>3.49471649379691</v>
      </c>
      <c r="H1440" s="115">
        <f t="shared" si="136"/>
        <v>0.58823529411764708</v>
      </c>
      <c r="I1440" s="80">
        <f>IF((A1440-Overview!$F$43)/365=ROUND((A1440-Overview!$F$43)/365,0),I1439*0.05,I1439+U1439)</f>
        <v>22466.724573498705</v>
      </c>
      <c r="J1440" s="70">
        <f>IF(D1440&lt;Overview!$F$16,1,'='!G1440/Overview!$F$26)</f>
        <v>151.28642830289655</v>
      </c>
      <c r="K1440" s="71">
        <f>IF(D1440&lt;Overview!$F$17,'='!G1440/Overview!$F$26,Overview!$F$33)</f>
        <v>9.1428571428571423</v>
      </c>
      <c r="L1440" s="72">
        <f t="shared" si="137"/>
        <v>9.1428571428571423</v>
      </c>
      <c r="M1440" s="81">
        <f>MIN(1,Overview!$F$44*F1440*(G1440-Overview!$F$25)^2+0.2)</f>
        <v>1</v>
      </c>
      <c r="N1440" s="48">
        <f>L1440*F1440*Overview!$F$8</f>
        <v>0.12482270400293095</v>
      </c>
      <c r="O1440" s="48">
        <f>F1440*Overview!$F$6</f>
        <v>2.3686817229354781E-3</v>
      </c>
      <c r="P1440" s="122">
        <f>N1440*(H1440/G1440-(1+Overview!$F$35/'='!G1440)/(Overview!$F$37*Overview!$F$33))/('='!H1440+Overview!$F$36)</f>
        <v>4.667169613989864E-4</v>
      </c>
      <c r="Q1440" s="128">
        <f>(N1440/G1440-P1440)*H1440*Overview!$F$29*'='!G1440^3</f>
        <v>801.22496225161808</v>
      </c>
      <c r="R1440" s="57">
        <f t="shared" si="132"/>
        <v>0</v>
      </c>
      <c r="S1440" s="58">
        <f t="shared" si="133"/>
        <v>5.4368115431193786E-4</v>
      </c>
      <c r="T1440" s="58">
        <f>IF(D1440&lt;Overview!$F$18,(1-Overview!$F$9)*'='!Q1440-'='!D1440*'='!O1440,0)</f>
        <v>0</v>
      </c>
      <c r="U1440" s="54">
        <f>IF(D1440&gt;=Overview!$F$18,(1-Overview!$F$9)*'='!Q1440-Overview!$F$18*'='!O1440,0)</f>
        <v>67.84487325070603</v>
      </c>
      <c r="V1440" s="2"/>
      <c r="W1440" s="112">
        <f>G1440/Overview!$F$19</f>
        <v>5.1597763085736155</v>
      </c>
      <c r="X1440" s="60">
        <f>G1440^3*(1+H1440*Overview!$F$38)</f>
        <v>53.655449017825305</v>
      </c>
      <c r="Y1440" s="61">
        <f>G1440^3*Overview!$F$42*(1+Overview!$F$38*H1440)+I1440*Overview!$F$39/Overview!$F$40</f>
        <v>5.8052717157981295</v>
      </c>
    </row>
    <row r="1441" spans="1:25">
      <c r="A1441" s="34">
        <v>1438</v>
      </c>
      <c r="B1441">
        <v>1</v>
      </c>
      <c r="C1441">
        <v>24</v>
      </c>
      <c r="D1441" s="149">
        <f t="shared" si="134"/>
        <v>178.09744310451387</v>
      </c>
      <c r="E1441" s="125">
        <f>B1441/(B1441+Overview!$F$22)</f>
        <v>0.58823529411764708</v>
      </c>
      <c r="F1441" s="118">
        <f>EXP(Overview!$F$21/Overview!$F$5-Overview!$F$21/('='!C1441+273.15))</f>
        <v>1.2060497570954571</v>
      </c>
      <c r="G1441" s="77">
        <f t="shared" si="135"/>
        <v>3.495260174951222</v>
      </c>
      <c r="H1441" s="115">
        <f t="shared" si="136"/>
        <v>0.58823529411764708</v>
      </c>
      <c r="I1441" s="80">
        <f>IF((A1441-Overview!$F$43)/365=ROUND((A1441-Overview!$F$43)/365,0),I1440*0.05,I1440+U1440)</f>
        <v>22534.56944674941</v>
      </c>
      <c r="J1441" s="70">
        <f>IF(D1441&lt;Overview!$F$16,1,'='!G1441/Overview!$F$26)</f>
        <v>151.30996428360268</v>
      </c>
      <c r="K1441" s="71">
        <f>IF(D1441&lt;Overview!$F$17,'='!G1441/Overview!$F$26,Overview!$F$33)</f>
        <v>9.1428571428571423</v>
      </c>
      <c r="L1441" s="72">
        <f t="shared" si="137"/>
        <v>9.1428571428571423</v>
      </c>
      <c r="M1441" s="81">
        <f>MIN(1,Overview!$F$44*F1441*(G1441-Overview!$F$25)^2+0.2)</f>
        <v>1</v>
      </c>
      <c r="N1441" s="48">
        <f>L1441*F1441*Overview!$F$8</f>
        <v>0.12482270400293095</v>
      </c>
      <c r="O1441" s="48">
        <f>F1441*Overview!$F$6</f>
        <v>2.3686817229354781E-3</v>
      </c>
      <c r="P1441" s="122">
        <f>N1441*(H1441/G1441-(1+Overview!$F$35/'='!G1441)/(Overview!$F$37*Overview!$F$33))/('='!H1441+Overview!$F$36)</f>
        <v>4.6576263741333722E-4</v>
      </c>
      <c r="Q1441" s="128">
        <f>(N1441/G1441-P1441)*H1441*Overview!$F$29*'='!G1441^3</f>
        <v>801.49432884616851</v>
      </c>
      <c r="R1441" s="57">
        <f t="shared" si="132"/>
        <v>0</v>
      </c>
      <c r="S1441" s="58">
        <f t="shared" si="133"/>
        <v>5.4265386584369452E-4</v>
      </c>
      <c r="T1441" s="58">
        <f>IF(D1441&lt;Overview!$F$18,(1-Overview!$F$9)*'='!Q1441-'='!D1441*'='!O1441,0)</f>
        <v>0</v>
      </c>
      <c r="U1441" s="54">
        <f>IF(D1441&gt;=Overview!$F$18,(1-Overview!$F$9)*'='!Q1441-Overview!$F$18*'='!O1441,0)</f>
        <v>67.867823284561723</v>
      </c>
      <c r="V1441" s="2"/>
      <c r="W1441" s="112">
        <f>G1441/Overview!$F$19</f>
        <v>5.160579026947028</v>
      </c>
      <c r="X1441" s="60">
        <f>G1441^3*(1+H1441*Overview!$F$38)</f>
        <v>53.680494821983189</v>
      </c>
      <c r="Y1441" s="61">
        <f>G1441^3*Overview!$F$42*(1+Overview!$F$38*H1441)+I1441*Overview!$F$39/Overview!$F$40</f>
        <v>5.8104740063008702</v>
      </c>
    </row>
    <row r="1442" spans="1:25">
      <c r="A1442" s="34">
        <v>1439</v>
      </c>
      <c r="B1442">
        <v>1</v>
      </c>
      <c r="C1442">
        <v>24</v>
      </c>
      <c r="D1442" s="149">
        <f t="shared" si="134"/>
        <v>178.09744310451387</v>
      </c>
      <c r="E1442" s="125">
        <f>B1442/(B1442+Overview!$F$22)</f>
        <v>0.58823529411764708</v>
      </c>
      <c r="F1442" s="118">
        <f>EXP(Overview!$F$21/Overview!$F$5-Overview!$F$21/('='!C1442+273.15))</f>
        <v>1.2060497570954571</v>
      </c>
      <c r="G1442" s="77">
        <f t="shared" si="135"/>
        <v>3.4958028288170655</v>
      </c>
      <c r="H1442" s="115">
        <f t="shared" si="136"/>
        <v>0.58823529411764708</v>
      </c>
      <c r="I1442" s="80">
        <f>IF((A1442-Overview!$F$43)/365=ROUND((A1442-Overview!$F$43)/365,0),I1441*0.05,I1441+U1441)</f>
        <v>22602.437270033974</v>
      </c>
      <c r="J1442" s="70">
        <f>IF(D1442&lt;Overview!$F$16,1,'='!G1442/Overview!$F$26)</f>
        <v>151.33345579294655</v>
      </c>
      <c r="K1442" s="71">
        <f>IF(D1442&lt;Overview!$F$17,'='!G1442/Overview!$F$26,Overview!$F$33)</f>
        <v>9.1428571428571423</v>
      </c>
      <c r="L1442" s="72">
        <f t="shared" si="137"/>
        <v>9.1428571428571423</v>
      </c>
      <c r="M1442" s="81">
        <f>MIN(1,Overview!$F$44*F1442*(G1442-Overview!$F$25)^2+0.2)</f>
        <v>1</v>
      </c>
      <c r="N1442" s="48">
        <f>L1442*F1442*Overview!$F$8</f>
        <v>0.12482270400293095</v>
      </c>
      <c r="O1442" s="48">
        <f>F1442*Overview!$F$6</f>
        <v>2.3686817229354781E-3</v>
      </c>
      <c r="P1442" s="122">
        <f>N1442*(H1442/G1442-(1+Overview!$F$35/'='!G1442)/(Overview!$F$37*Overview!$F$33))/('='!H1442+Overview!$F$36)</f>
        <v>4.6481041262772519E-4</v>
      </c>
      <c r="Q1442" s="128">
        <f>(N1442/G1442-P1442)*H1442*Overview!$F$29*'='!G1442^3</f>
        <v>801.76323758573096</v>
      </c>
      <c r="R1442" s="57">
        <f t="shared" si="132"/>
        <v>0</v>
      </c>
      <c r="S1442" s="58">
        <f t="shared" si="133"/>
        <v>5.4162851844254307E-4</v>
      </c>
      <c r="T1442" s="58">
        <f>IF(D1442&lt;Overview!$F$18,(1-Overview!$F$9)*'='!Q1442-'='!D1442*'='!O1442,0)</f>
        <v>0</v>
      </c>
      <c r="U1442" s="54">
        <f>IF(D1442&gt;=Overview!$F$18,(1-Overview!$F$9)*'='!Q1442-Overview!$F$18*'='!O1442,0)</f>
        <v>67.890734309172444</v>
      </c>
      <c r="V1442" s="2"/>
      <c r="W1442" s="112">
        <f>G1442/Overview!$F$19</f>
        <v>5.161380228579751</v>
      </c>
      <c r="X1442" s="60">
        <f>G1442^3*(1+H1442*Overview!$F$38)</f>
        <v>53.705501072753087</v>
      </c>
      <c r="Y1442" s="61">
        <f>G1442^3*Overview!$F$42*(1+Overview!$F$38*H1442)+I1442*Overview!$F$39/Overview!$F$40</f>
        <v>5.8156737342819813</v>
      </c>
    </row>
    <row r="1443" spans="1:25">
      <c r="A1443" s="34">
        <v>1440</v>
      </c>
      <c r="B1443">
        <v>1</v>
      </c>
      <c r="C1443">
        <v>24</v>
      </c>
      <c r="D1443" s="149">
        <f t="shared" si="134"/>
        <v>178.09744310451387</v>
      </c>
      <c r="E1443" s="125">
        <f>B1443/(B1443+Overview!$F$22)</f>
        <v>0.58823529411764708</v>
      </c>
      <c r="F1443" s="118">
        <f>EXP(Overview!$F$21/Overview!$F$5-Overview!$F$21/('='!C1443+273.15))</f>
        <v>1.2060497570954571</v>
      </c>
      <c r="G1443" s="77">
        <f t="shared" si="135"/>
        <v>3.4963444573355082</v>
      </c>
      <c r="H1443" s="115">
        <f t="shared" si="136"/>
        <v>0.58823529411764708</v>
      </c>
      <c r="I1443" s="80">
        <f>IF((A1443-Overview!$F$43)/365=ROUND((A1443-Overview!$F$43)/365,0),I1442*0.05,I1442+U1442)</f>
        <v>22670.328004343148</v>
      </c>
      <c r="J1443" s="70">
        <f>IF(D1443&lt;Overview!$F$16,1,'='!G1443/Overview!$F$26)</f>
        <v>151.35690291495706</v>
      </c>
      <c r="K1443" s="71">
        <f>IF(D1443&lt;Overview!$F$17,'='!G1443/Overview!$F$26,Overview!$F$33)</f>
        <v>9.1428571428571423</v>
      </c>
      <c r="L1443" s="72">
        <f t="shared" si="137"/>
        <v>9.1428571428571423</v>
      </c>
      <c r="M1443" s="81">
        <f>MIN(1,Overview!$F$44*F1443*(G1443-Overview!$F$25)^2+0.2)</f>
        <v>1</v>
      </c>
      <c r="N1443" s="48">
        <f>L1443*F1443*Overview!$F$8</f>
        <v>0.12482270400293095</v>
      </c>
      <c r="O1443" s="48">
        <f>F1443*Overview!$F$6</f>
        <v>2.3686817229354781E-3</v>
      </c>
      <c r="P1443" s="122">
        <f>N1443*(H1443/G1443-(1+Overview!$F$35/'='!G1443)/(Overview!$F$37*Overview!$F$33))/('='!H1443+Overview!$F$36)</f>
        <v>4.6386028182086761E-4</v>
      </c>
      <c r="Q1443" s="128">
        <f>(N1443/G1443-P1443)*H1443*Overview!$F$29*'='!G1443^3</f>
        <v>802.03168914533137</v>
      </c>
      <c r="R1443" s="57">
        <f t="shared" si="132"/>
        <v>0</v>
      </c>
      <c r="S1443" s="58">
        <f t="shared" si="133"/>
        <v>5.4060510844082576E-4</v>
      </c>
      <c r="T1443" s="58">
        <f>IF(D1443&lt;Overview!$F$18,(1-Overview!$F$9)*'='!Q1443-'='!D1443*'='!O1443,0)</f>
        <v>0</v>
      </c>
      <c r="U1443" s="54">
        <f>IF(D1443&gt;=Overview!$F$18,(1-Overview!$F$9)*'='!Q1443-Overview!$F$18*'='!O1443,0)</f>
        <v>67.913606382050403</v>
      </c>
      <c r="V1443" s="2"/>
      <c r="W1443" s="112">
        <f>G1443/Overview!$F$19</f>
        <v>5.162179916337676</v>
      </c>
      <c r="X1443" s="60">
        <f>G1443^3*(1+H1443*Overview!$F$38)</f>
        <v>53.7304678167351</v>
      </c>
      <c r="Y1443" s="61">
        <f>G1443^3*Overview!$F$42*(1+Overview!$F$38*H1443)+I1443*Overview!$F$39/Overview!$F$40</f>
        <v>5.8208709022403422</v>
      </c>
    </row>
    <row r="1444" spans="1:25">
      <c r="A1444" s="34">
        <v>1441</v>
      </c>
      <c r="B1444">
        <v>1</v>
      </c>
      <c r="C1444">
        <v>24</v>
      </c>
      <c r="D1444" s="149">
        <f t="shared" si="134"/>
        <v>178.09744310451387</v>
      </c>
      <c r="E1444" s="125">
        <f>B1444/(B1444+Overview!$F$22)</f>
        <v>0.58823529411764708</v>
      </c>
      <c r="F1444" s="118">
        <f>EXP(Overview!$F$21/Overview!$F$5-Overview!$F$21/('='!C1444+273.15))</f>
        <v>1.2060497570954571</v>
      </c>
      <c r="G1444" s="77">
        <f t="shared" si="135"/>
        <v>3.4968850624439489</v>
      </c>
      <c r="H1444" s="115">
        <f t="shared" si="136"/>
        <v>0.58823529411764708</v>
      </c>
      <c r="I1444" s="80">
        <f>IF((A1444-Overview!$F$43)/365=ROUND((A1444-Overview!$F$43)/365,0),I1443*0.05,I1443+U1443)</f>
        <v>22738.241610725199</v>
      </c>
      <c r="J1444" s="70">
        <f>IF(D1444&lt;Overview!$F$16,1,'='!G1444/Overview!$F$26)</f>
        <v>151.38030573350429</v>
      </c>
      <c r="K1444" s="71">
        <f>IF(D1444&lt;Overview!$F$17,'='!G1444/Overview!$F$26,Overview!$F$33)</f>
        <v>9.1428571428571423</v>
      </c>
      <c r="L1444" s="72">
        <f t="shared" si="137"/>
        <v>9.1428571428571423</v>
      </c>
      <c r="M1444" s="81">
        <f>MIN(1,Overview!$F$44*F1444*(G1444-Overview!$F$25)^2+0.2)</f>
        <v>1</v>
      </c>
      <c r="N1444" s="48">
        <f>L1444*F1444*Overview!$F$8</f>
        <v>0.12482270400293095</v>
      </c>
      <c r="O1444" s="48">
        <f>F1444*Overview!$F$6</f>
        <v>2.3686817229354781E-3</v>
      </c>
      <c r="P1444" s="122">
        <f>N1444*(H1444/G1444-(1+Overview!$F$35/'='!G1444)/(Overview!$F$37*Overview!$F$33))/('='!H1444+Overview!$F$36)</f>
        <v>4.6291223978694817E-4</v>
      </c>
      <c r="Q1444" s="128">
        <f>(N1444/G1444-P1444)*H1444*Overview!$F$29*'='!G1444^3</f>
        <v>802.29968419942043</v>
      </c>
      <c r="R1444" s="57">
        <f t="shared" si="132"/>
        <v>0</v>
      </c>
      <c r="S1444" s="58">
        <f t="shared" si="133"/>
        <v>5.3958363217781688E-4</v>
      </c>
      <c r="T1444" s="58">
        <f>IF(D1444&lt;Overview!$F$18,(1-Overview!$F$9)*'='!Q1444-'='!D1444*'='!O1444,0)</f>
        <v>0</v>
      </c>
      <c r="U1444" s="54">
        <f>IF(D1444&gt;=Overview!$F$18,(1-Overview!$F$9)*'='!Q1444-Overview!$F$18*'='!O1444,0)</f>
        <v>67.936439560658798</v>
      </c>
      <c r="V1444" s="2"/>
      <c r="W1444" s="112">
        <f>G1444/Overview!$F$19</f>
        <v>5.1629780930812768</v>
      </c>
      <c r="X1444" s="60">
        <f>G1444^3*(1+H1444*Overview!$F$38)</f>
        <v>53.755395100540625</v>
      </c>
      <c r="Y1444" s="61">
        <f>G1444^3*Overview!$F$42*(1+Overview!$F$38*H1444)+I1444*Overview!$F$39/Overview!$F$40</f>
        <v>5.8260655126783512</v>
      </c>
    </row>
    <row r="1445" spans="1:25">
      <c r="A1445" s="34">
        <v>1442</v>
      </c>
      <c r="B1445">
        <v>1</v>
      </c>
      <c r="C1445">
        <v>24</v>
      </c>
      <c r="D1445" s="149">
        <f t="shared" si="134"/>
        <v>178.09744310451387</v>
      </c>
      <c r="E1445" s="125">
        <f>B1445/(B1445+Overview!$F$22)</f>
        <v>0.58823529411764708</v>
      </c>
      <c r="F1445" s="118">
        <f>EXP(Overview!$F$21/Overview!$F$5-Overview!$F$21/('='!C1445+273.15))</f>
        <v>1.2060497570954571</v>
      </c>
      <c r="G1445" s="77">
        <f t="shared" si="135"/>
        <v>3.4974246460761269</v>
      </c>
      <c r="H1445" s="115">
        <f t="shared" si="136"/>
        <v>0.58823529411764708</v>
      </c>
      <c r="I1445" s="80">
        <f>IF((A1445-Overview!$F$43)/365=ROUND((A1445-Overview!$F$43)/365,0),I1444*0.05,I1444+U1444)</f>
        <v>22806.178050285856</v>
      </c>
      <c r="J1445" s="70">
        <f>IF(D1445&lt;Overview!$F$16,1,'='!G1445/Overview!$F$26)</f>
        <v>151.40366433229988</v>
      </c>
      <c r="K1445" s="71">
        <f>IF(D1445&lt;Overview!$F$17,'='!G1445/Overview!$F$26,Overview!$F$33)</f>
        <v>9.1428571428571423</v>
      </c>
      <c r="L1445" s="72">
        <f t="shared" si="137"/>
        <v>9.1428571428571423</v>
      </c>
      <c r="M1445" s="81">
        <f>MIN(1,Overview!$F$44*F1445*(G1445-Overview!$F$25)^2+0.2)</f>
        <v>1</v>
      </c>
      <c r="N1445" s="48">
        <f>L1445*F1445*Overview!$F$8</f>
        <v>0.12482270400293095</v>
      </c>
      <c r="O1445" s="48">
        <f>F1445*Overview!$F$6</f>
        <v>2.3686817229354781E-3</v>
      </c>
      <c r="P1445" s="122">
        <f>N1445*(H1445/G1445-(1+Overview!$F$35/'='!G1445)/(Overview!$F$37*Overview!$F$33))/('='!H1445+Overview!$F$36)</f>
        <v>4.6196628133555849E-4</v>
      </c>
      <c r="Q1445" s="128">
        <f>(N1445/G1445-P1445)*H1445*Overview!$F$29*'='!G1445^3</f>
        <v>802.56722342187368</v>
      </c>
      <c r="R1445" s="57">
        <f t="shared" si="132"/>
        <v>0</v>
      </c>
      <c r="S1445" s="58">
        <f t="shared" si="133"/>
        <v>5.3856408599970665E-4</v>
      </c>
      <c r="T1445" s="58">
        <f>IF(D1445&lt;Overview!$F$18,(1-Overview!$F$9)*'='!Q1445-'='!D1445*'='!O1445,0)</f>
        <v>0</v>
      </c>
      <c r="U1445" s="54">
        <f>IF(D1445&gt;=Overview!$F$18,(1-Overview!$F$9)*'='!Q1445-Overview!$F$18*'='!O1445,0)</f>
        <v>67.95923390241181</v>
      </c>
      <c r="V1445" s="2"/>
      <c r="W1445" s="112">
        <f>G1445/Overview!$F$19</f>
        <v>5.163774761665624</v>
      </c>
      <c r="X1445" s="60">
        <f>G1445^3*(1+H1445*Overview!$F$38)</f>
        <v>53.780282970792157</v>
      </c>
      <c r="Y1445" s="61">
        <f>G1445^3*Overview!$F$42*(1+Overview!$F$38*H1445)+I1445*Overview!$F$39/Overview!$F$40</f>
        <v>5.8312575681018988</v>
      </c>
    </row>
    <row r="1446" spans="1:25">
      <c r="A1446" s="34">
        <v>1443</v>
      </c>
      <c r="B1446">
        <v>1</v>
      </c>
      <c r="C1446">
        <v>24</v>
      </c>
      <c r="D1446" s="149">
        <f t="shared" si="134"/>
        <v>178.09744310451387</v>
      </c>
      <c r="E1446" s="125">
        <f>B1446/(B1446+Overview!$F$22)</f>
        <v>0.58823529411764708</v>
      </c>
      <c r="F1446" s="118">
        <f>EXP(Overview!$F$21/Overview!$F$5-Overview!$F$21/('='!C1446+273.15))</f>
        <v>1.2060497570954571</v>
      </c>
      <c r="G1446" s="77">
        <f t="shared" si="135"/>
        <v>3.4979632101621267</v>
      </c>
      <c r="H1446" s="115">
        <f t="shared" si="136"/>
        <v>0.58823529411764708</v>
      </c>
      <c r="I1446" s="80">
        <f>IF((A1446-Overview!$F$43)/365=ROUND((A1446-Overview!$F$43)/365,0),I1445*0.05,I1445+U1445)</f>
        <v>22874.137284188269</v>
      </c>
      <c r="J1446" s="70">
        <f>IF(D1446&lt;Overview!$F$16,1,'='!G1446/Overview!$F$26)</f>
        <v>151.42697879489728</v>
      </c>
      <c r="K1446" s="71">
        <f>IF(D1446&lt;Overview!$F$17,'='!G1446/Overview!$F$26,Overview!$F$33)</f>
        <v>9.1428571428571423</v>
      </c>
      <c r="L1446" s="72">
        <f t="shared" si="137"/>
        <v>9.1428571428571423</v>
      </c>
      <c r="M1446" s="81">
        <f>MIN(1,Overview!$F$44*F1446*(G1446-Overview!$F$25)^2+0.2)</f>
        <v>1</v>
      </c>
      <c r="N1446" s="48">
        <f>L1446*F1446*Overview!$F$8</f>
        <v>0.12482270400293095</v>
      </c>
      <c r="O1446" s="48">
        <f>F1446*Overview!$F$6</f>
        <v>2.3686817229354781E-3</v>
      </c>
      <c r="P1446" s="122">
        <f>N1446*(H1446/G1446-(1+Overview!$F$35/'='!G1446)/(Overview!$F$37*Overview!$F$33))/('='!H1446+Overview!$F$36)</f>
        <v>4.6102240129164337E-4</v>
      </c>
      <c r="Q1446" s="128">
        <f>(N1446/G1446-P1446)*H1446*Overview!$F$29*'='!G1446^3</f>
        <v>802.83430748599017</v>
      </c>
      <c r="R1446" s="57">
        <f t="shared" si="132"/>
        <v>0</v>
      </c>
      <c r="S1446" s="58">
        <f t="shared" si="133"/>
        <v>5.3754646625958971E-4</v>
      </c>
      <c r="T1446" s="58">
        <f>IF(D1446&lt;Overview!$F$18,(1-Overview!$F$9)*'='!Q1446-'='!D1446*'='!O1446,0)</f>
        <v>0</v>
      </c>
      <c r="U1446" s="54">
        <f>IF(D1446&gt;=Overview!$F$18,(1-Overview!$F$9)*'='!Q1446-Overview!$F$18*'='!O1446,0)</f>
        <v>67.981989464674541</v>
      </c>
      <c r="V1446" s="2"/>
      <c r="W1446" s="112">
        <f>G1446/Overview!$F$19</f>
        <v>5.1645699249403911</v>
      </c>
      <c r="X1446" s="60">
        <f>G1446^3*(1+H1446*Overview!$F$38)</f>
        <v>53.805131474122803</v>
      </c>
      <c r="Y1446" s="61">
        <f>G1446^3*Overview!$F$42*(1+Overview!$F$38*H1446)+I1446*Overview!$F$39/Overview!$F$40</f>
        <v>5.8364470710203236</v>
      </c>
    </row>
    <row r="1447" spans="1:25">
      <c r="A1447" s="34">
        <v>1444</v>
      </c>
      <c r="B1447">
        <v>1</v>
      </c>
      <c r="C1447">
        <v>24</v>
      </c>
      <c r="D1447" s="149">
        <f t="shared" si="134"/>
        <v>178.09744310451387</v>
      </c>
      <c r="E1447" s="125">
        <f>B1447/(B1447+Overview!$F$22)</f>
        <v>0.58823529411764708</v>
      </c>
      <c r="F1447" s="118">
        <f>EXP(Overview!$F$21/Overview!$F$5-Overview!$F$21/('='!C1447+273.15))</f>
        <v>1.2060497570954571</v>
      </c>
      <c r="G1447" s="77">
        <f t="shared" si="135"/>
        <v>3.4985007566283866</v>
      </c>
      <c r="H1447" s="115">
        <f t="shared" si="136"/>
        <v>0.58823529411764708</v>
      </c>
      <c r="I1447" s="80">
        <f>IF((A1447-Overview!$F$43)/365=ROUND((A1447-Overview!$F$43)/365,0),I1446*0.05,I1446+U1446)</f>
        <v>22942.119273652945</v>
      </c>
      <c r="J1447" s="70">
        <f>IF(D1447&lt;Overview!$F$16,1,'='!G1447/Overview!$F$26)</f>
        <v>151.45024920469206</v>
      </c>
      <c r="K1447" s="71">
        <f>IF(D1447&lt;Overview!$F$17,'='!G1447/Overview!$F$26,Overview!$F$33)</f>
        <v>9.1428571428571423</v>
      </c>
      <c r="L1447" s="72">
        <f t="shared" si="137"/>
        <v>9.1428571428571423</v>
      </c>
      <c r="M1447" s="81">
        <f>MIN(1,Overview!$F$44*F1447*(G1447-Overview!$F$25)^2+0.2)</f>
        <v>1</v>
      </c>
      <c r="N1447" s="48">
        <f>L1447*F1447*Overview!$F$8</f>
        <v>0.12482270400293095</v>
      </c>
      <c r="O1447" s="48">
        <f>F1447*Overview!$F$6</f>
        <v>2.3686817229354781E-3</v>
      </c>
      <c r="P1447" s="122">
        <f>N1447*(H1447/G1447-(1+Overview!$F$35/'='!G1447)/(Overview!$F$37*Overview!$F$33))/('='!H1447+Overview!$F$36)</f>
        <v>4.6008059449544416E-4</v>
      </c>
      <c r="Q1447" s="128">
        <f>(N1447/G1447-P1447)*H1447*Overview!$F$29*'='!G1447^3</f>
        <v>803.10093706448936</v>
      </c>
      <c r="R1447" s="57">
        <f t="shared" si="132"/>
        <v>0</v>
      </c>
      <c r="S1447" s="58">
        <f t="shared" si="133"/>
        <v>5.3653076931744982E-4</v>
      </c>
      <c r="T1447" s="58">
        <f>IF(D1447&lt;Overview!$F$18,(1-Overview!$F$9)*'='!Q1447-'='!D1447*'='!O1447,0)</f>
        <v>0</v>
      </c>
      <c r="U1447" s="54">
        <f>IF(D1447&gt;=Overview!$F$18,(1-Overview!$F$9)*'='!Q1447-Overview!$F$18*'='!O1447,0)</f>
        <v>68.004706304762664</v>
      </c>
      <c r="V1447" s="2"/>
      <c r="W1447" s="112">
        <f>G1447/Overview!$F$19</f>
        <v>5.1653635857498692</v>
      </c>
      <c r="X1447" s="60">
        <f>G1447^3*(1+H1447*Overview!$F$38)</f>
        <v>53.829940657175975</v>
      </c>
      <c r="Y1447" s="61">
        <f>G1447^3*Overview!$F$42*(1+Overview!$F$38*H1447)+I1447*Overview!$F$39/Overview!$F$40</f>
        <v>5.8416340239463933</v>
      </c>
    </row>
    <row r="1448" spans="1:25">
      <c r="A1448" s="34">
        <v>1445</v>
      </c>
      <c r="B1448">
        <v>1</v>
      </c>
      <c r="C1448">
        <v>24</v>
      </c>
      <c r="D1448" s="149">
        <f t="shared" si="134"/>
        <v>178.09744310451387</v>
      </c>
      <c r="E1448" s="125">
        <f>B1448/(B1448+Overview!$F$22)</f>
        <v>0.58823529411764708</v>
      </c>
      <c r="F1448" s="118">
        <f>EXP(Overview!$F$21/Overview!$F$5-Overview!$F$21/('='!C1448+273.15))</f>
        <v>1.2060497570954571</v>
      </c>
      <c r="G1448" s="77">
        <f t="shared" si="135"/>
        <v>3.4990372873977038</v>
      </c>
      <c r="H1448" s="115">
        <f t="shared" si="136"/>
        <v>0.58823529411764708</v>
      </c>
      <c r="I1448" s="80">
        <f>IF((A1448-Overview!$F$43)/365=ROUND((A1448-Overview!$F$43)/365,0),I1447*0.05,I1447+U1447)</f>
        <v>23010.123979957709</v>
      </c>
      <c r="J1448" s="70">
        <f>IF(D1448&lt;Overview!$F$16,1,'='!G1448/Overview!$F$26)</f>
        <v>151.47347564492225</v>
      </c>
      <c r="K1448" s="71">
        <f>IF(D1448&lt;Overview!$F$17,'='!G1448/Overview!$F$26,Overview!$F$33)</f>
        <v>9.1428571428571423</v>
      </c>
      <c r="L1448" s="72">
        <f t="shared" si="137"/>
        <v>9.1428571428571423</v>
      </c>
      <c r="M1448" s="81">
        <f>MIN(1,Overview!$F$44*F1448*(G1448-Overview!$F$25)^2+0.2)</f>
        <v>1</v>
      </c>
      <c r="N1448" s="48">
        <f>L1448*F1448*Overview!$F$8</f>
        <v>0.12482270400293095</v>
      </c>
      <c r="O1448" s="48">
        <f>F1448*Overview!$F$6</f>
        <v>2.3686817229354781E-3</v>
      </c>
      <c r="P1448" s="122">
        <f>N1448*(H1448/G1448-(1+Overview!$F$35/'='!G1448)/(Overview!$F$37*Overview!$F$33))/('='!H1448+Overview!$F$36)</f>
        <v>4.5914085580244733E-4</v>
      </c>
      <c r="Q1448" s="128">
        <f>(N1448/G1448-P1448)*H1448*Overview!$F$29*'='!G1448^3</f>
        <v>803.3671128295116</v>
      </c>
      <c r="R1448" s="57">
        <f t="shared" si="132"/>
        <v>0</v>
      </c>
      <c r="S1448" s="58">
        <f t="shared" si="133"/>
        <v>5.3551699154015184E-4</v>
      </c>
      <c r="T1448" s="58">
        <f>IF(D1448&lt;Overview!$F$18,(1-Overview!$F$9)*'='!Q1448-'='!D1448*'='!O1448,0)</f>
        <v>0</v>
      </c>
      <c r="U1448" s="54">
        <f>IF(D1448&gt;=Overview!$F$18,(1-Overview!$F$9)*'='!Q1448-Overview!$F$18*'='!O1448,0)</f>
        <v>68.027384479942555</v>
      </c>
      <c r="V1448" s="2"/>
      <c r="W1448" s="112">
        <f>G1448/Overview!$F$19</f>
        <v>5.1661557469329749</v>
      </c>
      <c r="X1448" s="60">
        <f>G1448^3*(1+H1448*Overview!$F$38)</f>
        <v>53.854710566605043</v>
      </c>
      <c r="Y1448" s="61">
        <f>G1448^3*Overview!$F$42*(1+Overview!$F$38*H1448)+I1448*Overview!$F$39/Overview!$F$40</f>
        <v>5.8468184293962526</v>
      </c>
    </row>
    <row r="1449" spans="1:25">
      <c r="A1449" s="34">
        <v>1446</v>
      </c>
      <c r="B1449">
        <v>1</v>
      </c>
      <c r="C1449">
        <v>24</v>
      </c>
      <c r="D1449" s="149">
        <f t="shared" si="134"/>
        <v>178.09744310451387</v>
      </c>
      <c r="E1449" s="125">
        <f>B1449/(B1449+Overview!$F$22)</f>
        <v>0.58823529411764708</v>
      </c>
      <c r="F1449" s="118">
        <f>EXP(Overview!$F$21/Overview!$F$5-Overview!$F$21/('='!C1449+273.15))</f>
        <v>1.2060497570954571</v>
      </c>
      <c r="G1449" s="77">
        <f t="shared" si="135"/>
        <v>3.4995728043892438</v>
      </c>
      <c r="H1449" s="115">
        <f t="shared" si="136"/>
        <v>0.58823529411764708</v>
      </c>
      <c r="I1449" s="80">
        <f>IF((A1449-Overview!$F$43)/365=ROUND((A1449-Overview!$F$43)/365,0),I1448*0.05,I1448+U1448)</f>
        <v>23078.15136443765</v>
      </c>
      <c r="J1449" s="70">
        <f>IF(D1449&lt;Overview!$F$16,1,'='!G1449/Overview!$F$26)</f>
        <v>151.49665819866857</v>
      </c>
      <c r="K1449" s="71">
        <f>IF(D1449&lt;Overview!$F$17,'='!G1449/Overview!$F$26,Overview!$F$33)</f>
        <v>9.1428571428571423</v>
      </c>
      <c r="L1449" s="72">
        <f t="shared" si="137"/>
        <v>9.1428571428571423</v>
      </c>
      <c r="M1449" s="81">
        <f>MIN(1,Overview!$F$44*F1449*(G1449-Overview!$F$25)^2+0.2)</f>
        <v>1</v>
      </c>
      <c r="N1449" s="48">
        <f>L1449*F1449*Overview!$F$8</f>
        <v>0.12482270400293095</v>
      </c>
      <c r="O1449" s="48">
        <f>F1449*Overview!$F$6</f>
        <v>2.3686817229354781E-3</v>
      </c>
      <c r="P1449" s="122">
        <f>N1449*(H1449/G1449-(1+Overview!$F$35/'='!G1449)/(Overview!$F$37*Overview!$F$33))/('='!H1449+Overview!$F$36)</f>
        <v>4.5820318008332338E-4</v>
      </c>
      <c r="Q1449" s="128">
        <f>(N1449/G1449-P1449)*H1449*Overview!$F$29*'='!G1449^3</f>
        <v>803.63283545261572</v>
      </c>
      <c r="R1449" s="57">
        <f t="shared" si="132"/>
        <v>0</v>
      </c>
      <c r="S1449" s="58">
        <f t="shared" si="133"/>
        <v>5.345051293014219E-4</v>
      </c>
      <c r="T1449" s="58">
        <f>IF(D1449&lt;Overview!$F$18,(1-Overview!$F$9)*'='!Q1449-'='!D1449*'='!O1449,0)</f>
        <v>0</v>
      </c>
      <c r="U1449" s="54">
        <f>IF(D1449&gt;=Overview!$F$18,(1-Overview!$F$9)*'='!Q1449-Overview!$F$18*'='!O1449,0)</f>
        <v>68.050024047431037</v>
      </c>
      <c r="V1449" s="2"/>
      <c r="W1449" s="112">
        <f>G1449/Overview!$F$19</f>
        <v>5.1669464113232593</v>
      </c>
      <c r="X1449" s="60">
        <f>G1449^3*(1+H1449*Overview!$F$38)</f>
        <v>53.879441249072997</v>
      </c>
      <c r="Y1449" s="61">
        <f>G1449^3*Overview!$F$42*(1+Overview!$F$38*H1449)+I1449*Overview!$F$39/Overview!$F$40</f>
        <v>5.8520002898894061</v>
      </c>
    </row>
    <row r="1450" spans="1:25">
      <c r="A1450" s="34">
        <v>1447</v>
      </c>
      <c r="B1450">
        <v>1</v>
      </c>
      <c r="C1450">
        <v>24</v>
      </c>
      <c r="D1450" s="149">
        <f t="shared" si="134"/>
        <v>178.09744310451387</v>
      </c>
      <c r="E1450" s="125">
        <f>B1450/(B1450+Overview!$F$22)</f>
        <v>0.58823529411764708</v>
      </c>
      <c r="F1450" s="118">
        <f>EXP(Overview!$F$21/Overview!$F$5-Overview!$F$21/('='!C1450+273.15))</f>
        <v>1.2060497570954571</v>
      </c>
      <c r="G1450" s="77">
        <f t="shared" si="135"/>
        <v>3.5001073095185453</v>
      </c>
      <c r="H1450" s="115">
        <f t="shared" si="136"/>
        <v>0.58823529411764708</v>
      </c>
      <c r="I1450" s="80">
        <f>IF((A1450-Overview!$F$43)/365=ROUND((A1450-Overview!$F$43)/365,0),I1449*0.05,I1449+U1449)</f>
        <v>23146.201388485082</v>
      </c>
      <c r="J1450" s="70">
        <f>IF(D1450&lt;Overview!$F$16,1,'='!G1450/Overview!$F$26)</f>
        <v>151.51979694885478</v>
      </c>
      <c r="K1450" s="71">
        <f>IF(D1450&lt;Overview!$F$17,'='!G1450/Overview!$F$26,Overview!$F$33)</f>
        <v>9.1428571428571423</v>
      </c>
      <c r="L1450" s="72">
        <f t="shared" si="137"/>
        <v>9.1428571428571423</v>
      </c>
      <c r="M1450" s="81">
        <f>MIN(1,Overview!$F$44*F1450*(G1450-Overview!$F$25)^2+0.2)</f>
        <v>1</v>
      </c>
      <c r="N1450" s="48">
        <f>L1450*F1450*Overview!$F$8</f>
        <v>0.12482270400293095</v>
      </c>
      <c r="O1450" s="48">
        <f>F1450*Overview!$F$6</f>
        <v>2.3686817229354781E-3</v>
      </c>
      <c r="P1450" s="122">
        <f>N1450*(H1450/G1450-(1+Overview!$F$35/'='!G1450)/(Overview!$F$37*Overview!$F$33))/('='!H1450+Overview!$F$36)</f>
        <v>4.5726756222387664E-4</v>
      </c>
      <c r="Q1450" s="128">
        <f>(N1450/G1450-P1450)*H1450*Overview!$F$29*'='!G1450^3</f>
        <v>803.8981056047777</v>
      </c>
      <c r="R1450" s="57">
        <f t="shared" si="132"/>
        <v>0</v>
      </c>
      <c r="S1450" s="58">
        <f t="shared" si="133"/>
        <v>5.3349517898183894E-4</v>
      </c>
      <c r="T1450" s="58">
        <f>IF(D1450&lt;Overview!$F$18,(1-Overview!$F$9)*'='!Q1450-'='!D1450*'='!O1450,0)</f>
        <v>0</v>
      </c>
      <c r="U1450" s="54">
        <f>IF(D1450&gt;=Overview!$F$18,(1-Overview!$F$9)*'='!Q1450-Overview!$F$18*'='!O1450,0)</f>
        <v>68.072625064395226</v>
      </c>
      <c r="V1450" s="2"/>
      <c r="W1450" s="112">
        <f>G1450/Overview!$F$19</f>
        <v>5.1677355817489223</v>
      </c>
      <c r="X1450" s="60">
        <f>G1450^3*(1+H1450*Overview!$F$38)</f>
        <v>53.904132751252078</v>
      </c>
      <c r="Y1450" s="61">
        <f>G1450^3*Overview!$F$42*(1+Overview!$F$38*H1450)+I1450*Overview!$F$39/Overview!$F$40</f>
        <v>5.8571796079486749</v>
      </c>
    </row>
    <row r="1451" spans="1:25">
      <c r="A1451" s="34">
        <v>1448</v>
      </c>
      <c r="B1451">
        <v>1</v>
      </c>
      <c r="C1451">
        <v>24</v>
      </c>
      <c r="D1451" s="149">
        <f t="shared" si="134"/>
        <v>178.09744310451387</v>
      </c>
      <c r="E1451" s="125">
        <f>B1451/(B1451+Overview!$F$22)</f>
        <v>0.58823529411764708</v>
      </c>
      <c r="F1451" s="118">
        <f>EXP(Overview!$F$21/Overview!$F$5-Overview!$F$21/('='!C1451+273.15))</f>
        <v>1.2060497570954571</v>
      </c>
      <c r="G1451" s="77">
        <f t="shared" si="135"/>
        <v>3.500640804697527</v>
      </c>
      <c r="H1451" s="115">
        <f t="shared" si="136"/>
        <v>0.58823529411764708</v>
      </c>
      <c r="I1451" s="80">
        <f>IF((A1451-Overview!$F$43)/365=ROUND((A1451-Overview!$F$43)/365,0),I1450*0.05,I1450+U1450)</f>
        <v>23214.274013549479</v>
      </c>
      <c r="J1451" s="70">
        <f>IF(D1451&lt;Overview!$F$16,1,'='!G1451/Overview!$F$26)</f>
        <v>151.54289197824792</v>
      </c>
      <c r="K1451" s="71">
        <f>IF(D1451&lt;Overview!$F$17,'='!G1451/Overview!$F$26,Overview!$F$33)</f>
        <v>9.1428571428571423</v>
      </c>
      <c r="L1451" s="72">
        <f t="shared" si="137"/>
        <v>9.1428571428571423</v>
      </c>
      <c r="M1451" s="81">
        <f>MIN(1,Overview!$F$44*F1451*(G1451-Overview!$F$25)^2+0.2)</f>
        <v>1</v>
      </c>
      <c r="N1451" s="48">
        <f>L1451*F1451*Overview!$F$8</f>
        <v>0.12482270400293095</v>
      </c>
      <c r="O1451" s="48">
        <f>F1451*Overview!$F$6</f>
        <v>2.3686817229354781E-3</v>
      </c>
      <c r="P1451" s="122">
        <f>N1451*(H1451/G1451-(1+Overview!$F$35/'='!G1451)/(Overview!$F$37*Overview!$F$33))/('='!H1451+Overview!$F$36)</f>
        <v>4.5633399712499158E-4</v>
      </c>
      <c r="Q1451" s="128">
        <f>(N1451/G1451-P1451)*H1451*Overview!$F$29*'='!G1451^3</f>
        <v>804.16292395638936</v>
      </c>
      <c r="R1451" s="57">
        <f t="shared" si="132"/>
        <v>0</v>
      </c>
      <c r="S1451" s="58">
        <f t="shared" si="133"/>
        <v>5.3248713696882322E-4</v>
      </c>
      <c r="T1451" s="58">
        <f>IF(D1451&lt;Overview!$F$18,(1-Overview!$F$9)*'='!Q1451-'='!D1451*'='!O1451,0)</f>
        <v>0</v>
      </c>
      <c r="U1451" s="54">
        <f>IF(D1451&gt;=Overview!$F$18,(1-Overview!$F$9)*'='!Q1451-Overview!$F$18*'='!O1451,0)</f>
        <v>68.095187587952552</v>
      </c>
      <c r="V1451" s="2"/>
      <c r="W1451" s="112">
        <f>G1451/Overview!$F$19</f>
        <v>5.1685232610328171</v>
      </c>
      <c r="X1451" s="60">
        <f>G1451^3*(1+H1451*Overview!$F$38)</f>
        <v>53.928785119823388</v>
      </c>
      <c r="Y1451" s="61">
        <f>G1451^3*Overview!$F$42*(1+Overview!$F$38*H1451)+I1451*Overview!$F$39/Overview!$F$40</f>
        <v>5.8623563861001644</v>
      </c>
    </row>
    <row r="1452" spans="1:25">
      <c r="A1452" s="34">
        <v>1449</v>
      </c>
      <c r="B1452">
        <v>1</v>
      </c>
      <c r="C1452">
        <v>24</v>
      </c>
      <c r="D1452" s="149">
        <f t="shared" si="134"/>
        <v>178.09744310451387</v>
      </c>
      <c r="E1452" s="125">
        <f>B1452/(B1452+Overview!$F$22)</f>
        <v>0.58823529411764708</v>
      </c>
      <c r="F1452" s="118">
        <f>EXP(Overview!$F$21/Overview!$F$5-Overview!$F$21/('='!C1452+273.15))</f>
        <v>1.2060497570954571</v>
      </c>
      <c r="G1452" s="77">
        <f t="shared" si="135"/>
        <v>3.5011732918344958</v>
      </c>
      <c r="H1452" s="115">
        <f t="shared" si="136"/>
        <v>0.58823529411764708</v>
      </c>
      <c r="I1452" s="80">
        <f>IF((A1452-Overview!$F$43)/365=ROUND((A1452-Overview!$F$43)/365,0),I1451*0.05,I1451+U1451)</f>
        <v>23282.36920113743</v>
      </c>
      <c r="J1452" s="70">
        <f>IF(D1452&lt;Overview!$F$16,1,'='!G1452/Overview!$F$26)</f>
        <v>151.56594336945869</v>
      </c>
      <c r="K1452" s="71">
        <f>IF(D1452&lt;Overview!$F$17,'='!G1452/Overview!$F$26,Overview!$F$33)</f>
        <v>9.1428571428571423</v>
      </c>
      <c r="L1452" s="72">
        <f t="shared" si="137"/>
        <v>9.1428571428571423</v>
      </c>
      <c r="M1452" s="81">
        <f>MIN(1,Overview!$F$44*F1452*(G1452-Overview!$F$25)^2+0.2)</f>
        <v>1</v>
      </c>
      <c r="N1452" s="48">
        <f>L1452*F1452*Overview!$F$8</f>
        <v>0.12482270400293095</v>
      </c>
      <c r="O1452" s="48">
        <f>F1452*Overview!$F$6</f>
        <v>2.3686817229354781E-3</v>
      </c>
      <c r="P1452" s="122">
        <f>N1452*(H1452/G1452-(1+Overview!$F$35/'='!G1452)/(Overview!$F$37*Overview!$F$33))/('='!H1452+Overview!$F$36)</f>
        <v>4.5540247970257388E-4</v>
      </c>
      <c r="Q1452" s="128">
        <f>(N1452/G1452-P1452)*H1452*Overview!$F$29*'='!G1452^3</f>
        <v>804.42729117725719</v>
      </c>
      <c r="R1452" s="57">
        <f t="shared" si="132"/>
        <v>0</v>
      </c>
      <c r="S1452" s="58">
        <f t="shared" si="133"/>
        <v>5.3148099965661755E-4</v>
      </c>
      <c r="T1452" s="58">
        <f>IF(D1452&lt;Overview!$F$18,(1-Overview!$F$9)*'='!Q1452-'='!D1452*'='!O1452,0)</f>
        <v>0</v>
      </c>
      <c r="U1452" s="54">
        <f>IF(D1452&gt;=Overview!$F$18,(1-Overview!$F$9)*'='!Q1452-Overview!$F$18*'='!O1452,0)</f>
        <v>68.117711675170483</v>
      </c>
      <c r="V1452" s="2"/>
      <c r="W1452" s="112">
        <f>G1452/Overview!$F$19</f>
        <v>5.1693094519924641</v>
      </c>
      <c r="X1452" s="60">
        <f>G1452^3*(1+H1452*Overview!$F$38)</f>
        <v>53.95339840147664</v>
      </c>
      <c r="Y1452" s="61">
        <f>G1452^3*Overview!$F$42*(1+Overview!$F$38*H1452)+I1452*Overview!$F$39/Overview!$F$40</f>
        <v>5.8675306268732328</v>
      </c>
    </row>
    <row r="1453" spans="1:25">
      <c r="A1453" s="34">
        <v>1450</v>
      </c>
      <c r="B1453">
        <v>1</v>
      </c>
      <c r="C1453">
        <v>24</v>
      </c>
      <c r="D1453" s="149">
        <f t="shared" si="134"/>
        <v>178.09744310451387</v>
      </c>
      <c r="E1453" s="125">
        <f>B1453/(B1453+Overview!$F$22)</f>
        <v>0.58823529411764708</v>
      </c>
      <c r="F1453" s="118">
        <f>EXP(Overview!$F$21/Overview!$F$5-Overview!$F$21/('='!C1453+273.15))</f>
        <v>1.2060497570954571</v>
      </c>
      <c r="G1453" s="77">
        <f t="shared" si="135"/>
        <v>3.5017047728341524</v>
      </c>
      <c r="H1453" s="115">
        <f t="shared" si="136"/>
        <v>0.58823529411764708</v>
      </c>
      <c r="I1453" s="80">
        <f>IF((A1453-Overview!$F$43)/365=ROUND((A1453-Overview!$F$43)/365,0),I1452*0.05,I1452+U1452)</f>
        <v>23350.486912812601</v>
      </c>
      <c r="J1453" s="70">
        <f>IF(D1453&lt;Overview!$F$16,1,'='!G1453/Overview!$F$26)</f>
        <v>151.58895120494168</v>
      </c>
      <c r="K1453" s="71">
        <f>IF(D1453&lt;Overview!$F$17,'='!G1453/Overview!$F$26,Overview!$F$33)</f>
        <v>9.1428571428571423</v>
      </c>
      <c r="L1453" s="72">
        <f t="shared" si="137"/>
        <v>9.1428571428571423</v>
      </c>
      <c r="M1453" s="81">
        <f>MIN(1,Overview!$F$44*F1453*(G1453-Overview!$F$25)^2+0.2)</f>
        <v>1</v>
      </c>
      <c r="N1453" s="48">
        <f>L1453*F1453*Overview!$F$8</f>
        <v>0.12482270400293095</v>
      </c>
      <c r="O1453" s="48">
        <f>F1453*Overview!$F$6</f>
        <v>2.3686817229354781E-3</v>
      </c>
      <c r="P1453" s="122">
        <f>N1453*(H1453/G1453-(1+Overview!$F$35/'='!G1453)/(Overview!$F$37*Overview!$F$33))/('='!H1453+Overview!$F$36)</f>
        <v>4.5447300488750213E-4</v>
      </c>
      <c r="Q1453" s="128">
        <f>(N1453/G1453-P1453)*H1453*Overview!$F$29*'='!G1453^3</f>
        <v>804.69120793660056</v>
      </c>
      <c r="R1453" s="57">
        <f t="shared" si="132"/>
        <v>0</v>
      </c>
      <c r="S1453" s="58">
        <f t="shared" si="133"/>
        <v>5.3047676344628177E-4</v>
      </c>
      <c r="T1453" s="58">
        <f>IF(D1453&lt;Overview!$F$18,(1-Overview!$F$9)*'='!Q1453-'='!D1453*'='!O1453,0)</f>
        <v>0</v>
      </c>
      <c r="U1453" s="54">
        <f>IF(D1453&gt;=Overview!$F$18,(1-Overview!$F$9)*'='!Q1453-Overview!$F$18*'='!O1453,0)</f>
        <v>68.140197383066536</v>
      </c>
      <c r="V1453" s="2"/>
      <c r="W1453" s="112">
        <f>G1453/Overview!$F$19</f>
        <v>5.1700941574400598</v>
      </c>
      <c r="X1453" s="60">
        <f>G1453^3*(1+H1453*Overview!$F$38)</f>
        <v>53.97797264290972</v>
      </c>
      <c r="Y1453" s="61">
        <f>G1453^3*Overview!$F$42*(1+Overview!$F$38*H1453)+I1453*Overview!$F$39/Overview!$F$40</f>
        <v>5.8727023328004577</v>
      </c>
    </row>
    <row r="1454" spans="1:25">
      <c r="A1454" s="34">
        <v>1451</v>
      </c>
      <c r="B1454">
        <v>1</v>
      </c>
      <c r="C1454">
        <v>24</v>
      </c>
      <c r="D1454" s="149">
        <f t="shared" si="134"/>
        <v>178.09744310451387</v>
      </c>
      <c r="E1454" s="125">
        <f>B1454/(B1454+Overview!$F$22)</f>
        <v>0.58823529411764708</v>
      </c>
      <c r="F1454" s="118">
        <f>EXP(Overview!$F$21/Overview!$F$5-Overview!$F$21/('='!C1454+273.15))</f>
        <v>1.2060497570954571</v>
      </c>
      <c r="G1454" s="77">
        <f t="shared" si="135"/>
        <v>3.5022352495975988</v>
      </c>
      <c r="H1454" s="115">
        <f t="shared" si="136"/>
        <v>0.58823529411764708</v>
      </c>
      <c r="I1454" s="80">
        <f>IF((A1454-Overview!$F$43)/365=ROUND((A1454-Overview!$F$43)/365,0),I1453*0.05,I1453+U1453)</f>
        <v>23418.627110195666</v>
      </c>
      <c r="J1454" s="70">
        <f>IF(D1454&lt;Overview!$F$16,1,'='!G1454/Overview!$F$26)</f>
        <v>151.61191556699563</v>
      </c>
      <c r="K1454" s="71">
        <f>IF(D1454&lt;Overview!$F$17,'='!G1454/Overview!$F$26,Overview!$F$33)</f>
        <v>9.1428571428571423</v>
      </c>
      <c r="L1454" s="72">
        <f t="shared" si="137"/>
        <v>9.1428571428571423</v>
      </c>
      <c r="M1454" s="81">
        <f>MIN(1,Overview!$F$44*F1454*(G1454-Overview!$F$25)^2+0.2)</f>
        <v>1</v>
      </c>
      <c r="N1454" s="48">
        <f>L1454*F1454*Overview!$F$8</f>
        <v>0.12482270400293095</v>
      </c>
      <c r="O1454" s="48">
        <f>F1454*Overview!$F$6</f>
        <v>2.3686817229354781E-3</v>
      </c>
      <c r="P1454" s="122">
        <f>N1454*(H1454/G1454-(1+Overview!$F$35/'='!G1454)/(Overview!$F$37*Overview!$F$33))/('='!H1454+Overview!$F$36)</f>
        <v>4.5354556762556707E-4</v>
      </c>
      <c r="Q1454" s="128">
        <f>(N1454/G1454-P1454)*H1454*Overview!$F$29*'='!G1454^3</f>
        <v>804.95467490305123</v>
      </c>
      <c r="R1454" s="57">
        <f t="shared" si="132"/>
        <v>0</v>
      </c>
      <c r="S1454" s="58">
        <f t="shared" si="133"/>
        <v>5.2947442474567087E-4</v>
      </c>
      <c r="T1454" s="58">
        <f>IF(D1454&lt;Overview!$F$18,(1-Overview!$F$9)*'='!Q1454-'='!D1454*'='!O1454,0)</f>
        <v>0</v>
      </c>
      <c r="U1454" s="54">
        <f>IF(D1454&gt;=Overview!$F$18,(1-Overview!$F$9)*'='!Q1454-Overview!$F$18*'='!O1454,0)</f>
        <v>68.162644768608132</v>
      </c>
      <c r="V1454" s="2"/>
      <c r="W1454" s="112">
        <f>G1454/Overview!$F$19</f>
        <v>5.1708773801824872</v>
      </c>
      <c r="X1454" s="60">
        <f>G1454^3*(1+H1454*Overview!$F$38)</f>
        <v>54.002507890828426</v>
      </c>
      <c r="Y1454" s="61">
        <f>G1454^3*Overview!$F$42*(1+Overview!$F$38*H1454)+I1454*Overview!$F$39/Overview!$F$40</f>
        <v>5.8778715064176064</v>
      </c>
    </row>
    <row r="1455" spans="1:25">
      <c r="A1455" s="34">
        <v>1452</v>
      </c>
      <c r="B1455">
        <v>1</v>
      </c>
      <c r="C1455">
        <v>24</v>
      </c>
      <c r="D1455" s="149">
        <f t="shared" si="134"/>
        <v>178.09744310451387</v>
      </c>
      <c r="E1455" s="125">
        <f>B1455/(B1455+Overview!$F$22)</f>
        <v>0.58823529411764708</v>
      </c>
      <c r="F1455" s="118">
        <f>EXP(Overview!$F$21/Overview!$F$5-Overview!$F$21/('='!C1455+273.15))</f>
        <v>1.2060497570954571</v>
      </c>
      <c r="G1455" s="77">
        <f t="shared" si="135"/>
        <v>3.5027647240223443</v>
      </c>
      <c r="H1455" s="115">
        <f t="shared" si="136"/>
        <v>0.58823529411764708</v>
      </c>
      <c r="I1455" s="80">
        <f>IF((A1455-Overview!$F$43)/365=ROUND((A1455-Overview!$F$43)/365,0),I1454*0.05,I1454+U1454)</f>
        <v>23486.789754964273</v>
      </c>
      <c r="J1455" s="70">
        <f>IF(D1455&lt;Overview!$F$16,1,'='!G1455/Overview!$F$26)</f>
        <v>151.63483653776382</v>
      </c>
      <c r="K1455" s="71">
        <f>IF(D1455&lt;Overview!$F$17,'='!G1455/Overview!$F$26,Overview!$F$33)</f>
        <v>9.1428571428571423</v>
      </c>
      <c r="L1455" s="72">
        <f t="shared" si="137"/>
        <v>9.1428571428571423</v>
      </c>
      <c r="M1455" s="81">
        <f>MIN(1,Overview!$F$44*F1455*(G1455-Overview!$F$25)^2+0.2)</f>
        <v>1</v>
      </c>
      <c r="N1455" s="48">
        <f>L1455*F1455*Overview!$F$8</f>
        <v>0.12482270400293095</v>
      </c>
      <c r="O1455" s="48">
        <f>F1455*Overview!$F$6</f>
        <v>2.3686817229354781E-3</v>
      </c>
      <c r="P1455" s="122">
        <f>N1455*(H1455/G1455-(1+Overview!$F$35/'='!G1455)/(Overview!$F$37*Overview!$F$33))/('='!H1455+Overview!$F$36)</f>
        <v>4.5262016287742605E-4</v>
      </c>
      <c r="Q1455" s="128">
        <f>(N1455/G1455-P1455)*H1455*Overview!$F$29*'='!G1455^3</f>
        <v>805.2176927446493</v>
      </c>
      <c r="R1455" s="57">
        <f t="shared" si="132"/>
        <v>0</v>
      </c>
      <c r="S1455" s="58">
        <f t="shared" si="133"/>
        <v>5.2847397996943189E-4</v>
      </c>
      <c r="T1455" s="58">
        <f>IF(D1455&lt;Overview!$F$18,(1-Overview!$F$9)*'='!Q1455-'='!D1455*'='!O1455,0)</f>
        <v>0</v>
      </c>
      <c r="U1455" s="54">
        <f>IF(D1455&gt;=Overview!$F$18,(1-Overview!$F$9)*'='!Q1455-Overview!$F$18*'='!O1455,0)</f>
        <v>68.185053888712289</v>
      </c>
      <c r="V1455" s="2"/>
      <c r="W1455" s="112">
        <f>G1455/Overview!$F$19</f>
        <v>5.1716591230213265</v>
      </c>
      <c r="X1455" s="60">
        <f>G1455^3*(1+H1455*Overview!$F$38)</f>
        <v>54.027004191945991</v>
      </c>
      <c r="Y1455" s="61">
        <f>G1455^3*Overview!$F$42*(1+Overview!$F$38*H1455)+I1455*Overview!$F$39/Overview!$F$40</f>
        <v>5.8830381502635865</v>
      </c>
    </row>
    <row r="1456" spans="1:25">
      <c r="A1456" s="34">
        <v>1453</v>
      </c>
      <c r="B1456">
        <v>1</v>
      </c>
      <c r="C1456">
        <v>24</v>
      </c>
      <c r="D1456" s="149">
        <f t="shared" si="134"/>
        <v>178.09744310451387</v>
      </c>
      <c r="E1456" s="125">
        <f>B1456/(B1456+Overview!$F$22)</f>
        <v>0.58823529411764708</v>
      </c>
      <c r="F1456" s="118">
        <f>EXP(Overview!$F$21/Overview!$F$5-Overview!$F$21/('='!C1456+273.15))</f>
        <v>1.2060497570954571</v>
      </c>
      <c r="G1456" s="77">
        <f t="shared" si="135"/>
        <v>3.5032931980023139</v>
      </c>
      <c r="H1456" s="115">
        <f t="shared" si="136"/>
        <v>0.58823529411764708</v>
      </c>
      <c r="I1456" s="80">
        <f>IF((A1456-Overview!$F$43)/365=ROUND((A1456-Overview!$F$43)/365,0),I1455*0.05,I1455+U1455)</f>
        <v>23554.974808852985</v>
      </c>
      <c r="J1456" s="70">
        <f>IF(D1456&lt;Overview!$F$16,1,'='!G1456/Overview!$F$26)</f>
        <v>151.65771419923436</v>
      </c>
      <c r="K1456" s="71">
        <f>IF(D1456&lt;Overview!$F$17,'='!G1456/Overview!$F$26,Overview!$F$33)</f>
        <v>9.1428571428571423</v>
      </c>
      <c r="L1456" s="72">
        <f t="shared" si="137"/>
        <v>9.1428571428571423</v>
      </c>
      <c r="M1456" s="81">
        <f>MIN(1,Overview!$F$44*F1456*(G1456-Overview!$F$25)^2+0.2)</f>
        <v>1</v>
      </c>
      <c r="N1456" s="48">
        <f>L1456*F1456*Overview!$F$8</f>
        <v>0.12482270400293095</v>
      </c>
      <c r="O1456" s="48">
        <f>F1456*Overview!$F$6</f>
        <v>2.3686817229354781E-3</v>
      </c>
      <c r="P1456" s="122">
        <f>N1456*(H1456/G1456-(1+Overview!$F$35/'='!G1456)/(Overview!$F$37*Overview!$F$33))/('='!H1456+Overview!$F$36)</f>
        <v>4.516967856185423E-4</v>
      </c>
      <c r="Q1456" s="128">
        <f>(N1456/G1456-P1456)*H1456*Overview!$F$29*'='!G1456^3</f>
        <v>805.4802621288469</v>
      </c>
      <c r="R1456" s="57">
        <f t="shared" si="132"/>
        <v>0</v>
      </c>
      <c r="S1456" s="58">
        <f t="shared" si="133"/>
        <v>5.2747542553898286E-4</v>
      </c>
      <c r="T1456" s="58">
        <f>IF(D1456&lt;Overview!$F$18,(1-Overview!$F$9)*'='!Q1456-'='!D1456*'='!O1456,0)</f>
        <v>0</v>
      </c>
      <c r="U1456" s="54">
        <f>IF(D1456&gt;=Overview!$F$18,(1-Overview!$F$9)*'='!Q1456-Overview!$F$18*'='!O1456,0)</f>
        <v>68.207424800245931</v>
      </c>
      <c r="V1456" s="2"/>
      <c r="W1456" s="112">
        <f>G1456/Overview!$F$19</f>
        <v>5.1724393887528626</v>
      </c>
      <c r="X1456" s="60">
        <f>G1456^3*(1+H1456*Overview!$F$38)</f>
        <v>54.051461592982974</v>
      </c>
      <c r="Y1456" s="61">
        <f>G1456^3*Overview!$F$42*(1+Overview!$F$38*H1456)+I1456*Overview!$F$39/Overview!$F$40</f>
        <v>5.8882022668804428</v>
      </c>
    </row>
    <row r="1457" spans="1:25">
      <c r="A1457" s="34">
        <v>1454</v>
      </c>
      <c r="B1457">
        <v>1</v>
      </c>
      <c r="C1457">
        <v>24</v>
      </c>
      <c r="D1457" s="149">
        <f t="shared" si="134"/>
        <v>178.09744310451387</v>
      </c>
      <c r="E1457" s="125">
        <f>B1457/(B1457+Overview!$F$22)</f>
        <v>0.58823529411764708</v>
      </c>
      <c r="F1457" s="118">
        <f>EXP(Overview!$F$21/Overview!$F$5-Overview!$F$21/('='!C1457+273.15))</f>
        <v>1.2060497570954571</v>
      </c>
      <c r="G1457" s="77">
        <f t="shared" si="135"/>
        <v>3.5038206734278527</v>
      </c>
      <c r="H1457" s="115">
        <f t="shared" si="136"/>
        <v>0.58823529411764708</v>
      </c>
      <c r="I1457" s="80">
        <f>IF((A1457-Overview!$F$43)/365=ROUND((A1457-Overview!$F$43)/365,0),I1456*0.05,I1456+U1456)</f>
        <v>23623.182233653231</v>
      </c>
      <c r="J1457" s="70">
        <f>IF(D1457&lt;Overview!$F$16,1,'='!G1457/Overview!$F$26)</f>
        <v>151.68054863324039</v>
      </c>
      <c r="K1457" s="71">
        <f>IF(D1457&lt;Overview!$F$17,'='!G1457/Overview!$F$26,Overview!$F$33)</f>
        <v>9.1428571428571423</v>
      </c>
      <c r="L1457" s="72">
        <f t="shared" si="137"/>
        <v>9.1428571428571423</v>
      </c>
      <c r="M1457" s="81">
        <f>MIN(1,Overview!$F$44*F1457*(G1457-Overview!$F$25)^2+0.2)</f>
        <v>1</v>
      </c>
      <c r="N1457" s="48">
        <f>L1457*F1457*Overview!$F$8</f>
        <v>0.12482270400293095</v>
      </c>
      <c r="O1457" s="48">
        <f>F1457*Overview!$F$6</f>
        <v>2.3686817229354781E-3</v>
      </c>
      <c r="P1457" s="122">
        <f>N1457*(H1457/G1457-(1+Overview!$F$35/'='!G1457)/(Overview!$F$37*Overview!$F$33))/('='!H1457+Overview!$F$36)</f>
        <v>4.5077543083913948E-4</v>
      </c>
      <c r="Q1457" s="128">
        <f>(N1457/G1457-P1457)*H1457*Overview!$F$29*'='!G1457^3</f>
        <v>805.74238372250113</v>
      </c>
      <c r="R1457" s="57">
        <f t="shared" si="132"/>
        <v>0</v>
      </c>
      <c r="S1457" s="58">
        <f t="shared" si="133"/>
        <v>5.2647875788250809E-4</v>
      </c>
      <c r="T1457" s="58">
        <f>IF(D1457&lt;Overview!$F$18,(1-Overview!$F$9)*'='!Q1457-'='!D1457*'='!O1457,0)</f>
        <v>0</v>
      </c>
      <c r="U1457" s="54">
        <f>IF(D1457&gt;=Overview!$F$18,(1-Overview!$F$9)*'='!Q1457-Overview!$F$18*'='!O1457,0)</f>
        <v>68.229757560025263</v>
      </c>
      <c r="V1457" s="2"/>
      <c r="W1457" s="112">
        <f>G1457/Overview!$F$19</f>
        <v>5.1732181801680976</v>
      </c>
      <c r="X1457" s="60">
        <f>G1457^3*(1+H1457*Overview!$F$38)</f>
        <v>54.075880140666648</v>
      </c>
      <c r="Y1457" s="61">
        <f>G1457^3*Overview!$F$42*(1+Overview!$F$38*H1457)+I1457*Overview!$F$39/Overview!$F$40</f>
        <v>5.8933638588132933</v>
      </c>
    </row>
    <row r="1458" spans="1:25">
      <c r="A1458" s="34">
        <v>1455</v>
      </c>
      <c r="B1458">
        <v>1</v>
      </c>
      <c r="C1458">
        <v>24</v>
      </c>
      <c r="D1458" s="149">
        <f t="shared" si="134"/>
        <v>178.09744310451387</v>
      </c>
      <c r="E1458" s="125">
        <f>B1458/(B1458+Overview!$F$22)</f>
        <v>0.58823529411764708</v>
      </c>
      <c r="F1458" s="118">
        <f>EXP(Overview!$F$21/Overview!$F$5-Overview!$F$21/('='!C1458+273.15))</f>
        <v>1.2060497570954571</v>
      </c>
      <c r="G1458" s="77">
        <f t="shared" si="135"/>
        <v>3.5043471521857352</v>
      </c>
      <c r="H1458" s="115">
        <f t="shared" si="136"/>
        <v>0.58823529411764708</v>
      </c>
      <c r="I1458" s="80">
        <f>IF((A1458-Overview!$F$43)/365=ROUND((A1458-Overview!$F$43)/365,0),I1457*0.05,I1457+U1457)</f>
        <v>23691.411991213256</v>
      </c>
      <c r="J1458" s="70">
        <f>IF(D1458&lt;Overview!$F$16,1,'='!G1458/Overview!$F$26)</f>
        <v>151.70333992146041</v>
      </c>
      <c r="K1458" s="71">
        <f>IF(D1458&lt;Overview!$F$17,'='!G1458/Overview!$F$26,Overview!$F$33)</f>
        <v>9.1428571428571423</v>
      </c>
      <c r="L1458" s="72">
        <f t="shared" si="137"/>
        <v>9.1428571428571423</v>
      </c>
      <c r="M1458" s="81">
        <f>MIN(1,Overview!$F$44*F1458*(G1458-Overview!$F$25)^2+0.2)</f>
        <v>1</v>
      </c>
      <c r="N1458" s="48">
        <f>L1458*F1458*Overview!$F$8</f>
        <v>0.12482270400293095</v>
      </c>
      <c r="O1458" s="48">
        <f>F1458*Overview!$F$6</f>
        <v>2.3686817229354781E-3</v>
      </c>
      <c r="P1458" s="122">
        <f>N1458*(H1458/G1458-(1+Overview!$F$35/'='!G1458)/(Overview!$F$37*Overview!$F$33))/('='!H1458+Overview!$F$36)</f>
        <v>4.4985609354413977E-4</v>
      </c>
      <c r="Q1458" s="128">
        <f>(N1458/G1458-P1458)*H1458*Overview!$F$29*'='!G1458^3</f>
        <v>806.00405819187733</v>
      </c>
      <c r="R1458" s="57">
        <f t="shared" si="132"/>
        <v>0</v>
      </c>
      <c r="S1458" s="58">
        <f t="shared" si="133"/>
        <v>5.2548397343493529E-4</v>
      </c>
      <c r="T1458" s="58">
        <f>IF(D1458&lt;Overview!$F$18,(1-Overview!$F$9)*'='!Q1458-'='!D1458*'='!O1458,0)</f>
        <v>0</v>
      </c>
      <c r="U1458" s="54">
        <f>IF(D1458&gt;=Overview!$F$18,(1-Overview!$F$9)*'='!Q1458-Overview!$F$18*'='!O1458,0)</f>
        <v>68.252052224816126</v>
      </c>
      <c r="V1458" s="2"/>
      <c r="W1458" s="112">
        <f>G1458/Overview!$F$19</f>
        <v>5.1739955000527615</v>
      </c>
      <c r="X1458" s="60">
        <f>G1458^3*(1+H1458*Overview!$F$38)</f>
        <v>54.100259881730892</v>
      </c>
      <c r="Y1458" s="61">
        <f>G1458^3*Overview!$F$42*(1+Overview!$F$38*H1458)+I1458*Overview!$F$39/Overview!$F$40</f>
        <v>5.8985229286103191</v>
      </c>
    </row>
    <row r="1459" spans="1:25">
      <c r="A1459" s="34">
        <v>1456</v>
      </c>
      <c r="B1459">
        <v>1</v>
      </c>
      <c r="C1459">
        <v>24</v>
      </c>
      <c r="D1459" s="149">
        <f t="shared" si="134"/>
        <v>178.09744310451387</v>
      </c>
      <c r="E1459" s="125">
        <f>B1459/(B1459+Overview!$F$22)</f>
        <v>0.58823529411764708</v>
      </c>
      <c r="F1459" s="118">
        <f>EXP(Overview!$F$21/Overview!$F$5-Overview!$F$21/('='!C1459+273.15))</f>
        <v>1.2060497570954571</v>
      </c>
      <c r="G1459" s="77">
        <f t="shared" si="135"/>
        <v>3.50487263615917</v>
      </c>
      <c r="H1459" s="115">
        <f t="shared" si="136"/>
        <v>0.58823529411764708</v>
      </c>
      <c r="I1459" s="80">
        <f>IF((A1459-Overview!$F$43)/365=ROUND((A1459-Overview!$F$43)/365,0),I1458*0.05,I1458+U1458)</f>
        <v>23759.664043438072</v>
      </c>
      <c r="J1459" s="70">
        <f>IF(D1459&lt;Overview!$F$16,1,'='!G1459/Overview!$F$26)</f>
        <v>151.72608814541863</v>
      </c>
      <c r="K1459" s="71">
        <f>IF(D1459&lt;Overview!$F$17,'='!G1459/Overview!$F$26,Overview!$F$33)</f>
        <v>9.1428571428571423</v>
      </c>
      <c r="L1459" s="72">
        <f t="shared" si="137"/>
        <v>9.1428571428571423</v>
      </c>
      <c r="M1459" s="81">
        <f>MIN(1,Overview!$F$44*F1459*(G1459-Overview!$F$25)^2+0.2)</f>
        <v>1</v>
      </c>
      <c r="N1459" s="48">
        <f>L1459*F1459*Overview!$F$8</f>
        <v>0.12482270400293095</v>
      </c>
      <c r="O1459" s="48">
        <f>F1459*Overview!$F$6</f>
        <v>2.3686817229354781E-3</v>
      </c>
      <c r="P1459" s="122">
        <f>N1459*(H1459/G1459-(1+Overview!$F$35/'='!G1459)/(Overview!$F$37*Overview!$F$33))/('='!H1459+Overview!$F$36)</f>
        <v>4.4893876875311961E-4</v>
      </c>
      <c r="Q1459" s="128">
        <f>(N1459/G1459-P1459)*H1459*Overview!$F$29*'='!G1459^3</f>
        <v>806.26528620264446</v>
      </c>
      <c r="R1459" s="57">
        <f t="shared" si="132"/>
        <v>0</v>
      </c>
      <c r="S1459" s="58">
        <f t="shared" si="133"/>
        <v>5.2449106863793277E-4</v>
      </c>
      <c r="T1459" s="58">
        <f>IF(D1459&lt;Overview!$F$18,(1-Overview!$F$9)*'='!Q1459-'='!D1459*'='!O1459,0)</f>
        <v>0</v>
      </c>
      <c r="U1459" s="54">
        <f>IF(D1459&gt;=Overview!$F$18,(1-Overview!$F$9)*'='!Q1459-Overview!$F$18*'='!O1459,0)</f>
        <v>68.274308851333487</v>
      </c>
      <c r="V1459" s="2"/>
      <c r="W1459" s="112">
        <f>G1459/Overview!$F$19</f>
        <v>5.1747713511873172</v>
      </c>
      <c r="X1459" s="60">
        <f>G1459^3*(1+H1459*Overview!$F$38)</f>
        <v>54.12460086291572</v>
      </c>
      <c r="Y1459" s="61">
        <f>G1459^3*Overview!$F$42*(1+Overview!$F$38*H1459)+I1459*Overview!$F$39/Overview!$F$40</f>
        <v>5.9036794788227231</v>
      </c>
    </row>
    <row r="1460" spans="1:25">
      <c r="A1460" s="34">
        <v>1457</v>
      </c>
      <c r="B1460">
        <v>1</v>
      </c>
      <c r="C1460">
        <v>24</v>
      </c>
      <c r="D1460" s="149">
        <f t="shared" si="134"/>
        <v>178.09744310451387</v>
      </c>
      <c r="E1460" s="125">
        <f>B1460/(B1460+Overview!$F$22)</f>
        <v>0.58823529411764708</v>
      </c>
      <c r="F1460" s="118">
        <f>EXP(Overview!$F$21/Overview!$F$5-Overview!$F$21/('='!C1460+273.15))</f>
        <v>1.2060497570954571</v>
      </c>
      <c r="G1460" s="77">
        <f t="shared" si="135"/>
        <v>3.5053971272278077</v>
      </c>
      <c r="H1460" s="115">
        <f t="shared" si="136"/>
        <v>0.58823529411764708</v>
      </c>
      <c r="I1460" s="80">
        <f>IF((A1460-Overview!$F$43)/365=ROUND((A1460-Overview!$F$43)/365,0),I1459*0.05,I1459+U1459)</f>
        <v>23827.938352289406</v>
      </c>
      <c r="J1460" s="70">
        <f>IF(D1460&lt;Overview!$F$16,1,'='!G1460/Overview!$F$26)</f>
        <v>151.74879338648518</v>
      </c>
      <c r="K1460" s="71">
        <f>IF(D1460&lt;Overview!$F$17,'='!G1460/Overview!$F$26,Overview!$F$33)</f>
        <v>9.1428571428571423</v>
      </c>
      <c r="L1460" s="72">
        <f t="shared" si="137"/>
        <v>9.1428571428571423</v>
      </c>
      <c r="M1460" s="81">
        <f>MIN(1,Overview!$F$44*F1460*(G1460-Overview!$F$25)^2+0.2)</f>
        <v>1</v>
      </c>
      <c r="N1460" s="48">
        <f>L1460*F1460*Overview!$F$8</f>
        <v>0.12482270400293095</v>
      </c>
      <c r="O1460" s="48">
        <f>F1460*Overview!$F$6</f>
        <v>2.3686817229354781E-3</v>
      </c>
      <c r="P1460" s="122">
        <f>N1460*(H1460/G1460-(1+Overview!$F$35/'='!G1460)/(Overview!$F$37*Overview!$F$33))/('='!H1460+Overview!$F$36)</f>
        <v>4.4802345150025193E-4</v>
      </c>
      <c r="Q1460" s="128">
        <f>(N1460/G1460-P1460)*H1460*Overview!$F$29*'='!G1460^3</f>
        <v>806.52606841987654</v>
      </c>
      <c r="R1460" s="57">
        <f t="shared" si="132"/>
        <v>0</v>
      </c>
      <c r="S1460" s="58">
        <f t="shared" si="133"/>
        <v>5.2350003993989003E-4</v>
      </c>
      <c r="T1460" s="58">
        <f>IF(D1460&lt;Overview!$F$18,(1-Overview!$F$9)*'='!Q1460-'='!D1460*'='!O1460,0)</f>
        <v>0</v>
      </c>
      <c r="U1460" s="54">
        <f>IF(D1460&gt;=Overview!$F$18,(1-Overview!$F$9)*'='!Q1460-Overview!$F$18*'='!O1460,0)</f>
        <v>68.296527496241652</v>
      </c>
      <c r="V1460" s="2"/>
      <c r="W1460" s="112">
        <f>G1460/Overview!$F$19</f>
        <v>5.1755457363469768</v>
      </c>
      <c r="X1460" s="60">
        <f>G1460^3*(1+H1460*Overview!$F$38)</f>
        <v>54.148903130967</v>
      </c>
      <c r="Y1460" s="61">
        <f>G1460^3*Overview!$F$42*(1+Overview!$F$38*H1460)+I1460*Overview!$F$39/Overview!$F$40</f>
        <v>5.908833512004696</v>
      </c>
    </row>
    <row r="1461" spans="1:25">
      <c r="A1461" s="34">
        <v>1458</v>
      </c>
      <c r="B1461">
        <v>1</v>
      </c>
      <c r="C1461">
        <v>24</v>
      </c>
      <c r="D1461" s="149">
        <f t="shared" si="134"/>
        <v>178.09744310451387</v>
      </c>
      <c r="E1461" s="125">
        <f>B1461/(B1461+Overview!$F$22)</f>
        <v>0.58823529411764708</v>
      </c>
      <c r="F1461" s="118">
        <f>EXP(Overview!$F$21/Overview!$F$5-Overview!$F$21/('='!C1461+273.15))</f>
        <v>1.2060497570954571</v>
      </c>
      <c r="G1461" s="77">
        <f t="shared" si="135"/>
        <v>3.5059206272677477</v>
      </c>
      <c r="H1461" s="115">
        <f t="shared" si="136"/>
        <v>0.58823529411764708</v>
      </c>
      <c r="I1461" s="80">
        <f>IF((A1461-Overview!$F$43)/365=ROUND((A1461-Overview!$F$43)/365,0),I1460*0.05,I1460+U1460)</f>
        <v>23896.234879785647</v>
      </c>
      <c r="J1461" s="70">
        <f>IF(D1461&lt;Overview!$F$16,1,'='!G1461/Overview!$F$26)</f>
        <v>151.77145572587654</v>
      </c>
      <c r="K1461" s="71">
        <f>IF(D1461&lt;Overview!$F$17,'='!G1461/Overview!$F$26,Overview!$F$33)</f>
        <v>9.1428571428571423</v>
      </c>
      <c r="L1461" s="72">
        <f t="shared" si="137"/>
        <v>9.1428571428571423</v>
      </c>
      <c r="M1461" s="81">
        <f>MIN(1,Overview!$F$44*F1461*(G1461-Overview!$F$25)^2+0.2)</f>
        <v>1</v>
      </c>
      <c r="N1461" s="48">
        <f>L1461*F1461*Overview!$F$8</f>
        <v>0.12482270400293095</v>
      </c>
      <c r="O1461" s="48">
        <f>F1461*Overview!$F$6</f>
        <v>2.3686817229354781E-3</v>
      </c>
      <c r="P1461" s="122">
        <f>N1461*(H1461/G1461-(1+Overview!$F$35/'='!G1461)/(Overview!$F$37*Overview!$F$33))/('='!H1461+Overview!$F$36)</f>
        <v>4.4711013683425559E-4</v>
      </c>
      <c r="Q1461" s="128">
        <f>(N1461/G1461-P1461)*H1461*Overview!$F$29*'='!G1461^3</f>
        <v>806.78640550804948</v>
      </c>
      <c r="R1461" s="57">
        <f t="shared" si="132"/>
        <v>0</v>
      </c>
      <c r="S1461" s="58">
        <f t="shared" si="133"/>
        <v>5.2251088379590734E-4</v>
      </c>
      <c r="T1461" s="58">
        <f>IF(D1461&lt;Overview!$F$18,(1-Overview!$F$9)*'='!Q1461-'='!D1461*'='!O1461,0)</f>
        <v>0</v>
      </c>
      <c r="U1461" s="54">
        <f>IF(D1461&gt;=Overview!$F$18,(1-Overview!$F$9)*'='!Q1461-Overview!$F$18*'='!O1461,0)</f>
        <v>68.318708216153993</v>
      </c>
      <c r="V1461" s="2"/>
      <c r="W1461" s="112">
        <f>G1461/Overview!$F$19</f>
        <v>5.1763186583017093</v>
      </c>
      <c r="X1461" s="60">
        <f>G1461^3*(1+H1461*Overview!$F$38)</f>
        <v>54.173166732636147</v>
      </c>
      <c r="Y1461" s="61">
        <f>G1461^3*Overview!$F$42*(1+Overview!$F$38*H1461)+I1461*Overview!$F$39/Overview!$F$40</f>
        <v>5.913985030713393</v>
      </c>
    </row>
    <row r="1462" spans="1:25">
      <c r="A1462" s="34">
        <v>1459</v>
      </c>
      <c r="B1462">
        <v>1</v>
      </c>
      <c r="C1462">
        <v>24</v>
      </c>
      <c r="D1462" s="149">
        <f t="shared" si="134"/>
        <v>178.09744310451387</v>
      </c>
      <c r="E1462" s="125">
        <f>B1462/(B1462+Overview!$F$22)</f>
        <v>0.58823529411764708</v>
      </c>
      <c r="F1462" s="118">
        <f>EXP(Overview!$F$21/Overview!$F$5-Overview!$F$21/('='!C1462+273.15))</f>
        <v>1.2060497570954571</v>
      </c>
      <c r="G1462" s="77">
        <f t="shared" si="135"/>
        <v>3.5064431381515435</v>
      </c>
      <c r="H1462" s="115">
        <f t="shared" si="136"/>
        <v>0.58823529411764708</v>
      </c>
      <c r="I1462" s="80">
        <f>IF((A1462-Overview!$F$43)/365=ROUND((A1462-Overview!$F$43)/365,0),I1461*0.05,I1461+U1461)</f>
        <v>23964.5535880018</v>
      </c>
      <c r="J1462" s="70">
        <f>IF(D1462&lt;Overview!$F$16,1,'='!G1462/Overview!$F$26)</f>
        <v>151.79407524465557</v>
      </c>
      <c r="K1462" s="71">
        <f>IF(D1462&lt;Overview!$F$17,'='!G1462/Overview!$F$26,Overview!$F$33)</f>
        <v>9.1428571428571423</v>
      </c>
      <c r="L1462" s="72">
        <f t="shared" si="137"/>
        <v>9.1428571428571423</v>
      </c>
      <c r="M1462" s="81">
        <f>MIN(1,Overview!$F$44*F1462*(G1462-Overview!$F$25)^2+0.2)</f>
        <v>1</v>
      </c>
      <c r="N1462" s="48">
        <f>L1462*F1462*Overview!$F$8</f>
        <v>0.12482270400293095</v>
      </c>
      <c r="O1462" s="48">
        <f>F1462*Overview!$F$6</f>
        <v>2.3686817229354781E-3</v>
      </c>
      <c r="P1462" s="122">
        <f>N1462*(H1462/G1462-(1+Overview!$F$35/'='!G1462)/(Overview!$F$37*Overview!$F$33))/('='!H1462+Overview!$F$36)</f>
        <v>4.4619881981834572E-4</v>
      </c>
      <c r="Q1462" s="128">
        <f>(N1462/G1462-P1462)*H1462*Overview!$F$29*'='!G1462^3</f>
        <v>807.04629813103986</v>
      </c>
      <c r="R1462" s="57">
        <f t="shared" si="132"/>
        <v>0</v>
      </c>
      <c r="S1462" s="58">
        <f t="shared" si="133"/>
        <v>5.2152359666778503E-4</v>
      </c>
      <c r="T1462" s="58">
        <f>IF(D1462&lt;Overview!$F$18,(1-Overview!$F$9)*'='!Q1462-'='!D1462*'='!O1462,0)</f>
        <v>0</v>
      </c>
      <c r="U1462" s="54">
        <f>IF(D1462&gt;=Overview!$F$18,(1-Overview!$F$9)*'='!Q1462-Overview!$F$18*'='!O1462,0)</f>
        <v>68.340851067632769</v>
      </c>
      <c r="V1462" s="2"/>
      <c r="W1462" s="112">
        <f>G1462/Overview!$F$19</f>
        <v>5.1770901198162464</v>
      </c>
      <c r="X1462" s="60">
        <f>G1462^3*(1+H1462*Overview!$F$38)</f>
        <v>54.197391714679696</v>
      </c>
      <c r="Y1462" s="61">
        <f>G1462^3*Overview!$F$42*(1+Overview!$F$38*H1462)+I1462*Overview!$F$39/Overview!$F$40</f>
        <v>5.9191340375088863</v>
      </c>
    </row>
    <row r="1463" spans="1:25">
      <c r="A1463" s="34">
        <v>1460</v>
      </c>
      <c r="B1463">
        <v>1</v>
      </c>
      <c r="C1463">
        <v>24</v>
      </c>
      <c r="D1463" s="149">
        <f t="shared" si="134"/>
        <v>178.09744310451387</v>
      </c>
      <c r="E1463" s="125">
        <f>B1463/(B1463+Overview!$F$22)</f>
        <v>0.58823529411764708</v>
      </c>
      <c r="F1463" s="118">
        <f>EXP(Overview!$F$21/Overview!$F$5-Overview!$F$21/('='!C1463+273.15))</f>
        <v>1.2060497570954571</v>
      </c>
      <c r="G1463" s="77">
        <f t="shared" si="135"/>
        <v>3.5069646617482113</v>
      </c>
      <c r="H1463" s="115">
        <f t="shared" si="136"/>
        <v>0.58823529411764708</v>
      </c>
      <c r="I1463" s="80">
        <f>IF((A1463-Overview!$F$43)/365=ROUND((A1463-Overview!$F$43)/365,0),I1462*0.05,I1462+U1462)</f>
        <v>1198.22767940009</v>
      </c>
      <c r="J1463" s="70">
        <f>IF(D1463&lt;Overview!$F$16,1,'='!G1463/Overview!$F$26)</f>
        <v>151.8166520237321</v>
      </c>
      <c r="K1463" s="71">
        <f>IF(D1463&lt;Overview!$F$17,'='!G1463/Overview!$F$26,Overview!$F$33)</f>
        <v>9.1428571428571423</v>
      </c>
      <c r="L1463" s="72">
        <f t="shared" si="137"/>
        <v>9.1428571428571423</v>
      </c>
      <c r="M1463" s="81">
        <f>MIN(1,Overview!$F$44*F1463*(G1463-Overview!$F$25)^2+0.2)</f>
        <v>1</v>
      </c>
      <c r="N1463" s="48">
        <f>L1463*F1463*Overview!$F$8</f>
        <v>0.12482270400293095</v>
      </c>
      <c r="O1463" s="48">
        <f>F1463*Overview!$F$6</f>
        <v>2.3686817229354781E-3</v>
      </c>
      <c r="P1463" s="122">
        <f>N1463*(H1463/G1463-(1+Overview!$F$35/'='!G1463)/(Overview!$F$37*Overview!$F$33))/('='!H1463+Overview!$F$36)</f>
        <v>4.4528949553017719E-4</v>
      </c>
      <c r="Q1463" s="128">
        <f>(N1463/G1463-P1463)*H1463*Overview!$F$29*'='!G1463^3</f>
        <v>807.30574695212533</v>
      </c>
      <c r="R1463" s="57">
        <f t="shared" si="132"/>
        <v>0</v>
      </c>
      <c r="S1463" s="58">
        <f t="shared" si="133"/>
        <v>5.2053817502400654E-4</v>
      </c>
      <c r="T1463" s="58">
        <f>IF(D1463&lt;Overview!$F$18,(1-Overview!$F$9)*'='!Q1463-'='!D1463*'='!O1463,0)</f>
        <v>0</v>
      </c>
      <c r="U1463" s="54">
        <f>IF(D1463&gt;=Overview!$F$18,(1-Overview!$F$9)*'='!Q1463-Overview!$F$18*'='!O1463,0)</f>
        <v>68.362956107189248</v>
      </c>
      <c r="V1463" s="2"/>
      <c r="W1463" s="112">
        <f>G1463/Overview!$F$19</f>
        <v>5.1778601236500981</v>
      </c>
      <c r="X1463" s="60">
        <f>G1463^3*(1+H1463*Overview!$F$38)</f>
        <v>54.221578123859096</v>
      </c>
      <c r="Y1463" s="61">
        <f>G1463^3*Overview!$F$42*(1+Overview!$F$38*H1463)+I1463*Overview!$F$39/Overview!$F$40</f>
        <v>4.9320104703067038</v>
      </c>
    </row>
    <row r="1464" spans="1:25">
      <c r="A1464" s="34">
        <v>1461</v>
      </c>
      <c r="B1464">
        <v>1</v>
      </c>
      <c r="C1464">
        <v>24</v>
      </c>
      <c r="D1464" s="149">
        <f t="shared" si="134"/>
        <v>178.09744310451387</v>
      </c>
      <c r="E1464" s="125">
        <f>B1464/(B1464+Overview!$F$22)</f>
        <v>0.58823529411764708</v>
      </c>
      <c r="F1464" s="118">
        <f>EXP(Overview!$F$21/Overview!$F$5-Overview!$F$21/('='!C1464+273.15))</f>
        <v>1.2060497570954571</v>
      </c>
      <c r="G1464" s="77">
        <f t="shared" si="135"/>
        <v>3.5074851999232353</v>
      </c>
      <c r="H1464" s="115">
        <f t="shared" si="136"/>
        <v>0.58823529411764708</v>
      </c>
      <c r="I1464" s="80">
        <f>IF((A1464-Overview!$F$43)/365=ROUND((A1464-Overview!$F$43)/365,0),I1463*0.05,I1463+U1463)</f>
        <v>1266.5906355072793</v>
      </c>
      <c r="J1464" s="70">
        <f>IF(D1464&lt;Overview!$F$16,1,'='!G1464/Overview!$F$26)</f>
        <v>151.839186143863</v>
      </c>
      <c r="K1464" s="71">
        <f>IF(D1464&lt;Overview!$F$17,'='!G1464/Overview!$F$26,Overview!$F$33)</f>
        <v>9.1428571428571423</v>
      </c>
      <c r="L1464" s="72">
        <f t="shared" si="137"/>
        <v>9.1428571428571423</v>
      </c>
      <c r="M1464" s="81">
        <f>MIN(1,Overview!$F$44*F1464*(G1464-Overview!$F$25)^2+0.2)</f>
        <v>1</v>
      </c>
      <c r="N1464" s="48">
        <f>L1464*F1464*Overview!$F$8</f>
        <v>0.12482270400293095</v>
      </c>
      <c r="O1464" s="48">
        <f>F1464*Overview!$F$6</f>
        <v>2.3686817229354781E-3</v>
      </c>
      <c r="P1464" s="122">
        <f>N1464*(H1464/G1464-(1+Overview!$F$35/'='!G1464)/(Overview!$F$37*Overview!$F$33))/('='!H1464+Overview!$F$36)</f>
        <v>4.4438215906179678E-4</v>
      </c>
      <c r="Q1464" s="128">
        <f>(N1464/G1464-P1464)*H1464*Overview!$F$29*'='!G1464^3</f>
        <v>807.5647526339809</v>
      </c>
      <c r="R1464" s="57">
        <f t="shared" si="132"/>
        <v>0</v>
      </c>
      <c r="S1464" s="58">
        <f t="shared" si="133"/>
        <v>5.1955461533972837E-4</v>
      </c>
      <c r="T1464" s="58">
        <f>IF(D1464&lt;Overview!$F$18,(1-Overview!$F$9)*'='!Q1464-'='!D1464*'='!O1464,0)</f>
        <v>0</v>
      </c>
      <c r="U1464" s="54">
        <f>IF(D1464&gt;=Overview!$F$18,(1-Overview!$F$9)*'='!Q1464-Overview!$F$18*'='!O1464,0)</f>
        <v>68.38502339128334</v>
      </c>
      <c r="V1464" s="2"/>
      <c r="W1464" s="112">
        <f>G1464/Overview!$F$19</f>
        <v>5.1786286725575597</v>
      </c>
      <c r="X1464" s="60">
        <f>G1464^3*(1+H1464*Overview!$F$38)</f>
        <v>54.245726006940295</v>
      </c>
      <c r="Y1464" s="61">
        <f>G1464^3*Overview!$F$42*(1+Overview!$F$38*H1464)+I1464*Overview!$F$39/Overview!$F$40</f>
        <v>4.9371544609675784</v>
      </c>
    </row>
    <row r="1465" spans="1:25">
      <c r="A1465" s="34">
        <v>1462</v>
      </c>
      <c r="B1465">
        <v>1</v>
      </c>
      <c r="C1465">
        <v>24</v>
      </c>
      <c r="D1465" s="149">
        <f t="shared" si="134"/>
        <v>178.09744310451387</v>
      </c>
      <c r="E1465" s="125">
        <f>B1465/(B1465+Overview!$F$22)</f>
        <v>0.58823529411764708</v>
      </c>
      <c r="F1465" s="118">
        <f>EXP(Overview!$F$21/Overview!$F$5-Overview!$F$21/('='!C1465+273.15))</f>
        <v>1.2060497570954571</v>
      </c>
      <c r="G1465" s="77">
        <f t="shared" si="135"/>
        <v>3.5080047545385749</v>
      </c>
      <c r="H1465" s="115">
        <f t="shared" si="136"/>
        <v>0.58823529411764708</v>
      </c>
      <c r="I1465" s="80">
        <f>IF((A1465-Overview!$F$43)/365=ROUND((A1465-Overview!$F$43)/365,0),I1464*0.05,I1464+U1464)</f>
        <v>1334.9756588985626</v>
      </c>
      <c r="J1465" s="70">
        <f>IF(D1465&lt;Overview!$F$16,1,'='!G1465/Overview!$F$26)</f>
        <v>151.86167768565261</v>
      </c>
      <c r="K1465" s="71">
        <f>IF(D1465&lt;Overview!$F$17,'='!G1465/Overview!$F$26,Overview!$F$33)</f>
        <v>9.1428571428571423</v>
      </c>
      <c r="L1465" s="72">
        <f t="shared" si="137"/>
        <v>9.1428571428571423</v>
      </c>
      <c r="M1465" s="81">
        <f>MIN(1,Overview!$F$44*F1465*(G1465-Overview!$F$25)^2+0.2)</f>
        <v>1</v>
      </c>
      <c r="N1465" s="48">
        <f>L1465*F1465*Overview!$F$8</f>
        <v>0.12482270400293095</v>
      </c>
      <c r="O1465" s="48">
        <f>F1465*Overview!$F$6</f>
        <v>2.3686817229354781E-3</v>
      </c>
      <c r="P1465" s="122">
        <f>N1465*(H1465/G1465-(1+Overview!$F$35/'='!G1465)/(Overview!$F$37*Overview!$F$33))/('='!H1465+Overview!$F$36)</f>
        <v>4.4347680551959313E-4</v>
      </c>
      <c r="Q1465" s="128">
        <f>(N1465/G1465-P1465)*H1465*Overview!$F$29*'='!G1465^3</f>
        <v>807.82331583868029</v>
      </c>
      <c r="R1465" s="57">
        <f t="shared" si="132"/>
        <v>0</v>
      </c>
      <c r="S1465" s="58">
        <f t="shared" si="133"/>
        <v>5.1857291409677052E-4</v>
      </c>
      <c r="T1465" s="58">
        <f>IF(D1465&lt;Overview!$F$18,(1-Overview!$F$9)*'='!Q1465-'='!D1465*'='!O1465,0)</f>
        <v>0</v>
      </c>
      <c r="U1465" s="54">
        <f>IF(D1465&gt;=Overview!$F$18,(1-Overview!$F$9)*'='!Q1465-Overview!$F$18*'='!O1465,0)</f>
        <v>68.40705297632374</v>
      </c>
      <c r="V1465" s="2"/>
      <c r="W1465" s="112">
        <f>G1465/Overview!$F$19</f>
        <v>5.1793957692877228</v>
      </c>
      <c r="X1465" s="60">
        <f>G1465^3*(1+H1465*Overview!$F$38)</f>
        <v>54.269835410693446</v>
      </c>
      <c r="Y1465" s="61">
        <f>G1465^3*Overview!$F$42*(1+Overview!$F$38*H1465)+I1465*Overview!$F$39/Overview!$F$40</f>
        <v>4.9422959474127293</v>
      </c>
    </row>
    <row r="1466" spans="1:25">
      <c r="A1466" s="34">
        <v>1463</v>
      </c>
      <c r="B1466">
        <v>1</v>
      </c>
      <c r="C1466">
        <v>24</v>
      </c>
      <c r="D1466" s="149">
        <f t="shared" si="134"/>
        <v>178.09744310451387</v>
      </c>
      <c r="E1466" s="125">
        <f>B1466/(B1466+Overview!$F$22)</f>
        <v>0.58823529411764708</v>
      </c>
      <c r="F1466" s="118">
        <f>EXP(Overview!$F$21/Overview!$F$5-Overview!$F$21/('='!C1466+273.15))</f>
        <v>1.2060497570954571</v>
      </c>
      <c r="G1466" s="77">
        <f t="shared" si="135"/>
        <v>3.5085233274526715</v>
      </c>
      <c r="H1466" s="115">
        <f t="shared" si="136"/>
        <v>0.58823529411764708</v>
      </c>
      <c r="I1466" s="80">
        <f>IF((A1466-Overview!$F$43)/365=ROUND((A1466-Overview!$F$43)/365,0),I1465*0.05,I1465+U1465)</f>
        <v>1403.3827118748864</v>
      </c>
      <c r="J1466" s="70">
        <f>IF(D1466&lt;Overview!$F$16,1,'='!G1466/Overview!$F$26)</f>
        <v>151.88412672955289</v>
      </c>
      <c r="K1466" s="71">
        <f>IF(D1466&lt;Overview!$F$17,'='!G1466/Overview!$F$26,Overview!$F$33)</f>
        <v>9.1428571428571423</v>
      </c>
      <c r="L1466" s="72">
        <f t="shared" si="137"/>
        <v>9.1428571428571423</v>
      </c>
      <c r="M1466" s="81">
        <f>MIN(1,Overview!$F$44*F1466*(G1466-Overview!$F$25)^2+0.2)</f>
        <v>1</v>
      </c>
      <c r="N1466" s="48">
        <f>L1466*F1466*Overview!$F$8</f>
        <v>0.12482270400293095</v>
      </c>
      <c r="O1466" s="48">
        <f>F1466*Overview!$F$6</f>
        <v>2.3686817229354781E-3</v>
      </c>
      <c r="P1466" s="122">
        <f>N1466*(H1466/G1466-(1+Overview!$F$35/'='!G1466)/(Overview!$F$37*Overview!$F$33))/('='!H1466+Overview!$F$36)</f>
        <v>4.4257343002423956E-4</v>
      </c>
      <c r="Q1466" s="128">
        <f>(N1466/G1466-P1466)*H1466*Overview!$F$29*'='!G1466^3</f>
        <v>808.08143722769307</v>
      </c>
      <c r="R1466" s="57">
        <f t="shared" si="132"/>
        <v>0</v>
      </c>
      <c r="S1466" s="58">
        <f t="shared" si="133"/>
        <v>5.1759306778359569E-4</v>
      </c>
      <c r="T1466" s="58">
        <f>IF(D1466&lt;Overview!$F$18,(1-Overview!$F$9)*'='!Q1466-'='!D1466*'='!O1466,0)</f>
        <v>0</v>
      </c>
      <c r="U1466" s="54">
        <f>IF(D1466&gt;=Overview!$F$18,(1-Overview!$F$9)*'='!Q1466-Overview!$F$18*'='!O1466,0)</f>
        <v>68.429044918667628</v>
      </c>
      <c r="V1466" s="2"/>
      <c r="W1466" s="112">
        <f>G1466/Overview!$F$19</f>
        <v>5.1801614165844843</v>
      </c>
      <c r="X1466" s="60">
        <f>G1466^3*(1+H1466*Overview!$F$38)</f>
        <v>54.293906381892612</v>
      </c>
      <c r="Y1466" s="61">
        <f>G1466^3*Overview!$F$42*(1+Overview!$F$38*H1466)+I1466*Overview!$F$39/Overview!$F$40</f>
        <v>4.9474349322136248</v>
      </c>
    </row>
    <row r="1467" spans="1:25">
      <c r="A1467" s="34">
        <v>1464</v>
      </c>
      <c r="B1467">
        <v>1</v>
      </c>
      <c r="C1467">
        <v>24</v>
      </c>
      <c r="D1467" s="149">
        <f t="shared" si="134"/>
        <v>178.09744310451387</v>
      </c>
      <c r="E1467" s="125">
        <f>B1467/(B1467+Overview!$F$22)</f>
        <v>0.58823529411764708</v>
      </c>
      <c r="F1467" s="118">
        <f>EXP(Overview!$F$21/Overview!$F$5-Overview!$F$21/('='!C1467+273.15))</f>
        <v>1.2060497570954571</v>
      </c>
      <c r="G1467" s="77">
        <f t="shared" si="135"/>
        <v>3.5090409205204551</v>
      </c>
      <c r="H1467" s="115">
        <f t="shared" si="136"/>
        <v>0.58823529411764708</v>
      </c>
      <c r="I1467" s="80">
        <f>IF((A1467-Overview!$F$43)/365=ROUND((A1467-Overview!$F$43)/365,0),I1466*0.05,I1466+U1466)</f>
        <v>1471.811756793554</v>
      </c>
      <c r="J1467" s="70">
        <f>IF(D1467&lt;Overview!$F$16,1,'='!G1467/Overview!$F$26)</f>
        <v>151.90653335586387</v>
      </c>
      <c r="K1467" s="71">
        <f>IF(D1467&lt;Overview!$F$17,'='!G1467/Overview!$F$26,Overview!$F$33)</f>
        <v>9.1428571428571423</v>
      </c>
      <c r="L1467" s="72">
        <f t="shared" si="137"/>
        <v>9.1428571428571423</v>
      </c>
      <c r="M1467" s="81">
        <f>MIN(1,Overview!$F$44*F1467*(G1467-Overview!$F$25)^2+0.2)</f>
        <v>1</v>
      </c>
      <c r="N1467" s="48">
        <f>L1467*F1467*Overview!$F$8</f>
        <v>0.12482270400293095</v>
      </c>
      <c r="O1467" s="48">
        <f>F1467*Overview!$F$6</f>
        <v>2.3686817229354781E-3</v>
      </c>
      <c r="P1467" s="122">
        <f>N1467*(H1467/G1467-(1+Overview!$F$35/'='!G1467)/(Overview!$F$37*Overview!$F$33))/('='!H1467+Overview!$F$36)</f>
        <v>4.4167202771065088E-4</v>
      </c>
      <c r="Q1467" s="128">
        <f>(N1467/G1467-P1467)*H1467*Overview!$F$29*'='!G1467^3</f>
        <v>808.33911746188301</v>
      </c>
      <c r="R1467" s="57">
        <f t="shared" si="132"/>
        <v>0</v>
      </c>
      <c r="S1467" s="58">
        <f t="shared" si="133"/>
        <v>5.1661507289530611E-4</v>
      </c>
      <c r="T1467" s="58">
        <f>IF(D1467&lt;Overview!$F$18,(1-Overview!$F$9)*'='!Q1467-'='!D1467*'='!O1467,0)</f>
        <v>0</v>
      </c>
      <c r="U1467" s="54">
        <f>IF(D1467&gt;=Overview!$F$18,(1-Overview!$F$9)*'='!Q1467-Overview!$F$18*'='!O1467,0)</f>
        <v>68.4509992746206</v>
      </c>
      <c r="V1467" s="2"/>
      <c r="W1467" s="112">
        <f>G1467/Overview!$F$19</f>
        <v>5.1809256171865572</v>
      </c>
      <c r="X1467" s="60">
        <f>G1467^3*(1+H1467*Overview!$F$38)</f>
        <v>54.317938967315392</v>
      </c>
      <c r="Y1467" s="61">
        <f>G1467^3*Overview!$F$42*(1+Overview!$F$38*H1467)+I1467*Overview!$F$39/Overview!$F$40</f>
        <v>4.9525714179445046</v>
      </c>
    </row>
    <row r="1468" spans="1:25">
      <c r="A1468" s="34">
        <v>1465</v>
      </c>
      <c r="B1468">
        <v>1</v>
      </c>
      <c r="C1468">
        <v>24</v>
      </c>
      <c r="D1468" s="149">
        <f t="shared" si="134"/>
        <v>178.09744310451387</v>
      </c>
      <c r="E1468" s="125">
        <f>B1468/(B1468+Overview!$F$22)</f>
        <v>0.58823529411764708</v>
      </c>
      <c r="F1468" s="118">
        <f>EXP(Overview!$F$21/Overview!$F$5-Overview!$F$21/('='!C1468+273.15))</f>
        <v>1.2060497570954571</v>
      </c>
      <c r="G1468" s="77">
        <f t="shared" si="135"/>
        <v>3.5095575355933506</v>
      </c>
      <c r="H1468" s="115">
        <f t="shared" si="136"/>
        <v>0.58823529411764708</v>
      </c>
      <c r="I1468" s="80">
        <f>IF((A1468-Overview!$F$43)/365=ROUND((A1468-Overview!$F$43)/365,0),I1467*0.05,I1467+U1467)</f>
        <v>1540.2627560681747</v>
      </c>
      <c r="J1468" s="70">
        <f>IF(D1468&lt;Overview!$F$16,1,'='!G1468/Overview!$F$26)</f>
        <v>151.92889764473381</v>
      </c>
      <c r="K1468" s="71">
        <f>IF(D1468&lt;Overview!$F$17,'='!G1468/Overview!$F$26,Overview!$F$33)</f>
        <v>9.1428571428571423</v>
      </c>
      <c r="L1468" s="72">
        <f t="shared" si="137"/>
        <v>9.1428571428571423</v>
      </c>
      <c r="M1468" s="81">
        <f>MIN(1,Overview!$F$44*F1468*(G1468-Overview!$F$25)^2+0.2)</f>
        <v>1</v>
      </c>
      <c r="N1468" s="48">
        <f>L1468*F1468*Overview!$F$8</f>
        <v>0.12482270400293095</v>
      </c>
      <c r="O1468" s="48">
        <f>F1468*Overview!$F$6</f>
        <v>2.3686817229354781E-3</v>
      </c>
      <c r="P1468" s="122">
        <f>N1468*(H1468/G1468-(1+Overview!$F$35/'='!G1468)/(Overview!$F$37*Overview!$F$33))/('='!H1468+Overview!$F$36)</f>
        <v>4.4077259372792552E-4</v>
      </c>
      <c r="Q1468" s="128">
        <f>(N1468/G1468-P1468)*H1468*Overview!$F$29*'='!G1468^3</f>
        <v>808.59635720150845</v>
      </c>
      <c r="R1468" s="57">
        <f t="shared" si="132"/>
        <v>0</v>
      </c>
      <c r="S1468" s="58">
        <f t="shared" si="133"/>
        <v>5.1563892593362254E-4</v>
      </c>
      <c r="T1468" s="58">
        <f>IF(D1468&lt;Overview!$F$18,(1-Overview!$F$9)*'='!Q1468-'='!D1468*'='!O1468,0)</f>
        <v>0</v>
      </c>
      <c r="U1468" s="54">
        <f>IF(D1468&gt;=Overview!$F$18,(1-Overview!$F$9)*'='!Q1468-Overview!$F$18*'='!O1468,0)</f>
        <v>68.472916100436692</v>
      </c>
      <c r="V1468" s="2"/>
      <c r="W1468" s="112">
        <f>G1468/Overview!$F$19</f>
        <v>5.1816883738274777</v>
      </c>
      <c r="X1468" s="60">
        <f>G1468^3*(1+H1468*Overview!$F$38)</f>
        <v>54.341933213742621</v>
      </c>
      <c r="Y1468" s="61">
        <f>G1468^3*Overview!$F$42*(1+Overview!$F$38*H1468)+I1468*Overview!$F$39/Overview!$F$40</f>
        <v>4.9577054071823436</v>
      </c>
    </row>
    <row r="1469" spans="1:25">
      <c r="A1469" s="34">
        <v>1466</v>
      </c>
      <c r="B1469">
        <v>1</v>
      </c>
      <c r="C1469">
        <v>24</v>
      </c>
      <c r="D1469" s="149">
        <f t="shared" si="134"/>
        <v>178.09744310451387</v>
      </c>
      <c r="E1469" s="125">
        <f>B1469/(B1469+Overview!$F$22)</f>
        <v>0.58823529411764708</v>
      </c>
      <c r="F1469" s="118">
        <f>EXP(Overview!$F$21/Overview!$F$5-Overview!$F$21/('='!C1469+273.15))</f>
        <v>1.2060497570954571</v>
      </c>
      <c r="G1469" s="77">
        <f t="shared" si="135"/>
        <v>3.5100731745192841</v>
      </c>
      <c r="H1469" s="115">
        <f t="shared" si="136"/>
        <v>0.58823529411764708</v>
      </c>
      <c r="I1469" s="80">
        <f>IF((A1469-Overview!$F$43)/365=ROUND((A1469-Overview!$F$43)/365,0),I1468*0.05,I1468+U1468)</f>
        <v>1608.7356721686115</v>
      </c>
      <c r="J1469" s="70">
        <f>IF(D1469&lt;Overview!$F$16,1,'='!G1469/Overview!$F$26)</f>
        <v>151.9512196761595</v>
      </c>
      <c r="K1469" s="71">
        <f>IF(D1469&lt;Overview!$F$17,'='!G1469/Overview!$F$26,Overview!$F$33)</f>
        <v>9.1428571428571423</v>
      </c>
      <c r="L1469" s="72">
        <f t="shared" si="137"/>
        <v>9.1428571428571423</v>
      </c>
      <c r="M1469" s="81">
        <f>MIN(1,Overview!$F$44*F1469*(G1469-Overview!$F$25)^2+0.2)</f>
        <v>1</v>
      </c>
      <c r="N1469" s="48">
        <f>L1469*F1469*Overview!$F$8</f>
        <v>0.12482270400293095</v>
      </c>
      <c r="O1469" s="48">
        <f>F1469*Overview!$F$6</f>
        <v>2.3686817229354781E-3</v>
      </c>
      <c r="P1469" s="122">
        <f>N1469*(H1469/G1469-(1+Overview!$F$35/'='!G1469)/(Overview!$F$37*Overview!$F$33))/('='!H1469+Overview!$F$36)</f>
        <v>4.398751232393013E-4</v>
      </c>
      <c r="Q1469" s="128">
        <f>(N1469/G1469-P1469)*H1469*Overview!$F$29*'='!G1469^3</f>
        <v>808.85315710622024</v>
      </c>
      <c r="R1469" s="57">
        <f t="shared" si="132"/>
        <v>0</v>
      </c>
      <c r="S1469" s="58">
        <f t="shared" si="133"/>
        <v>5.1466462340687849E-4</v>
      </c>
      <c r="T1469" s="58">
        <f>IF(D1469&lt;Overview!$F$18,(1-Overview!$F$9)*'='!Q1469-'='!D1469*'='!O1469,0)</f>
        <v>0</v>
      </c>
      <c r="U1469" s="54">
        <f>IF(D1469&gt;=Overview!$F$18,(1-Overview!$F$9)*'='!Q1469-Overview!$F$18*'='!O1469,0)</f>
        <v>68.494795452318144</v>
      </c>
      <c r="V1469" s="2"/>
      <c r="W1469" s="112">
        <f>G1469/Overview!$F$19</f>
        <v>5.182449689235618</v>
      </c>
      <c r="X1469" s="60">
        <f>G1469^3*(1+H1469*Overview!$F$38)</f>
        <v>54.365889167958059</v>
      </c>
      <c r="Y1469" s="61">
        <f>G1469^3*Overview!$F$42*(1+Overview!$F$38*H1469)+I1469*Overview!$F$39/Overview!$F$40</f>
        <v>4.9628369025068242</v>
      </c>
    </row>
    <row r="1470" spans="1:25">
      <c r="A1470" s="34">
        <v>1467</v>
      </c>
      <c r="B1470">
        <v>1</v>
      </c>
      <c r="C1470">
        <v>24</v>
      </c>
      <c r="D1470" s="149">
        <f t="shared" si="134"/>
        <v>178.09744310451387</v>
      </c>
      <c r="E1470" s="125">
        <f>B1470/(B1470+Overview!$F$22)</f>
        <v>0.58823529411764708</v>
      </c>
      <c r="F1470" s="118">
        <f>EXP(Overview!$F$21/Overview!$F$5-Overview!$F$21/('='!C1470+273.15))</f>
        <v>1.2060497570954571</v>
      </c>
      <c r="G1470" s="77">
        <f t="shared" si="135"/>
        <v>3.510587839142691</v>
      </c>
      <c r="H1470" s="115">
        <f t="shared" si="136"/>
        <v>0.58823529411764708</v>
      </c>
      <c r="I1470" s="80">
        <f>IF((A1470-Overview!$F$43)/365=ROUND((A1470-Overview!$F$43)/365,0),I1469*0.05,I1469+U1469)</f>
        <v>1677.2304676209296</v>
      </c>
      <c r="J1470" s="70">
        <f>IF(D1470&lt;Overview!$F$16,1,'='!G1470/Overview!$F$26)</f>
        <v>151.97349952998664</v>
      </c>
      <c r="K1470" s="71">
        <f>IF(D1470&lt;Overview!$F$17,'='!G1470/Overview!$F$26,Overview!$F$33)</f>
        <v>9.1428571428571423</v>
      </c>
      <c r="L1470" s="72">
        <f t="shared" si="137"/>
        <v>9.1428571428571423</v>
      </c>
      <c r="M1470" s="81">
        <f>MIN(1,Overview!$F$44*F1470*(G1470-Overview!$F$25)^2+0.2)</f>
        <v>1</v>
      </c>
      <c r="N1470" s="48">
        <f>L1470*F1470*Overview!$F$8</f>
        <v>0.12482270400293095</v>
      </c>
      <c r="O1470" s="48">
        <f>F1470*Overview!$F$6</f>
        <v>2.3686817229354781E-3</v>
      </c>
      <c r="P1470" s="122">
        <f>N1470*(H1470/G1470-(1+Overview!$F$35/'='!G1470)/(Overview!$F$37*Overview!$F$33))/('='!H1470+Overview!$F$36)</f>
        <v>4.3897961142210239E-4</v>
      </c>
      <c r="Q1470" s="128">
        <f>(N1470/G1470-P1470)*H1470*Overview!$F$29*'='!G1470^3</f>
        <v>809.10951783506027</v>
      </c>
      <c r="R1470" s="57">
        <f t="shared" si="132"/>
        <v>0</v>
      </c>
      <c r="S1470" s="58">
        <f t="shared" si="133"/>
        <v>5.1369216183000551E-4</v>
      </c>
      <c r="T1470" s="58">
        <f>IF(D1470&lt;Overview!$F$18,(1-Overview!$F$9)*'='!Q1470-'='!D1470*'='!O1470,0)</f>
        <v>0</v>
      </c>
      <c r="U1470" s="54">
        <f>IF(D1470&gt;=Overview!$F$18,(1-Overview!$F$9)*'='!Q1470-Overview!$F$18*'='!O1470,0)</f>
        <v>68.516637386415312</v>
      </c>
      <c r="V1470" s="2"/>
      <c r="W1470" s="112">
        <f>G1470/Overview!$F$19</f>
        <v>5.1832095661341961</v>
      </c>
      <c r="X1470" s="60">
        <f>G1470^3*(1+H1470*Overview!$F$38)</f>
        <v>54.389806876748082</v>
      </c>
      <c r="Y1470" s="61">
        <f>G1470^3*Overview!$F$42*(1+Overview!$F$38*H1470)+I1470*Overview!$F$39/Overview!$F$40</f>
        <v>4.9679659065003099</v>
      </c>
    </row>
    <row r="1471" spans="1:25">
      <c r="A1471" s="34">
        <v>1468</v>
      </c>
      <c r="B1471">
        <v>1</v>
      </c>
      <c r="C1471">
        <v>24</v>
      </c>
      <c r="D1471" s="149">
        <f t="shared" si="134"/>
        <v>178.09744310451387</v>
      </c>
      <c r="E1471" s="125">
        <f>B1471/(B1471+Overview!$F$22)</f>
        <v>0.58823529411764708</v>
      </c>
      <c r="F1471" s="118">
        <f>EXP(Overview!$F$21/Overview!$F$5-Overview!$F$21/('='!C1471+273.15))</f>
        <v>1.2060497570954571</v>
      </c>
      <c r="G1471" s="77">
        <f t="shared" si="135"/>
        <v>3.5111015313045209</v>
      </c>
      <c r="H1471" s="115">
        <f t="shared" si="136"/>
        <v>0.58823529411764708</v>
      </c>
      <c r="I1471" s="80">
        <f>IF((A1471-Overview!$F$43)/365=ROUND((A1471-Overview!$F$43)/365,0),I1470*0.05,I1470+U1470)</f>
        <v>1745.747105007345</v>
      </c>
      <c r="J1471" s="70">
        <f>IF(D1471&lt;Overview!$F$16,1,'='!G1471/Overview!$F$26)</f>
        <v>151.99573728591</v>
      </c>
      <c r="K1471" s="71">
        <f>IF(D1471&lt;Overview!$F$17,'='!G1471/Overview!$F$26,Overview!$F$33)</f>
        <v>9.1428571428571423</v>
      </c>
      <c r="L1471" s="72">
        <f t="shared" si="137"/>
        <v>9.1428571428571423</v>
      </c>
      <c r="M1471" s="81">
        <f>MIN(1,Overview!$F$44*F1471*(G1471-Overview!$F$25)^2+0.2)</f>
        <v>1</v>
      </c>
      <c r="N1471" s="48">
        <f>L1471*F1471*Overview!$F$8</f>
        <v>0.12482270400293095</v>
      </c>
      <c r="O1471" s="48">
        <f>F1471*Overview!$F$6</f>
        <v>2.3686817229354781E-3</v>
      </c>
      <c r="P1471" s="122">
        <f>N1471*(H1471/G1471-(1+Overview!$F$35/'='!G1471)/(Overview!$F$37*Overview!$F$33))/('='!H1471+Overview!$F$36)</f>
        <v>4.3808605346768706E-4</v>
      </c>
      <c r="Q1471" s="128">
        <f>(N1471/G1471-P1471)*H1471*Overview!$F$29*'='!G1471^3</f>
        <v>809.36544004646089</v>
      </c>
      <c r="R1471" s="57">
        <f t="shared" si="132"/>
        <v>0</v>
      </c>
      <c r="S1471" s="58">
        <f t="shared" si="133"/>
        <v>5.1272153772451677E-4</v>
      </c>
      <c r="T1471" s="58">
        <f>IF(D1471&lt;Overview!$F$18,(1-Overview!$F$9)*'='!Q1471-'='!D1471*'='!O1471,0)</f>
        <v>0</v>
      </c>
      <c r="U1471" s="54">
        <f>IF(D1471&gt;=Overview!$F$18,(1-Overview!$F$9)*'='!Q1471-Overview!$F$18*'='!O1471,0)</f>
        <v>68.538441958826638</v>
      </c>
      <c r="V1471" s="2"/>
      <c r="W1471" s="112">
        <f>G1471/Overview!$F$19</f>
        <v>5.1839680072412824</v>
      </c>
      <c r="X1471" s="60">
        <f>G1471^3*(1+H1471*Overview!$F$38)</f>
        <v>54.413686386901347</v>
      </c>
      <c r="Y1471" s="61">
        <f>G1471^3*Overview!$F$42*(1+Overview!$F$38*H1471)+I1471*Overview!$F$39/Overview!$F$40</f>
        <v>4.9730924217478032</v>
      </c>
    </row>
    <row r="1472" spans="1:25">
      <c r="A1472" s="34">
        <v>1469</v>
      </c>
      <c r="B1472">
        <v>1</v>
      </c>
      <c r="C1472">
        <v>24</v>
      </c>
      <c r="D1472" s="149">
        <f t="shared" si="134"/>
        <v>178.09744310451387</v>
      </c>
      <c r="E1472" s="125">
        <f>B1472/(B1472+Overview!$F$22)</f>
        <v>0.58823529411764708</v>
      </c>
      <c r="F1472" s="118">
        <f>EXP(Overview!$F$21/Overview!$F$5-Overview!$F$21/('='!C1472+273.15))</f>
        <v>1.2060497570954571</v>
      </c>
      <c r="G1472" s="77">
        <f t="shared" si="135"/>
        <v>3.5116142528422452</v>
      </c>
      <c r="H1472" s="115">
        <f t="shared" si="136"/>
        <v>0.58823529411764708</v>
      </c>
      <c r="I1472" s="80">
        <f>IF((A1472-Overview!$F$43)/365=ROUND((A1472-Overview!$F$43)/365,0),I1471*0.05,I1471+U1471)</f>
        <v>1814.2855469661718</v>
      </c>
      <c r="J1472" s="70">
        <f>IF(D1472&lt;Overview!$F$16,1,'='!G1472/Overview!$F$26)</f>
        <v>152.01793302347383</v>
      </c>
      <c r="K1472" s="71">
        <f>IF(D1472&lt;Overview!$F$17,'='!G1472/Overview!$F$26,Overview!$F$33)</f>
        <v>9.1428571428571423</v>
      </c>
      <c r="L1472" s="72">
        <f t="shared" si="137"/>
        <v>9.1428571428571423</v>
      </c>
      <c r="M1472" s="81">
        <f>MIN(1,Overview!$F$44*F1472*(G1472-Overview!$F$25)^2+0.2)</f>
        <v>1</v>
      </c>
      <c r="N1472" s="48">
        <f>L1472*F1472*Overview!$F$8</f>
        <v>0.12482270400293095</v>
      </c>
      <c r="O1472" s="48">
        <f>F1472*Overview!$F$6</f>
        <v>2.3686817229354781E-3</v>
      </c>
      <c r="P1472" s="122">
        <f>N1472*(H1472/G1472-(1+Overview!$F$35/'='!G1472)/(Overview!$F$37*Overview!$F$33))/('='!H1472+Overview!$F$36)</f>
        <v>4.3719444458140323E-4</v>
      </c>
      <c r="Q1472" s="128">
        <f>(N1472/G1472-P1472)*H1472*Overview!$F$29*'='!G1472^3</f>
        <v>809.62092439824335</v>
      </c>
      <c r="R1472" s="57">
        <f t="shared" si="132"/>
        <v>0</v>
      </c>
      <c r="S1472" s="58">
        <f t="shared" si="133"/>
        <v>5.1175274761850159E-4</v>
      </c>
      <c r="T1472" s="58">
        <f>IF(D1472&lt;Overview!$F$18,(1-Overview!$F$9)*'='!Q1472-'='!D1472*'='!O1472,0)</f>
        <v>0</v>
      </c>
      <c r="U1472" s="54">
        <f>IF(D1472&gt;=Overview!$F$18,(1-Overview!$F$9)*'='!Q1472-Overview!$F$18*'='!O1472,0)</f>
        <v>68.560209225598513</v>
      </c>
      <c r="V1472" s="2"/>
      <c r="W1472" s="112">
        <f>G1472/Overview!$F$19</f>
        <v>5.1847250152698141</v>
      </c>
      <c r="X1472" s="60">
        <f>G1472^3*(1+H1472*Overview!$F$38)</f>
        <v>54.437527745208484</v>
      </c>
      <c r="Y1472" s="61">
        <f>G1472^3*Overview!$F$42*(1+Overview!$F$38*H1472)+I1472*Overview!$F$39/Overview!$F$40</f>
        <v>4.9782164508369293</v>
      </c>
    </row>
    <row r="1473" spans="1:25">
      <c r="A1473" s="34">
        <v>1470</v>
      </c>
      <c r="B1473">
        <v>1</v>
      </c>
      <c r="C1473">
        <v>24</v>
      </c>
      <c r="D1473" s="149">
        <f t="shared" si="134"/>
        <v>178.09744310451387</v>
      </c>
      <c r="E1473" s="125">
        <f>B1473/(B1473+Overview!$F$22)</f>
        <v>0.58823529411764708</v>
      </c>
      <c r="F1473" s="118">
        <f>EXP(Overview!$F$21/Overview!$F$5-Overview!$F$21/('='!C1473+273.15))</f>
        <v>1.2060497570954571</v>
      </c>
      <c r="G1473" s="77">
        <f t="shared" si="135"/>
        <v>3.5121260055898635</v>
      </c>
      <c r="H1473" s="115">
        <f t="shared" si="136"/>
        <v>0.58823529411764708</v>
      </c>
      <c r="I1473" s="80">
        <f>IF((A1473-Overview!$F$43)/365=ROUND((A1473-Overview!$F$43)/365,0),I1472*0.05,I1472+U1472)</f>
        <v>1882.8457561917703</v>
      </c>
      <c r="J1473" s="70">
        <f>IF(D1473&lt;Overview!$F$16,1,'='!G1473/Overview!$F$26)</f>
        <v>152.04008682207203</v>
      </c>
      <c r="K1473" s="71">
        <f>IF(D1473&lt;Overview!$F$17,'='!G1473/Overview!$F$26,Overview!$F$33)</f>
        <v>9.1428571428571423</v>
      </c>
      <c r="L1473" s="72">
        <f t="shared" si="137"/>
        <v>9.1428571428571423</v>
      </c>
      <c r="M1473" s="81">
        <f>MIN(1,Overview!$F$44*F1473*(G1473-Overview!$F$25)^2+0.2)</f>
        <v>1</v>
      </c>
      <c r="N1473" s="48">
        <f>L1473*F1473*Overview!$F$8</f>
        <v>0.12482270400293095</v>
      </c>
      <c r="O1473" s="48">
        <f>F1473*Overview!$F$6</f>
        <v>2.3686817229354781E-3</v>
      </c>
      <c r="P1473" s="122">
        <f>N1473*(H1473/G1473-(1+Overview!$F$35/'='!G1473)/(Overview!$F$37*Overview!$F$33))/('='!H1473+Overview!$F$36)</f>
        <v>4.3630477998253439E-4</v>
      </c>
      <c r="Q1473" s="128">
        <f>(N1473/G1473-P1473)*H1473*Overview!$F$29*'='!G1473^3</f>
        <v>809.87597154761727</v>
      </c>
      <c r="R1473" s="57">
        <f t="shared" si="132"/>
        <v>0</v>
      </c>
      <c r="S1473" s="58">
        <f t="shared" si="133"/>
        <v>5.1078578804660761E-4</v>
      </c>
      <c r="T1473" s="58">
        <f>IF(D1473&lt;Overview!$F$18,(1-Overview!$F$9)*'='!Q1473-'='!D1473*'='!O1473,0)</f>
        <v>0</v>
      </c>
      <c r="U1473" s="54">
        <f>IF(D1473&gt;=Overview!$F$18,(1-Overview!$F$9)*'='!Q1473-Overview!$F$18*'='!O1473,0)</f>
        <v>68.58193924272517</v>
      </c>
      <c r="V1473" s="2"/>
      <c r="W1473" s="112">
        <f>G1473/Overview!$F$19</f>
        <v>5.1854805929275996</v>
      </c>
      <c r="X1473" s="60">
        <f>G1473^3*(1+H1473*Overview!$F$38)</f>
        <v>54.461330998461804</v>
      </c>
      <c r="Y1473" s="61">
        <f>G1473^3*Overview!$F$42*(1+Overview!$F$38*H1473)+I1473*Overview!$F$39/Overview!$F$40</f>
        <v>4.9833379963578954</v>
      </c>
    </row>
    <row r="1474" spans="1:25">
      <c r="A1474" s="34">
        <v>1471</v>
      </c>
      <c r="B1474">
        <v>1</v>
      </c>
      <c r="C1474">
        <v>24</v>
      </c>
      <c r="D1474" s="149">
        <f t="shared" si="134"/>
        <v>178.09744310451387</v>
      </c>
      <c r="E1474" s="125">
        <f>B1474/(B1474+Overview!$F$22)</f>
        <v>0.58823529411764708</v>
      </c>
      <c r="F1474" s="118">
        <f>EXP(Overview!$F$21/Overview!$F$5-Overview!$F$21/('='!C1474+273.15))</f>
        <v>1.2060497570954571</v>
      </c>
      <c r="G1474" s="77">
        <f t="shared" si="135"/>
        <v>3.51263679137791</v>
      </c>
      <c r="H1474" s="115">
        <f t="shared" si="136"/>
        <v>0.58823529411764708</v>
      </c>
      <c r="I1474" s="80">
        <f>IF((A1474-Overview!$F$43)/365=ROUND((A1474-Overview!$F$43)/365,0),I1473*0.05,I1473+U1473)</f>
        <v>1951.4276954344955</v>
      </c>
      <c r="J1474" s="70">
        <f>IF(D1474&lt;Overview!$F$16,1,'='!G1474/Overview!$F$26)</f>
        <v>152.06219876094849</v>
      </c>
      <c r="K1474" s="71">
        <f>IF(D1474&lt;Overview!$F$17,'='!G1474/Overview!$F$26,Overview!$F$33)</f>
        <v>9.1428571428571423</v>
      </c>
      <c r="L1474" s="72">
        <f t="shared" si="137"/>
        <v>9.1428571428571423</v>
      </c>
      <c r="M1474" s="81">
        <f>MIN(1,Overview!$F$44*F1474*(G1474-Overview!$F$25)^2+0.2)</f>
        <v>1</v>
      </c>
      <c r="N1474" s="48">
        <f>L1474*F1474*Overview!$F$8</f>
        <v>0.12482270400293095</v>
      </c>
      <c r="O1474" s="48">
        <f>F1474*Overview!$F$6</f>
        <v>2.3686817229354781E-3</v>
      </c>
      <c r="P1474" s="122">
        <f>N1474*(H1474/G1474-(1+Overview!$F$35/'='!G1474)/(Overview!$F$37*Overview!$F$33))/('='!H1474+Overview!$F$36)</f>
        <v>4.3541705490425357E-4</v>
      </c>
      <c r="Q1474" s="128">
        <f>(N1474/G1474-P1474)*H1474*Overview!$F$29*'='!G1474^3</f>
        <v>810.13058215117826</v>
      </c>
      <c r="R1474" s="57">
        <f t="shared" si="132"/>
        <v>0</v>
      </c>
      <c r="S1474" s="58">
        <f t="shared" si="133"/>
        <v>5.0982065555003214E-4</v>
      </c>
      <c r="T1474" s="58">
        <f>IF(D1474&lt;Overview!$F$18,(1-Overview!$F$9)*'='!Q1474-'='!D1474*'='!O1474,0)</f>
        <v>0</v>
      </c>
      <c r="U1474" s="54">
        <f>IF(D1474&gt;=Overview!$F$18,(1-Overview!$F$9)*'='!Q1474-Overview!$F$18*'='!O1474,0)</f>
        <v>68.603632066148563</v>
      </c>
      <c r="V1474" s="2"/>
      <c r="W1474" s="112">
        <f>G1474/Overview!$F$19</f>
        <v>5.1862347429173337</v>
      </c>
      <c r="X1474" s="60">
        <f>G1474^3*(1+H1474*Overview!$F$38)</f>
        <v>54.485096193454936</v>
      </c>
      <c r="Y1474" s="61">
        <f>G1474^3*Overview!$F$42*(1+Overview!$F$38*H1474)+I1474*Overview!$F$39/Overview!$F$40</f>
        <v>4.9884570609034604</v>
      </c>
    </row>
    <row r="1475" spans="1:25">
      <c r="A1475" s="34">
        <v>1472</v>
      </c>
      <c r="B1475">
        <v>1</v>
      </c>
      <c r="C1475">
        <v>24</v>
      </c>
      <c r="D1475" s="149">
        <f t="shared" si="134"/>
        <v>178.09744310451387</v>
      </c>
      <c r="E1475" s="125">
        <f>B1475/(B1475+Overview!$F$22)</f>
        <v>0.58823529411764708</v>
      </c>
      <c r="F1475" s="118">
        <f>EXP(Overview!$F$21/Overview!$F$5-Overview!$F$21/('='!C1475+273.15))</f>
        <v>1.2060497570954571</v>
      </c>
      <c r="G1475" s="77">
        <f t="shared" si="135"/>
        <v>3.5131466120334598</v>
      </c>
      <c r="H1475" s="115">
        <f t="shared" si="136"/>
        <v>0.58823529411764708</v>
      </c>
      <c r="I1475" s="80">
        <f>IF((A1475-Overview!$F$43)/365=ROUND((A1475-Overview!$F$43)/365,0),I1474*0.05,I1474+U1474)</f>
        <v>2020.031327500644</v>
      </c>
      <c r="J1475" s="70">
        <f>IF(D1475&lt;Overview!$F$16,1,'='!G1475/Overview!$F$26)</f>
        <v>152.0842689191974</v>
      </c>
      <c r="K1475" s="71">
        <f>IF(D1475&lt;Overview!$F$17,'='!G1475/Overview!$F$26,Overview!$F$33)</f>
        <v>9.1428571428571423</v>
      </c>
      <c r="L1475" s="72">
        <f t="shared" si="137"/>
        <v>9.1428571428571423</v>
      </c>
      <c r="M1475" s="81">
        <f>MIN(1,Overview!$F$44*F1475*(G1475-Overview!$F$25)^2+0.2)</f>
        <v>1</v>
      </c>
      <c r="N1475" s="48">
        <f>L1475*F1475*Overview!$F$8</f>
        <v>0.12482270400293095</v>
      </c>
      <c r="O1475" s="48">
        <f>F1475*Overview!$F$6</f>
        <v>2.3686817229354781E-3</v>
      </c>
      <c r="P1475" s="122">
        <f>N1475*(H1475/G1475-(1+Overview!$F$35/'='!G1475)/(Overview!$F$37*Overview!$F$33))/('='!H1475+Overview!$F$36)</f>
        <v>4.3453126459356835E-4</v>
      </c>
      <c r="Q1475" s="128">
        <f>(N1475/G1475-P1475)*H1475*Overview!$F$29*'='!G1475^3</f>
        <v>810.38475686490813</v>
      </c>
      <c r="R1475" s="57">
        <f t="shared" ref="R1475:R1538" si="138">(E1475*M1475-H1475)*N1475/G1475</f>
        <v>0</v>
      </c>
      <c r="S1475" s="58">
        <f t="shared" ref="S1475:S1538" si="139">G1475*P1475/3</f>
        <v>5.0885734667650319E-4</v>
      </c>
      <c r="T1475" s="58">
        <f>IF(D1475&lt;Overview!$F$18,(1-Overview!$F$9)*'='!Q1475-'='!D1475*'='!O1475,0)</f>
        <v>0</v>
      </c>
      <c r="U1475" s="54">
        <f>IF(D1475&gt;=Overview!$F$18,(1-Overview!$F$9)*'='!Q1475-Overview!$F$18*'='!O1475,0)</f>
        <v>68.62528775175835</v>
      </c>
      <c r="V1475" s="2"/>
      <c r="W1475" s="112">
        <f>G1475/Overview!$F$19</f>
        <v>5.1869874679366008</v>
      </c>
      <c r="X1475" s="60">
        <f>G1475^3*(1+H1475*Overview!$F$38)</f>
        <v>54.508823376982598</v>
      </c>
      <c r="Y1475" s="61">
        <f>G1475^3*Overview!$F$42*(1+Overview!$F$38*H1475)+I1475*Overview!$F$39/Overview!$F$40</f>
        <v>4.9935736470689154</v>
      </c>
    </row>
    <row r="1476" spans="1:25">
      <c r="A1476" s="34">
        <v>1473</v>
      </c>
      <c r="B1476">
        <v>1</v>
      </c>
      <c r="C1476">
        <v>24</v>
      </c>
      <c r="D1476" s="149">
        <f t="shared" ref="D1476:D1539" si="140">D1475+T1475</f>
        <v>178.09744310451387</v>
      </c>
      <c r="E1476" s="125">
        <f>B1476/(B1476+Overview!$F$22)</f>
        <v>0.58823529411764708</v>
      </c>
      <c r="F1476" s="118">
        <f>EXP(Overview!$F$21/Overview!$F$5-Overview!$F$21/('='!C1476+273.15))</f>
        <v>1.2060497570954571</v>
      </c>
      <c r="G1476" s="77">
        <f t="shared" ref="G1476:G1539" si="141">G1475+S1475</f>
        <v>3.5136554693801365</v>
      </c>
      <c r="H1476" s="115">
        <f t="shared" ref="H1476:H1539" si="142">H1475+R1475</f>
        <v>0.58823529411764708</v>
      </c>
      <c r="I1476" s="80">
        <f>IF((A1476-Overview!$F$43)/365=ROUND((A1476-Overview!$F$43)/365,0),I1475*0.05,I1475+U1475)</f>
        <v>2088.6566152524024</v>
      </c>
      <c r="J1476" s="70">
        <f>IF(D1476&lt;Overview!$F$16,1,'='!G1476/Overview!$F$26)</f>
        <v>152.10629737576349</v>
      </c>
      <c r="K1476" s="71">
        <f>IF(D1476&lt;Overview!$F$17,'='!G1476/Overview!$F$26,Overview!$F$33)</f>
        <v>9.1428571428571423</v>
      </c>
      <c r="L1476" s="72">
        <f t="shared" ref="L1476:L1539" si="143">IF(J1476=1,1,K1476)</f>
        <v>9.1428571428571423</v>
      </c>
      <c r="M1476" s="81">
        <f>MIN(1,Overview!$F$44*F1476*(G1476-Overview!$F$25)^2+0.2)</f>
        <v>1</v>
      </c>
      <c r="N1476" s="48">
        <f>L1476*F1476*Overview!$F$8</f>
        <v>0.12482270400293095</v>
      </c>
      <c r="O1476" s="48">
        <f>F1476*Overview!$F$6</f>
        <v>2.3686817229354781E-3</v>
      </c>
      <c r="P1476" s="122">
        <f>N1476*(H1476/G1476-(1+Overview!$F$35/'='!G1476)/(Overview!$F$37*Overview!$F$33))/('='!H1476+Overview!$F$36)</f>
        <v>4.3364740431128172E-4</v>
      </c>
      <c r="Q1476" s="128">
        <f>(N1476/G1476-P1476)*H1476*Overview!$F$29*'='!G1476^3</f>
        <v>810.63849634417306</v>
      </c>
      <c r="R1476" s="57">
        <f t="shared" si="138"/>
        <v>0</v>
      </c>
      <c r="S1476" s="58">
        <f t="shared" si="139"/>
        <v>5.0789585798027815E-4</v>
      </c>
      <c r="T1476" s="58">
        <f>IF(D1476&lt;Overview!$F$18,(1-Overview!$F$9)*'='!Q1476-'='!D1476*'='!O1476,0)</f>
        <v>0</v>
      </c>
      <c r="U1476" s="54">
        <f>IF(D1476&gt;=Overview!$F$18,(1-Overview!$F$9)*'='!Q1476-Overview!$F$18*'='!O1476,0)</f>
        <v>68.646906355391721</v>
      </c>
      <c r="V1476" s="2"/>
      <c r="W1476" s="112">
        <f>G1476/Overview!$F$19</f>
        <v>5.1877387706778926</v>
      </c>
      <c r="X1476" s="60">
        <f>G1476^3*(1+H1476*Overview!$F$38)</f>
        <v>54.532512595840217</v>
      </c>
      <c r="Y1476" s="61">
        <f>G1476^3*Overview!$F$42*(1+Overview!$F$38*H1476)+I1476*Overview!$F$39/Overview!$F$40</f>
        <v>4.998687757452041</v>
      </c>
    </row>
    <row r="1477" spans="1:25">
      <c r="A1477" s="34">
        <v>1474</v>
      </c>
      <c r="B1477">
        <v>1</v>
      </c>
      <c r="C1477">
        <v>24</v>
      </c>
      <c r="D1477" s="149">
        <f t="shared" si="140"/>
        <v>178.09744310451387</v>
      </c>
      <c r="E1477" s="125">
        <f>B1477/(B1477+Overview!$F$22)</f>
        <v>0.58823529411764708</v>
      </c>
      <c r="F1477" s="118">
        <f>EXP(Overview!$F$21/Overview!$F$5-Overview!$F$21/('='!C1477+273.15))</f>
        <v>1.2060497570954571</v>
      </c>
      <c r="G1477" s="77">
        <f t="shared" si="141"/>
        <v>3.5141633652381166</v>
      </c>
      <c r="H1477" s="115">
        <f t="shared" si="142"/>
        <v>0.58823529411764708</v>
      </c>
      <c r="I1477" s="80">
        <f>IF((A1477-Overview!$F$43)/365=ROUND((A1477-Overview!$F$43)/365,0),I1476*0.05,I1476+U1476)</f>
        <v>2157.3035216077942</v>
      </c>
      <c r="J1477" s="70">
        <f>IF(D1477&lt;Overview!$F$16,1,'='!G1477/Overview!$F$26)</f>
        <v>152.12828420944228</v>
      </c>
      <c r="K1477" s="71">
        <f>IF(D1477&lt;Overview!$F$17,'='!G1477/Overview!$F$26,Overview!$F$33)</f>
        <v>9.1428571428571423</v>
      </c>
      <c r="L1477" s="72">
        <f t="shared" si="143"/>
        <v>9.1428571428571423</v>
      </c>
      <c r="M1477" s="81">
        <f>MIN(1,Overview!$F$44*F1477*(G1477-Overview!$F$25)^2+0.2)</f>
        <v>1</v>
      </c>
      <c r="N1477" s="48">
        <f>L1477*F1477*Overview!$F$8</f>
        <v>0.12482270400293095</v>
      </c>
      <c r="O1477" s="48">
        <f>F1477*Overview!$F$6</f>
        <v>2.3686817229354781E-3</v>
      </c>
      <c r="P1477" s="122">
        <f>N1477*(H1477/G1477-(1+Overview!$F$35/'='!G1477)/(Overview!$F$37*Overview!$F$33))/('='!H1477+Overview!$F$36)</f>
        <v>4.3276546933193399E-4</v>
      </c>
      <c r="Q1477" s="128">
        <f>(N1477/G1477-P1477)*H1477*Overview!$F$29*'='!G1477^3</f>
        <v>810.8918012437216</v>
      </c>
      <c r="R1477" s="57">
        <f t="shared" si="138"/>
        <v>0</v>
      </c>
      <c r="S1477" s="58">
        <f t="shared" si="139"/>
        <v>5.0693618602212071E-4</v>
      </c>
      <c r="T1477" s="58">
        <f>IF(D1477&lt;Overview!$F$18,(1-Overview!$F$9)*'='!Q1477-'='!D1477*'='!O1477,0)</f>
        <v>0</v>
      </c>
      <c r="U1477" s="54">
        <f>IF(D1477&gt;=Overview!$F$18,(1-Overview!$F$9)*'='!Q1477-Overview!$F$18*'='!O1477,0)</f>
        <v>68.668487932833258</v>
      </c>
      <c r="V1477" s="2"/>
      <c r="W1477" s="112">
        <f>G1477/Overview!$F$19</f>
        <v>5.1884886538286086</v>
      </c>
      <c r="X1477" s="60">
        <f>G1477^3*(1+H1477*Overview!$F$38)</f>
        <v>54.556163896823627</v>
      </c>
      <c r="Y1477" s="61">
        <f>G1477^3*Overview!$F$42*(1+Overview!$F$38*H1477)+I1477*Overview!$F$39/Overview!$F$40</f>
        <v>5.0037993946530825</v>
      </c>
    </row>
    <row r="1478" spans="1:25">
      <c r="A1478" s="34">
        <v>1475</v>
      </c>
      <c r="B1478">
        <v>1</v>
      </c>
      <c r="C1478">
        <v>24</v>
      </c>
      <c r="D1478" s="149">
        <f t="shared" si="140"/>
        <v>178.09744310451387</v>
      </c>
      <c r="E1478" s="125">
        <f>B1478/(B1478+Overview!$F$22)</f>
        <v>0.58823529411764708</v>
      </c>
      <c r="F1478" s="118">
        <f>EXP(Overview!$F$21/Overview!$F$5-Overview!$F$21/('='!C1478+273.15))</f>
        <v>1.2060497570954571</v>
      </c>
      <c r="G1478" s="77">
        <f t="shared" si="141"/>
        <v>3.5146703014241387</v>
      </c>
      <c r="H1478" s="115">
        <f t="shared" si="142"/>
        <v>0.58823529411764708</v>
      </c>
      <c r="I1478" s="80">
        <f>IF((A1478-Overview!$F$43)/365=ROUND((A1478-Overview!$F$43)/365,0),I1477*0.05,I1477+U1477)</f>
        <v>2225.9720095406274</v>
      </c>
      <c r="J1478" s="70">
        <f>IF(D1478&lt;Overview!$F$16,1,'='!G1478/Overview!$F$26)</f>
        <v>152.15022949888046</v>
      </c>
      <c r="K1478" s="71">
        <f>IF(D1478&lt;Overview!$F$17,'='!G1478/Overview!$F$26,Overview!$F$33)</f>
        <v>9.1428571428571423</v>
      </c>
      <c r="L1478" s="72">
        <f t="shared" si="143"/>
        <v>9.1428571428571423</v>
      </c>
      <c r="M1478" s="81">
        <f>MIN(1,Overview!$F$44*F1478*(G1478-Overview!$F$25)^2+0.2)</f>
        <v>1</v>
      </c>
      <c r="N1478" s="48">
        <f>L1478*F1478*Overview!$F$8</f>
        <v>0.12482270400293095</v>
      </c>
      <c r="O1478" s="48">
        <f>F1478*Overview!$F$6</f>
        <v>2.3686817229354781E-3</v>
      </c>
      <c r="P1478" s="122">
        <f>N1478*(H1478/G1478-(1+Overview!$F$35/'='!G1478)/(Overview!$F$37*Overview!$F$33))/('='!H1478+Overview!$F$36)</f>
        <v>4.3188545494375982E-4</v>
      </c>
      <c r="Q1478" s="128">
        <f>(N1478/G1478-P1478)*H1478*Overview!$F$29*'='!G1478^3</f>
        <v>811.14467221768643</v>
      </c>
      <c r="R1478" s="57">
        <f t="shared" si="138"/>
        <v>0</v>
      </c>
      <c r="S1478" s="58">
        <f t="shared" si="139"/>
        <v>5.0597832736929522E-4</v>
      </c>
      <c r="T1478" s="58">
        <f>IF(D1478&lt;Overview!$F$18,(1-Overview!$F$9)*'='!Q1478-'='!D1478*'='!O1478,0)</f>
        <v>0</v>
      </c>
      <c r="U1478" s="54">
        <f>IF(D1478&gt;=Overview!$F$18,(1-Overview!$F$9)*'='!Q1478-Overview!$F$18*'='!O1478,0)</f>
        <v>68.690032539815064</v>
      </c>
      <c r="V1478" s="2"/>
      <c r="W1478" s="112">
        <f>G1478/Overview!$F$19</f>
        <v>5.1892371200710743</v>
      </c>
      <c r="X1478" s="60">
        <f>G1478^3*(1+H1478*Overview!$F$38)</f>
        <v>54.579777326728838</v>
      </c>
      <c r="Y1478" s="61">
        <f>G1478^3*Overview!$F$42*(1+Overview!$F$38*H1478)+I1478*Overview!$F$39/Overview!$F$40</f>
        <v>5.0089085612747244</v>
      </c>
    </row>
    <row r="1479" spans="1:25">
      <c r="A1479" s="34">
        <v>1476</v>
      </c>
      <c r="B1479">
        <v>1</v>
      </c>
      <c r="C1479">
        <v>24</v>
      </c>
      <c r="D1479" s="149">
        <f t="shared" si="140"/>
        <v>178.09744310451387</v>
      </c>
      <c r="E1479" s="125">
        <f>B1479/(B1479+Overview!$F$22)</f>
        <v>0.58823529411764708</v>
      </c>
      <c r="F1479" s="118">
        <f>EXP(Overview!$F$21/Overview!$F$5-Overview!$F$21/('='!C1479+273.15))</f>
        <v>1.2060497570954571</v>
      </c>
      <c r="G1479" s="77">
        <f t="shared" si="141"/>
        <v>3.515176279751508</v>
      </c>
      <c r="H1479" s="115">
        <f t="shared" si="142"/>
        <v>0.58823529411764708</v>
      </c>
      <c r="I1479" s="80">
        <f>IF((A1479-Overview!$F$43)/365=ROUND((A1479-Overview!$F$43)/365,0),I1478*0.05,I1478+U1478)</f>
        <v>2294.6620420804425</v>
      </c>
      <c r="J1479" s="70">
        <f>IF(D1479&lt;Overview!$F$16,1,'='!G1479/Overview!$F$26)</f>
        <v>152.17213332257612</v>
      </c>
      <c r="K1479" s="71">
        <f>IF(D1479&lt;Overview!$F$17,'='!G1479/Overview!$F$26,Overview!$F$33)</f>
        <v>9.1428571428571423</v>
      </c>
      <c r="L1479" s="72">
        <f t="shared" si="143"/>
        <v>9.1428571428571423</v>
      </c>
      <c r="M1479" s="81">
        <f>MIN(1,Overview!$F$44*F1479*(G1479-Overview!$F$25)^2+0.2)</f>
        <v>1</v>
      </c>
      <c r="N1479" s="48">
        <f>L1479*F1479*Overview!$F$8</f>
        <v>0.12482270400293095</v>
      </c>
      <c r="O1479" s="48">
        <f>F1479*Overview!$F$6</f>
        <v>2.3686817229354781E-3</v>
      </c>
      <c r="P1479" s="122">
        <f>N1479*(H1479/G1479-(1+Overview!$F$35/'='!G1479)/(Overview!$F$37*Overview!$F$33))/('='!H1479+Overview!$F$36)</f>
        <v>4.310073564486382E-4</v>
      </c>
      <c r="Q1479" s="128">
        <f>(N1479/G1479-P1479)*H1479*Overview!$F$29*'='!G1479^3</f>
        <v>811.39710991958009</v>
      </c>
      <c r="R1479" s="57">
        <f t="shared" si="138"/>
        <v>0</v>
      </c>
      <c r="S1479" s="58">
        <f t="shared" si="139"/>
        <v>5.0502227859555205E-4</v>
      </c>
      <c r="T1479" s="58">
        <f>IF(D1479&lt;Overview!$F$18,(1-Overview!$F$9)*'='!Q1479-'='!D1479*'='!O1479,0)</f>
        <v>0</v>
      </c>
      <c r="U1479" s="54">
        <f>IF(D1479&gt;=Overview!$F$18,(1-Overview!$F$9)*'='!Q1479-Overview!$F$18*'='!O1479,0)</f>
        <v>68.711540232016404</v>
      </c>
      <c r="V1479" s="2"/>
      <c r="W1479" s="112">
        <f>G1479/Overview!$F$19</f>
        <v>5.1899841720825455</v>
      </c>
      <c r="X1479" s="60">
        <f>G1479^3*(1+H1479*Overview!$F$38)</f>
        <v>54.603352932351662</v>
      </c>
      <c r="Y1479" s="61">
        <f>G1479^3*Overview!$F$42*(1+Overview!$F$38*H1479)+I1479*Overview!$F$39/Overview!$F$40</f>
        <v>5.0140152599220542</v>
      </c>
    </row>
    <row r="1480" spans="1:25">
      <c r="A1480" s="34">
        <v>1477</v>
      </c>
      <c r="B1480">
        <v>1</v>
      </c>
      <c r="C1480">
        <v>24</v>
      </c>
      <c r="D1480" s="149">
        <f t="shared" si="140"/>
        <v>178.09744310451387</v>
      </c>
      <c r="E1480" s="125">
        <f>B1480/(B1480+Overview!$F$22)</f>
        <v>0.58823529411764708</v>
      </c>
      <c r="F1480" s="118">
        <f>EXP(Overview!$F$21/Overview!$F$5-Overview!$F$21/('='!C1480+273.15))</f>
        <v>1.2060497570954571</v>
      </c>
      <c r="G1480" s="77">
        <f t="shared" si="141"/>
        <v>3.5156813020301034</v>
      </c>
      <c r="H1480" s="115">
        <f t="shared" si="142"/>
        <v>0.58823529411764708</v>
      </c>
      <c r="I1480" s="80">
        <f>IF((A1480-Overview!$F$43)/365=ROUND((A1480-Overview!$F$43)/365,0),I1479*0.05,I1479+U1479)</f>
        <v>2363.3735823124589</v>
      </c>
      <c r="J1480" s="70">
        <f>IF(D1480&lt;Overview!$F$16,1,'='!G1480/Overview!$F$26)</f>
        <v>152.19399575887894</v>
      </c>
      <c r="K1480" s="71">
        <f>IF(D1480&lt;Overview!$F$17,'='!G1480/Overview!$F$26,Overview!$F$33)</f>
        <v>9.1428571428571423</v>
      </c>
      <c r="L1480" s="72">
        <f t="shared" si="143"/>
        <v>9.1428571428571423</v>
      </c>
      <c r="M1480" s="81">
        <f>MIN(1,Overview!$F$44*F1480*(G1480-Overview!$F$25)^2+0.2)</f>
        <v>1</v>
      </c>
      <c r="N1480" s="48">
        <f>L1480*F1480*Overview!$F$8</f>
        <v>0.12482270400293095</v>
      </c>
      <c r="O1480" s="48">
        <f>F1480*Overview!$F$6</f>
        <v>2.3686817229354781E-3</v>
      </c>
      <c r="P1480" s="122">
        <f>N1480*(H1480/G1480-(1+Overview!$F$35/'='!G1480)/(Overview!$F$37*Overview!$F$33))/('='!H1480+Overview!$F$36)</f>
        <v>4.3013116916204298E-4</v>
      </c>
      <c r="Q1480" s="128">
        <f>(N1480/G1480-P1480)*H1480*Overview!$F$29*'='!G1480^3</f>
        <v>811.64911500229505</v>
      </c>
      <c r="R1480" s="57">
        <f t="shared" si="138"/>
        <v>0</v>
      </c>
      <c r="S1480" s="58">
        <f t="shared" si="139"/>
        <v>5.0406803628111395E-4</v>
      </c>
      <c r="T1480" s="58">
        <f>IF(D1480&lt;Overview!$F$18,(1-Overview!$F$9)*'='!Q1480-'='!D1480*'='!O1480,0)</f>
        <v>0</v>
      </c>
      <c r="U1480" s="54">
        <f>IF(D1480&gt;=Overview!$F$18,(1-Overview!$F$9)*'='!Q1480-Overview!$F$18*'='!O1480,0)</f>
        <v>68.733011065063707</v>
      </c>
      <c r="V1480" s="2"/>
      <c r="W1480" s="112">
        <f>G1480/Overview!$F$19</f>
        <v>5.1907298125352179</v>
      </c>
      <c r="X1480" s="60">
        <f>G1480^3*(1+H1480*Overview!$F$38)</f>
        <v>54.626890760487427</v>
      </c>
      <c r="Y1480" s="61">
        <f>G1480^3*Overview!$F$42*(1+Overview!$F$38*H1480)+I1480*Overview!$F$39/Overview!$F$40</f>
        <v>5.0191194932025365</v>
      </c>
    </row>
    <row r="1481" spans="1:25">
      <c r="A1481" s="34">
        <v>1478</v>
      </c>
      <c r="B1481">
        <v>1</v>
      </c>
      <c r="C1481">
        <v>24</v>
      </c>
      <c r="D1481" s="149">
        <f t="shared" si="140"/>
        <v>178.09744310451387</v>
      </c>
      <c r="E1481" s="125">
        <f>B1481/(B1481+Overview!$F$22)</f>
        <v>0.58823529411764708</v>
      </c>
      <c r="F1481" s="118">
        <f>EXP(Overview!$F$21/Overview!$F$5-Overview!$F$21/('='!C1481+273.15))</f>
        <v>1.2060497570954571</v>
      </c>
      <c r="G1481" s="77">
        <f t="shared" si="141"/>
        <v>3.5161853700663848</v>
      </c>
      <c r="H1481" s="115">
        <f t="shared" si="142"/>
        <v>0.58823529411764708</v>
      </c>
      <c r="I1481" s="80">
        <f>IF((A1481-Overview!$F$43)/365=ROUND((A1481-Overview!$F$43)/365,0),I1480*0.05,I1480+U1480)</f>
        <v>2432.1065933775226</v>
      </c>
      <c r="J1481" s="70">
        <f>IF(D1481&lt;Overview!$F$16,1,'='!G1481/Overview!$F$26)</f>
        <v>152.21581688599068</v>
      </c>
      <c r="K1481" s="71">
        <f>IF(D1481&lt;Overview!$F$17,'='!G1481/Overview!$F$26,Overview!$F$33)</f>
        <v>9.1428571428571423</v>
      </c>
      <c r="L1481" s="72">
        <f t="shared" si="143"/>
        <v>9.1428571428571423</v>
      </c>
      <c r="M1481" s="81">
        <f>MIN(1,Overview!$F$44*F1481*(G1481-Overview!$F$25)^2+0.2)</f>
        <v>1</v>
      </c>
      <c r="N1481" s="48">
        <f>L1481*F1481*Overview!$F$8</f>
        <v>0.12482270400293095</v>
      </c>
      <c r="O1481" s="48">
        <f>F1481*Overview!$F$6</f>
        <v>2.3686817229354781E-3</v>
      </c>
      <c r="P1481" s="122">
        <f>N1481*(H1481/G1481-(1+Overview!$F$35/'='!G1481)/(Overview!$F$37*Overview!$F$33))/('='!H1481+Overview!$F$36)</f>
        <v>4.2925688841299658E-4</v>
      </c>
      <c r="Q1481" s="128">
        <f>(N1481/G1481-P1481)*H1481*Overview!$F$29*'='!G1481^3</f>
        <v>811.90068811810374</v>
      </c>
      <c r="R1481" s="57">
        <f t="shared" si="138"/>
        <v>0</v>
      </c>
      <c r="S1481" s="58">
        <f t="shared" si="139"/>
        <v>5.031155970126657E-4</v>
      </c>
      <c r="T1481" s="58">
        <f>IF(D1481&lt;Overview!$F$18,(1-Overview!$F$9)*'='!Q1481-'='!D1481*'='!O1481,0)</f>
        <v>0</v>
      </c>
      <c r="U1481" s="54">
        <f>IF(D1481&gt;=Overview!$F$18,(1-Overview!$F$9)*'='!Q1481-Overview!$F$18*'='!O1481,0)</f>
        <v>68.75444509453061</v>
      </c>
      <c r="V1481" s="2"/>
      <c r="W1481" s="112">
        <f>G1481/Overview!$F$19</f>
        <v>5.1914740440962417</v>
      </c>
      <c r="X1481" s="60">
        <f>G1481^3*(1+H1481*Overview!$F$38)</f>
        <v>54.650390857930681</v>
      </c>
      <c r="Y1481" s="61">
        <f>G1481^3*Overview!$F$42*(1+Overview!$F$38*H1481)+I1481*Overview!$F$39/Overview!$F$40</f>
        <v>5.024221263725984</v>
      </c>
    </row>
    <row r="1482" spans="1:25">
      <c r="A1482" s="34">
        <v>1479</v>
      </c>
      <c r="B1482">
        <v>1</v>
      </c>
      <c r="C1482">
        <v>24</v>
      </c>
      <c r="D1482" s="149">
        <f t="shared" si="140"/>
        <v>178.09744310451387</v>
      </c>
      <c r="E1482" s="125">
        <f>B1482/(B1482+Overview!$F$22)</f>
        <v>0.58823529411764708</v>
      </c>
      <c r="F1482" s="118">
        <f>EXP(Overview!$F$21/Overview!$F$5-Overview!$F$21/('='!C1482+273.15))</f>
        <v>1.2060497570954571</v>
      </c>
      <c r="G1482" s="77">
        <f t="shared" si="141"/>
        <v>3.5166884856633973</v>
      </c>
      <c r="H1482" s="115">
        <f t="shared" si="142"/>
        <v>0.58823529411764708</v>
      </c>
      <c r="I1482" s="80">
        <f>IF((A1482-Overview!$F$43)/365=ROUND((A1482-Overview!$F$43)/365,0),I1481*0.05,I1481+U1481)</f>
        <v>2500.8610384720532</v>
      </c>
      <c r="J1482" s="70">
        <f>IF(D1482&lt;Overview!$F$16,1,'='!G1482/Overview!$F$26)</f>
        <v>152.23759678196527</v>
      </c>
      <c r="K1482" s="71">
        <f>IF(D1482&lt;Overview!$F$17,'='!G1482/Overview!$F$26,Overview!$F$33)</f>
        <v>9.1428571428571423</v>
      </c>
      <c r="L1482" s="72">
        <f t="shared" si="143"/>
        <v>9.1428571428571423</v>
      </c>
      <c r="M1482" s="81">
        <f>MIN(1,Overview!$F$44*F1482*(G1482-Overview!$F$25)^2+0.2)</f>
        <v>1</v>
      </c>
      <c r="N1482" s="48">
        <f>L1482*F1482*Overview!$F$8</f>
        <v>0.12482270400293095</v>
      </c>
      <c r="O1482" s="48">
        <f>F1482*Overview!$F$6</f>
        <v>2.3686817229354781E-3</v>
      </c>
      <c r="P1482" s="122">
        <f>N1482*(H1482/G1482-(1+Overview!$F$35/'='!G1482)/(Overview!$F$37*Overview!$F$33))/('='!H1482+Overview!$F$36)</f>
        <v>4.2838450954402424E-4</v>
      </c>
      <c r="Q1482" s="128">
        <f>(N1482/G1482-P1482)*H1482*Overview!$F$29*'='!G1482^3</f>
        <v>812.15182991865584</v>
      </c>
      <c r="R1482" s="57">
        <f t="shared" si="138"/>
        <v>0</v>
      </c>
      <c r="S1482" s="58">
        <f t="shared" si="139"/>
        <v>5.0216495738334397E-4</v>
      </c>
      <c r="T1482" s="58">
        <f>IF(D1482&lt;Overview!$F$18,(1-Overview!$F$9)*'='!Q1482-'='!D1482*'='!O1482,0)</f>
        <v>0</v>
      </c>
      <c r="U1482" s="54">
        <f>IF(D1482&gt;=Overview!$F$18,(1-Overview!$F$9)*'='!Q1482-Overview!$F$18*'='!O1482,0)</f>
        <v>68.775842375937657</v>
      </c>
      <c r="V1482" s="2"/>
      <c r="W1482" s="112">
        <f>G1482/Overview!$F$19</f>
        <v>5.1922168694277238</v>
      </c>
      <c r="X1482" s="60">
        <f>G1482^3*(1+H1482*Overview!$F$38)</f>
        <v>54.673853271474904</v>
      </c>
      <c r="Y1482" s="61">
        <f>G1482^3*Overview!$F$42*(1+Overview!$F$38*H1482)+I1482*Overview!$F$39/Overview!$F$40</f>
        <v>5.0293205741045268</v>
      </c>
    </row>
    <row r="1483" spans="1:25">
      <c r="A1483" s="34">
        <v>1480</v>
      </c>
      <c r="B1483">
        <v>1</v>
      </c>
      <c r="C1483">
        <v>24</v>
      </c>
      <c r="D1483" s="149">
        <f t="shared" si="140"/>
        <v>178.09744310451387</v>
      </c>
      <c r="E1483" s="125">
        <f>B1483/(B1483+Overview!$F$22)</f>
        <v>0.58823529411764708</v>
      </c>
      <c r="F1483" s="118">
        <f>EXP(Overview!$F$21/Overview!$F$5-Overview!$F$21/('='!C1483+273.15))</f>
        <v>1.2060497570954571</v>
      </c>
      <c r="G1483" s="77">
        <f t="shared" si="141"/>
        <v>3.5171906506207806</v>
      </c>
      <c r="H1483" s="115">
        <f t="shared" si="142"/>
        <v>0.58823529411764708</v>
      </c>
      <c r="I1483" s="80">
        <f>IF((A1483-Overview!$F$43)/365=ROUND((A1483-Overview!$F$43)/365,0),I1482*0.05,I1482+U1482)</f>
        <v>2569.6368808479911</v>
      </c>
      <c r="J1483" s="70">
        <f>IF(D1483&lt;Overview!$F$16,1,'='!G1483/Overview!$F$26)</f>
        <v>152.25933552470912</v>
      </c>
      <c r="K1483" s="71">
        <f>IF(D1483&lt;Overview!$F$17,'='!G1483/Overview!$F$26,Overview!$F$33)</f>
        <v>9.1428571428571423</v>
      </c>
      <c r="L1483" s="72">
        <f t="shared" si="143"/>
        <v>9.1428571428571423</v>
      </c>
      <c r="M1483" s="81">
        <f>MIN(1,Overview!$F$44*F1483*(G1483-Overview!$F$25)^2+0.2)</f>
        <v>1</v>
      </c>
      <c r="N1483" s="48">
        <f>L1483*F1483*Overview!$F$8</f>
        <v>0.12482270400293095</v>
      </c>
      <c r="O1483" s="48">
        <f>F1483*Overview!$F$6</f>
        <v>2.3686817229354781E-3</v>
      </c>
      <c r="P1483" s="122">
        <f>N1483*(H1483/G1483-(1+Overview!$F$35/'='!G1483)/(Overview!$F$37*Overview!$F$33))/('='!H1483+Overview!$F$36)</f>
        <v>4.2751402791110126E-4</v>
      </c>
      <c r="Q1483" s="128">
        <f>(N1483/G1483-P1483)*H1483*Overview!$F$29*'='!G1483^3</f>
        <v>812.40254105497775</v>
      </c>
      <c r="R1483" s="57">
        <f t="shared" si="138"/>
        <v>0</v>
      </c>
      <c r="S1483" s="58">
        <f t="shared" si="139"/>
        <v>5.0121611399271888E-4</v>
      </c>
      <c r="T1483" s="58">
        <f>IF(D1483&lt;Overview!$F$18,(1-Overview!$F$9)*'='!Q1483-'='!D1483*'='!O1483,0)</f>
        <v>0</v>
      </c>
      <c r="U1483" s="54">
        <f>IF(D1483&gt;=Overview!$F$18,(1-Overview!$F$9)*'='!Q1483-Overview!$F$18*'='!O1483,0)</f>
        <v>68.797202964752273</v>
      </c>
      <c r="V1483" s="2"/>
      <c r="W1483" s="112">
        <f>G1483/Overview!$F$19</f>
        <v>5.1929582911867422</v>
      </c>
      <c r="X1483" s="60">
        <f>G1483^3*(1+H1483*Overview!$F$38)</f>
        <v>54.697278047912199</v>
      </c>
      <c r="Y1483" s="61">
        <f>G1483^3*Overview!$F$42*(1+Overview!$F$38*H1483)+I1483*Overview!$F$39/Overview!$F$40</f>
        <v>5.034417426952583</v>
      </c>
    </row>
    <row r="1484" spans="1:25">
      <c r="A1484" s="34">
        <v>1481</v>
      </c>
      <c r="B1484">
        <v>1</v>
      </c>
      <c r="C1484">
        <v>24</v>
      </c>
      <c r="D1484" s="149">
        <f t="shared" si="140"/>
        <v>178.09744310451387</v>
      </c>
      <c r="E1484" s="125">
        <f>B1484/(B1484+Overview!$F$22)</f>
        <v>0.58823529411764708</v>
      </c>
      <c r="F1484" s="118">
        <f>EXP(Overview!$F$21/Overview!$F$5-Overview!$F$21/('='!C1484+273.15))</f>
        <v>1.2060497570954571</v>
      </c>
      <c r="G1484" s="77">
        <f t="shared" si="141"/>
        <v>3.5176918667347734</v>
      </c>
      <c r="H1484" s="115">
        <f t="shared" si="142"/>
        <v>0.58823529411764708</v>
      </c>
      <c r="I1484" s="80">
        <f>IF((A1484-Overview!$F$43)/365=ROUND((A1484-Overview!$F$43)/365,0),I1483*0.05,I1483+U1483)</f>
        <v>2638.4340838127432</v>
      </c>
      <c r="J1484" s="70">
        <f>IF(D1484&lt;Overview!$F$16,1,'='!G1484/Overview!$F$26)</f>
        <v>152.28103319198155</v>
      </c>
      <c r="K1484" s="71">
        <f>IF(D1484&lt;Overview!$F$17,'='!G1484/Overview!$F$26,Overview!$F$33)</f>
        <v>9.1428571428571423</v>
      </c>
      <c r="L1484" s="72">
        <f t="shared" si="143"/>
        <v>9.1428571428571423</v>
      </c>
      <c r="M1484" s="81">
        <f>MIN(1,Overview!$F$44*F1484*(G1484-Overview!$F$25)^2+0.2)</f>
        <v>1</v>
      </c>
      <c r="N1484" s="48">
        <f>L1484*F1484*Overview!$F$8</f>
        <v>0.12482270400293095</v>
      </c>
      <c r="O1484" s="48">
        <f>F1484*Overview!$F$6</f>
        <v>2.3686817229354781E-3</v>
      </c>
      <c r="P1484" s="122">
        <f>N1484*(H1484/G1484-(1+Overview!$F$35/'='!G1484)/(Overview!$F$37*Overview!$F$33))/('='!H1484+Overview!$F$36)</f>
        <v>4.2664543888361203E-4</v>
      </c>
      <c r="Q1484" s="128">
        <f>(N1484/G1484-P1484)*H1484*Overview!$F$29*'='!G1484^3</f>
        <v>812.65282217747244</v>
      </c>
      <c r="R1484" s="57">
        <f t="shared" si="138"/>
        <v>0</v>
      </c>
      <c r="S1484" s="58">
        <f t="shared" si="139"/>
        <v>5.0026906344678994E-4</v>
      </c>
      <c r="T1484" s="58">
        <f>IF(D1484&lt;Overview!$F$18,(1-Overview!$F$9)*'='!Q1484-'='!D1484*'='!O1484,0)</f>
        <v>0</v>
      </c>
      <c r="U1484" s="54">
        <f>IF(D1484&gt;=Overview!$F$18,(1-Overview!$F$9)*'='!Q1484-Overview!$F$18*'='!O1484,0)</f>
        <v>68.818526916388819</v>
      </c>
      <c r="V1484" s="2"/>
      <c r="W1484" s="112">
        <f>G1484/Overview!$F$19</f>
        <v>5.1936983120253553</v>
      </c>
      <c r="X1484" s="60">
        <f>G1484^3*(1+H1484*Overview!$F$38)</f>
        <v>54.720665234033014</v>
      </c>
      <c r="Y1484" s="61">
        <f>G1484^3*Overview!$F$42*(1+Overview!$F$38*H1484)+I1484*Overview!$F$39/Overview!$F$40</f>
        <v>5.0395118248868345</v>
      </c>
    </row>
    <row r="1485" spans="1:25">
      <c r="A1485" s="34">
        <v>1482</v>
      </c>
      <c r="B1485">
        <v>1</v>
      </c>
      <c r="C1485">
        <v>24</v>
      </c>
      <c r="D1485" s="149">
        <f t="shared" si="140"/>
        <v>178.09744310451387</v>
      </c>
      <c r="E1485" s="125">
        <f>B1485/(B1485+Overview!$F$22)</f>
        <v>0.58823529411764708</v>
      </c>
      <c r="F1485" s="118">
        <f>EXP(Overview!$F$21/Overview!$F$5-Overview!$F$21/('='!C1485+273.15))</f>
        <v>1.2060497570954571</v>
      </c>
      <c r="G1485" s="77">
        <f t="shared" si="141"/>
        <v>3.5181921357982202</v>
      </c>
      <c r="H1485" s="115">
        <f t="shared" si="142"/>
        <v>0.58823529411764708</v>
      </c>
      <c r="I1485" s="80">
        <f>IF((A1485-Overview!$F$43)/365=ROUND((A1485-Overview!$F$43)/365,0),I1484*0.05,I1484+U1484)</f>
        <v>2707.2526107291319</v>
      </c>
      <c r="J1485" s="70">
        <f>IF(D1485&lt;Overview!$F$16,1,'='!G1485/Overview!$F$26)</f>
        <v>152.30268986139481</v>
      </c>
      <c r="K1485" s="71">
        <f>IF(D1485&lt;Overview!$F$17,'='!G1485/Overview!$F$26,Overview!$F$33)</f>
        <v>9.1428571428571423</v>
      </c>
      <c r="L1485" s="72">
        <f t="shared" si="143"/>
        <v>9.1428571428571423</v>
      </c>
      <c r="M1485" s="81">
        <f>MIN(1,Overview!$F$44*F1485*(G1485-Overview!$F$25)^2+0.2)</f>
        <v>1</v>
      </c>
      <c r="N1485" s="48">
        <f>L1485*F1485*Overview!$F$8</f>
        <v>0.12482270400293095</v>
      </c>
      <c r="O1485" s="48">
        <f>F1485*Overview!$F$6</f>
        <v>2.3686817229354781E-3</v>
      </c>
      <c r="P1485" s="122">
        <f>N1485*(H1485/G1485-(1+Overview!$F$35/'='!G1485)/(Overview!$F$37*Overview!$F$33))/('='!H1485+Overview!$F$36)</f>
        <v>4.2577873784429784E-4</v>
      </c>
      <c r="Q1485" s="128">
        <f>(N1485/G1485-P1485)*H1485*Overview!$F$29*'='!G1485^3</f>
        <v>812.90267393591705</v>
      </c>
      <c r="R1485" s="57">
        <f t="shared" si="138"/>
        <v>0</v>
      </c>
      <c r="S1485" s="58">
        <f t="shared" si="139"/>
        <v>4.9932380235796694E-4</v>
      </c>
      <c r="T1485" s="58">
        <f>IF(D1485&lt;Overview!$F$18,(1-Overview!$F$9)*'='!Q1485-'='!D1485*'='!O1485,0)</f>
        <v>0</v>
      </c>
      <c r="U1485" s="54">
        <f>IF(D1485&gt;=Overview!$F$18,(1-Overview!$F$9)*'='!Q1485-Overview!$F$18*'='!O1485,0)</f>
        <v>68.839814286208309</v>
      </c>
      <c r="V1485" s="2"/>
      <c r="W1485" s="112">
        <f>G1485/Overview!$F$19</f>
        <v>5.1944369345906098</v>
      </c>
      <c r="X1485" s="60">
        <f>G1485^3*(1+H1485*Overview!$F$38)</f>
        <v>54.744014876625819</v>
      </c>
      <c r="Y1485" s="61">
        <f>G1485^3*Overview!$F$42*(1+Overview!$F$38*H1485)+I1485*Overview!$F$39/Overview!$F$40</f>
        <v>5.044603770526189</v>
      </c>
    </row>
    <row r="1486" spans="1:25">
      <c r="A1486" s="34">
        <v>1483</v>
      </c>
      <c r="B1486">
        <v>1</v>
      </c>
      <c r="C1486">
        <v>24</v>
      </c>
      <c r="D1486" s="149">
        <f t="shared" si="140"/>
        <v>178.09744310451387</v>
      </c>
      <c r="E1486" s="125">
        <f>B1486/(B1486+Overview!$F$22)</f>
        <v>0.58823529411764708</v>
      </c>
      <c r="F1486" s="118">
        <f>EXP(Overview!$F$21/Overview!$F$5-Overview!$F$21/('='!C1486+273.15))</f>
        <v>1.2060497570954571</v>
      </c>
      <c r="G1486" s="77">
        <f t="shared" si="141"/>
        <v>3.5186914596005781</v>
      </c>
      <c r="H1486" s="115">
        <f t="shared" si="142"/>
        <v>0.58823529411764708</v>
      </c>
      <c r="I1486" s="80">
        <f>IF((A1486-Overview!$F$43)/365=ROUND((A1486-Overview!$F$43)/365,0),I1485*0.05,I1485+U1485)</f>
        <v>2776.0924250153403</v>
      </c>
      <c r="J1486" s="70">
        <f>IF(D1486&lt;Overview!$F$16,1,'='!G1486/Overview!$F$26)</f>
        <v>152.32430561041465</v>
      </c>
      <c r="K1486" s="71">
        <f>IF(D1486&lt;Overview!$F$17,'='!G1486/Overview!$F$26,Overview!$F$33)</f>
        <v>9.1428571428571423</v>
      </c>
      <c r="L1486" s="72">
        <f t="shared" si="143"/>
        <v>9.1428571428571423</v>
      </c>
      <c r="M1486" s="81">
        <f>MIN(1,Overview!$F$44*F1486*(G1486-Overview!$F$25)^2+0.2)</f>
        <v>1</v>
      </c>
      <c r="N1486" s="48">
        <f>L1486*F1486*Overview!$F$8</f>
        <v>0.12482270400293095</v>
      </c>
      <c r="O1486" s="48">
        <f>F1486*Overview!$F$6</f>
        <v>2.3686817229354781E-3</v>
      </c>
      <c r="P1486" s="122">
        <f>N1486*(H1486/G1486-(1+Overview!$F$35/'='!G1486)/(Overview!$F$37*Overview!$F$33))/('='!H1486+Overview!$F$36)</f>
        <v>4.2491392018921082E-4</v>
      </c>
      <c r="Q1486" s="128">
        <f>(N1486/G1486-P1486)*H1486*Overview!$F$29*'='!G1486^3</f>
        <v>813.15209697946261</v>
      </c>
      <c r="R1486" s="57">
        <f t="shared" si="138"/>
        <v>0</v>
      </c>
      <c r="S1486" s="58">
        <f t="shared" si="139"/>
        <v>4.9838032734505924E-4</v>
      </c>
      <c r="T1486" s="58">
        <f>IF(D1486&lt;Overview!$F$18,(1-Overview!$F$9)*'='!Q1486-'='!D1486*'='!O1486,0)</f>
        <v>0</v>
      </c>
      <c r="U1486" s="54">
        <f>IF(D1486&gt;=Overview!$F$18,(1-Overview!$F$9)*'='!Q1486-Overview!$F$18*'='!O1486,0)</f>
        <v>68.861065129518394</v>
      </c>
      <c r="V1486" s="2"/>
      <c r="W1486" s="112">
        <f>G1486/Overview!$F$19</f>
        <v>5.1951741615245508</v>
      </c>
      <c r="X1486" s="60">
        <f>G1486^3*(1+H1486*Overview!$F$38)</f>
        <v>54.767327022476827</v>
      </c>
      <c r="Y1486" s="61">
        <f>G1486^3*Overview!$F$42*(1+Overview!$F$38*H1486)+I1486*Overview!$F$39/Overview!$F$40</f>
        <v>5.0496932664917633</v>
      </c>
    </row>
    <row r="1487" spans="1:25">
      <c r="A1487" s="34">
        <v>1484</v>
      </c>
      <c r="B1487">
        <v>1</v>
      </c>
      <c r="C1487">
        <v>24</v>
      </c>
      <c r="D1487" s="149">
        <f t="shared" si="140"/>
        <v>178.09744310451387</v>
      </c>
      <c r="E1487" s="125">
        <f>B1487/(B1487+Overview!$F$22)</f>
        <v>0.58823529411764708</v>
      </c>
      <c r="F1487" s="118">
        <f>EXP(Overview!$F$21/Overview!$F$5-Overview!$F$21/('='!C1487+273.15))</f>
        <v>1.2060497570954571</v>
      </c>
      <c r="G1487" s="77">
        <f t="shared" si="141"/>
        <v>3.5191898399279231</v>
      </c>
      <c r="H1487" s="115">
        <f t="shared" si="142"/>
        <v>0.58823529411764708</v>
      </c>
      <c r="I1487" s="80">
        <f>IF((A1487-Overview!$F$43)/365=ROUND((A1487-Overview!$F$43)/365,0),I1486*0.05,I1486+U1486)</f>
        <v>2844.9534901448587</v>
      </c>
      <c r="J1487" s="70">
        <f>IF(D1487&lt;Overview!$F$16,1,'='!G1487/Overview!$F$26)</f>
        <v>152.34588051636032</v>
      </c>
      <c r="K1487" s="71">
        <f>IF(D1487&lt;Overview!$F$17,'='!G1487/Overview!$F$26,Overview!$F$33)</f>
        <v>9.1428571428571423</v>
      </c>
      <c r="L1487" s="72">
        <f t="shared" si="143"/>
        <v>9.1428571428571423</v>
      </c>
      <c r="M1487" s="81">
        <f>MIN(1,Overview!$F$44*F1487*(G1487-Overview!$F$25)^2+0.2)</f>
        <v>1</v>
      </c>
      <c r="N1487" s="48">
        <f>L1487*F1487*Overview!$F$8</f>
        <v>0.12482270400293095</v>
      </c>
      <c r="O1487" s="48">
        <f>F1487*Overview!$F$6</f>
        <v>2.3686817229354781E-3</v>
      </c>
      <c r="P1487" s="122">
        <f>N1487*(H1487/G1487-(1+Overview!$F$35/'='!G1487)/(Overview!$F$37*Overview!$F$33))/('='!H1487+Overview!$F$36)</f>
        <v>4.240509813276721E-4</v>
      </c>
      <c r="Q1487" s="128">
        <f>(N1487/G1487-P1487)*H1487*Overview!$F$29*'='!G1487^3</f>
        <v>813.40109195663319</v>
      </c>
      <c r="R1487" s="57">
        <f t="shared" si="138"/>
        <v>0</v>
      </c>
      <c r="S1487" s="58">
        <f t="shared" si="139"/>
        <v>4.9743863503326968E-4</v>
      </c>
      <c r="T1487" s="58">
        <f>IF(D1487&lt;Overview!$F$18,(1-Overview!$F$9)*'='!Q1487-'='!D1487*'='!O1487,0)</f>
        <v>0</v>
      </c>
      <c r="U1487" s="54">
        <f>IF(D1487&gt;=Overview!$F$18,(1-Overview!$F$9)*'='!Q1487-Overview!$F$18*'='!O1487,0)</f>
        <v>68.882279501573322</v>
      </c>
      <c r="V1487" s="2"/>
      <c r="W1487" s="112">
        <f>G1487/Overview!$F$19</f>
        <v>5.1959099954642305</v>
      </c>
      <c r="X1487" s="60">
        <f>G1487^3*(1+H1487*Overview!$F$38)</f>
        <v>54.790601718369736</v>
      </c>
      <c r="Y1487" s="61">
        <f>G1487^3*Overview!$F$42*(1+Overview!$F$38*H1487)+I1487*Overview!$F$39/Overview!$F$40</f>
        <v>5.0547803154068429</v>
      </c>
    </row>
    <row r="1488" spans="1:25">
      <c r="A1488" s="34">
        <v>1485</v>
      </c>
      <c r="B1488">
        <v>1</v>
      </c>
      <c r="C1488">
        <v>24</v>
      </c>
      <c r="D1488" s="149">
        <f t="shared" si="140"/>
        <v>178.09744310451387</v>
      </c>
      <c r="E1488" s="125">
        <f>B1488/(B1488+Overview!$F$22)</f>
        <v>0.58823529411764708</v>
      </c>
      <c r="F1488" s="118">
        <f>EXP(Overview!$F$21/Overview!$F$5-Overview!$F$21/('='!C1488+273.15))</f>
        <v>1.2060497570954571</v>
      </c>
      <c r="G1488" s="77">
        <f t="shared" si="141"/>
        <v>3.5196872785629565</v>
      </c>
      <c r="H1488" s="115">
        <f t="shared" si="142"/>
        <v>0.58823529411764708</v>
      </c>
      <c r="I1488" s="80">
        <f>IF((A1488-Overview!$F$43)/365=ROUND((A1488-Overview!$F$43)/365,0),I1487*0.05,I1487+U1487)</f>
        <v>2913.8357696464323</v>
      </c>
      <c r="J1488" s="70">
        <f>IF(D1488&lt;Overview!$F$16,1,'='!G1488/Overview!$F$26)</f>
        <v>152.36741465640506</v>
      </c>
      <c r="K1488" s="71">
        <f>IF(D1488&lt;Overview!$F$17,'='!G1488/Overview!$F$26,Overview!$F$33)</f>
        <v>9.1428571428571423</v>
      </c>
      <c r="L1488" s="72">
        <f t="shared" si="143"/>
        <v>9.1428571428571423</v>
      </c>
      <c r="M1488" s="81">
        <f>MIN(1,Overview!$F$44*F1488*(G1488-Overview!$F$25)^2+0.2)</f>
        <v>1</v>
      </c>
      <c r="N1488" s="48">
        <f>L1488*F1488*Overview!$F$8</f>
        <v>0.12482270400293095</v>
      </c>
      <c r="O1488" s="48">
        <f>F1488*Overview!$F$6</f>
        <v>2.3686817229354781E-3</v>
      </c>
      <c r="P1488" s="122">
        <f>N1488*(H1488/G1488-(1+Overview!$F$35/'='!G1488)/(Overview!$F$37*Overview!$F$33))/('='!H1488+Overview!$F$36)</f>
        <v>4.2318991668221655E-4</v>
      </c>
      <c r="Q1488" s="128">
        <f>(N1488/G1488-P1488)*H1488*Overview!$F$29*'='!G1488^3</f>
        <v>813.64965951532452</v>
      </c>
      <c r="R1488" s="57">
        <f t="shared" si="138"/>
        <v>0</v>
      </c>
      <c r="S1488" s="58">
        <f t="shared" si="139"/>
        <v>4.9649872205417172E-4</v>
      </c>
      <c r="T1488" s="58">
        <f>IF(D1488&lt;Overview!$F$18,(1-Overview!$F$9)*'='!Q1488-'='!D1488*'='!O1488,0)</f>
        <v>0</v>
      </c>
      <c r="U1488" s="54">
        <f>IF(D1488&gt;=Overview!$F$18,(1-Overview!$F$9)*'='!Q1488-Overview!$F$18*'='!O1488,0)</f>
        <v>68.903457457573822</v>
      </c>
      <c r="V1488" s="2"/>
      <c r="W1488" s="112">
        <f>G1488/Overview!$F$19</f>
        <v>5.1966444390417195</v>
      </c>
      <c r="X1488" s="60">
        <f>G1488^3*(1+H1488*Overview!$F$38)</f>
        <v>54.813839011085378</v>
      </c>
      <c r="Y1488" s="61">
        <f>G1488^3*Overview!$F$42*(1+Overview!$F$38*H1488)+I1488*Overview!$F$39/Overview!$F$40</f>
        <v>5.0598649198968646</v>
      </c>
    </row>
    <row r="1489" spans="1:25">
      <c r="A1489" s="34">
        <v>1486</v>
      </c>
      <c r="B1489">
        <v>1</v>
      </c>
      <c r="C1489">
        <v>24</v>
      </c>
      <c r="D1489" s="149">
        <f t="shared" si="140"/>
        <v>178.09744310451387</v>
      </c>
      <c r="E1489" s="125">
        <f>B1489/(B1489+Overview!$F$22)</f>
        <v>0.58823529411764708</v>
      </c>
      <c r="F1489" s="118">
        <f>EXP(Overview!$F$21/Overview!$F$5-Overview!$F$21/('='!C1489+273.15))</f>
        <v>1.2060497570954571</v>
      </c>
      <c r="G1489" s="77">
        <f t="shared" si="141"/>
        <v>3.5201837772850109</v>
      </c>
      <c r="H1489" s="115">
        <f t="shared" si="142"/>
        <v>0.58823529411764708</v>
      </c>
      <c r="I1489" s="80">
        <f>IF((A1489-Overview!$F$43)/365=ROUND((A1489-Overview!$F$43)/365,0),I1488*0.05,I1488+U1488)</f>
        <v>2982.7392271040062</v>
      </c>
      <c r="J1489" s="70">
        <f>IF(D1489&lt;Overview!$F$16,1,'='!G1489/Overview!$F$26)</f>
        <v>152.38890810757624</v>
      </c>
      <c r="K1489" s="71">
        <f>IF(D1489&lt;Overview!$F$17,'='!G1489/Overview!$F$26,Overview!$F$33)</f>
        <v>9.1428571428571423</v>
      </c>
      <c r="L1489" s="72">
        <f t="shared" si="143"/>
        <v>9.1428571428571423</v>
      </c>
      <c r="M1489" s="81">
        <f>MIN(1,Overview!$F$44*F1489*(G1489-Overview!$F$25)^2+0.2)</f>
        <v>1</v>
      </c>
      <c r="N1489" s="48">
        <f>L1489*F1489*Overview!$F$8</f>
        <v>0.12482270400293095</v>
      </c>
      <c r="O1489" s="48">
        <f>F1489*Overview!$F$6</f>
        <v>2.3686817229354781E-3</v>
      </c>
      <c r="P1489" s="122">
        <f>N1489*(H1489/G1489-(1+Overview!$F$35/'='!G1489)/(Overview!$F$37*Overview!$F$33))/('='!H1489+Overview!$F$36)</f>
        <v>4.2233072168855587E-4</v>
      </c>
      <c r="Q1489" s="128">
        <f>(N1489/G1489-P1489)*H1489*Overview!$F$29*'='!G1489^3</f>
        <v>813.89780030280303</v>
      </c>
      <c r="R1489" s="57">
        <f t="shared" si="138"/>
        <v>0</v>
      </c>
      <c r="S1489" s="58">
        <f t="shared" si="139"/>
        <v>4.9556058504570842E-4</v>
      </c>
      <c r="T1489" s="58">
        <f>IF(D1489&lt;Overview!$F$18,(1-Overview!$F$9)*'='!Q1489-'='!D1489*'='!O1489,0)</f>
        <v>0</v>
      </c>
      <c r="U1489" s="54">
        <f>IF(D1489&gt;=Overview!$F$18,(1-Overview!$F$9)*'='!Q1489-Overview!$F$18*'='!O1489,0)</f>
        <v>68.924599052666991</v>
      </c>
      <c r="V1489" s="2"/>
      <c r="W1489" s="112">
        <f>G1489/Overview!$F$19</f>
        <v>5.1973774948841145</v>
      </c>
      <c r="X1489" s="60">
        <f>G1489^3*(1+H1489*Overview!$F$38)</f>
        <v>54.837038947401489</v>
      </c>
      <c r="Y1489" s="61">
        <f>G1489^3*Overview!$F$42*(1+Overview!$F$38*H1489)+I1489*Overview!$F$39/Overview!$F$40</f>
        <v>5.0649470825893808</v>
      </c>
    </row>
    <row r="1490" spans="1:25">
      <c r="A1490" s="34">
        <v>1487</v>
      </c>
      <c r="B1490">
        <v>1</v>
      </c>
      <c r="C1490">
        <v>24</v>
      </c>
      <c r="D1490" s="149">
        <f t="shared" si="140"/>
        <v>178.09744310451387</v>
      </c>
      <c r="E1490" s="125">
        <f>B1490/(B1490+Overview!$F$22)</f>
        <v>0.58823529411764708</v>
      </c>
      <c r="F1490" s="118">
        <f>EXP(Overview!$F$21/Overview!$F$5-Overview!$F$21/('='!C1490+273.15))</f>
        <v>1.2060497570954571</v>
      </c>
      <c r="G1490" s="77">
        <f t="shared" si="141"/>
        <v>3.5206793378700567</v>
      </c>
      <c r="H1490" s="115">
        <f t="shared" si="142"/>
        <v>0.58823529411764708</v>
      </c>
      <c r="I1490" s="80">
        <f>IF((A1490-Overview!$F$43)/365=ROUND((A1490-Overview!$F$43)/365,0),I1489*0.05,I1489+U1489)</f>
        <v>3051.6638261566732</v>
      </c>
      <c r="J1490" s="70">
        <f>IF(D1490&lt;Overview!$F$16,1,'='!G1490/Overview!$F$26)</f>
        <v>152.4103609467557</v>
      </c>
      <c r="K1490" s="71">
        <f>IF(D1490&lt;Overview!$F$17,'='!G1490/Overview!$F$26,Overview!$F$33)</f>
        <v>9.1428571428571423</v>
      </c>
      <c r="L1490" s="72">
        <f t="shared" si="143"/>
        <v>9.1428571428571423</v>
      </c>
      <c r="M1490" s="81">
        <f>MIN(1,Overview!$F$44*F1490*(G1490-Overview!$F$25)^2+0.2)</f>
        <v>1</v>
      </c>
      <c r="N1490" s="48">
        <f>L1490*F1490*Overview!$F$8</f>
        <v>0.12482270400293095</v>
      </c>
      <c r="O1490" s="48">
        <f>F1490*Overview!$F$6</f>
        <v>2.3686817229354781E-3</v>
      </c>
      <c r="P1490" s="122">
        <f>N1490*(H1490/G1490-(1+Overview!$F$35/'='!G1490)/(Overview!$F$37*Overview!$F$33))/('='!H1490+Overview!$F$36)</f>
        <v>4.2147339179552648E-4</v>
      </c>
      <c r="Q1490" s="128">
        <f>(N1490/G1490-P1490)*H1490*Overview!$F$29*'='!G1490^3</f>
        <v>814.14551496570448</v>
      </c>
      <c r="R1490" s="57">
        <f t="shared" si="138"/>
        <v>0</v>
      </c>
      <c r="S1490" s="58">
        <f t="shared" si="139"/>
        <v>4.9462422065217366E-4</v>
      </c>
      <c r="T1490" s="58">
        <f>IF(D1490&lt;Overview!$F$18,(1-Overview!$F$9)*'='!Q1490-'='!D1490*'='!O1490,0)</f>
        <v>0</v>
      </c>
      <c r="U1490" s="54">
        <f>IF(D1490&gt;=Overview!$F$18,(1-Overview!$F$9)*'='!Q1490-Overview!$F$18*'='!O1490,0)</f>
        <v>68.945704341946197</v>
      </c>
      <c r="V1490" s="2"/>
      <c r="W1490" s="112">
        <f>G1490/Overview!$F$19</f>
        <v>5.1981091656135492</v>
      </c>
      <c r="X1490" s="60">
        <f>G1490^3*(1+H1490*Overview!$F$38)</f>
        <v>54.860201574092351</v>
      </c>
      <c r="Y1490" s="61">
        <f>G1490^3*Overview!$F$42*(1+Overview!$F$38*H1490)+I1490*Overview!$F$39/Overview!$F$40</f>
        <v>5.0700268061140283</v>
      </c>
    </row>
    <row r="1491" spans="1:25">
      <c r="A1491" s="34">
        <v>1488</v>
      </c>
      <c r="B1491">
        <v>1</v>
      </c>
      <c r="C1491">
        <v>24</v>
      </c>
      <c r="D1491" s="149">
        <f t="shared" si="140"/>
        <v>178.09744310451387</v>
      </c>
      <c r="E1491" s="125">
        <f>B1491/(B1491+Overview!$F$22)</f>
        <v>0.58823529411764708</v>
      </c>
      <c r="F1491" s="118">
        <f>EXP(Overview!$F$21/Overview!$F$5-Overview!$F$21/('='!C1491+273.15))</f>
        <v>1.2060497570954571</v>
      </c>
      <c r="G1491" s="77">
        <f t="shared" si="141"/>
        <v>3.521173962090709</v>
      </c>
      <c r="H1491" s="115">
        <f t="shared" si="142"/>
        <v>0.58823529411764708</v>
      </c>
      <c r="I1491" s="80">
        <f>IF((A1491-Overview!$F$43)/365=ROUND((A1491-Overview!$F$43)/365,0),I1490*0.05,I1490+U1490)</f>
        <v>3120.6095304986193</v>
      </c>
      <c r="J1491" s="70">
        <f>IF(D1491&lt;Overview!$F$16,1,'='!G1491/Overview!$F$26)</f>
        <v>152.43177325068004</v>
      </c>
      <c r="K1491" s="71">
        <f>IF(D1491&lt;Overview!$F$17,'='!G1491/Overview!$F$26,Overview!$F$33)</f>
        <v>9.1428571428571423</v>
      </c>
      <c r="L1491" s="72">
        <f t="shared" si="143"/>
        <v>9.1428571428571423</v>
      </c>
      <c r="M1491" s="81">
        <f>MIN(1,Overview!$F$44*F1491*(G1491-Overview!$F$25)^2+0.2)</f>
        <v>1</v>
      </c>
      <c r="N1491" s="48">
        <f>L1491*F1491*Overview!$F$8</f>
        <v>0.12482270400293095</v>
      </c>
      <c r="O1491" s="48">
        <f>F1491*Overview!$F$6</f>
        <v>2.3686817229354781E-3</v>
      </c>
      <c r="P1491" s="122">
        <f>N1491*(H1491/G1491-(1+Overview!$F$35/'='!G1491)/(Overview!$F$37*Overview!$F$33))/('='!H1491+Overview!$F$36)</f>
        <v>4.2061792246504573E-4</v>
      </c>
      <c r="Q1491" s="128">
        <f>(N1491/G1491-P1491)*H1491*Overview!$F$29*'='!G1491^3</f>
        <v>814.39280415003384</v>
      </c>
      <c r="R1491" s="57">
        <f t="shared" si="138"/>
        <v>0</v>
      </c>
      <c r="S1491" s="58">
        <f t="shared" si="139"/>
        <v>4.9368962552420259E-4</v>
      </c>
      <c r="T1491" s="58">
        <f>IF(D1491&lt;Overview!$F$18,(1-Overview!$F$9)*'='!Q1491-'='!D1491*'='!O1491,0)</f>
        <v>0</v>
      </c>
      <c r="U1491" s="54">
        <f>IF(D1491&gt;=Overview!$F$18,(1-Overview!$F$9)*'='!Q1491-Overview!$F$18*'='!O1491,0)</f>
        <v>68.966773380451059</v>
      </c>
      <c r="V1491" s="2"/>
      <c r="W1491" s="112">
        <f>G1491/Overview!$F$19</f>
        <v>5.1988394538472003</v>
      </c>
      <c r="X1491" s="60">
        <f>G1491^3*(1+H1491*Overview!$F$38)</f>
        <v>54.883326937928615</v>
      </c>
      <c r="Y1491" s="61">
        <f>G1491^3*Overview!$F$42*(1+Overview!$F$38*H1491)+I1491*Overview!$F$39/Overview!$F$40</f>
        <v>5.0751040931025146</v>
      </c>
    </row>
    <row r="1492" spans="1:25">
      <c r="A1492" s="34">
        <v>1489</v>
      </c>
      <c r="B1492">
        <v>1</v>
      </c>
      <c r="C1492">
        <v>24</v>
      </c>
      <c r="D1492" s="149">
        <f t="shared" si="140"/>
        <v>178.09744310451387</v>
      </c>
      <c r="E1492" s="125">
        <f>B1492/(B1492+Overview!$F$22)</f>
        <v>0.58823529411764708</v>
      </c>
      <c r="F1492" s="118">
        <f>EXP(Overview!$F$21/Overview!$F$5-Overview!$F$21/('='!C1492+273.15))</f>
        <v>1.2060497570954571</v>
      </c>
      <c r="G1492" s="77">
        <f t="shared" si="141"/>
        <v>3.5216676517162333</v>
      </c>
      <c r="H1492" s="115">
        <f t="shared" si="142"/>
        <v>0.58823529411764708</v>
      </c>
      <c r="I1492" s="80">
        <f>IF((A1492-Overview!$F$43)/365=ROUND((A1492-Overview!$F$43)/365,0),I1491*0.05,I1491+U1491)</f>
        <v>3189.5763038790701</v>
      </c>
      <c r="J1492" s="70">
        <f>IF(D1492&lt;Overview!$F$16,1,'='!G1492/Overview!$F$26)</f>
        <v>152.45314509594084</v>
      </c>
      <c r="K1492" s="71">
        <f>IF(D1492&lt;Overview!$F$17,'='!G1492/Overview!$F$26,Overview!$F$33)</f>
        <v>9.1428571428571423</v>
      </c>
      <c r="L1492" s="72">
        <f t="shared" si="143"/>
        <v>9.1428571428571423</v>
      </c>
      <c r="M1492" s="81">
        <f>MIN(1,Overview!$F$44*F1492*(G1492-Overview!$F$25)^2+0.2)</f>
        <v>1</v>
      </c>
      <c r="N1492" s="48">
        <f>L1492*F1492*Overview!$F$8</f>
        <v>0.12482270400293095</v>
      </c>
      <c r="O1492" s="48">
        <f>F1492*Overview!$F$6</f>
        <v>2.3686817229354781E-3</v>
      </c>
      <c r="P1492" s="122">
        <f>N1492*(H1492/G1492-(1+Overview!$F$35/'='!G1492)/(Overview!$F$37*Overview!$F$33))/('='!H1492+Overview!$F$36)</f>
        <v>4.1976430917206429E-4</v>
      </c>
      <c r="Q1492" s="128">
        <f>(N1492/G1492-P1492)*H1492*Overview!$F$29*'='!G1492^3</f>
        <v>814.63966850116446</v>
      </c>
      <c r="R1492" s="57">
        <f t="shared" si="138"/>
        <v>0</v>
      </c>
      <c r="S1492" s="58">
        <f t="shared" si="139"/>
        <v>4.9275679631875693E-4</v>
      </c>
      <c r="T1492" s="58">
        <f>IF(D1492&lt;Overview!$F$18,(1-Overview!$F$9)*'='!Q1492-'='!D1492*'='!O1492,0)</f>
        <v>0</v>
      </c>
      <c r="U1492" s="54">
        <f>IF(D1492&gt;=Overview!$F$18,(1-Overview!$F$9)*'='!Q1492-Overview!$F$18*'='!O1492,0)</f>
        <v>68.987806223167382</v>
      </c>
      <c r="V1492" s="2"/>
      <c r="W1492" s="112">
        <f>G1492/Overview!$F$19</f>
        <v>5.1995683621973026</v>
      </c>
      <c r="X1492" s="60">
        <f>G1492^3*(1+H1492*Overview!$F$38)</f>
        <v>54.906415085676912</v>
      </c>
      <c r="Y1492" s="61">
        <f>G1492^3*Overview!$F$42*(1+Overview!$F$38*H1492)+I1492*Overview!$F$39/Overview!$F$40</f>
        <v>5.0801789461885765</v>
      </c>
    </row>
    <row r="1493" spans="1:25">
      <c r="A1493" s="34">
        <v>1490</v>
      </c>
      <c r="B1493">
        <v>1</v>
      </c>
      <c r="C1493">
        <v>24</v>
      </c>
      <c r="D1493" s="149">
        <f t="shared" si="140"/>
        <v>178.09744310451387</v>
      </c>
      <c r="E1493" s="125">
        <f>B1493/(B1493+Overview!$F$22)</f>
        <v>0.58823529411764708</v>
      </c>
      <c r="F1493" s="118">
        <f>EXP(Overview!$F$21/Overview!$F$5-Overview!$F$21/('='!C1493+273.15))</f>
        <v>1.2060497570954571</v>
      </c>
      <c r="G1493" s="77">
        <f t="shared" si="141"/>
        <v>3.5221604085125522</v>
      </c>
      <c r="H1493" s="115">
        <f t="shared" si="142"/>
        <v>0.58823529411764708</v>
      </c>
      <c r="I1493" s="80">
        <f>IF((A1493-Overview!$F$43)/365=ROUND((A1493-Overview!$F$43)/365,0),I1492*0.05,I1492+U1492)</f>
        <v>3258.5641101022375</v>
      </c>
      <c r="J1493" s="70">
        <f>IF(D1493&lt;Overview!$F$16,1,'='!G1493/Overview!$F$26)</f>
        <v>152.47447655898495</v>
      </c>
      <c r="K1493" s="71">
        <f>IF(D1493&lt;Overview!$F$17,'='!G1493/Overview!$F$26,Overview!$F$33)</f>
        <v>9.1428571428571423</v>
      </c>
      <c r="L1493" s="72">
        <f t="shared" si="143"/>
        <v>9.1428571428571423</v>
      </c>
      <c r="M1493" s="81">
        <f>MIN(1,Overview!$F$44*F1493*(G1493-Overview!$F$25)^2+0.2)</f>
        <v>1</v>
      </c>
      <c r="N1493" s="48">
        <f>L1493*F1493*Overview!$F$8</f>
        <v>0.12482270400293095</v>
      </c>
      <c r="O1493" s="48">
        <f>F1493*Overview!$F$6</f>
        <v>2.3686817229354781E-3</v>
      </c>
      <c r="P1493" s="122">
        <f>N1493*(H1493/G1493-(1+Overview!$F$35/'='!G1493)/(Overview!$F$37*Overview!$F$33))/('='!H1493+Overview!$F$36)</f>
        <v>4.1891254740452402E-4</v>
      </c>
      <c r="Q1493" s="128">
        <f>(N1493/G1493-P1493)*H1493*Overview!$F$29*'='!G1493^3</f>
        <v>814.8861086638359</v>
      </c>
      <c r="R1493" s="57">
        <f t="shared" si="138"/>
        <v>0</v>
      </c>
      <c r="S1493" s="58">
        <f t="shared" si="139"/>
        <v>4.9182572969911742E-4</v>
      </c>
      <c r="T1493" s="58">
        <f>IF(D1493&lt;Overview!$F$18,(1-Overview!$F$9)*'='!Q1493-'='!D1493*'='!O1493,0)</f>
        <v>0</v>
      </c>
      <c r="U1493" s="54">
        <f>IF(D1493&gt;=Overview!$F$18,(1-Overview!$F$9)*'='!Q1493-Overview!$F$18*'='!O1493,0)</f>
        <v>69.008802925026998</v>
      </c>
      <c r="V1493" s="2"/>
      <c r="W1493" s="112">
        <f>G1493/Overview!$F$19</f>
        <v>5.2002958932711536</v>
      </c>
      <c r="X1493" s="60">
        <f>G1493^3*(1+H1493*Overview!$F$38)</f>
        <v>54.929466064099643</v>
      </c>
      <c r="Y1493" s="61">
        <f>G1493^3*Overview!$F$42*(1+Overview!$F$38*H1493)+I1493*Overview!$F$39/Overview!$F$40</f>
        <v>5.0852513680079561</v>
      </c>
    </row>
    <row r="1494" spans="1:25">
      <c r="A1494" s="34">
        <v>1491</v>
      </c>
      <c r="B1494">
        <v>1</v>
      </c>
      <c r="C1494">
        <v>24</v>
      </c>
      <c r="D1494" s="149">
        <f t="shared" si="140"/>
        <v>178.09744310451387</v>
      </c>
      <c r="E1494" s="125">
        <f>B1494/(B1494+Overview!$F$22)</f>
        <v>0.58823529411764708</v>
      </c>
      <c r="F1494" s="118">
        <f>EXP(Overview!$F$21/Overview!$F$5-Overview!$F$21/('='!C1494+273.15))</f>
        <v>1.2060497570954571</v>
      </c>
      <c r="G1494" s="77">
        <f t="shared" si="141"/>
        <v>3.5226522342422513</v>
      </c>
      <c r="H1494" s="115">
        <f t="shared" si="142"/>
        <v>0.58823529411764708</v>
      </c>
      <c r="I1494" s="80">
        <f>IF((A1494-Overview!$F$43)/365=ROUND((A1494-Overview!$F$43)/365,0),I1493*0.05,I1493+U1493)</f>
        <v>3327.5729130272643</v>
      </c>
      <c r="J1494" s="70">
        <f>IF(D1494&lt;Overview!$F$16,1,'='!G1494/Overview!$F$26)</f>
        <v>152.49576771611478</v>
      </c>
      <c r="K1494" s="71">
        <f>IF(D1494&lt;Overview!$F$17,'='!G1494/Overview!$F$26,Overview!$F$33)</f>
        <v>9.1428571428571423</v>
      </c>
      <c r="L1494" s="72">
        <f t="shared" si="143"/>
        <v>9.1428571428571423</v>
      </c>
      <c r="M1494" s="81">
        <f>MIN(1,Overview!$F$44*F1494*(G1494-Overview!$F$25)^2+0.2)</f>
        <v>1</v>
      </c>
      <c r="N1494" s="48">
        <f>L1494*F1494*Overview!$F$8</f>
        <v>0.12482270400293095</v>
      </c>
      <c r="O1494" s="48">
        <f>F1494*Overview!$F$6</f>
        <v>2.3686817229354781E-3</v>
      </c>
      <c r="P1494" s="122">
        <f>N1494*(H1494/G1494-(1+Overview!$F$35/'='!G1494)/(Overview!$F$37*Overview!$F$33))/('='!H1494+Overview!$F$36)</f>
        <v>4.1806263266330989E-4</v>
      </c>
      <c r="Q1494" s="128">
        <f>(N1494/G1494-P1494)*H1494*Overview!$F$29*'='!G1494^3</f>
        <v>815.13212528215331</v>
      </c>
      <c r="R1494" s="57">
        <f t="shared" si="138"/>
        <v>0</v>
      </c>
      <c r="S1494" s="58">
        <f t="shared" si="139"/>
        <v>4.9089642233486879E-4</v>
      </c>
      <c r="T1494" s="58">
        <f>IF(D1494&lt;Overview!$F$18,(1-Overview!$F$9)*'='!Q1494-'='!D1494*'='!O1494,0)</f>
        <v>0</v>
      </c>
      <c r="U1494" s="54">
        <f>IF(D1494&gt;=Overview!$F$18,(1-Overview!$F$9)*'='!Q1494-Overview!$F$18*'='!O1494,0)</f>
        <v>69.029763540907638</v>
      </c>
      <c r="V1494" s="2"/>
      <c r="W1494" s="112">
        <f>G1494/Overview!$F$19</f>
        <v>5.2010220496711224</v>
      </c>
      <c r="X1494" s="60">
        <f>G1494^3*(1+H1494*Overview!$F$38)</f>
        <v>54.952479919954648</v>
      </c>
      <c r="Y1494" s="61">
        <f>G1494^3*Overview!$F$42*(1+Overview!$F$38*H1494)+I1494*Overview!$F$39/Overview!$F$40</f>
        <v>5.0903213611983755</v>
      </c>
    </row>
    <row r="1495" spans="1:25">
      <c r="A1495" s="34">
        <v>1492</v>
      </c>
      <c r="B1495">
        <v>1</v>
      </c>
      <c r="C1495">
        <v>24</v>
      </c>
      <c r="D1495" s="149">
        <f t="shared" si="140"/>
        <v>178.09744310451387</v>
      </c>
      <c r="E1495" s="125">
        <f>B1495/(B1495+Overview!$F$22)</f>
        <v>0.58823529411764708</v>
      </c>
      <c r="F1495" s="118">
        <f>EXP(Overview!$F$21/Overview!$F$5-Overview!$F$21/('='!C1495+273.15))</f>
        <v>1.2060497570954571</v>
      </c>
      <c r="G1495" s="77">
        <f t="shared" si="141"/>
        <v>3.523143130664586</v>
      </c>
      <c r="H1495" s="115">
        <f t="shared" si="142"/>
        <v>0.58823529411764708</v>
      </c>
      <c r="I1495" s="80">
        <f>IF((A1495-Overview!$F$43)/365=ROUND((A1495-Overview!$F$43)/365,0),I1494*0.05,I1494+U1494)</f>
        <v>3396.6026765681718</v>
      </c>
      <c r="J1495" s="70">
        <f>IF(D1495&lt;Overview!$F$16,1,'='!G1495/Overview!$F$26)</f>
        <v>152.51701864348857</v>
      </c>
      <c r="K1495" s="71">
        <f>IF(D1495&lt;Overview!$F$17,'='!G1495/Overview!$F$26,Overview!$F$33)</f>
        <v>9.1428571428571423</v>
      </c>
      <c r="L1495" s="72">
        <f t="shared" si="143"/>
        <v>9.1428571428571423</v>
      </c>
      <c r="M1495" s="81">
        <f>MIN(1,Overview!$F$44*F1495*(G1495-Overview!$F$25)^2+0.2)</f>
        <v>1</v>
      </c>
      <c r="N1495" s="48">
        <f>L1495*F1495*Overview!$F$8</f>
        <v>0.12482270400293095</v>
      </c>
      <c r="O1495" s="48">
        <f>F1495*Overview!$F$6</f>
        <v>2.3686817229354781E-3</v>
      </c>
      <c r="P1495" s="122">
        <f>N1495*(H1495/G1495-(1+Overview!$F$35/'='!G1495)/(Overview!$F$37*Overview!$F$33))/('='!H1495+Overview!$F$36)</f>
        <v>4.1721456046220606E-4</v>
      </c>
      <c r="Q1495" s="128">
        <f>(N1495/G1495-P1495)*H1495*Overview!$F$29*'='!G1495^3</f>
        <v>815.37771899958773</v>
      </c>
      <c r="R1495" s="57">
        <f t="shared" si="138"/>
        <v>0</v>
      </c>
      <c r="S1495" s="58">
        <f t="shared" si="139"/>
        <v>4.8996887090188861E-4</v>
      </c>
      <c r="T1495" s="58">
        <f>IF(D1495&lt;Overview!$F$18,(1-Overview!$F$9)*'='!Q1495-'='!D1495*'='!O1495,0)</f>
        <v>0</v>
      </c>
      <c r="U1495" s="54">
        <f>IF(D1495&gt;=Overview!$F$18,(1-Overview!$F$9)*'='!Q1495-Overview!$F$18*'='!O1495,0)</f>
        <v>69.050688125633044</v>
      </c>
      <c r="V1495" s="2"/>
      <c r="W1495" s="112">
        <f>G1495/Overview!$F$19</f>
        <v>5.2017468339946635</v>
      </c>
      <c r="X1495" s="60">
        <f>G1495^3*(1+H1495*Overview!$F$38)</f>
        <v>54.975456699994965</v>
      </c>
      <c r="Y1495" s="61">
        <f>G1495^3*Overview!$F$42*(1+Overview!$F$38*H1495)+I1495*Overview!$F$39/Overview!$F$40</f>
        <v>5.0953889283995082</v>
      </c>
    </row>
    <row r="1496" spans="1:25">
      <c r="A1496" s="34">
        <v>1493</v>
      </c>
      <c r="B1496">
        <v>1</v>
      </c>
      <c r="C1496">
        <v>24</v>
      </c>
      <c r="D1496" s="149">
        <f t="shared" si="140"/>
        <v>178.09744310451387</v>
      </c>
      <c r="E1496" s="125">
        <f>B1496/(B1496+Overview!$F$22)</f>
        <v>0.58823529411764708</v>
      </c>
      <c r="F1496" s="118">
        <f>EXP(Overview!$F$21/Overview!$F$5-Overview!$F$21/('='!C1496+273.15))</f>
        <v>1.2060497570954571</v>
      </c>
      <c r="G1496" s="77">
        <f t="shared" si="141"/>
        <v>3.5236330995354876</v>
      </c>
      <c r="H1496" s="115">
        <f t="shared" si="142"/>
        <v>0.58823529411764708</v>
      </c>
      <c r="I1496" s="80">
        <f>IF((A1496-Overview!$F$43)/365=ROUND((A1496-Overview!$F$43)/365,0),I1495*0.05,I1495+U1495)</f>
        <v>3465.6533646938046</v>
      </c>
      <c r="J1496" s="70">
        <f>IF(D1496&lt;Overview!$F$16,1,'='!G1496/Overview!$F$26)</f>
        <v>152.53822941712068</v>
      </c>
      <c r="K1496" s="71">
        <f>IF(D1496&lt;Overview!$F$17,'='!G1496/Overview!$F$26,Overview!$F$33)</f>
        <v>9.1428571428571423</v>
      </c>
      <c r="L1496" s="72">
        <f t="shared" si="143"/>
        <v>9.1428571428571423</v>
      </c>
      <c r="M1496" s="81">
        <f>MIN(1,Overview!$F$44*F1496*(G1496-Overview!$F$25)^2+0.2)</f>
        <v>1</v>
      </c>
      <c r="N1496" s="48">
        <f>L1496*F1496*Overview!$F$8</f>
        <v>0.12482270400293095</v>
      </c>
      <c r="O1496" s="48">
        <f>F1496*Overview!$F$6</f>
        <v>2.3686817229354781E-3</v>
      </c>
      <c r="P1496" s="122">
        <f>N1496*(H1496/G1496-(1+Overview!$F$35/'='!G1496)/(Overview!$F$37*Overview!$F$33))/('='!H1496+Overview!$F$36)</f>
        <v>4.1636832632784991E-4</v>
      </c>
      <c r="Q1496" s="128">
        <f>(N1496/G1496-P1496)*H1496*Overview!$F$29*'='!G1496^3</f>
        <v>815.62289045897342</v>
      </c>
      <c r="R1496" s="57">
        <f t="shared" si="138"/>
        <v>0</v>
      </c>
      <c r="S1496" s="58">
        <f t="shared" si="139"/>
        <v>4.8904307208233499E-4</v>
      </c>
      <c r="T1496" s="58">
        <f>IF(D1496&lt;Overview!$F$18,(1-Overview!$F$9)*'='!Q1496-'='!D1496*'='!O1496,0)</f>
        <v>0</v>
      </c>
      <c r="U1496" s="54">
        <f>IF(D1496&gt;=Overview!$F$18,(1-Overview!$F$9)*'='!Q1496-Overview!$F$18*'='!O1496,0)</f>
        <v>69.071576733972705</v>
      </c>
      <c r="V1496" s="2"/>
      <c r="W1496" s="112">
        <f>G1496/Overview!$F$19</f>
        <v>5.2024702488343237</v>
      </c>
      <c r="X1496" s="60">
        <f>G1496^3*(1+H1496*Overview!$F$38)</f>
        <v>54.998396450968521</v>
      </c>
      <c r="Y1496" s="61">
        <f>G1496^3*Overview!$F$42*(1+Overview!$F$38*H1496)+I1496*Overview!$F$39/Overview!$F$40</f>
        <v>5.1004540722529521</v>
      </c>
    </row>
    <row r="1497" spans="1:25">
      <c r="A1497" s="34">
        <v>1494</v>
      </c>
      <c r="B1497">
        <v>1</v>
      </c>
      <c r="C1497">
        <v>24</v>
      </c>
      <c r="D1497" s="149">
        <f t="shared" si="140"/>
        <v>178.09744310451387</v>
      </c>
      <c r="E1497" s="125">
        <f>B1497/(B1497+Overview!$F$22)</f>
        <v>0.58823529411764708</v>
      </c>
      <c r="F1497" s="118">
        <f>EXP(Overview!$F$21/Overview!$F$5-Overview!$F$21/('='!C1497+273.15))</f>
        <v>1.2060497570954571</v>
      </c>
      <c r="G1497" s="77">
        <f t="shared" si="141"/>
        <v>3.52412214260757</v>
      </c>
      <c r="H1497" s="115">
        <f t="shared" si="142"/>
        <v>0.58823529411764708</v>
      </c>
      <c r="I1497" s="80">
        <f>IF((A1497-Overview!$F$43)/365=ROUND((A1497-Overview!$F$43)/365,0),I1496*0.05,I1496+U1496)</f>
        <v>3534.7249414277771</v>
      </c>
      <c r="J1497" s="70">
        <f>IF(D1497&lt;Overview!$F$16,1,'='!G1497/Overview!$F$26)</f>
        <v>152.55940011288183</v>
      </c>
      <c r="K1497" s="71">
        <f>IF(D1497&lt;Overview!$F$17,'='!G1497/Overview!$F$26,Overview!$F$33)</f>
        <v>9.1428571428571423</v>
      </c>
      <c r="L1497" s="72">
        <f t="shared" si="143"/>
        <v>9.1428571428571423</v>
      </c>
      <c r="M1497" s="81">
        <f>MIN(1,Overview!$F$44*F1497*(G1497-Overview!$F$25)^2+0.2)</f>
        <v>1</v>
      </c>
      <c r="N1497" s="48">
        <f>L1497*F1497*Overview!$F$8</f>
        <v>0.12482270400293095</v>
      </c>
      <c r="O1497" s="48">
        <f>F1497*Overview!$F$6</f>
        <v>2.3686817229354781E-3</v>
      </c>
      <c r="P1497" s="122">
        <f>N1497*(H1497/G1497-(1+Overview!$F$35/'='!G1497)/(Overview!$F$37*Overview!$F$33))/('='!H1497+Overview!$F$36)</f>
        <v>4.1552392579968756E-4</v>
      </c>
      <c r="Q1497" s="128">
        <f>(N1497/G1497-P1497)*H1497*Overview!$F$29*'='!G1497^3</f>
        <v>815.86764030250856</v>
      </c>
      <c r="R1497" s="57">
        <f t="shared" si="138"/>
        <v>0</v>
      </c>
      <c r="S1497" s="58">
        <f t="shared" si="139"/>
        <v>4.8811902256463459E-4</v>
      </c>
      <c r="T1497" s="58">
        <f>IF(D1497&lt;Overview!$F$18,(1-Overview!$F$9)*'='!Q1497-'='!D1497*'='!O1497,0)</f>
        <v>0</v>
      </c>
      <c r="U1497" s="54">
        <f>IF(D1497&gt;=Overview!$F$18,(1-Overview!$F$9)*'='!Q1497-Overview!$F$18*'='!O1497,0)</f>
        <v>69.092429420641906</v>
      </c>
      <c r="V1497" s="2"/>
      <c r="W1497" s="112">
        <f>G1497/Overview!$F$19</f>
        <v>5.2031922967777495</v>
      </c>
      <c r="X1497" s="60">
        <f>G1497^3*(1+H1497*Overview!$F$38)</f>
        <v>55.021299219617923</v>
      </c>
      <c r="Y1497" s="61">
        <f>G1497^3*Overview!$F$42*(1+Overview!$F$38*H1497)+I1497*Overview!$F$39/Overview!$F$40</f>
        <v>5.1055167954022016</v>
      </c>
    </row>
    <row r="1498" spans="1:25">
      <c r="A1498" s="34">
        <v>1495</v>
      </c>
      <c r="B1498">
        <v>1</v>
      </c>
      <c r="C1498">
        <v>24</v>
      </c>
      <c r="D1498" s="149">
        <f t="shared" si="140"/>
        <v>178.09744310451387</v>
      </c>
      <c r="E1498" s="125">
        <f>B1498/(B1498+Overview!$F$22)</f>
        <v>0.58823529411764708</v>
      </c>
      <c r="F1498" s="118">
        <f>EXP(Overview!$F$21/Overview!$F$5-Overview!$F$21/('='!C1498+273.15))</f>
        <v>1.2060497570954571</v>
      </c>
      <c r="G1498" s="77">
        <f t="shared" si="141"/>
        <v>3.5246102616301345</v>
      </c>
      <c r="H1498" s="115">
        <f t="shared" si="142"/>
        <v>0.58823529411764708</v>
      </c>
      <c r="I1498" s="80">
        <f>IF((A1498-Overview!$F$43)/365=ROUND((A1498-Overview!$F$43)/365,0),I1497*0.05,I1497+U1497)</f>
        <v>3603.8173708484192</v>
      </c>
      <c r="J1498" s="70">
        <f>IF(D1498&lt;Overview!$F$16,1,'='!G1498/Overview!$F$26)</f>
        <v>152.58053080649933</v>
      </c>
      <c r="K1498" s="71">
        <f>IF(D1498&lt;Overview!$F$17,'='!G1498/Overview!$F$26,Overview!$F$33)</f>
        <v>9.1428571428571423</v>
      </c>
      <c r="L1498" s="72">
        <f t="shared" si="143"/>
        <v>9.1428571428571423</v>
      </c>
      <c r="M1498" s="81">
        <f>MIN(1,Overview!$F$44*F1498*(G1498-Overview!$F$25)^2+0.2)</f>
        <v>1</v>
      </c>
      <c r="N1498" s="48">
        <f>L1498*F1498*Overview!$F$8</f>
        <v>0.12482270400293095</v>
      </c>
      <c r="O1498" s="48">
        <f>F1498*Overview!$F$6</f>
        <v>2.3686817229354781E-3</v>
      </c>
      <c r="P1498" s="122">
        <f>N1498*(H1498/G1498-(1+Overview!$F$35/'='!G1498)/(Overview!$F$37*Overview!$F$33))/('='!H1498+Overview!$F$36)</f>
        <v>4.1468135442993166E-4</v>
      </c>
      <c r="Q1498" s="128">
        <f>(N1498/G1498-P1498)*H1498*Overview!$F$29*'='!G1498^3</f>
        <v>816.111969171753</v>
      </c>
      <c r="R1498" s="57">
        <f t="shared" si="138"/>
        <v>0</v>
      </c>
      <c r="S1498" s="58">
        <f t="shared" si="139"/>
        <v>4.8719671904347332E-4</v>
      </c>
      <c r="T1498" s="58">
        <f>IF(D1498&lt;Overview!$F$18,(1-Overview!$F$9)*'='!Q1498-'='!D1498*'='!O1498,0)</f>
        <v>0</v>
      </c>
      <c r="U1498" s="54">
        <f>IF(D1498&gt;=Overview!$F$18,(1-Overview!$F$9)*'='!Q1498-Overview!$F$18*'='!O1498,0)</f>
        <v>69.113246240301535</v>
      </c>
      <c r="V1498" s="2"/>
      <c r="W1498" s="112">
        <f>G1498/Overview!$F$19</f>
        <v>5.2039129804076989</v>
      </c>
      <c r="X1498" s="60">
        <f>G1498^3*(1+H1498*Overview!$F$38)</f>
        <v>55.044165052680064</v>
      </c>
      <c r="Y1498" s="61">
        <f>G1498^3*Overview!$F$42*(1+Overview!$F$38*H1498)+I1498*Overview!$F$39/Overview!$F$40</f>
        <v>5.1105771004926197</v>
      </c>
    </row>
    <row r="1499" spans="1:25">
      <c r="A1499" s="34">
        <v>1496</v>
      </c>
      <c r="B1499">
        <v>1</v>
      </c>
      <c r="C1499">
        <v>24</v>
      </c>
      <c r="D1499" s="149">
        <f t="shared" si="140"/>
        <v>178.09744310451387</v>
      </c>
      <c r="E1499" s="125">
        <f>B1499/(B1499+Overview!$F$22)</f>
        <v>0.58823529411764708</v>
      </c>
      <c r="F1499" s="118">
        <f>EXP(Overview!$F$21/Overview!$F$5-Overview!$F$21/('='!C1499+273.15))</f>
        <v>1.2060497570954571</v>
      </c>
      <c r="G1499" s="77">
        <f t="shared" si="141"/>
        <v>3.5250974583491779</v>
      </c>
      <c r="H1499" s="115">
        <f t="shared" si="142"/>
        <v>0.58823529411764708</v>
      </c>
      <c r="I1499" s="80">
        <f>IF((A1499-Overview!$F$43)/365=ROUND((A1499-Overview!$F$43)/365,0),I1498*0.05,I1498+U1498)</f>
        <v>3672.9306170887207</v>
      </c>
      <c r="J1499" s="70">
        <f>IF(D1499&lt;Overview!$F$16,1,'='!G1499/Overview!$F$26)</f>
        <v>152.60162157355748</v>
      </c>
      <c r="K1499" s="71">
        <f>IF(D1499&lt;Overview!$F$17,'='!G1499/Overview!$F$26,Overview!$F$33)</f>
        <v>9.1428571428571423</v>
      </c>
      <c r="L1499" s="72">
        <f t="shared" si="143"/>
        <v>9.1428571428571423</v>
      </c>
      <c r="M1499" s="81">
        <f>MIN(1,Overview!$F$44*F1499*(G1499-Overview!$F$25)^2+0.2)</f>
        <v>1</v>
      </c>
      <c r="N1499" s="48">
        <f>L1499*F1499*Overview!$F$8</f>
        <v>0.12482270400293095</v>
      </c>
      <c r="O1499" s="48">
        <f>F1499*Overview!$F$6</f>
        <v>2.3686817229354781E-3</v>
      </c>
      <c r="P1499" s="122">
        <f>N1499*(H1499/G1499-(1+Overview!$F$35/'='!G1499)/(Overview!$F$37*Overview!$F$33))/('='!H1499+Overview!$F$36)</f>
        <v>4.1384060778351368E-4</v>
      </c>
      <c r="Q1499" s="128">
        <f>(N1499/G1499-P1499)*H1499*Overview!$F$29*'='!G1499^3</f>
        <v>816.35587770762822</v>
      </c>
      <c r="R1499" s="57">
        <f t="shared" si="138"/>
        <v>0</v>
      </c>
      <c r="S1499" s="58">
        <f t="shared" si="139"/>
        <v>4.8627615821978098E-4</v>
      </c>
      <c r="T1499" s="58">
        <f>IF(D1499&lt;Overview!$F$18,(1-Overview!$F$9)*'='!Q1499-'='!D1499*'='!O1499,0)</f>
        <v>0</v>
      </c>
      <c r="U1499" s="54">
        <f>IF(D1499&gt;=Overview!$F$18,(1-Overview!$F$9)*'='!Q1499-Overview!$F$18*'='!O1499,0)</f>
        <v>69.134027247558095</v>
      </c>
      <c r="V1499" s="2"/>
      <c r="W1499" s="112">
        <f>G1499/Overview!$F$19</f>
        <v>5.2046323023020493</v>
      </c>
      <c r="X1499" s="60">
        <f>G1499^3*(1+H1499*Overview!$F$38)</f>
        <v>55.066993996885969</v>
      </c>
      <c r="Y1499" s="61">
        <f>G1499^3*Overview!$F$42*(1+Overview!$F$38*H1499)+I1499*Overview!$F$39/Overview!$F$40</f>
        <v>5.1156349901714107</v>
      </c>
    </row>
    <row r="1500" spans="1:25">
      <c r="A1500" s="34">
        <v>1497</v>
      </c>
      <c r="B1500">
        <v>1</v>
      </c>
      <c r="C1500">
        <v>24</v>
      </c>
      <c r="D1500" s="149">
        <f t="shared" si="140"/>
        <v>178.09744310451387</v>
      </c>
      <c r="E1500" s="125">
        <f>B1500/(B1500+Overview!$F$22)</f>
        <v>0.58823529411764708</v>
      </c>
      <c r="F1500" s="118">
        <f>EXP(Overview!$F$21/Overview!$F$5-Overview!$F$21/('='!C1500+273.15))</f>
        <v>1.2060497570954571</v>
      </c>
      <c r="G1500" s="77">
        <f t="shared" si="141"/>
        <v>3.5255837345073977</v>
      </c>
      <c r="H1500" s="115">
        <f t="shared" si="142"/>
        <v>0.58823529411764708</v>
      </c>
      <c r="I1500" s="80">
        <f>IF((A1500-Overview!$F$43)/365=ROUND((A1500-Overview!$F$43)/365,0),I1499*0.05,I1499+U1499)</f>
        <v>3742.0646443362789</v>
      </c>
      <c r="J1500" s="70">
        <f>IF(D1500&lt;Overview!$F$16,1,'='!G1500/Overview!$F$26)</f>
        <v>152.62267248949775</v>
      </c>
      <c r="K1500" s="71">
        <f>IF(D1500&lt;Overview!$F$17,'='!G1500/Overview!$F$26,Overview!$F$33)</f>
        <v>9.1428571428571423</v>
      </c>
      <c r="L1500" s="72">
        <f t="shared" si="143"/>
        <v>9.1428571428571423</v>
      </c>
      <c r="M1500" s="81">
        <f>MIN(1,Overview!$F$44*F1500*(G1500-Overview!$F$25)^2+0.2)</f>
        <v>1</v>
      </c>
      <c r="N1500" s="48">
        <f>L1500*F1500*Overview!$F$8</f>
        <v>0.12482270400293095</v>
      </c>
      <c r="O1500" s="48">
        <f>F1500*Overview!$F$6</f>
        <v>2.3686817229354781E-3</v>
      </c>
      <c r="P1500" s="122">
        <f>N1500*(H1500/G1500-(1+Overview!$F$35/'='!G1500)/(Overview!$F$37*Overview!$F$33))/('='!H1500+Overview!$F$36)</f>
        <v>4.1300168143804133E-4</v>
      </c>
      <c r="Q1500" s="128">
        <f>(N1500/G1500-P1500)*H1500*Overview!$F$29*'='!G1500^3</f>
        <v>816.59936655041611</v>
      </c>
      <c r="R1500" s="57">
        <f t="shared" si="138"/>
        <v>0</v>
      </c>
      <c r="S1500" s="58">
        <f t="shared" si="139"/>
        <v>4.8535733680072144E-4</v>
      </c>
      <c r="T1500" s="58">
        <f>IF(D1500&lt;Overview!$F$18,(1-Overview!$F$9)*'='!Q1500-'='!D1500*'='!O1500,0)</f>
        <v>0</v>
      </c>
      <c r="U1500" s="54">
        <f>IF(D1500&gt;=Overview!$F$18,(1-Overview!$F$9)*'='!Q1500-Overview!$F$18*'='!O1500,0)</f>
        <v>69.154772496963631</v>
      </c>
      <c r="V1500" s="2"/>
      <c r="W1500" s="112">
        <f>G1500/Overview!$F$19</f>
        <v>5.2053502650338075</v>
      </c>
      <c r="X1500" s="60">
        <f>G1500^3*(1+H1500*Overview!$F$38)</f>
        <v>55.089786098960452</v>
      </c>
      <c r="Y1500" s="61">
        <f>G1500^3*Overview!$F$42*(1+Overview!$F$38*H1500)+I1500*Overview!$F$39/Overview!$F$40</f>
        <v>5.1206904670875986</v>
      </c>
    </row>
    <row r="1501" spans="1:25">
      <c r="A1501" s="34">
        <v>1498</v>
      </c>
      <c r="B1501">
        <v>1</v>
      </c>
      <c r="C1501">
        <v>24</v>
      </c>
      <c r="D1501" s="149">
        <f t="shared" si="140"/>
        <v>178.09744310451387</v>
      </c>
      <c r="E1501" s="125">
        <f>B1501/(B1501+Overview!$F$22)</f>
        <v>0.58823529411764708</v>
      </c>
      <c r="F1501" s="118">
        <f>EXP(Overview!$F$21/Overview!$F$5-Overview!$F$21/('='!C1501+273.15))</f>
        <v>1.2060497570954571</v>
      </c>
      <c r="G1501" s="77">
        <f t="shared" si="141"/>
        <v>3.5260690918441986</v>
      </c>
      <c r="H1501" s="115">
        <f t="shared" si="142"/>
        <v>0.58823529411764708</v>
      </c>
      <c r="I1501" s="80">
        <f>IF((A1501-Overview!$F$43)/365=ROUND((A1501-Overview!$F$43)/365,0),I1500*0.05,I1500+U1500)</f>
        <v>3811.2194168332426</v>
      </c>
      <c r="J1501" s="70">
        <f>IF(D1501&lt;Overview!$F$16,1,'='!G1501/Overview!$F$26)</f>
        <v>152.64368362961901</v>
      </c>
      <c r="K1501" s="71">
        <f>IF(D1501&lt;Overview!$F$17,'='!G1501/Overview!$F$26,Overview!$F$33)</f>
        <v>9.1428571428571423</v>
      </c>
      <c r="L1501" s="72">
        <f t="shared" si="143"/>
        <v>9.1428571428571423</v>
      </c>
      <c r="M1501" s="81">
        <f>MIN(1,Overview!$F$44*F1501*(G1501-Overview!$F$25)^2+0.2)</f>
        <v>1</v>
      </c>
      <c r="N1501" s="48">
        <f>L1501*F1501*Overview!$F$8</f>
        <v>0.12482270400293095</v>
      </c>
      <c r="O1501" s="48">
        <f>F1501*Overview!$F$6</f>
        <v>2.3686817229354781E-3</v>
      </c>
      <c r="P1501" s="122">
        <f>N1501*(H1501/G1501-(1+Overview!$F$35/'='!G1501)/(Overview!$F$37*Overview!$F$33))/('='!H1501+Overview!$F$36)</f>
        <v>4.1216457098375411E-4</v>
      </c>
      <c r="Q1501" s="128">
        <f>(N1501/G1501-P1501)*H1501*Overview!$F$29*'='!G1501^3</f>
        <v>816.84243633975814</v>
      </c>
      <c r="R1501" s="57">
        <f t="shared" si="138"/>
        <v>0</v>
      </c>
      <c r="S1501" s="58">
        <f t="shared" si="139"/>
        <v>4.8444025149967985E-4</v>
      </c>
      <c r="T1501" s="58">
        <f>IF(D1501&lt;Overview!$F$18,(1-Overview!$F$9)*'='!Q1501-'='!D1501*'='!O1501,0)</f>
        <v>0</v>
      </c>
      <c r="U1501" s="54">
        <f>IF(D1501&gt;=Overview!$F$18,(1-Overview!$F$9)*'='!Q1501-Overview!$F$18*'='!O1501,0)</f>
        <v>69.175482043015563</v>
      </c>
      <c r="V1501" s="2"/>
      <c r="W1501" s="112">
        <f>G1501/Overview!$F$19</f>
        <v>5.2060668711711182</v>
      </c>
      <c r="X1501" s="60">
        <f>G1501^3*(1+H1501*Overview!$F$38)</f>
        <v>55.112541405621876</v>
      </c>
      <c r="Y1501" s="61">
        <f>G1501^3*Overview!$F$42*(1+Overview!$F$38*H1501)+I1501*Overview!$F$39/Overview!$F$40</f>
        <v>5.1257435338919946</v>
      </c>
    </row>
    <row r="1502" spans="1:25">
      <c r="A1502" s="34">
        <v>1499</v>
      </c>
      <c r="B1502">
        <v>1</v>
      </c>
      <c r="C1502">
        <v>24</v>
      </c>
      <c r="D1502" s="149">
        <f t="shared" si="140"/>
        <v>178.09744310451387</v>
      </c>
      <c r="E1502" s="125">
        <f>B1502/(B1502+Overview!$F$22)</f>
        <v>0.58823529411764708</v>
      </c>
      <c r="F1502" s="118">
        <f>EXP(Overview!$F$21/Overview!$F$5-Overview!$F$21/('='!C1502+273.15))</f>
        <v>1.2060497570954571</v>
      </c>
      <c r="G1502" s="77">
        <f t="shared" si="141"/>
        <v>3.5265535320956984</v>
      </c>
      <c r="H1502" s="115">
        <f t="shared" si="142"/>
        <v>0.58823529411764708</v>
      </c>
      <c r="I1502" s="80">
        <f>IF((A1502-Overview!$F$43)/365=ROUND((A1502-Overview!$F$43)/365,0),I1501*0.05,I1501+U1501)</f>
        <v>3880.3948988762581</v>
      </c>
      <c r="J1502" s="70">
        <f>IF(D1502&lt;Overview!$F$16,1,'='!G1502/Overview!$F$26)</f>
        <v>152.66465506907787</v>
      </c>
      <c r="K1502" s="71">
        <f>IF(D1502&lt;Overview!$F$17,'='!G1502/Overview!$F$26,Overview!$F$33)</f>
        <v>9.1428571428571423</v>
      </c>
      <c r="L1502" s="72">
        <f t="shared" si="143"/>
        <v>9.1428571428571423</v>
      </c>
      <c r="M1502" s="81">
        <f>MIN(1,Overview!$F$44*F1502*(G1502-Overview!$F$25)^2+0.2)</f>
        <v>1</v>
      </c>
      <c r="N1502" s="48">
        <f>L1502*F1502*Overview!$F$8</f>
        <v>0.12482270400293095</v>
      </c>
      <c r="O1502" s="48">
        <f>F1502*Overview!$F$6</f>
        <v>2.3686817229354781E-3</v>
      </c>
      <c r="P1502" s="122">
        <f>N1502*(H1502/G1502-(1+Overview!$F$35/'='!G1502)/(Overview!$F$37*Overview!$F$33))/('='!H1502+Overview!$F$36)</f>
        <v>4.113292720234799E-4</v>
      </c>
      <c r="Q1502" s="128">
        <f>(N1502/G1502-P1502)*H1502*Overview!$F$29*'='!G1502^3</f>
        <v>817.08508771465381</v>
      </c>
      <c r="R1502" s="57">
        <f t="shared" si="138"/>
        <v>0</v>
      </c>
      <c r="S1502" s="58">
        <f t="shared" si="139"/>
        <v>4.8352489903625179E-4</v>
      </c>
      <c r="T1502" s="58">
        <f>IF(D1502&lt;Overview!$F$18,(1-Overview!$F$9)*'='!Q1502-'='!D1502*'='!O1502,0)</f>
        <v>0</v>
      </c>
      <c r="U1502" s="54">
        <f>IF(D1502&gt;=Overview!$F$18,(1-Overview!$F$9)*'='!Q1502-Overview!$F$18*'='!O1502,0)</f>
        <v>69.196155940156672</v>
      </c>
      <c r="V1502" s="2"/>
      <c r="W1502" s="112">
        <f>G1502/Overview!$F$19</f>
        <v>5.2067821232772751</v>
      </c>
      <c r="X1502" s="60">
        <f>G1502^3*(1+H1502*Overview!$F$38)</f>
        <v>55.135259963581852</v>
      </c>
      <c r="Y1502" s="61">
        <f>G1502^3*Overview!$F$42*(1+Overview!$F$38*H1502)+I1502*Overview!$F$39/Overview!$F$40</f>
        <v>5.1307941932371719</v>
      </c>
    </row>
    <row r="1503" spans="1:25">
      <c r="A1503" s="34">
        <v>1500</v>
      </c>
      <c r="B1503">
        <v>1</v>
      </c>
      <c r="C1503">
        <v>24</v>
      </c>
      <c r="D1503" s="149">
        <f t="shared" si="140"/>
        <v>178.09744310451387</v>
      </c>
      <c r="E1503" s="125">
        <f>B1503/(B1503+Overview!$F$22)</f>
        <v>0.58823529411764708</v>
      </c>
      <c r="F1503" s="118">
        <f>EXP(Overview!$F$21/Overview!$F$5-Overview!$F$21/('='!C1503+273.15))</f>
        <v>1.2060497570954571</v>
      </c>
      <c r="G1503" s="77">
        <f t="shared" si="141"/>
        <v>3.5270370569947347</v>
      </c>
      <c r="H1503" s="115">
        <f t="shared" si="142"/>
        <v>0.58823529411764708</v>
      </c>
      <c r="I1503" s="80">
        <f>IF((A1503-Overview!$F$43)/365=ROUND((A1503-Overview!$F$43)/365,0),I1502*0.05,I1502+U1502)</f>
        <v>3949.5910548164147</v>
      </c>
      <c r="J1503" s="70">
        <f>IF(D1503&lt;Overview!$F$16,1,'='!G1503/Overview!$F$26)</f>
        <v>152.68558688288894</v>
      </c>
      <c r="K1503" s="71">
        <f>IF(D1503&lt;Overview!$F$17,'='!G1503/Overview!$F$26,Overview!$F$33)</f>
        <v>9.1428571428571423</v>
      </c>
      <c r="L1503" s="72">
        <f t="shared" si="143"/>
        <v>9.1428571428571423</v>
      </c>
      <c r="M1503" s="81">
        <f>MIN(1,Overview!$F$44*F1503*(G1503-Overview!$F$25)^2+0.2)</f>
        <v>1</v>
      </c>
      <c r="N1503" s="48">
        <f>L1503*F1503*Overview!$F$8</f>
        <v>0.12482270400293095</v>
      </c>
      <c r="O1503" s="48">
        <f>F1503*Overview!$F$6</f>
        <v>2.3686817229354781E-3</v>
      </c>
      <c r="P1503" s="122">
        <f>N1503*(H1503/G1503-(1+Overview!$F$35/'='!G1503)/(Overview!$F$37*Overview!$F$33))/('='!H1503+Overview!$F$36)</f>
        <v>4.1049578017259236E-4</v>
      </c>
      <c r="Q1503" s="128">
        <f>(N1503/G1503-P1503)*H1503*Overview!$F$29*'='!G1503^3</f>
        <v>817.32732131346154</v>
      </c>
      <c r="R1503" s="57">
        <f t="shared" si="138"/>
        <v>0</v>
      </c>
      <c r="S1503" s="58">
        <f t="shared" si="139"/>
        <v>4.8261127613623256E-4</v>
      </c>
      <c r="T1503" s="58">
        <f>IF(D1503&lt;Overview!$F$18,(1-Overview!$F$9)*'='!Q1503-'='!D1503*'='!O1503,0)</f>
        <v>0</v>
      </c>
      <c r="U1503" s="54">
        <f>IF(D1503&gt;=Overview!$F$18,(1-Overview!$F$9)*'='!Q1503-Overview!$F$18*'='!O1503,0)</f>
        <v>69.216794242775094</v>
      </c>
      <c r="V1503" s="2"/>
      <c r="W1503" s="112">
        <f>G1503/Overview!$F$19</f>
        <v>5.2074960239107257</v>
      </c>
      <c r="X1503" s="60">
        <f>G1503^3*(1+H1503*Overview!$F$38)</f>
        <v>55.157941819545016</v>
      </c>
      <c r="Y1503" s="61">
        <f>G1503^3*Overview!$F$42*(1+Overview!$F$38*H1503)+I1503*Overview!$F$39/Overview!$F$40</f>
        <v>5.1358424477774376</v>
      </c>
    </row>
    <row r="1504" spans="1:25">
      <c r="A1504" s="34">
        <v>1501</v>
      </c>
      <c r="B1504">
        <v>1</v>
      </c>
      <c r="C1504">
        <v>24</v>
      </c>
      <c r="D1504" s="149">
        <f t="shared" si="140"/>
        <v>178.09744310451387</v>
      </c>
      <c r="E1504" s="125">
        <f>B1504/(B1504+Overview!$F$22)</f>
        <v>0.58823529411764708</v>
      </c>
      <c r="F1504" s="118">
        <f>EXP(Overview!$F$21/Overview!$F$5-Overview!$F$21/('='!C1504+273.15))</f>
        <v>1.2060497570954571</v>
      </c>
      <c r="G1504" s="77">
        <f t="shared" si="141"/>
        <v>3.5275196682708709</v>
      </c>
      <c r="H1504" s="115">
        <f t="shared" si="142"/>
        <v>0.58823529411764708</v>
      </c>
      <c r="I1504" s="80">
        <f>IF((A1504-Overview!$F$43)/365=ROUND((A1504-Overview!$F$43)/365,0),I1503*0.05,I1503+U1503)</f>
        <v>4018.8078490591897</v>
      </c>
      <c r="J1504" s="70">
        <f>IF(D1504&lt;Overview!$F$16,1,'='!G1504/Overview!$F$26)</f>
        <v>152.70647914592516</v>
      </c>
      <c r="K1504" s="71">
        <f>IF(D1504&lt;Overview!$F$17,'='!G1504/Overview!$F$26,Overview!$F$33)</f>
        <v>9.1428571428571423</v>
      </c>
      <c r="L1504" s="72">
        <f t="shared" si="143"/>
        <v>9.1428571428571423</v>
      </c>
      <c r="M1504" s="81">
        <f>MIN(1,Overview!$F$44*F1504*(G1504-Overview!$F$25)^2+0.2)</f>
        <v>1</v>
      </c>
      <c r="N1504" s="48">
        <f>L1504*F1504*Overview!$F$8</f>
        <v>0.12482270400293095</v>
      </c>
      <c r="O1504" s="48">
        <f>F1504*Overview!$F$6</f>
        <v>2.3686817229354781E-3</v>
      </c>
      <c r="P1504" s="122">
        <f>N1504*(H1504/G1504-(1+Overview!$F$35/'='!G1504)/(Overview!$F$37*Overview!$F$33))/('='!H1504+Overview!$F$36)</f>
        <v>4.0966409105896442E-4</v>
      </c>
      <c r="Q1504" s="128">
        <f>(N1504/G1504-P1504)*H1504*Overview!$F$29*'='!G1504^3</f>
        <v>817.56913777389627</v>
      </c>
      <c r="R1504" s="57">
        <f t="shared" si="138"/>
        <v>0</v>
      </c>
      <c r="S1504" s="58">
        <f t="shared" si="139"/>
        <v>4.8169937953160204E-4</v>
      </c>
      <c r="T1504" s="58">
        <f>IF(D1504&lt;Overview!$F$18,(1-Overview!$F$9)*'='!Q1504-'='!D1504*'='!O1504,0)</f>
        <v>0</v>
      </c>
      <c r="U1504" s="54">
        <f>IF(D1504&gt;=Overview!$F$18,(1-Overview!$F$9)*'='!Q1504-Overview!$F$18*'='!O1504,0)</f>
        <v>69.23739700520413</v>
      </c>
      <c r="V1504" s="2"/>
      <c r="W1504" s="112">
        <f>G1504/Overview!$F$19</f>
        <v>5.2082085756250862</v>
      </c>
      <c r="X1504" s="60">
        <f>G1504^3*(1+H1504*Overview!$F$38)</f>
        <v>55.180587020208755</v>
      </c>
      <c r="Y1504" s="61">
        <f>G1504^3*Overview!$F$42*(1+Overview!$F$38*H1504)+I1504*Overview!$F$39/Overview!$F$40</f>
        <v>5.1408883001688146</v>
      </c>
    </row>
    <row r="1505" spans="1:25">
      <c r="A1505" s="34">
        <v>1502</v>
      </c>
      <c r="B1505">
        <v>1</v>
      </c>
      <c r="C1505">
        <v>24</v>
      </c>
      <c r="D1505" s="149">
        <f t="shared" si="140"/>
        <v>178.09744310451387</v>
      </c>
      <c r="E1505" s="125">
        <f>B1505/(B1505+Overview!$F$22)</f>
        <v>0.58823529411764708</v>
      </c>
      <c r="F1505" s="118">
        <f>EXP(Overview!$F$21/Overview!$F$5-Overview!$F$21/('='!C1505+273.15))</f>
        <v>1.2060497570954571</v>
      </c>
      <c r="G1505" s="77">
        <f t="shared" si="141"/>
        <v>3.5280013676504027</v>
      </c>
      <c r="H1505" s="115">
        <f t="shared" si="142"/>
        <v>0.58823529411764708</v>
      </c>
      <c r="I1505" s="80">
        <f>IF((A1505-Overview!$F$43)/365=ROUND((A1505-Overview!$F$43)/365,0),I1504*0.05,I1504+U1504)</f>
        <v>4088.0452460643937</v>
      </c>
      <c r="J1505" s="70">
        <f>IF(D1505&lt;Overview!$F$16,1,'='!G1505/Overview!$F$26)</f>
        <v>152.72733193291788</v>
      </c>
      <c r="K1505" s="71">
        <f>IF(D1505&lt;Overview!$F$17,'='!G1505/Overview!$F$26,Overview!$F$33)</f>
        <v>9.1428571428571423</v>
      </c>
      <c r="L1505" s="72">
        <f t="shared" si="143"/>
        <v>9.1428571428571423</v>
      </c>
      <c r="M1505" s="81">
        <f>MIN(1,Overview!$F$44*F1505*(G1505-Overview!$F$25)^2+0.2)</f>
        <v>1</v>
      </c>
      <c r="N1505" s="48">
        <f>L1505*F1505*Overview!$F$8</f>
        <v>0.12482270400293095</v>
      </c>
      <c r="O1505" s="48">
        <f>F1505*Overview!$F$6</f>
        <v>2.3686817229354781E-3</v>
      </c>
      <c r="P1505" s="122">
        <f>N1505*(H1505/G1505-(1+Overview!$F$35/'='!G1505)/(Overview!$F$37*Overview!$F$33))/('='!H1505+Overview!$F$36)</f>
        <v>4.0883420032292579E-4</v>
      </c>
      <c r="Q1505" s="128">
        <f>(N1505/G1505-P1505)*H1505*Overview!$F$29*'='!G1505^3</f>
        <v>817.81053773302835</v>
      </c>
      <c r="R1505" s="57">
        <f t="shared" si="138"/>
        <v>0</v>
      </c>
      <c r="S1505" s="58">
        <f t="shared" si="139"/>
        <v>4.8078920596051358E-4</v>
      </c>
      <c r="T1505" s="58">
        <f>IF(D1505&lt;Overview!$F$18,(1-Overview!$F$9)*'='!Q1505-'='!D1505*'='!O1505,0)</f>
        <v>0</v>
      </c>
      <c r="U1505" s="54">
        <f>IF(D1505&gt;=Overview!$F$18,(1-Overview!$F$9)*'='!Q1505-Overview!$F$18*'='!O1505,0)</f>
        <v>69.257964281722195</v>
      </c>
      <c r="V1505" s="2"/>
      <c r="W1505" s="112">
        <f>G1505/Overview!$F$19</f>
        <v>5.2089197809691461</v>
      </c>
      <c r="X1505" s="60">
        <f>G1505^3*(1+H1505*Overview!$F$38)</f>
        <v>55.203195612262888</v>
      </c>
      <c r="Y1505" s="61">
        <f>G1505^3*Overview!$F$42*(1+Overview!$F$38*H1505)+I1505*Overview!$F$39/Overview!$F$40</f>
        <v>5.1459317530690036</v>
      </c>
    </row>
    <row r="1506" spans="1:25">
      <c r="A1506" s="34">
        <v>1503</v>
      </c>
      <c r="B1506">
        <v>1</v>
      </c>
      <c r="C1506">
        <v>24</v>
      </c>
      <c r="D1506" s="149">
        <f t="shared" si="140"/>
        <v>178.09744310451387</v>
      </c>
      <c r="E1506" s="125">
        <f>B1506/(B1506+Overview!$F$22)</f>
        <v>0.58823529411764708</v>
      </c>
      <c r="F1506" s="118">
        <f>EXP(Overview!$F$21/Overview!$F$5-Overview!$F$21/('='!C1506+273.15))</f>
        <v>1.2060497570954571</v>
      </c>
      <c r="G1506" s="77">
        <f t="shared" si="141"/>
        <v>3.5284821568563633</v>
      </c>
      <c r="H1506" s="115">
        <f t="shared" si="142"/>
        <v>0.58823529411764708</v>
      </c>
      <c r="I1506" s="80">
        <f>IF((A1506-Overview!$F$43)/365=ROUND((A1506-Overview!$F$43)/365,0),I1505*0.05,I1505+U1505)</f>
        <v>4157.3032103461155</v>
      </c>
      <c r="J1506" s="70">
        <f>IF(D1506&lt;Overview!$F$16,1,'='!G1506/Overview!$F$26)</f>
        <v>152.74814531845729</v>
      </c>
      <c r="K1506" s="71">
        <f>IF(D1506&lt;Overview!$F$17,'='!G1506/Overview!$F$26,Overview!$F$33)</f>
        <v>9.1428571428571423</v>
      </c>
      <c r="L1506" s="72">
        <f t="shared" si="143"/>
        <v>9.1428571428571423</v>
      </c>
      <c r="M1506" s="81">
        <f>MIN(1,Overview!$F$44*F1506*(G1506-Overview!$F$25)^2+0.2)</f>
        <v>1</v>
      </c>
      <c r="N1506" s="48">
        <f>L1506*F1506*Overview!$F$8</f>
        <v>0.12482270400293095</v>
      </c>
      <c r="O1506" s="48">
        <f>F1506*Overview!$F$6</f>
        <v>2.3686817229354781E-3</v>
      </c>
      <c r="P1506" s="122">
        <f>N1506*(H1506/G1506-(1+Overview!$F$35/'='!G1506)/(Overview!$F$37*Overview!$F$33))/('='!H1506+Overview!$F$36)</f>
        <v>4.0800610361722557E-4</v>
      </c>
      <c r="Q1506" s="128">
        <f>(N1506/G1506-P1506)*H1506*Overview!$F$29*'='!G1506^3</f>
        <v>818.05152182728477</v>
      </c>
      <c r="R1506" s="57">
        <f t="shared" si="138"/>
        <v>0</v>
      </c>
      <c r="S1506" s="58">
        <f t="shared" si="139"/>
        <v>4.7988075216728963E-4</v>
      </c>
      <c r="T1506" s="58">
        <f>IF(D1506&lt;Overview!$F$18,(1-Overview!$F$9)*'='!Q1506-'='!D1506*'='!O1506,0)</f>
        <v>0</v>
      </c>
      <c r="U1506" s="54">
        <f>IF(D1506&gt;=Overview!$F$18,(1-Overview!$F$9)*'='!Q1506-Overview!$F$18*'='!O1506,0)</f>
        <v>69.278496126552838</v>
      </c>
      <c r="V1506" s="2"/>
      <c r="W1506" s="112">
        <f>G1506/Overview!$F$19</f>
        <v>5.2096296424868793</v>
      </c>
      <c r="X1506" s="60">
        <f>G1506^3*(1+H1506*Overview!$F$38)</f>
        <v>55.225767642389492</v>
      </c>
      <c r="Y1506" s="61">
        <f>G1506^3*Overview!$F$42*(1+Overview!$F$38*H1506)+I1506*Overview!$F$39/Overview!$F$40</f>
        <v>5.1509728091373681</v>
      </c>
    </row>
    <row r="1507" spans="1:25">
      <c r="A1507" s="34">
        <v>1504</v>
      </c>
      <c r="B1507">
        <v>1</v>
      </c>
      <c r="C1507">
        <v>24</v>
      </c>
      <c r="D1507" s="149">
        <f t="shared" si="140"/>
        <v>178.09744310451387</v>
      </c>
      <c r="E1507" s="125">
        <f>B1507/(B1507+Overview!$F$22)</f>
        <v>0.58823529411764708</v>
      </c>
      <c r="F1507" s="118">
        <f>EXP(Overview!$F$21/Overview!$F$5-Overview!$F$21/('='!C1507+273.15))</f>
        <v>1.2060497570954571</v>
      </c>
      <c r="G1507" s="77">
        <f t="shared" si="141"/>
        <v>3.5289620376085304</v>
      </c>
      <c r="H1507" s="115">
        <f t="shared" si="142"/>
        <v>0.58823529411764708</v>
      </c>
      <c r="I1507" s="80">
        <f>IF((A1507-Overview!$F$43)/365=ROUND((A1507-Overview!$F$43)/365,0),I1506*0.05,I1506+U1506)</f>
        <v>4226.581706472668</v>
      </c>
      <c r="J1507" s="70">
        <f>IF(D1507&lt;Overview!$F$16,1,'='!G1507/Overview!$F$26)</f>
        <v>152.76891937699267</v>
      </c>
      <c r="K1507" s="71">
        <f>IF(D1507&lt;Overview!$F$17,'='!G1507/Overview!$F$26,Overview!$F$33)</f>
        <v>9.1428571428571423</v>
      </c>
      <c r="L1507" s="72">
        <f t="shared" si="143"/>
        <v>9.1428571428571423</v>
      </c>
      <c r="M1507" s="81">
        <f>MIN(1,Overview!$F$44*F1507*(G1507-Overview!$F$25)^2+0.2)</f>
        <v>1</v>
      </c>
      <c r="N1507" s="48">
        <f>L1507*F1507*Overview!$F$8</f>
        <v>0.12482270400293095</v>
      </c>
      <c r="O1507" s="48">
        <f>F1507*Overview!$F$6</f>
        <v>2.3686817229354781E-3</v>
      </c>
      <c r="P1507" s="122">
        <f>N1507*(H1507/G1507-(1+Overview!$F$35/'='!G1507)/(Overview!$F$37*Overview!$F$33))/('='!H1507+Overview!$F$36)</f>
        <v>4.0717979660698066E-4</v>
      </c>
      <c r="Q1507" s="128">
        <f>(N1507/G1507-P1507)*H1507*Overview!$F$29*'='!G1507^3</f>
        <v>818.29209069244541</v>
      </c>
      <c r="R1507" s="57">
        <f t="shared" si="138"/>
        <v>0</v>
      </c>
      <c r="S1507" s="58">
        <f t="shared" si="139"/>
        <v>4.789740149023991E-4</v>
      </c>
      <c r="T1507" s="58">
        <f>IF(D1507&lt;Overview!$F$18,(1-Overview!$F$9)*'='!Q1507-'='!D1507*'='!O1507,0)</f>
        <v>0</v>
      </c>
      <c r="U1507" s="54">
        <f>IF(D1507&gt;=Overview!$F$18,(1-Overview!$F$9)*'='!Q1507-Overview!$F$18*'='!O1507,0)</f>
        <v>69.298992593864526</v>
      </c>
      <c r="V1507" s="2"/>
      <c r="W1507" s="112">
        <f>G1507/Overview!$F$19</f>
        <v>5.2103381627174521</v>
      </c>
      <c r="X1507" s="60">
        <f>G1507^3*(1+H1507*Overview!$F$38)</f>
        <v>55.248303157262526</v>
      </c>
      <c r="Y1507" s="61">
        <f>G1507^3*Overview!$F$42*(1+Overview!$F$38*H1507)+I1507*Overview!$F$39/Overview!$F$40</f>
        <v>5.156011471034895</v>
      </c>
    </row>
    <row r="1508" spans="1:25">
      <c r="A1508" s="34">
        <v>1505</v>
      </c>
      <c r="B1508">
        <v>1</v>
      </c>
      <c r="C1508">
        <v>24</v>
      </c>
      <c r="D1508" s="149">
        <f t="shared" si="140"/>
        <v>178.09744310451387</v>
      </c>
      <c r="E1508" s="125">
        <f>B1508/(B1508+Overview!$F$22)</f>
        <v>0.58823529411764708</v>
      </c>
      <c r="F1508" s="118">
        <f>EXP(Overview!$F$21/Overview!$F$5-Overview!$F$21/('='!C1508+273.15))</f>
        <v>1.2060497570954571</v>
      </c>
      <c r="G1508" s="77">
        <f t="shared" si="141"/>
        <v>3.5294410116234327</v>
      </c>
      <c r="H1508" s="115">
        <f t="shared" si="142"/>
        <v>0.58823529411764708</v>
      </c>
      <c r="I1508" s="80">
        <f>IF((A1508-Overview!$F$43)/365=ROUND((A1508-Overview!$F$43)/365,0),I1507*0.05,I1507+U1507)</f>
        <v>4295.8806990665325</v>
      </c>
      <c r="J1508" s="70">
        <f>IF(D1508&lt;Overview!$F$16,1,'='!G1508/Overview!$F$26)</f>
        <v>152.78965418283258</v>
      </c>
      <c r="K1508" s="71">
        <f>IF(D1508&lt;Overview!$F$17,'='!G1508/Overview!$F$26,Overview!$F$33)</f>
        <v>9.1428571428571423</v>
      </c>
      <c r="L1508" s="72">
        <f t="shared" si="143"/>
        <v>9.1428571428571423</v>
      </c>
      <c r="M1508" s="81">
        <f>MIN(1,Overview!$F$44*F1508*(G1508-Overview!$F$25)^2+0.2)</f>
        <v>1</v>
      </c>
      <c r="N1508" s="48">
        <f>L1508*F1508*Overview!$F$8</f>
        <v>0.12482270400293095</v>
      </c>
      <c r="O1508" s="48">
        <f>F1508*Overview!$F$6</f>
        <v>2.3686817229354781E-3</v>
      </c>
      <c r="P1508" s="122">
        <f>N1508*(H1508/G1508-(1+Overview!$F$35/'='!G1508)/(Overview!$F$37*Overview!$F$33))/('='!H1508+Overview!$F$36)</f>
        <v>4.063552749696381E-4</v>
      </c>
      <c r="Q1508" s="128">
        <f>(N1508/G1508-P1508)*H1508*Overview!$F$29*'='!G1508^3</f>
        <v>818.53224496364521</v>
      </c>
      <c r="R1508" s="57">
        <f t="shared" si="138"/>
        <v>0</v>
      </c>
      <c r="S1508" s="58">
        <f t="shared" si="139"/>
        <v>4.7806899092245255E-4</v>
      </c>
      <c r="T1508" s="58">
        <f>IF(D1508&lt;Overview!$F$18,(1-Overview!$F$9)*'='!Q1508-'='!D1508*'='!O1508,0)</f>
        <v>0</v>
      </c>
      <c r="U1508" s="54">
        <f>IF(D1508&gt;=Overview!$F$18,(1-Overview!$F$9)*'='!Q1508-Overview!$F$18*'='!O1508,0)</f>
        <v>69.319453737770743</v>
      </c>
      <c r="V1508" s="2"/>
      <c r="W1508" s="112">
        <f>G1508/Overview!$F$19</f>
        <v>5.2110453441952354</v>
      </c>
      <c r="X1508" s="60">
        <f>G1508^3*(1+H1508*Overview!$F$38)</f>
        <v>55.270802203547703</v>
      </c>
      <c r="Y1508" s="61">
        <f>G1508^3*Overview!$F$42*(1+Overview!$F$38*H1508)+I1508*Overview!$F$39/Overview!$F$40</f>
        <v>5.1610477414241842</v>
      </c>
    </row>
    <row r="1509" spans="1:25">
      <c r="A1509" s="34">
        <v>1506</v>
      </c>
      <c r="B1509">
        <v>1</v>
      </c>
      <c r="C1509">
        <v>24</v>
      </c>
      <c r="D1509" s="149">
        <f t="shared" si="140"/>
        <v>178.09744310451387</v>
      </c>
      <c r="E1509" s="125">
        <f>B1509/(B1509+Overview!$F$22)</f>
        <v>0.58823529411764708</v>
      </c>
      <c r="F1509" s="118">
        <f>EXP(Overview!$F$21/Overview!$F$5-Overview!$F$21/('='!C1509+273.15))</f>
        <v>1.2060497570954571</v>
      </c>
      <c r="G1509" s="77">
        <f t="shared" si="141"/>
        <v>3.5299190806143552</v>
      </c>
      <c r="H1509" s="115">
        <f t="shared" si="142"/>
        <v>0.58823529411764708</v>
      </c>
      <c r="I1509" s="80">
        <f>IF((A1509-Overview!$F$43)/365=ROUND((A1509-Overview!$F$43)/365,0),I1508*0.05,I1508+U1508)</f>
        <v>4365.2001528043029</v>
      </c>
      <c r="J1509" s="70">
        <f>IF(D1509&lt;Overview!$F$16,1,'='!G1509/Overview!$F$26)</f>
        <v>152.81034981014525</v>
      </c>
      <c r="K1509" s="71">
        <f>IF(D1509&lt;Overview!$F$17,'='!G1509/Overview!$F$26,Overview!$F$33)</f>
        <v>9.1428571428571423</v>
      </c>
      <c r="L1509" s="72">
        <f t="shared" si="143"/>
        <v>9.1428571428571423</v>
      </c>
      <c r="M1509" s="81">
        <f>MIN(1,Overview!$F$44*F1509*(G1509-Overview!$F$25)^2+0.2)</f>
        <v>1</v>
      </c>
      <c r="N1509" s="48">
        <f>L1509*F1509*Overview!$F$8</f>
        <v>0.12482270400293095</v>
      </c>
      <c r="O1509" s="48">
        <f>F1509*Overview!$F$6</f>
        <v>2.3686817229354781E-3</v>
      </c>
      <c r="P1509" s="122">
        <f>N1509*(H1509/G1509-(1+Overview!$F$35/'='!G1509)/(Overview!$F$37*Overview!$F$33))/('='!H1509+Overview!$F$36)</f>
        <v>4.0553253439493196E-4</v>
      </c>
      <c r="Q1509" s="128">
        <f>(N1509/G1509-P1509)*H1509*Overview!$F$29*'='!G1509^3</f>
        <v>818.77198527537143</v>
      </c>
      <c r="R1509" s="57">
        <f t="shared" si="138"/>
        <v>0</v>
      </c>
      <c r="S1509" s="58">
        <f t="shared" si="139"/>
        <v>4.7716567699018921E-4</v>
      </c>
      <c r="T1509" s="58">
        <f>IF(D1509&lt;Overview!$F$18,(1-Overview!$F$9)*'='!Q1509-'='!D1509*'='!O1509,0)</f>
        <v>0</v>
      </c>
      <c r="U1509" s="54">
        <f>IF(D1509&gt;=Overview!$F$18,(1-Overview!$F$9)*'='!Q1509-Overview!$F$18*'='!O1509,0)</f>
        <v>69.339879612329824</v>
      </c>
      <c r="V1509" s="2"/>
      <c r="W1509" s="112">
        <f>G1509/Overview!$F$19</f>
        <v>5.2117511894498083</v>
      </c>
      <c r="X1509" s="60">
        <f>G1509^3*(1+H1509*Overview!$F$38)</f>
        <v>55.293264827902156</v>
      </c>
      <c r="Y1509" s="61">
        <f>G1509^3*Overview!$F$42*(1+Overview!$F$38*H1509)+I1509*Overview!$F$39/Overview!$F$40</f>
        <v>5.1660816229694175</v>
      </c>
    </row>
    <row r="1510" spans="1:25">
      <c r="A1510" s="34">
        <v>1507</v>
      </c>
      <c r="B1510">
        <v>1</v>
      </c>
      <c r="C1510">
        <v>24</v>
      </c>
      <c r="D1510" s="149">
        <f t="shared" si="140"/>
        <v>178.09744310451387</v>
      </c>
      <c r="E1510" s="125">
        <f>B1510/(B1510+Overview!$F$22)</f>
        <v>0.58823529411764708</v>
      </c>
      <c r="F1510" s="118">
        <f>EXP(Overview!$F$21/Overview!$F$5-Overview!$F$21/('='!C1510+273.15))</f>
        <v>1.2060497570954571</v>
      </c>
      <c r="G1510" s="77">
        <f t="shared" si="141"/>
        <v>3.5303962462913456</v>
      </c>
      <c r="H1510" s="115">
        <f t="shared" si="142"/>
        <v>0.58823529411764708</v>
      </c>
      <c r="I1510" s="80">
        <f>IF((A1510-Overview!$F$43)/365=ROUND((A1510-Overview!$F$43)/365,0),I1509*0.05,I1509+U1509)</f>
        <v>4434.540032416633</v>
      </c>
      <c r="J1510" s="70">
        <f>IF(D1510&lt;Overview!$F$16,1,'='!G1510/Overview!$F$26)</f>
        <v>152.83100633295868</v>
      </c>
      <c r="K1510" s="71">
        <f>IF(D1510&lt;Overview!$F$17,'='!G1510/Overview!$F$26,Overview!$F$33)</f>
        <v>9.1428571428571423</v>
      </c>
      <c r="L1510" s="72">
        <f t="shared" si="143"/>
        <v>9.1428571428571423</v>
      </c>
      <c r="M1510" s="81">
        <f>MIN(1,Overview!$F$44*F1510*(G1510-Overview!$F$25)^2+0.2)</f>
        <v>1</v>
      </c>
      <c r="N1510" s="48">
        <f>L1510*F1510*Overview!$F$8</f>
        <v>0.12482270400293095</v>
      </c>
      <c r="O1510" s="48">
        <f>F1510*Overview!$F$6</f>
        <v>2.3686817229354781E-3</v>
      </c>
      <c r="P1510" s="122">
        <f>N1510*(H1510/G1510-(1+Overview!$F$35/'='!G1510)/(Overview!$F$37*Overview!$F$33))/('='!H1510+Overview!$F$36)</f>
        <v>4.0471157058483853E-4</v>
      </c>
      <c r="Q1510" s="128">
        <f>(N1510/G1510-P1510)*H1510*Overview!$F$29*'='!G1510^3</f>
        <v>819.01131226146333</v>
      </c>
      <c r="R1510" s="57">
        <f t="shared" si="138"/>
        <v>0</v>
      </c>
      <c r="S1510" s="58">
        <f t="shared" si="139"/>
        <v>4.7626406987446294E-4</v>
      </c>
      <c r="T1510" s="58">
        <f>IF(D1510&lt;Overview!$F$18,(1-Overview!$F$9)*'='!Q1510-'='!D1510*'='!O1510,0)</f>
        <v>0</v>
      </c>
      <c r="U1510" s="54">
        <f>IF(D1510&gt;=Overview!$F$18,(1-Overview!$F$9)*'='!Q1510-Overview!$F$18*'='!O1510,0)</f>
        <v>69.360270271544849</v>
      </c>
      <c r="V1510" s="2"/>
      <c r="W1510" s="112">
        <f>G1510/Overview!$F$19</f>
        <v>5.2124557010059727</v>
      </c>
      <c r="X1510" s="60">
        <f>G1510^3*(1+H1510*Overview!$F$38)</f>
        <v>55.315691076974161</v>
      </c>
      <c r="Y1510" s="61">
        <f>G1510^3*Overview!$F$42*(1+Overview!$F$38*H1510)+I1510*Overview!$F$39/Overview!$F$40</f>
        <v>5.1711131183363248</v>
      </c>
    </row>
    <row r="1511" spans="1:25">
      <c r="A1511" s="34">
        <v>1508</v>
      </c>
      <c r="B1511">
        <v>1</v>
      </c>
      <c r="C1511">
        <v>24</v>
      </c>
      <c r="D1511" s="149">
        <f t="shared" si="140"/>
        <v>178.09744310451387</v>
      </c>
      <c r="E1511" s="125">
        <f>B1511/(B1511+Overview!$F$22)</f>
        <v>0.58823529411764708</v>
      </c>
      <c r="F1511" s="118">
        <f>EXP(Overview!$F$21/Overview!$F$5-Overview!$F$21/('='!C1511+273.15))</f>
        <v>1.2060497570954571</v>
      </c>
      <c r="G1511" s="77">
        <f t="shared" si="141"/>
        <v>3.53087251036122</v>
      </c>
      <c r="H1511" s="115">
        <f t="shared" si="142"/>
        <v>0.58823529411764708</v>
      </c>
      <c r="I1511" s="80">
        <f>IF((A1511-Overview!$F$43)/365=ROUND((A1511-Overview!$F$43)/365,0),I1510*0.05,I1510+U1510)</f>
        <v>4503.9003026881783</v>
      </c>
      <c r="J1511" s="70">
        <f>IF(D1511&lt;Overview!$F$16,1,'='!G1511/Overview!$F$26)</f>
        <v>152.85162382516106</v>
      </c>
      <c r="K1511" s="71">
        <f>IF(D1511&lt;Overview!$F$17,'='!G1511/Overview!$F$26,Overview!$F$33)</f>
        <v>9.1428571428571423</v>
      </c>
      <c r="L1511" s="72">
        <f t="shared" si="143"/>
        <v>9.1428571428571423</v>
      </c>
      <c r="M1511" s="81">
        <f>MIN(1,Overview!$F$44*F1511*(G1511-Overview!$F$25)^2+0.2)</f>
        <v>1</v>
      </c>
      <c r="N1511" s="48">
        <f>L1511*F1511*Overview!$F$8</f>
        <v>0.12482270400293095</v>
      </c>
      <c r="O1511" s="48">
        <f>F1511*Overview!$F$6</f>
        <v>2.3686817229354781E-3</v>
      </c>
      <c r="P1511" s="122">
        <f>N1511*(H1511/G1511-(1+Overview!$F$35/'='!G1511)/(Overview!$F$37*Overview!$F$33))/('='!H1511+Overview!$F$36)</f>
        <v>4.0389237925353904E-4</v>
      </c>
      <c r="Q1511" s="128">
        <f>(N1511/G1511-P1511)*H1511*Overview!$F$29*'='!G1511^3</f>
        <v>819.25022655511077</v>
      </c>
      <c r="R1511" s="57">
        <f t="shared" si="138"/>
        <v>0</v>
      </c>
      <c r="S1511" s="58">
        <f t="shared" si="139"/>
        <v>4.7536416635023641E-4</v>
      </c>
      <c r="T1511" s="58">
        <f>IF(D1511&lt;Overview!$F$18,(1-Overview!$F$9)*'='!Q1511-'='!D1511*'='!O1511,0)</f>
        <v>0</v>
      </c>
      <c r="U1511" s="54">
        <f>IF(D1511&gt;=Overview!$F$18,(1-Overview!$F$9)*'='!Q1511-Overview!$F$18*'='!O1511,0)</f>
        <v>69.380625769363604</v>
      </c>
      <c r="V1511" s="2"/>
      <c r="W1511" s="112">
        <f>G1511/Overview!$F$19</f>
        <v>5.2131588813837588</v>
      </c>
      <c r="X1511" s="60">
        <f>G1511^3*(1+H1511*Overview!$F$38)</f>
        <v>55.338080997402891</v>
      </c>
      <c r="Y1511" s="61">
        <f>G1511^3*Overview!$F$42*(1+Overview!$F$38*H1511)+I1511*Overview!$F$39/Overview!$F$40</f>
        <v>5.1761422301921653</v>
      </c>
    </row>
    <row r="1512" spans="1:25">
      <c r="A1512" s="34">
        <v>1509</v>
      </c>
      <c r="B1512">
        <v>1</v>
      </c>
      <c r="C1512">
        <v>24</v>
      </c>
      <c r="D1512" s="149">
        <f t="shared" si="140"/>
        <v>178.09744310451387</v>
      </c>
      <c r="E1512" s="125">
        <f>B1512/(B1512+Overview!$F$22)</f>
        <v>0.58823529411764708</v>
      </c>
      <c r="F1512" s="118">
        <f>EXP(Overview!$F$21/Overview!$F$5-Overview!$F$21/('='!C1512+273.15))</f>
        <v>1.2060497570954571</v>
      </c>
      <c r="G1512" s="77">
        <f t="shared" si="141"/>
        <v>3.5313478745275702</v>
      </c>
      <c r="H1512" s="115">
        <f t="shared" si="142"/>
        <v>0.58823529411764708</v>
      </c>
      <c r="I1512" s="80">
        <f>IF((A1512-Overview!$F$43)/365=ROUND((A1512-Overview!$F$43)/365,0),I1511*0.05,I1511+U1511)</f>
        <v>4573.2809284575414</v>
      </c>
      <c r="J1512" s="70">
        <f>IF(D1512&lt;Overview!$F$16,1,'='!G1512/Overview!$F$26)</f>
        <v>152.87220236050089</v>
      </c>
      <c r="K1512" s="71">
        <f>IF(D1512&lt;Overview!$F$17,'='!G1512/Overview!$F$26,Overview!$F$33)</f>
        <v>9.1428571428571423</v>
      </c>
      <c r="L1512" s="72">
        <f t="shared" si="143"/>
        <v>9.1428571428571423</v>
      </c>
      <c r="M1512" s="81">
        <f>MIN(1,Overview!$F$44*F1512*(G1512-Overview!$F$25)^2+0.2)</f>
        <v>1</v>
      </c>
      <c r="N1512" s="48">
        <f>L1512*F1512*Overview!$F$8</f>
        <v>0.12482270400293095</v>
      </c>
      <c r="O1512" s="48">
        <f>F1512*Overview!$F$6</f>
        <v>2.3686817229354781E-3</v>
      </c>
      <c r="P1512" s="122">
        <f>N1512*(H1512/G1512-(1+Overview!$F$35/'='!G1512)/(Overview!$F$37*Overview!$F$33))/('='!H1512+Overview!$F$36)</f>
        <v>4.0307495612737401E-4</v>
      </c>
      <c r="Q1512" s="128">
        <f>(N1512/G1512-P1512)*H1512*Overview!$F$29*'='!G1512^3</f>
        <v>819.4887287888555</v>
      </c>
      <c r="R1512" s="57">
        <f t="shared" si="138"/>
        <v>0</v>
      </c>
      <c r="S1512" s="58">
        <f t="shared" si="139"/>
        <v>4.7446596319856526E-4</v>
      </c>
      <c r="T1512" s="58">
        <f>IF(D1512&lt;Overview!$F$18,(1-Overview!$F$9)*'='!Q1512-'='!D1512*'='!O1512,0)</f>
        <v>0</v>
      </c>
      <c r="U1512" s="54">
        <f>IF(D1512&gt;=Overview!$F$18,(1-Overview!$F$9)*'='!Q1512-Overview!$F$18*'='!O1512,0)</f>
        <v>69.400946159678668</v>
      </c>
      <c r="V1512" s="2"/>
      <c r="W1512" s="112">
        <f>G1512/Overview!$F$19</f>
        <v>5.2138607330984348</v>
      </c>
      <c r="X1512" s="60">
        <f>G1512^3*(1+H1512*Overview!$F$38)</f>
        <v>55.36043463581823</v>
      </c>
      <c r="Y1512" s="61">
        <f>G1512^3*Overview!$F$42*(1+Overview!$F$38*H1512)+I1512*Overview!$F$39/Overview!$F$40</f>
        <v>5.1811689612057048</v>
      </c>
    </row>
    <row r="1513" spans="1:25">
      <c r="A1513" s="34">
        <v>1510</v>
      </c>
      <c r="B1513">
        <v>1</v>
      </c>
      <c r="C1513">
        <v>24</v>
      </c>
      <c r="D1513" s="149">
        <f t="shared" si="140"/>
        <v>178.09744310451387</v>
      </c>
      <c r="E1513" s="125">
        <f>B1513/(B1513+Overview!$F$22)</f>
        <v>0.58823529411764708</v>
      </c>
      <c r="F1513" s="118">
        <f>EXP(Overview!$F$21/Overview!$F$5-Overview!$F$21/('='!C1513+273.15))</f>
        <v>1.2060497570954571</v>
      </c>
      <c r="G1513" s="77">
        <f t="shared" si="141"/>
        <v>3.5318223404907689</v>
      </c>
      <c r="H1513" s="115">
        <f t="shared" si="142"/>
        <v>0.58823529411764708</v>
      </c>
      <c r="I1513" s="80">
        <f>IF((A1513-Overview!$F$43)/365=ROUND((A1513-Overview!$F$43)/365,0),I1512*0.05,I1512+U1512)</f>
        <v>4642.6818746172203</v>
      </c>
      <c r="J1513" s="70">
        <f>IF(D1513&lt;Overview!$F$16,1,'='!G1513/Overview!$F$26)</f>
        <v>152.89274201258741</v>
      </c>
      <c r="K1513" s="71">
        <f>IF(D1513&lt;Overview!$F$17,'='!G1513/Overview!$F$26,Overview!$F$33)</f>
        <v>9.1428571428571423</v>
      </c>
      <c r="L1513" s="72">
        <f t="shared" si="143"/>
        <v>9.1428571428571423</v>
      </c>
      <c r="M1513" s="81">
        <f>MIN(1,Overview!$F$44*F1513*(G1513-Overview!$F$25)^2+0.2)</f>
        <v>1</v>
      </c>
      <c r="N1513" s="48">
        <f>L1513*F1513*Overview!$F$8</f>
        <v>0.12482270400293095</v>
      </c>
      <c r="O1513" s="48">
        <f>F1513*Overview!$F$6</f>
        <v>2.3686817229354781E-3</v>
      </c>
      <c r="P1513" s="122">
        <f>N1513*(H1513/G1513-(1+Overview!$F$35/'='!G1513)/(Overview!$F$37*Overview!$F$33))/('='!H1513+Overview!$F$36)</f>
        <v>4.022592969447988E-4</v>
      </c>
      <c r="Q1513" s="128">
        <f>(N1513/G1513-P1513)*H1513*Overview!$F$29*'='!G1513^3</f>
        <v>819.72681959458771</v>
      </c>
      <c r="R1513" s="57">
        <f t="shared" si="138"/>
        <v>0</v>
      </c>
      <c r="S1513" s="58">
        <f t="shared" si="139"/>
        <v>4.7356945720658348E-4</v>
      </c>
      <c r="T1513" s="58">
        <f>IF(D1513&lt;Overview!$F$18,(1-Overview!$F$9)*'='!Q1513-'='!D1513*'='!O1513,0)</f>
        <v>0</v>
      </c>
      <c r="U1513" s="54">
        <f>IF(D1513&gt;=Overview!$F$18,(1-Overview!$F$9)*'='!Q1513-Overview!$F$18*'='!O1513,0)</f>
        <v>69.421231496327053</v>
      </c>
      <c r="V1513" s="2"/>
      <c r="W1513" s="112">
        <f>G1513/Overview!$F$19</f>
        <v>5.2145612586605177</v>
      </c>
      <c r="X1513" s="60">
        <f>G1513^3*(1+H1513*Overview!$F$38)</f>
        <v>55.382752038840451</v>
      </c>
      <c r="Y1513" s="61">
        <f>G1513^3*Overview!$F$42*(1+Overview!$F$38*H1513)+I1513*Overview!$F$39/Overview!$F$40</f>
        <v>5.1861933140471894</v>
      </c>
    </row>
    <row r="1514" spans="1:25">
      <c r="A1514" s="34">
        <v>1511</v>
      </c>
      <c r="B1514">
        <v>1</v>
      </c>
      <c r="C1514">
        <v>24</v>
      </c>
      <c r="D1514" s="149">
        <f t="shared" si="140"/>
        <v>178.09744310451387</v>
      </c>
      <c r="E1514" s="125">
        <f>B1514/(B1514+Overview!$F$22)</f>
        <v>0.58823529411764708</v>
      </c>
      <c r="F1514" s="118">
        <f>EXP(Overview!$F$21/Overview!$F$5-Overview!$F$21/('='!C1514+273.15))</f>
        <v>1.2060497570954571</v>
      </c>
      <c r="G1514" s="77">
        <f t="shared" si="141"/>
        <v>3.5322959099479756</v>
      </c>
      <c r="H1514" s="115">
        <f t="shared" si="142"/>
        <v>0.58823529411764708</v>
      </c>
      <c r="I1514" s="80">
        <f>IF((A1514-Overview!$F$43)/365=ROUND((A1514-Overview!$F$43)/365,0),I1513*0.05,I1513+U1513)</f>
        <v>4712.1031061135473</v>
      </c>
      <c r="J1514" s="70">
        <f>IF(D1514&lt;Overview!$F$16,1,'='!G1514/Overview!$F$26)</f>
        <v>152.91324285489071</v>
      </c>
      <c r="K1514" s="71">
        <f>IF(D1514&lt;Overview!$F$17,'='!G1514/Overview!$F$26,Overview!$F$33)</f>
        <v>9.1428571428571423</v>
      </c>
      <c r="L1514" s="72">
        <f t="shared" si="143"/>
        <v>9.1428571428571423</v>
      </c>
      <c r="M1514" s="81">
        <f>MIN(1,Overview!$F$44*F1514*(G1514-Overview!$F$25)^2+0.2)</f>
        <v>1</v>
      </c>
      <c r="N1514" s="48">
        <f>L1514*F1514*Overview!$F$8</f>
        <v>0.12482270400293095</v>
      </c>
      <c r="O1514" s="48">
        <f>F1514*Overview!$F$6</f>
        <v>2.3686817229354781E-3</v>
      </c>
      <c r="P1514" s="122">
        <f>N1514*(H1514/G1514-(1+Overview!$F$35/'='!G1514)/(Overview!$F$37*Overview!$F$33))/('='!H1514+Overview!$F$36)</f>
        <v>4.0144539745634925E-4</v>
      </c>
      <c r="Q1514" s="128">
        <f>(N1514/G1514-P1514)*H1514*Overview!$F$29*'='!G1514^3</f>
        <v>819.96449960354687</v>
      </c>
      <c r="R1514" s="57">
        <f t="shared" si="138"/>
        <v>0</v>
      </c>
      <c r="S1514" s="58">
        <f t="shared" si="139"/>
        <v>4.7267464516750061E-4</v>
      </c>
      <c r="T1514" s="58">
        <f>IF(D1514&lt;Overview!$F$18,(1-Overview!$F$9)*'='!Q1514-'='!D1514*'='!O1514,0)</f>
        <v>0</v>
      </c>
      <c r="U1514" s="54">
        <f>IF(D1514&gt;=Overview!$F$18,(1-Overview!$F$9)*'='!Q1514-Overview!$F$18*'='!O1514,0)</f>
        <v>69.441481833090364</v>
      </c>
      <c r="V1514" s="2"/>
      <c r="W1514" s="112">
        <f>G1514/Overview!$F$19</f>
        <v>5.21526046057578</v>
      </c>
      <c r="X1514" s="60">
        <f>G1514^3*(1+H1514*Overview!$F$38)</f>
        <v>55.405033253079942</v>
      </c>
      <c r="Y1514" s="61">
        <f>G1514^3*Overview!$F$42*(1+Overview!$F$38*H1514)+I1514*Overview!$F$39/Overview!$F$40</f>
        <v>5.1912152913883105</v>
      </c>
    </row>
    <row r="1515" spans="1:25">
      <c r="A1515" s="34">
        <v>1512</v>
      </c>
      <c r="B1515">
        <v>1</v>
      </c>
      <c r="C1515">
        <v>24</v>
      </c>
      <c r="D1515" s="149">
        <f t="shared" si="140"/>
        <v>178.09744310451387</v>
      </c>
      <c r="E1515" s="125">
        <f>B1515/(B1515+Overview!$F$22)</f>
        <v>0.58823529411764708</v>
      </c>
      <c r="F1515" s="118">
        <f>EXP(Overview!$F$21/Overview!$F$5-Overview!$F$21/('='!C1515+273.15))</f>
        <v>1.2060497570954571</v>
      </c>
      <c r="G1515" s="77">
        <f t="shared" si="141"/>
        <v>3.5327685845931431</v>
      </c>
      <c r="H1515" s="115">
        <f t="shared" si="142"/>
        <v>0.58823529411764708</v>
      </c>
      <c r="I1515" s="80">
        <f>IF((A1515-Overview!$F$43)/365=ROUND((A1515-Overview!$F$43)/365,0),I1514*0.05,I1514+U1514)</f>
        <v>4781.5445879466379</v>
      </c>
      <c r="J1515" s="70">
        <f>IF(D1515&lt;Overview!$F$16,1,'='!G1515/Overview!$F$26)</f>
        <v>152.93370496074215</v>
      </c>
      <c r="K1515" s="71">
        <f>IF(D1515&lt;Overview!$F$17,'='!G1515/Overview!$F$26,Overview!$F$33)</f>
        <v>9.1428571428571423</v>
      </c>
      <c r="L1515" s="72">
        <f t="shared" si="143"/>
        <v>9.1428571428571423</v>
      </c>
      <c r="M1515" s="81">
        <f>MIN(1,Overview!$F$44*F1515*(G1515-Overview!$F$25)^2+0.2)</f>
        <v>1</v>
      </c>
      <c r="N1515" s="48">
        <f>L1515*F1515*Overview!$F$8</f>
        <v>0.12482270400293095</v>
      </c>
      <c r="O1515" s="48">
        <f>F1515*Overview!$F$6</f>
        <v>2.3686817229354781E-3</v>
      </c>
      <c r="P1515" s="122">
        <f>N1515*(H1515/G1515-(1+Overview!$F$35/'='!G1515)/(Overview!$F$37*Overview!$F$33))/('='!H1515+Overview!$F$36)</f>
        <v>4.0063325342459404E-4</v>
      </c>
      <c r="Q1515" s="128">
        <f>(N1515/G1515-P1515)*H1515*Overview!$F$29*'='!G1515^3</f>
        <v>820.2017694463209</v>
      </c>
      <c r="R1515" s="57">
        <f t="shared" si="138"/>
        <v>0</v>
      </c>
      <c r="S1515" s="58">
        <f t="shared" si="139"/>
        <v>4.7178152388058307E-4</v>
      </c>
      <c r="T1515" s="58">
        <f>IF(D1515&lt;Overview!$F$18,(1-Overview!$F$9)*'='!Q1515-'='!D1515*'='!O1515,0)</f>
        <v>0</v>
      </c>
      <c r="U1515" s="54">
        <f>IF(D1515&gt;=Overview!$F$18,(1-Overview!$F$9)*'='!Q1515-Overview!$F$18*'='!O1515,0)</f>
        <v>69.461697223694713</v>
      </c>
      <c r="V1515" s="2"/>
      <c r="W1515" s="112">
        <f>G1515/Overview!$F$19</f>
        <v>5.2159583413452575</v>
      </c>
      <c r="X1515" s="60">
        <f>G1515^3*(1+H1515*Overview!$F$38)</f>
        <v>55.427278325137038</v>
      </c>
      <c r="Y1515" s="61">
        <f>G1515^3*Overview!$F$42*(1+Overview!$F$38*H1515)+I1515*Overview!$F$39/Overview!$F$40</f>
        <v>5.1962348959021956</v>
      </c>
    </row>
    <row r="1516" spans="1:25">
      <c r="A1516" s="34">
        <v>1513</v>
      </c>
      <c r="B1516">
        <v>1</v>
      </c>
      <c r="C1516">
        <v>24</v>
      </c>
      <c r="D1516" s="149">
        <f t="shared" si="140"/>
        <v>178.09744310451387</v>
      </c>
      <c r="E1516" s="125">
        <f>B1516/(B1516+Overview!$F$22)</f>
        <v>0.58823529411764708</v>
      </c>
      <c r="F1516" s="118">
        <f>EXP(Overview!$F$21/Overview!$F$5-Overview!$F$21/('='!C1516+273.15))</f>
        <v>1.2060497570954571</v>
      </c>
      <c r="G1516" s="77">
        <f t="shared" si="141"/>
        <v>3.5332403661170235</v>
      </c>
      <c r="H1516" s="115">
        <f t="shared" si="142"/>
        <v>0.58823529411764708</v>
      </c>
      <c r="I1516" s="80">
        <f>IF((A1516-Overview!$F$43)/365=ROUND((A1516-Overview!$F$43)/365,0),I1515*0.05,I1515+U1515)</f>
        <v>4851.0062851703324</v>
      </c>
      <c r="J1516" s="70">
        <f>IF(D1516&lt;Overview!$F$16,1,'='!G1516/Overview!$F$26)</f>
        <v>152.95412840333435</v>
      </c>
      <c r="K1516" s="71">
        <f>IF(D1516&lt;Overview!$F$17,'='!G1516/Overview!$F$26,Overview!$F$33)</f>
        <v>9.1428571428571423</v>
      </c>
      <c r="L1516" s="72">
        <f t="shared" si="143"/>
        <v>9.1428571428571423</v>
      </c>
      <c r="M1516" s="81">
        <f>MIN(1,Overview!$F$44*F1516*(G1516-Overview!$F$25)^2+0.2)</f>
        <v>1</v>
      </c>
      <c r="N1516" s="48">
        <f>L1516*F1516*Overview!$F$8</f>
        <v>0.12482270400293095</v>
      </c>
      <c r="O1516" s="48">
        <f>F1516*Overview!$F$6</f>
        <v>2.3686817229354781E-3</v>
      </c>
      <c r="P1516" s="122">
        <f>N1516*(H1516/G1516-(1+Overview!$F$35/'='!G1516)/(Overview!$F$37*Overview!$F$33))/('='!H1516+Overview!$F$36)</f>
        <v>3.9982286062409741E-4</v>
      </c>
      <c r="Q1516" s="128">
        <f>(N1516/G1516-P1516)*H1516*Overview!$F$29*'='!G1516^3</f>
        <v>820.43862975284424</v>
      </c>
      <c r="R1516" s="57">
        <f t="shared" si="138"/>
        <v>0</v>
      </c>
      <c r="S1516" s="58">
        <f t="shared" si="139"/>
        <v>4.7089009015114719E-4</v>
      </c>
      <c r="T1516" s="58">
        <f>IF(D1516&lt;Overview!$F$18,(1-Overview!$F$9)*'='!Q1516-'='!D1516*'='!O1516,0)</f>
        <v>0</v>
      </c>
      <c r="U1516" s="54">
        <f>IF(D1516&gt;=Overview!$F$18,(1-Overview!$F$9)*'='!Q1516-Overview!$F$18*'='!O1516,0)</f>
        <v>69.481877721810505</v>
      </c>
      <c r="V1516" s="2"/>
      <c r="W1516" s="112">
        <f>G1516/Overview!$F$19</f>
        <v>5.2166549034652645</v>
      </c>
      <c r="X1516" s="60">
        <f>G1516^3*(1+H1516*Overview!$F$38)</f>
        <v>55.4494873016017</v>
      </c>
      <c r="Y1516" s="61">
        <f>G1516^3*Overview!$F$42*(1+Overview!$F$38*H1516)+I1516*Overview!$F$39/Overview!$F$40</f>
        <v>5.2012521302633727</v>
      </c>
    </row>
    <row r="1517" spans="1:25">
      <c r="A1517" s="34">
        <v>1514</v>
      </c>
      <c r="B1517">
        <v>1</v>
      </c>
      <c r="C1517">
        <v>24</v>
      </c>
      <c r="D1517" s="149">
        <f t="shared" si="140"/>
        <v>178.09744310451387</v>
      </c>
      <c r="E1517" s="125">
        <f>B1517/(B1517+Overview!$F$22)</f>
        <v>0.58823529411764708</v>
      </c>
      <c r="F1517" s="118">
        <f>EXP(Overview!$F$21/Overview!$F$5-Overview!$F$21/('='!C1517+273.15))</f>
        <v>1.2060497570954571</v>
      </c>
      <c r="G1517" s="77">
        <f t="shared" si="141"/>
        <v>3.5337112562071749</v>
      </c>
      <c r="H1517" s="115">
        <f t="shared" si="142"/>
        <v>0.58823529411764708</v>
      </c>
      <c r="I1517" s="80">
        <f>IF((A1517-Overview!$F$43)/365=ROUND((A1517-Overview!$F$43)/365,0),I1516*0.05,I1516+U1516)</f>
        <v>4920.488162892143</v>
      </c>
      <c r="J1517" s="70">
        <f>IF(D1517&lt;Overview!$F$16,1,'='!G1517/Overview!$F$26)</f>
        <v>152.97451325572186</v>
      </c>
      <c r="K1517" s="71">
        <f>IF(D1517&lt;Overview!$F$17,'='!G1517/Overview!$F$26,Overview!$F$33)</f>
        <v>9.1428571428571423</v>
      </c>
      <c r="L1517" s="72">
        <f t="shared" si="143"/>
        <v>9.1428571428571423</v>
      </c>
      <c r="M1517" s="81">
        <f>MIN(1,Overview!$F$44*F1517*(G1517-Overview!$F$25)^2+0.2)</f>
        <v>1</v>
      </c>
      <c r="N1517" s="48">
        <f>L1517*F1517*Overview!$F$8</f>
        <v>0.12482270400293095</v>
      </c>
      <c r="O1517" s="48">
        <f>F1517*Overview!$F$6</f>
        <v>2.3686817229354781E-3</v>
      </c>
      <c r="P1517" s="122">
        <f>N1517*(H1517/G1517-(1+Overview!$F$35/'='!G1517)/(Overview!$F$37*Overview!$F$33))/('='!H1517+Overview!$F$36)</f>
        <v>3.9901421484137153E-4</v>
      </c>
      <c r="Q1517" s="128">
        <f>(N1517/G1517-P1517)*H1517*Overview!$F$29*'='!G1517^3</f>
        <v>820.67508115239957</v>
      </c>
      <c r="R1517" s="57">
        <f t="shared" si="138"/>
        <v>0</v>
      </c>
      <c r="S1517" s="58">
        <f t="shared" si="139"/>
        <v>4.7000034079054085E-4</v>
      </c>
      <c r="T1517" s="58">
        <f>IF(D1517&lt;Overview!$F$18,(1-Overview!$F$9)*'='!Q1517-'='!D1517*'='!O1517,0)</f>
        <v>0</v>
      </c>
      <c r="U1517" s="54">
        <f>IF(D1517&gt;=Overview!$F$18,(1-Overview!$F$9)*'='!Q1517-Overview!$F$18*'='!O1517,0)</f>
        <v>69.502023381052624</v>
      </c>
      <c r="V1517" s="2"/>
      <c r="W1517" s="112">
        <f>G1517/Overview!$F$19</f>
        <v>5.2173501494273955</v>
      </c>
      <c r="X1517" s="60">
        <f>G1517^3*(1+H1517*Overview!$F$38)</f>
        <v>55.47166022905332</v>
      </c>
      <c r="Y1517" s="61">
        <f>G1517^3*Overview!$F$42*(1+Overview!$F$38*H1517)+I1517*Overview!$F$39/Overview!$F$40</f>
        <v>5.2062669971477478</v>
      </c>
    </row>
    <row r="1518" spans="1:25">
      <c r="A1518" s="34">
        <v>1515</v>
      </c>
      <c r="B1518">
        <v>1</v>
      </c>
      <c r="C1518">
        <v>24</v>
      </c>
      <c r="D1518" s="149">
        <f t="shared" si="140"/>
        <v>178.09744310451387</v>
      </c>
      <c r="E1518" s="125">
        <f>B1518/(B1518+Overview!$F$22)</f>
        <v>0.58823529411764708</v>
      </c>
      <c r="F1518" s="118">
        <f>EXP(Overview!$F$21/Overview!$F$5-Overview!$F$21/('='!C1518+273.15))</f>
        <v>1.2060497570954571</v>
      </c>
      <c r="G1518" s="77">
        <f t="shared" si="141"/>
        <v>3.5341812565479653</v>
      </c>
      <c r="H1518" s="115">
        <f t="shared" si="142"/>
        <v>0.58823529411764708</v>
      </c>
      <c r="I1518" s="80">
        <f>IF((A1518-Overview!$F$43)/365=ROUND((A1518-Overview!$F$43)/365,0),I1517*0.05,I1517+U1517)</f>
        <v>4989.9901862731958</v>
      </c>
      <c r="J1518" s="70">
        <f>IF(D1518&lt;Overview!$F$16,1,'='!G1518/Overview!$F$26)</f>
        <v>152.99485959082102</v>
      </c>
      <c r="K1518" s="71">
        <f>IF(D1518&lt;Overview!$F$17,'='!G1518/Overview!$F$26,Overview!$F$33)</f>
        <v>9.1428571428571423</v>
      </c>
      <c r="L1518" s="72">
        <f t="shared" si="143"/>
        <v>9.1428571428571423</v>
      </c>
      <c r="M1518" s="81">
        <f>MIN(1,Overview!$F$44*F1518*(G1518-Overview!$F$25)^2+0.2)</f>
        <v>1</v>
      </c>
      <c r="N1518" s="48">
        <f>L1518*F1518*Overview!$F$8</f>
        <v>0.12482270400293095</v>
      </c>
      <c r="O1518" s="48">
        <f>F1518*Overview!$F$6</f>
        <v>2.3686817229354781E-3</v>
      </c>
      <c r="P1518" s="122">
        <f>N1518*(H1518/G1518-(1+Overview!$F$35/'='!G1518)/(Overview!$F$37*Overview!$F$33))/('='!H1518+Overview!$F$36)</f>
        <v>3.9820731187484586E-4</v>
      </c>
      <c r="Q1518" s="128">
        <f>(N1518/G1518-P1518)*H1518*Overview!$F$29*'='!G1518^3</f>
        <v>820.91112427361384</v>
      </c>
      <c r="R1518" s="57">
        <f t="shared" si="138"/>
        <v>0</v>
      </c>
      <c r="S1518" s="58">
        <f t="shared" si="139"/>
        <v>4.6911227261614341E-4</v>
      </c>
      <c r="T1518" s="58">
        <f>IF(D1518&lt;Overview!$F$18,(1-Overview!$F$9)*'='!Q1518-'='!D1518*'='!O1518,0)</f>
        <v>0</v>
      </c>
      <c r="U1518" s="54">
        <f>IF(D1518&gt;=Overview!$F$18,(1-Overview!$F$9)*'='!Q1518-Overview!$F$18*'='!O1518,0)</f>
        <v>69.522134254980074</v>
      </c>
      <c r="V1518" s="2"/>
      <c r="W1518" s="112">
        <f>G1518/Overview!$F$19</f>
        <v>5.2180440817185376</v>
      </c>
      <c r="X1518" s="60">
        <f>G1518^3*(1+H1518*Overview!$F$38)</f>
        <v>55.493797154060424</v>
      </c>
      <c r="Y1518" s="61">
        <f>G1518^3*Overview!$F$42*(1+Overview!$F$38*H1518)+I1518*Overview!$F$39/Overview!$F$40</f>
        <v>5.2112794992325817</v>
      </c>
    </row>
    <row r="1519" spans="1:25">
      <c r="A1519" s="34">
        <v>1516</v>
      </c>
      <c r="B1519">
        <v>1</v>
      </c>
      <c r="C1519">
        <v>24</v>
      </c>
      <c r="D1519" s="149">
        <f t="shared" si="140"/>
        <v>178.09744310451387</v>
      </c>
      <c r="E1519" s="125">
        <f>B1519/(B1519+Overview!$F$22)</f>
        <v>0.58823529411764708</v>
      </c>
      <c r="F1519" s="118">
        <f>EXP(Overview!$F$21/Overview!$F$5-Overview!$F$21/('='!C1519+273.15))</f>
        <v>1.2060497570954571</v>
      </c>
      <c r="G1519" s="77">
        <f t="shared" si="141"/>
        <v>3.5346503688205813</v>
      </c>
      <c r="H1519" s="115">
        <f t="shared" si="142"/>
        <v>0.58823529411764708</v>
      </c>
      <c r="I1519" s="80">
        <f>IF((A1519-Overview!$F$43)/365=ROUND((A1519-Overview!$F$43)/365,0),I1518*0.05,I1518+U1518)</f>
        <v>5059.5123205281761</v>
      </c>
      <c r="J1519" s="70">
        <f>IF(D1519&lt;Overview!$F$16,1,'='!G1519/Overview!$F$26)</f>
        <v>153.01516748141046</v>
      </c>
      <c r="K1519" s="71">
        <f>IF(D1519&lt;Overview!$F$17,'='!G1519/Overview!$F$26,Overview!$F$33)</f>
        <v>9.1428571428571423</v>
      </c>
      <c r="L1519" s="72">
        <f t="shared" si="143"/>
        <v>9.1428571428571423</v>
      </c>
      <c r="M1519" s="81">
        <f>MIN(1,Overview!$F$44*F1519*(G1519-Overview!$F$25)^2+0.2)</f>
        <v>1</v>
      </c>
      <c r="N1519" s="48">
        <f>L1519*F1519*Overview!$F$8</f>
        <v>0.12482270400293095</v>
      </c>
      <c r="O1519" s="48">
        <f>F1519*Overview!$F$6</f>
        <v>2.3686817229354781E-3</v>
      </c>
      <c r="P1519" s="122">
        <f>N1519*(H1519/G1519-(1+Overview!$F$35/'='!G1519)/(Overview!$F$37*Overview!$F$33))/('='!H1519+Overview!$F$36)</f>
        <v>3.9740214753481514E-4</v>
      </c>
      <c r="Q1519" s="128">
        <f>(N1519/G1519-P1519)*H1519*Overview!$F$29*'='!G1519^3</f>
        <v>821.14675974446038</v>
      </c>
      <c r="R1519" s="57">
        <f t="shared" si="138"/>
        <v>0</v>
      </c>
      <c r="S1519" s="58">
        <f t="shared" si="139"/>
        <v>4.6822588245134183E-4</v>
      </c>
      <c r="T1519" s="58">
        <f>IF(D1519&lt;Overview!$F$18,(1-Overview!$F$9)*'='!Q1519-'='!D1519*'='!O1519,0)</f>
        <v>0</v>
      </c>
      <c r="U1519" s="54">
        <f>IF(D1519&gt;=Overview!$F$18,(1-Overview!$F$9)*'='!Q1519-Overview!$F$18*'='!O1519,0)</f>
        <v>69.542210397096198</v>
      </c>
      <c r="V1519" s="2"/>
      <c r="W1519" s="112">
        <f>G1519/Overview!$F$19</f>
        <v>5.2187367028208786</v>
      </c>
      <c r="X1519" s="60">
        <f>G1519^3*(1+H1519*Overview!$F$38)</f>
        <v>55.515898123180456</v>
      </c>
      <c r="Y1519" s="61">
        <f>G1519^3*Overview!$F$42*(1+Overview!$F$38*H1519)+I1519*Overview!$F$39/Overview!$F$40</f>
        <v>5.2162896391964644</v>
      </c>
    </row>
    <row r="1520" spans="1:25">
      <c r="A1520" s="34">
        <v>1517</v>
      </c>
      <c r="B1520">
        <v>1</v>
      </c>
      <c r="C1520">
        <v>24</v>
      </c>
      <c r="D1520" s="149">
        <f t="shared" si="140"/>
        <v>178.09744310451387</v>
      </c>
      <c r="E1520" s="125">
        <f>B1520/(B1520+Overview!$F$22)</f>
        <v>0.58823529411764708</v>
      </c>
      <c r="F1520" s="118">
        <f>EXP(Overview!$F$21/Overview!$F$5-Overview!$F$21/('='!C1520+273.15))</f>
        <v>1.2060497570954571</v>
      </c>
      <c r="G1520" s="77">
        <f t="shared" si="141"/>
        <v>3.5351185947030328</v>
      </c>
      <c r="H1520" s="115">
        <f t="shared" si="142"/>
        <v>0.58823529411764708</v>
      </c>
      <c r="I1520" s="80">
        <f>IF((A1520-Overview!$F$43)/365=ROUND((A1520-Overview!$F$43)/365,0),I1519*0.05,I1519+U1519)</f>
        <v>5129.054530925272</v>
      </c>
      <c r="J1520" s="70">
        <f>IF(D1520&lt;Overview!$F$16,1,'='!G1520/Overview!$F$26)</f>
        <v>153.03543700013131</v>
      </c>
      <c r="K1520" s="71">
        <f>IF(D1520&lt;Overview!$F$17,'='!G1520/Overview!$F$26,Overview!$F$33)</f>
        <v>9.1428571428571423</v>
      </c>
      <c r="L1520" s="72">
        <f t="shared" si="143"/>
        <v>9.1428571428571423</v>
      </c>
      <c r="M1520" s="81">
        <f>MIN(1,Overview!$F$44*F1520*(G1520-Overview!$F$25)^2+0.2)</f>
        <v>1</v>
      </c>
      <c r="N1520" s="48">
        <f>L1520*F1520*Overview!$F$8</f>
        <v>0.12482270400293095</v>
      </c>
      <c r="O1520" s="48">
        <f>F1520*Overview!$F$6</f>
        <v>2.3686817229354781E-3</v>
      </c>
      <c r="P1520" s="122">
        <f>N1520*(H1520/G1520-(1+Overview!$F$35/'='!G1520)/(Overview!$F$37*Overview!$F$33))/('='!H1520+Overview!$F$36)</f>
        <v>3.9659871764340755E-4</v>
      </c>
      <c r="Q1520" s="128">
        <f>(N1520/G1520-P1520)*H1520*Overview!$F$29*'='!G1520^3</f>
        <v>821.38198819225659</v>
      </c>
      <c r="R1520" s="57">
        <f t="shared" si="138"/>
        <v>0</v>
      </c>
      <c r="S1520" s="58">
        <f t="shared" si="139"/>
        <v>4.6734116712552931E-4</v>
      </c>
      <c r="T1520" s="58">
        <f>IF(D1520&lt;Overview!$F$18,(1-Overview!$F$9)*'='!Q1520-'='!D1520*'='!O1520,0)</f>
        <v>0</v>
      </c>
      <c r="U1520" s="54">
        <f>IF(D1520&gt;=Overview!$F$18,(1-Overview!$F$9)*'='!Q1520-Overview!$F$18*'='!O1520,0)</f>
        <v>69.562251860848434</v>
      </c>
      <c r="V1520" s="2"/>
      <c r="W1520" s="112">
        <f>G1520/Overview!$F$19</f>
        <v>5.2194280152119186</v>
      </c>
      <c r="X1520" s="60">
        <f>G1520^3*(1+H1520*Overview!$F$38)</f>
        <v>55.537963182959537</v>
      </c>
      <c r="Y1520" s="61">
        <f>G1520^3*Overview!$F$42*(1+Overview!$F$38*H1520)+I1520*Overview!$F$39/Overview!$F$40</f>
        <v>5.221297419719293</v>
      </c>
    </row>
    <row r="1521" spans="1:25">
      <c r="A1521" s="34">
        <v>1518</v>
      </c>
      <c r="B1521">
        <v>1</v>
      </c>
      <c r="C1521">
        <v>24</v>
      </c>
      <c r="D1521" s="149">
        <f t="shared" si="140"/>
        <v>178.09744310451387</v>
      </c>
      <c r="E1521" s="125">
        <f>B1521/(B1521+Overview!$F$22)</f>
        <v>0.58823529411764708</v>
      </c>
      <c r="F1521" s="118">
        <f>EXP(Overview!$F$21/Overview!$F$5-Overview!$F$21/('='!C1521+273.15))</f>
        <v>1.2060497570954571</v>
      </c>
      <c r="G1521" s="77">
        <f t="shared" si="141"/>
        <v>3.5355859358701585</v>
      </c>
      <c r="H1521" s="115">
        <f t="shared" si="142"/>
        <v>0.58823529411764708</v>
      </c>
      <c r="I1521" s="80">
        <f>IF((A1521-Overview!$F$43)/365=ROUND((A1521-Overview!$F$43)/365,0),I1520*0.05,I1520+U1520)</f>
        <v>5198.6167827861209</v>
      </c>
      <c r="J1521" s="70">
        <f>IF(D1521&lt;Overview!$F$16,1,'='!G1521/Overview!$F$26)</f>
        <v>153.05566821948739</v>
      </c>
      <c r="K1521" s="71">
        <f>IF(D1521&lt;Overview!$F$17,'='!G1521/Overview!$F$26,Overview!$F$33)</f>
        <v>9.1428571428571423</v>
      </c>
      <c r="L1521" s="72">
        <f t="shared" si="143"/>
        <v>9.1428571428571423</v>
      </c>
      <c r="M1521" s="81">
        <f>MIN(1,Overview!$F$44*F1521*(G1521-Overview!$F$25)^2+0.2)</f>
        <v>1</v>
      </c>
      <c r="N1521" s="48">
        <f>L1521*F1521*Overview!$F$8</f>
        <v>0.12482270400293095</v>
      </c>
      <c r="O1521" s="48">
        <f>F1521*Overview!$F$6</f>
        <v>2.3686817229354781E-3</v>
      </c>
      <c r="P1521" s="122">
        <f>N1521*(H1521/G1521-(1+Overview!$F$35/'='!G1521)/(Overview!$F$37*Overview!$F$33))/('='!H1521+Overview!$F$36)</f>
        <v>3.9579701803453841E-4</v>
      </c>
      <c r="Q1521" s="128">
        <f>(N1521/G1521-P1521)*H1521*Overview!$F$29*'='!G1521^3</f>
        <v>821.61681024366385</v>
      </c>
      <c r="R1521" s="57">
        <f t="shared" si="138"/>
        <v>0</v>
      </c>
      <c r="S1521" s="58">
        <f t="shared" si="139"/>
        <v>4.6645812347408718E-4</v>
      </c>
      <c r="T1521" s="58">
        <f>IF(D1521&lt;Overview!$F$18,(1-Overview!$F$9)*'='!Q1521-'='!D1521*'='!O1521,0)</f>
        <v>0</v>
      </c>
      <c r="U1521" s="54">
        <f>IF(D1521&gt;=Overview!$F$18,(1-Overview!$F$9)*'='!Q1521-Overview!$F$18*'='!O1521,0)</f>
        <v>69.582258699628341</v>
      </c>
      <c r="V1521" s="2"/>
      <c r="W1521" s="112">
        <f>G1521/Overview!$F$19</f>
        <v>5.220118021364474</v>
      </c>
      <c r="X1521" s="60">
        <f>G1521^3*(1+H1521*Overview!$F$38)</f>
        <v>55.559992379932211</v>
      </c>
      <c r="Y1521" s="61">
        <f>G1521^3*Overview!$F$42*(1+Overview!$F$38*H1521)+I1521*Overview!$F$39/Overview!$F$40</f>
        <v>5.2263028434822418</v>
      </c>
    </row>
    <row r="1522" spans="1:25">
      <c r="A1522" s="34">
        <v>1519</v>
      </c>
      <c r="B1522">
        <v>1</v>
      </c>
      <c r="C1522">
        <v>24</v>
      </c>
      <c r="D1522" s="149">
        <f t="shared" si="140"/>
        <v>178.09744310451387</v>
      </c>
      <c r="E1522" s="125">
        <f>B1522/(B1522+Overview!$F$22)</f>
        <v>0.58823529411764708</v>
      </c>
      <c r="F1522" s="118">
        <f>EXP(Overview!$F$21/Overview!$F$5-Overview!$F$21/('='!C1522+273.15))</f>
        <v>1.2060497570954571</v>
      </c>
      <c r="G1522" s="77">
        <f t="shared" si="141"/>
        <v>3.5360523939936326</v>
      </c>
      <c r="H1522" s="115">
        <f t="shared" si="142"/>
        <v>0.58823529411764708</v>
      </c>
      <c r="I1522" s="80">
        <f>IF((A1522-Overview!$F$43)/365=ROUND((A1522-Overview!$F$43)/365,0),I1521*0.05,I1521+U1521)</f>
        <v>5268.1990414857491</v>
      </c>
      <c r="J1522" s="70">
        <f>IF(D1522&lt;Overview!$F$16,1,'='!G1522/Overview!$F$26)</f>
        <v>153.07586121184556</v>
      </c>
      <c r="K1522" s="71">
        <f>IF(D1522&lt;Overview!$F$17,'='!G1522/Overview!$F$26,Overview!$F$33)</f>
        <v>9.1428571428571423</v>
      </c>
      <c r="L1522" s="72">
        <f t="shared" si="143"/>
        <v>9.1428571428571423</v>
      </c>
      <c r="M1522" s="81">
        <f>MIN(1,Overview!$F$44*F1522*(G1522-Overview!$F$25)^2+0.2)</f>
        <v>1</v>
      </c>
      <c r="N1522" s="48">
        <f>L1522*F1522*Overview!$F$8</f>
        <v>0.12482270400293095</v>
      </c>
      <c r="O1522" s="48">
        <f>F1522*Overview!$F$6</f>
        <v>2.3686817229354781E-3</v>
      </c>
      <c r="P1522" s="122">
        <f>N1522*(H1522/G1522-(1+Overview!$F$35/'='!G1522)/(Overview!$F$37*Overview!$F$33))/('='!H1522+Overview!$F$36)</f>
        <v>3.9499704455387455E-4</v>
      </c>
      <c r="Q1522" s="128">
        <f>(N1522/G1522-P1522)*H1522*Overview!$F$29*'='!G1522^3</f>
        <v>821.85122652468567</v>
      </c>
      <c r="R1522" s="57">
        <f t="shared" si="138"/>
        <v>0</v>
      </c>
      <c r="S1522" s="58">
        <f t="shared" si="139"/>
        <v>4.6557674833837921E-4</v>
      </c>
      <c r="T1522" s="58">
        <f>IF(D1522&lt;Overview!$F$18,(1-Overview!$F$9)*'='!Q1522-'='!D1522*'='!O1522,0)</f>
        <v>0</v>
      </c>
      <c r="U1522" s="54">
        <f>IF(D1522&gt;=Overview!$F$18,(1-Overview!$F$9)*'='!Q1522-Overview!$F$18*'='!O1522,0)</f>
        <v>69.602230966771387</v>
      </c>
      <c r="V1522" s="2"/>
      <c r="W1522" s="112">
        <f>G1522/Overview!$F$19</f>
        <v>5.2208067237466889</v>
      </c>
      <c r="X1522" s="60">
        <f>G1522^3*(1+H1522*Overview!$F$38)</f>
        <v>55.58198576062118</v>
      </c>
      <c r="Y1522" s="61">
        <f>G1522^3*Overview!$F$42*(1+Overview!$F$38*H1522)+I1522*Overview!$F$39/Overview!$F$40</f>
        <v>5.2313059131677413</v>
      </c>
    </row>
    <row r="1523" spans="1:25">
      <c r="A1523" s="34">
        <v>1520</v>
      </c>
      <c r="B1523">
        <v>1</v>
      </c>
      <c r="C1523">
        <v>24</v>
      </c>
      <c r="D1523" s="149">
        <f t="shared" si="140"/>
        <v>178.09744310451387</v>
      </c>
      <c r="E1523" s="125">
        <f>B1523/(B1523+Overview!$F$22)</f>
        <v>0.58823529411764708</v>
      </c>
      <c r="F1523" s="118">
        <f>EXP(Overview!$F$21/Overview!$F$5-Overview!$F$21/('='!C1523+273.15))</f>
        <v>1.2060497570954571</v>
      </c>
      <c r="G1523" s="77">
        <f t="shared" si="141"/>
        <v>3.5365179707419712</v>
      </c>
      <c r="H1523" s="115">
        <f t="shared" si="142"/>
        <v>0.58823529411764708</v>
      </c>
      <c r="I1523" s="80">
        <f>IF((A1523-Overview!$F$43)/365=ROUND((A1523-Overview!$F$43)/365,0),I1522*0.05,I1522+U1522)</f>
        <v>5337.8012724525206</v>
      </c>
      <c r="J1523" s="70">
        <f>IF(D1523&lt;Overview!$F$16,1,'='!G1523/Overview!$F$26)</f>
        <v>153.09601604943597</v>
      </c>
      <c r="K1523" s="71">
        <f>IF(D1523&lt;Overview!$F$17,'='!G1523/Overview!$F$26,Overview!$F$33)</f>
        <v>9.1428571428571423</v>
      </c>
      <c r="L1523" s="72">
        <f t="shared" si="143"/>
        <v>9.1428571428571423</v>
      </c>
      <c r="M1523" s="81">
        <f>MIN(1,Overview!$F$44*F1523*(G1523-Overview!$F$25)^2+0.2)</f>
        <v>1</v>
      </c>
      <c r="N1523" s="48">
        <f>L1523*F1523*Overview!$F$8</f>
        <v>0.12482270400293095</v>
      </c>
      <c r="O1523" s="48">
        <f>F1523*Overview!$F$6</f>
        <v>2.3686817229354781E-3</v>
      </c>
      <c r="P1523" s="122">
        <f>N1523*(H1523/G1523-(1+Overview!$F$35/'='!G1523)/(Overview!$F$37*Overview!$F$33))/('='!H1523+Overview!$F$36)</f>
        <v>3.9419879305879009E-4</v>
      </c>
      <c r="Q1523" s="128">
        <f>(N1523/G1523-P1523)*H1523*Overview!$F$29*'='!G1523^3</f>
        <v>822.08523766066946</v>
      </c>
      <c r="R1523" s="57">
        <f t="shared" si="138"/>
        <v>0</v>
      </c>
      <c r="S1523" s="58">
        <f t="shared" si="139"/>
        <v>4.6469703856573548E-4</v>
      </c>
      <c r="T1523" s="58">
        <f>IF(D1523&lt;Overview!$F$18,(1-Overview!$F$9)*'='!Q1523-'='!D1523*'='!O1523,0)</f>
        <v>0</v>
      </c>
      <c r="U1523" s="54">
        <f>IF(D1523&gt;=Overview!$F$18,(1-Overview!$F$9)*'='!Q1523-Overview!$F$18*'='!O1523,0)</f>
        <v>69.622168715557208</v>
      </c>
      <c r="V1523" s="2"/>
      <c r="W1523" s="112">
        <f>G1523/Overview!$F$19</f>
        <v>5.221494124822045</v>
      </c>
      <c r="X1523" s="60">
        <f>G1523^3*(1+H1523*Overview!$F$38)</f>
        <v>55.603943371537127</v>
      </c>
      <c r="Y1523" s="61">
        <f>G1523^3*Overview!$F$42*(1+Overview!$F$38*H1523)+I1523*Overview!$F$39/Overview!$F$40</f>
        <v>5.2363066314594597</v>
      </c>
    </row>
    <row r="1524" spans="1:25">
      <c r="A1524" s="34">
        <v>1521</v>
      </c>
      <c r="B1524">
        <v>1</v>
      </c>
      <c r="C1524">
        <v>24</v>
      </c>
      <c r="D1524" s="149">
        <f t="shared" si="140"/>
        <v>178.09744310451387</v>
      </c>
      <c r="E1524" s="125">
        <f>B1524/(B1524+Overview!$F$22)</f>
        <v>0.58823529411764708</v>
      </c>
      <c r="F1524" s="118">
        <f>EXP(Overview!$F$21/Overview!$F$5-Overview!$F$21/('='!C1524+273.15))</f>
        <v>1.2060497570954571</v>
      </c>
      <c r="G1524" s="77">
        <f t="shared" si="141"/>
        <v>3.5369826677805367</v>
      </c>
      <c r="H1524" s="115">
        <f t="shared" si="142"/>
        <v>0.58823529411764708</v>
      </c>
      <c r="I1524" s="80">
        <f>IF((A1524-Overview!$F$43)/365=ROUND((A1524-Overview!$F$43)/365,0),I1523*0.05,I1523+U1523)</f>
        <v>5407.4234411680782</v>
      </c>
      <c r="J1524" s="70">
        <f>IF(D1524&lt;Overview!$F$16,1,'='!G1524/Overview!$F$26)</f>
        <v>153.11613280435225</v>
      </c>
      <c r="K1524" s="71">
        <f>IF(D1524&lt;Overview!$F$17,'='!G1524/Overview!$F$26,Overview!$F$33)</f>
        <v>9.1428571428571423</v>
      </c>
      <c r="L1524" s="72">
        <f t="shared" si="143"/>
        <v>9.1428571428571423</v>
      </c>
      <c r="M1524" s="81">
        <f>MIN(1,Overview!$F$44*F1524*(G1524-Overview!$F$25)^2+0.2)</f>
        <v>1</v>
      </c>
      <c r="N1524" s="48">
        <f>L1524*F1524*Overview!$F$8</f>
        <v>0.12482270400293095</v>
      </c>
      <c r="O1524" s="48">
        <f>F1524*Overview!$F$6</f>
        <v>2.3686817229354781E-3</v>
      </c>
      <c r="P1524" s="122">
        <f>N1524*(H1524/G1524-(1+Overview!$F$35/'='!G1524)/(Overview!$F$37*Overview!$F$33))/('='!H1524+Overview!$F$36)</f>
        <v>3.9340225941832872E-4</v>
      </c>
      <c r="Q1524" s="128">
        <f>(N1524/G1524-P1524)*H1524*Overview!$F$29*'='!G1524^3</f>
        <v>822.31884427630348</v>
      </c>
      <c r="R1524" s="57">
        <f t="shared" si="138"/>
        <v>0</v>
      </c>
      <c r="S1524" s="58">
        <f t="shared" si="139"/>
        <v>4.6381899100944373E-4</v>
      </c>
      <c r="T1524" s="58">
        <f>IF(D1524&lt;Overview!$F$18,(1-Overview!$F$9)*'='!Q1524-'='!D1524*'='!O1524,0)</f>
        <v>0</v>
      </c>
      <c r="U1524" s="54">
        <f>IF(D1524&gt;=Overview!$F$18,(1-Overview!$F$9)*'='!Q1524-Overview!$F$18*'='!O1524,0)</f>
        <v>69.642071999209236</v>
      </c>
      <c r="V1524" s="2"/>
      <c r="W1524" s="112">
        <f>G1524/Overview!$F$19</f>
        <v>5.2221802270493676</v>
      </c>
      <c r="X1524" s="60">
        <f>G1524^3*(1+H1524*Overview!$F$38)</f>
        <v>55.625865259178383</v>
      </c>
      <c r="Y1524" s="61">
        <f>G1524^3*Overview!$F$42*(1+Overview!$F$38*H1524)+I1524*Overview!$F$39/Overview!$F$40</f>
        <v>5.2413050010422673</v>
      </c>
    </row>
    <row r="1525" spans="1:25">
      <c r="A1525" s="34">
        <v>1522</v>
      </c>
      <c r="B1525">
        <v>1</v>
      </c>
      <c r="C1525">
        <v>24</v>
      </c>
      <c r="D1525" s="149">
        <f t="shared" si="140"/>
        <v>178.09744310451387</v>
      </c>
      <c r="E1525" s="125">
        <f>B1525/(B1525+Overview!$F$22)</f>
        <v>0.58823529411764708</v>
      </c>
      <c r="F1525" s="118">
        <f>EXP(Overview!$F$21/Overview!$F$5-Overview!$F$21/('='!C1525+273.15))</f>
        <v>1.2060497570954571</v>
      </c>
      <c r="G1525" s="77">
        <f t="shared" si="141"/>
        <v>3.5374464867715463</v>
      </c>
      <c r="H1525" s="115">
        <f t="shared" si="142"/>
        <v>0.58823529411764708</v>
      </c>
      <c r="I1525" s="80">
        <f>IF((A1525-Overview!$F$43)/365=ROUND((A1525-Overview!$F$43)/365,0),I1524*0.05,I1524+U1524)</f>
        <v>5477.0655131672875</v>
      </c>
      <c r="J1525" s="70">
        <f>IF(D1525&lt;Overview!$F$16,1,'='!G1525/Overview!$F$26)</f>
        <v>153.13621154855178</v>
      </c>
      <c r="K1525" s="71">
        <f>IF(D1525&lt;Overview!$F$17,'='!G1525/Overview!$F$26,Overview!$F$33)</f>
        <v>9.1428571428571423</v>
      </c>
      <c r="L1525" s="72">
        <f t="shared" si="143"/>
        <v>9.1428571428571423</v>
      </c>
      <c r="M1525" s="81">
        <f>MIN(1,Overview!$F$44*F1525*(G1525-Overview!$F$25)^2+0.2)</f>
        <v>1</v>
      </c>
      <c r="N1525" s="48">
        <f>L1525*F1525*Overview!$F$8</f>
        <v>0.12482270400293095</v>
      </c>
      <c r="O1525" s="48">
        <f>F1525*Overview!$F$6</f>
        <v>2.3686817229354781E-3</v>
      </c>
      <c r="P1525" s="122">
        <f>N1525*(H1525/G1525-(1+Overview!$F$35/'='!G1525)/(Overview!$F$37*Overview!$F$33))/('='!H1525+Overview!$F$36)</f>
        <v>3.926074395131635E-4</v>
      </c>
      <c r="Q1525" s="128">
        <f>(N1525/G1525-P1525)*H1525*Overview!$F$29*'='!G1525^3</f>
        <v>822.55204699561705</v>
      </c>
      <c r="R1525" s="57">
        <f t="shared" si="138"/>
        <v>0</v>
      </c>
      <c r="S1525" s="58">
        <f t="shared" si="139"/>
        <v>4.629426025287375E-4</v>
      </c>
      <c r="T1525" s="58">
        <f>IF(D1525&lt;Overview!$F$18,(1-Overview!$F$9)*'='!Q1525-'='!D1525*'='!O1525,0)</f>
        <v>0</v>
      </c>
      <c r="U1525" s="54">
        <f>IF(D1525&gt;=Overview!$F$18,(1-Overview!$F$9)*'='!Q1525-Overview!$F$18*'='!O1525,0)</f>
        <v>69.661940870894753</v>
      </c>
      <c r="V1525" s="2"/>
      <c r="W1525" s="112">
        <f>G1525/Overview!$F$19</f>
        <v>5.2228650328828383</v>
      </c>
      <c r="X1525" s="60">
        <f>G1525^3*(1+H1525*Overview!$F$38)</f>
        <v>55.647751470030826</v>
      </c>
      <c r="Y1525" s="61">
        <f>G1525^3*Overview!$F$42*(1+Overview!$F$38*H1525)+I1525*Overview!$F$39/Overview!$F$40</f>
        <v>5.2463010246022259</v>
      </c>
    </row>
    <row r="1526" spans="1:25">
      <c r="A1526" s="34">
        <v>1523</v>
      </c>
      <c r="B1526">
        <v>1</v>
      </c>
      <c r="C1526">
        <v>24</v>
      </c>
      <c r="D1526" s="149">
        <f t="shared" si="140"/>
        <v>178.09744310451387</v>
      </c>
      <c r="E1526" s="125">
        <f>B1526/(B1526+Overview!$F$22)</f>
        <v>0.58823529411764708</v>
      </c>
      <c r="F1526" s="118">
        <f>EXP(Overview!$F$21/Overview!$F$5-Overview!$F$21/('='!C1526+273.15))</f>
        <v>1.2060497570954571</v>
      </c>
      <c r="G1526" s="77">
        <f t="shared" si="141"/>
        <v>3.5379094293740749</v>
      </c>
      <c r="H1526" s="115">
        <f t="shared" si="142"/>
        <v>0.58823529411764708</v>
      </c>
      <c r="I1526" s="80">
        <f>IF((A1526-Overview!$F$43)/365=ROUND((A1526-Overview!$F$43)/365,0),I1525*0.05,I1525+U1525)</f>
        <v>5546.7274540381823</v>
      </c>
      <c r="J1526" s="70">
        <f>IF(D1526&lt;Overview!$F$16,1,'='!G1526/Overview!$F$26)</f>
        <v>153.15625235385608</v>
      </c>
      <c r="K1526" s="71">
        <f>IF(D1526&lt;Overview!$F$17,'='!G1526/Overview!$F$26,Overview!$F$33)</f>
        <v>9.1428571428571423</v>
      </c>
      <c r="L1526" s="72">
        <f t="shared" si="143"/>
        <v>9.1428571428571423</v>
      </c>
      <c r="M1526" s="81">
        <f>MIN(1,Overview!$F$44*F1526*(G1526-Overview!$F$25)^2+0.2)</f>
        <v>1</v>
      </c>
      <c r="N1526" s="48">
        <f>L1526*F1526*Overview!$F$8</f>
        <v>0.12482270400293095</v>
      </c>
      <c r="O1526" s="48">
        <f>F1526*Overview!$F$6</f>
        <v>2.3686817229354781E-3</v>
      </c>
      <c r="P1526" s="122">
        <f>N1526*(H1526/G1526-(1+Overview!$F$35/'='!G1526)/(Overview!$F$37*Overview!$F$33))/('='!H1526+Overview!$F$36)</f>
        <v>3.9181432923555612E-4</v>
      </c>
      <c r="Q1526" s="128">
        <f>(N1526/G1526-P1526)*H1526*Overview!$F$29*'='!G1526^3</f>
        <v>822.78484644198022</v>
      </c>
      <c r="R1526" s="57">
        <f t="shared" si="138"/>
        <v>0</v>
      </c>
      <c r="S1526" s="58">
        <f t="shared" si="139"/>
        <v>4.6206786998878412E-4</v>
      </c>
      <c r="T1526" s="58">
        <f>IF(D1526&lt;Overview!$F$18,(1-Overview!$F$9)*'='!Q1526-'='!D1526*'='!O1526,0)</f>
        <v>0</v>
      </c>
      <c r="U1526" s="54">
        <f>IF(D1526&gt;=Overview!$F$18,(1-Overview!$F$9)*'='!Q1526-Overview!$F$18*'='!O1526,0)</f>
        <v>69.681775383724883</v>
      </c>
      <c r="V1526" s="2"/>
      <c r="W1526" s="112">
        <f>G1526/Overview!$F$19</f>
        <v>5.2235485447719991</v>
      </c>
      <c r="X1526" s="60">
        <f>G1526^3*(1+H1526*Overview!$F$38)</f>
        <v>55.669602050567491</v>
      </c>
      <c r="Y1526" s="61">
        <f>G1526^3*Overview!$F$42*(1+Overview!$F$38*H1526)+I1526*Overview!$F$39/Overview!$F$40</f>
        <v>5.2512947048265515</v>
      </c>
    </row>
    <row r="1527" spans="1:25">
      <c r="A1527" s="34">
        <v>1524</v>
      </c>
      <c r="B1527">
        <v>1</v>
      </c>
      <c r="C1527">
        <v>24</v>
      </c>
      <c r="D1527" s="149">
        <f t="shared" si="140"/>
        <v>178.09744310451387</v>
      </c>
      <c r="E1527" s="125">
        <f>B1527/(B1527+Overview!$F$22)</f>
        <v>0.58823529411764708</v>
      </c>
      <c r="F1527" s="118">
        <f>EXP(Overview!$F$21/Overview!$F$5-Overview!$F$21/('='!C1527+273.15))</f>
        <v>1.2060497570954571</v>
      </c>
      <c r="G1527" s="77">
        <f t="shared" si="141"/>
        <v>3.5383714972440639</v>
      </c>
      <c r="H1527" s="115">
        <f t="shared" si="142"/>
        <v>0.58823529411764708</v>
      </c>
      <c r="I1527" s="80">
        <f>IF((A1527-Overview!$F$43)/365=ROUND((A1527-Overview!$F$43)/365,0),I1526*0.05,I1526+U1526)</f>
        <v>5616.4092294219072</v>
      </c>
      <c r="J1527" s="70">
        <f>IF(D1527&lt;Overview!$F$16,1,'='!G1527/Overview!$F$26)</f>
        <v>153.17625529195081</v>
      </c>
      <c r="K1527" s="71">
        <f>IF(D1527&lt;Overview!$F$17,'='!G1527/Overview!$F$26,Overview!$F$33)</f>
        <v>9.1428571428571423</v>
      </c>
      <c r="L1527" s="72">
        <f t="shared" si="143"/>
        <v>9.1428571428571423</v>
      </c>
      <c r="M1527" s="81">
        <f>MIN(1,Overview!$F$44*F1527*(G1527-Overview!$F$25)^2+0.2)</f>
        <v>1</v>
      </c>
      <c r="N1527" s="48">
        <f>L1527*F1527*Overview!$F$8</f>
        <v>0.12482270400293095</v>
      </c>
      <c r="O1527" s="48">
        <f>F1527*Overview!$F$6</f>
        <v>2.3686817229354781E-3</v>
      </c>
      <c r="P1527" s="122">
        <f>N1527*(H1527/G1527-(1+Overview!$F$35/'='!G1527)/(Overview!$F$37*Overview!$F$33))/('='!H1527+Overview!$F$36)</f>
        <v>3.9102292448931766E-4</v>
      </c>
      <c r="Q1527" s="128">
        <f>(N1527/G1527-P1527)*H1527*Overview!$F$29*'='!G1527^3</f>
        <v>823.01724323810265</v>
      </c>
      <c r="R1527" s="57">
        <f t="shared" si="138"/>
        <v>0</v>
      </c>
      <c r="S1527" s="58">
        <f t="shared" si="139"/>
        <v>4.6119479026067315E-4</v>
      </c>
      <c r="T1527" s="58">
        <f>IF(D1527&lt;Overview!$F$18,(1-Overview!$F$9)*'='!Q1527-'='!D1527*'='!O1527,0)</f>
        <v>0</v>
      </c>
      <c r="U1527" s="54">
        <f>IF(D1527&gt;=Overview!$F$18,(1-Overview!$F$9)*'='!Q1527-Overview!$F$18*'='!O1527,0)</f>
        <v>69.701575590754516</v>
      </c>
      <c r="V1527" s="2"/>
      <c r="W1527" s="112">
        <f>G1527/Overview!$F$19</f>
        <v>5.2242307651617654</v>
      </c>
      <c r="X1527" s="60">
        <f>G1527^3*(1+H1527*Overview!$F$38)</f>
        <v>55.691417047248457</v>
      </c>
      <c r="Y1527" s="61">
        <f>G1527^3*Overview!$F$42*(1+Overview!$F$38*H1527)+I1527*Overview!$F$39/Overview!$F$40</f>
        <v>5.2562860444036037</v>
      </c>
    </row>
    <row r="1528" spans="1:25">
      <c r="A1528" s="34">
        <v>1525</v>
      </c>
      <c r="B1528">
        <v>1</v>
      </c>
      <c r="C1528">
        <v>24</v>
      </c>
      <c r="D1528" s="149">
        <f t="shared" si="140"/>
        <v>178.09744310451387</v>
      </c>
      <c r="E1528" s="125">
        <f>B1528/(B1528+Overview!$F$22)</f>
        <v>0.58823529411764708</v>
      </c>
      <c r="F1528" s="118">
        <f>EXP(Overview!$F$21/Overview!$F$5-Overview!$F$21/('='!C1528+273.15))</f>
        <v>1.2060497570954571</v>
      </c>
      <c r="G1528" s="77">
        <f t="shared" si="141"/>
        <v>3.5388326920343247</v>
      </c>
      <c r="H1528" s="115">
        <f t="shared" si="142"/>
        <v>0.58823529411764708</v>
      </c>
      <c r="I1528" s="80">
        <f>IF((A1528-Overview!$F$43)/365=ROUND((A1528-Overview!$F$43)/365,0),I1527*0.05,I1527+U1527)</f>
        <v>5686.1108050126613</v>
      </c>
      <c r="J1528" s="70">
        <f>IF(D1528&lt;Overview!$F$16,1,'='!G1528/Overview!$F$26)</f>
        <v>153.19622043438636</v>
      </c>
      <c r="K1528" s="71">
        <f>IF(D1528&lt;Overview!$F$17,'='!G1528/Overview!$F$26,Overview!$F$33)</f>
        <v>9.1428571428571423</v>
      </c>
      <c r="L1528" s="72">
        <f t="shared" si="143"/>
        <v>9.1428571428571423</v>
      </c>
      <c r="M1528" s="81">
        <f>MIN(1,Overview!$F$44*F1528*(G1528-Overview!$F$25)^2+0.2)</f>
        <v>1</v>
      </c>
      <c r="N1528" s="48">
        <f>L1528*F1528*Overview!$F$8</f>
        <v>0.12482270400293095</v>
      </c>
      <c r="O1528" s="48">
        <f>F1528*Overview!$F$6</f>
        <v>2.3686817229354781E-3</v>
      </c>
      <c r="P1528" s="122">
        <f>N1528*(H1528/G1528-(1+Overview!$F$35/'='!G1528)/(Overview!$F$37*Overview!$F$33))/('='!H1528+Overview!$F$36)</f>
        <v>3.9023322118977215E-4</v>
      </c>
      <c r="Q1528" s="128">
        <f>(N1528/G1528-P1528)*H1528*Overview!$F$29*'='!G1528^3</f>
        <v>823.24923800603312</v>
      </c>
      <c r="R1528" s="57">
        <f t="shared" si="138"/>
        <v>0</v>
      </c>
      <c r="S1528" s="58">
        <f t="shared" si="139"/>
        <v>4.6032336022140918E-4</v>
      </c>
      <c r="T1528" s="58">
        <f>IF(D1528&lt;Overview!$F$18,(1-Overview!$F$9)*'='!Q1528-'='!D1528*'='!O1528,0)</f>
        <v>0</v>
      </c>
      <c r="U1528" s="54">
        <f>IF(D1528&gt;=Overview!$F$18,(1-Overview!$F$9)*'='!Q1528-Overview!$F$18*'='!O1528,0)</f>
        <v>69.721341544982195</v>
      </c>
      <c r="V1528" s="2"/>
      <c r="W1528" s="112">
        <f>G1528/Overview!$F$19</f>
        <v>5.2249116964924323</v>
      </c>
      <c r="X1528" s="60">
        <f>G1528^3*(1+H1528*Overview!$F$38)</f>
        <v>55.713196506520532</v>
      </c>
      <c r="Y1528" s="61">
        <f>G1528^3*Overview!$F$42*(1+Overview!$F$38*H1528)+I1528*Overview!$F$39/Overview!$F$40</f>
        <v>5.2612750460228526</v>
      </c>
    </row>
    <row r="1529" spans="1:25">
      <c r="A1529" s="34">
        <v>1526</v>
      </c>
      <c r="B1529">
        <v>1</v>
      </c>
      <c r="C1529">
        <v>24</v>
      </c>
      <c r="D1529" s="149">
        <f t="shared" si="140"/>
        <v>178.09744310451387</v>
      </c>
      <c r="E1529" s="125">
        <f>B1529/(B1529+Overview!$F$22)</f>
        <v>0.58823529411764708</v>
      </c>
      <c r="F1529" s="118">
        <f>EXP(Overview!$F$21/Overview!$F$5-Overview!$F$21/('='!C1529+273.15))</f>
        <v>1.2060497570954571</v>
      </c>
      <c r="G1529" s="77">
        <f t="shared" si="141"/>
        <v>3.5392930153945463</v>
      </c>
      <c r="H1529" s="115">
        <f t="shared" si="142"/>
        <v>0.58823529411764708</v>
      </c>
      <c r="I1529" s="80">
        <f>IF((A1529-Overview!$F$43)/365=ROUND((A1529-Overview!$F$43)/365,0),I1528*0.05,I1528+U1528)</f>
        <v>5755.8321465576437</v>
      </c>
      <c r="J1529" s="70">
        <f>IF(D1529&lt;Overview!$F$16,1,'='!G1529/Overview!$F$26)</f>
        <v>153.21614785257776</v>
      </c>
      <c r="K1529" s="71">
        <f>IF(D1529&lt;Overview!$F$17,'='!G1529/Overview!$F$26,Overview!$F$33)</f>
        <v>9.1428571428571423</v>
      </c>
      <c r="L1529" s="72">
        <f t="shared" si="143"/>
        <v>9.1428571428571423</v>
      </c>
      <c r="M1529" s="81">
        <f>MIN(1,Overview!$F$44*F1529*(G1529-Overview!$F$25)^2+0.2)</f>
        <v>1</v>
      </c>
      <c r="N1529" s="48">
        <f>L1529*F1529*Overview!$F$8</f>
        <v>0.12482270400293095</v>
      </c>
      <c r="O1529" s="48">
        <f>F1529*Overview!$F$6</f>
        <v>2.3686817229354781E-3</v>
      </c>
      <c r="P1529" s="122">
        <f>N1529*(H1529/G1529-(1+Overview!$F$35/'='!G1529)/(Overview!$F$37*Overview!$F$33))/('='!H1529+Overview!$F$36)</f>
        <v>3.8944521526371488E-4</v>
      </c>
      <c r="Q1529" s="128">
        <f>(N1529/G1529-P1529)*H1529*Overview!$F$29*'='!G1529^3</f>
        <v>823.4808313671582</v>
      </c>
      <c r="R1529" s="57">
        <f t="shared" si="138"/>
        <v>0</v>
      </c>
      <c r="S1529" s="58">
        <f t="shared" si="139"/>
        <v>4.5945357675389716E-4</v>
      </c>
      <c r="T1529" s="58">
        <f>IF(D1529&lt;Overview!$F$18,(1-Overview!$F$9)*'='!Q1529-'='!D1529*'='!O1529,0)</f>
        <v>0</v>
      </c>
      <c r="U1529" s="54">
        <f>IF(D1529&gt;=Overview!$F$18,(1-Overview!$F$9)*'='!Q1529-Overview!$F$18*'='!O1529,0)</f>
        <v>69.741073299350049</v>
      </c>
      <c r="V1529" s="2"/>
      <c r="W1529" s="112">
        <f>G1529/Overview!$F$19</f>
        <v>5.2255913411996842</v>
      </c>
      <c r="X1529" s="60">
        <f>G1529^3*(1+H1529*Overview!$F$38)</f>
        <v>55.734940474817073</v>
      </c>
      <c r="Y1529" s="61">
        <f>G1529^3*Overview!$F$42*(1+Overview!$F$38*H1529)+I1529*Overview!$F$39/Overview!$F$40</f>
        <v>5.2662617123748596</v>
      </c>
    </row>
    <row r="1530" spans="1:25">
      <c r="A1530" s="34">
        <v>1527</v>
      </c>
      <c r="B1530">
        <v>1</v>
      </c>
      <c r="C1530">
        <v>24</v>
      </c>
      <c r="D1530" s="149">
        <f t="shared" si="140"/>
        <v>178.09744310451387</v>
      </c>
      <c r="E1530" s="125">
        <f>B1530/(B1530+Overview!$F$22)</f>
        <v>0.58823529411764708</v>
      </c>
      <c r="F1530" s="118">
        <f>EXP(Overview!$F$21/Overview!$F$5-Overview!$F$21/('='!C1530+273.15))</f>
        <v>1.2060497570954571</v>
      </c>
      <c r="G1530" s="77">
        <f t="shared" si="141"/>
        <v>3.5397524689713</v>
      </c>
      <c r="H1530" s="115">
        <f t="shared" si="142"/>
        <v>0.58823529411764708</v>
      </c>
      <c r="I1530" s="80">
        <f>IF((A1530-Overview!$F$43)/365=ROUND((A1530-Overview!$F$43)/365,0),I1529*0.05,I1529+U1529)</f>
        <v>5825.573219856994</v>
      </c>
      <c r="J1530" s="70">
        <f>IF(D1530&lt;Overview!$F$16,1,'='!G1530/Overview!$F$26)</f>
        <v>153.23603761780521</v>
      </c>
      <c r="K1530" s="71">
        <f>IF(D1530&lt;Overview!$F$17,'='!G1530/Overview!$F$26,Overview!$F$33)</f>
        <v>9.1428571428571423</v>
      </c>
      <c r="L1530" s="72">
        <f t="shared" si="143"/>
        <v>9.1428571428571423</v>
      </c>
      <c r="M1530" s="81">
        <f>MIN(1,Overview!$F$44*F1530*(G1530-Overview!$F$25)^2+0.2)</f>
        <v>1</v>
      </c>
      <c r="N1530" s="48">
        <f>L1530*F1530*Overview!$F$8</f>
        <v>0.12482270400293095</v>
      </c>
      <c r="O1530" s="48">
        <f>F1530*Overview!$F$6</f>
        <v>2.3686817229354781E-3</v>
      </c>
      <c r="P1530" s="122">
        <f>N1530*(H1530/G1530-(1+Overview!$F$35/'='!G1530)/(Overview!$F$37*Overview!$F$33))/('='!H1530+Overview!$F$36)</f>
        <v>3.8865890264937214E-4</v>
      </c>
      <c r="Q1530" s="128">
        <f>(N1530/G1530-P1530)*H1530*Overview!$F$29*'='!G1530^3</f>
        <v>823.7120239422029</v>
      </c>
      <c r="R1530" s="57">
        <f t="shared" si="138"/>
        <v>0</v>
      </c>
      <c r="S1530" s="58">
        <f t="shared" si="139"/>
        <v>4.5858543674693036E-4</v>
      </c>
      <c r="T1530" s="58">
        <f>IF(D1530&lt;Overview!$F$18,(1-Overview!$F$9)*'='!Q1530-'='!D1530*'='!O1530,0)</f>
        <v>0</v>
      </c>
      <c r="U1530" s="54">
        <f>IF(D1530&gt;=Overview!$F$18,(1-Overview!$F$9)*'='!Q1530-Overview!$F$18*'='!O1530,0)</f>
        <v>69.760770906743858</v>
      </c>
      <c r="V1530" s="2"/>
      <c r="W1530" s="112">
        <f>G1530/Overview!$F$19</f>
        <v>5.2262697017146023</v>
      </c>
      <c r="X1530" s="60">
        <f>G1530^3*(1+H1530*Overview!$F$38)</f>
        <v>55.756648998557679</v>
      </c>
      <c r="Y1530" s="61">
        <f>G1530^3*Overview!$F$42*(1+Overview!$F$38*H1530)+I1530*Overview!$F$39/Overview!$F$40</f>
        <v>5.2712460461512496</v>
      </c>
    </row>
    <row r="1531" spans="1:25">
      <c r="A1531" s="34">
        <v>1528</v>
      </c>
      <c r="B1531">
        <v>1</v>
      </c>
      <c r="C1531">
        <v>24</v>
      </c>
      <c r="D1531" s="149">
        <f t="shared" si="140"/>
        <v>178.09744310451387</v>
      </c>
      <c r="E1531" s="125">
        <f>B1531/(B1531+Overview!$F$22)</f>
        <v>0.58823529411764708</v>
      </c>
      <c r="F1531" s="118">
        <f>EXP(Overview!$F$21/Overview!$F$5-Overview!$F$21/('='!C1531+273.15))</f>
        <v>1.2060497570954571</v>
      </c>
      <c r="G1531" s="77">
        <f t="shared" si="141"/>
        <v>3.5402110544080472</v>
      </c>
      <c r="H1531" s="115">
        <f t="shared" si="142"/>
        <v>0.58823529411764708</v>
      </c>
      <c r="I1531" s="80">
        <f>IF((A1531-Overview!$F$43)/365=ROUND((A1531-Overview!$F$43)/365,0),I1530*0.05,I1530+U1530)</f>
        <v>5895.3339907637383</v>
      </c>
      <c r="J1531" s="70">
        <f>IF(D1531&lt;Overview!$F$16,1,'='!G1531/Overview!$F$26)</f>
        <v>153.25588980121418</v>
      </c>
      <c r="K1531" s="71">
        <f>IF(D1531&lt;Overview!$F$17,'='!G1531/Overview!$F$26,Overview!$F$33)</f>
        <v>9.1428571428571423</v>
      </c>
      <c r="L1531" s="72">
        <f t="shared" si="143"/>
        <v>9.1428571428571423</v>
      </c>
      <c r="M1531" s="81">
        <f>MIN(1,Overview!$F$44*F1531*(G1531-Overview!$F$25)^2+0.2)</f>
        <v>1</v>
      </c>
      <c r="N1531" s="48">
        <f>L1531*F1531*Overview!$F$8</f>
        <v>0.12482270400293095</v>
      </c>
      <c r="O1531" s="48">
        <f>F1531*Overview!$F$6</f>
        <v>2.3686817229354781E-3</v>
      </c>
      <c r="P1531" s="122">
        <f>N1531*(H1531/G1531-(1+Overview!$F$35/'='!G1531)/(Overview!$F$37*Overview!$F$33))/('='!H1531+Overview!$F$36)</f>
        <v>3.8787427929636291E-4</v>
      </c>
      <c r="Q1531" s="128">
        <f>(N1531/G1531-P1531)*H1531*Overview!$F$29*'='!G1531^3</f>
        <v>823.94281635123002</v>
      </c>
      <c r="R1531" s="57">
        <f t="shared" si="138"/>
        <v>0</v>
      </c>
      <c r="S1531" s="58">
        <f t="shared" si="139"/>
        <v>4.5771893709517942E-4</v>
      </c>
      <c r="T1531" s="58">
        <f>IF(D1531&lt;Overview!$F$18,(1-Overview!$F$9)*'='!Q1531-'='!D1531*'='!O1531,0)</f>
        <v>0</v>
      </c>
      <c r="U1531" s="54">
        <f>IF(D1531&gt;=Overview!$F$18,(1-Overview!$F$9)*'='!Q1531-Overview!$F$18*'='!O1531,0)</f>
        <v>69.780434419992972</v>
      </c>
      <c r="V1531" s="2"/>
      <c r="W1531" s="112">
        <f>G1531/Overview!$F$19</f>
        <v>5.2269467804636749</v>
      </c>
      <c r="X1531" s="60">
        <f>G1531^3*(1+H1531*Overview!$F$38)</f>
        <v>55.778322124148119</v>
      </c>
      <c r="Y1531" s="61">
        <f>G1531^3*Overview!$F$42*(1+Overview!$F$38*H1531)+I1531*Overview!$F$39/Overview!$F$40</f>
        <v>5.2762280500446996</v>
      </c>
    </row>
    <row r="1532" spans="1:25">
      <c r="A1532" s="34">
        <v>1529</v>
      </c>
      <c r="B1532">
        <v>1</v>
      </c>
      <c r="C1532">
        <v>24</v>
      </c>
      <c r="D1532" s="149">
        <f t="shared" si="140"/>
        <v>178.09744310451387</v>
      </c>
      <c r="E1532" s="125">
        <f>B1532/(B1532+Overview!$F$22)</f>
        <v>0.58823529411764708</v>
      </c>
      <c r="F1532" s="118">
        <f>EXP(Overview!$F$21/Overview!$F$5-Overview!$F$21/('='!C1532+273.15))</f>
        <v>1.2060497570954571</v>
      </c>
      <c r="G1532" s="77">
        <f t="shared" si="141"/>
        <v>3.5406687733451423</v>
      </c>
      <c r="H1532" s="115">
        <f t="shared" si="142"/>
        <v>0.58823529411764708</v>
      </c>
      <c r="I1532" s="80">
        <f>IF((A1532-Overview!$F$43)/365=ROUND((A1532-Overview!$F$43)/365,0),I1531*0.05,I1531+U1531)</f>
        <v>5965.1144251837313</v>
      </c>
      <c r="J1532" s="70">
        <f>IF(D1532&lt;Overview!$F$16,1,'='!G1532/Overview!$F$26)</f>
        <v>153.27570447381569</v>
      </c>
      <c r="K1532" s="71">
        <f>IF(D1532&lt;Overview!$F$17,'='!G1532/Overview!$F$26,Overview!$F$33)</f>
        <v>9.1428571428571423</v>
      </c>
      <c r="L1532" s="72">
        <f t="shared" si="143"/>
        <v>9.1428571428571423</v>
      </c>
      <c r="M1532" s="81">
        <f>MIN(1,Overview!$F$44*F1532*(G1532-Overview!$F$25)^2+0.2)</f>
        <v>1</v>
      </c>
      <c r="N1532" s="48">
        <f>L1532*F1532*Overview!$F$8</f>
        <v>0.12482270400293095</v>
      </c>
      <c r="O1532" s="48">
        <f>F1532*Overview!$F$6</f>
        <v>2.3686817229354781E-3</v>
      </c>
      <c r="P1532" s="122">
        <f>N1532*(H1532/G1532-(1+Overview!$F$35/'='!G1532)/(Overview!$F$37*Overview!$F$33))/('='!H1532+Overview!$F$36)</f>
        <v>3.8709134116566397E-4</v>
      </c>
      <c r="Q1532" s="128">
        <f>(N1532/G1532-P1532)*H1532*Overview!$F$29*'='!G1532^3</f>
        <v>824.17320921363739</v>
      </c>
      <c r="R1532" s="57">
        <f t="shared" si="138"/>
        <v>0</v>
      </c>
      <c r="S1532" s="58">
        <f t="shared" si="139"/>
        <v>4.5685407469918583E-4</v>
      </c>
      <c r="T1532" s="58">
        <f>IF(D1532&lt;Overview!$F$18,(1-Overview!$F$9)*'='!Q1532-'='!D1532*'='!O1532,0)</f>
        <v>0</v>
      </c>
      <c r="U1532" s="54">
        <f>IF(D1532&gt;=Overview!$F$18,(1-Overview!$F$9)*'='!Q1532-Overview!$F$18*'='!O1532,0)</f>
        <v>69.800063891870082</v>
      </c>
      <c r="V1532" s="2"/>
      <c r="W1532" s="112">
        <f>G1532/Overview!$F$19</f>
        <v>5.2276225798688056</v>
      </c>
      <c r="X1532" s="60">
        <f>G1532^3*(1+H1532*Overview!$F$38)</f>
        <v>55.79995989797991</v>
      </c>
      <c r="Y1532" s="61">
        <f>G1532^3*Overview!$F$42*(1+Overview!$F$38*H1532)+I1532*Overview!$F$39/Overview!$F$40</f>
        <v>5.281207726748903</v>
      </c>
    </row>
    <row r="1533" spans="1:25">
      <c r="A1533" s="34">
        <v>1530</v>
      </c>
      <c r="B1533">
        <v>1</v>
      </c>
      <c r="C1533">
        <v>24</v>
      </c>
      <c r="D1533" s="149">
        <f t="shared" si="140"/>
        <v>178.09744310451387</v>
      </c>
      <c r="E1533" s="125">
        <f>B1533/(B1533+Overview!$F$22)</f>
        <v>0.58823529411764708</v>
      </c>
      <c r="F1533" s="118">
        <f>EXP(Overview!$F$21/Overview!$F$5-Overview!$F$21/('='!C1533+273.15))</f>
        <v>1.2060497570954571</v>
      </c>
      <c r="G1533" s="77">
        <f t="shared" si="141"/>
        <v>3.5411256274198415</v>
      </c>
      <c r="H1533" s="115">
        <f t="shared" si="142"/>
        <v>0.58823529411764708</v>
      </c>
      <c r="I1533" s="80">
        <f>IF((A1533-Overview!$F$43)/365=ROUND((A1533-Overview!$F$43)/365,0),I1532*0.05,I1532+U1532)</f>
        <v>6034.9144890756015</v>
      </c>
      <c r="J1533" s="70">
        <f>IF(D1533&lt;Overview!$F$16,1,'='!G1533/Overview!$F$26)</f>
        <v>153.29548170648664</v>
      </c>
      <c r="K1533" s="71">
        <f>IF(D1533&lt;Overview!$F$17,'='!G1533/Overview!$F$26,Overview!$F$33)</f>
        <v>9.1428571428571423</v>
      </c>
      <c r="L1533" s="72">
        <f t="shared" si="143"/>
        <v>9.1428571428571423</v>
      </c>
      <c r="M1533" s="81">
        <f>MIN(1,Overview!$F$44*F1533*(G1533-Overview!$F$25)^2+0.2)</f>
        <v>1</v>
      </c>
      <c r="N1533" s="48">
        <f>L1533*F1533*Overview!$F$8</f>
        <v>0.12482270400293095</v>
      </c>
      <c r="O1533" s="48">
        <f>F1533*Overview!$F$6</f>
        <v>2.3686817229354781E-3</v>
      </c>
      <c r="P1533" s="122">
        <f>N1533*(H1533/G1533-(1+Overview!$F$35/'='!G1533)/(Overview!$F$37*Overview!$F$33))/('='!H1533+Overview!$F$36)</f>
        <v>3.8631008422956788E-4</v>
      </c>
      <c r="Q1533" s="128">
        <f>(N1533/G1533-P1533)*H1533*Overview!$F$29*'='!G1533^3</f>
        <v>824.40320314816017</v>
      </c>
      <c r="R1533" s="57">
        <f t="shared" si="138"/>
        <v>0</v>
      </c>
      <c r="S1533" s="58">
        <f t="shared" si="139"/>
        <v>4.5599084646534674E-4</v>
      </c>
      <c r="T1533" s="58">
        <f>IF(D1533&lt;Overview!$F$18,(1-Overview!$F$9)*'='!Q1533-'='!D1533*'='!O1533,0)</f>
        <v>0</v>
      </c>
      <c r="U1533" s="54">
        <f>IF(D1533&gt;=Overview!$F$18,(1-Overview!$F$9)*'='!Q1533-Overview!$F$18*'='!O1533,0)</f>
        <v>69.819659375091419</v>
      </c>
      <c r="V1533" s="2"/>
      <c r="W1533" s="112">
        <f>G1533/Overview!$F$19</f>
        <v>5.2282971023473221</v>
      </c>
      <c r="X1533" s="60">
        <f>G1533^3*(1+H1533*Overview!$F$38)</f>
        <v>55.821562366430221</v>
      </c>
      <c r="Y1533" s="61">
        <f>G1533^3*Overview!$F$42*(1+Overview!$F$38*H1533)+I1533*Overview!$F$39/Overview!$F$40</f>
        <v>5.2861850789585496</v>
      </c>
    </row>
    <row r="1534" spans="1:25">
      <c r="A1534" s="34">
        <v>1531</v>
      </c>
      <c r="B1534">
        <v>1</v>
      </c>
      <c r="C1534">
        <v>24</v>
      </c>
      <c r="D1534" s="149">
        <f t="shared" si="140"/>
        <v>178.09744310451387</v>
      </c>
      <c r="E1534" s="125">
        <f>B1534/(B1534+Overview!$F$22)</f>
        <v>0.58823529411764708</v>
      </c>
      <c r="F1534" s="118">
        <f>EXP(Overview!$F$21/Overview!$F$5-Overview!$F$21/('='!C1534+273.15))</f>
        <v>1.2060497570954571</v>
      </c>
      <c r="G1534" s="77">
        <f t="shared" si="141"/>
        <v>3.5415816182663069</v>
      </c>
      <c r="H1534" s="115">
        <f t="shared" si="142"/>
        <v>0.58823529411764708</v>
      </c>
      <c r="I1534" s="80">
        <f>IF((A1534-Overview!$F$43)/365=ROUND((A1534-Overview!$F$43)/365,0),I1533*0.05,I1533+U1533)</f>
        <v>6104.7341484506933</v>
      </c>
      <c r="J1534" s="70">
        <f>IF(D1534&lt;Overview!$F$16,1,'='!G1534/Overview!$F$26)</f>
        <v>153.31522156996999</v>
      </c>
      <c r="K1534" s="71">
        <f>IF(D1534&lt;Overview!$F$17,'='!G1534/Overview!$F$26,Overview!$F$33)</f>
        <v>9.1428571428571423</v>
      </c>
      <c r="L1534" s="72">
        <f t="shared" si="143"/>
        <v>9.1428571428571423</v>
      </c>
      <c r="M1534" s="81">
        <f>MIN(1,Overview!$F$44*F1534*(G1534-Overview!$F$25)^2+0.2)</f>
        <v>1</v>
      </c>
      <c r="N1534" s="48">
        <f>L1534*F1534*Overview!$F$8</f>
        <v>0.12482270400293095</v>
      </c>
      <c r="O1534" s="48">
        <f>F1534*Overview!$F$6</f>
        <v>2.3686817229354781E-3</v>
      </c>
      <c r="P1534" s="122">
        <f>N1534*(H1534/G1534-(1+Overview!$F$35/'='!G1534)/(Overview!$F$37*Overview!$F$33))/('='!H1534+Overview!$F$36)</f>
        <v>3.8553050447164336E-4</v>
      </c>
      <c r="Q1534" s="128">
        <f>(N1534/G1534-P1534)*H1534*Overview!$F$29*'='!G1534^3</f>
        <v>824.63279877286789</v>
      </c>
      <c r="R1534" s="57">
        <f t="shared" si="138"/>
        <v>0</v>
      </c>
      <c r="S1534" s="58">
        <f t="shared" si="139"/>
        <v>4.5512924930590283E-4</v>
      </c>
      <c r="T1534" s="58">
        <f>IF(D1534&lt;Overview!$F$18,(1-Overview!$F$9)*'='!Q1534-'='!D1534*'='!O1534,0)</f>
        <v>0</v>
      </c>
      <c r="U1534" s="54">
        <f>IF(D1534&gt;=Overview!$F$18,(1-Overview!$F$9)*'='!Q1534-Overview!$F$18*'='!O1534,0)</f>
        <v>69.839220922316514</v>
      </c>
      <c r="V1534" s="2"/>
      <c r="W1534" s="112">
        <f>G1534/Overview!$F$19</f>
        <v>5.2289703503119842</v>
      </c>
      <c r="X1534" s="60">
        <f>G1534^3*(1+H1534*Overview!$F$38)</f>
        <v>55.843129575861582</v>
      </c>
      <c r="Y1534" s="61">
        <f>G1534^3*Overview!$F$42*(1+Overview!$F$38*H1534)+I1534*Overview!$F$39/Overview!$F$40</f>
        <v>5.2911601093693088</v>
      </c>
    </row>
    <row r="1535" spans="1:25">
      <c r="A1535" s="34">
        <v>1532</v>
      </c>
      <c r="B1535">
        <v>1</v>
      </c>
      <c r="C1535">
        <v>24</v>
      </c>
      <c r="D1535" s="149">
        <f t="shared" si="140"/>
        <v>178.09744310451387</v>
      </c>
      <c r="E1535" s="125">
        <f>B1535/(B1535+Overview!$F$22)</f>
        <v>0.58823529411764708</v>
      </c>
      <c r="F1535" s="118">
        <f>EXP(Overview!$F$21/Overview!$F$5-Overview!$F$21/('='!C1535+273.15))</f>
        <v>1.2060497570954571</v>
      </c>
      <c r="G1535" s="77">
        <f t="shared" si="141"/>
        <v>3.5420367475156129</v>
      </c>
      <c r="H1535" s="115">
        <f t="shared" si="142"/>
        <v>0.58823529411764708</v>
      </c>
      <c r="I1535" s="80">
        <f>IF((A1535-Overview!$F$43)/365=ROUND((A1535-Overview!$F$43)/365,0),I1534*0.05,I1534+U1534)</f>
        <v>6174.5733693730099</v>
      </c>
      <c r="J1535" s="70">
        <f>IF(D1535&lt;Overview!$F$16,1,'='!G1535/Overview!$F$26)</f>
        <v>153.33492413487502</v>
      </c>
      <c r="K1535" s="71">
        <f>IF(D1535&lt;Overview!$F$17,'='!G1535/Overview!$F$26,Overview!$F$33)</f>
        <v>9.1428571428571423</v>
      </c>
      <c r="L1535" s="72">
        <f t="shared" si="143"/>
        <v>9.1428571428571423</v>
      </c>
      <c r="M1535" s="81">
        <f>MIN(1,Overview!$F$44*F1535*(G1535-Overview!$F$25)^2+0.2)</f>
        <v>1</v>
      </c>
      <c r="N1535" s="48">
        <f>L1535*F1535*Overview!$F$8</f>
        <v>0.12482270400293095</v>
      </c>
      <c r="O1535" s="48">
        <f>F1535*Overview!$F$6</f>
        <v>2.3686817229354781E-3</v>
      </c>
      <c r="P1535" s="122">
        <f>N1535*(H1535/G1535-(1+Overview!$F$35/'='!G1535)/(Overview!$F$37*Overview!$F$33))/('='!H1535+Overview!$F$36)</f>
        <v>3.8475259788669987E-4</v>
      </c>
      <c r="Q1535" s="128">
        <f>(N1535/G1535-P1535)*H1535*Overview!$F$29*'='!G1535^3</f>
        <v>824.86199670516578</v>
      </c>
      <c r="R1535" s="57">
        <f t="shared" si="138"/>
        <v>0</v>
      </c>
      <c r="S1535" s="58">
        <f t="shared" si="139"/>
        <v>4.5426928013892962E-4</v>
      </c>
      <c r="T1535" s="58">
        <f>IF(D1535&lt;Overview!$F$18,(1-Overview!$F$9)*'='!Q1535-'='!D1535*'='!O1535,0)</f>
        <v>0</v>
      </c>
      <c r="U1535" s="54">
        <f>IF(D1535&gt;=Overview!$F$18,(1-Overview!$F$9)*'='!Q1535-Overview!$F$18*'='!O1535,0)</f>
        <v>69.858748586148295</v>
      </c>
      <c r="V1535" s="2"/>
      <c r="W1535" s="112">
        <f>G1535/Overview!$F$19</f>
        <v>5.2296423261709917</v>
      </c>
      <c r="X1535" s="60">
        <f>G1535^3*(1+H1535*Overview!$F$38)</f>
        <v>55.864661572621721</v>
      </c>
      <c r="Y1535" s="61">
        <f>G1535^3*Overview!$F$42*(1+Overview!$F$38*H1535)+I1535*Overview!$F$39/Overview!$F$40</f>
        <v>5.2961328206778004</v>
      </c>
    </row>
    <row r="1536" spans="1:25">
      <c r="A1536" s="34">
        <v>1533</v>
      </c>
      <c r="B1536">
        <v>1</v>
      </c>
      <c r="C1536">
        <v>24</v>
      </c>
      <c r="D1536" s="149">
        <f t="shared" si="140"/>
        <v>178.09744310451387</v>
      </c>
      <c r="E1536" s="125">
        <f>B1536/(B1536+Overview!$F$22)</f>
        <v>0.58823529411764708</v>
      </c>
      <c r="F1536" s="118">
        <f>EXP(Overview!$F$21/Overview!$F$5-Overview!$F$21/('='!C1536+273.15))</f>
        <v>1.2060497570954571</v>
      </c>
      <c r="G1536" s="77">
        <f t="shared" si="141"/>
        <v>3.542491016795752</v>
      </c>
      <c r="H1536" s="115">
        <f t="shared" si="142"/>
        <v>0.58823529411764708</v>
      </c>
      <c r="I1536" s="80">
        <f>IF((A1536-Overview!$F$43)/365=ROUND((A1536-Overview!$F$43)/365,0),I1535*0.05,I1535+U1535)</f>
        <v>6244.4321179591579</v>
      </c>
      <c r="J1536" s="70">
        <f>IF(D1536&lt;Overview!$F$16,1,'='!G1536/Overview!$F$26)</f>
        <v>153.35458947167757</v>
      </c>
      <c r="K1536" s="71">
        <f>IF(D1536&lt;Overview!$F$17,'='!G1536/Overview!$F$26,Overview!$F$33)</f>
        <v>9.1428571428571423</v>
      </c>
      <c r="L1536" s="72">
        <f t="shared" si="143"/>
        <v>9.1428571428571423</v>
      </c>
      <c r="M1536" s="81">
        <f>MIN(1,Overview!$F$44*F1536*(G1536-Overview!$F$25)^2+0.2)</f>
        <v>1</v>
      </c>
      <c r="N1536" s="48">
        <f>L1536*F1536*Overview!$F$8</f>
        <v>0.12482270400293095</v>
      </c>
      <c r="O1536" s="48">
        <f>F1536*Overview!$F$6</f>
        <v>2.3686817229354781E-3</v>
      </c>
      <c r="P1536" s="122">
        <f>N1536*(H1536/G1536-(1+Overview!$F$35/'='!G1536)/(Overview!$F$37*Overview!$F$33))/('='!H1536+Overview!$F$36)</f>
        <v>3.8397636048075019E-4</v>
      </c>
      <c r="Q1536" s="128">
        <f>(N1536/G1536-P1536)*H1536*Overview!$F$29*'='!G1536^3</f>
        <v>825.09079756179256</v>
      </c>
      <c r="R1536" s="57">
        <f t="shared" si="138"/>
        <v>0</v>
      </c>
      <c r="S1536" s="58">
        <f t="shared" si="139"/>
        <v>4.5341093588832827E-4</v>
      </c>
      <c r="T1536" s="58">
        <f>IF(D1536&lt;Overview!$F$18,(1-Overview!$F$9)*'='!Q1536-'='!D1536*'='!O1536,0)</f>
        <v>0</v>
      </c>
      <c r="U1536" s="54">
        <f>IF(D1536&gt;=Overview!$F$18,(1-Overview!$F$9)*'='!Q1536-Overview!$F$18*'='!O1536,0)</f>
        <v>69.878242419132903</v>
      </c>
      <c r="V1536" s="2"/>
      <c r="W1536" s="112">
        <f>G1536/Overview!$F$19</f>
        <v>5.230313032327996</v>
      </c>
      <c r="X1536" s="60">
        <f>G1536^3*(1+H1536*Overview!$F$38)</f>
        <v>55.886158403043254</v>
      </c>
      <c r="Y1536" s="61">
        <f>G1536^3*Overview!$F$42*(1+Overview!$F$38*H1536)+I1536*Overview!$F$39/Overview!$F$40</f>
        <v>5.3011032155815734</v>
      </c>
    </row>
    <row r="1537" spans="1:25">
      <c r="A1537" s="34">
        <v>1534</v>
      </c>
      <c r="B1537">
        <v>1</v>
      </c>
      <c r="C1537">
        <v>24</v>
      </c>
      <c r="D1537" s="149">
        <f t="shared" si="140"/>
        <v>178.09744310451387</v>
      </c>
      <c r="E1537" s="125">
        <f>B1537/(B1537+Overview!$F$22)</f>
        <v>0.58823529411764708</v>
      </c>
      <c r="F1537" s="118">
        <f>EXP(Overview!$F$21/Overview!$F$5-Overview!$F$21/('='!C1537+273.15))</f>
        <v>1.2060497570954571</v>
      </c>
      <c r="G1537" s="77">
        <f t="shared" si="141"/>
        <v>3.5429444277316402</v>
      </c>
      <c r="H1537" s="115">
        <f t="shared" si="142"/>
        <v>0.58823529411764708</v>
      </c>
      <c r="I1537" s="80">
        <f>IF((A1537-Overview!$F$43)/365=ROUND((A1537-Overview!$F$43)/365,0),I1536*0.05,I1536+U1536)</f>
        <v>6314.3103603782911</v>
      </c>
      <c r="J1537" s="70">
        <f>IF(D1537&lt;Overview!$F$16,1,'='!G1537/Overview!$F$26)</f>
        <v>153.37421765072037</v>
      </c>
      <c r="K1537" s="71">
        <f>IF(D1537&lt;Overview!$F$17,'='!G1537/Overview!$F$26,Overview!$F$33)</f>
        <v>9.1428571428571423</v>
      </c>
      <c r="L1537" s="72">
        <f t="shared" si="143"/>
        <v>9.1428571428571423</v>
      </c>
      <c r="M1537" s="81">
        <f>MIN(1,Overview!$F$44*F1537*(G1537-Overview!$F$25)^2+0.2)</f>
        <v>1</v>
      </c>
      <c r="N1537" s="48">
        <f>L1537*F1537*Overview!$F$8</f>
        <v>0.12482270400293095</v>
      </c>
      <c r="O1537" s="48">
        <f>F1537*Overview!$F$6</f>
        <v>2.3686817229354781E-3</v>
      </c>
      <c r="P1537" s="122">
        <f>N1537*(H1537/G1537-(1+Overview!$F$35/'='!G1537)/(Overview!$F$37*Overview!$F$33))/('='!H1537+Overview!$F$36)</f>
        <v>3.8320178827096901E-4</v>
      </c>
      <c r="Q1537" s="128">
        <f>(N1537/G1537-P1537)*H1537*Overview!$F$29*'='!G1537^3</f>
        <v>825.31920195882049</v>
      </c>
      <c r="R1537" s="57">
        <f t="shared" si="138"/>
        <v>0</v>
      </c>
      <c r="S1537" s="58">
        <f t="shared" si="139"/>
        <v>4.5255421348380982E-4</v>
      </c>
      <c r="T1537" s="58">
        <f>IF(D1537&lt;Overview!$F$18,(1-Overview!$F$9)*'='!Q1537-'='!D1537*'='!O1537,0)</f>
        <v>0</v>
      </c>
      <c r="U1537" s="54">
        <f>IF(D1537&gt;=Overview!$F$18,(1-Overview!$F$9)*'='!Q1537-Overview!$F$18*'='!O1537,0)</f>
        <v>69.897702473759679</v>
      </c>
      <c r="V1537" s="2"/>
      <c r="W1537" s="112">
        <f>G1537/Overview!$F$19</f>
        <v>5.2309824711821058</v>
      </c>
      <c r="X1537" s="60">
        <f>G1537^3*(1+H1537*Overview!$F$38)</f>
        <v>55.907620113443556</v>
      </c>
      <c r="Y1537" s="61">
        <f>G1537^3*Overview!$F$42*(1+Overview!$F$38*H1537)+I1537*Overview!$F$39/Overview!$F$40</f>
        <v>5.306071296779086</v>
      </c>
    </row>
    <row r="1538" spans="1:25">
      <c r="A1538" s="34">
        <v>1535</v>
      </c>
      <c r="B1538">
        <v>1</v>
      </c>
      <c r="C1538">
        <v>24</v>
      </c>
      <c r="D1538" s="149">
        <f t="shared" si="140"/>
        <v>178.09744310451387</v>
      </c>
      <c r="E1538" s="125">
        <f>B1538/(B1538+Overview!$F$22)</f>
        <v>0.58823529411764708</v>
      </c>
      <c r="F1538" s="118">
        <f>EXP(Overview!$F$21/Overview!$F$5-Overview!$F$21/('='!C1538+273.15))</f>
        <v>1.2060497570954571</v>
      </c>
      <c r="G1538" s="77">
        <f t="shared" si="141"/>
        <v>3.5433969819451239</v>
      </c>
      <c r="H1538" s="115">
        <f t="shared" si="142"/>
        <v>0.58823529411764708</v>
      </c>
      <c r="I1538" s="80">
        <f>IF((A1538-Overview!$F$43)/365=ROUND((A1538-Overview!$F$43)/365,0),I1537*0.05,I1537+U1537)</f>
        <v>6384.2080628520507</v>
      </c>
      <c r="J1538" s="70">
        <f>IF(D1538&lt;Overview!$F$16,1,'='!G1538/Overview!$F$26)</f>
        <v>153.39380874221317</v>
      </c>
      <c r="K1538" s="71">
        <f>IF(D1538&lt;Overview!$F$17,'='!G1538/Overview!$F$26,Overview!$F$33)</f>
        <v>9.1428571428571423</v>
      </c>
      <c r="L1538" s="72">
        <f t="shared" si="143"/>
        <v>9.1428571428571423</v>
      </c>
      <c r="M1538" s="81">
        <f>MIN(1,Overview!$F$44*F1538*(G1538-Overview!$F$25)^2+0.2)</f>
        <v>1</v>
      </c>
      <c r="N1538" s="48">
        <f>L1538*F1538*Overview!$F$8</f>
        <v>0.12482270400293095</v>
      </c>
      <c r="O1538" s="48">
        <f>F1538*Overview!$F$6</f>
        <v>2.3686817229354781E-3</v>
      </c>
      <c r="P1538" s="122">
        <f>N1538*(H1538/G1538-(1+Overview!$F$35/'='!G1538)/(Overview!$F$37*Overview!$F$33))/('='!H1538+Overview!$F$36)</f>
        <v>3.8242887728565821E-4</v>
      </c>
      <c r="Q1538" s="128">
        <f>(N1538/G1538-P1538)*H1538*Overview!$F$29*'='!G1538^3</f>
        <v>825.54721051165529</v>
      </c>
      <c r="R1538" s="57">
        <f t="shared" si="138"/>
        <v>0</v>
      </c>
      <c r="S1538" s="58">
        <f t="shared" si="139"/>
        <v>4.5169910986088782E-4</v>
      </c>
      <c r="T1538" s="58">
        <f>IF(D1538&lt;Overview!$F$18,(1-Overview!$F$9)*'='!Q1538-'='!D1538*'='!O1538,0)</f>
        <v>0</v>
      </c>
      <c r="U1538" s="54">
        <f>IF(D1538&gt;=Overview!$F$18,(1-Overview!$F$9)*'='!Q1538-Overview!$F$18*'='!O1538,0)</f>
        <v>69.917128802461207</v>
      </c>
      <c r="V1538" s="2"/>
      <c r="W1538" s="112">
        <f>G1538/Overview!$F$19</f>
        <v>5.2316506451278961</v>
      </c>
      <c r="X1538" s="60">
        <f>G1538^3*(1+H1538*Overview!$F$38)</f>
        <v>55.929046750124442</v>
      </c>
      <c r="Y1538" s="61">
        <f>G1538^3*Overview!$F$42*(1+Overview!$F$38*H1538)+I1538*Overview!$F$39/Overview!$F$40</f>
        <v>5.3110370669696794</v>
      </c>
    </row>
    <row r="1539" spans="1:25">
      <c r="A1539" s="34">
        <v>1536</v>
      </c>
      <c r="B1539">
        <v>1</v>
      </c>
      <c r="C1539">
        <v>24</v>
      </c>
      <c r="D1539" s="149">
        <f t="shared" si="140"/>
        <v>178.09744310451387</v>
      </c>
      <c r="E1539" s="125">
        <f>B1539/(B1539+Overview!$F$22)</f>
        <v>0.58823529411764708</v>
      </c>
      <c r="F1539" s="118">
        <f>EXP(Overview!$F$21/Overview!$F$5-Overview!$F$21/('='!C1539+273.15))</f>
        <v>1.2060497570954571</v>
      </c>
      <c r="G1539" s="77">
        <f t="shared" si="141"/>
        <v>3.543848681054985</v>
      </c>
      <c r="H1539" s="115">
        <f t="shared" si="142"/>
        <v>0.58823529411764708</v>
      </c>
      <c r="I1539" s="80">
        <f>IF((A1539-Overview!$F$43)/365=ROUND((A1539-Overview!$F$43)/365,0),I1538*0.05,I1538+U1538)</f>
        <v>6454.1251916545116</v>
      </c>
      <c r="J1539" s="70">
        <f>IF(D1539&lt;Overview!$F$16,1,'='!G1539/Overview!$F$26)</f>
        <v>153.41336281623313</v>
      </c>
      <c r="K1539" s="71">
        <f>IF(D1539&lt;Overview!$F$17,'='!G1539/Overview!$F$26,Overview!$F$33)</f>
        <v>9.1428571428571423</v>
      </c>
      <c r="L1539" s="72">
        <f t="shared" si="143"/>
        <v>9.1428571428571423</v>
      </c>
      <c r="M1539" s="81">
        <f>MIN(1,Overview!$F$44*F1539*(G1539-Overview!$F$25)^2+0.2)</f>
        <v>1</v>
      </c>
      <c r="N1539" s="48">
        <f>L1539*F1539*Overview!$F$8</f>
        <v>0.12482270400293095</v>
      </c>
      <c r="O1539" s="48">
        <f>F1539*Overview!$F$6</f>
        <v>2.3686817229354781E-3</v>
      </c>
      <c r="P1539" s="122">
        <f>N1539*(H1539/G1539-(1+Overview!$F$35/'='!G1539)/(Overview!$F$37*Overview!$F$33))/('='!H1539+Overview!$F$36)</f>
        <v>3.8165762356420698E-4</v>
      </c>
      <c r="Q1539" s="128">
        <f>(N1539/G1539-P1539)*H1539*Overview!$F$29*'='!G1539^3</f>
        <v>825.77482383503514</v>
      </c>
      <c r="R1539" s="57">
        <f t="shared" ref="R1539:R1602" si="144">(E1539*M1539-H1539)*N1539/G1539</f>
        <v>0</v>
      </c>
      <c r="S1539" s="58">
        <f t="shared" ref="S1539:S1602" si="145">G1539*P1539/3</f>
        <v>4.5084562196086498E-4</v>
      </c>
      <c r="T1539" s="58">
        <f>IF(D1539&lt;Overview!$F$18,(1-Overview!$F$9)*'='!Q1539-'='!D1539*'='!O1539,0)</f>
        <v>0</v>
      </c>
      <c r="U1539" s="54">
        <f>IF(D1539&gt;=Overview!$F$18,(1-Overview!$F$9)*'='!Q1539-Overview!$F$18*'='!O1539,0)</f>
        <v>69.936521457613168</v>
      </c>
      <c r="V1539" s="2"/>
      <c r="W1539" s="112">
        <f>G1539/Overview!$F$19</f>
        <v>5.2323175565554187</v>
      </c>
      <c r="X1539" s="60">
        <f>G1539^3*(1+H1539*Overview!$F$38)</f>
        <v>55.950438359372058</v>
      </c>
      <c r="Y1539" s="61">
        <f>G1539^3*Overview!$F$42*(1+Overview!$F$38*H1539)+I1539*Overview!$F$39/Overview!$F$40</f>
        <v>5.3160005288535626</v>
      </c>
    </row>
    <row r="1540" spans="1:25">
      <c r="A1540" s="34">
        <v>1537</v>
      </c>
      <c r="B1540">
        <v>1</v>
      </c>
      <c r="C1540">
        <v>24</v>
      </c>
      <c r="D1540" s="149">
        <f t="shared" ref="D1540:D1603" si="146">D1539+T1539</f>
        <v>178.09744310451387</v>
      </c>
      <c r="E1540" s="125">
        <f>B1540/(B1540+Overview!$F$22)</f>
        <v>0.58823529411764708</v>
      </c>
      <c r="F1540" s="118">
        <f>EXP(Overview!$F$21/Overview!$F$5-Overview!$F$21/('='!C1540+273.15))</f>
        <v>1.2060497570954571</v>
      </c>
      <c r="G1540" s="77">
        <f t="shared" ref="G1540:G1603" si="147">G1539+S1539</f>
        <v>3.5442995266769457</v>
      </c>
      <c r="H1540" s="115">
        <f t="shared" ref="H1540:H1603" si="148">H1539+R1539</f>
        <v>0.58823529411764708</v>
      </c>
      <c r="I1540" s="80">
        <f>IF((A1540-Overview!$F$43)/365=ROUND((A1540-Overview!$F$43)/365,0),I1539*0.05,I1539+U1539)</f>
        <v>6524.0617131121244</v>
      </c>
      <c r="J1540" s="70">
        <f>IF(D1540&lt;Overview!$F$16,1,'='!G1540/Overview!$F$26)</f>
        <v>153.43287994272492</v>
      </c>
      <c r="K1540" s="71">
        <f>IF(D1540&lt;Overview!$F$17,'='!G1540/Overview!$F$26,Overview!$F$33)</f>
        <v>9.1428571428571423</v>
      </c>
      <c r="L1540" s="72">
        <f t="shared" ref="L1540:L1603" si="149">IF(J1540=1,1,K1540)</f>
        <v>9.1428571428571423</v>
      </c>
      <c r="M1540" s="81">
        <f>MIN(1,Overview!$F$44*F1540*(G1540-Overview!$F$25)^2+0.2)</f>
        <v>1</v>
      </c>
      <c r="N1540" s="48">
        <f>L1540*F1540*Overview!$F$8</f>
        <v>0.12482270400293095</v>
      </c>
      <c r="O1540" s="48">
        <f>F1540*Overview!$F$6</f>
        <v>2.3686817229354781E-3</v>
      </c>
      <c r="P1540" s="122">
        <f>N1540*(H1540/G1540-(1+Overview!$F$35/'='!G1540)/(Overview!$F$37*Overview!$F$33))/('='!H1540+Overview!$F$36)</f>
        <v>3.8088802315705577E-4</v>
      </c>
      <c r="Q1540" s="128">
        <f>(N1540/G1540-P1540)*H1540*Overview!$F$29*'='!G1540^3</f>
        <v>826.00204254302957</v>
      </c>
      <c r="R1540" s="57">
        <f t="shared" si="144"/>
        <v>0</v>
      </c>
      <c r="S1540" s="58">
        <f t="shared" si="145"/>
        <v>4.4999374673082348E-4</v>
      </c>
      <c r="T1540" s="58">
        <f>IF(D1540&lt;Overview!$F$18,(1-Overview!$F$9)*'='!Q1540-'='!D1540*'='!O1540,0)</f>
        <v>0</v>
      </c>
      <c r="U1540" s="54">
        <f>IF(D1540&gt;=Overview!$F$18,(1-Overview!$F$9)*'='!Q1540-Overview!$F$18*'='!O1540,0)</f>
        <v>69.955880491534288</v>
      </c>
      <c r="V1540" s="2"/>
      <c r="W1540" s="112">
        <f>G1540/Overview!$F$19</f>
        <v>5.2329832078502072</v>
      </c>
      <c r="X1540" s="60">
        <f>G1540^3*(1+H1540*Overview!$F$38)</f>
        <v>55.971794987456548</v>
      </c>
      <c r="Y1540" s="61">
        <f>G1540^3*Overview!$F$42*(1+Overview!$F$38*H1540)+I1540*Overview!$F$39/Overview!$F$40</f>
        <v>5.3209616851317811</v>
      </c>
    </row>
    <row r="1541" spans="1:25">
      <c r="A1541" s="34">
        <v>1538</v>
      </c>
      <c r="B1541">
        <v>1</v>
      </c>
      <c r="C1541">
        <v>24</v>
      </c>
      <c r="D1541" s="149">
        <f t="shared" si="146"/>
        <v>178.09744310451387</v>
      </c>
      <c r="E1541" s="125">
        <f>B1541/(B1541+Overview!$F$22)</f>
        <v>0.58823529411764708</v>
      </c>
      <c r="F1541" s="118">
        <f>EXP(Overview!$F$21/Overview!$F$5-Overview!$F$21/('='!C1541+273.15))</f>
        <v>1.2060497570954571</v>
      </c>
      <c r="G1541" s="77">
        <f t="shared" si="147"/>
        <v>3.5447495204236765</v>
      </c>
      <c r="H1541" s="115">
        <f t="shared" si="148"/>
        <v>0.58823529411764708</v>
      </c>
      <c r="I1541" s="80">
        <f>IF((A1541-Overview!$F$43)/365=ROUND((A1541-Overview!$F$43)/365,0),I1540*0.05,I1540+U1540)</f>
        <v>6594.0175936036585</v>
      </c>
      <c r="J1541" s="70">
        <f>IF(D1541&lt;Overview!$F$16,1,'='!G1541/Overview!$F$26)</f>
        <v>153.45236019150116</v>
      </c>
      <c r="K1541" s="71">
        <f>IF(D1541&lt;Overview!$F$17,'='!G1541/Overview!$F$26,Overview!$F$33)</f>
        <v>9.1428571428571423</v>
      </c>
      <c r="L1541" s="72">
        <f t="shared" si="149"/>
        <v>9.1428571428571423</v>
      </c>
      <c r="M1541" s="81">
        <f>MIN(1,Overview!$F$44*F1541*(G1541-Overview!$F$25)^2+0.2)</f>
        <v>1</v>
      </c>
      <c r="N1541" s="48">
        <f>L1541*F1541*Overview!$F$8</f>
        <v>0.12482270400293095</v>
      </c>
      <c r="O1541" s="48">
        <f>F1541*Overview!$F$6</f>
        <v>2.3686817229354781E-3</v>
      </c>
      <c r="P1541" s="122">
        <f>N1541*(H1541/G1541-(1+Overview!$F$35/'='!G1541)/(Overview!$F$37*Overview!$F$33))/('='!H1541+Overview!$F$36)</f>
        <v>3.8012007212566049E-4</v>
      </c>
      <c r="Q1541" s="128">
        <f>(N1541/G1541-P1541)*H1541*Overview!$F$29*'='!G1541^3</f>
        <v>826.22886724904038</v>
      </c>
      <c r="R1541" s="57">
        <f t="shared" si="144"/>
        <v>0</v>
      </c>
      <c r="S1541" s="58">
        <f t="shared" si="145"/>
        <v>4.4914348112361615E-4</v>
      </c>
      <c r="T1541" s="58">
        <f>IF(D1541&lt;Overview!$F$18,(1-Overview!$F$9)*'='!Q1541-'='!D1541*'='!O1541,0)</f>
        <v>0</v>
      </c>
      <c r="U1541" s="54">
        <f>IF(D1541&gt;=Overview!$F$18,(1-Overview!$F$9)*'='!Q1541-Overview!$F$18*'='!O1541,0)</f>
        <v>69.97520595648642</v>
      </c>
      <c r="V1541" s="2"/>
      <c r="W1541" s="112">
        <f>G1541/Overview!$F$19</f>
        <v>5.233647601393292</v>
      </c>
      <c r="X1541" s="60">
        <f>G1541^3*(1+H1541*Overview!$F$38)</f>
        <v>55.99311668063195</v>
      </c>
      <c r="Y1541" s="61">
        <f>G1541^3*Overview!$F$42*(1+Overview!$F$38*H1541)+I1541*Overview!$F$39/Overview!$F$40</f>
        <v>5.3259205385061978</v>
      </c>
    </row>
    <row r="1542" spans="1:25">
      <c r="A1542" s="34">
        <v>1539</v>
      </c>
      <c r="B1542">
        <v>1</v>
      </c>
      <c r="C1542">
        <v>24</v>
      </c>
      <c r="D1542" s="149">
        <f t="shared" si="146"/>
        <v>178.09744310451387</v>
      </c>
      <c r="E1542" s="125">
        <f>B1542/(B1542+Overview!$F$22)</f>
        <v>0.58823529411764708</v>
      </c>
      <c r="F1542" s="118">
        <f>EXP(Overview!$F$21/Overview!$F$5-Overview!$F$21/('='!C1542+273.15))</f>
        <v>1.2060497570954571</v>
      </c>
      <c r="G1542" s="77">
        <f t="shared" si="147"/>
        <v>3.5451986639048001</v>
      </c>
      <c r="H1542" s="115">
        <f t="shared" si="148"/>
        <v>0.58823529411764708</v>
      </c>
      <c r="I1542" s="80">
        <f>IF((A1542-Overview!$F$43)/365=ROUND((A1542-Overview!$F$43)/365,0),I1541*0.05,I1541+U1541)</f>
        <v>6663.9927995601447</v>
      </c>
      <c r="J1542" s="70">
        <f>IF(D1542&lt;Overview!$F$16,1,'='!G1542/Overview!$F$26)</f>
        <v>153.47180363224243</v>
      </c>
      <c r="K1542" s="71">
        <f>IF(D1542&lt;Overview!$F$17,'='!G1542/Overview!$F$26,Overview!$F$33)</f>
        <v>9.1428571428571423</v>
      </c>
      <c r="L1542" s="72">
        <f t="shared" si="149"/>
        <v>9.1428571428571423</v>
      </c>
      <c r="M1542" s="81">
        <f>MIN(1,Overview!$F$44*F1542*(G1542-Overview!$F$25)^2+0.2)</f>
        <v>1</v>
      </c>
      <c r="N1542" s="48">
        <f>L1542*F1542*Overview!$F$8</f>
        <v>0.12482270400293095</v>
      </c>
      <c r="O1542" s="48">
        <f>F1542*Overview!$F$6</f>
        <v>2.3686817229354781E-3</v>
      </c>
      <c r="P1542" s="122">
        <f>N1542*(H1542/G1542-(1+Overview!$F$35/'='!G1542)/(Overview!$F$37*Overview!$F$33))/('='!H1542+Overview!$F$36)</f>
        <v>3.7935376654245248E-4</v>
      </c>
      <c r="Q1542" s="128">
        <f>(N1542/G1542-P1542)*H1542*Overview!$F$29*'='!G1542^3</f>
        <v>826.45529856579924</v>
      </c>
      <c r="R1542" s="57">
        <f t="shared" si="144"/>
        <v>0</v>
      </c>
      <c r="S1542" s="58">
        <f t="shared" si="145"/>
        <v>4.4829482209785199E-4</v>
      </c>
      <c r="T1542" s="58">
        <f>IF(D1542&lt;Overview!$F$18,(1-Overview!$F$9)*'='!Q1542-'='!D1542*'='!O1542,0)</f>
        <v>0</v>
      </c>
      <c r="U1542" s="54">
        <f>IF(D1542&gt;=Overview!$F$18,(1-Overview!$F$9)*'='!Q1542-Overview!$F$18*'='!O1542,0)</f>
        <v>69.994497904674276</v>
      </c>
      <c r="V1542" s="2"/>
      <c r="W1542" s="112">
        <f>G1542/Overview!$F$19</f>
        <v>5.2343107395611987</v>
      </c>
      <c r="X1542" s="60">
        <f>G1542^3*(1+H1542*Overview!$F$38)</f>
        <v>56.014403485135858</v>
      </c>
      <c r="Y1542" s="61">
        <f>G1542^3*Overview!$F$42*(1+Overview!$F$38*H1542)+I1542*Overview!$F$39/Overview!$F$40</f>
        <v>5.3308770916794765</v>
      </c>
    </row>
    <row r="1543" spans="1:25">
      <c r="A1543" s="34">
        <v>1540</v>
      </c>
      <c r="B1543">
        <v>1</v>
      </c>
      <c r="C1543">
        <v>24</v>
      </c>
      <c r="D1543" s="149">
        <f t="shared" si="146"/>
        <v>178.09744310451387</v>
      </c>
      <c r="E1543" s="125">
        <f>B1543/(B1543+Overview!$F$22)</f>
        <v>0.58823529411764708</v>
      </c>
      <c r="F1543" s="118">
        <f>EXP(Overview!$F$21/Overview!$F$5-Overview!$F$21/('='!C1543+273.15))</f>
        <v>1.2060497570954571</v>
      </c>
      <c r="G1543" s="77">
        <f t="shared" si="147"/>
        <v>3.5456469587268979</v>
      </c>
      <c r="H1543" s="115">
        <f t="shared" si="148"/>
        <v>0.58823529411764708</v>
      </c>
      <c r="I1543" s="80">
        <f>IF((A1543-Overview!$F$43)/365=ROUND((A1543-Overview!$F$43)/365,0),I1542*0.05,I1542+U1542)</f>
        <v>6733.9872974648188</v>
      </c>
      <c r="J1543" s="70">
        <f>IF(D1543&lt;Overview!$F$16,1,'='!G1543/Overview!$F$26)</f>
        <v>153.49121033449777</v>
      </c>
      <c r="K1543" s="71">
        <f>IF(D1543&lt;Overview!$F$17,'='!G1543/Overview!$F$26,Overview!$F$33)</f>
        <v>9.1428571428571423</v>
      </c>
      <c r="L1543" s="72">
        <f t="shared" si="149"/>
        <v>9.1428571428571423</v>
      </c>
      <c r="M1543" s="81">
        <f>MIN(1,Overview!$F$44*F1543*(G1543-Overview!$F$25)^2+0.2)</f>
        <v>1</v>
      </c>
      <c r="N1543" s="48">
        <f>L1543*F1543*Overview!$F$8</f>
        <v>0.12482270400293095</v>
      </c>
      <c r="O1543" s="48">
        <f>F1543*Overview!$F$6</f>
        <v>2.3686817229354781E-3</v>
      </c>
      <c r="P1543" s="122">
        <f>N1543*(H1543/G1543-(1+Overview!$F$35/'='!G1543)/(Overview!$F$37*Overview!$F$33))/('='!H1543+Overview!$F$36)</f>
        <v>3.7858910249080141E-4</v>
      </c>
      <c r="Q1543" s="128">
        <f>(N1543/G1543-P1543)*H1543*Overview!$F$29*'='!G1543^3</f>
        <v>826.68133710536893</v>
      </c>
      <c r="R1543" s="57">
        <f t="shared" si="144"/>
        <v>0</v>
      </c>
      <c r="S1543" s="58">
        <f t="shared" si="145"/>
        <v>4.4744776661788534E-4</v>
      </c>
      <c r="T1543" s="58">
        <f>IF(D1543&lt;Overview!$F$18,(1-Overview!$F$9)*'='!Q1543-'='!D1543*'='!O1543,0)</f>
        <v>0</v>
      </c>
      <c r="U1543" s="54">
        <f>IF(D1543&gt;=Overview!$F$18,(1-Overview!$F$9)*'='!Q1543-Overview!$F$18*'='!O1543,0)</f>
        <v>70.013756388245611</v>
      </c>
      <c r="V1543" s="2"/>
      <c r="W1543" s="112">
        <f>G1543/Overview!$F$19</f>
        <v>5.2349726247259678</v>
      </c>
      <c r="X1543" s="60">
        <f>G1543^3*(1+H1543*Overview!$F$38)</f>
        <v>56.035655447189328</v>
      </c>
      <c r="Y1543" s="61">
        <f>G1543^3*Overview!$F$42*(1+Overview!$F$38*H1543)+I1543*Overview!$F$39/Overview!$F$40</f>
        <v>5.3358313473550556</v>
      </c>
    </row>
    <row r="1544" spans="1:25">
      <c r="A1544" s="34">
        <v>1541</v>
      </c>
      <c r="B1544">
        <v>1</v>
      </c>
      <c r="C1544">
        <v>24</v>
      </c>
      <c r="D1544" s="149">
        <f t="shared" si="146"/>
        <v>178.09744310451387</v>
      </c>
      <c r="E1544" s="125">
        <f>B1544/(B1544+Overview!$F$22)</f>
        <v>0.58823529411764708</v>
      </c>
      <c r="F1544" s="118">
        <f>EXP(Overview!$F$21/Overview!$F$5-Overview!$F$21/('='!C1544+273.15))</f>
        <v>1.2060497570954571</v>
      </c>
      <c r="G1544" s="77">
        <f t="shared" si="147"/>
        <v>3.5460944064935158</v>
      </c>
      <c r="H1544" s="115">
        <f t="shared" si="148"/>
        <v>0.58823529411764708</v>
      </c>
      <c r="I1544" s="80">
        <f>IF((A1544-Overview!$F$43)/365=ROUND((A1544-Overview!$F$43)/365,0),I1543*0.05,I1543+U1543)</f>
        <v>6804.0010538530641</v>
      </c>
      <c r="J1544" s="70">
        <f>IF(D1544&lt;Overview!$F$16,1,'='!G1544/Overview!$F$26)</f>
        <v>153.51058036768467</v>
      </c>
      <c r="K1544" s="71">
        <f>IF(D1544&lt;Overview!$F$17,'='!G1544/Overview!$F$26,Overview!$F$33)</f>
        <v>9.1428571428571423</v>
      </c>
      <c r="L1544" s="72">
        <f t="shared" si="149"/>
        <v>9.1428571428571423</v>
      </c>
      <c r="M1544" s="81">
        <f>MIN(1,Overview!$F$44*F1544*(G1544-Overview!$F$25)^2+0.2)</f>
        <v>1</v>
      </c>
      <c r="N1544" s="48">
        <f>L1544*F1544*Overview!$F$8</f>
        <v>0.12482270400293095</v>
      </c>
      <c r="O1544" s="48">
        <f>F1544*Overview!$F$6</f>
        <v>2.3686817229354781E-3</v>
      </c>
      <c r="P1544" s="122">
        <f>N1544*(H1544/G1544-(1+Overview!$F$35/'='!G1544)/(Overview!$F$37*Overview!$F$33))/('='!H1544+Overview!$F$36)</f>
        <v>3.7782607606498195E-4</v>
      </c>
      <c r="Q1544" s="128">
        <f>(N1544/G1544-P1544)*H1544*Overview!$F$29*'='!G1544^3</f>
        <v>826.90698347914088</v>
      </c>
      <c r="R1544" s="57">
        <f t="shared" si="144"/>
        <v>0</v>
      </c>
      <c r="S1544" s="58">
        <f t="shared" si="145"/>
        <v>4.4660231165380865E-4</v>
      </c>
      <c r="T1544" s="58">
        <f>IF(D1544&lt;Overview!$F$18,(1-Overview!$F$9)*'='!Q1544-'='!D1544*'='!O1544,0)</f>
        <v>0</v>
      </c>
      <c r="U1544" s="54">
        <f>IF(D1544&gt;=Overview!$F$18,(1-Overview!$F$9)*'='!Q1544-Overview!$F$18*'='!O1544,0)</f>
        <v>70.03298145929098</v>
      </c>
      <c r="V1544" s="2"/>
      <c r="W1544" s="112">
        <f>G1544/Overview!$F$19</f>
        <v>5.2356332592551542</v>
      </c>
      <c r="X1544" s="60">
        <f>G1544^3*(1+H1544*Overview!$F$38)</f>
        <v>56.056872612996571</v>
      </c>
      <c r="Y1544" s="61">
        <f>G1544^3*Overview!$F$42*(1+Overview!$F$38*H1544)+I1544*Overview!$F$39/Overview!$F$40</f>
        <v>5.340783308237123</v>
      </c>
    </row>
    <row r="1545" spans="1:25">
      <c r="A1545" s="34">
        <v>1542</v>
      </c>
      <c r="B1545">
        <v>1</v>
      </c>
      <c r="C1545">
        <v>24</v>
      </c>
      <c r="D1545" s="149">
        <f t="shared" si="146"/>
        <v>178.09744310451387</v>
      </c>
      <c r="E1545" s="125">
        <f>B1545/(B1545+Overview!$F$22)</f>
        <v>0.58823529411764708</v>
      </c>
      <c r="F1545" s="118">
        <f>EXP(Overview!$F$21/Overview!$F$5-Overview!$F$21/('='!C1545+273.15))</f>
        <v>1.2060497570954571</v>
      </c>
      <c r="G1545" s="77">
        <f t="shared" si="147"/>
        <v>3.5465410088051694</v>
      </c>
      <c r="H1545" s="115">
        <f t="shared" si="148"/>
        <v>0.58823529411764708</v>
      </c>
      <c r="I1545" s="80">
        <f>IF((A1545-Overview!$F$43)/365=ROUND((A1545-Overview!$F$43)/365,0),I1544*0.05,I1544+U1544)</f>
        <v>6874.0340353123547</v>
      </c>
      <c r="J1545" s="70">
        <f>IF(D1545&lt;Overview!$F$16,1,'='!G1545/Overview!$F$26)</f>
        <v>153.52991380108961</v>
      </c>
      <c r="K1545" s="71">
        <f>IF(D1545&lt;Overview!$F$17,'='!G1545/Overview!$F$26,Overview!$F$33)</f>
        <v>9.1428571428571423</v>
      </c>
      <c r="L1545" s="72">
        <f t="shared" si="149"/>
        <v>9.1428571428571423</v>
      </c>
      <c r="M1545" s="81">
        <f>MIN(1,Overview!$F$44*F1545*(G1545-Overview!$F$25)^2+0.2)</f>
        <v>1</v>
      </c>
      <c r="N1545" s="48">
        <f>L1545*F1545*Overview!$F$8</f>
        <v>0.12482270400293095</v>
      </c>
      <c r="O1545" s="48">
        <f>F1545*Overview!$F$6</f>
        <v>2.3686817229354781E-3</v>
      </c>
      <c r="P1545" s="122">
        <f>N1545*(H1545/G1545-(1+Overview!$F$35/'='!G1545)/(Overview!$F$37*Overview!$F$33))/('='!H1545+Overview!$F$36)</f>
        <v>3.7706468337013498E-4</v>
      </c>
      <c r="Q1545" s="128">
        <f>(N1545/G1545-P1545)*H1545*Overview!$F$29*'='!G1545^3</f>
        <v>827.13223829783715</v>
      </c>
      <c r="R1545" s="57">
        <f t="shared" si="144"/>
        <v>0</v>
      </c>
      <c r="S1545" s="58">
        <f t="shared" si="145"/>
        <v>4.4575845418144011E-4</v>
      </c>
      <c r="T1545" s="58">
        <f>IF(D1545&lt;Overview!$F$18,(1-Overview!$F$9)*'='!Q1545-'='!D1545*'='!O1545,0)</f>
        <v>0</v>
      </c>
      <c r="U1545" s="54">
        <f>IF(D1545&gt;=Overview!$F$18,(1-Overview!$F$9)*'='!Q1545-Overview!$F$18*'='!O1545,0)</f>
        <v>70.052173169843897</v>
      </c>
      <c r="V1545" s="2"/>
      <c r="W1545" s="112">
        <f>G1545/Overview!$F$19</f>
        <v>5.2362926455118401</v>
      </c>
      <c r="X1545" s="60">
        <f>G1545^3*(1+H1545*Overview!$F$38)</f>
        <v>56.078055028744771</v>
      </c>
      <c r="Y1545" s="61">
        <f>G1545^3*Overview!$F$42*(1+Overview!$F$38*H1545)+I1545*Overview!$F$39/Overview!$F$40</f>
        <v>5.3457329770306012</v>
      </c>
    </row>
    <row r="1546" spans="1:25">
      <c r="A1546" s="34">
        <v>1543</v>
      </c>
      <c r="B1546">
        <v>1</v>
      </c>
      <c r="C1546">
        <v>24</v>
      </c>
      <c r="D1546" s="149">
        <f t="shared" si="146"/>
        <v>178.09744310451387</v>
      </c>
      <c r="E1546" s="125">
        <f>B1546/(B1546+Overview!$F$22)</f>
        <v>0.58823529411764708</v>
      </c>
      <c r="F1546" s="118">
        <f>EXP(Overview!$F$21/Overview!$F$5-Overview!$F$21/('='!C1546+273.15))</f>
        <v>1.2060497570954571</v>
      </c>
      <c r="G1546" s="77">
        <f t="shared" si="147"/>
        <v>3.5469867672593507</v>
      </c>
      <c r="H1546" s="115">
        <f t="shared" si="148"/>
        <v>0.58823529411764708</v>
      </c>
      <c r="I1546" s="80">
        <f>IF((A1546-Overview!$F$43)/365=ROUND((A1546-Overview!$F$43)/365,0),I1545*0.05,I1545+U1545)</f>
        <v>6944.0862084821983</v>
      </c>
      <c r="J1546" s="70">
        <f>IF(D1546&lt;Overview!$F$16,1,'='!G1546/Overview!$F$26)</f>
        <v>153.549210703868</v>
      </c>
      <c r="K1546" s="71">
        <f>IF(D1546&lt;Overview!$F$17,'='!G1546/Overview!$F$26,Overview!$F$33)</f>
        <v>9.1428571428571423</v>
      </c>
      <c r="L1546" s="72">
        <f t="shared" si="149"/>
        <v>9.1428571428571423</v>
      </c>
      <c r="M1546" s="81">
        <f>MIN(1,Overview!$F$44*F1546*(G1546-Overview!$F$25)^2+0.2)</f>
        <v>1</v>
      </c>
      <c r="N1546" s="48">
        <f>L1546*F1546*Overview!$F$8</f>
        <v>0.12482270400293095</v>
      </c>
      <c r="O1546" s="48">
        <f>F1546*Overview!$F$6</f>
        <v>2.3686817229354781E-3</v>
      </c>
      <c r="P1546" s="122">
        <f>N1546*(H1546/G1546-(1+Overview!$F$35/'='!G1546)/(Overview!$F$37*Overview!$F$33))/('='!H1546+Overview!$F$36)</f>
        <v>3.7630492052222756E-4</v>
      </c>
      <c r="Q1546" s="128">
        <f>(N1546/G1546-P1546)*H1546*Overview!$F$29*'='!G1546^3</f>
        <v>827.35710217150802</v>
      </c>
      <c r="R1546" s="57">
        <f t="shared" si="144"/>
        <v>0</v>
      </c>
      <c r="S1546" s="58">
        <f t="shared" si="145"/>
        <v>4.4491619118230762E-4</v>
      </c>
      <c r="T1546" s="58">
        <f>IF(D1546&lt;Overview!$F$18,(1-Overview!$F$9)*'='!Q1546-'='!D1546*'='!O1546,0)</f>
        <v>0</v>
      </c>
      <c r="U1546" s="54">
        <f>IF(D1546&gt;=Overview!$F$18,(1-Overview!$F$9)*'='!Q1546-Overview!$F$18*'='!O1546,0)</f>
        <v>70.071331571880663</v>
      </c>
      <c r="V1546" s="2"/>
      <c r="W1546" s="112">
        <f>G1546/Overview!$F$19</f>
        <v>5.2369507858546447</v>
      </c>
      <c r="X1546" s="60">
        <f>G1546^3*(1+H1546*Overview!$F$38)</f>
        <v>56.099202740603907</v>
      </c>
      <c r="Y1546" s="61">
        <f>G1546^3*Overview!$F$42*(1+Overview!$F$38*H1546)+I1546*Overview!$F$39/Overview!$F$40</f>
        <v>5.3506803564411243</v>
      </c>
    </row>
    <row r="1547" spans="1:25">
      <c r="A1547" s="34">
        <v>1544</v>
      </c>
      <c r="B1547">
        <v>1</v>
      </c>
      <c r="C1547">
        <v>24</v>
      </c>
      <c r="D1547" s="149">
        <f t="shared" si="146"/>
        <v>178.09744310451387</v>
      </c>
      <c r="E1547" s="125">
        <f>B1547/(B1547+Overview!$F$22)</f>
        <v>0.58823529411764708</v>
      </c>
      <c r="F1547" s="118">
        <f>EXP(Overview!$F$21/Overview!$F$5-Overview!$F$21/('='!C1547+273.15))</f>
        <v>1.2060497570954571</v>
      </c>
      <c r="G1547" s="77">
        <f t="shared" si="147"/>
        <v>3.5474316834505331</v>
      </c>
      <c r="H1547" s="115">
        <f t="shared" si="148"/>
        <v>0.58823529411764708</v>
      </c>
      <c r="I1547" s="80">
        <f>IF((A1547-Overview!$F$43)/365=ROUND((A1547-Overview!$F$43)/365,0),I1546*0.05,I1546+U1546)</f>
        <v>7014.1575400540787</v>
      </c>
      <c r="J1547" s="70">
        <f>IF(D1547&lt;Overview!$F$16,1,'='!G1547/Overview!$F$26)</f>
        <v>153.56847114504473</v>
      </c>
      <c r="K1547" s="71">
        <f>IF(D1547&lt;Overview!$F$17,'='!G1547/Overview!$F$26,Overview!$F$33)</f>
        <v>9.1428571428571423</v>
      </c>
      <c r="L1547" s="72">
        <f t="shared" si="149"/>
        <v>9.1428571428571423</v>
      </c>
      <c r="M1547" s="81">
        <f>MIN(1,Overview!$F$44*F1547*(G1547-Overview!$F$25)^2+0.2)</f>
        <v>1</v>
      </c>
      <c r="N1547" s="48">
        <f>L1547*F1547*Overview!$F$8</f>
        <v>0.12482270400293095</v>
      </c>
      <c r="O1547" s="48">
        <f>F1547*Overview!$F$6</f>
        <v>2.3686817229354781E-3</v>
      </c>
      <c r="P1547" s="122">
        <f>N1547*(H1547/G1547-(1+Overview!$F$35/'='!G1547)/(Overview!$F$37*Overview!$F$33))/('='!H1547+Overview!$F$36)</f>
        <v>3.7554678364802325E-4</v>
      </c>
      <c r="Q1547" s="128">
        <f>(N1547/G1547-P1547)*H1547*Overview!$F$29*'='!G1547^3</f>
        <v>827.58157570953131</v>
      </c>
      <c r="R1547" s="57">
        <f t="shared" si="144"/>
        <v>0</v>
      </c>
      <c r="S1547" s="58">
        <f t="shared" si="145"/>
        <v>4.4407551964364679E-4</v>
      </c>
      <c r="T1547" s="58">
        <f>IF(D1547&lt;Overview!$F$18,(1-Overview!$F$9)*'='!Q1547-'='!D1547*'='!O1547,0)</f>
        <v>0</v>
      </c>
      <c r="U1547" s="54">
        <f>IF(D1547&gt;=Overview!$F$18,(1-Overview!$F$9)*'='!Q1547-Overview!$F$18*'='!O1547,0)</f>
        <v>70.090456717320237</v>
      </c>
      <c r="V1547" s="2"/>
      <c r="W1547" s="112">
        <f>G1547/Overview!$F$19</f>
        <v>5.2376076826377274</v>
      </c>
      <c r="X1547" s="60">
        <f>G1547^3*(1+H1547*Overview!$F$38)</f>
        <v>56.120315794726508</v>
      </c>
      <c r="Y1547" s="61">
        <f>G1547^3*Overview!$F$42*(1+Overview!$F$38*H1547)+I1547*Overview!$F$39/Overview!$F$40</f>
        <v>5.3556254491750082</v>
      </c>
    </row>
    <row r="1548" spans="1:25">
      <c r="A1548" s="34">
        <v>1545</v>
      </c>
      <c r="B1548">
        <v>1</v>
      </c>
      <c r="C1548">
        <v>24</v>
      </c>
      <c r="D1548" s="149">
        <f t="shared" si="146"/>
        <v>178.09744310451387</v>
      </c>
      <c r="E1548" s="125">
        <f>B1548/(B1548+Overview!$F$22)</f>
        <v>0.58823529411764708</v>
      </c>
      <c r="F1548" s="118">
        <f>EXP(Overview!$F$21/Overview!$F$5-Overview!$F$21/('='!C1548+273.15))</f>
        <v>1.2060497570954571</v>
      </c>
      <c r="G1548" s="77">
        <f t="shared" si="147"/>
        <v>3.5478757589701768</v>
      </c>
      <c r="H1548" s="115">
        <f t="shared" si="148"/>
        <v>0.58823529411764708</v>
      </c>
      <c r="I1548" s="80">
        <f>IF((A1548-Overview!$F$43)/365=ROUND((A1548-Overview!$F$43)/365,0),I1547*0.05,I1547+U1547)</f>
        <v>7084.2479967713989</v>
      </c>
      <c r="J1548" s="70">
        <f>IF(D1548&lt;Overview!$F$16,1,'='!G1548/Overview!$F$26)</f>
        <v>153.58769519351415</v>
      </c>
      <c r="K1548" s="71">
        <f>IF(D1548&lt;Overview!$F$17,'='!G1548/Overview!$F$26,Overview!$F$33)</f>
        <v>9.1428571428571423</v>
      </c>
      <c r="L1548" s="72">
        <f t="shared" si="149"/>
        <v>9.1428571428571423</v>
      </c>
      <c r="M1548" s="81">
        <f>MIN(1,Overview!$F$44*F1548*(G1548-Overview!$F$25)^2+0.2)</f>
        <v>1</v>
      </c>
      <c r="N1548" s="48">
        <f>L1548*F1548*Overview!$F$8</f>
        <v>0.12482270400293095</v>
      </c>
      <c r="O1548" s="48">
        <f>F1548*Overview!$F$6</f>
        <v>2.3686817229354781E-3</v>
      </c>
      <c r="P1548" s="122">
        <f>N1548*(H1548/G1548-(1+Overview!$F$35/'='!G1548)/(Overview!$F$37*Overview!$F$33))/('='!H1548+Overview!$F$36)</f>
        <v>3.7479026888504076E-4</v>
      </c>
      <c r="Q1548" s="128">
        <f>(N1548/G1548-P1548)*H1548*Overview!$F$29*'='!G1548^3</f>
        <v>827.80565952061409</v>
      </c>
      <c r="R1548" s="57">
        <f t="shared" si="144"/>
        <v>0</v>
      </c>
      <c r="S1548" s="58">
        <f t="shared" si="145"/>
        <v>4.4323643655838353E-4</v>
      </c>
      <c r="T1548" s="58">
        <f>IF(D1548&lt;Overview!$F$18,(1-Overview!$F$9)*'='!Q1548-'='!D1548*'='!O1548,0)</f>
        <v>0</v>
      </c>
      <c r="U1548" s="54">
        <f>IF(D1548&gt;=Overview!$F$18,(1-Overview!$F$9)*'='!Q1548-Overview!$F$18*'='!O1548,0)</f>
        <v>70.109548658024494</v>
      </c>
      <c r="V1548" s="2"/>
      <c r="W1548" s="112">
        <f>G1548/Overview!$F$19</f>
        <v>5.2382633382108033</v>
      </c>
      <c r="X1548" s="60">
        <f>G1548^3*(1+H1548*Overview!$F$38)</f>
        <v>56.141394237247447</v>
      </c>
      <c r="Y1548" s="61">
        <f>G1548^3*Overview!$F$42*(1+Overview!$F$38*H1548)+I1548*Overview!$F$39/Overview!$F$40</f>
        <v>5.3605682579392449</v>
      </c>
    </row>
    <row r="1549" spans="1:25">
      <c r="A1549" s="34">
        <v>1546</v>
      </c>
      <c r="B1549">
        <v>1</v>
      </c>
      <c r="C1549">
        <v>24</v>
      </c>
      <c r="D1549" s="149">
        <f t="shared" si="146"/>
        <v>178.09744310451387</v>
      </c>
      <c r="E1549" s="125">
        <f>B1549/(B1549+Overview!$F$22)</f>
        <v>0.58823529411764708</v>
      </c>
      <c r="F1549" s="118">
        <f>EXP(Overview!$F$21/Overview!$F$5-Overview!$F$21/('='!C1549+273.15))</f>
        <v>1.2060497570954571</v>
      </c>
      <c r="G1549" s="77">
        <f t="shared" si="147"/>
        <v>3.5483189954067353</v>
      </c>
      <c r="H1549" s="115">
        <f t="shared" si="148"/>
        <v>0.58823529411764708</v>
      </c>
      <c r="I1549" s="80">
        <f>IF((A1549-Overview!$F$43)/365=ROUND((A1549-Overview!$F$43)/365,0),I1548*0.05,I1548+U1548)</f>
        <v>7154.3575454294232</v>
      </c>
      <c r="J1549" s="70">
        <f>IF(D1549&lt;Overview!$F$16,1,'='!G1549/Overview!$F$26)</f>
        <v>153.6068829180405</v>
      </c>
      <c r="K1549" s="71">
        <f>IF(D1549&lt;Overview!$F$17,'='!G1549/Overview!$F$26,Overview!$F$33)</f>
        <v>9.1428571428571423</v>
      </c>
      <c r="L1549" s="72">
        <f t="shared" si="149"/>
        <v>9.1428571428571423</v>
      </c>
      <c r="M1549" s="81">
        <f>MIN(1,Overview!$F$44*F1549*(G1549-Overview!$F$25)^2+0.2)</f>
        <v>1</v>
      </c>
      <c r="N1549" s="48">
        <f>L1549*F1549*Overview!$F$8</f>
        <v>0.12482270400293095</v>
      </c>
      <c r="O1549" s="48">
        <f>F1549*Overview!$F$6</f>
        <v>2.3686817229354781E-3</v>
      </c>
      <c r="P1549" s="122">
        <f>N1549*(H1549/G1549-(1+Overview!$F$35/'='!G1549)/(Overview!$F$37*Overview!$F$33))/('='!H1549+Overview!$F$36)</f>
        <v>3.7403537238152161E-4</v>
      </c>
      <c r="Q1549" s="128">
        <f>(N1549/G1549-P1549)*H1549*Overview!$F$29*'='!G1549^3</f>
        <v>828.02935421278846</v>
      </c>
      <c r="R1549" s="57">
        <f t="shared" si="144"/>
        <v>0</v>
      </c>
      <c r="S1549" s="58">
        <f t="shared" si="145"/>
        <v>4.4239893892512828E-4</v>
      </c>
      <c r="T1549" s="58">
        <f>IF(D1549&lt;Overview!$F$18,(1-Overview!$F$9)*'='!Q1549-'='!D1549*'='!O1549,0)</f>
        <v>0</v>
      </c>
      <c r="U1549" s="54">
        <f>IF(D1549&gt;=Overview!$F$18,(1-Overview!$F$9)*'='!Q1549-Overview!$F$18*'='!O1549,0)</f>
        <v>70.128607445797755</v>
      </c>
      <c r="V1549" s="2"/>
      <c r="W1549" s="112">
        <f>G1549/Overview!$F$19</f>
        <v>5.238917754919143</v>
      </c>
      <c r="X1549" s="60">
        <f>G1549^3*(1+H1549*Overview!$F$38)</f>
        <v>56.162438114283709</v>
      </c>
      <c r="Y1549" s="61">
        <f>G1549^3*Overview!$F$42*(1+Overview!$F$38*H1549)+I1549*Overview!$F$39/Overview!$F$40</f>
        <v>5.3655087854414667</v>
      </c>
    </row>
    <row r="1550" spans="1:25">
      <c r="A1550" s="34">
        <v>1547</v>
      </c>
      <c r="B1550">
        <v>1</v>
      </c>
      <c r="C1550">
        <v>24</v>
      </c>
      <c r="D1550" s="149">
        <f t="shared" si="146"/>
        <v>178.09744310451387</v>
      </c>
      <c r="E1550" s="125">
        <f>B1550/(B1550+Overview!$F$22)</f>
        <v>0.58823529411764708</v>
      </c>
      <c r="F1550" s="118">
        <f>EXP(Overview!$F$21/Overview!$F$5-Overview!$F$21/('='!C1550+273.15))</f>
        <v>1.2060497570954571</v>
      </c>
      <c r="G1550" s="77">
        <f t="shared" si="147"/>
        <v>3.5487613943456604</v>
      </c>
      <c r="H1550" s="115">
        <f t="shared" si="148"/>
        <v>0.58823529411764708</v>
      </c>
      <c r="I1550" s="80">
        <f>IF((A1550-Overview!$F$43)/365=ROUND((A1550-Overview!$F$43)/365,0),I1549*0.05,I1549+U1549)</f>
        <v>7224.4861528752208</v>
      </c>
      <c r="J1550" s="70">
        <f>IF(D1550&lt;Overview!$F$16,1,'='!G1550/Overview!$F$26)</f>
        <v>153.62603438725804</v>
      </c>
      <c r="K1550" s="71">
        <f>IF(D1550&lt;Overview!$F$17,'='!G1550/Overview!$F$26,Overview!$F$33)</f>
        <v>9.1428571428571423</v>
      </c>
      <c r="L1550" s="72">
        <f t="shared" si="149"/>
        <v>9.1428571428571423</v>
      </c>
      <c r="M1550" s="81">
        <f>MIN(1,Overview!$F$44*F1550*(G1550-Overview!$F$25)^2+0.2)</f>
        <v>1</v>
      </c>
      <c r="N1550" s="48">
        <f>L1550*F1550*Overview!$F$8</f>
        <v>0.12482270400293095</v>
      </c>
      <c r="O1550" s="48">
        <f>F1550*Overview!$F$6</f>
        <v>2.3686817229354781E-3</v>
      </c>
      <c r="P1550" s="122">
        <f>N1550*(H1550/G1550-(1+Overview!$F$35/'='!G1550)/(Overview!$F$37*Overview!$F$33))/('='!H1550+Overview!$F$36)</f>
        <v>3.732820902963906E-4</v>
      </c>
      <c r="Q1550" s="128">
        <f>(N1550/G1550-P1550)*H1550*Overview!$F$29*'='!G1550^3</f>
        <v>828.25266039341534</v>
      </c>
      <c r="R1550" s="57">
        <f t="shared" si="144"/>
        <v>0</v>
      </c>
      <c r="S1550" s="58">
        <f t="shared" si="145"/>
        <v>4.4156302374816062E-4</v>
      </c>
      <c r="T1550" s="58">
        <f>IF(D1550&lt;Overview!$F$18,(1-Overview!$F$9)*'='!Q1550-'='!D1550*'='!O1550,0)</f>
        <v>0</v>
      </c>
      <c r="U1550" s="54">
        <f>IF(D1550&gt;=Overview!$F$18,(1-Overview!$F$9)*'='!Q1550-Overview!$F$18*'='!O1550,0)</f>
        <v>70.147633132387156</v>
      </c>
      <c r="V1550" s="2"/>
      <c r="W1550" s="112">
        <f>G1550/Overview!$F$19</f>
        <v>5.239570935103588</v>
      </c>
      <c r="X1550" s="60">
        <f>G1550^3*(1+H1550*Overview!$F$38)</f>
        <v>56.183447471934223</v>
      </c>
      <c r="Y1550" s="61">
        <f>G1550^3*Overview!$F$42*(1+Overview!$F$38*H1550)+I1550*Overview!$F$39/Overview!$F$40</f>
        <v>5.3704470343899295</v>
      </c>
    </row>
    <row r="1551" spans="1:25">
      <c r="A1551" s="34">
        <v>1548</v>
      </c>
      <c r="B1551">
        <v>1</v>
      </c>
      <c r="C1551">
        <v>24</v>
      </c>
      <c r="D1551" s="149">
        <f t="shared" si="146"/>
        <v>178.09744310451387</v>
      </c>
      <c r="E1551" s="125">
        <f>B1551/(B1551+Overview!$F$22)</f>
        <v>0.58823529411764708</v>
      </c>
      <c r="F1551" s="118">
        <f>EXP(Overview!$F$21/Overview!$F$5-Overview!$F$21/('='!C1551+273.15))</f>
        <v>1.2060497570954571</v>
      </c>
      <c r="G1551" s="77">
        <f t="shared" si="147"/>
        <v>3.5492029573694084</v>
      </c>
      <c r="H1551" s="115">
        <f t="shared" si="148"/>
        <v>0.58823529411764708</v>
      </c>
      <c r="I1551" s="80">
        <f>IF((A1551-Overview!$F$43)/365=ROUND((A1551-Overview!$F$43)/365,0),I1550*0.05,I1550+U1550)</f>
        <v>7294.6337860076083</v>
      </c>
      <c r="J1551" s="70">
        <f>IF(D1551&lt;Overview!$F$16,1,'='!G1551/Overview!$F$26)</f>
        <v>153.64514966967135</v>
      </c>
      <c r="K1551" s="71">
        <f>IF(D1551&lt;Overview!$F$17,'='!G1551/Overview!$F$26,Overview!$F$33)</f>
        <v>9.1428571428571423</v>
      </c>
      <c r="L1551" s="72">
        <f t="shared" si="149"/>
        <v>9.1428571428571423</v>
      </c>
      <c r="M1551" s="81">
        <f>MIN(1,Overview!$F$44*F1551*(G1551-Overview!$F$25)^2+0.2)</f>
        <v>1</v>
      </c>
      <c r="N1551" s="48">
        <f>L1551*F1551*Overview!$F$8</f>
        <v>0.12482270400293095</v>
      </c>
      <c r="O1551" s="48">
        <f>F1551*Overview!$F$6</f>
        <v>2.3686817229354781E-3</v>
      </c>
      <c r="P1551" s="122">
        <f>N1551*(H1551/G1551-(1+Overview!$F$35/'='!G1551)/(Overview!$F$37*Overview!$F$33))/('='!H1551+Overview!$F$36)</f>
        <v>3.7253041879922158E-4</v>
      </c>
      <c r="Q1551" s="128">
        <f>(N1551/G1551-P1551)*H1551*Overview!$F$29*'='!G1551^3</f>
        <v>828.47557866918146</v>
      </c>
      <c r="R1551" s="57">
        <f t="shared" si="144"/>
        <v>0</v>
      </c>
      <c r="S1551" s="58">
        <f t="shared" si="145"/>
        <v>4.4072868803742048E-4</v>
      </c>
      <c r="T1551" s="58">
        <f>IF(D1551&lt;Overview!$F$18,(1-Overview!$F$9)*'='!Q1551-'='!D1551*'='!O1551,0)</f>
        <v>0</v>
      </c>
      <c r="U1551" s="54">
        <f>IF(D1551&gt;=Overview!$F$18,(1-Overview!$F$9)*'='!Q1551-Overview!$F$18*'='!O1551,0)</f>
        <v>70.166625769482437</v>
      </c>
      <c r="V1551" s="2"/>
      <c r="W1551" s="112">
        <f>G1551/Overview!$F$19</f>
        <v>5.2402228811005589</v>
      </c>
      <c r="X1551" s="60">
        <f>G1551^3*(1+H1551*Overview!$F$38)</f>
        <v>56.204422356279679</v>
      </c>
      <c r="Y1551" s="61">
        <f>G1551^3*Overview!$F$42*(1+Overview!$F$38*H1551)+I1551*Overview!$F$39/Overview!$F$40</f>
        <v>5.3753830074935012</v>
      </c>
    </row>
    <row r="1552" spans="1:25">
      <c r="A1552" s="34">
        <v>1549</v>
      </c>
      <c r="B1552">
        <v>1</v>
      </c>
      <c r="C1552">
        <v>24</v>
      </c>
      <c r="D1552" s="149">
        <f t="shared" si="146"/>
        <v>178.09744310451387</v>
      </c>
      <c r="E1552" s="125">
        <f>B1552/(B1552+Overview!$F$22)</f>
        <v>0.58823529411764708</v>
      </c>
      <c r="F1552" s="118">
        <f>EXP(Overview!$F$21/Overview!$F$5-Overview!$F$21/('='!C1552+273.15))</f>
        <v>1.2060497570954571</v>
      </c>
      <c r="G1552" s="77">
        <f t="shared" si="147"/>
        <v>3.5496436860574456</v>
      </c>
      <c r="H1552" s="115">
        <f t="shared" si="148"/>
        <v>0.58823529411764708</v>
      </c>
      <c r="I1552" s="80">
        <f>IF((A1552-Overview!$F$43)/365=ROUND((A1552-Overview!$F$43)/365,0),I1551*0.05,I1551+U1551)</f>
        <v>7364.8004117770906</v>
      </c>
      <c r="J1552" s="70">
        <f>IF(D1552&lt;Overview!$F$16,1,'='!G1552/Overview!$F$26)</f>
        <v>153.66422883365567</v>
      </c>
      <c r="K1552" s="71">
        <f>IF(D1552&lt;Overview!$F$17,'='!G1552/Overview!$F$26,Overview!$F$33)</f>
        <v>9.1428571428571423</v>
      </c>
      <c r="L1552" s="72">
        <f t="shared" si="149"/>
        <v>9.1428571428571423</v>
      </c>
      <c r="M1552" s="81">
        <f>MIN(1,Overview!$F$44*F1552*(G1552-Overview!$F$25)^2+0.2)</f>
        <v>1</v>
      </c>
      <c r="N1552" s="48">
        <f>L1552*F1552*Overview!$F$8</f>
        <v>0.12482270400293095</v>
      </c>
      <c r="O1552" s="48">
        <f>F1552*Overview!$F$6</f>
        <v>2.3686817229354781E-3</v>
      </c>
      <c r="P1552" s="122">
        <f>N1552*(H1552/G1552-(1+Overview!$F$35/'='!G1552)/(Overview!$F$37*Overview!$F$33))/('='!H1552+Overview!$F$36)</f>
        <v>3.717803540702017E-4</v>
      </c>
      <c r="Q1552" s="128">
        <f>(N1552/G1552-P1552)*H1552*Overview!$F$29*'='!G1552^3</f>
        <v>828.69810964609837</v>
      </c>
      <c r="R1552" s="57">
        <f t="shared" si="144"/>
        <v>0</v>
      </c>
      <c r="S1552" s="58">
        <f t="shared" si="145"/>
        <v>4.3989592880849766E-4</v>
      </c>
      <c r="T1552" s="58">
        <f>IF(D1552&lt;Overview!$F$18,(1-Overview!$F$9)*'='!Q1552-'='!D1552*'='!O1552,0)</f>
        <v>0</v>
      </c>
      <c r="U1552" s="54">
        <f>IF(D1552&gt;=Overview!$F$18,(1-Overview!$F$9)*'='!Q1552-Overview!$F$18*'='!O1552,0)</f>
        <v>70.185585408715752</v>
      </c>
      <c r="V1552" s="2"/>
      <c r="W1552" s="112">
        <f>G1552/Overview!$F$19</f>
        <v>5.2408735952420571</v>
      </c>
      <c r="X1552" s="60">
        <f>G1552^3*(1+H1552*Overview!$F$38)</f>
        <v>56.225362813382255</v>
      </c>
      <c r="Y1552" s="61">
        <f>G1552^3*Overview!$F$42*(1+Overview!$F$38*H1552)+I1552*Overview!$F$39/Overview!$F$40</f>
        <v>5.3803167074616249</v>
      </c>
    </row>
    <row r="1553" spans="1:25">
      <c r="A1553" s="34">
        <v>1550</v>
      </c>
      <c r="B1553">
        <v>1</v>
      </c>
      <c r="C1553">
        <v>24</v>
      </c>
      <c r="D1553" s="149">
        <f t="shared" si="146"/>
        <v>178.09744310451387</v>
      </c>
      <c r="E1553" s="125">
        <f>B1553/(B1553+Overview!$F$22)</f>
        <v>0.58823529411764708</v>
      </c>
      <c r="F1553" s="118">
        <f>EXP(Overview!$F$21/Overview!$F$5-Overview!$F$21/('='!C1553+273.15))</f>
        <v>1.2060497570954571</v>
      </c>
      <c r="G1553" s="77">
        <f t="shared" si="147"/>
        <v>3.5500835819862542</v>
      </c>
      <c r="H1553" s="115">
        <f t="shared" si="148"/>
        <v>0.58823529411764708</v>
      </c>
      <c r="I1553" s="80">
        <f>IF((A1553-Overview!$F$43)/365=ROUND((A1553-Overview!$F$43)/365,0),I1552*0.05,I1552+U1552)</f>
        <v>7434.9859971858068</v>
      </c>
      <c r="J1553" s="70">
        <f>IF(D1553&lt;Overview!$F$16,1,'='!G1553/Overview!$F$26)</f>
        <v>153.68327194745689</v>
      </c>
      <c r="K1553" s="71">
        <f>IF(D1553&lt;Overview!$F$17,'='!G1553/Overview!$F$26,Overview!$F$33)</f>
        <v>9.1428571428571423</v>
      </c>
      <c r="L1553" s="72">
        <f t="shared" si="149"/>
        <v>9.1428571428571423</v>
      </c>
      <c r="M1553" s="81">
        <f>MIN(1,Overview!$F$44*F1553*(G1553-Overview!$F$25)^2+0.2)</f>
        <v>1</v>
      </c>
      <c r="N1553" s="48">
        <f>L1553*F1553*Overview!$F$8</f>
        <v>0.12482270400293095</v>
      </c>
      <c r="O1553" s="48">
        <f>F1553*Overview!$F$6</f>
        <v>2.3686817229354781E-3</v>
      </c>
      <c r="P1553" s="122">
        <f>N1553*(H1553/G1553-(1+Overview!$F$35/'='!G1553)/(Overview!$F$37*Overview!$F$33))/('='!H1553+Overview!$F$36)</f>
        <v>3.7103189230009521E-4</v>
      </c>
      <c r="Q1553" s="128">
        <f>(N1553/G1553-P1553)*H1553*Overview!$F$29*'='!G1553^3</f>
        <v>828.92025392950427</v>
      </c>
      <c r="R1553" s="57">
        <f t="shared" si="144"/>
        <v>0</v>
      </c>
      <c r="S1553" s="58">
        <f t="shared" si="145"/>
        <v>4.3906474308262004E-4</v>
      </c>
      <c r="T1553" s="58">
        <f>IF(D1553&lt;Overview!$F$18,(1-Overview!$F$9)*'='!Q1553-'='!D1553*'='!O1553,0)</f>
        <v>0</v>
      </c>
      <c r="U1553" s="54">
        <f>IF(D1553&gt;=Overview!$F$18,(1-Overview!$F$9)*'='!Q1553-Overview!$F$18*'='!O1553,0)</f>
        <v>70.204512101661933</v>
      </c>
      <c r="V1553" s="2"/>
      <c r="W1553" s="112">
        <f>G1553/Overview!$F$19</f>
        <v>5.2415230798556829</v>
      </c>
      <c r="X1553" s="60">
        <f>G1553^3*(1+H1553*Overview!$F$38)</f>
        <v>56.246268889285467</v>
      </c>
      <c r="Y1553" s="61">
        <f>G1553^3*Overview!$F$42*(1+Overview!$F$38*H1553)+I1553*Overview!$F$39/Overview!$F$40</f>
        <v>5.3852481370043108</v>
      </c>
    </row>
    <row r="1554" spans="1:25">
      <c r="A1554" s="34">
        <v>1551</v>
      </c>
      <c r="B1554">
        <v>1</v>
      </c>
      <c r="C1554">
        <v>24</v>
      </c>
      <c r="D1554" s="149">
        <f t="shared" si="146"/>
        <v>178.09744310451387</v>
      </c>
      <c r="E1554" s="125">
        <f>B1554/(B1554+Overview!$F$22)</f>
        <v>0.58823529411764708</v>
      </c>
      <c r="F1554" s="118">
        <f>EXP(Overview!$F$21/Overview!$F$5-Overview!$F$21/('='!C1554+273.15))</f>
        <v>1.2060497570954571</v>
      </c>
      <c r="G1554" s="77">
        <f t="shared" si="147"/>
        <v>3.5505226467293367</v>
      </c>
      <c r="H1554" s="115">
        <f t="shared" si="148"/>
        <v>0.58823529411764708</v>
      </c>
      <c r="I1554" s="80">
        <f>IF((A1554-Overview!$F$43)/365=ROUND((A1554-Overview!$F$43)/365,0),I1553*0.05,I1553+U1553)</f>
        <v>7505.1905092874686</v>
      </c>
      <c r="J1554" s="70">
        <f>IF(D1554&lt;Overview!$F$16,1,'='!G1554/Overview!$F$26)</f>
        <v>153.70227907919207</v>
      </c>
      <c r="K1554" s="71">
        <f>IF(D1554&lt;Overview!$F$17,'='!G1554/Overview!$F$26,Overview!$F$33)</f>
        <v>9.1428571428571423</v>
      </c>
      <c r="L1554" s="72">
        <f t="shared" si="149"/>
        <v>9.1428571428571423</v>
      </c>
      <c r="M1554" s="81">
        <f>MIN(1,Overview!$F$44*F1554*(G1554-Overview!$F$25)^2+0.2)</f>
        <v>1</v>
      </c>
      <c r="N1554" s="48">
        <f>L1554*F1554*Overview!$F$8</f>
        <v>0.12482270400293095</v>
      </c>
      <c r="O1554" s="48">
        <f>F1554*Overview!$F$6</f>
        <v>2.3686817229354781E-3</v>
      </c>
      <c r="P1554" s="122">
        <f>N1554*(H1554/G1554-(1+Overview!$F$35/'='!G1554)/(Overview!$F$37*Overview!$F$33))/('='!H1554+Overview!$F$36)</f>
        <v>3.702850296902124E-4</v>
      </c>
      <c r="Q1554" s="128">
        <f>(N1554/G1554-P1554)*H1554*Overview!$F$29*'='!G1554^3</f>
        <v>829.14201212406181</v>
      </c>
      <c r="R1554" s="57">
        <f t="shared" si="144"/>
        <v>0</v>
      </c>
      <c r="S1554" s="58">
        <f t="shared" si="145"/>
        <v>4.3823512788664798E-4</v>
      </c>
      <c r="T1554" s="58">
        <f>IF(D1554&lt;Overview!$F$18,(1-Overview!$F$9)*'='!Q1554-'='!D1554*'='!O1554,0)</f>
        <v>0</v>
      </c>
      <c r="U1554" s="54">
        <f>IF(D1554&gt;=Overview!$F$18,(1-Overview!$F$9)*'='!Q1554-Overview!$F$18*'='!O1554,0)</f>
        <v>70.223405899838241</v>
      </c>
      <c r="V1554" s="2"/>
      <c r="W1554" s="112">
        <f>G1554/Overview!$F$19</f>
        <v>5.2421713372646339</v>
      </c>
      <c r="X1554" s="60">
        <f>G1554^3*(1+H1554*Overview!$F$38)</f>
        <v>56.267140630013948</v>
      </c>
      <c r="Y1554" s="61">
        <f>G1554^3*Overview!$F$42*(1+Overview!$F$38*H1554)+I1554*Overview!$F$39/Overview!$F$40</f>
        <v>5.3901772988321097</v>
      </c>
    </row>
    <row r="1555" spans="1:25">
      <c r="A1555" s="34">
        <v>1552</v>
      </c>
      <c r="B1555">
        <v>1</v>
      </c>
      <c r="C1555">
        <v>24</v>
      </c>
      <c r="D1555" s="149">
        <f t="shared" si="146"/>
        <v>178.09744310451387</v>
      </c>
      <c r="E1555" s="125">
        <f>B1555/(B1555+Overview!$F$22)</f>
        <v>0.58823529411764708</v>
      </c>
      <c r="F1555" s="118">
        <f>EXP(Overview!$F$21/Overview!$F$5-Overview!$F$21/('='!C1555+273.15))</f>
        <v>1.2060497570954571</v>
      </c>
      <c r="G1555" s="77">
        <f t="shared" si="147"/>
        <v>3.5509608818572231</v>
      </c>
      <c r="H1555" s="115">
        <f t="shared" si="148"/>
        <v>0.58823529411764708</v>
      </c>
      <c r="I1555" s="80">
        <f>IF((A1555-Overview!$F$43)/365=ROUND((A1555-Overview!$F$43)/365,0),I1554*0.05,I1554+U1554)</f>
        <v>7575.4139151873069</v>
      </c>
      <c r="J1555" s="70">
        <f>IF(D1555&lt;Overview!$F$16,1,'='!G1555/Overview!$F$26)</f>
        <v>153.72125029684949</v>
      </c>
      <c r="K1555" s="71">
        <f>IF(D1555&lt;Overview!$F$17,'='!G1555/Overview!$F$26,Overview!$F$33)</f>
        <v>9.1428571428571423</v>
      </c>
      <c r="L1555" s="72">
        <f t="shared" si="149"/>
        <v>9.1428571428571423</v>
      </c>
      <c r="M1555" s="81">
        <f>MIN(1,Overview!$F$44*F1555*(G1555-Overview!$F$25)^2+0.2)</f>
        <v>1</v>
      </c>
      <c r="N1555" s="48">
        <f>L1555*F1555*Overview!$F$8</f>
        <v>0.12482270400293095</v>
      </c>
      <c r="O1555" s="48">
        <f>F1555*Overview!$F$6</f>
        <v>2.3686817229354781E-3</v>
      </c>
      <c r="P1555" s="122">
        <f>N1555*(H1555/G1555-(1+Overview!$F$35/'='!G1555)/(Overview!$F$37*Overview!$F$33))/('='!H1555+Overview!$F$36)</f>
        <v>3.6953976245236741E-4</v>
      </c>
      <c r="Q1555" s="128">
        <f>(N1555/G1555-P1555)*H1555*Overview!$F$29*'='!G1555^3</f>
        <v>829.36338483375778</v>
      </c>
      <c r="R1555" s="57">
        <f t="shared" si="144"/>
        <v>0</v>
      </c>
      <c r="S1555" s="58">
        <f t="shared" si="145"/>
        <v>4.3740708025305578E-4</v>
      </c>
      <c r="T1555" s="58">
        <f>IF(D1555&lt;Overview!$F$18,(1-Overview!$F$9)*'='!Q1555-'='!D1555*'='!O1555,0)</f>
        <v>0</v>
      </c>
      <c r="U1555" s="54">
        <f>IF(D1555&gt;=Overview!$F$18,(1-Overview!$F$9)*'='!Q1555-Overview!$F$18*'='!O1555,0)</f>
        <v>70.24226685470434</v>
      </c>
      <c r="V1555" s="2"/>
      <c r="W1555" s="112">
        <f>G1555/Overview!$F$19</f>
        <v>5.2428183697877202</v>
      </c>
      <c r="X1555" s="60">
        <f>G1555^3*(1+H1555*Overview!$F$38)</f>
        <v>56.287978081573208</v>
      </c>
      <c r="Y1555" s="61">
        <f>G1555^3*Overview!$F$42*(1+Overview!$F$38*H1555)+I1555*Overview!$F$39/Overview!$F$40</f>
        <v>5.3951041956560903</v>
      </c>
    </row>
    <row r="1556" spans="1:25">
      <c r="A1556" s="34">
        <v>1553</v>
      </c>
      <c r="B1556">
        <v>1</v>
      </c>
      <c r="C1556">
        <v>24</v>
      </c>
      <c r="D1556" s="149">
        <f t="shared" si="146"/>
        <v>178.09744310451387</v>
      </c>
      <c r="E1556" s="125">
        <f>B1556/(B1556+Overview!$F$22)</f>
        <v>0.58823529411764708</v>
      </c>
      <c r="F1556" s="118">
        <f>EXP(Overview!$F$21/Overview!$F$5-Overview!$F$21/('='!C1556+273.15))</f>
        <v>1.2060497570954571</v>
      </c>
      <c r="G1556" s="77">
        <f t="shared" si="147"/>
        <v>3.551398288937476</v>
      </c>
      <c r="H1556" s="115">
        <f t="shared" si="148"/>
        <v>0.58823529411764708</v>
      </c>
      <c r="I1556" s="80">
        <f>IF((A1556-Overview!$F$43)/365=ROUND((A1556-Overview!$F$43)/365,0),I1555*0.05,I1555+U1555)</f>
        <v>7645.6561820420111</v>
      </c>
      <c r="J1556" s="70">
        <f>IF(D1556&lt;Overview!$F$16,1,'='!G1556/Overview!$F$26)</f>
        <v>153.740185668289</v>
      </c>
      <c r="K1556" s="71">
        <f>IF(D1556&lt;Overview!$F$17,'='!G1556/Overview!$F$26,Overview!$F$33)</f>
        <v>9.1428571428571423</v>
      </c>
      <c r="L1556" s="72">
        <f t="shared" si="149"/>
        <v>9.1428571428571423</v>
      </c>
      <c r="M1556" s="81">
        <f>MIN(1,Overview!$F$44*F1556*(G1556-Overview!$F$25)^2+0.2)</f>
        <v>1</v>
      </c>
      <c r="N1556" s="48">
        <f>L1556*F1556*Overview!$F$8</f>
        <v>0.12482270400293095</v>
      </c>
      <c r="O1556" s="48">
        <f>F1556*Overview!$F$6</f>
        <v>2.3686817229354781E-3</v>
      </c>
      <c r="P1556" s="122">
        <f>N1556*(H1556/G1556-(1+Overview!$F$35/'='!G1556)/(Overview!$F$37*Overview!$F$33))/('='!H1556+Overview!$F$36)</f>
        <v>3.6879608680884663E-4</v>
      </c>
      <c r="Q1556" s="128">
        <f>(N1556/G1556-P1556)*H1556*Overview!$F$29*'='!G1556^3</f>
        <v>829.58437266190367</v>
      </c>
      <c r="R1556" s="57">
        <f t="shared" si="144"/>
        <v>0</v>
      </c>
      <c r="S1556" s="58">
        <f t="shared" si="145"/>
        <v>4.3658059721992493E-4</v>
      </c>
      <c r="T1556" s="58">
        <f>IF(D1556&lt;Overview!$F$18,(1-Overview!$F$9)*'='!Q1556-'='!D1556*'='!O1556,0)</f>
        <v>0</v>
      </c>
      <c r="U1556" s="54">
        <f>IF(D1556&gt;=Overview!$F$18,(1-Overview!$F$9)*'='!Q1556-Overview!$F$18*'='!O1556,0)</f>
        <v>70.26109501766237</v>
      </c>
      <c r="V1556" s="2"/>
      <c r="W1556" s="112">
        <f>G1556/Overview!$F$19</f>
        <v>5.2434641797393713</v>
      </c>
      <c r="X1556" s="60">
        <f>G1556^3*(1+H1556*Overview!$F$38)</f>
        <v>56.308781289949522</v>
      </c>
      <c r="Y1556" s="61">
        <f>G1556^3*Overview!$F$42*(1+Overview!$F$38*H1556)+I1556*Overview!$F$39/Overview!$F$40</f>
        <v>5.4000288301878276</v>
      </c>
    </row>
    <row r="1557" spans="1:25">
      <c r="A1557" s="34">
        <v>1554</v>
      </c>
      <c r="B1557">
        <v>1</v>
      </c>
      <c r="C1557">
        <v>24</v>
      </c>
      <c r="D1557" s="149">
        <f t="shared" si="146"/>
        <v>178.09744310451387</v>
      </c>
      <c r="E1557" s="125">
        <f>B1557/(B1557+Overview!$F$22)</f>
        <v>0.58823529411764708</v>
      </c>
      <c r="F1557" s="118">
        <f>EXP(Overview!$F$21/Overview!$F$5-Overview!$F$21/('='!C1557+273.15))</f>
        <v>1.2060497570954571</v>
      </c>
      <c r="G1557" s="77">
        <f t="shared" si="147"/>
        <v>3.5518348695346957</v>
      </c>
      <c r="H1557" s="115">
        <f t="shared" si="148"/>
        <v>0.58823529411764708</v>
      </c>
      <c r="I1557" s="80">
        <f>IF((A1557-Overview!$F$43)/365=ROUND((A1557-Overview!$F$43)/365,0),I1556*0.05,I1556+U1556)</f>
        <v>7715.9172770596733</v>
      </c>
      <c r="J1557" s="70">
        <f>IF(D1557&lt;Overview!$F$16,1,'='!G1557/Overview!$F$26)</f>
        <v>153.75908526124223</v>
      </c>
      <c r="K1557" s="71">
        <f>IF(D1557&lt;Overview!$F$17,'='!G1557/Overview!$F$26,Overview!$F$33)</f>
        <v>9.1428571428571423</v>
      </c>
      <c r="L1557" s="72">
        <f t="shared" si="149"/>
        <v>9.1428571428571423</v>
      </c>
      <c r="M1557" s="81">
        <f>MIN(1,Overview!$F$44*F1557*(G1557-Overview!$F$25)^2+0.2)</f>
        <v>1</v>
      </c>
      <c r="N1557" s="48">
        <f>L1557*F1557*Overview!$F$8</f>
        <v>0.12482270400293095</v>
      </c>
      <c r="O1557" s="48">
        <f>F1557*Overview!$F$6</f>
        <v>2.3686817229354781E-3</v>
      </c>
      <c r="P1557" s="122">
        <f>N1557*(H1557/G1557-(1+Overview!$F$35/'='!G1557)/(Overview!$F$37*Overview!$F$33))/('='!H1557+Overview!$F$36)</f>
        <v>3.6805399899237452E-4</v>
      </c>
      <c r="Q1557" s="128">
        <f>(N1557/G1557-P1557)*H1557*Overview!$F$29*'='!G1557^3</f>
        <v>829.80497621113386</v>
      </c>
      <c r="R1557" s="57">
        <f t="shared" si="144"/>
        <v>0</v>
      </c>
      <c r="S1557" s="58">
        <f t="shared" si="145"/>
        <v>4.3575567583093453E-4</v>
      </c>
      <c r="T1557" s="58">
        <f>IF(D1557&lt;Overview!$F$18,(1-Overview!$F$9)*'='!Q1557-'='!D1557*'='!O1557,0)</f>
        <v>0</v>
      </c>
      <c r="U1557" s="54">
        <f>IF(D1557&gt;=Overview!$F$18,(1-Overview!$F$9)*'='!Q1557-Overview!$F$18*'='!O1557,0)</f>
        <v>70.279890440056775</v>
      </c>
      <c r="V1557" s="2"/>
      <c r="W1557" s="112">
        <f>G1557/Overview!$F$19</f>
        <v>5.2441087694296407</v>
      </c>
      <c r="X1557" s="60">
        <f>G1557^3*(1+H1557*Overview!$F$38)</f>
        <v>56.32955030110967</v>
      </c>
      <c r="Y1557" s="61">
        <f>G1557^3*Overview!$F$42*(1+Overview!$F$38*H1557)+I1557*Overview!$F$39/Overview!$F$40</f>
        <v>5.4049512051393727</v>
      </c>
    </row>
    <row r="1558" spans="1:25">
      <c r="A1558" s="34">
        <v>1555</v>
      </c>
      <c r="B1558">
        <v>1</v>
      </c>
      <c r="C1558">
        <v>24</v>
      </c>
      <c r="D1558" s="149">
        <f t="shared" si="146"/>
        <v>178.09744310451387</v>
      </c>
      <c r="E1558" s="125">
        <f>B1558/(B1558+Overview!$F$22)</f>
        <v>0.58823529411764708</v>
      </c>
      <c r="F1558" s="118">
        <f>EXP(Overview!$F$21/Overview!$F$5-Overview!$F$21/('='!C1558+273.15))</f>
        <v>1.2060497570954571</v>
      </c>
      <c r="G1558" s="77">
        <f t="shared" si="147"/>
        <v>3.5522706252105265</v>
      </c>
      <c r="H1558" s="115">
        <f t="shared" si="148"/>
        <v>0.58823529411764708</v>
      </c>
      <c r="I1558" s="80">
        <f>IF((A1558-Overview!$F$43)/365=ROUND((A1558-Overview!$F$43)/365,0),I1557*0.05,I1557+U1557)</f>
        <v>7786.1971674997303</v>
      </c>
      <c r="J1558" s="70">
        <f>IF(D1558&lt;Overview!$F$16,1,'='!G1558/Overview!$F$26)</f>
        <v>153.77794914331284</v>
      </c>
      <c r="K1558" s="71">
        <f>IF(D1558&lt;Overview!$F$17,'='!G1558/Overview!$F$26,Overview!$F$33)</f>
        <v>9.1428571428571423</v>
      </c>
      <c r="L1558" s="72">
        <f t="shared" si="149"/>
        <v>9.1428571428571423</v>
      </c>
      <c r="M1558" s="81">
        <f>MIN(1,Overview!$F$44*F1558*(G1558-Overview!$F$25)^2+0.2)</f>
        <v>1</v>
      </c>
      <c r="N1558" s="48">
        <f>L1558*F1558*Overview!$F$8</f>
        <v>0.12482270400293095</v>
      </c>
      <c r="O1558" s="48">
        <f>F1558*Overview!$F$6</f>
        <v>2.3686817229354781E-3</v>
      </c>
      <c r="P1558" s="122">
        <f>N1558*(H1558/G1558-(1+Overview!$F$35/'='!G1558)/(Overview!$F$37*Overview!$F$33))/('='!H1558+Overview!$F$36)</f>
        <v>3.6731349524607893E-4</v>
      </c>
      <c r="Q1558" s="128">
        <f>(N1558/G1558-P1558)*H1558*Overview!$F$29*'='!G1558^3</f>
        <v>830.02519608340663</v>
      </c>
      <c r="R1558" s="57">
        <f t="shared" si="144"/>
        <v>0</v>
      </c>
      <c r="S1558" s="58">
        <f t="shared" si="145"/>
        <v>4.3493231313535084E-4</v>
      </c>
      <c r="T1558" s="58">
        <f>IF(D1558&lt;Overview!$F$18,(1-Overview!$F$9)*'='!Q1558-'='!D1558*'='!O1558,0)</f>
        <v>0</v>
      </c>
      <c r="U1558" s="54">
        <f>IF(D1558&gt;=Overview!$F$18,(1-Overview!$F$9)*'='!Q1558-Overview!$F$18*'='!O1558,0)</f>
        <v>70.298653173174415</v>
      </c>
      <c r="V1558" s="2"/>
      <c r="W1558" s="112">
        <f>G1558/Overview!$F$19</f>
        <v>5.2447521411642199</v>
      </c>
      <c r="X1558" s="60">
        <f>G1558^3*(1+H1558*Overview!$F$38)</f>
        <v>56.350285161000748</v>
      </c>
      <c r="Y1558" s="61">
        <f>G1558^3*Overview!$F$42*(1+Overview!$F$38*H1558)+I1558*Overview!$F$39/Overview!$F$40</f>
        <v>5.4098713232232365</v>
      </c>
    </row>
    <row r="1559" spans="1:25">
      <c r="A1559" s="34">
        <v>1556</v>
      </c>
      <c r="B1559">
        <v>1</v>
      </c>
      <c r="C1559">
        <v>24</v>
      </c>
      <c r="D1559" s="149">
        <f t="shared" si="146"/>
        <v>178.09744310451387</v>
      </c>
      <c r="E1559" s="125">
        <f>B1559/(B1559+Overview!$F$22)</f>
        <v>0.58823529411764708</v>
      </c>
      <c r="F1559" s="118">
        <f>EXP(Overview!$F$21/Overview!$F$5-Overview!$F$21/('='!C1559+273.15))</f>
        <v>1.2060497570954571</v>
      </c>
      <c r="G1559" s="77">
        <f t="shared" si="147"/>
        <v>3.5527055575236619</v>
      </c>
      <c r="H1559" s="115">
        <f t="shared" si="148"/>
        <v>0.58823529411764708</v>
      </c>
      <c r="I1559" s="80">
        <f>IF((A1559-Overview!$F$43)/365=ROUND((A1559-Overview!$F$43)/365,0),I1558*0.05,I1558+U1558)</f>
        <v>7856.4958206729043</v>
      </c>
      <c r="J1559" s="70">
        <f>IF(D1559&lt;Overview!$F$16,1,'='!G1559/Overview!$F$26)</f>
        <v>153.79677738197671</v>
      </c>
      <c r="K1559" s="71">
        <f>IF(D1559&lt;Overview!$F$17,'='!G1559/Overview!$F$26,Overview!$F$33)</f>
        <v>9.1428571428571423</v>
      </c>
      <c r="L1559" s="72">
        <f t="shared" si="149"/>
        <v>9.1428571428571423</v>
      </c>
      <c r="M1559" s="81">
        <f>MIN(1,Overview!$F$44*F1559*(G1559-Overview!$F$25)^2+0.2)</f>
        <v>1</v>
      </c>
      <c r="N1559" s="48">
        <f>L1559*F1559*Overview!$F$8</f>
        <v>0.12482270400293095</v>
      </c>
      <c r="O1559" s="48">
        <f>F1559*Overview!$F$6</f>
        <v>2.3686817229354781E-3</v>
      </c>
      <c r="P1559" s="122">
        <f>N1559*(H1559/G1559-(1+Overview!$F$35/'='!G1559)/(Overview!$F$37*Overview!$F$33))/('='!H1559+Overview!$F$36)</f>
        <v>3.6657457182345338E-4</v>
      </c>
      <c r="Q1559" s="128">
        <f>(N1559/G1559-P1559)*H1559*Overview!$F$29*'='!G1559^3</f>
        <v>830.2450328800029</v>
      </c>
      <c r="R1559" s="57">
        <f t="shared" si="144"/>
        <v>0</v>
      </c>
      <c r="S1559" s="58">
        <f t="shared" si="145"/>
        <v>4.3411050618801325E-4</v>
      </c>
      <c r="T1559" s="58">
        <f>IF(D1559&lt;Overview!$F$18,(1-Overview!$F$9)*'='!Q1559-'='!D1559*'='!O1559,0)</f>
        <v>0</v>
      </c>
      <c r="U1559" s="54">
        <f>IF(D1559&gt;=Overview!$F$18,(1-Overview!$F$9)*'='!Q1559-Overview!$F$18*'='!O1559,0)</f>
        <v>70.317383268244427</v>
      </c>
      <c r="V1559" s="2"/>
      <c r="W1559" s="112">
        <f>G1559/Overview!$F$19</f>
        <v>5.2453942972444443</v>
      </c>
      <c r="X1559" s="60">
        <f>G1559^3*(1+H1559*Overview!$F$38)</f>
        <v>56.37098591554998</v>
      </c>
      <c r="Y1559" s="61">
        <f>G1559^3*Overview!$F$42*(1+Overview!$F$38*H1559)+I1559*Overview!$F$39/Overview!$F$40</f>
        <v>5.4147891871523752</v>
      </c>
    </row>
    <row r="1560" spans="1:25">
      <c r="A1560" s="34">
        <v>1557</v>
      </c>
      <c r="B1560">
        <v>1</v>
      </c>
      <c r="C1560">
        <v>24</v>
      </c>
      <c r="D1560" s="149">
        <f t="shared" si="146"/>
        <v>178.09744310451387</v>
      </c>
      <c r="E1560" s="125">
        <f>B1560/(B1560+Overview!$F$22)</f>
        <v>0.58823529411764708</v>
      </c>
      <c r="F1560" s="118">
        <f>EXP(Overview!$F$21/Overview!$F$5-Overview!$F$21/('='!C1560+273.15))</f>
        <v>1.2060497570954571</v>
      </c>
      <c r="G1560" s="77">
        <f t="shared" si="147"/>
        <v>3.5531396680298499</v>
      </c>
      <c r="H1560" s="115">
        <f t="shared" si="148"/>
        <v>0.58823529411764708</v>
      </c>
      <c r="I1560" s="80">
        <f>IF((A1560-Overview!$F$43)/365=ROUND((A1560-Overview!$F$43)/365,0),I1559*0.05,I1559+U1559)</f>
        <v>7926.8132039411485</v>
      </c>
      <c r="J1560" s="70">
        <f>IF(D1560&lt;Overview!$F$16,1,'='!G1560/Overview!$F$26)</f>
        <v>153.81557004458224</v>
      </c>
      <c r="K1560" s="71">
        <f>IF(D1560&lt;Overview!$F$17,'='!G1560/Overview!$F$26,Overview!$F$33)</f>
        <v>9.1428571428571423</v>
      </c>
      <c r="L1560" s="72">
        <f t="shared" si="149"/>
        <v>9.1428571428571423</v>
      </c>
      <c r="M1560" s="81">
        <f>MIN(1,Overview!$F$44*F1560*(G1560-Overview!$F$25)^2+0.2)</f>
        <v>1</v>
      </c>
      <c r="N1560" s="48">
        <f>L1560*F1560*Overview!$F$8</f>
        <v>0.12482270400293095</v>
      </c>
      <c r="O1560" s="48">
        <f>F1560*Overview!$F$6</f>
        <v>2.3686817229354781E-3</v>
      </c>
      <c r="P1560" s="122">
        <f>N1560*(H1560/G1560-(1+Overview!$F$35/'='!G1560)/(Overview!$F$37*Overview!$F$33))/('='!H1560+Overview!$F$36)</f>
        <v>3.6583722498832445E-4</v>
      </c>
      <c r="Q1560" s="128">
        <f>(N1560/G1560-P1560)*H1560*Overview!$F$29*'='!G1560^3</f>
        <v>830.46448720152512</v>
      </c>
      <c r="R1560" s="57">
        <f t="shared" si="144"/>
        <v>0</v>
      </c>
      <c r="S1560" s="58">
        <f t="shared" si="145"/>
        <v>4.332902520493256E-4</v>
      </c>
      <c r="T1560" s="58">
        <f>IF(D1560&lt;Overview!$F$18,(1-Overview!$F$9)*'='!Q1560-'='!D1560*'='!O1560,0)</f>
        <v>0</v>
      </c>
      <c r="U1560" s="54">
        <f>IF(D1560&gt;=Overview!$F$18,(1-Overview!$F$9)*'='!Q1560-Overview!$F$18*'='!O1560,0)</f>
        <v>70.336080776438109</v>
      </c>
      <c r="V1560" s="2"/>
      <c r="W1560" s="112">
        <f>G1560/Overview!$F$19</f>
        <v>5.2460352399672967</v>
      </c>
      <c r="X1560" s="60">
        <f>G1560^3*(1+H1560*Overview!$F$38)</f>
        <v>56.391652610664508</v>
      </c>
      <c r="Y1560" s="61">
        <f>G1560^3*Overview!$F$42*(1+Overview!$F$38*H1560)+I1560*Overview!$F$39/Overview!$F$40</f>
        <v>5.4197047996401579</v>
      </c>
    </row>
    <row r="1561" spans="1:25">
      <c r="A1561" s="34">
        <v>1558</v>
      </c>
      <c r="B1561">
        <v>1</v>
      </c>
      <c r="C1561">
        <v>24</v>
      </c>
      <c r="D1561" s="149">
        <f t="shared" si="146"/>
        <v>178.09744310451387</v>
      </c>
      <c r="E1561" s="125">
        <f>B1561/(B1561+Overview!$F$22)</f>
        <v>0.58823529411764708</v>
      </c>
      <c r="F1561" s="118">
        <f>EXP(Overview!$F$21/Overview!$F$5-Overview!$F$21/('='!C1561+273.15))</f>
        <v>1.2060497570954571</v>
      </c>
      <c r="G1561" s="77">
        <f t="shared" si="147"/>
        <v>3.5535729582818991</v>
      </c>
      <c r="H1561" s="115">
        <f t="shared" si="148"/>
        <v>0.58823529411764708</v>
      </c>
      <c r="I1561" s="80">
        <f>IF((A1561-Overview!$F$43)/365=ROUND((A1561-Overview!$F$43)/365,0),I1560*0.05,I1560+U1560)</f>
        <v>7997.1492847175869</v>
      </c>
      <c r="J1561" s="70">
        <f>IF(D1561&lt;Overview!$F$16,1,'='!G1561/Overview!$F$26)</f>
        <v>153.83432719835062</v>
      </c>
      <c r="K1561" s="71">
        <f>IF(D1561&lt;Overview!$F$17,'='!G1561/Overview!$F$26,Overview!$F$33)</f>
        <v>9.1428571428571423</v>
      </c>
      <c r="L1561" s="72">
        <f t="shared" si="149"/>
        <v>9.1428571428571423</v>
      </c>
      <c r="M1561" s="81">
        <f>MIN(1,Overview!$F$44*F1561*(G1561-Overview!$F$25)^2+0.2)</f>
        <v>1</v>
      </c>
      <c r="N1561" s="48">
        <f>L1561*F1561*Overview!$F$8</f>
        <v>0.12482270400293095</v>
      </c>
      <c r="O1561" s="48">
        <f>F1561*Overview!$F$6</f>
        <v>2.3686817229354781E-3</v>
      </c>
      <c r="P1561" s="122">
        <f>N1561*(H1561/G1561-(1+Overview!$F$35/'='!G1561)/(Overview!$F$37*Overview!$F$33))/('='!H1561+Overview!$F$36)</f>
        <v>3.6510145101482184E-4</v>
      </c>
      <c r="Q1561" s="128">
        <f>(N1561/G1561-P1561)*H1561*Overview!$F$29*'='!G1561^3</f>
        <v>830.68355964789885</v>
      </c>
      <c r="R1561" s="57">
        <f t="shared" si="144"/>
        <v>0</v>
      </c>
      <c r="S1561" s="58">
        <f t="shared" si="145"/>
        <v>4.3247154778525143E-4</v>
      </c>
      <c r="T1561" s="58">
        <f>IF(D1561&lt;Overview!$F$18,(1-Overview!$F$9)*'='!Q1561-'='!D1561*'='!O1561,0)</f>
        <v>0</v>
      </c>
      <c r="U1561" s="54">
        <f>IF(D1561&gt;=Overview!$F$18,(1-Overview!$F$9)*'='!Q1561-Overview!$F$18*'='!O1561,0)</f>
        <v>70.354745748869149</v>
      </c>
      <c r="V1561" s="2"/>
      <c r="W1561" s="112">
        <f>G1561/Overview!$F$19</f>
        <v>5.2466749716254233</v>
      </c>
      <c r="X1561" s="60">
        <f>G1561^3*(1+H1561*Overview!$F$38)</f>
        <v>56.412285292231211</v>
      </c>
      <c r="Y1561" s="61">
        <f>G1561^3*Overview!$F$42*(1+Overview!$F$38*H1561)+I1561*Overview!$F$39/Overview!$F$40</f>
        <v>5.4246181634003543</v>
      </c>
    </row>
    <row r="1562" spans="1:25">
      <c r="A1562" s="34">
        <v>1559</v>
      </c>
      <c r="B1562">
        <v>1</v>
      </c>
      <c r="C1562">
        <v>24</v>
      </c>
      <c r="D1562" s="149">
        <f t="shared" si="146"/>
        <v>178.09744310451387</v>
      </c>
      <c r="E1562" s="125">
        <f>B1562/(B1562+Overview!$F$22)</f>
        <v>0.58823529411764708</v>
      </c>
      <c r="F1562" s="118">
        <f>EXP(Overview!$F$21/Overview!$F$5-Overview!$F$21/('='!C1562+273.15))</f>
        <v>1.2060497570954571</v>
      </c>
      <c r="G1562" s="77">
        <f t="shared" si="147"/>
        <v>3.5540054298296844</v>
      </c>
      <c r="H1562" s="115">
        <f t="shared" si="148"/>
        <v>0.58823529411764708</v>
      </c>
      <c r="I1562" s="80">
        <f>IF((A1562-Overview!$F$43)/365=ROUND((A1562-Overview!$F$43)/365,0),I1561*0.05,I1561+U1561)</f>
        <v>8067.5040304664562</v>
      </c>
      <c r="J1562" s="70">
        <f>IF(D1562&lt;Overview!$F$16,1,'='!G1562/Overview!$F$26)</f>
        <v>153.85304891037595</v>
      </c>
      <c r="K1562" s="71">
        <f>IF(D1562&lt;Overview!$F$17,'='!G1562/Overview!$F$26,Overview!$F$33)</f>
        <v>9.1428571428571423</v>
      </c>
      <c r="L1562" s="72">
        <f t="shared" si="149"/>
        <v>9.1428571428571423</v>
      </c>
      <c r="M1562" s="81">
        <f>MIN(1,Overview!$F$44*F1562*(G1562-Overview!$F$25)^2+0.2)</f>
        <v>1</v>
      </c>
      <c r="N1562" s="48">
        <f>L1562*F1562*Overview!$F$8</f>
        <v>0.12482270400293095</v>
      </c>
      <c r="O1562" s="48">
        <f>F1562*Overview!$F$6</f>
        <v>2.3686817229354781E-3</v>
      </c>
      <c r="P1562" s="122">
        <f>N1562*(H1562/G1562-(1+Overview!$F$35/'='!G1562)/(Overview!$F$37*Overview!$F$33))/('='!H1562+Overview!$F$36)</f>
        <v>3.6436724618733348E-4</v>
      </c>
      <c r="Q1562" s="128">
        <f>(N1562/G1562-P1562)*H1562*Overview!$F$29*'='!G1562^3</f>
        <v>830.90225081837036</v>
      </c>
      <c r="R1562" s="57">
        <f t="shared" si="144"/>
        <v>0</v>
      </c>
      <c r="S1562" s="58">
        <f t="shared" si="145"/>
        <v>4.3165439046729089E-4</v>
      </c>
      <c r="T1562" s="58">
        <f>IF(D1562&lt;Overview!$F$18,(1-Overview!$F$9)*'='!Q1562-'='!D1562*'='!O1562,0)</f>
        <v>0</v>
      </c>
      <c r="U1562" s="54">
        <f>IF(D1562&gt;=Overview!$F$18,(1-Overview!$F$9)*'='!Q1562-Overview!$F$18*'='!O1562,0)</f>
        <v>70.373378236593325</v>
      </c>
      <c r="V1562" s="2"/>
      <c r="W1562" s="112">
        <f>G1562/Overview!$F$19</f>
        <v>5.2473134945071376</v>
      </c>
      <c r="X1562" s="60">
        <f>G1562^3*(1+H1562*Overview!$F$38)</f>
        <v>56.432884006116531</v>
      </c>
      <c r="Y1562" s="61">
        <f>G1562^3*Overview!$F$42*(1+Overview!$F$38*H1562)+I1562*Overview!$F$39/Overview!$F$40</f>
        <v>5.4295292811471203</v>
      </c>
    </row>
    <row r="1563" spans="1:25">
      <c r="A1563" s="34">
        <v>1560</v>
      </c>
      <c r="B1563">
        <v>1</v>
      </c>
      <c r="C1563">
        <v>24</v>
      </c>
      <c r="D1563" s="149">
        <f t="shared" si="146"/>
        <v>178.09744310451387</v>
      </c>
      <c r="E1563" s="125">
        <f>B1563/(B1563+Overview!$F$22)</f>
        <v>0.58823529411764708</v>
      </c>
      <c r="F1563" s="118">
        <f>EXP(Overview!$F$21/Overview!$F$5-Overview!$F$21/('='!C1563+273.15))</f>
        <v>1.2060497570954571</v>
      </c>
      <c r="G1563" s="77">
        <f t="shared" si="147"/>
        <v>3.5544370842201518</v>
      </c>
      <c r="H1563" s="115">
        <f t="shared" si="148"/>
        <v>0.58823529411764708</v>
      </c>
      <c r="I1563" s="80">
        <f>IF((A1563-Overview!$F$43)/365=ROUND((A1563-Overview!$F$43)/365,0),I1562*0.05,I1562+U1562)</f>
        <v>8137.8774087030497</v>
      </c>
      <c r="J1563" s="70">
        <f>IF(D1563&lt;Overview!$F$16,1,'='!G1563/Overview!$F$26)</f>
        <v>153.87173524762562</v>
      </c>
      <c r="K1563" s="71">
        <f>IF(D1563&lt;Overview!$F$17,'='!G1563/Overview!$F$26,Overview!$F$33)</f>
        <v>9.1428571428571423</v>
      </c>
      <c r="L1563" s="72">
        <f t="shared" si="149"/>
        <v>9.1428571428571423</v>
      </c>
      <c r="M1563" s="81">
        <f>MIN(1,Overview!$F$44*F1563*(G1563-Overview!$F$25)^2+0.2)</f>
        <v>1</v>
      </c>
      <c r="N1563" s="48">
        <f>L1563*F1563*Overview!$F$8</f>
        <v>0.12482270400293095</v>
      </c>
      <c r="O1563" s="48">
        <f>F1563*Overview!$F$6</f>
        <v>2.3686817229354781E-3</v>
      </c>
      <c r="P1563" s="122">
        <f>N1563*(H1563/G1563-(1+Overview!$F$35/'='!G1563)/(Overview!$F$37*Overview!$F$33))/('='!H1563+Overview!$F$36)</f>
        <v>3.6363460680048171E-4</v>
      </c>
      <c r="Q1563" s="128">
        <f>(N1563/G1563-P1563)*H1563*Overview!$F$29*'='!G1563^3</f>
        <v>831.1205613115078</v>
      </c>
      <c r="R1563" s="57">
        <f t="shared" si="144"/>
        <v>0</v>
      </c>
      <c r="S1563" s="58">
        <f t="shared" si="145"/>
        <v>4.3083877717248182E-4</v>
      </c>
      <c r="T1563" s="58">
        <f>IF(D1563&lt;Overview!$F$18,(1-Overview!$F$9)*'='!Q1563-'='!D1563*'='!O1563,0)</f>
        <v>0</v>
      </c>
      <c r="U1563" s="54">
        <f>IF(D1563&gt;=Overview!$F$18,(1-Overview!$F$9)*'='!Q1563-Overview!$F$18*'='!O1563,0)</f>
        <v>70.391978290608634</v>
      </c>
      <c r="V1563" s="2"/>
      <c r="W1563" s="112">
        <f>G1563/Overview!$F$19</f>
        <v>5.2479508108964295</v>
      </c>
      <c r="X1563" s="60">
        <f>G1563^3*(1+H1563*Overview!$F$38)</f>
        <v>56.453448798166242</v>
      </c>
      <c r="Y1563" s="61">
        <f>G1563^3*Overview!$F$42*(1+Overview!$F$38*H1563)+I1563*Overview!$F$39/Overview!$F$40</f>
        <v>5.4344381555949663</v>
      </c>
    </row>
    <row r="1564" spans="1:25">
      <c r="A1564" s="34">
        <v>1561</v>
      </c>
      <c r="B1564">
        <v>1</v>
      </c>
      <c r="C1564">
        <v>24</v>
      </c>
      <c r="D1564" s="149">
        <f t="shared" si="146"/>
        <v>178.09744310451387</v>
      </c>
      <c r="E1564" s="125">
        <f>B1564/(B1564+Overview!$F$22)</f>
        <v>0.58823529411764708</v>
      </c>
      <c r="F1564" s="118">
        <f>EXP(Overview!$F$21/Overview!$F$5-Overview!$F$21/('='!C1564+273.15))</f>
        <v>1.2060497570954571</v>
      </c>
      <c r="G1564" s="77">
        <f t="shared" si="147"/>
        <v>3.5548679229973241</v>
      </c>
      <c r="H1564" s="115">
        <f t="shared" si="148"/>
        <v>0.58823529411764708</v>
      </c>
      <c r="I1564" s="80">
        <f>IF((A1564-Overview!$F$43)/365=ROUND((A1564-Overview!$F$43)/365,0),I1563*0.05,I1563+U1563)</f>
        <v>8208.2693869936575</v>
      </c>
      <c r="J1564" s="70">
        <f>IF(D1564&lt;Overview!$F$16,1,'='!G1564/Overview!$F$26)</f>
        <v>153.89038627694043</v>
      </c>
      <c r="K1564" s="71">
        <f>IF(D1564&lt;Overview!$F$17,'='!G1564/Overview!$F$26,Overview!$F$33)</f>
        <v>9.1428571428571423</v>
      </c>
      <c r="L1564" s="72">
        <f t="shared" si="149"/>
        <v>9.1428571428571423</v>
      </c>
      <c r="M1564" s="81">
        <f>MIN(1,Overview!$F$44*F1564*(G1564-Overview!$F$25)^2+0.2)</f>
        <v>1</v>
      </c>
      <c r="N1564" s="48">
        <f>L1564*F1564*Overview!$F$8</f>
        <v>0.12482270400293095</v>
      </c>
      <c r="O1564" s="48">
        <f>F1564*Overview!$F$6</f>
        <v>2.3686817229354781E-3</v>
      </c>
      <c r="P1564" s="122">
        <f>N1564*(H1564/G1564-(1+Overview!$F$35/'='!G1564)/(Overview!$F$37*Overview!$F$33))/('='!H1564+Overview!$F$36)</f>
        <v>3.6290352915908518E-4</v>
      </c>
      <c r="Q1564" s="128">
        <f>(N1564/G1564-P1564)*H1564*Overview!$F$29*'='!G1564^3</f>
        <v>831.33849172519945</v>
      </c>
      <c r="R1564" s="57">
        <f t="shared" si="144"/>
        <v>0</v>
      </c>
      <c r="S1564" s="58">
        <f t="shared" si="145"/>
        <v>4.300247049833853E-4</v>
      </c>
      <c r="T1564" s="58">
        <f>IF(D1564&lt;Overview!$F$18,(1-Overview!$F$9)*'='!Q1564-'='!D1564*'='!O1564,0)</f>
        <v>0</v>
      </c>
      <c r="U1564" s="54">
        <f>IF(D1564&gt;=Overview!$F$18,(1-Overview!$F$9)*'='!Q1564-Overview!$F$18*'='!O1564,0)</f>
        <v>70.410545961855163</v>
      </c>
      <c r="V1564" s="2"/>
      <c r="W1564" s="112">
        <f>G1564/Overview!$F$19</f>
        <v>5.2485869230729723</v>
      </c>
      <c r="X1564" s="60">
        <f>G1564^3*(1+H1564*Overview!$F$38)</f>
        <v>56.473979714205264</v>
      </c>
      <c r="Y1564" s="61">
        <f>G1564^3*Overview!$F$42*(1+Overview!$F$38*H1564)+I1564*Overview!$F$39/Overview!$F$40</f>
        <v>5.4393447894587439</v>
      </c>
    </row>
    <row r="1565" spans="1:25">
      <c r="A1565" s="34">
        <v>1562</v>
      </c>
      <c r="B1565">
        <v>1</v>
      </c>
      <c r="C1565">
        <v>24</v>
      </c>
      <c r="D1565" s="149">
        <f t="shared" si="146"/>
        <v>178.09744310451387</v>
      </c>
      <c r="E1565" s="125">
        <f>B1565/(B1565+Overview!$F$22)</f>
        <v>0.58823529411764708</v>
      </c>
      <c r="F1565" s="118">
        <f>EXP(Overview!$F$21/Overview!$F$5-Overview!$F$21/('='!C1565+273.15))</f>
        <v>1.2060497570954571</v>
      </c>
      <c r="G1565" s="77">
        <f t="shared" si="147"/>
        <v>3.5552979477023077</v>
      </c>
      <c r="H1565" s="115">
        <f t="shared" si="148"/>
        <v>0.58823529411764708</v>
      </c>
      <c r="I1565" s="80">
        <f>IF((A1565-Overview!$F$43)/365=ROUND((A1565-Overview!$F$43)/365,0),I1564*0.05,I1564+U1564)</f>
        <v>8278.6799329555124</v>
      </c>
      <c r="J1565" s="70">
        <f>IF(D1565&lt;Overview!$F$16,1,'='!G1565/Overview!$F$26)</f>
        <v>153.90900206503497</v>
      </c>
      <c r="K1565" s="71">
        <f>IF(D1565&lt;Overview!$F$17,'='!G1565/Overview!$F$26,Overview!$F$33)</f>
        <v>9.1428571428571423</v>
      </c>
      <c r="L1565" s="72">
        <f t="shared" si="149"/>
        <v>9.1428571428571423</v>
      </c>
      <c r="M1565" s="81">
        <f>MIN(1,Overview!$F$44*F1565*(G1565-Overview!$F$25)^2+0.2)</f>
        <v>1</v>
      </c>
      <c r="N1565" s="48">
        <f>L1565*F1565*Overview!$F$8</f>
        <v>0.12482270400293095</v>
      </c>
      <c r="O1565" s="48">
        <f>F1565*Overview!$F$6</f>
        <v>2.3686817229354781E-3</v>
      </c>
      <c r="P1565" s="122">
        <f>N1565*(H1565/G1565-(1+Overview!$F$35/'='!G1565)/(Overview!$F$37*Overview!$F$33))/('='!H1565+Overview!$F$36)</f>
        <v>3.6217400957812312E-4</v>
      </c>
      <c r="Q1565" s="128">
        <f>(N1565/G1565-P1565)*H1565*Overview!$F$29*'='!G1565^3</f>
        <v>831.55604265665454</v>
      </c>
      <c r="R1565" s="57">
        <f t="shared" si="144"/>
        <v>0</v>
      </c>
      <c r="S1565" s="58">
        <f t="shared" si="145"/>
        <v>4.2921217098807238E-4</v>
      </c>
      <c r="T1565" s="58">
        <f>IF(D1565&lt;Overview!$F$18,(1-Overview!$F$9)*'='!Q1565-'='!D1565*'='!O1565,0)</f>
        <v>0</v>
      </c>
      <c r="U1565" s="54">
        <f>IF(D1565&gt;=Overview!$F$18,(1-Overview!$F$9)*'='!Q1565-Overview!$F$18*'='!O1565,0)</f>
        <v>70.429081301215135</v>
      </c>
      <c r="V1565" s="2"/>
      <c r="W1565" s="112">
        <f>G1565/Overview!$F$19</f>
        <v>5.2492218333121325</v>
      </c>
      <c r="X1565" s="60">
        <f>G1565^3*(1+H1565*Overview!$F$38)</f>
        <v>56.494476800037539</v>
      </c>
      <c r="Y1565" s="61">
        <f>G1565^3*Overview!$F$42*(1+Overview!$F$38*H1565)+I1565*Overview!$F$39/Overview!$F$40</f>
        <v>5.4442491854536277</v>
      </c>
    </row>
    <row r="1566" spans="1:25">
      <c r="A1566" s="34">
        <v>1563</v>
      </c>
      <c r="B1566">
        <v>1</v>
      </c>
      <c r="C1566">
        <v>24</v>
      </c>
      <c r="D1566" s="149">
        <f t="shared" si="146"/>
        <v>178.09744310451387</v>
      </c>
      <c r="E1566" s="125">
        <f>B1566/(B1566+Overview!$F$22)</f>
        <v>0.58823529411764708</v>
      </c>
      <c r="F1566" s="118">
        <f>EXP(Overview!$F$21/Overview!$F$5-Overview!$F$21/('='!C1566+273.15))</f>
        <v>1.2060497570954571</v>
      </c>
      <c r="G1566" s="77">
        <f t="shared" si="147"/>
        <v>3.5557271598732956</v>
      </c>
      <c r="H1566" s="115">
        <f t="shared" si="148"/>
        <v>0.58823529411764708</v>
      </c>
      <c r="I1566" s="80">
        <f>IF((A1566-Overview!$F$43)/365=ROUND((A1566-Overview!$F$43)/365,0),I1565*0.05,I1565+U1565)</f>
        <v>8349.1090142567282</v>
      </c>
      <c r="J1566" s="70">
        <f>IF(D1566&lt;Overview!$F$16,1,'='!G1566/Overview!$F$26)</f>
        <v>153.92758267849766</v>
      </c>
      <c r="K1566" s="71">
        <f>IF(D1566&lt;Overview!$F$17,'='!G1566/Overview!$F$26,Overview!$F$33)</f>
        <v>9.1428571428571423</v>
      </c>
      <c r="L1566" s="72">
        <f t="shared" si="149"/>
        <v>9.1428571428571423</v>
      </c>
      <c r="M1566" s="81">
        <f>MIN(1,Overview!$F$44*F1566*(G1566-Overview!$F$25)^2+0.2)</f>
        <v>1</v>
      </c>
      <c r="N1566" s="48">
        <f>L1566*F1566*Overview!$F$8</f>
        <v>0.12482270400293095</v>
      </c>
      <c r="O1566" s="48">
        <f>F1566*Overview!$F$6</f>
        <v>2.3686817229354781E-3</v>
      </c>
      <c r="P1566" s="122">
        <f>N1566*(H1566/G1566-(1+Overview!$F$35/'='!G1566)/(Overview!$F$37*Overview!$F$33))/('='!H1566+Overview!$F$36)</f>
        <v>3.6144604438270668E-4</v>
      </c>
      <c r="Q1566" s="128">
        <f>(N1566/G1566-P1566)*H1566*Overview!$F$29*'='!G1566^3</f>
        <v>831.77321470240167</v>
      </c>
      <c r="R1566" s="57">
        <f t="shared" si="144"/>
        <v>0</v>
      </c>
      <c r="S1566" s="58">
        <f t="shared" si="145"/>
        <v>4.2840117228011955E-4</v>
      </c>
      <c r="T1566" s="58">
        <f>IF(D1566&lt;Overview!$F$18,(1-Overview!$F$9)*'='!Q1566-'='!D1566*'='!O1566,0)</f>
        <v>0</v>
      </c>
      <c r="U1566" s="54">
        <f>IF(D1566&gt;=Overview!$F$18,(1-Overview!$F$9)*'='!Q1566-Overview!$F$18*'='!O1566,0)</f>
        <v>70.447584359512803</v>
      </c>
      <c r="V1566" s="2"/>
      <c r="W1566" s="112">
        <f>G1566/Overview!$F$19</f>
        <v>5.2498555438849781</v>
      </c>
      <c r="X1566" s="60">
        <f>G1566^3*(1+H1566*Overview!$F$38)</f>
        <v>56.514940101445703</v>
      </c>
      <c r="Y1566" s="61">
        <f>G1566^3*Overview!$F$42*(1+Overview!$F$38*H1566)+I1566*Overview!$F$39/Overview!$F$40</f>
        <v>5.4491513462950874</v>
      </c>
    </row>
    <row r="1567" spans="1:25">
      <c r="A1567" s="34">
        <v>1564</v>
      </c>
      <c r="B1567">
        <v>1</v>
      </c>
      <c r="C1567">
        <v>24</v>
      </c>
      <c r="D1567" s="149">
        <f t="shared" si="146"/>
        <v>178.09744310451387</v>
      </c>
      <c r="E1567" s="125">
        <f>B1567/(B1567+Overview!$F$22)</f>
        <v>0.58823529411764708</v>
      </c>
      <c r="F1567" s="118">
        <f>EXP(Overview!$F$21/Overview!$F$5-Overview!$F$21/('='!C1567+273.15))</f>
        <v>1.2060497570954571</v>
      </c>
      <c r="G1567" s="77">
        <f t="shared" si="147"/>
        <v>3.5561555610455757</v>
      </c>
      <c r="H1567" s="115">
        <f t="shared" si="148"/>
        <v>0.58823529411764708</v>
      </c>
      <c r="I1567" s="80">
        <f>IF((A1567-Overview!$F$43)/365=ROUND((A1567-Overview!$F$43)/365,0),I1566*0.05,I1566+U1566)</f>
        <v>8419.5565986162401</v>
      </c>
      <c r="J1567" s="70">
        <f>IF(D1567&lt;Overview!$F$16,1,'='!G1567/Overview!$F$26)</f>
        <v>153.94612818379116</v>
      </c>
      <c r="K1567" s="71">
        <f>IF(D1567&lt;Overview!$F$17,'='!G1567/Overview!$F$26,Overview!$F$33)</f>
        <v>9.1428571428571423</v>
      </c>
      <c r="L1567" s="72">
        <f t="shared" si="149"/>
        <v>9.1428571428571423</v>
      </c>
      <c r="M1567" s="81">
        <f>MIN(1,Overview!$F$44*F1567*(G1567-Overview!$F$25)^2+0.2)</f>
        <v>1</v>
      </c>
      <c r="N1567" s="48">
        <f>L1567*F1567*Overview!$F$8</f>
        <v>0.12482270400293095</v>
      </c>
      <c r="O1567" s="48">
        <f>F1567*Overview!$F$6</f>
        <v>2.3686817229354781E-3</v>
      </c>
      <c r="P1567" s="122">
        <f>N1567*(H1567/G1567-(1+Overview!$F$35/'='!G1567)/(Overview!$F$37*Overview!$F$33))/('='!H1567+Overview!$F$36)</f>
        <v>3.607196299080384E-4</v>
      </c>
      <c r="Q1567" s="128">
        <f>(N1567/G1567-P1567)*H1567*Overview!$F$29*'='!G1567^3</f>
        <v>831.99000845829016</v>
      </c>
      <c r="R1567" s="57">
        <f t="shared" si="144"/>
        <v>0</v>
      </c>
      <c r="S1567" s="58">
        <f t="shared" si="145"/>
        <v>4.2759170595859085E-4</v>
      </c>
      <c r="T1567" s="58">
        <f>IF(D1567&lt;Overview!$F$18,(1-Overview!$F$9)*'='!Q1567-'='!D1567*'='!O1567,0)</f>
        <v>0</v>
      </c>
      <c r="U1567" s="54">
        <f>IF(D1567&gt;=Overview!$F$18,(1-Overview!$F$9)*'='!Q1567-Overview!$F$18*'='!O1567,0)</f>
        <v>70.466055187514499</v>
      </c>
      <c r="V1567" s="2"/>
      <c r="W1567" s="112">
        <f>G1567/Overview!$F$19</f>
        <v>5.2504880570582841</v>
      </c>
      <c r="X1567" s="60">
        <f>G1567^3*(1+H1567*Overview!$F$38)</f>
        <v>56.535369664191094</v>
      </c>
      <c r="Y1567" s="61">
        <f>G1567^3*Overview!$F$42*(1+Overview!$F$38*H1567)+I1567*Overview!$F$39/Overview!$F$40</f>
        <v>5.4540512746988865</v>
      </c>
    </row>
    <row r="1568" spans="1:25">
      <c r="A1568" s="34">
        <v>1565</v>
      </c>
      <c r="B1568">
        <v>1</v>
      </c>
      <c r="C1568">
        <v>24</v>
      </c>
      <c r="D1568" s="149">
        <f t="shared" si="146"/>
        <v>178.09744310451387</v>
      </c>
      <c r="E1568" s="125">
        <f>B1568/(B1568+Overview!$F$22)</f>
        <v>0.58823529411764708</v>
      </c>
      <c r="F1568" s="118">
        <f>EXP(Overview!$F$21/Overview!$F$5-Overview!$F$21/('='!C1568+273.15))</f>
        <v>1.2060497570954571</v>
      </c>
      <c r="G1568" s="77">
        <f t="shared" si="147"/>
        <v>3.5565831527515344</v>
      </c>
      <c r="H1568" s="115">
        <f t="shared" si="148"/>
        <v>0.58823529411764708</v>
      </c>
      <c r="I1568" s="80">
        <f>IF((A1568-Overview!$F$43)/365=ROUND((A1568-Overview!$F$43)/365,0),I1567*0.05,I1567+U1567)</f>
        <v>8490.022653803755</v>
      </c>
      <c r="J1568" s="70">
        <f>IF(D1568&lt;Overview!$F$16,1,'='!G1568/Overview!$F$26)</f>
        <v>153.96463864725257</v>
      </c>
      <c r="K1568" s="71">
        <f>IF(D1568&lt;Overview!$F$17,'='!G1568/Overview!$F$26,Overview!$F$33)</f>
        <v>9.1428571428571423</v>
      </c>
      <c r="L1568" s="72">
        <f t="shared" si="149"/>
        <v>9.1428571428571423</v>
      </c>
      <c r="M1568" s="81">
        <f>MIN(1,Overview!$F$44*F1568*(G1568-Overview!$F$25)^2+0.2)</f>
        <v>1</v>
      </c>
      <c r="N1568" s="48">
        <f>L1568*F1568*Overview!$F$8</f>
        <v>0.12482270400293095</v>
      </c>
      <c r="O1568" s="48">
        <f>F1568*Overview!$F$6</f>
        <v>2.3686817229354781E-3</v>
      </c>
      <c r="P1568" s="122">
        <f>N1568*(H1568/G1568-(1+Overview!$F$35/'='!G1568)/(Overview!$F$37*Overview!$F$33))/('='!H1568+Overview!$F$36)</f>
        <v>3.5999476249938501E-4</v>
      </c>
      <c r="Q1568" s="128">
        <f>(N1568/G1568-P1568)*H1568*Overview!$F$29*'='!G1568^3</f>
        <v>832.20642451948765</v>
      </c>
      <c r="R1568" s="57">
        <f t="shared" si="144"/>
        <v>0</v>
      </c>
      <c r="S1568" s="58">
        <f t="shared" si="145"/>
        <v>4.2678376912803423E-4</v>
      </c>
      <c r="T1568" s="58">
        <f>IF(D1568&lt;Overview!$F$18,(1-Overview!$F$9)*'='!Q1568-'='!D1568*'='!O1568,0)</f>
        <v>0</v>
      </c>
      <c r="U1568" s="54">
        <f>IF(D1568&gt;=Overview!$F$18,(1-Overview!$F$9)*'='!Q1568-Overview!$F$18*'='!O1568,0)</f>
        <v>70.484493835928518</v>
      </c>
      <c r="V1568" s="2"/>
      <c r="W1568" s="112">
        <f>G1568/Overview!$F$19</f>
        <v>5.2511193750945431</v>
      </c>
      <c r="X1568" s="60">
        <f>G1568^3*(1+H1568*Overview!$F$38)</f>
        <v>56.555765534013375</v>
      </c>
      <c r="Y1568" s="61">
        <f>G1568^3*Overview!$F$42*(1+Overview!$F$38*H1568)+I1568*Overview!$F$39/Overview!$F$40</f>
        <v>5.4589489733810392</v>
      </c>
    </row>
    <row r="1569" spans="1:25">
      <c r="A1569" s="34">
        <v>1566</v>
      </c>
      <c r="B1569">
        <v>1</v>
      </c>
      <c r="C1569">
        <v>24</v>
      </c>
      <c r="D1569" s="149">
        <f t="shared" si="146"/>
        <v>178.09744310451387</v>
      </c>
      <c r="E1569" s="125">
        <f>B1569/(B1569+Overview!$F$22)</f>
        <v>0.58823529411764708</v>
      </c>
      <c r="F1569" s="118">
        <f>EXP(Overview!$F$21/Overview!$F$5-Overview!$F$21/('='!C1569+273.15))</f>
        <v>1.2060497570954571</v>
      </c>
      <c r="G1569" s="77">
        <f t="shared" si="147"/>
        <v>3.5570099365206622</v>
      </c>
      <c r="H1569" s="115">
        <f t="shared" si="148"/>
        <v>0.58823529411764708</v>
      </c>
      <c r="I1569" s="80">
        <f>IF((A1569-Overview!$F$43)/365=ROUND((A1569-Overview!$F$43)/365,0),I1568*0.05,I1568+U1568)</f>
        <v>8560.5071476396843</v>
      </c>
      <c r="J1569" s="70">
        <f>IF(D1569&lt;Overview!$F$16,1,'='!G1569/Overview!$F$26)</f>
        <v>153.98311413509362</v>
      </c>
      <c r="K1569" s="71">
        <f>IF(D1569&lt;Overview!$F$17,'='!G1569/Overview!$F$26,Overview!$F$33)</f>
        <v>9.1428571428571423</v>
      </c>
      <c r="L1569" s="72">
        <f t="shared" si="149"/>
        <v>9.1428571428571423</v>
      </c>
      <c r="M1569" s="81">
        <f>MIN(1,Overview!$F$44*F1569*(G1569-Overview!$F$25)^2+0.2)</f>
        <v>1</v>
      </c>
      <c r="N1569" s="48">
        <f>L1569*F1569*Overview!$F$8</f>
        <v>0.12482270400293095</v>
      </c>
      <c r="O1569" s="48">
        <f>F1569*Overview!$F$6</f>
        <v>2.3686817229354781E-3</v>
      </c>
      <c r="P1569" s="122">
        <f>N1569*(H1569/G1569-(1+Overview!$F$35/'='!G1569)/(Overview!$F$37*Overview!$F$33))/('='!H1569+Overview!$F$36)</f>
        <v>3.5927143851204307E-4</v>
      </c>
      <c r="Q1569" s="128">
        <f>(N1569/G1569-P1569)*H1569*Overview!$F$29*'='!G1569^3</f>
        <v>832.42246348048138</v>
      </c>
      <c r="R1569" s="57">
        <f t="shared" si="144"/>
        <v>0</v>
      </c>
      <c r="S1569" s="58">
        <f t="shared" si="145"/>
        <v>4.2597735889846972E-4</v>
      </c>
      <c r="T1569" s="58">
        <f>IF(D1569&lt;Overview!$F$18,(1-Overview!$F$9)*'='!Q1569-'='!D1569*'='!O1569,0)</f>
        <v>0</v>
      </c>
      <c r="U1569" s="54">
        <f>IF(D1569&gt;=Overview!$F$18,(1-Overview!$F$9)*'='!Q1569-Overview!$F$18*'='!O1569,0)</f>
        <v>70.502900355405188</v>
      </c>
      <c r="V1569" s="2"/>
      <c r="W1569" s="112">
        <f>G1569/Overview!$F$19</f>
        <v>5.2517495002519743</v>
      </c>
      <c r="X1569" s="60">
        <f>G1569^3*(1+H1569*Overview!$F$38)</f>
        <v>56.576127756630463</v>
      </c>
      <c r="Y1569" s="61">
        <f>G1569^3*Overview!$F$42*(1+Overview!$F$38*H1569)+I1569*Overview!$F$39/Overview!$F$40</f>
        <v>5.4638444450578119</v>
      </c>
    </row>
    <row r="1570" spans="1:25">
      <c r="A1570" s="34">
        <v>1567</v>
      </c>
      <c r="B1570">
        <v>1</v>
      </c>
      <c r="C1570">
        <v>24</v>
      </c>
      <c r="D1570" s="149">
        <f t="shared" si="146"/>
        <v>178.09744310451387</v>
      </c>
      <c r="E1570" s="125">
        <f>B1570/(B1570+Overview!$F$22)</f>
        <v>0.58823529411764708</v>
      </c>
      <c r="F1570" s="118">
        <f>EXP(Overview!$F$21/Overview!$F$5-Overview!$F$21/('='!C1570+273.15))</f>
        <v>1.2060497570954571</v>
      </c>
      <c r="G1570" s="77">
        <f t="shared" si="147"/>
        <v>3.5574359138795608</v>
      </c>
      <c r="H1570" s="115">
        <f t="shared" si="148"/>
        <v>0.58823529411764708</v>
      </c>
      <c r="I1570" s="80">
        <f>IF((A1570-Overview!$F$43)/365=ROUND((A1570-Overview!$F$43)/365,0),I1569*0.05,I1569+U1569)</f>
        <v>8631.0100479950888</v>
      </c>
      <c r="J1570" s="70">
        <f>IF(D1570&lt;Overview!$F$16,1,'='!G1570/Overview!$F$26)</f>
        <v>154.00155471340091</v>
      </c>
      <c r="K1570" s="71">
        <f>IF(D1570&lt;Overview!$F$17,'='!G1570/Overview!$F$26,Overview!$F$33)</f>
        <v>9.1428571428571423</v>
      </c>
      <c r="L1570" s="72">
        <f t="shared" si="149"/>
        <v>9.1428571428571423</v>
      </c>
      <c r="M1570" s="81">
        <f>MIN(1,Overview!$F$44*F1570*(G1570-Overview!$F$25)^2+0.2)</f>
        <v>1</v>
      </c>
      <c r="N1570" s="48">
        <f>L1570*F1570*Overview!$F$8</f>
        <v>0.12482270400293095</v>
      </c>
      <c r="O1570" s="48">
        <f>F1570*Overview!$F$6</f>
        <v>2.3686817229354781E-3</v>
      </c>
      <c r="P1570" s="122">
        <f>N1570*(H1570/G1570-(1+Overview!$F$35/'='!G1570)/(Overview!$F$37*Overview!$F$33))/('='!H1570+Overview!$F$36)</f>
        <v>3.585496543113024E-4</v>
      </c>
      <c r="Q1570" s="128">
        <f>(N1570/G1570-P1570)*H1570*Overview!$F$29*'='!G1570^3</f>
        <v>832.63812593507714</v>
      </c>
      <c r="R1570" s="57">
        <f t="shared" si="144"/>
        <v>0</v>
      </c>
      <c r="S1570" s="58">
        <f t="shared" si="145"/>
        <v>4.2517247238537623E-4</v>
      </c>
      <c r="T1570" s="58">
        <f>IF(D1570&lt;Overview!$F$18,(1-Overview!$F$9)*'='!Q1570-'='!D1570*'='!O1570,0)</f>
        <v>0</v>
      </c>
      <c r="U1570" s="54">
        <f>IF(D1570&gt;=Overview!$F$18,(1-Overview!$F$9)*'='!Q1570-Overview!$F$18*'='!O1570,0)</f>
        <v>70.521274796536744</v>
      </c>
      <c r="V1570" s="2"/>
      <c r="W1570" s="112">
        <f>G1570/Overview!$F$19</f>
        <v>5.2523784347845277</v>
      </c>
      <c r="X1570" s="60">
        <f>G1570^3*(1+H1570*Overview!$F$38)</f>
        <v>56.59645637773832</v>
      </c>
      <c r="Y1570" s="61">
        <f>G1570^3*Overview!$F$42*(1+Overview!$F$38*H1570)+I1570*Overview!$F$39/Overview!$F$40</f>
        <v>5.4687376924456901</v>
      </c>
    </row>
    <row r="1571" spans="1:25">
      <c r="A1571" s="34">
        <v>1568</v>
      </c>
      <c r="B1571">
        <v>1</v>
      </c>
      <c r="C1571">
        <v>24</v>
      </c>
      <c r="D1571" s="149">
        <f t="shared" si="146"/>
        <v>178.09744310451387</v>
      </c>
      <c r="E1571" s="125">
        <f>B1571/(B1571+Overview!$F$22)</f>
        <v>0.58823529411764708</v>
      </c>
      <c r="F1571" s="118">
        <f>EXP(Overview!$F$21/Overview!$F$5-Overview!$F$21/('='!C1571+273.15))</f>
        <v>1.2060497570954571</v>
      </c>
      <c r="G1571" s="77">
        <f t="shared" si="147"/>
        <v>3.557861086351946</v>
      </c>
      <c r="H1571" s="115">
        <f t="shared" si="148"/>
        <v>0.58823529411764708</v>
      </c>
      <c r="I1571" s="80">
        <f>IF((A1571-Overview!$F$43)/365=ROUND((A1571-Overview!$F$43)/365,0),I1570*0.05,I1570+U1570)</f>
        <v>8701.5313227916249</v>
      </c>
      <c r="J1571" s="70">
        <f>IF(D1571&lt;Overview!$F$16,1,'='!G1571/Overview!$F$26)</f>
        <v>154.0199604481362</v>
      </c>
      <c r="K1571" s="71">
        <f>IF(D1571&lt;Overview!$F$17,'='!G1571/Overview!$F$26,Overview!$F$33)</f>
        <v>9.1428571428571423</v>
      </c>
      <c r="L1571" s="72">
        <f t="shared" si="149"/>
        <v>9.1428571428571423</v>
      </c>
      <c r="M1571" s="81">
        <f>MIN(1,Overview!$F$44*F1571*(G1571-Overview!$F$25)^2+0.2)</f>
        <v>1</v>
      </c>
      <c r="N1571" s="48">
        <f>L1571*F1571*Overview!$F$8</f>
        <v>0.12482270400293095</v>
      </c>
      <c r="O1571" s="48">
        <f>F1571*Overview!$F$6</f>
        <v>2.3686817229354781E-3</v>
      </c>
      <c r="P1571" s="122">
        <f>N1571*(H1571/G1571-(1+Overview!$F$35/'='!G1571)/(Overview!$F$37*Overview!$F$33))/('='!H1571+Overview!$F$36)</f>
        <v>3.578294062724149E-4</v>
      </c>
      <c r="Q1571" s="128">
        <f>(N1571/G1571-P1571)*H1571*Overview!$F$29*'='!G1571^3</f>
        <v>832.85341247639872</v>
      </c>
      <c r="R1571" s="57">
        <f t="shared" si="144"/>
        <v>0</v>
      </c>
      <c r="S1571" s="58">
        <f t="shared" si="145"/>
        <v>4.2436910670968201E-4</v>
      </c>
      <c r="T1571" s="58">
        <f>IF(D1571&lt;Overview!$F$18,(1-Overview!$F$9)*'='!Q1571-'='!D1571*'='!O1571,0)</f>
        <v>0</v>
      </c>
      <c r="U1571" s="54">
        <f>IF(D1571&gt;=Overview!$F$18,(1-Overview!$F$9)*'='!Q1571-Overview!$F$18*'='!O1571,0)</f>
        <v>70.53961720985734</v>
      </c>
      <c r="V1571" s="2"/>
      <c r="W1571" s="112">
        <f>G1571/Overview!$F$19</f>
        <v>5.2530061809418953</v>
      </c>
      <c r="X1571" s="60">
        <f>G1571^3*(1+H1571*Overview!$F$38)</f>
        <v>56.616751443010756</v>
      </c>
      <c r="Y1571" s="61">
        <f>G1571^3*Overview!$F$42*(1+Overview!$F$38*H1571)+I1571*Overview!$F$39/Overview!$F$40</f>
        <v>5.4736287182613674</v>
      </c>
    </row>
    <row r="1572" spans="1:25">
      <c r="A1572" s="34">
        <v>1569</v>
      </c>
      <c r="B1572">
        <v>1</v>
      </c>
      <c r="C1572">
        <v>24</v>
      </c>
      <c r="D1572" s="149">
        <f t="shared" si="146"/>
        <v>178.09744310451387</v>
      </c>
      <c r="E1572" s="125">
        <f>B1572/(B1572+Overview!$F$22)</f>
        <v>0.58823529411764708</v>
      </c>
      <c r="F1572" s="118">
        <f>EXP(Overview!$F$21/Overview!$F$5-Overview!$F$21/('='!C1572+273.15))</f>
        <v>1.2060497570954571</v>
      </c>
      <c r="G1572" s="77">
        <f t="shared" si="147"/>
        <v>3.5582854554586558</v>
      </c>
      <c r="H1572" s="115">
        <f t="shared" si="148"/>
        <v>0.58823529411764708</v>
      </c>
      <c r="I1572" s="80">
        <f>IF((A1572-Overview!$F$43)/365=ROUND((A1572-Overview!$F$43)/365,0),I1571*0.05,I1571+U1571)</f>
        <v>8772.0709400014821</v>
      </c>
      <c r="J1572" s="70">
        <f>IF(D1572&lt;Overview!$F$16,1,'='!G1572/Overview!$F$26)</f>
        <v>154.03833140513663</v>
      </c>
      <c r="K1572" s="71">
        <f>IF(D1572&lt;Overview!$F$17,'='!G1572/Overview!$F$26,Overview!$F$33)</f>
        <v>9.1428571428571423</v>
      </c>
      <c r="L1572" s="72">
        <f t="shared" si="149"/>
        <v>9.1428571428571423</v>
      </c>
      <c r="M1572" s="81">
        <f>MIN(1,Overview!$F$44*F1572*(G1572-Overview!$F$25)^2+0.2)</f>
        <v>1</v>
      </c>
      <c r="N1572" s="48">
        <f>L1572*F1572*Overview!$F$8</f>
        <v>0.12482270400293095</v>
      </c>
      <c r="O1572" s="48">
        <f>F1572*Overview!$F$6</f>
        <v>2.3686817229354781E-3</v>
      </c>
      <c r="P1572" s="122">
        <f>N1572*(H1572/G1572-(1+Overview!$F$35/'='!G1572)/(Overview!$F$37*Overview!$F$33))/('='!H1572+Overview!$F$36)</f>
        <v>3.5711069078056307E-4</v>
      </c>
      <c r="Q1572" s="128">
        <f>(N1572/G1572-P1572)*H1572*Overview!$F$29*'='!G1572^3</f>
        <v>833.06832369688834</v>
      </c>
      <c r="R1572" s="57">
        <f t="shared" si="144"/>
        <v>0</v>
      </c>
      <c r="S1572" s="58">
        <f t="shared" si="145"/>
        <v>4.2356725899775702E-4</v>
      </c>
      <c r="T1572" s="58">
        <f>IF(D1572&lt;Overview!$F$18,(1-Overview!$F$9)*'='!Q1572-'='!D1572*'='!O1572,0)</f>
        <v>0</v>
      </c>
      <c r="U1572" s="54">
        <f>IF(D1572&gt;=Overview!$F$18,(1-Overview!$F$9)*'='!Q1572-Overview!$F$18*'='!O1572,0)</f>
        <v>70.557927645843066</v>
      </c>
      <c r="V1572" s="2"/>
      <c r="W1572" s="112">
        <f>G1572/Overview!$F$19</f>
        <v>5.25363274096952</v>
      </c>
      <c r="X1572" s="60">
        <f>G1572^3*(1+H1572*Overview!$F$38)</f>
        <v>56.637012998099273</v>
      </c>
      <c r="Y1572" s="61">
        <f>G1572^3*Overview!$F$42*(1+Overview!$F$38*H1572)+I1572*Overview!$F$39/Overview!$F$40</f>
        <v>5.4785175252217257</v>
      </c>
    </row>
    <row r="1573" spans="1:25">
      <c r="A1573" s="34">
        <v>1570</v>
      </c>
      <c r="B1573">
        <v>1</v>
      </c>
      <c r="C1573">
        <v>24</v>
      </c>
      <c r="D1573" s="149">
        <f t="shared" si="146"/>
        <v>178.09744310451387</v>
      </c>
      <c r="E1573" s="125">
        <f>B1573/(B1573+Overview!$F$22)</f>
        <v>0.58823529411764708</v>
      </c>
      <c r="F1573" s="118">
        <f>EXP(Overview!$F$21/Overview!$F$5-Overview!$F$21/('='!C1573+273.15))</f>
        <v>1.2060497570954571</v>
      </c>
      <c r="G1573" s="77">
        <f t="shared" si="147"/>
        <v>3.5587090227176534</v>
      </c>
      <c r="H1573" s="115">
        <f t="shared" si="148"/>
        <v>0.58823529411764708</v>
      </c>
      <c r="I1573" s="80">
        <f>IF((A1573-Overview!$F$43)/365=ROUND((A1573-Overview!$F$43)/365,0),I1572*0.05,I1572+U1572)</f>
        <v>8842.628867647325</v>
      </c>
      <c r="J1573" s="70">
        <f>IF(D1573&lt;Overview!$F$16,1,'='!G1573/Overview!$F$26)</f>
        <v>154.05666765011486</v>
      </c>
      <c r="K1573" s="71">
        <f>IF(D1573&lt;Overview!$F$17,'='!G1573/Overview!$F$26,Overview!$F$33)</f>
        <v>9.1428571428571423</v>
      </c>
      <c r="L1573" s="72">
        <f t="shared" si="149"/>
        <v>9.1428571428571423</v>
      </c>
      <c r="M1573" s="81">
        <f>MIN(1,Overview!$F$44*F1573*(G1573-Overview!$F$25)^2+0.2)</f>
        <v>1</v>
      </c>
      <c r="N1573" s="48">
        <f>L1573*F1573*Overview!$F$8</f>
        <v>0.12482270400293095</v>
      </c>
      <c r="O1573" s="48">
        <f>F1573*Overview!$F$6</f>
        <v>2.3686817229354781E-3</v>
      </c>
      <c r="P1573" s="122">
        <f>N1573*(H1573/G1573-(1+Overview!$F$35/'='!G1573)/(Overview!$F$37*Overview!$F$33))/('='!H1573+Overview!$F$36)</f>
        <v>3.5639350423082668E-4</v>
      </c>
      <c r="Q1573" s="128">
        <f>(N1573/G1573-P1573)*H1573*Overview!$F$29*'='!G1573^3</f>
        <v>833.28286018830522</v>
      </c>
      <c r="R1573" s="57">
        <f t="shared" si="144"/>
        <v>0</v>
      </c>
      <c r="S1573" s="58">
        <f t="shared" si="145"/>
        <v>4.2276692638140169E-4</v>
      </c>
      <c r="T1573" s="58">
        <f>IF(D1573&lt;Overview!$F$18,(1-Overview!$F$9)*'='!Q1573-'='!D1573*'='!O1573,0)</f>
        <v>0</v>
      </c>
      <c r="U1573" s="54">
        <f>IF(D1573&gt;=Overview!$F$18,(1-Overview!$F$9)*'='!Q1573-Overview!$F$18*'='!O1573,0)</f>
        <v>70.576206154911773</v>
      </c>
      <c r="V1573" s="2"/>
      <c r="W1573" s="112">
        <f>G1573/Overview!$F$19</f>
        <v>5.2542581171085976</v>
      </c>
      <c r="X1573" s="60">
        <f>G1573^3*(1+H1573*Overview!$F$38)</f>
        <v>56.657241088632816</v>
      </c>
      <c r="Y1573" s="61">
        <f>G1573^3*Overview!$F$42*(1+Overview!$F$38*H1573)+I1573*Overview!$F$39/Overview!$F$40</f>
        <v>5.4834041160438103</v>
      </c>
    </row>
    <row r="1574" spans="1:25">
      <c r="A1574" s="34">
        <v>1571</v>
      </c>
      <c r="B1574">
        <v>1</v>
      </c>
      <c r="C1574">
        <v>24</v>
      </c>
      <c r="D1574" s="149">
        <f t="shared" si="146"/>
        <v>178.09744310451387</v>
      </c>
      <c r="E1574" s="125">
        <f>B1574/(B1574+Overview!$F$22)</f>
        <v>0.58823529411764708</v>
      </c>
      <c r="F1574" s="118">
        <f>EXP(Overview!$F$21/Overview!$F$5-Overview!$F$21/('='!C1574+273.15))</f>
        <v>1.2060497570954571</v>
      </c>
      <c r="G1574" s="77">
        <f t="shared" si="147"/>
        <v>3.5591317896440349</v>
      </c>
      <c r="H1574" s="115">
        <f t="shared" si="148"/>
        <v>0.58823529411764708</v>
      </c>
      <c r="I1574" s="80">
        <f>IF((A1574-Overview!$F$43)/365=ROUND((A1574-Overview!$F$43)/365,0),I1573*0.05,I1573+U1573)</f>
        <v>8913.2050738022372</v>
      </c>
      <c r="J1574" s="70">
        <f>IF(D1574&lt;Overview!$F$16,1,'='!G1574/Overview!$F$26)</f>
        <v>154.07496924865953</v>
      </c>
      <c r="K1574" s="71">
        <f>IF(D1574&lt;Overview!$F$17,'='!G1574/Overview!$F$26,Overview!$F$33)</f>
        <v>9.1428571428571423</v>
      </c>
      <c r="L1574" s="72">
        <f t="shared" si="149"/>
        <v>9.1428571428571423</v>
      </c>
      <c r="M1574" s="81">
        <f>MIN(1,Overview!$F$44*F1574*(G1574-Overview!$F$25)^2+0.2)</f>
        <v>1</v>
      </c>
      <c r="N1574" s="48">
        <f>L1574*F1574*Overview!$F$8</f>
        <v>0.12482270400293095</v>
      </c>
      <c r="O1574" s="48">
        <f>F1574*Overview!$F$6</f>
        <v>2.3686817229354781E-3</v>
      </c>
      <c r="P1574" s="122">
        <f>N1574*(H1574/G1574-(1+Overview!$F$35/'='!G1574)/(Overview!$F$37*Overview!$F$33))/('='!H1574+Overview!$F$36)</f>
        <v>3.5567784302814723E-4</v>
      </c>
      <c r="Q1574" s="128">
        <f>(N1574/G1574-P1574)*H1574*Overview!$F$29*'='!G1574^3</f>
        <v>833.49702254172712</v>
      </c>
      <c r="R1574" s="57">
        <f t="shared" si="144"/>
        <v>0</v>
      </c>
      <c r="S1574" s="58">
        <f t="shared" si="145"/>
        <v>4.2196810599783328E-4</v>
      </c>
      <c r="T1574" s="58">
        <f>IF(D1574&lt;Overview!$F$18,(1-Overview!$F$9)*'='!Q1574-'='!D1574*'='!O1574,0)</f>
        <v>0</v>
      </c>
      <c r="U1574" s="54">
        <f>IF(D1574&gt;=Overview!$F$18,(1-Overview!$F$9)*'='!Q1574-Overview!$F$18*'='!O1574,0)</f>
        <v>70.594452787423322</v>
      </c>
      <c r="V1574" s="2"/>
      <c r="W1574" s="112">
        <f>G1574/Overview!$F$19</f>
        <v>5.2548823115960941</v>
      </c>
      <c r="X1574" s="60">
        <f>G1574^3*(1+H1574*Overview!$F$38)</f>
        <v>56.677435760217712</v>
      </c>
      <c r="Y1574" s="61">
        <f>G1574^3*Overview!$F$42*(1+Overview!$F$38*H1574)+I1574*Overview!$F$39/Overview!$F$40</f>
        <v>5.4882884934448191</v>
      </c>
    </row>
    <row r="1575" spans="1:25">
      <c r="A1575" s="34">
        <v>1572</v>
      </c>
      <c r="B1575">
        <v>1</v>
      </c>
      <c r="C1575">
        <v>24</v>
      </c>
      <c r="D1575" s="149">
        <f t="shared" si="146"/>
        <v>178.09744310451387</v>
      </c>
      <c r="E1575" s="125">
        <f>B1575/(B1575+Overview!$F$22)</f>
        <v>0.58823529411764708</v>
      </c>
      <c r="F1575" s="118">
        <f>EXP(Overview!$F$21/Overview!$F$5-Overview!$F$21/('='!C1575+273.15))</f>
        <v>1.2060497570954571</v>
      </c>
      <c r="G1575" s="77">
        <f t="shared" si="147"/>
        <v>3.5595537577500327</v>
      </c>
      <c r="H1575" s="115">
        <f t="shared" si="148"/>
        <v>0.58823529411764708</v>
      </c>
      <c r="I1575" s="80">
        <f>IF((A1575-Overview!$F$43)/365=ROUND((A1575-Overview!$F$43)/365,0),I1574*0.05,I1574+U1574)</f>
        <v>8983.7995265896607</v>
      </c>
      <c r="J1575" s="70">
        <f>IF(D1575&lt;Overview!$F$16,1,'='!G1575/Overview!$F$26)</f>
        <v>154.09323626623518</v>
      </c>
      <c r="K1575" s="71">
        <f>IF(D1575&lt;Overview!$F$17,'='!G1575/Overview!$F$26,Overview!$F$33)</f>
        <v>9.1428571428571423</v>
      </c>
      <c r="L1575" s="72">
        <f t="shared" si="149"/>
        <v>9.1428571428571423</v>
      </c>
      <c r="M1575" s="81">
        <f>MIN(1,Overview!$F$44*F1575*(G1575-Overview!$F$25)^2+0.2)</f>
        <v>1</v>
      </c>
      <c r="N1575" s="48">
        <f>L1575*F1575*Overview!$F$8</f>
        <v>0.12482270400293095</v>
      </c>
      <c r="O1575" s="48">
        <f>F1575*Overview!$F$6</f>
        <v>2.3686817229354781E-3</v>
      </c>
      <c r="P1575" s="122">
        <f>N1575*(H1575/G1575-(1+Overview!$F$35/'='!G1575)/(Overview!$F$37*Overview!$F$33))/('='!H1575+Overview!$F$36)</f>
        <v>3.5496370358729983E-4</v>
      </c>
      <c r="Q1575" s="128">
        <f>(N1575/G1575-P1575)*H1575*Overview!$F$29*'='!G1575^3</f>
        <v>833.71081134754706</v>
      </c>
      <c r="R1575" s="57">
        <f t="shared" si="144"/>
        <v>0</v>
      </c>
      <c r="S1575" s="58">
        <f t="shared" si="145"/>
        <v>4.2117079498968065E-4</v>
      </c>
      <c r="T1575" s="58">
        <f>IF(D1575&lt;Overview!$F$18,(1-Overview!$F$9)*'='!Q1575-'='!D1575*'='!O1575,0)</f>
        <v>0</v>
      </c>
      <c r="U1575" s="54">
        <f>IF(D1575&gt;=Overview!$F$18,(1-Overview!$F$9)*'='!Q1575-Overview!$F$18*'='!O1575,0)</f>
        <v>70.612667593679191</v>
      </c>
      <c r="V1575" s="2"/>
      <c r="W1575" s="112">
        <f>G1575/Overview!$F$19</f>
        <v>5.2555053266647462</v>
      </c>
      <c r="X1575" s="60">
        <f>G1575^3*(1+H1575*Overview!$F$38)</f>
        <v>56.697597058437374</v>
      </c>
      <c r="Y1575" s="61">
        <f>G1575^3*Overview!$F$42*(1+Overview!$F$38*H1575)+I1575*Overview!$F$39/Overview!$F$40</f>
        <v>5.4931706601420771</v>
      </c>
    </row>
    <row r="1576" spans="1:25">
      <c r="A1576" s="34">
        <v>1573</v>
      </c>
      <c r="B1576">
        <v>1</v>
      </c>
      <c r="C1576">
        <v>24</v>
      </c>
      <c r="D1576" s="149">
        <f t="shared" si="146"/>
        <v>178.09744310451387</v>
      </c>
      <c r="E1576" s="125">
        <f>B1576/(B1576+Overview!$F$22)</f>
        <v>0.58823529411764708</v>
      </c>
      <c r="F1576" s="118">
        <f>EXP(Overview!$F$21/Overview!$F$5-Overview!$F$21/('='!C1576+273.15))</f>
        <v>1.2060497570954571</v>
      </c>
      <c r="G1576" s="77">
        <f t="shared" si="147"/>
        <v>3.5599749285450222</v>
      </c>
      <c r="H1576" s="115">
        <f t="shared" si="148"/>
        <v>0.58823529411764708</v>
      </c>
      <c r="I1576" s="80">
        <f>IF((A1576-Overview!$F$43)/365=ROUND((A1576-Overview!$F$43)/365,0),I1575*0.05,I1575+U1575)</f>
        <v>9054.41219418334</v>
      </c>
      <c r="J1576" s="70">
        <f>IF(D1576&lt;Overview!$F$16,1,'='!G1576/Overview!$F$26)</f>
        <v>154.11146876818279</v>
      </c>
      <c r="K1576" s="71">
        <f>IF(D1576&lt;Overview!$F$17,'='!G1576/Overview!$F$26,Overview!$F$33)</f>
        <v>9.1428571428571423</v>
      </c>
      <c r="L1576" s="72">
        <f t="shared" si="149"/>
        <v>9.1428571428571423</v>
      </c>
      <c r="M1576" s="81">
        <f>MIN(1,Overview!$F$44*F1576*(G1576-Overview!$F$25)^2+0.2)</f>
        <v>1</v>
      </c>
      <c r="N1576" s="48">
        <f>L1576*F1576*Overview!$F$8</f>
        <v>0.12482270400293095</v>
      </c>
      <c r="O1576" s="48">
        <f>F1576*Overview!$F$6</f>
        <v>2.3686817229354781E-3</v>
      </c>
      <c r="P1576" s="122">
        <f>N1576*(H1576/G1576-(1+Overview!$F$35/'='!G1576)/(Overview!$F$37*Overview!$F$33))/('='!H1576+Overview!$F$36)</f>
        <v>3.5425108233285758E-4</v>
      </c>
      <c r="Q1576" s="128">
        <f>(N1576/G1576-P1576)*H1576*Overview!$F$29*'='!G1576^3</f>
        <v>833.92422719547596</v>
      </c>
      <c r="R1576" s="57">
        <f t="shared" si="144"/>
        <v>0</v>
      </c>
      <c r="S1576" s="58">
        <f t="shared" si="145"/>
        <v>4.2037499050497047E-4</v>
      </c>
      <c r="T1576" s="58">
        <f>IF(D1576&lt;Overview!$F$18,(1-Overview!$F$9)*'='!Q1576-'='!D1576*'='!O1576,0)</f>
        <v>0</v>
      </c>
      <c r="U1576" s="54">
        <f>IF(D1576&gt;=Overview!$F$18,(1-Overview!$F$9)*'='!Q1576-Overview!$F$18*'='!O1576,0)</f>
        <v>70.630850623922726</v>
      </c>
      <c r="V1576" s="2"/>
      <c r="W1576" s="112">
        <f>G1576/Overview!$F$19</f>
        <v>5.2561271645430709</v>
      </c>
      <c r="X1576" s="60">
        <f>G1576^3*(1+H1576*Overview!$F$38)</f>
        <v>56.717725028852186</v>
      </c>
      <c r="Y1576" s="61">
        <f>G1576^3*Overview!$F$42*(1+Overview!$F$38*H1576)+I1576*Overview!$F$39/Overview!$F$40</f>
        <v>5.4980506188530267</v>
      </c>
    </row>
    <row r="1577" spans="1:25">
      <c r="A1577" s="34">
        <v>1574</v>
      </c>
      <c r="B1577">
        <v>1</v>
      </c>
      <c r="C1577">
        <v>24</v>
      </c>
      <c r="D1577" s="149">
        <f t="shared" si="146"/>
        <v>178.09744310451387</v>
      </c>
      <c r="E1577" s="125">
        <f>B1577/(B1577+Overview!$F$22)</f>
        <v>0.58823529411764708</v>
      </c>
      <c r="F1577" s="118">
        <f>EXP(Overview!$F$21/Overview!$F$5-Overview!$F$21/('='!C1577+273.15))</f>
        <v>1.2060497570954571</v>
      </c>
      <c r="G1577" s="77">
        <f t="shared" si="147"/>
        <v>3.5603953035355271</v>
      </c>
      <c r="H1577" s="115">
        <f t="shared" si="148"/>
        <v>0.58823529411764708</v>
      </c>
      <c r="I1577" s="80">
        <f>IF((A1577-Overview!$F$43)/365=ROUND((A1577-Overview!$F$43)/365,0),I1576*0.05,I1576+U1576)</f>
        <v>9125.043044807262</v>
      </c>
      <c r="J1577" s="70">
        <f>IF(D1577&lt;Overview!$F$16,1,'='!G1577/Overview!$F$26)</f>
        <v>154.1296668197198</v>
      </c>
      <c r="K1577" s="71">
        <f>IF(D1577&lt;Overview!$F$17,'='!G1577/Overview!$F$26,Overview!$F$33)</f>
        <v>9.1428571428571423</v>
      </c>
      <c r="L1577" s="72">
        <f t="shared" si="149"/>
        <v>9.1428571428571423</v>
      </c>
      <c r="M1577" s="81">
        <f>MIN(1,Overview!$F$44*F1577*(G1577-Overview!$F$25)^2+0.2)</f>
        <v>1</v>
      </c>
      <c r="N1577" s="48">
        <f>L1577*F1577*Overview!$F$8</f>
        <v>0.12482270400293095</v>
      </c>
      <c r="O1577" s="48">
        <f>F1577*Overview!$F$6</f>
        <v>2.3686817229354781E-3</v>
      </c>
      <c r="P1577" s="122">
        <f>N1577*(H1577/G1577-(1+Overview!$F$35/'='!G1577)/(Overview!$F$37*Overview!$F$33))/('='!H1577+Overview!$F$36)</f>
        <v>3.5353997569916056E-4</v>
      </c>
      <c r="Q1577" s="128">
        <f>(N1577/G1577-P1577)*H1577*Overview!$F$29*'='!G1577^3</f>
        <v>834.13727067454158</v>
      </c>
      <c r="R1577" s="57">
        <f t="shared" si="144"/>
        <v>0</v>
      </c>
      <c r="S1577" s="58">
        <f t="shared" si="145"/>
        <v>4.1958068969711855E-4</v>
      </c>
      <c r="T1577" s="58">
        <f>IF(D1577&lt;Overview!$F$18,(1-Overview!$F$9)*'='!Q1577-'='!D1577*'='!O1577,0)</f>
        <v>0</v>
      </c>
      <c r="U1577" s="54">
        <f>IF(D1577&gt;=Overview!$F$18,(1-Overview!$F$9)*'='!Q1577-Overview!$F$18*'='!O1577,0)</f>
        <v>70.649001928339118</v>
      </c>
      <c r="V1577" s="2"/>
      <c r="W1577" s="112">
        <f>G1577/Overview!$F$19</f>
        <v>5.2567478274553769</v>
      </c>
      <c r="X1577" s="60">
        <f>G1577^3*(1+H1577*Overview!$F$38)</f>
        <v>56.73781971699934</v>
      </c>
      <c r="Y1577" s="61">
        <f>G1577^3*Overview!$F$42*(1+Overview!$F$38*H1577)+I1577*Overview!$F$39/Overview!$F$40</f>
        <v>5.5029283722952016</v>
      </c>
    </row>
    <row r="1578" spans="1:25">
      <c r="A1578" s="34">
        <v>1575</v>
      </c>
      <c r="B1578">
        <v>1</v>
      </c>
      <c r="C1578">
        <v>24</v>
      </c>
      <c r="D1578" s="149">
        <f t="shared" si="146"/>
        <v>178.09744310451387</v>
      </c>
      <c r="E1578" s="125">
        <f>B1578/(B1578+Overview!$F$22)</f>
        <v>0.58823529411764708</v>
      </c>
      <c r="F1578" s="118">
        <f>EXP(Overview!$F$21/Overview!$F$5-Overview!$F$21/('='!C1578+273.15))</f>
        <v>1.2060497570954571</v>
      </c>
      <c r="G1578" s="77">
        <f t="shared" si="147"/>
        <v>3.5608148842252243</v>
      </c>
      <c r="H1578" s="115">
        <f t="shared" si="148"/>
        <v>0.58823529411764708</v>
      </c>
      <c r="I1578" s="80">
        <f>IF((A1578-Overview!$F$43)/365=ROUND((A1578-Overview!$F$43)/365,0),I1577*0.05,I1577+U1577)</f>
        <v>9195.6920467356013</v>
      </c>
      <c r="J1578" s="70">
        <f>IF(D1578&lt;Overview!$F$16,1,'='!G1578/Overview!$F$26)</f>
        <v>154.14783048594046</v>
      </c>
      <c r="K1578" s="71">
        <f>IF(D1578&lt;Overview!$F$17,'='!G1578/Overview!$F$26,Overview!$F$33)</f>
        <v>9.1428571428571423</v>
      </c>
      <c r="L1578" s="72">
        <f t="shared" si="149"/>
        <v>9.1428571428571423</v>
      </c>
      <c r="M1578" s="81">
        <f>MIN(1,Overview!$F$44*F1578*(G1578-Overview!$F$25)^2+0.2)</f>
        <v>1</v>
      </c>
      <c r="N1578" s="48">
        <f>L1578*F1578*Overview!$F$8</f>
        <v>0.12482270400293095</v>
      </c>
      <c r="O1578" s="48">
        <f>F1578*Overview!$F$6</f>
        <v>2.3686817229354781E-3</v>
      </c>
      <c r="P1578" s="122">
        <f>N1578*(H1578/G1578-(1+Overview!$F$35/'='!G1578)/(Overview!$F$37*Overview!$F$33))/('='!H1578+Overview!$F$36)</f>
        <v>3.5283038013028499E-4</v>
      </c>
      <c r="Q1578" s="128">
        <f>(N1578/G1578-P1578)*H1578*Overview!$F$29*'='!G1578^3</f>
        <v>834.34994237308672</v>
      </c>
      <c r="R1578" s="57">
        <f t="shared" si="144"/>
        <v>0</v>
      </c>
      <c r="S1578" s="58">
        <f t="shared" si="145"/>
        <v>4.1878788972492085E-4</v>
      </c>
      <c r="T1578" s="58">
        <f>IF(D1578&lt;Overview!$F$18,(1-Overview!$F$9)*'='!Q1578-'='!D1578*'='!O1578,0)</f>
        <v>0</v>
      </c>
      <c r="U1578" s="54">
        <f>IF(D1578&gt;=Overview!$F$18,(1-Overview!$F$9)*'='!Q1578-Overview!$F$18*'='!O1578,0)</f>
        <v>70.667121557055168</v>
      </c>
      <c r="V1578" s="2"/>
      <c r="W1578" s="112">
        <f>G1578/Overview!$F$19</f>
        <v>5.2573673176217692</v>
      </c>
      <c r="X1578" s="60">
        <f>G1578^3*(1+H1578*Overview!$F$38)</f>
        <v>56.757881168392601</v>
      </c>
      <c r="Y1578" s="61">
        <f>G1578^3*Overview!$F$42*(1+Overview!$F$38*H1578)+I1578*Overview!$F$39/Overview!$F$40</f>
        <v>5.5078039231862075</v>
      </c>
    </row>
    <row r="1579" spans="1:25">
      <c r="A1579" s="34">
        <v>1576</v>
      </c>
      <c r="B1579">
        <v>1</v>
      </c>
      <c r="C1579">
        <v>24</v>
      </c>
      <c r="D1579" s="149">
        <f t="shared" si="146"/>
        <v>178.09744310451387</v>
      </c>
      <c r="E1579" s="125">
        <f>B1579/(B1579+Overview!$F$22)</f>
        <v>0.58823529411764708</v>
      </c>
      <c r="F1579" s="118">
        <f>EXP(Overview!$F$21/Overview!$F$5-Overview!$F$21/('='!C1579+273.15))</f>
        <v>1.2060497570954571</v>
      </c>
      <c r="G1579" s="77">
        <f t="shared" si="147"/>
        <v>3.5612336721149491</v>
      </c>
      <c r="H1579" s="115">
        <f t="shared" si="148"/>
        <v>0.58823529411764708</v>
      </c>
      <c r="I1579" s="80">
        <f>IF((A1579-Overview!$F$43)/365=ROUND((A1579-Overview!$F$43)/365,0),I1578*0.05,I1578+U1578)</f>
        <v>9266.3591682926562</v>
      </c>
      <c r="J1579" s="70">
        <f>IF(D1579&lt;Overview!$F$16,1,'='!G1579/Overview!$F$26)</f>
        <v>154.165959831816</v>
      </c>
      <c r="K1579" s="71">
        <f>IF(D1579&lt;Overview!$F$17,'='!G1579/Overview!$F$26,Overview!$F$33)</f>
        <v>9.1428571428571423</v>
      </c>
      <c r="L1579" s="72">
        <f t="shared" si="149"/>
        <v>9.1428571428571423</v>
      </c>
      <c r="M1579" s="81">
        <f>MIN(1,Overview!$F$44*F1579*(G1579-Overview!$F$25)^2+0.2)</f>
        <v>1</v>
      </c>
      <c r="N1579" s="48">
        <f>L1579*F1579*Overview!$F$8</f>
        <v>0.12482270400293095</v>
      </c>
      <c r="O1579" s="48">
        <f>F1579*Overview!$F$6</f>
        <v>2.3686817229354781E-3</v>
      </c>
      <c r="P1579" s="122">
        <f>N1579*(H1579/G1579-(1+Overview!$F$35/'='!G1579)/(Overview!$F$37*Overview!$F$33))/('='!H1579+Overview!$F$36)</f>
        <v>3.5212229208000603E-4</v>
      </c>
      <c r="Q1579" s="128">
        <f>(N1579/G1579-P1579)*H1579*Overview!$F$29*'='!G1579^3</f>
        <v>834.56224287877058</v>
      </c>
      <c r="R1579" s="57">
        <f t="shared" si="144"/>
        <v>0</v>
      </c>
      <c r="S1579" s="58">
        <f t="shared" si="145"/>
        <v>4.1799658775253752E-4</v>
      </c>
      <c r="T1579" s="58">
        <f>IF(D1579&lt;Overview!$F$18,(1-Overview!$F$9)*'='!Q1579-'='!D1579*'='!O1579,0)</f>
        <v>0</v>
      </c>
      <c r="U1579" s="54">
        <f>IF(D1579&gt;=Overview!$F$18,(1-Overview!$F$9)*'='!Q1579-Overview!$F$18*'='!O1579,0)</f>
        <v>70.685209560139427</v>
      </c>
      <c r="V1579" s="2"/>
      <c r="W1579" s="112">
        <f>G1579/Overview!$F$19</f>
        <v>5.2579856372581562</v>
      </c>
      <c r="X1579" s="60">
        <f>G1579^3*(1+H1579*Overview!$F$38)</f>
        <v>56.777909428522157</v>
      </c>
      <c r="Y1579" s="61">
        <f>G1579^3*Overview!$F$42*(1+Overview!$F$38*H1579)+I1579*Overview!$F$39/Overview!$F$40</f>
        <v>5.5126772742437113</v>
      </c>
    </row>
    <row r="1580" spans="1:25">
      <c r="A1580" s="34">
        <v>1577</v>
      </c>
      <c r="B1580">
        <v>1</v>
      </c>
      <c r="C1580">
        <v>24</v>
      </c>
      <c r="D1580" s="149">
        <f t="shared" si="146"/>
        <v>178.09744310451387</v>
      </c>
      <c r="E1580" s="125">
        <f>B1580/(B1580+Overview!$F$22)</f>
        <v>0.58823529411764708</v>
      </c>
      <c r="F1580" s="118">
        <f>EXP(Overview!$F$21/Overview!$F$5-Overview!$F$21/('='!C1580+273.15))</f>
        <v>1.2060497570954571</v>
      </c>
      <c r="G1580" s="77">
        <f t="shared" si="147"/>
        <v>3.5616516687027016</v>
      </c>
      <c r="H1580" s="115">
        <f t="shared" si="148"/>
        <v>0.58823529411764708</v>
      </c>
      <c r="I1580" s="80">
        <f>IF((A1580-Overview!$F$43)/365=ROUND((A1580-Overview!$F$43)/365,0),I1579*0.05,I1579+U1579)</f>
        <v>9337.0443778527952</v>
      </c>
      <c r="J1580" s="70">
        <f>IF(D1580&lt;Overview!$F$16,1,'='!G1580/Overview!$F$26)</f>
        <v>154.18405492219489</v>
      </c>
      <c r="K1580" s="71">
        <f>IF(D1580&lt;Overview!$F$17,'='!G1580/Overview!$F$26,Overview!$F$33)</f>
        <v>9.1428571428571423</v>
      </c>
      <c r="L1580" s="72">
        <f t="shared" si="149"/>
        <v>9.1428571428571423</v>
      </c>
      <c r="M1580" s="81">
        <f>MIN(1,Overview!$F$44*F1580*(G1580-Overview!$F$25)^2+0.2)</f>
        <v>1</v>
      </c>
      <c r="N1580" s="48">
        <f>L1580*F1580*Overview!$F$8</f>
        <v>0.12482270400293095</v>
      </c>
      <c r="O1580" s="48">
        <f>F1580*Overview!$F$6</f>
        <v>2.3686817229354781E-3</v>
      </c>
      <c r="P1580" s="122">
        <f>N1580*(H1580/G1580-(1+Overview!$F$35/'='!G1580)/(Overview!$F$37*Overview!$F$33))/('='!H1580+Overview!$F$36)</f>
        <v>3.5141570801177377E-4</v>
      </c>
      <c r="Q1580" s="128">
        <f>(N1580/G1580-P1580)*H1580*Overview!$F$29*'='!G1580^3</f>
        <v>834.77417277856784</v>
      </c>
      <c r="R1580" s="57">
        <f t="shared" si="144"/>
        <v>0</v>
      </c>
      <c r="S1580" s="58">
        <f t="shared" si="145"/>
        <v>4.172067809494918E-4</v>
      </c>
      <c r="T1580" s="58">
        <f>IF(D1580&lt;Overview!$F$18,(1-Overview!$F$9)*'='!Q1580-'='!D1580*'='!O1580,0)</f>
        <v>0</v>
      </c>
      <c r="U1580" s="54">
        <f>IF(D1580&gt;=Overview!$F$18,(1-Overview!$F$9)*'='!Q1580-Overview!$F$18*'='!O1580,0)</f>
        <v>70.703265987602151</v>
      </c>
      <c r="V1580" s="2"/>
      <c r="W1580" s="112">
        <f>G1580/Overview!$F$19</f>
        <v>5.258602788576261</v>
      </c>
      <c r="X1580" s="60">
        <f>G1580^3*(1+H1580*Overview!$F$38)</f>
        <v>56.797904542854496</v>
      </c>
      <c r="Y1580" s="61">
        <f>G1580^3*Overview!$F$42*(1+Overview!$F$38*H1580)+I1580*Overview!$F$39/Overview!$F$40</f>
        <v>5.5175484281854166</v>
      </c>
    </row>
    <row r="1581" spans="1:25">
      <c r="A1581" s="34">
        <v>1578</v>
      </c>
      <c r="B1581">
        <v>1</v>
      </c>
      <c r="C1581">
        <v>24</v>
      </c>
      <c r="D1581" s="149">
        <f t="shared" si="146"/>
        <v>178.09744310451387</v>
      </c>
      <c r="E1581" s="125">
        <f>B1581/(B1581+Overview!$F$22)</f>
        <v>0.58823529411764708</v>
      </c>
      <c r="F1581" s="118">
        <f>EXP(Overview!$F$21/Overview!$F$5-Overview!$F$21/('='!C1581+273.15))</f>
        <v>1.2060497570954571</v>
      </c>
      <c r="G1581" s="77">
        <f t="shared" si="147"/>
        <v>3.5620688754836509</v>
      </c>
      <c r="H1581" s="115">
        <f t="shared" si="148"/>
        <v>0.58823529411764708</v>
      </c>
      <c r="I1581" s="80">
        <f>IF((A1581-Overview!$F$43)/365=ROUND((A1581-Overview!$F$43)/365,0),I1580*0.05,I1580+U1580)</f>
        <v>9407.7476438403974</v>
      </c>
      <c r="J1581" s="70">
        <f>IF(D1581&lt;Overview!$F$16,1,'='!G1581/Overview!$F$26)</f>
        <v>154.20211582180309</v>
      </c>
      <c r="K1581" s="71">
        <f>IF(D1581&lt;Overview!$F$17,'='!G1581/Overview!$F$26,Overview!$F$33)</f>
        <v>9.1428571428571423</v>
      </c>
      <c r="L1581" s="72">
        <f t="shared" si="149"/>
        <v>9.1428571428571423</v>
      </c>
      <c r="M1581" s="81">
        <f>MIN(1,Overview!$F$44*F1581*(G1581-Overview!$F$25)^2+0.2)</f>
        <v>1</v>
      </c>
      <c r="N1581" s="48">
        <f>L1581*F1581*Overview!$F$8</f>
        <v>0.12482270400293095</v>
      </c>
      <c r="O1581" s="48">
        <f>F1581*Overview!$F$6</f>
        <v>2.3686817229354781E-3</v>
      </c>
      <c r="P1581" s="122">
        <f>N1581*(H1581/G1581-(1+Overview!$F$35/'='!G1581)/(Overview!$F$37*Overview!$F$33))/('='!H1581+Overview!$F$36)</f>
        <v>3.5071062439867627E-4</v>
      </c>
      <c r="Q1581" s="128">
        <f>(N1581/G1581-P1581)*H1581*Overview!$F$29*'='!G1581^3</f>
        <v>834.98573265876871</v>
      </c>
      <c r="R1581" s="57">
        <f t="shared" si="144"/>
        <v>0</v>
      </c>
      <c r="S1581" s="58">
        <f t="shared" si="145"/>
        <v>4.1641846649065399E-4</v>
      </c>
      <c r="T1581" s="58">
        <f>IF(D1581&lt;Overview!$F$18,(1-Overview!$F$9)*'='!Q1581-'='!D1581*'='!O1581,0)</f>
        <v>0</v>
      </c>
      <c r="U1581" s="54">
        <f>IF(D1581&gt;=Overview!$F$18,(1-Overview!$F$9)*'='!Q1581-Overview!$F$18*'='!O1581,0)</f>
        <v>70.721290889395263</v>
      </c>
      <c r="V1581" s="2"/>
      <c r="W1581" s="112">
        <f>G1581/Overview!$F$19</f>
        <v>5.2592187737836271</v>
      </c>
      <c r="X1581" s="60">
        <f>G1581^3*(1+H1581*Overview!$F$38)</f>
        <v>56.817866556832172</v>
      </c>
      <c r="Y1581" s="61">
        <f>G1581^3*Overview!$F$42*(1+Overview!$F$38*H1581)+I1581*Overview!$F$39/Overview!$F$40</f>
        <v>5.5224173877290506</v>
      </c>
    </row>
    <row r="1582" spans="1:25">
      <c r="A1582" s="34">
        <v>1579</v>
      </c>
      <c r="B1582">
        <v>1</v>
      </c>
      <c r="C1582">
        <v>24</v>
      </c>
      <c r="D1582" s="149">
        <f t="shared" si="146"/>
        <v>178.09744310451387</v>
      </c>
      <c r="E1582" s="125">
        <f>B1582/(B1582+Overview!$F$22)</f>
        <v>0.58823529411764708</v>
      </c>
      <c r="F1582" s="118">
        <f>EXP(Overview!$F$21/Overview!$F$5-Overview!$F$21/('='!C1582+273.15))</f>
        <v>1.2060497570954571</v>
      </c>
      <c r="G1582" s="77">
        <f t="shared" si="147"/>
        <v>3.5624852939501417</v>
      </c>
      <c r="H1582" s="115">
        <f t="shared" si="148"/>
        <v>0.58823529411764708</v>
      </c>
      <c r="I1582" s="80">
        <f>IF((A1582-Overview!$F$43)/365=ROUND((A1582-Overview!$F$43)/365,0),I1581*0.05,I1581+U1581)</f>
        <v>9478.4689347297917</v>
      </c>
      <c r="J1582" s="70">
        <f>IF(D1582&lt;Overview!$F$16,1,'='!G1582/Overview!$F$26)</f>
        <v>154.22014259524423</v>
      </c>
      <c r="K1582" s="71">
        <f>IF(D1582&lt;Overview!$F$17,'='!G1582/Overview!$F$26,Overview!$F$33)</f>
        <v>9.1428571428571423</v>
      </c>
      <c r="L1582" s="72">
        <f t="shared" si="149"/>
        <v>9.1428571428571423</v>
      </c>
      <c r="M1582" s="81">
        <f>MIN(1,Overview!$F$44*F1582*(G1582-Overview!$F$25)^2+0.2)</f>
        <v>1</v>
      </c>
      <c r="N1582" s="48">
        <f>L1582*F1582*Overview!$F$8</f>
        <v>0.12482270400293095</v>
      </c>
      <c r="O1582" s="48">
        <f>F1582*Overview!$F$6</f>
        <v>2.3686817229354781E-3</v>
      </c>
      <c r="P1582" s="122">
        <f>N1582*(H1582/G1582-(1+Overview!$F$35/'='!G1582)/(Overview!$F$37*Overview!$F$33))/('='!H1582+Overview!$F$36)</f>
        <v>3.5000703772340561E-4</v>
      </c>
      <c r="Q1582" s="128">
        <f>(N1582/G1582-P1582)*H1582*Overview!$F$29*'='!G1582^3</f>
        <v>835.19692310497771</v>
      </c>
      <c r="R1582" s="57">
        <f t="shared" si="144"/>
        <v>0</v>
      </c>
      <c r="S1582" s="58">
        <f t="shared" si="145"/>
        <v>4.1563164155622835E-4</v>
      </c>
      <c r="T1582" s="58">
        <f>IF(D1582&lt;Overview!$F$18,(1-Overview!$F$9)*'='!Q1582-'='!D1582*'='!O1582,0)</f>
        <v>0</v>
      </c>
      <c r="U1582" s="54">
        <f>IF(D1582&gt;=Overview!$F$18,(1-Overview!$F$9)*'='!Q1582-Overview!$F$18*'='!O1582,0)</f>
        <v>70.739284315412277</v>
      </c>
      <c r="V1582" s="2"/>
      <c r="W1582" s="112">
        <f>G1582/Overview!$F$19</f>
        <v>5.2598335950836281</v>
      </c>
      <c r="X1582" s="60">
        <f>G1582^3*(1+H1582*Overview!$F$38)</f>
        <v>56.837795515873644</v>
      </c>
      <c r="Y1582" s="61">
        <f>G1582^3*Overview!$F$42*(1+Overview!$F$38*H1582)+I1582*Overview!$F$39/Overview!$F$40</f>
        <v>5.5272841555923407</v>
      </c>
    </row>
    <row r="1583" spans="1:25">
      <c r="A1583" s="34">
        <v>1580</v>
      </c>
      <c r="B1583">
        <v>1</v>
      </c>
      <c r="C1583">
        <v>24</v>
      </c>
      <c r="D1583" s="149">
        <f t="shared" si="146"/>
        <v>178.09744310451387</v>
      </c>
      <c r="E1583" s="125">
        <f>B1583/(B1583+Overview!$F$22)</f>
        <v>0.58823529411764708</v>
      </c>
      <c r="F1583" s="118">
        <f>EXP(Overview!$F$21/Overview!$F$5-Overview!$F$21/('='!C1583+273.15))</f>
        <v>1.2060497570954571</v>
      </c>
      <c r="G1583" s="77">
        <f t="shared" si="147"/>
        <v>3.5629009255916979</v>
      </c>
      <c r="H1583" s="115">
        <f t="shared" si="148"/>
        <v>0.58823529411764708</v>
      </c>
      <c r="I1583" s="80">
        <f>IF((A1583-Overview!$F$43)/365=ROUND((A1583-Overview!$F$43)/365,0),I1582*0.05,I1582+U1582)</f>
        <v>9549.2082190452038</v>
      </c>
      <c r="J1583" s="70">
        <f>IF(D1583&lt;Overview!$F$16,1,'='!G1583/Overview!$F$26)</f>
        <v>154.23813530699991</v>
      </c>
      <c r="K1583" s="71">
        <f>IF(D1583&lt;Overview!$F$17,'='!G1583/Overview!$F$26,Overview!$F$33)</f>
        <v>9.1428571428571423</v>
      </c>
      <c r="L1583" s="72">
        <f t="shared" si="149"/>
        <v>9.1428571428571423</v>
      </c>
      <c r="M1583" s="81">
        <f>MIN(1,Overview!$F$44*F1583*(G1583-Overview!$F$25)^2+0.2)</f>
        <v>1</v>
      </c>
      <c r="N1583" s="48">
        <f>L1583*F1583*Overview!$F$8</f>
        <v>0.12482270400293095</v>
      </c>
      <c r="O1583" s="48">
        <f>F1583*Overview!$F$6</f>
        <v>2.3686817229354781E-3</v>
      </c>
      <c r="P1583" s="122">
        <f>N1583*(H1583/G1583-(1+Overview!$F$35/'='!G1583)/(Overview!$F$37*Overview!$F$33))/('='!H1583+Overview!$F$36)</f>
        <v>3.4930494447823541E-4</v>
      </c>
      <c r="Q1583" s="128">
        <f>(N1583/G1583-P1583)*H1583*Overview!$F$29*'='!G1583^3</f>
        <v>835.40774470211511</v>
      </c>
      <c r="R1583" s="57">
        <f t="shared" si="144"/>
        <v>0</v>
      </c>
      <c r="S1583" s="58">
        <f t="shared" si="145"/>
        <v>4.1484630333175383E-4</v>
      </c>
      <c r="T1583" s="58">
        <f>IF(D1583&lt;Overview!$F$18,(1-Overview!$F$9)*'='!Q1583-'='!D1583*'='!O1583,0)</f>
        <v>0</v>
      </c>
      <c r="U1583" s="54">
        <f>IF(D1583&gt;=Overview!$F$18,(1-Overview!$F$9)*'='!Q1583-Overview!$F$18*'='!O1583,0)</f>
        <v>70.757246315488388</v>
      </c>
      <c r="V1583" s="2"/>
      <c r="W1583" s="112">
        <f>G1583/Overview!$F$19</f>
        <v>5.2604472546754728</v>
      </c>
      <c r="X1583" s="60">
        <f>G1583^3*(1+H1583*Overview!$F$38)</f>
        <v>56.857691465373129</v>
      </c>
      <c r="Y1583" s="61">
        <f>G1583^3*Overview!$F$42*(1+Overview!$F$38*H1583)+I1583*Overview!$F$39/Overview!$F$40</f>
        <v>5.5321487344930009</v>
      </c>
    </row>
    <row r="1584" spans="1:25">
      <c r="A1584" s="34">
        <v>1581</v>
      </c>
      <c r="B1584">
        <v>1</v>
      </c>
      <c r="C1584">
        <v>24</v>
      </c>
      <c r="D1584" s="149">
        <f t="shared" si="146"/>
        <v>178.09744310451387</v>
      </c>
      <c r="E1584" s="125">
        <f>B1584/(B1584+Overview!$F$22)</f>
        <v>0.58823529411764708</v>
      </c>
      <c r="F1584" s="118">
        <f>EXP(Overview!$F$21/Overview!$F$5-Overview!$F$21/('='!C1584+273.15))</f>
        <v>1.2060497570954571</v>
      </c>
      <c r="G1584" s="77">
        <f t="shared" si="147"/>
        <v>3.5633157718950295</v>
      </c>
      <c r="H1584" s="115">
        <f t="shared" si="148"/>
        <v>0.58823529411764708</v>
      </c>
      <c r="I1584" s="80">
        <f>IF((A1584-Overview!$F$43)/365=ROUND((A1584-Overview!$F$43)/365,0),I1583*0.05,I1583+U1583)</f>
        <v>9619.9654653606922</v>
      </c>
      <c r="J1584" s="70">
        <f>IF(D1584&lt;Overview!$F$16,1,'='!G1584/Overview!$F$26)</f>
        <v>154.25609402142985</v>
      </c>
      <c r="K1584" s="71">
        <f>IF(D1584&lt;Overview!$F$17,'='!G1584/Overview!$F$26,Overview!$F$33)</f>
        <v>9.1428571428571423</v>
      </c>
      <c r="L1584" s="72">
        <f t="shared" si="149"/>
        <v>9.1428571428571423</v>
      </c>
      <c r="M1584" s="81">
        <f>MIN(1,Overview!$F$44*F1584*(G1584-Overview!$F$25)^2+0.2)</f>
        <v>1</v>
      </c>
      <c r="N1584" s="48">
        <f>L1584*F1584*Overview!$F$8</f>
        <v>0.12482270400293095</v>
      </c>
      <c r="O1584" s="48">
        <f>F1584*Overview!$F$6</f>
        <v>2.3686817229354781E-3</v>
      </c>
      <c r="P1584" s="122">
        <f>N1584*(H1584/G1584-(1+Overview!$F$35/'='!G1584)/(Overview!$F$37*Overview!$F$33))/('='!H1584+Overview!$F$36)</f>
        <v>3.4860434116497943E-4</v>
      </c>
      <c r="Q1584" s="128">
        <f>(N1584/G1584-P1584)*H1584*Overview!$F$29*'='!G1584^3</f>
        <v>835.61819803441506</v>
      </c>
      <c r="R1584" s="57">
        <f t="shared" si="144"/>
        <v>0</v>
      </c>
      <c r="S1584" s="58">
        <f t="shared" si="145"/>
        <v>4.1406244900808227E-4</v>
      </c>
      <c r="T1584" s="58">
        <f>IF(D1584&lt;Overview!$F$18,(1-Overview!$F$9)*'='!Q1584-'='!D1584*'='!O1584,0)</f>
        <v>0</v>
      </c>
      <c r="U1584" s="54">
        <f>IF(D1584&gt;=Overview!$F$18,(1-Overview!$F$9)*'='!Q1584-Overview!$F$18*'='!O1584,0)</f>
        <v>70.775176939400339</v>
      </c>
      <c r="V1584" s="2"/>
      <c r="W1584" s="112">
        <f>G1584/Overview!$F$19</f>
        <v>5.2610597547542142</v>
      </c>
      <c r="X1584" s="60">
        <f>G1584^3*(1+H1584*Overview!$F$38)</f>
        <v>56.877554450700416</v>
      </c>
      <c r="Y1584" s="61">
        <f>G1584^3*Overview!$F$42*(1+Overview!$F$38*H1584)+I1584*Overview!$F$39/Overview!$F$40</f>
        <v>5.5370111271487108</v>
      </c>
    </row>
    <row r="1585" spans="1:25">
      <c r="A1585" s="34">
        <v>1582</v>
      </c>
      <c r="B1585">
        <v>1</v>
      </c>
      <c r="C1585">
        <v>24</v>
      </c>
      <c r="D1585" s="149">
        <f t="shared" si="146"/>
        <v>178.09744310451387</v>
      </c>
      <c r="E1585" s="125">
        <f>B1585/(B1585+Overview!$F$22)</f>
        <v>0.58823529411764708</v>
      </c>
      <c r="F1585" s="118">
        <f>EXP(Overview!$F$21/Overview!$F$5-Overview!$F$21/('='!C1585+273.15))</f>
        <v>1.2060497570954571</v>
      </c>
      <c r="G1585" s="77">
        <f t="shared" si="147"/>
        <v>3.5637298343440373</v>
      </c>
      <c r="H1585" s="115">
        <f t="shared" si="148"/>
        <v>0.58823529411764708</v>
      </c>
      <c r="I1585" s="80">
        <f>IF((A1585-Overview!$F$43)/365=ROUND((A1585-Overview!$F$43)/365,0),I1584*0.05,I1584+U1584)</f>
        <v>9690.7406423000921</v>
      </c>
      <c r="J1585" s="70">
        <f>IF(D1585&lt;Overview!$F$16,1,'='!G1585/Overview!$F$26)</f>
        <v>154.27401880277219</v>
      </c>
      <c r="K1585" s="71">
        <f>IF(D1585&lt;Overview!$F$17,'='!G1585/Overview!$F$26,Overview!$F$33)</f>
        <v>9.1428571428571423</v>
      </c>
      <c r="L1585" s="72">
        <f t="shared" si="149"/>
        <v>9.1428571428571423</v>
      </c>
      <c r="M1585" s="81">
        <f>MIN(1,Overview!$F$44*F1585*(G1585-Overview!$F$25)^2+0.2)</f>
        <v>1</v>
      </c>
      <c r="N1585" s="48">
        <f>L1585*F1585*Overview!$F$8</f>
        <v>0.12482270400293095</v>
      </c>
      <c r="O1585" s="48">
        <f>F1585*Overview!$F$6</f>
        <v>2.3686817229354781E-3</v>
      </c>
      <c r="P1585" s="122">
        <f>N1585*(H1585/G1585-(1+Overview!$F$35/'='!G1585)/(Overview!$F$37*Overview!$F$33))/('='!H1585+Overview!$F$36)</f>
        <v>3.4790522429496733E-4</v>
      </c>
      <c r="Q1585" s="128">
        <f>(N1585/G1585-P1585)*H1585*Overview!$F$29*'='!G1585^3</f>
        <v>835.82828368542596</v>
      </c>
      <c r="R1585" s="57">
        <f t="shared" si="144"/>
        <v>0</v>
      </c>
      <c r="S1585" s="58">
        <f t="shared" si="145"/>
        <v>4.1328007578137637E-4</v>
      </c>
      <c r="T1585" s="58">
        <f>IF(D1585&lt;Overview!$F$18,(1-Overview!$F$9)*'='!Q1585-'='!D1585*'='!O1585,0)</f>
        <v>0</v>
      </c>
      <c r="U1585" s="54">
        <f>IF(D1585&gt;=Overview!$F$18,(1-Overview!$F$9)*'='!Q1585-Overview!$F$18*'='!O1585,0)</f>
        <v>70.793076236866469</v>
      </c>
      <c r="V1585" s="2"/>
      <c r="W1585" s="112">
        <f>G1585/Overview!$F$19</f>
        <v>5.2616710975107592</v>
      </c>
      <c r="X1585" s="60">
        <f>G1585^3*(1+H1585*Overview!$F$38)</f>
        <v>56.897384517200699</v>
      </c>
      <c r="Y1585" s="61">
        <f>G1585^3*Overview!$F$42*(1+Overview!$F$38*H1585)+I1585*Overview!$F$39/Overview!$F$40</f>
        <v>5.5418713362771035</v>
      </c>
    </row>
    <row r="1586" spans="1:25">
      <c r="A1586" s="34">
        <v>1583</v>
      </c>
      <c r="B1586">
        <v>1</v>
      </c>
      <c r="C1586">
        <v>24</v>
      </c>
      <c r="D1586" s="149">
        <f t="shared" si="146"/>
        <v>178.09744310451387</v>
      </c>
      <c r="E1586" s="125">
        <f>B1586/(B1586+Overview!$F$22)</f>
        <v>0.58823529411764708</v>
      </c>
      <c r="F1586" s="118">
        <f>EXP(Overview!$F$21/Overview!$F$5-Overview!$F$21/('='!C1586+273.15))</f>
        <v>1.2060497570954571</v>
      </c>
      <c r="G1586" s="77">
        <f t="shared" si="147"/>
        <v>3.5641431144198186</v>
      </c>
      <c r="H1586" s="115">
        <f t="shared" si="148"/>
        <v>0.58823529411764708</v>
      </c>
      <c r="I1586" s="80">
        <f>IF((A1586-Overview!$F$43)/365=ROUND((A1586-Overview!$F$43)/365,0),I1585*0.05,I1585+U1585)</f>
        <v>9761.533718536959</v>
      </c>
      <c r="J1586" s="70">
        <f>IF(D1586&lt;Overview!$F$16,1,'='!G1586/Overview!$F$26)</f>
        <v>154.29190971514367</v>
      </c>
      <c r="K1586" s="71">
        <f>IF(D1586&lt;Overview!$F$17,'='!G1586/Overview!$F$26,Overview!$F$33)</f>
        <v>9.1428571428571423</v>
      </c>
      <c r="L1586" s="72">
        <f t="shared" si="149"/>
        <v>9.1428571428571423</v>
      </c>
      <c r="M1586" s="81">
        <f>MIN(1,Overview!$F$44*F1586*(G1586-Overview!$F$25)^2+0.2)</f>
        <v>1</v>
      </c>
      <c r="N1586" s="48">
        <f>L1586*F1586*Overview!$F$8</f>
        <v>0.12482270400293095</v>
      </c>
      <c r="O1586" s="48">
        <f>F1586*Overview!$F$6</f>
        <v>2.3686817229354781E-3</v>
      </c>
      <c r="P1586" s="122">
        <f>N1586*(H1586/G1586-(1+Overview!$F$35/'='!G1586)/(Overview!$F$37*Overview!$F$33))/('='!H1586+Overview!$F$36)</f>
        <v>3.4720759038900904E-4</v>
      </c>
      <c r="Q1586" s="128">
        <f>(N1586/G1586-P1586)*H1586*Overview!$F$29*'='!G1586^3</f>
        <v>836.03800223801068</v>
      </c>
      <c r="R1586" s="57">
        <f t="shared" si="144"/>
        <v>0</v>
      </c>
      <c r="S1586" s="58">
        <f t="shared" si="145"/>
        <v>4.1249918085309442E-4</v>
      </c>
      <c r="T1586" s="58">
        <f>IF(D1586&lt;Overview!$F$18,(1-Overview!$F$9)*'='!Q1586-'='!D1586*'='!O1586,0)</f>
        <v>0</v>
      </c>
      <c r="U1586" s="54">
        <f>IF(D1586&gt;=Overview!$F$18,(1-Overview!$F$9)*'='!Q1586-Overview!$F$18*'='!O1586,0)</f>
        <v>70.81094425754668</v>
      </c>
      <c r="V1586" s="2"/>
      <c r="W1586" s="112">
        <f>G1586/Overview!$F$19</f>
        <v>5.2622812851318743</v>
      </c>
      <c r="X1586" s="60">
        <f>G1586^3*(1+H1586*Overview!$F$38)</f>
        <v>56.917181710194406</v>
      </c>
      <c r="Y1586" s="61">
        <f>G1586^3*Overview!$F$42*(1+Overview!$F$38*H1586)+I1586*Overview!$F$39/Overview!$F$40</f>
        <v>5.5467293645957394</v>
      </c>
    </row>
    <row r="1587" spans="1:25">
      <c r="A1587" s="34">
        <v>1584</v>
      </c>
      <c r="B1587">
        <v>1</v>
      </c>
      <c r="C1587">
        <v>24</v>
      </c>
      <c r="D1587" s="149">
        <f t="shared" si="146"/>
        <v>178.09744310451387</v>
      </c>
      <c r="E1587" s="125">
        <f>B1587/(B1587+Overview!$F$22)</f>
        <v>0.58823529411764708</v>
      </c>
      <c r="F1587" s="118">
        <f>EXP(Overview!$F$21/Overview!$F$5-Overview!$F$21/('='!C1587+273.15))</f>
        <v>1.2060497570954571</v>
      </c>
      <c r="G1587" s="77">
        <f t="shared" si="147"/>
        <v>3.5645556136006715</v>
      </c>
      <c r="H1587" s="115">
        <f t="shared" si="148"/>
        <v>0.58823529411764708</v>
      </c>
      <c r="I1587" s="80">
        <f>IF((A1587-Overview!$F$43)/365=ROUND((A1587-Overview!$F$43)/365,0),I1586*0.05,I1586+U1586)</f>
        <v>9832.344662794505</v>
      </c>
      <c r="J1587" s="70">
        <f>IF(D1587&lt;Overview!$F$16,1,'='!G1587/Overview!$F$26)</f>
        <v>154.3097668225399</v>
      </c>
      <c r="K1587" s="71">
        <f>IF(D1587&lt;Overview!$F$17,'='!G1587/Overview!$F$26,Overview!$F$33)</f>
        <v>9.1428571428571423</v>
      </c>
      <c r="L1587" s="72">
        <f t="shared" si="149"/>
        <v>9.1428571428571423</v>
      </c>
      <c r="M1587" s="81">
        <f>MIN(1,Overview!$F$44*F1587*(G1587-Overview!$F$25)^2+0.2)</f>
        <v>1</v>
      </c>
      <c r="N1587" s="48">
        <f>L1587*F1587*Overview!$F$8</f>
        <v>0.12482270400293095</v>
      </c>
      <c r="O1587" s="48">
        <f>F1587*Overview!$F$6</f>
        <v>2.3686817229354781E-3</v>
      </c>
      <c r="P1587" s="122">
        <f>N1587*(H1587/G1587-(1+Overview!$F$35/'='!G1587)/(Overview!$F$37*Overview!$F$33))/('='!H1587+Overview!$F$36)</f>
        <v>3.4651143597736573E-4</v>
      </c>
      <c r="Q1587" s="128">
        <f>(N1587/G1587-P1587)*H1587*Overview!$F$29*'='!G1587^3</f>
        <v>836.24735427434575</v>
      </c>
      <c r="R1587" s="57">
        <f t="shared" si="144"/>
        <v>0</v>
      </c>
      <c r="S1587" s="58">
        <f t="shared" si="145"/>
        <v>4.1171976142998293E-4</v>
      </c>
      <c r="T1587" s="58">
        <f>IF(D1587&lt;Overview!$F$18,(1-Overview!$F$9)*'='!Q1587-'='!D1587*'='!O1587,0)</f>
        <v>0</v>
      </c>
      <c r="U1587" s="54">
        <f>IF(D1587&gt;=Overview!$F$18,(1-Overview!$F$9)*'='!Q1587-Overview!$F$18*'='!O1587,0)</f>
        <v>70.828781051042426</v>
      </c>
      <c r="V1587" s="2"/>
      <c r="W1587" s="112">
        <f>G1587/Overview!$F$19</f>
        <v>5.262890319800194</v>
      </c>
      <c r="X1587" s="60">
        <f>G1587^3*(1+H1587*Overview!$F$38)</f>
        <v>56.936946074977072</v>
      </c>
      <c r="Y1587" s="61">
        <f>G1587^3*Overview!$F$42*(1+Overview!$F$38*H1587)+I1587*Overview!$F$39/Overview!$F$40</f>
        <v>5.5515852148220972</v>
      </c>
    </row>
    <row r="1588" spans="1:25">
      <c r="A1588" s="34">
        <v>1585</v>
      </c>
      <c r="B1588">
        <v>1</v>
      </c>
      <c r="C1588">
        <v>24</v>
      </c>
      <c r="D1588" s="149">
        <f t="shared" si="146"/>
        <v>178.09744310451387</v>
      </c>
      <c r="E1588" s="125">
        <f>B1588/(B1588+Overview!$F$22)</f>
        <v>0.58823529411764708</v>
      </c>
      <c r="F1588" s="118">
        <f>EXP(Overview!$F$21/Overview!$F$5-Overview!$F$21/('='!C1588+273.15))</f>
        <v>1.2060497570954571</v>
      </c>
      <c r="G1588" s="77">
        <f t="shared" si="147"/>
        <v>3.5649673333621017</v>
      </c>
      <c r="H1588" s="115">
        <f t="shared" si="148"/>
        <v>0.58823529411764708</v>
      </c>
      <c r="I1588" s="80">
        <f>IF((A1588-Overview!$F$43)/365=ROUND((A1588-Overview!$F$43)/365,0),I1587*0.05,I1587+U1587)</f>
        <v>9903.1734438455478</v>
      </c>
      <c r="J1588" s="70">
        <f>IF(D1588&lt;Overview!$F$16,1,'='!G1588/Overview!$F$26)</f>
        <v>154.32759018883559</v>
      </c>
      <c r="K1588" s="71">
        <f>IF(D1588&lt;Overview!$F$17,'='!G1588/Overview!$F$26,Overview!$F$33)</f>
        <v>9.1428571428571423</v>
      </c>
      <c r="L1588" s="72">
        <f t="shared" si="149"/>
        <v>9.1428571428571423</v>
      </c>
      <c r="M1588" s="81">
        <f>MIN(1,Overview!$F$44*F1588*(G1588-Overview!$F$25)^2+0.2)</f>
        <v>1</v>
      </c>
      <c r="N1588" s="48">
        <f>L1588*F1588*Overview!$F$8</f>
        <v>0.12482270400293095</v>
      </c>
      <c r="O1588" s="48">
        <f>F1588*Overview!$F$6</f>
        <v>2.3686817229354781E-3</v>
      </c>
      <c r="P1588" s="122">
        <f>N1588*(H1588/G1588-(1+Overview!$F$35/'='!G1588)/(Overview!$F$37*Overview!$F$33))/('='!H1588+Overview!$F$36)</f>
        <v>3.458167575997203E-4</v>
      </c>
      <c r="Q1588" s="128">
        <f>(N1588/G1588-P1588)*H1588*Overview!$F$29*'='!G1588^3</f>
        <v>836.45634037592129</v>
      </c>
      <c r="R1588" s="57">
        <f t="shared" si="144"/>
        <v>0</v>
      </c>
      <c r="S1588" s="58">
        <f t="shared" si="145"/>
        <v>4.1094181472406773E-4</v>
      </c>
      <c r="T1588" s="58">
        <f>IF(D1588&lt;Overview!$F$18,(1-Overview!$F$9)*'='!Q1588-'='!D1588*'='!O1588,0)</f>
        <v>0</v>
      </c>
      <c r="U1588" s="54">
        <f>IF(D1588&gt;=Overview!$F$18,(1-Overview!$F$9)*'='!Q1588-Overview!$F$18*'='!O1588,0)</f>
        <v>70.84658666689667</v>
      </c>
      <c r="V1588" s="2"/>
      <c r="W1588" s="112">
        <f>G1588/Overview!$F$19</f>
        <v>5.2634982036942297</v>
      </c>
      <c r="X1588" s="60">
        <f>G1588^3*(1+H1588*Overview!$F$38)</f>
        <v>56.956677656819117</v>
      </c>
      <c r="Y1588" s="61">
        <f>G1588^3*Overview!$F$42*(1+Overview!$F$38*H1588)+I1588*Overview!$F$39/Overview!$F$40</f>
        <v>5.5564388896735535</v>
      </c>
    </row>
    <row r="1589" spans="1:25">
      <c r="A1589" s="34">
        <v>1586</v>
      </c>
      <c r="B1589">
        <v>1</v>
      </c>
      <c r="C1589">
        <v>24</v>
      </c>
      <c r="D1589" s="149">
        <f t="shared" si="146"/>
        <v>178.09744310451387</v>
      </c>
      <c r="E1589" s="125">
        <f>B1589/(B1589+Overview!$F$22)</f>
        <v>0.58823529411764708</v>
      </c>
      <c r="F1589" s="118">
        <f>EXP(Overview!$F$21/Overview!$F$5-Overview!$F$21/('='!C1589+273.15))</f>
        <v>1.2060497570954571</v>
      </c>
      <c r="G1589" s="77">
        <f t="shared" si="147"/>
        <v>3.5653782751768257</v>
      </c>
      <c r="H1589" s="115">
        <f t="shared" si="148"/>
        <v>0.58823529411764708</v>
      </c>
      <c r="I1589" s="80">
        <f>IF((A1589-Overview!$F$43)/365=ROUND((A1589-Overview!$F$43)/365,0),I1588*0.05,I1588+U1588)</f>
        <v>9974.0200305124454</v>
      </c>
      <c r="J1589" s="70">
        <f>IF(D1589&lt;Overview!$F$16,1,'='!G1589/Overview!$F$26)</f>
        <v>154.34537987778467</v>
      </c>
      <c r="K1589" s="71">
        <f>IF(D1589&lt;Overview!$F$17,'='!G1589/Overview!$F$26,Overview!$F$33)</f>
        <v>9.1428571428571423</v>
      </c>
      <c r="L1589" s="72">
        <f t="shared" si="149"/>
        <v>9.1428571428571423</v>
      </c>
      <c r="M1589" s="81">
        <f>MIN(1,Overview!$F$44*F1589*(G1589-Overview!$F$25)^2+0.2)</f>
        <v>1</v>
      </c>
      <c r="N1589" s="48">
        <f>L1589*F1589*Overview!$F$8</f>
        <v>0.12482270400293095</v>
      </c>
      <c r="O1589" s="48">
        <f>F1589*Overview!$F$6</f>
        <v>2.3686817229354781E-3</v>
      </c>
      <c r="P1589" s="122">
        <f>N1589*(H1589/G1589-(1+Overview!$F$35/'='!G1589)/(Overview!$F$37*Overview!$F$33))/('='!H1589+Overview!$F$36)</f>
        <v>3.45123551805145E-4</v>
      </c>
      <c r="Q1589" s="128">
        <f>(N1589/G1589-P1589)*H1589*Overview!$F$29*'='!G1589^3</f>
        <v>836.66496112353991</v>
      </c>
      <c r="R1589" s="57">
        <f t="shared" si="144"/>
        <v>0</v>
      </c>
      <c r="S1589" s="58">
        <f t="shared" si="145"/>
        <v>4.1016533795264258E-4</v>
      </c>
      <c r="T1589" s="58">
        <f>IF(D1589&lt;Overview!$F$18,(1-Overview!$F$9)*'='!Q1589-'='!D1589*'='!O1589,0)</f>
        <v>0</v>
      </c>
      <c r="U1589" s="54">
        <f>IF(D1589&gt;=Overview!$F$18,(1-Overview!$F$9)*'='!Q1589-Overview!$F$18*'='!O1589,0)</f>
        <v>70.86436115459378</v>
      </c>
      <c r="V1589" s="2"/>
      <c r="W1589" s="112">
        <f>G1589/Overview!$F$19</f>
        <v>5.2641049389883738</v>
      </c>
      <c r="X1589" s="60">
        <f>G1589^3*(1+H1589*Overview!$F$38)</f>
        <v>56.976376500965699</v>
      </c>
      <c r="Y1589" s="61">
        <f>G1589^3*Overview!$F$42*(1+Overview!$F$38*H1589)+I1589*Overview!$F$39/Overview!$F$40</f>
        <v>5.5612903918673622</v>
      </c>
    </row>
    <row r="1590" spans="1:25">
      <c r="A1590" s="34">
        <v>1587</v>
      </c>
      <c r="B1590">
        <v>1</v>
      </c>
      <c r="C1590">
        <v>24</v>
      </c>
      <c r="D1590" s="149">
        <f t="shared" si="146"/>
        <v>178.09744310451387</v>
      </c>
      <c r="E1590" s="125">
        <f>B1590/(B1590+Overview!$F$22)</f>
        <v>0.58823529411764708</v>
      </c>
      <c r="F1590" s="118">
        <f>EXP(Overview!$F$21/Overview!$F$5-Overview!$F$21/('='!C1590+273.15))</f>
        <v>1.2060497570954571</v>
      </c>
      <c r="G1590" s="77">
        <f t="shared" si="147"/>
        <v>3.5657884405147784</v>
      </c>
      <c r="H1590" s="115">
        <f t="shared" si="148"/>
        <v>0.58823529411764708</v>
      </c>
      <c r="I1590" s="80">
        <f>IF((A1590-Overview!$F$43)/365=ROUND((A1590-Overview!$F$43)/365,0),I1589*0.05,I1589+U1589)</f>
        <v>10044.884391667039</v>
      </c>
      <c r="J1590" s="70">
        <f>IF(D1590&lt;Overview!$F$16,1,'='!G1590/Overview!$F$26)</f>
        <v>154.3631359530207</v>
      </c>
      <c r="K1590" s="71">
        <f>IF(D1590&lt;Overview!$F$17,'='!G1590/Overview!$F$26,Overview!$F$33)</f>
        <v>9.1428571428571423</v>
      </c>
      <c r="L1590" s="72">
        <f t="shared" si="149"/>
        <v>9.1428571428571423</v>
      </c>
      <c r="M1590" s="81">
        <f>MIN(1,Overview!$F$44*F1590*(G1590-Overview!$F$25)^2+0.2)</f>
        <v>1</v>
      </c>
      <c r="N1590" s="48">
        <f>L1590*F1590*Overview!$F$8</f>
        <v>0.12482270400293095</v>
      </c>
      <c r="O1590" s="48">
        <f>F1590*Overview!$F$6</f>
        <v>2.3686817229354781E-3</v>
      </c>
      <c r="P1590" s="122">
        <f>N1590*(H1590/G1590-(1+Overview!$F$35/'='!G1590)/(Overview!$F$37*Overview!$F$33))/('='!H1590+Overview!$F$36)</f>
        <v>3.4443181515206902E-4</v>
      </c>
      <c r="Q1590" s="128">
        <f>(N1590/G1590-P1590)*H1590*Overview!$F$29*'='!G1590^3</f>
        <v>836.8732170973185</v>
      </c>
      <c r="R1590" s="57">
        <f t="shared" si="144"/>
        <v>0</v>
      </c>
      <c r="S1590" s="58">
        <f t="shared" si="145"/>
        <v>4.093903283382569E-4</v>
      </c>
      <c r="T1590" s="58">
        <f>IF(D1590&lt;Overview!$F$18,(1-Overview!$F$9)*'='!Q1590-'='!D1590*'='!O1590,0)</f>
        <v>0</v>
      </c>
      <c r="U1590" s="54">
        <f>IF(D1590&gt;=Overview!$F$18,(1-Overview!$F$9)*'='!Q1590-Overview!$F$18*'='!O1590,0)</f>
        <v>70.882104563559707</v>
      </c>
      <c r="V1590" s="2"/>
      <c r="W1590" s="112">
        <f>G1590/Overview!$F$19</f>
        <v>5.2647105278529134</v>
      </c>
      <c r="X1590" s="60">
        <f>G1590^3*(1+H1590*Overview!$F$38)</f>
        <v>56.996042652636575</v>
      </c>
      <c r="Y1590" s="61">
        <f>G1590^3*Overview!$F$42*(1+Overview!$F$38*H1590)+I1590*Overview!$F$39/Overview!$F$40</f>
        <v>5.5661397241206414</v>
      </c>
    </row>
    <row r="1591" spans="1:25">
      <c r="A1591" s="34">
        <v>1588</v>
      </c>
      <c r="B1591">
        <v>1</v>
      </c>
      <c r="C1591">
        <v>24</v>
      </c>
      <c r="D1591" s="149">
        <f t="shared" si="146"/>
        <v>178.09744310451387</v>
      </c>
      <c r="E1591" s="125">
        <f>B1591/(B1591+Overview!$F$22)</f>
        <v>0.58823529411764708</v>
      </c>
      <c r="F1591" s="118">
        <f>EXP(Overview!$F$21/Overview!$F$5-Overview!$F$21/('='!C1591+273.15))</f>
        <v>1.2060497570954571</v>
      </c>
      <c r="G1591" s="77">
        <f t="shared" si="147"/>
        <v>3.5661978308431168</v>
      </c>
      <c r="H1591" s="115">
        <f t="shared" si="148"/>
        <v>0.58823529411764708</v>
      </c>
      <c r="I1591" s="80">
        <f>IF((A1591-Overview!$F$43)/365=ROUND((A1591-Overview!$F$43)/365,0),I1590*0.05,I1590+U1590)</f>
        <v>10115.766496230599</v>
      </c>
      <c r="J1591" s="70">
        <f>IF(D1591&lt;Overview!$F$16,1,'='!G1591/Overview!$F$26)</f>
        <v>154.38085847805701</v>
      </c>
      <c r="K1591" s="71">
        <f>IF(D1591&lt;Overview!$F$17,'='!G1591/Overview!$F$26,Overview!$F$33)</f>
        <v>9.1428571428571423</v>
      </c>
      <c r="L1591" s="72">
        <f t="shared" si="149"/>
        <v>9.1428571428571423</v>
      </c>
      <c r="M1591" s="81">
        <f>MIN(1,Overview!$F$44*F1591*(G1591-Overview!$F$25)^2+0.2)</f>
        <v>1</v>
      </c>
      <c r="N1591" s="48">
        <f>L1591*F1591*Overview!$F$8</f>
        <v>0.12482270400293095</v>
      </c>
      <c r="O1591" s="48">
        <f>F1591*Overview!$F$6</f>
        <v>2.3686817229354781E-3</v>
      </c>
      <c r="P1591" s="122">
        <f>N1591*(H1591/G1591-(1+Overview!$F$35/'='!G1591)/(Overview!$F$37*Overview!$F$33))/('='!H1591+Overview!$F$36)</f>
        <v>3.4374154420825246E-4</v>
      </c>
      <c r="Q1591" s="128">
        <f>(N1591/G1591-P1591)*H1591*Overview!$F$29*'='!G1591^3</f>
        <v>837.08110887668659</v>
      </c>
      <c r="R1591" s="57">
        <f t="shared" si="144"/>
        <v>0</v>
      </c>
      <c r="S1591" s="58">
        <f t="shared" si="145"/>
        <v>4.0861678310871106E-4</v>
      </c>
      <c r="T1591" s="58">
        <f>IF(D1591&lt;Overview!$F$18,(1-Overview!$F$9)*'='!Q1591-'='!D1591*'='!O1591,0)</f>
        <v>0</v>
      </c>
      <c r="U1591" s="54">
        <f>IF(D1591&gt;=Overview!$F$18,(1-Overview!$F$9)*'='!Q1591-Overview!$F$18*'='!O1591,0)</f>
        <v>70.899816943161866</v>
      </c>
      <c r="V1591" s="2"/>
      <c r="W1591" s="112">
        <f>G1591/Overview!$F$19</f>
        <v>5.2653149724540329</v>
      </c>
      <c r="X1591" s="60">
        <f>G1591^3*(1+H1591*Overview!$F$38)</f>
        <v>57.015676157025901</v>
      </c>
      <c r="Y1591" s="61">
        <f>G1591^3*Overview!$F$42*(1+Overview!$F$38*H1591)+I1591*Overview!$F$39/Overview!$F$40</f>
        <v>5.5709868891503511</v>
      </c>
    </row>
    <row r="1592" spans="1:25">
      <c r="A1592" s="34">
        <v>1589</v>
      </c>
      <c r="B1592">
        <v>1</v>
      </c>
      <c r="C1592">
        <v>24</v>
      </c>
      <c r="D1592" s="149">
        <f t="shared" si="146"/>
        <v>178.09744310451387</v>
      </c>
      <c r="E1592" s="125">
        <f>B1592/(B1592+Overview!$F$22)</f>
        <v>0.58823529411764708</v>
      </c>
      <c r="F1592" s="118">
        <f>EXP(Overview!$F$21/Overview!$F$5-Overview!$F$21/('='!C1592+273.15))</f>
        <v>1.2060497570954571</v>
      </c>
      <c r="G1592" s="77">
        <f t="shared" si="147"/>
        <v>3.5666064476262256</v>
      </c>
      <c r="H1592" s="115">
        <f t="shared" si="148"/>
        <v>0.58823529411764708</v>
      </c>
      <c r="I1592" s="80">
        <f>IF((A1592-Overview!$F$43)/365=ROUND((A1592-Overview!$F$43)/365,0),I1591*0.05,I1591+U1591)</f>
        <v>10186.66631317376</v>
      </c>
      <c r="J1592" s="70">
        <f>IF(D1592&lt;Overview!$F$16,1,'='!G1592/Overview!$F$26)</f>
        <v>154.39854751628684</v>
      </c>
      <c r="K1592" s="71">
        <f>IF(D1592&lt;Overview!$F$17,'='!G1592/Overview!$F$26,Overview!$F$33)</f>
        <v>9.1428571428571423</v>
      </c>
      <c r="L1592" s="72">
        <f t="shared" si="149"/>
        <v>9.1428571428571423</v>
      </c>
      <c r="M1592" s="81">
        <f>MIN(1,Overview!$F$44*F1592*(G1592-Overview!$F$25)^2+0.2)</f>
        <v>1</v>
      </c>
      <c r="N1592" s="48">
        <f>L1592*F1592*Overview!$F$8</f>
        <v>0.12482270400293095</v>
      </c>
      <c r="O1592" s="48">
        <f>F1592*Overview!$F$6</f>
        <v>2.3686817229354781E-3</v>
      </c>
      <c r="P1592" s="122">
        <f>N1592*(H1592/G1592-(1+Overview!$F$35/'='!G1592)/(Overview!$F$37*Overview!$F$33))/('='!H1592+Overview!$F$36)</f>
        <v>3.4305273555075051E-4</v>
      </c>
      <c r="Q1592" s="128">
        <f>(N1592/G1592-P1592)*H1592*Overview!$F$29*'='!G1592^3</f>
        <v>837.28863704038588</v>
      </c>
      <c r="R1592" s="57">
        <f t="shared" si="144"/>
        <v>0</v>
      </c>
      <c r="S1592" s="58">
        <f t="shared" si="145"/>
        <v>4.0784469949704046E-4</v>
      </c>
      <c r="T1592" s="58">
        <f>IF(D1592&lt;Overview!$F$18,(1-Overview!$F$9)*'='!Q1592-'='!D1592*'='!O1592,0)</f>
        <v>0</v>
      </c>
      <c r="U1592" s="54">
        <f>IF(D1592&gt;=Overview!$F$18,(1-Overview!$F$9)*'='!Q1592-Overview!$F$18*'='!O1592,0)</f>
        <v>70.917498342709052</v>
      </c>
      <c r="V1592" s="2"/>
      <c r="W1592" s="112">
        <f>G1592/Overview!$F$19</f>
        <v>5.2659182749538251</v>
      </c>
      <c r="X1592" s="60">
        <f>G1592^3*(1+H1592*Overview!$F$38)</f>
        <v>57.035277059302125</v>
      </c>
      <c r="Y1592" s="61">
        <f>G1592^3*Overview!$F$42*(1+Overview!$F$38*H1592)+I1592*Overview!$F$39/Overview!$F$40</f>
        <v>5.575831889673287</v>
      </c>
    </row>
    <row r="1593" spans="1:25">
      <c r="A1593" s="34">
        <v>1590</v>
      </c>
      <c r="B1593">
        <v>1</v>
      </c>
      <c r="C1593">
        <v>24</v>
      </c>
      <c r="D1593" s="149">
        <f t="shared" si="146"/>
        <v>178.09744310451387</v>
      </c>
      <c r="E1593" s="125">
        <f>B1593/(B1593+Overview!$F$22)</f>
        <v>0.58823529411764708</v>
      </c>
      <c r="F1593" s="118">
        <f>EXP(Overview!$F$21/Overview!$F$5-Overview!$F$21/('='!C1593+273.15))</f>
        <v>1.2060497570954571</v>
      </c>
      <c r="G1593" s="77">
        <f t="shared" si="147"/>
        <v>3.5670142923257226</v>
      </c>
      <c r="H1593" s="115">
        <f t="shared" si="148"/>
        <v>0.58823529411764708</v>
      </c>
      <c r="I1593" s="80">
        <f>IF((A1593-Overview!$F$43)/365=ROUND((A1593-Overview!$F$43)/365,0),I1592*0.05,I1592+U1592)</f>
        <v>10257.58381151647</v>
      </c>
      <c r="J1593" s="70">
        <f>IF(D1593&lt;Overview!$F$16,1,'='!G1593/Overview!$F$26)</f>
        <v>154.41620313098366</v>
      </c>
      <c r="K1593" s="71">
        <f>IF(D1593&lt;Overview!$F$17,'='!G1593/Overview!$F$26,Overview!$F$33)</f>
        <v>9.1428571428571423</v>
      </c>
      <c r="L1593" s="72">
        <f t="shared" si="149"/>
        <v>9.1428571428571423</v>
      </c>
      <c r="M1593" s="81">
        <f>MIN(1,Overview!$F$44*F1593*(G1593-Overview!$F$25)^2+0.2)</f>
        <v>1</v>
      </c>
      <c r="N1593" s="48">
        <f>L1593*F1593*Overview!$F$8</f>
        <v>0.12482270400293095</v>
      </c>
      <c r="O1593" s="48">
        <f>F1593*Overview!$F$6</f>
        <v>2.3686817229354781E-3</v>
      </c>
      <c r="P1593" s="122">
        <f>N1593*(H1593/G1593-(1+Overview!$F$35/'='!G1593)/(Overview!$F$37*Overview!$F$33))/('='!H1593+Overview!$F$36)</f>
        <v>3.4236538576588838E-4</v>
      </c>
      <c r="Q1593" s="128">
        <f>(N1593/G1593-P1593)*H1593*Overview!$F$29*'='!G1593^3</f>
        <v>837.49580216647098</v>
      </c>
      <c r="R1593" s="57">
        <f t="shared" si="144"/>
        <v>0</v>
      </c>
      <c r="S1593" s="58">
        <f t="shared" si="145"/>
        <v>4.070740747415111E-4</v>
      </c>
      <c r="T1593" s="58">
        <f>IF(D1593&lt;Overview!$F$18,(1-Overview!$F$9)*'='!Q1593-'='!D1593*'='!O1593,0)</f>
        <v>0</v>
      </c>
      <c r="U1593" s="54">
        <f>IF(D1593&gt;=Overview!$F$18,(1-Overview!$F$9)*'='!Q1593-Overview!$F$18*'='!O1593,0)</f>
        <v>70.935148811451498</v>
      </c>
      <c r="V1593" s="2"/>
      <c r="W1593" s="112">
        <f>G1593/Overview!$F$19</f>
        <v>5.2665204375102945</v>
      </c>
      <c r="X1593" s="60">
        <f>G1593^3*(1+H1593*Overview!$F$38)</f>
        <v>57.054845404607775</v>
      </c>
      <c r="Y1593" s="61">
        <f>G1593^3*Overview!$F$42*(1+Overview!$F$38*H1593)+I1593*Overview!$F$39/Overview!$F$40</f>
        <v>5.5806747284060512</v>
      </c>
    </row>
    <row r="1594" spans="1:25">
      <c r="A1594" s="34">
        <v>1591</v>
      </c>
      <c r="B1594">
        <v>1</v>
      </c>
      <c r="C1594">
        <v>24</v>
      </c>
      <c r="D1594" s="149">
        <f t="shared" si="146"/>
        <v>178.09744310451387</v>
      </c>
      <c r="E1594" s="125">
        <f>B1594/(B1594+Overview!$F$22)</f>
        <v>0.58823529411764708</v>
      </c>
      <c r="F1594" s="118">
        <f>EXP(Overview!$F$21/Overview!$F$5-Overview!$F$21/('='!C1594+273.15))</f>
        <v>1.2060497570954571</v>
      </c>
      <c r="G1594" s="77">
        <f t="shared" si="147"/>
        <v>3.5674213664004641</v>
      </c>
      <c r="H1594" s="115">
        <f t="shared" si="148"/>
        <v>0.58823529411764708</v>
      </c>
      <c r="I1594" s="80">
        <f>IF((A1594-Overview!$F$43)/365=ROUND((A1594-Overview!$F$43)/365,0),I1593*0.05,I1593+U1593)</f>
        <v>10328.518960327921</v>
      </c>
      <c r="J1594" s="70">
        <f>IF(D1594&lt;Overview!$F$16,1,'='!G1594/Overview!$F$26)</f>
        <v>154.43382538530147</v>
      </c>
      <c r="K1594" s="71">
        <f>IF(D1594&lt;Overview!$F$17,'='!G1594/Overview!$F$26,Overview!$F$33)</f>
        <v>9.1428571428571423</v>
      </c>
      <c r="L1594" s="72">
        <f t="shared" si="149"/>
        <v>9.1428571428571423</v>
      </c>
      <c r="M1594" s="81">
        <f>MIN(1,Overview!$F$44*F1594*(G1594-Overview!$F$25)^2+0.2)</f>
        <v>1</v>
      </c>
      <c r="N1594" s="48">
        <f>L1594*F1594*Overview!$F$8</f>
        <v>0.12482270400293095</v>
      </c>
      <c r="O1594" s="48">
        <f>F1594*Overview!$F$6</f>
        <v>2.3686817229354781E-3</v>
      </c>
      <c r="P1594" s="122">
        <f>N1594*(H1594/G1594-(1+Overview!$F$35/'='!G1594)/(Overview!$F$37*Overview!$F$33))/('='!H1594+Overview!$F$36)</f>
        <v>3.4167949144922702E-4</v>
      </c>
      <c r="Q1594" s="128">
        <f>(N1594/G1594-P1594)*H1594*Overview!$F$29*'='!G1594^3</f>
        <v>837.70260483230891</v>
      </c>
      <c r="R1594" s="57">
        <f t="shared" si="144"/>
        <v>0</v>
      </c>
      <c r="S1594" s="58">
        <f t="shared" si="145"/>
        <v>4.0630490608560571E-4</v>
      </c>
      <c r="T1594" s="58">
        <f>IF(D1594&lt;Overview!$F$18,(1-Overview!$F$9)*'='!Q1594-'='!D1594*'='!O1594,0)</f>
        <v>0</v>
      </c>
      <c r="U1594" s="54">
        <f>IF(D1594&gt;=Overview!$F$18,(1-Overview!$F$9)*'='!Q1594-Overview!$F$18*'='!O1594,0)</f>
        <v>70.952768398580886</v>
      </c>
      <c r="V1594" s="2"/>
      <c r="W1594" s="112">
        <f>G1594/Overview!$F$19</f>
        <v>5.2671214622773723</v>
      </c>
      <c r="X1594" s="60">
        <f>G1594^3*(1+H1594*Overview!$F$38)</f>
        <v>57.07438123805931</v>
      </c>
      <c r="Y1594" s="61">
        <f>G1594^3*Overview!$F$42*(1+Overview!$F$38*H1594)+I1594*Overview!$F$39/Overview!$F$40</f>
        <v>5.5855154080650413</v>
      </c>
    </row>
    <row r="1595" spans="1:25">
      <c r="A1595" s="34">
        <v>1592</v>
      </c>
      <c r="B1595">
        <v>1</v>
      </c>
      <c r="C1595">
        <v>24</v>
      </c>
      <c r="D1595" s="149">
        <f t="shared" si="146"/>
        <v>178.09744310451387</v>
      </c>
      <c r="E1595" s="125">
        <f>B1595/(B1595+Overview!$F$22)</f>
        <v>0.58823529411764708</v>
      </c>
      <c r="F1595" s="118">
        <f>EXP(Overview!$F$21/Overview!$F$5-Overview!$F$21/('='!C1595+273.15))</f>
        <v>1.2060497570954571</v>
      </c>
      <c r="G1595" s="77">
        <f t="shared" si="147"/>
        <v>3.5678276713065498</v>
      </c>
      <c r="H1595" s="115">
        <f t="shared" si="148"/>
        <v>0.58823529411764708</v>
      </c>
      <c r="I1595" s="80">
        <f>IF((A1595-Overview!$F$43)/365=ROUND((A1595-Overview!$F$43)/365,0),I1594*0.05,I1594+U1594)</f>
        <v>10399.471728726503</v>
      </c>
      <c r="J1595" s="70">
        <f>IF(D1595&lt;Overview!$F$16,1,'='!G1595/Overview!$F$26)</f>
        <v>154.45141434227489</v>
      </c>
      <c r="K1595" s="71">
        <f>IF(D1595&lt;Overview!$F$17,'='!G1595/Overview!$F$26,Overview!$F$33)</f>
        <v>9.1428571428571423</v>
      </c>
      <c r="L1595" s="72">
        <f t="shared" si="149"/>
        <v>9.1428571428571423</v>
      </c>
      <c r="M1595" s="81">
        <f>MIN(1,Overview!$F$44*F1595*(G1595-Overview!$F$25)^2+0.2)</f>
        <v>1</v>
      </c>
      <c r="N1595" s="48">
        <f>L1595*F1595*Overview!$F$8</f>
        <v>0.12482270400293095</v>
      </c>
      <c r="O1595" s="48">
        <f>F1595*Overview!$F$6</f>
        <v>2.3686817229354781E-3</v>
      </c>
      <c r="P1595" s="122">
        <f>N1595*(H1595/G1595-(1+Overview!$F$35/'='!G1595)/(Overview!$F$37*Overview!$F$33))/('='!H1595+Overview!$F$36)</f>
        <v>3.4099504920553767E-4</v>
      </c>
      <c r="Q1595" s="128">
        <f>(N1595/G1595-P1595)*H1595*Overview!$F$29*'='!G1595^3</f>
        <v>837.90904561457864</v>
      </c>
      <c r="R1595" s="57">
        <f t="shared" si="144"/>
        <v>0</v>
      </c>
      <c r="S1595" s="58">
        <f t="shared" si="145"/>
        <v>4.0553719077801863E-4</v>
      </c>
      <c r="T1595" s="58">
        <f>IF(D1595&lt;Overview!$F$18,(1-Overview!$F$9)*'='!Q1595-'='!D1595*'='!O1595,0)</f>
        <v>0</v>
      </c>
      <c r="U1595" s="54">
        <f>IF(D1595&gt;=Overview!$F$18,(1-Overview!$F$9)*'='!Q1595-Overview!$F$18*'='!O1595,0)</f>
        <v>70.970357153230282</v>
      </c>
      <c r="V1595" s="2"/>
      <c r="W1595" s="112">
        <f>G1595/Overview!$F$19</f>
        <v>5.2677213514049157</v>
      </c>
      <c r="X1595" s="60">
        <f>G1595^3*(1+H1595*Overview!$F$38)</f>
        <v>57.093884604746997</v>
      </c>
      <c r="Y1595" s="61">
        <f>G1595^3*Overview!$F$42*(1+Overview!$F$38*H1595)+I1595*Overview!$F$39/Overview!$F$40</f>
        <v>5.5903539313664359</v>
      </c>
    </row>
    <row r="1596" spans="1:25">
      <c r="A1596" s="34">
        <v>1593</v>
      </c>
      <c r="B1596">
        <v>1</v>
      </c>
      <c r="C1596">
        <v>24</v>
      </c>
      <c r="D1596" s="149">
        <f t="shared" si="146"/>
        <v>178.09744310451387</v>
      </c>
      <c r="E1596" s="125">
        <f>B1596/(B1596+Overview!$F$22)</f>
        <v>0.58823529411764708</v>
      </c>
      <c r="F1596" s="118">
        <f>EXP(Overview!$F$21/Overview!$F$5-Overview!$F$21/('='!C1596+273.15))</f>
        <v>1.2060497570954571</v>
      </c>
      <c r="G1596" s="77">
        <f t="shared" si="147"/>
        <v>3.5682332084973276</v>
      </c>
      <c r="H1596" s="115">
        <f t="shared" si="148"/>
        <v>0.58823529411764708</v>
      </c>
      <c r="I1596" s="80">
        <f>IF((A1596-Overview!$F$43)/365=ROUND((A1596-Overview!$F$43)/365,0),I1595*0.05,I1595+U1595)</f>
        <v>10470.442085879733</v>
      </c>
      <c r="J1596" s="70">
        <f>IF(D1596&lt;Overview!$F$16,1,'='!G1596/Overview!$F$26)</f>
        <v>154.46897006481939</v>
      </c>
      <c r="K1596" s="71">
        <f>IF(D1596&lt;Overview!$F$17,'='!G1596/Overview!$F$26,Overview!$F$33)</f>
        <v>9.1428571428571423</v>
      </c>
      <c r="L1596" s="72">
        <f t="shared" si="149"/>
        <v>9.1428571428571423</v>
      </c>
      <c r="M1596" s="81">
        <f>MIN(1,Overview!$F$44*F1596*(G1596-Overview!$F$25)^2+0.2)</f>
        <v>1</v>
      </c>
      <c r="N1596" s="48">
        <f>L1596*F1596*Overview!$F$8</f>
        <v>0.12482270400293095</v>
      </c>
      <c r="O1596" s="48">
        <f>F1596*Overview!$F$6</f>
        <v>2.3686817229354781E-3</v>
      </c>
      <c r="P1596" s="122">
        <f>N1596*(H1596/G1596-(1+Overview!$F$35/'='!G1596)/(Overview!$F$37*Overview!$F$33))/('='!H1596+Overview!$F$36)</f>
        <v>3.4031205564876425E-4</v>
      </c>
      <c r="Q1596" s="128">
        <f>(N1596/G1596-P1596)*H1596*Overview!$F$29*'='!G1596^3</f>
        <v>838.11512508927069</v>
      </c>
      <c r="R1596" s="57">
        <f t="shared" si="144"/>
        <v>0</v>
      </c>
      <c r="S1596" s="58">
        <f t="shared" si="145"/>
        <v>4.0477092607263702E-4</v>
      </c>
      <c r="T1596" s="58">
        <f>IF(D1596&lt;Overview!$F$18,(1-Overview!$F$9)*'='!Q1596-'='!D1596*'='!O1596,0)</f>
        <v>0</v>
      </c>
      <c r="U1596" s="54">
        <f>IF(D1596&gt;=Overview!$F$18,(1-Overview!$F$9)*'='!Q1596-Overview!$F$18*'='!O1596,0)</f>
        <v>70.987915124474043</v>
      </c>
      <c r="V1596" s="2"/>
      <c r="W1596" s="112">
        <f>G1596/Overview!$F$19</f>
        <v>5.2683201070387238</v>
      </c>
      <c r="X1596" s="60">
        <f>G1596^3*(1+H1596*Overview!$F$38)</f>
        <v>57.113355549734699</v>
      </c>
      <c r="Y1596" s="61">
        <f>G1596^3*Overview!$F$42*(1+Overview!$F$38*H1596)+I1596*Overview!$F$39/Overview!$F$40</f>
        <v>5.5951903010261699</v>
      </c>
    </row>
    <row r="1597" spans="1:25">
      <c r="A1597" s="34">
        <v>1594</v>
      </c>
      <c r="B1597">
        <v>1</v>
      </c>
      <c r="C1597">
        <v>24</v>
      </c>
      <c r="D1597" s="149">
        <f t="shared" si="146"/>
        <v>178.09744310451387</v>
      </c>
      <c r="E1597" s="125">
        <f>B1597/(B1597+Overview!$F$22)</f>
        <v>0.58823529411764708</v>
      </c>
      <c r="F1597" s="118">
        <f>EXP(Overview!$F$21/Overview!$F$5-Overview!$F$21/('='!C1597+273.15))</f>
        <v>1.2060497570954571</v>
      </c>
      <c r="G1597" s="77">
        <f t="shared" si="147"/>
        <v>3.5686379794234004</v>
      </c>
      <c r="H1597" s="115">
        <f t="shared" si="148"/>
        <v>0.58823529411764708</v>
      </c>
      <c r="I1597" s="80">
        <f>IF((A1597-Overview!$F$43)/365=ROUND((A1597-Overview!$F$43)/365,0),I1596*0.05,I1596+U1596)</f>
        <v>10541.430001004206</v>
      </c>
      <c r="J1597" s="70">
        <f>IF(D1597&lt;Overview!$F$16,1,'='!G1597/Overview!$F$26)</f>
        <v>154.48649261573163</v>
      </c>
      <c r="K1597" s="71">
        <f>IF(D1597&lt;Overview!$F$17,'='!G1597/Overview!$F$26,Overview!$F$33)</f>
        <v>9.1428571428571423</v>
      </c>
      <c r="L1597" s="72">
        <f t="shared" si="149"/>
        <v>9.1428571428571423</v>
      </c>
      <c r="M1597" s="81">
        <f>MIN(1,Overview!$F$44*F1597*(G1597-Overview!$F$25)^2+0.2)</f>
        <v>1</v>
      </c>
      <c r="N1597" s="48">
        <f>L1597*F1597*Overview!$F$8</f>
        <v>0.12482270400293095</v>
      </c>
      <c r="O1597" s="48">
        <f>F1597*Overview!$F$6</f>
        <v>2.3686817229354781E-3</v>
      </c>
      <c r="P1597" s="122">
        <f>N1597*(H1597/G1597-(1+Overview!$F$35/'='!G1597)/(Overview!$F$37*Overview!$F$33))/('='!H1597+Overview!$F$36)</f>
        <v>3.3963050740200252E-4</v>
      </c>
      <c r="Q1597" s="128">
        <f>(N1597/G1597-P1597)*H1597*Overview!$F$29*'='!G1597^3</f>
        <v>838.32084383168876</v>
      </c>
      <c r="R1597" s="57">
        <f t="shared" si="144"/>
        <v>0</v>
      </c>
      <c r="S1597" s="58">
        <f t="shared" si="145"/>
        <v>4.0400610922854217E-4</v>
      </c>
      <c r="T1597" s="58">
        <f>IF(D1597&lt;Overview!$F$18,(1-Overview!$F$9)*'='!Q1597-'='!D1597*'='!O1597,0)</f>
        <v>0</v>
      </c>
      <c r="U1597" s="54">
        <f>IF(D1597&gt;=Overview!$F$18,(1-Overview!$F$9)*'='!Q1597-Overview!$F$18*'='!O1597,0)</f>
        <v>71.005442361328051</v>
      </c>
      <c r="V1597" s="2"/>
      <c r="W1597" s="112">
        <f>G1597/Overview!$F$19</f>
        <v>5.2689177313205375</v>
      </c>
      <c r="X1597" s="60">
        <f>G1597^3*(1+H1597*Overview!$F$38)</f>
        <v>57.132794118059806</v>
      </c>
      <c r="Y1597" s="61">
        <f>G1597^3*Overview!$F$42*(1+Overview!$F$38*H1597)+I1597*Overview!$F$39/Overview!$F$40</f>
        <v>5.6000245197599288</v>
      </c>
    </row>
    <row r="1598" spans="1:25">
      <c r="A1598" s="34">
        <v>1595</v>
      </c>
      <c r="B1598">
        <v>1</v>
      </c>
      <c r="C1598">
        <v>24</v>
      </c>
      <c r="D1598" s="149">
        <f t="shared" si="146"/>
        <v>178.09744310451387</v>
      </c>
      <c r="E1598" s="125">
        <f>B1598/(B1598+Overview!$F$22)</f>
        <v>0.58823529411764708</v>
      </c>
      <c r="F1598" s="118">
        <f>EXP(Overview!$F$21/Overview!$F$5-Overview!$F$21/('='!C1598+273.15))</f>
        <v>1.2060497570954571</v>
      </c>
      <c r="G1598" s="77">
        <f t="shared" si="147"/>
        <v>3.5690419855326292</v>
      </c>
      <c r="H1598" s="115">
        <f t="shared" si="148"/>
        <v>0.58823529411764708</v>
      </c>
      <c r="I1598" s="80">
        <f>IF((A1598-Overview!$F$43)/365=ROUND((A1598-Overview!$F$43)/365,0),I1597*0.05,I1597+U1597)</f>
        <v>10612.435443365534</v>
      </c>
      <c r="J1598" s="70">
        <f>IF(D1598&lt;Overview!$F$16,1,'='!G1598/Overview!$F$26)</f>
        <v>154.50398205768957</v>
      </c>
      <c r="K1598" s="71">
        <f>IF(D1598&lt;Overview!$F$17,'='!G1598/Overview!$F$26,Overview!$F$33)</f>
        <v>9.1428571428571423</v>
      </c>
      <c r="L1598" s="72">
        <f t="shared" si="149"/>
        <v>9.1428571428571423</v>
      </c>
      <c r="M1598" s="81">
        <f>MIN(1,Overview!$F$44*F1598*(G1598-Overview!$F$25)^2+0.2)</f>
        <v>1</v>
      </c>
      <c r="N1598" s="48">
        <f>L1598*F1598*Overview!$F$8</f>
        <v>0.12482270400293095</v>
      </c>
      <c r="O1598" s="48">
        <f>F1598*Overview!$F$6</f>
        <v>2.3686817229354781E-3</v>
      </c>
      <c r="P1598" s="122">
        <f>N1598*(H1598/G1598-(1+Overview!$F$35/'='!G1598)/(Overview!$F$37*Overview!$F$33))/('='!H1598+Overview!$F$36)</f>
        <v>3.3895040109746451E-4</v>
      </c>
      <c r="Q1598" s="128">
        <f>(N1598/G1598-P1598)*H1598*Overview!$F$29*'='!G1598^3</f>
        <v>838.52620241644638</v>
      </c>
      <c r="R1598" s="57">
        <f t="shared" si="144"/>
        <v>0</v>
      </c>
      <c r="S1598" s="58">
        <f t="shared" si="145"/>
        <v>4.0324273750999193E-4</v>
      </c>
      <c r="T1598" s="58">
        <f>IF(D1598&lt;Overview!$F$18,(1-Overview!$F$9)*'='!Q1598-'='!D1598*'='!O1598,0)</f>
        <v>0</v>
      </c>
      <c r="U1598" s="54">
        <f>IF(D1598&gt;=Overview!$F$18,(1-Overview!$F$9)*'='!Q1598-Overview!$F$18*'='!O1598,0)</f>
        <v>71.02293891274941</v>
      </c>
      <c r="V1598" s="2"/>
      <c r="W1598" s="112">
        <f>G1598/Overview!$F$19</f>
        <v>5.2695142263880541</v>
      </c>
      <c r="X1598" s="60">
        <f>G1598^3*(1+H1598*Overview!$F$38)</f>
        <v>57.152200354732962</v>
      </c>
      <c r="Y1598" s="61">
        <f>G1598^3*Overview!$F$42*(1+Overview!$F$38*H1598)+I1598*Overview!$F$39/Overview!$F$40</f>
        <v>5.6048565902831227</v>
      </c>
    </row>
    <row r="1599" spans="1:25">
      <c r="A1599" s="34">
        <v>1596</v>
      </c>
      <c r="B1599">
        <v>1</v>
      </c>
      <c r="C1599">
        <v>24</v>
      </c>
      <c r="D1599" s="149">
        <f t="shared" si="146"/>
        <v>178.09744310451387</v>
      </c>
      <c r="E1599" s="125">
        <f>B1599/(B1599+Overview!$F$22)</f>
        <v>0.58823529411764708</v>
      </c>
      <c r="F1599" s="118">
        <f>EXP(Overview!$F$21/Overview!$F$5-Overview!$F$21/('='!C1599+273.15))</f>
        <v>1.2060497570954571</v>
      </c>
      <c r="G1599" s="77">
        <f t="shared" si="147"/>
        <v>3.5694452282701392</v>
      </c>
      <c r="H1599" s="115">
        <f t="shared" si="148"/>
        <v>0.58823529411764708</v>
      </c>
      <c r="I1599" s="80">
        <f>IF((A1599-Overview!$F$43)/365=ROUND((A1599-Overview!$F$43)/365,0),I1598*0.05,I1598+U1598)</f>
        <v>10683.458382278282</v>
      </c>
      <c r="J1599" s="70">
        <f>IF(D1599&lt;Overview!$F$16,1,'='!G1599/Overview!$F$26)</f>
        <v>154.52143845325278</v>
      </c>
      <c r="K1599" s="71">
        <f>IF(D1599&lt;Overview!$F$17,'='!G1599/Overview!$F$26,Overview!$F$33)</f>
        <v>9.1428571428571423</v>
      </c>
      <c r="L1599" s="72">
        <f t="shared" si="149"/>
        <v>9.1428571428571423</v>
      </c>
      <c r="M1599" s="81">
        <f>MIN(1,Overview!$F$44*F1599*(G1599-Overview!$F$25)^2+0.2)</f>
        <v>1</v>
      </c>
      <c r="N1599" s="48">
        <f>L1599*F1599*Overview!$F$8</f>
        <v>0.12482270400293095</v>
      </c>
      <c r="O1599" s="48">
        <f>F1599*Overview!$F$6</f>
        <v>2.3686817229354781E-3</v>
      </c>
      <c r="P1599" s="122">
        <f>N1599*(H1599/G1599-(1+Overview!$F$35/'='!G1599)/(Overview!$F$37*Overview!$F$33))/('='!H1599+Overview!$F$36)</f>
        <v>3.3827173337645089E-4</v>
      </c>
      <c r="Q1599" s="128">
        <f>(N1599/G1599-P1599)*H1599*Overview!$F$29*'='!G1599^3</f>
        <v>838.73120141746938</v>
      </c>
      <c r="R1599" s="57">
        <f t="shared" si="144"/>
        <v>0</v>
      </c>
      <c r="S1599" s="58">
        <f t="shared" si="145"/>
        <v>4.0248080818641382E-4</v>
      </c>
      <c r="T1599" s="58">
        <f>IF(D1599&lt;Overview!$F$18,(1-Overview!$F$9)*'='!Q1599-'='!D1599*'='!O1599,0)</f>
        <v>0</v>
      </c>
      <c r="U1599" s="54">
        <f>IF(D1599&gt;=Overview!$F$18,(1-Overview!$F$9)*'='!Q1599-Overview!$F$18*'='!O1599,0)</f>
        <v>71.040404827636564</v>
      </c>
      <c r="V1599" s="2"/>
      <c r="W1599" s="112">
        <f>G1599/Overview!$F$19</f>
        <v>5.2701095943749285</v>
      </c>
      <c r="X1599" s="60">
        <f>G1599^3*(1+H1599*Overview!$F$38)</f>
        <v>57.17157430473798</v>
      </c>
      <c r="Y1599" s="61">
        <f>G1599^3*Overview!$F$42*(1+Overview!$F$38*H1599)+I1599*Overview!$F$39/Overview!$F$40</f>
        <v>5.6096865153108739</v>
      </c>
    </row>
    <row r="1600" spans="1:25">
      <c r="A1600" s="34">
        <v>1597</v>
      </c>
      <c r="B1600">
        <v>1</v>
      </c>
      <c r="C1600">
        <v>24</v>
      </c>
      <c r="D1600" s="149">
        <f t="shared" si="146"/>
        <v>178.09744310451387</v>
      </c>
      <c r="E1600" s="125">
        <f>B1600/(B1600+Overview!$F$22)</f>
        <v>0.58823529411764708</v>
      </c>
      <c r="F1600" s="118">
        <f>EXP(Overview!$F$21/Overview!$F$5-Overview!$F$21/('='!C1600+273.15))</f>
        <v>1.2060497570954571</v>
      </c>
      <c r="G1600" s="77">
        <f t="shared" si="147"/>
        <v>3.5698477090783256</v>
      </c>
      <c r="H1600" s="115">
        <f t="shared" si="148"/>
        <v>0.58823529411764708</v>
      </c>
      <c r="I1600" s="80">
        <f>IF((A1600-Overview!$F$43)/365=ROUND((A1600-Overview!$F$43)/365,0),I1599*0.05,I1599+U1599)</f>
        <v>10754.498787105918</v>
      </c>
      <c r="J1600" s="70">
        <f>IF(D1600&lt;Overview!$F$16,1,'='!G1600/Overview!$F$26)</f>
        <v>154.53886186486258</v>
      </c>
      <c r="K1600" s="71">
        <f>IF(D1600&lt;Overview!$F$17,'='!G1600/Overview!$F$26,Overview!$F$33)</f>
        <v>9.1428571428571423</v>
      </c>
      <c r="L1600" s="72">
        <f t="shared" si="149"/>
        <v>9.1428571428571423</v>
      </c>
      <c r="M1600" s="81">
        <f>MIN(1,Overview!$F$44*F1600*(G1600-Overview!$F$25)^2+0.2)</f>
        <v>1</v>
      </c>
      <c r="N1600" s="48">
        <f>L1600*F1600*Overview!$F$8</f>
        <v>0.12482270400293095</v>
      </c>
      <c r="O1600" s="48">
        <f>F1600*Overview!$F$6</f>
        <v>2.3686817229354781E-3</v>
      </c>
      <c r="P1600" s="122">
        <f>N1600*(H1600/G1600-(1+Overview!$F$35/'='!G1600)/(Overview!$F$37*Overview!$F$33))/('='!H1600+Overview!$F$36)</f>
        <v>3.3759450088932121E-4</v>
      </c>
      <c r="Q1600" s="128">
        <f>(N1600/G1600-P1600)*H1600*Overview!$F$29*'='!G1600^3</f>
        <v>838.93584140799476</v>
      </c>
      <c r="R1600" s="57">
        <f t="shared" si="144"/>
        <v>0</v>
      </c>
      <c r="S1600" s="58">
        <f t="shared" si="145"/>
        <v>4.0172031853239468E-4</v>
      </c>
      <c r="T1600" s="58">
        <f>IF(D1600&lt;Overview!$F$18,(1-Overview!$F$9)*'='!Q1600-'='!D1600*'='!O1600,0)</f>
        <v>0</v>
      </c>
      <c r="U1600" s="54">
        <f>IF(D1600&gt;=Overview!$F$18,(1-Overview!$F$9)*'='!Q1600-Overview!$F$18*'='!O1600,0)</f>
        <v>71.057840154829321</v>
      </c>
      <c r="V1600" s="2"/>
      <c r="W1600" s="112">
        <f>G1600/Overview!$F$19</f>
        <v>5.2707038374107862</v>
      </c>
      <c r="X1600" s="60">
        <f>G1600^3*(1+H1600*Overview!$F$38)</f>
        <v>57.190916013031696</v>
      </c>
      <c r="Y1600" s="61">
        <f>G1600^3*Overview!$F$42*(1+Overview!$F$38*H1600)+I1600*Overview!$F$39/Overview!$F$40</f>
        <v>5.6145142975580011</v>
      </c>
    </row>
    <row r="1601" spans="1:25">
      <c r="A1601" s="34">
        <v>1598</v>
      </c>
      <c r="B1601">
        <v>1</v>
      </c>
      <c r="C1601">
        <v>24</v>
      </c>
      <c r="D1601" s="149">
        <f t="shared" si="146"/>
        <v>178.09744310451387</v>
      </c>
      <c r="E1601" s="125">
        <f>B1601/(B1601+Overview!$F$22)</f>
        <v>0.58823529411764708</v>
      </c>
      <c r="F1601" s="118">
        <f>EXP(Overview!$F$21/Overview!$F$5-Overview!$F$21/('='!C1601+273.15))</f>
        <v>1.2060497570954571</v>
      </c>
      <c r="G1601" s="77">
        <f t="shared" si="147"/>
        <v>3.5702494293968581</v>
      </c>
      <c r="H1601" s="115">
        <f t="shared" si="148"/>
        <v>0.58823529411764708</v>
      </c>
      <c r="I1601" s="80">
        <f>IF((A1601-Overview!$F$43)/365=ROUND((A1601-Overview!$F$43)/365,0),I1600*0.05,I1600+U1600)</f>
        <v>10825.556627260748</v>
      </c>
      <c r="J1601" s="70">
        <f>IF(D1601&lt;Overview!$F$16,1,'='!G1601/Overview!$F$26)</f>
        <v>154.55625235484234</v>
      </c>
      <c r="K1601" s="71">
        <f>IF(D1601&lt;Overview!$F$17,'='!G1601/Overview!$F$26,Overview!$F$33)</f>
        <v>9.1428571428571423</v>
      </c>
      <c r="L1601" s="72">
        <f t="shared" si="149"/>
        <v>9.1428571428571423</v>
      </c>
      <c r="M1601" s="81">
        <f>MIN(1,Overview!$F$44*F1601*(G1601-Overview!$F$25)^2+0.2)</f>
        <v>1</v>
      </c>
      <c r="N1601" s="48">
        <f>L1601*F1601*Overview!$F$8</f>
        <v>0.12482270400293095</v>
      </c>
      <c r="O1601" s="48">
        <f>F1601*Overview!$F$6</f>
        <v>2.3686817229354781E-3</v>
      </c>
      <c r="P1601" s="122">
        <f>N1601*(H1601/G1601-(1+Overview!$F$35/'='!G1601)/(Overview!$F$37*Overview!$F$33))/('='!H1601+Overview!$F$36)</f>
        <v>3.3691870029546508E-4</v>
      </c>
      <c r="Q1601" s="128">
        <f>(N1601/G1601-P1601)*H1601*Overview!$F$29*'='!G1601^3</f>
        <v>839.14012296057069</v>
      </c>
      <c r="R1601" s="57">
        <f t="shared" si="144"/>
        <v>0</v>
      </c>
      <c r="S1601" s="58">
        <f t="shared" si="145"/>
        <v>4.0096126582767175E-4</v>
      </c>
      <c r="T1601" s="58">
        <f>IF(D1601&lt;Overview!$F$18,(1-Overview!$F$9)*'='!Q1601-'='!D1601*'='!O1601,0)</f>
        <v>0</v>
      </c>
      <c r="U1601" s="54">
        <f>IF(D1601&gt;=Overview!$F$18,(1-Overview!$F$9)*'='!Q1601-Overview!$F$18*'='!O1601,0)</f>
        <v>71.0752449431088</v>
      </c>
      <c r="V1601" s="2"/>
      <c r="W1601" s="112">
        <f>G1601/Overview!$F$19</f>
        <v>5.2712969576212281</v>
      </c>
      <c r="X1601" s="60">
        <f>G1601^3*(1+H1601*Overview!$F$38)</f>
        <v>57.210225524543809</v>
      </c>
      <c r="Y1601" s="61">
        <f>G1601^3*Overview!$F$42*(1+Overview!$F$38*H1601)+I1601*Overview!$F$39/Overview!$F$40</f>
        <v>5.6193399397390005</v>
      </c>
    </row>
    <row r="1602" spans="1:25">
      <c r="A1602" s="34">
        <v>1599</v>
      </c>
      <c r="B1602">
        <v>1</v>
      </c>
      <c r="C1602">
        <v>24</v>
      </c>
      <c r="D1602" s="149">
        <f t="shared" si="146"/>
        <v>178.09744310451387</v>
      </c>
      <c r="E1602" s="125">
        <f>B1602/(B1602+Overview!$F$22)</f>
        <v>0.58823529411764708</v>
      </c>
      <c r="F1602" s="118">
        <f>EXP(Overview!$F$21/Overview!$F$5-Overview!$F$21/('='!C1602+273.15))</f>
        <v>1.2060497570954571</v>
      </c>
      <c r="G1602" s="77">
        <f t="shared" si="147"/>
        <v>3.5706503906626859</v>
      </c>
      <c r="H1602" s="115">
        <f t="shared" si="148"/>
        <v>0.58823529411764708</v>
      </c>
      <c r="I1602" s="80">
        <f>IF((A1602-Overview!$F$43)/365=ROUND((A1602-Overview!$F$43)/365,0),I1601*0.05,I1601+U1601)</f>
        <v>10896.631872203858</v>
      </c>
      <c r="J1602" s="70">
        <f>IF(D1602&lt;Overview!$F$16,1,'='!G1602/Overview!$F$26)</f>
        <v>154.57360998539767</v>
      </c>
      <c r="K1602" s="71">
        <f>IF(D1602&lt;Overview!$F$17,'='!G1602/Overview!$F$26,Overview!$F$33)</f>
        <v>9.1428571428571423</v>
      </c>
      <c r="L1602" s="72">
        <f t="shared" si="149"/>
        <v>9.1428571428571423</v>
      </c>
      <c r="M1602" s="81">
        <f>MIN(1,Overview!$F$44*F1602*(G1602-Overview!$F$25)^2+0.2)</f>
        <v>1</v>
      </c>
      <c r="N1602" s="48">
        <f>L1602*F1602*Overview!$F$8</f>
        <v>0.12482270400293095</v>
      </c>
      <c r="O1602" s="48">
        <f>F1602*Overview!$F$6</f>
        <v>2.3686817229354781E-3</v>
      </c>
      <c r="P1602" s="122">
        <f>N1602*(H1602/G1602-(1+Overview!$F$35/'='!G1602)/(Overview!$F$37*Overview!$F$33))/('='!H1602+Overview!$F$36)</f>
        <v>3.3624432826327201E-4</v>
      </c>
      <c r="Q1602" s="128">
        <f>(N1602/G1602-P1602)*H1602*Overview!$F$29*'='!G1602^3</f>
        <v>839.34404664705608</v>
      </c>
      <c r="R1602" s="57">
        <f t="shared" si="144"/>
        <v>0</v>
      </c>
      <c r="S1602" s="58">
        <f t="shared" si="145"/>
        <v>4.0020364735712154E-4</v>
      </c>
      <c r="T1602" s="58">
        <f>IF(D1602&lt;Overview!$F$18,(1-Overview!$F$9)*'='!Q1602-'='!D1602*'='!O1602,0)</f>
        <v>0</v>
      </c>
      <c r="U1602" s="54">
        <f>IF(D1602&gt;=Overview!$F$18,(1-Overview!$F$9)*'='!Q1602-Overview!$F$18*'='!O1602,0)</f>
        <v>71.092619241197355</v>
      </c>
      <c r="V1602" s="2"/>
      <c r="W1602" s="112">
        <f>G1602/Overview!$F$19</f>
        <v>5.2718889571278398</v>
      </c>
      <c r="X1602" s="60">
        <f>G1602^3*(1+H1602*Overview!$F$38)</f>
        <v>57.229502884176725</v>
      </c>
      <c r="Y1602" s="61">
        <f>G1602^3*Overview!$F$42*(1+Overview!$F$38*H1602)+I1602*Overview!$F$39/Overview!$F$40</f>
        <v>5.6241634445680369</v>
      </c>
    </row>
    <row r="1603" spans="1:25">
      <c r="A1603" s="34">
        <v>1600</v>
      </c>
      <c r="B1603">
        <v>1</v>
      </c>
      <c r="C1603">
        <v>24</v>
      </c>
      <c r="D1603" s="149">
        <f t="shared" si="146"/>
        <v>178.09744310451387</v>
      </c>
      <c r="E1603" s="125">
        <f>B1603/(B1603+Overview!$F$22)</f>
        <v>0.58823529411764708</v>
      </c>
      <c r="F1603" s="118">
        <f>EXP(Overview!$F$21/Overview!$F$5-Overview!$F$21/('='!C1603+273.15))</f>
        <v>1.2060497570954571</v>
      </c>
      <c r="G1603" s="77">
        <f t="shared" si="147"/>
        <v>3.571050594310043</v>
      </c>
      <c r="H1603" s="115">
        <f t="shared" si="148"/>
        <v>0.58823529411764708</v>
      </c>
      <c r="I1603" s="80">
        <f>IF((A1603-Overview!$F$43)/365=ROUND((A1603-Overview!$F$43)/365,0),I1602*0.05,I1602+U1602)</f>
        <v>10967.724491445055</v>
      </c>
      <c r="J1603" s="70">
        <f>IF(D1603&lt;Overview!$F$16,1,'='!G1603/Overview!$F$26)</f>
        <v>154.59093481861657</v>
      </c>
      <c r="K1603" s="71">
        <f>IF(D1603&lt;Overview!$F$17,'='!G1603/Overview!$F$26,Overview!$F$33)</f>
        <v>9.1428571428571423</v>
      </c>
      <c r="L1603" s="72">
        <f t="shared" si="149"/>
        <v>9.1428571428571423</v>
      </c>
      <c r="M1603" s="81">
        <f>MIN(1,Overview!$F$44*F1603*(G1603-Overview!$F$25)^2+0.2)</f>
        <v>1</v>
      </c>
      <c r="N1603" s="48">
        <f>L1603*F1603*Overview!$F$8</f>
        <v>0.12482270400293095</v>
      </c>
      <c r="O1603" s="48">
        <f>F1603*Overview!$F$6</f>
        <v>2.3686817229354781E-3</v>
      </c>
      <c r="P1603" s="122">
        <f>N1603*(H1603/G1603-(1+Overview!$F$35/'='!G1603)/(Overview!$F$37*Overview!$F$33))/('='!H1603+Overview!$F$36)</f>
        <v>3.3557138147010204E-4</v>
      </c>
      <c r="Q1603" s="128">
        <f>(N1603/G1603-P1603)*H1603*Overview!$F$29*'='!G1603^3</f>
        <v>839.54761303862097</v>
      </c>
      <c r="R1603" s="57">
        <f t="shared" ref="R1603:R1666" si="150">(E1603*M1603-H1603)*N1603/G1603</f>
        <v>0</v>
      </c>
      <c r="S1603" s="58">
        <f t="shared" ref="S1603:S1666" si="151">G1603*P1603/3</f>
        <v>3.9944746041074998E-4</v>
      </c>
      <c r="T1603" s="58">
        <f>IF(D1603&lt;Overview!$F$18,(1-Overview!$F$9)*'='!Q1603-'='!D1603*'='!O1603,0)</f>
        <v>0</v>
      </c>
      <c r="U1603" s="54">
        <f>IF(D1603&gt;=Overview!$F$18,(1-Overview!$F$9)*'='!Q1603-Overview!$F$18*'='!O1603,0)</f>
        <v>71.10996309775868</v>
      </c>
      <c r="V1603" s="2"/>
      <c r="W1603" s="112">
        <f>G1603/Overview!$F$19</f>
        <v>5.2724798380481959</v>
      </c>
      <c r="X1603" s="60">
        <f>G1603^3*(1+H1603*Overview!$F$38)</f>
        <v>57.248748136805375</v>
      </c>
      <c r="Y1603" s="61">
        <f>G1603^3*Overview!$F$42*(1+Overview!$F$38*H1603)+I1603*Overview!$F$39/Overview!$F$40</f>
        <v>5.6289848147589137</v>
      </c>
    </row>
    <row r="1604" spans="1:25">
      <c r="A1604" s="34">
        <v>1601</v>
      </c>
      <c r="B1604">
        <v>1</v>
      </c>
      <c r="C1604">
        <v>24</v>
      </c>
      <c r="D1604" s="149">
        <f t="shared" ref="D1604:D1667" si="152">D1603+T1603</f>
        <v>178.09744310451387</v>
      </c>
      <c r="E1604" s="125">
        <f>B1604/(B1604+Overview!$F$22)</f>
        <v>0.58823529411764708</v>
      </c>
      <c r="F1604" s="118">
        <f>EXP(Overview!$F$21/Overview!$F$5-Overview!$F$21/('='!C1604+273.15))</f>
        <v>1.2060497570954571</v>
      </c>
      <c r="G1604" s="77">
        <f t="shared" ref="G1604:G1667" si="153">G1603+S1603</f>
        <v>3.5714500417704538</v>
      </c>
      <c r="H1604" s="115">
        <f t="shared" ref="H1604:H1667" si="154">H1603+R1603</f>
        <v>0.58823529411764708</v>
      </c>
      <c r="I1604" s="80">
        <f>IF((A1604-Overview!$F$43)/365=ROUND((A1604-Overview!$F$43)/365,0),I1603*0.05,I1603+U1603)</f>
        <v>11038.834454542814</v>
      </c>
      <c r="J1604" s="70">
        <f>IF(D1604&lt;Overview!$F$16,1,'='!G1604/Overview!$F$26)</f>
        <v>154.60822691646987</v>
      </c>
      <c r="K1604" s="71">
        <f>IF(D1604&lt;Overview!$F$17,'='!G1604/Overview!$F$26,Overview!$F$33)</f>
        <v>9.1428571428571423</v>
      </c>
      <c r="L1604" s="72">
        <f t="shared" ref="L1604:L1667" si="155">IF(J1604=1,1,K1604)</f>
        <v>9.1428571428571423</v>
      </c>
      <c r="M1604" s="81">
        <f>MIN(1,Overview!$F$44*F1604*(G1604-Overview!$F$25)^2+0.2)</f>
        <v>1</v>
      </c>
      <c r="N1604" s="48">
        <f>L1604*F1604*Overview!$F$8</f>
        <v>0.12482270400293095</v>
      </c>
      <c r="O1604" s="48">
        <f>F1604*Overview!$F$6</f>
        <v>2.3686817229354781E-3</v>
      </c>
      <c r="P1604" s="122">
        <f>N1604*(H1604/G1604-(1+Overview!$F$35/'='!G1604)/(Overview!$F$37*Overview!$F$33))/('='!H1604+Overview!$F$36)</f>
        <v>3.3489985660225852E-4</v>
      </c>
      <c r="Q1604" s="128">
        <f>(N1604/G1604-P1604)*H1604*Overview!$F$29*'='!G1604^3</f>
        <v>839.75082270574569</v>
      </c>
      <c r="R1604" s="57">
        <f t="shared" si="150"/>
        <v>0</v>
      </c>
      <c r="S1604" s="58">
        <f t="shared" si="151"/>
        <v>3.9869270228368501E-4</v>
      </c>
      <c r="T1604" s="58">
        <f>IF(D1604&lt;Overview!$F$18,(1-Overview!$F$9)*'='!Q1604-'='!D1604*'='!O1604,0)</f>
        <v>0</v>
      </c>
      <c r="U1604" s="54">
        <f>IF(D1604&gt;=Overview!$F$18,(1-Overview!$F$9)*'='!Q1604-Overview!$F$18*'='!O1604,0)</f>
        <v>71.127276561397707</v>
      </c>
      <c r="V1604" s="2"/>
      <c r="W1604" s="112">
        <f>G1604/Overview!$F$19</f>
        <v>5.2730696024958714</v>
      </c>
      <c r="X1604" s="60">
        <f>G1604^3*(1+H1604*Overview!$F$38)</f>
        <v>57.267961327277106</v>
      </c>
      <c r="Y1604" s="61">
        <f>G1604^3*Overview!$F$42*(1+Overview!$F$38*H1604)+I1604*Overview!$F$39/Overview!$F$40</f>
        <v>5.6338040530250728</v>
      </c>
    </row>
    <row r="1605" spans="1:25">
      <c r="A1605" s="34">
        <v>1602</v>
      </c>
      <c r="B1605">
        <v>1</v>
      </c>
      <c r="C1605">
        <v>24</v>
      </c>
      <c r="D1605" s="149">
        <f t="shared" si="152"/>
        <v>178.09744310451387</v>
      </c>
      <c r="E1605" s="125">
        <f>B1605/(B1605+Overview!$F$22)</f>
        <v>0.58823529411764708</v>
      </c>
      <c r="F1605" s="118">
        <f>EXP(Overview!$F$21/Overview!$F$5-Overview!$F$21/('='!C1605+273.15))</f>
        <v>1.2060497570954571</v>
      </c>
      <c r="G1605" s="77">
        <f t="shared" si="153"/>
        <v>3.5718487344727374</v>
      </c>
      <c r="H1605" s="115">
        <f t="shared" si="154"/>
        <v>0.58823529411764708</v>
      </c>
      <c r="I1605" s="80">
        <f>IF((A1605-Overview!$F$43)/365=ROUND((A1605-Overview!$F$43)/365,0),I1604*0.05,I1604+U1604)</f>
        <v>11109.961731104211</v>
      </c>
      <c r="J1605" s="70">
        <f>IF(D1605&lt;Overview!$F$16,1,'='!G1605/Overview!$F$26)</f>
        <v>154.62548634081116</v>
      </c>
      <c r="K1605" s="71">
        <f>IF(D1605&lt;Overview!$F$17,'='!G1605/Overview!$F$26,Overview!$F$33)</f>
        <v>9.1428571428571423</v>
      </c>
      <c r="L1605" s="72">
        <f t="shared" si="155"/>
        <v>9.1428571428571423</v>
      </c>
      <c r="M1605" s="81">
        <f>MIN(1,Overview!$F$44*F1605*(G1605-Overview!$F$25)^2+0.2)</f>
        <v>1</v>
      </c>
      <c r="N1605" s="48">
        <f>L1605*F1605*Overview!$F$8</f>
        <v>0.12482270400293095</v>
      </c>
      <c r="O1605" s="48">
        <f>F1605*Overview!$F$6</f>
        <v>2.3686817229354781E-3</v>
      </c>
      <c r="P1605" s="122">
        <f>N1605*(H1605/G1605-(1+Overview!$F$35/'='!G1605)/(Overview!$F$37*Overview!$F$33))/('='!H1605+Overview!$F$36)</f>
        <v>3.342297503549576E-4</v>
      </c>
      <c r="Q1605" s="128">
        <f>(N1605/G1605-P1605)*H1605*Overview!$F$29*'='!G1605^3</f>
        <v>839.95367621822186</v>
      </c>
      <c r="R1605" s="57">
        <f t="shared" si="150"/>
        <v>0</v>
      </c>
      <c r="S1605" s="58">
        <f t="shared" si="151"/>
        <v>3.9793937027616475E-4</v>
      </c>
      <c r="T1605" s="58">
        <f>IF(D1605&lt;Overview!$F$18,(1-Overview!$F$9)*'='!Q1605-'='!D1605*'='!O1605,0)</f>
        <v>0</v>
      </c>
      <c r="U1605" s="54">
        <f>IF(D1605&gt;=Overview!$F$18,(1-Overview!$F$9)*'='!Q1605-Overview!$F$18*'='!O1605,0)</f>
        <v>71.144559680660677</v>
      </c>
      <c r="V1605" s="2"/>
      <c r="W1605" s="112">
        <f>G1605/Overview!$F$19</f>
        <v>5.2736582525804483</v>
      </c>
      <c r="X1605" s="60">
        <f>G1605^3*(1+H1605*Overview!$F$38)</f>
        <v>57.287142500411548</v>
      </c>
      <c r="Y1605" s="61">
        <f>G1605^3*Overview!$F$42*(1+Overview!$F$38*H1605)+I1605*Overview!$F$39/Overview!$F$40</f>
        <v>5.6386211620795681</v>
      </c>
    </row>
    <row r="1606" spans="1:25">
      <c r="A1606" s="34">
        <v>1603</v>
      </c>
      <c r="B1606">
        <v>1</v>
      </c>
      <c r="C1606">
        <v>24</v>
      </c>
      <c r="D1606" s="149">
        <f t="shared" si="152"/>
        <v>178.09744310451387</v>
      </c>
      <c r="E1606" s="125">
        <f>B1606/(B1606+Overview!$F$22)</f>
        <v>0.58823529411764708</v>
      </c>
      <c r="F1606" s="118">
        <f>EXP(Overview!$F$21/Overview!$F$5-Overview!$F$21/('='!C1606+273.15))</f>
        <v>1.2060497570954571</v>
      </c>
      <c r="G1606" s="77">
        <f t="shared" si="153"/>
        <v>3.5722466738430136</v>
      </c>
      <c r="H1606" s="115">
        <f t="shared" si="154"/>
        <v>0.58823529411764708</v>
      </c>
      <c r="I1606" s="80">
        <f>IF((A1606-Overview!$F$43)/365=ROUND((A1606-Overview!$F$43)/365,0),I1605*0.05,I1605+U1605)</f>
        <v>11181.106290784872</v>
      </c>
      <c r="J1606" s="70">
        <f>IF(D1606&lt;Overview!$F$16,1,'='!G1606/Overview!$F$26)</f>
        <v>154.64271315337723</v>
      </c>
      <c r="K1606" s="71">
        <f>IF(D1606&lt;Overview!$F$17,'='!G1606/Overview!$F$26,Overview!$F$33)</f>
        <v>9.1428571428571423</v>
      </c>
      <c r="L1606" s="72">
        <f t="shared" si="155"/>
        <v>9.1428571428571423</v>
      </c>
      <c r="M1606" s="81">
        <f>MIN(1,Overview!$F$44*F1606*(G1606-Overview!$F$25)^2+0.2)</f>
        <v>1</v>
      </c>
      <c r="N1606" s="48">
        <f>L1606*F1606*Overview!$F$8</f>
        <v>0.12482270400293095</v>
      </c>
      <c r="O1606" s="48">
        <f>F1606*Overview!$F$6</f>
        <v>2.3686817229354781E-3</v>
      </c>
      <c r="P1606" s="122">
        <f>N1606*(H1606/G1606-(1+Overview!$F$35/'='!G1606)/(Overview!$F$37*Overview!$F$33))/('='!H1606+Overview!$F$36)</f>
        <v>3.3356105943229905E-4</v>
      </c>
      <c r="Q1606" s="128">
        <f>(N1606/G1606-P1606)*H1606*Overview!$F$29*'='!G1606^3</f>
        <v>840.15617414515054</v>
      </c>
      <c r="R1606" s="57">
        <f t="shared" si="150"/>
        <v>0</v>
      </c>
      <c r="S1606" s="58">
        <f t="shared" si="151"/>
        <v>3.9718746169352734E-4</v>
      </c>
      <c r="T1606" s="58">
        <f>IF(D1606&lt;Overview!$F$18,(1-Overview!$F$9)*'='!Q1606-'='!D1606*'='!O1606,0)</f>
        <v>0</v>
      </c>
      <c r="U1606" s="54">
        <f>IF(D1606&gt;=Overview!$F$18,(1-Overview!$F$9)*'='!Q1606-Overview!$F$18*'='!O1606,0)</f>
        <v>71.161812504034998</v>
      </c>
      <c r="V1606" s="2"/>
      <c r="W1606" s="112">
        <f>G1606/Overview!$F$19</f>
        <v>5.2742457904075204</v>
      </c>
      <c r="X1606" s="60">
        <f>G1606^3*(1+H1606*Overview!$F$38)</f>
        <v>57.306291701000411</v>
      </c>
      <c r="Y1606" s="61">
        <f>G1606^3*Overview!$F$42*(1+Overview!$F$38*H1606)+I1606*Overview!$F$39/Overview!$F$40</f>
        <v>5.6434361446350518</v>
      </c>
    </row>
    <row r="1607" spans="1:25">
      <c r="A1607" s="34">
        <v>1604</v>
      </c>
      <c r="B1607">
        <v>1</v>
      </c>
      <c r="C1607">
        <v>24</v>
      </c>
      <c r="D1607" s="149">
        <f t="shared" si="152"/>
        <v>178.09744310451387</v>
      </c>
      <c r="E1607" s="125">
        <f>B1607/(B1607+Overview!$F$22)</f>
        <v>0.58823529411764708</v>
      </c>
      <c r="F1607" s="118">
        <f>EXP(Overview!$F$21/Overview!$F$5-Overview!$F$21/('='!C1607+273.15))</f>
        <v>1.2060497570954571</v>
      </c>
      <c r="G1607" s="77">
        <f t="shared" si="153"/>
        <v>3.5726438613047073</v>
      </c>
      <c r="H1607" s="115">
        <f t="shared" si="154"/>
        <v>0.58823529411764708</v>
      </c>
      <c r="I1607" s="80">
        <f>IF((A1607-Overview!$F$43)/365=ROUND((A1607-Overview!$F$43)/365,0),I1606*0.05,I1606+U1606)</f>
        <v>11252.268103288907</v>
      </c>
      <c r="J1607" s="70">
        <f>IF(D1607&lt;Overview!$F$16,1,'='!G1607/Overview!$F$26)</f>
        <v>154.65990741578821</v>
      </c>
      <c r="K1607" s="71">
        <f>IF(D1607&lt;Overview!$F$17,'='!G1607/Overview!$F$26,Overview!$F$33)</f>
        <v>9.1428571428571423</v>
      </c>
      <c r="L1607" s="72">
        <f t="shared" si="155"/>
        <v>9.1428571428571423</v>
      </c>
      <c r="M1607" s="81">
        <f>MIN(1,Overview!$F$44*F1607*(G1607-Overview!$F$25)^2+0.2)</f>
        <v>1</v>
      </c>
      <c r="N1607" s="48">
        <f>L1607*F1607*Overview!$F$8</f>
        <v>0.12482270400293095</v>
      </c>
      <c r="O1607" s="48">
        <f>F1607*Overview!$F$6</f>
        <v>2.3686817229354781E-3</v>
      </c>
      <c r="P1607" s="122">
        <f>N1607*(H1607/G1607-(1+Overview!$F$35/'='!G1607)/(Overview!$F$37*Overview!$F$33))/('='!H1607+Overview!$F$36)</f>
        <v>3.3289378054724182E-4</v>
      </c>
      <c r="Q1607" s="128">
        <f>(N1607/G1607-P1607)*H1607*Overview!$F$29*'='!G1607^3</f>
        <v>840.35831705494377</v>
      </c>
      <c r="R1607" s="57">
        <f t="shared" si="150"/>
        <v>0</v>
      </c>
      <c r="S1607" s="58">
        <f t="shared" si="151"/>
        <v>3.9643697384620659E-4</v>
      </c>
      <c r="T1607" s="58">
        <f>IF(D1607&lt;Overview!$F$18,(1-Overview!$F$9)*'='!Q1607-'='!D1607*'='!O1607,0)</f>
        <v>0</v>
      </c>
      <c r="U1607" s="54">
        <f>IF(D1607&gt;=Overview!$F$18,(1-Overview!$F$9)*'='!Q1607-Overview!$F$18*'='!O1607,0)</f>
        <v>71.179035079949386</v>
      </c>
      <c r="V1607" s="2"/>
      <c r="W1607" s="112">
        <f>G1607/Overview!$F$19</f>
        <v>5.2748322180787053</v>
      </c>
      <c r="X1607" s="60">
        <f>G1607^3*(1+H1607*Overview!$F$38)</f>
        <v>57.325408973807384</v>
      </c>
      <c r="Y1607" s="61">
        <f>G1607^3*Overview!$F$42*(1+Overview!$F$38*H1607)+I1607*Overview!$F$39/Overview!$F$40</f>
        <v>5.6482490034037642</v>
      </c>
    </row>
    <row r="1608" spans="1:25">
      <c r="A1608" s="34">
        <v>1605</v>
      </c>
      <c r="B1608">
        <v>1</v>
      </c>
      <c r="C1608">
        <v>24</v>
      </c>
      <c r="D1608" s="149">
        <f t="shared" si="152"/>
        <v>178.09744310451387</v>
      </c>
      <c r="E1608" s="125">
        <f>B1608/(B1608+Overview!$F$22)</f>
        <v>0.58823529411764708</v>
      </c>
      <c r="F1608" s="118">
        <f>EXP(Overview!$F$21/Overview!$F$5-Overview!$F$21/('='!C1608+273.15))</f>
        <v>1.2060497570954571</v>
      </c>
      <c r="G1608" s="77">
        <f t="shared" si="153"/>
        <v>3.5730402982785536</v>
      </c>
      <c r="H1608" s="115">
        <f t="shared" si="154"/>
        <v>0.58823529411764708</v>
      </c>
      <c r="I1608" s="80">
        <f>IF((A1608-Overview!$F$43)/365=ROUND((A1608-Overview!$F$43)/365,0),I1607*0.05,I1607+U1607)</f>
        <v>11323.447138368856</v>
      </c>
      <c r="J1608" s="70">
        <f>IF(D1608&lt;Overview!$F$16,1,'='!G1608/Overview!$F$26)</f>
        <v>154.67706918954778</v>
      </c>
      <c r="K1608" s="71">
        <f>IF(D1608&lt;Overview!$F$17,'='!G1608/Overview!$F$26,Overview!$F$33)</f>
        <v>9.1428571428571423</v>
      </c>
      <c r="L1608" s="72">
        <f t="shared" si="155"/>
        <v>9.1428571428571423</v>
      </c>
      <c r="M1608" s="81">
        <f>MIN(1,Overview!$F$44*F1608*(G1608-Overview!$F$25)^2+0.2)</f>
        <v>1</v>
      </c>
      <c r="N1608" s="48">
        <f>L1608*F1608*Overview!$F$8</f>
        <v>0.12482270400293095</v>
      </c>
      <c r="O1608" s="48">
        <f>F1608*Overview!$F$6</f>
        <v>2.3686817229354781E-3</v>
      </c>
      <c r="P1608" s="122">
        <f>N1608*(H1608/G1608-(1+Overview!$F$35/'='!G1608)/(Overview!$F$37*Overview!$F$33))/('='!H1608+Overview!$F$36)</f>
        <v>3.3222791042156777E-4</v>
      </c>
      <c r="Q1608" s="128">
        <f>(N1608/G1608-P1608)*H1608*Overview!$F$29*'='!G1608^3</f>
        <v>840.56010551532313</v>
      </c>
      <c r="R1608" s="57">
        <f t="shared" si="150"/>
        <v>0</v>
      </c>
      <c r="S1608" s="58">
        <f t="shared" si="151"/>
        <v>3.95687904049713E-4</v>
      </c>
      <c r="T1608" s="58">
        <f>IF(D1608&lt;Overview!$F$18,(1-Overview!$F$9)*'='!Q1608-'='!D1608*'='!O1608,0)</f>
        <v>0</v>
      </c>
      <c r="U1608" s="54">
        <f>IF(D1608&gt;=Overview!$F$18,(1-Overview!$F$9)*'='!Q1608-Overview!$F$18*'='!O1608,0)</f>
        <v>71.196227456773698</v>
      </c>
      <c r="V1608" s="2"/>
      <c r="W1608" s="112">
        <f>G1608/Overview!$F$19</f>
        <v>5.2754175376916486</v>
      </c>
      <c r="X1608" s="60">
        <f>G1608^3*(1+H1608*Overview!$F$38)</f>
        <v>57.344494363567946</v>
      </c>
      <c r="Y1608" s="61">
        <f>G1608^3*Overview!$F$42*(1+Overview!$F$38*H1608)+I1608*Overview!$F$39/Overview!$F$40</f>
        <v>5.6530597410975076</v>
      </c>
    </row>
    <row r="1609" spans="1:25">
      <c r="A1609" s="34">
        <v>1606</v>
      </c>
      <c r="B1609">
        <v>1</v>
      </c>
      <c r="C1609">
        <v>24</v>
      </c>
      <c r="D1609" s="149">
        <f t="shared" si="152"/>
        <v>178.09744310451387</v>
      </c>
      <c r="E1609" s="125">
        <f>B1609/(B1609+Overview!$F$22)</f>
        <v>0.58823529411764708</v>
      </c>
      <c r="F1609" s="118">
        <f>EXP(Overview!$F$21/Overview!$F$5-Overview!$F$21/('='!C1609+273.15))</f>
        <v>1.2060497570954571</v>
      </c>
      <c r="G1609" s="77">
        <f t="shared" si="153"/>
        <v>3.5734359861826035</v>
      </c>
      <c r="H1609" s="115">
        <f t="shared" si="154"/>
        <v>0.58823529411764708</v>
      </c>
      <c r="I1609" s="80">
        <f>IF((A1609-Overview!$F$43)/365=ROUND((A1609-Overview!$F$43)/365,0),I1608*0.05,I1608+U1608)</f>
        <v>11394.64336582563</v>
      </c>
      <c r="J1609" s="70">
        <f>IF(D1609&lt;Overview!$F$16,1,'='!G1609/Overview!$F$26)</f>
        <v>154.69419853604344</v>
      </c>
      <c r="K1609" s="71">
        <f>IF(D1609&lt;Overview!$F$17,'='!G1609/Overview!$F$26,Overview!$F$33)</f>
        <v>9.1428571428571423</v>
      </c>
      <c r="L1609" s="72">
        <f t="shared" si="155"/>
        <v>9.1428571428571423</v>
      </c>
      <c r="M1609" s="81">
        <f>MIN(1,Overview!$F$44*F1609*(G1609-Overview!$F$25)^2+0.2)</f>
        <v>1</v>
      </c>
      <c r="N1609" s="48">
        <f>L1609*F1609*Overview!$F$8</f>
        <v>0.12482270400293095</v>
      </c>
      <c r="O1609" s="48">
        <f>F1609*Overview!$F$6</f>
        <v>2.3686817229354781E-3</v>
      </c>
      <c r="P1609" s="122">
        <f>N1609*(H1609/G1609-(1+Overview!$F$35/'='!G1609)/(Overview!$F$37*Overview!$F$33))/('='!H1609+Overview!$F$36)</f>
        <v>3.3156344578586129E-4</v>
      </c>
      <c r="Q1609" s="128">
        <f>(N1609/G1609-P1609)*H1609*Overview!$F$29*'='!G1609^3</f>
        <v>840.7615400933214</v>
      </c>
      <c r="R1609" s="57">
        <f t="shared" si="150"/>
        <v>0</v>
      </c>
      <c r="S1609" s="58">
        <f t="shared" si="151"/>
        <v>3.9494024962463383E-4</v>
      </c>
      <c r="T1609" s="58">
        <f>IF(D1609&lt;Overview!$F$18,(1-Overview!$F$9)*'='!Q1609-'='!D1609*'='!O1609,0)</f>
        <v>0</v>
      </c>
      <c r="U1609" s="54">
        <f>IF(D1609&gt;=Overview!$F$18,(1-Overview!$F$9)*'='!Q1609-Overview!$F$18*'='!O1609,0)</f>
        <v>71.213389682819155</v>
      </c>
      <c r="V1609" s="2"/>
      <c r="W1609" s="112">
        <f>G1609/Overview!$F$19</f>
        <v>5.2760017513400319</v>
      </c>
      <c r="X1609" s="60">
        <f>G1609^3*(1+H1609*Overview!$F$38)</f>
        <v>57.363547914989297</v>
      </c>
      <c r="Y1609" s="61">
        <f>G1609^3*Overview!$F$42*(1+Overview!$F$38*H1609)+I1609*Overview!$F$39/Overview!$F$40</f>
        <v>5.6578683604276412</v>
      </c>
    </row>
    <row r="1610" spans="1:25">
      <c r="A1610" s="34">
        <v>1607</v>
      </c>
      <c r="B1610">
        <v>1</v>
      </c>
      <c r="C1610">
        <v>24</v>
      </c>
      <c r="D1610" s="149">
        <f t="shared" si="152"/>
        <v>178.09744310451387</v>
      </c>
      <c r="E1610" s="125">
        <f>B1610/(B1610+Overview!$F$22)</f>
        <v>0.58823529411764708</v>
      </c>
      <c r="F1610" s="118">
        <f>EXP(Overview!$F$21/Overview!$F$5-Overview!$F$21/('='!C1610+273.15))</f>
        <v>1.2060497570954571</v>
      </c>
      <c r="G1610" s="77">
        <f t="shared" si="153"/>
        <v>3.5738309264322283</v>
      </c>
      <c r="H1610" s="115">
        <f t="shared" si="154"/>
        <v>0.58823529411764708</v>
      </c>
      <c r="I1610" s="80">
        <f>IF((A1610-Overview!$F$43)/365=ROUND((A1610-Overview!$F$43)/365,0),I1609*0.05,I1609+U1609)</f>
        <v>11465.85675550845</v>
      </c>
      <c r="J1610" s="70">
        <f>IF(D1610&lt;Overview!$F$16,1,'='!G1610/Overview!$F$26)</f>
        <v>154.7112955165467</v>
      </c>
      <c r="K1610" s="71">
        <f>IF(D1610&lt;Overview!$F$17,'='!G1610/Overview!$F$26,Overview!$F$33)</f>
        <v>9.1428571428571423</v>
      </c>
      <c r="L1610" s="72">
        <f t="shared" si="155"/>
        <v>9.1428571428571423</v>
      </c>
      <c r="M1610" s="81">
        <f>MIN(1,Overview!$F$44*F1610*(G1610-Overview!$F$25)^2+0.2)</f>
        <v>1</v>
      </c>
      <c r="N1610" s="48">
        <f>L1610*F1610*Overview!$F$8</f>
        <v>0.12482270400293095</v>
      </c>
      <c r="O1610" s="48">
        <f>F1610*Overview!$F$6</f>
        <v>2.3686817229354781E-3</v>
      </c>
      <c r="P1610" s="122">
        <f>N1610*(H1610/G1610-(1+Overview!$F$35/'='!G1610)/(Overview!$F$37*Overview!$F$33))/('='!H1610+Overview!$F$36)</f>
        <v>3.3090038337947402E-4</v>
      </c>
      <c r="Q1610" s="128">
        <f>(N1610/G1610-P1610)*H1610*Overview!$F$29*'='!G1610^3</f>
        <v>840.96262135528025</v>
      </c>
      <c r="R1610" s="57">
        <f t="shared" si="150"/>
        <v>0</v>
      </c>
      <c r="S1610" s="58">
        <f t="shared" si="151"/>
        <v>3.9419400789661506E-4</v>
      </c>
      <c r="T1610" s="58">
        <f>IF(D1610&lt;Overview!$F$18,(1-Overview!$F$9)*'='!Q1610-'='!D1610*'='!O1610,0)</f>
        <v>0</v>
      </c>
      <c r="U1610" s="54">
        <f>IF(D1610&gt;=Overview!$F$18,(1-Overview!$F$9)*'='!Q1610-Overview!$F$18*'='!O1610,0)</f>
        <v>71.230521806338047</v>
      </c>
      <c r="V1610" s="2"/>
      <c r="W1610" s="112">
        <f>G1610/Overview!$F$19</f>
        <v>5.276584861113581</v>
      </c>
      <c r="X1610" s="60">
        <f>G1610^3*(1+H1610*Overview!$F$38)</f>
        <v>57.382569672750137</v>
      </c>
      <c r="Y1610" s="61">
        <f>G1610^3*Overview!$F$42*(1+Overview!$F$38*H1610)+I1610*Overview!$F$39/Overview!$F$40</f>
        <v>5.6626748641050613</v>
      </c>
    </row>
    <row r="1611" spans="1:25">
      <c r="A1611" s="34">
        <v>1608</v>
      </c>
      <c r="B1611">
        <v>1</v>
      </c>
      <c r="C1611">
        <v>24</v>
      </c>
      <c r="D1611" s="149">
        <f t="shared" si="152"/>
        <v>178.09744310451387</v>
      </c>
      <c r="E1611" s="125">
        <f>B1611/(B1611+Overview!$F$22)</f>
        <v>0.58823529411764708</v>
      </c>
      <c r="F1611" s="118">
        <f>EXP(Overview!$F$21/Overview!$F$5-Overview!$F$21/('='!C1611+273.15))</f>
        <v>1.2060497570954571</v>
      </c>
      <c r="G1611" s="77">
        <f t="shared" si="153"/>
        <v>3.5742251204401247</v>
      </c>
      <c r="H1611" s="115">
        <f t="shared" si="154"/>
        <v>0.58823529411764708</v>
      </c>
      <c r="I1611" s="80">
        <f>IF((A1611-Overview!$F$43)/365=ROUND((A1611-Overview!$F$43)/365,0),I1610*0.05,I1610+U1610)</f>
        <v>11537.087277314788</v>
      </c>
      <c r="J1611" s="70">
        <f>IF(D1611&lt;Overview!$F$16,1,'='!G1611/Overview!$F$26)</f>
        <v>154.72836019221319</v>
      </c>
      <c r="K1611" s="71">
        <f>IF(D1611&lt;Overview!$F$17,'='!G1611/Overview!$F$26,Overview!$F$33)</f>
        <v>9.1428571428571423</v>
      </c>
      <c r="L1611" s="72">
        <f t="shared" si="155"/>
        <v>9.1428571428571423</v>
      </c>
      <c r="M1611" s="81">
        <f>MIN(1,Overview!$F$44*F1611*(G1611-Overview!$F$25)^2+0.2)</f>
        <v>1</v>
      </c>
      <c r="N1611" s="48">
        <f>L1611*F1611*Overview!$F$8</f>
        <v>0.12482270400293095</v>
      </c>
      <c r="O1611" s="48">
        <f>F1611*Overview!$F$6</f>
        <v>2.3686817229354781E-3</v>
      </c>
      <c r="P1611" s="122">
        <f>N1611*(H1611/G1611-(1+Overview!$F$35/'='!G1611)/(Overview!$F$37*Overview!$F$33))/('='!H1611+Overview!$F$36)</f>
        <v>3.3023871995050357E-4</v>
      </c>
      <c r="Q1611" s="128">
        <f>(N1611/G1611-P1611)*H1611*Overview!$F$29*'='!G1611^3</f>
        <v>841.16334986685126</v>
      </c>
      <c r="R1611" s="57">
        <f t="shared" si="150"/>
        <v>0</v>
      </c>
      <c r="S1611" s="58">
        <f t="shared" si="151"/>
        <v>3.9344917619636043E-4</v>
      </c>
      <c r="T1611" s="58">
        <f>IF(D1611&lt;Overview!$F$18,(1-Overview!$F$9)*'='!Q1611-'='!D1611*'='!O1611,0)</f>
        <v>0</v>
      </c>
      <c r="U1611" s="54">
        <f>IF(D1611&gt;=Overview!$F$18,(1-Overview!$F$9)*'='!Q1611-Overview!$F$18*'='!O1611,0)</f>
        <v>71.2476238755239</v>
      </c>
      <c r="V1611" s="2"/>
      <c r="W1611" s="112">
        <f>G1611/Overview!$F$19</f>
        <v>5.2771668690980729</v>
      </c>
      <c r="X1611" s="60">
        <f>G1611^3*(1+H1611*Overview!$F$38)</f>
        <v>57.401559681500508</v>
      </c>
      <c r="Y1611" s="61">
        <f>G1611^3*Overview!$F$42*(1+Overview!$F$38*H1611)+I1611*Overview!$F$39/Overview!$F$40</f>
        <v>5.6674792548401784</v>
      </c>
    </row>
    <row r="1612" spans="1:25">
      <c r="A1612" s="34">
        <v>1609</v>
      </c>
      <c r="B1612">
        <v>1</v>
      </c>
      <c r="C1612">
        <v>24</v>
      </c>
      <c r="D1612" s="149">
        <f t="shared" si="152"/>
        <v>178.09744310451387</v>
      </c>
      <c r="E1612" s="125">
        <f>B1612/(B1612+Overview!$F$22)</f>
        <v>0.58823529411764708</v>
      </c>
      <c r="F1612" s="118">
        <f>EXP(Overview!$F$21/Overview!$F$5-Overview!$F$21/('='!C1612+273.15))</f>
        <v>1.2060497570954571</v>
      </c>
      <c r="G1612" s="77">
        <f t="shared" si="153"/>
        <v>3.5746185696163213</v>
      </c>
      <c r="H1612" s="115">
        <f t="shared" si="154"/>
        <v>0.58823529411764708</v>
      </c>
      <c r="I1612" s="80">
        <f>IF((A1612-Overview!$F$43)/365=ROUND((A1612-Overview!$F$43)/365,0),I1611*0.05,I1611+U1611)</f>
        <v>11608.334901190312</v>
      </c>
      <c r="J1612" s="70">
        <f>IF(D1612&lt;Overview!$F$16,1,'='!G1612/Overview!$F$26)</f>
        <v>154.74539262408317</v>
      </c>
      <c r="K1612" s="71">
        <f>IF(D1612&lt;Overview!$F$17,'='!G1612/Overview!$F$26,Overview!$F$33)</f>
        <v>9.1428571428571423</v>
      </c>
      <c r="L1612" s="72">
        <f t="shared" si="155"/>
        <v>9.1428571428571423</v>
      </c>
      <c r="M1612" s="81">
        <f>MIN(1,Overview!$F$44*F1612*(G1612-Overview!$F$25)^2+0.2)</f>
        <v>1</v>
      </c>
      <c r="N1612" s="48">
        <f>L1612*F1612*Overview!$F$8</f>
        <v>0.12482270400293095</v>
      </c>
      <c r="O1612" s="48">
        <f>F1612*Overview!$F$6</f>
        <v>2.3686817229354781E-3</v>
      </c>
      <c r="P1612" s="122">
        <f>N1612*(H1612/G1612-(1+Overview!$F$35/'='!G1612)/(Overview!$F$37*Overview!$F$33))/('='!H1612+Overview!$F$36)</f>
        <v>3.2957845225575815E-4</v>
      </c>
      <c r="Q1612" s="128">
        <f>(N1612/G1612-P1612)*H1612*Overview!$F$29*'='!G1612^3</f>
        <v>841.36372619299686</v>
      </c>
      <c r="R1612" s="57">
        <f t="shared" si="150"/>
        <v>0</v>
      </c>
      <c r="S1612" s="58">
        <f t="shared" si="151"/>
        <v>3.9270575185961306E-4</v>
      </c>
      <c r="T1612" s="58">
        <f>IF(D1612&lt;Overview!$F$18,(1-Overview!$F$9)*'='!Q1612-'='!D1612*'='!O1612,0)</f>
        <v>0</v>
      </c>
      <c r="U1612" s="54">
        <f>IF(D1612&gt;=Overview!$F$18,(1-Overview!$F$9)*'='!Q1612-Overview!$F$18*'='!O1612,0)</f>
        <v>71.264695938511508</v>
      </c>
      <c r="V1612" s="2"/>
      <c r="W1612" s="112">
        <f>G1612/Overview!$F$19</f>
        <v>5.2777477773753452</v>
      </c>
      <c r="X1612" s="60">
        <f>G1612^3*(1+H1612*Overview!$F$38)</f>
        <v>57.420517985861807</v>
      </c>
      <c r="Y1612" s="61">
        <f>G1612^3*Overview!$F$42*(1+Overview!$F$38*H1612)+I1612*Overview!$F$39/Overview!$F$40</f>
        <v>5.6722815353429228</v>
      </c>
    </row>
    <row r="1613" spans="1:25">
      <c r="A1613" s="34">
        <v>1610</v>
      </c>
      <c r="B1613">
        <v>1</v>
      </c>
      <c r="C1613">
        <v>24</v>
      </c>
      <c r="D1613" s="149">
        <f t="shared" si="152"/>
        <v>178.09744310451387</v>
      </c>
      <c r="E1613" s="125">
        <f>B1613/(B1613+Overview!$F$22)</f>
        <v>0.58823529411764708</v>
      </c>
      <c r="F1613" s="118">
        <f>EXP(Overview!$F$21/Overview!$F$5-Overview!$F$21/('='!C1613+273.15))</f>
        <v>1.2060497570954571</v>
      </c>
      <c r="G1613" s="77">
        <f t="shared" si="153"/>
        <v>3.5750112753681811</v>
      </c>
      <c r="H1613" s="115">
        <f t="shared" si="154"/>
        <v>0.58823529411764708</v>
      </c>
      <c r="I1613" s="80">
        <f>IF((A1613-Overview!$F$43)/365=ROUND((A1613-Overview!$F$43)/365,0),I1612*0.05,I1612+U1612)</f>
        <v>11679.599597128823</v>
      </c>
      <c r="J1613" s="70">
        <f>IF(D1613&lt;Overview!$F$16,1,'='!G1613/Overview!$F$26)</f>
        <v>154.76239287308144</v>
      </c>
      <c r="K1613" s="71">
        <f>IF(D1613&lt;Overview!$F$17,'='!G1613/Overview!$F$26,Overview!$F$33)</f>
        <v>9.1428571428571423</v>
      </c>
      <c r="L1613" s="72">
        <f t="shared" si="155"/>
        <v>9.1428571428571423</v>
      </c>
      <c r="M1613" s="81">
        <f>MIN(1,Overview!$F$44*F1613*(G1613-Overview!$F$25)^2+0.2)</f>
        <v>1</v>
      </c>
      <c r="N1613" s="48">
        <f>L1613*F1613*Overview!$F$8</f>
        <v>0.12482270400293095</v>
      </c>
      <c r="O1613" s="48">
        <f>F1613*Overview!$F$6</f>
        <v>2.3686817229354781E-3</v>
      </c>
      <c r="P1613" s="122">
        <f>N1613*(H1613/G1613-(1+Overview!$F$35/'='!G1613)/(Overview!$F$37*Overview!$F$33))/('='!H1613+Overview!$F$36)</f>
        <v>3.2891957706073302E-4</v>
      </c>
      <c r="Q1613" s="128">
        <f>(N1613/G1613-P1613)*H1613*Overview!$F$29*'='!G1613^3</f>
        <v>841.56375089798826</v>
      </c>
      <c r="R1613" s="57">
        <f t="shared" si="150"/>
        <v>0</v>
      </c>
      <c r="S1613" s="58">
        <f t="shared" si="151"/>
        <v>3.9196373222715125E-4</v>
      </c>
      <c r="T1613" s="58">
        <f>IF(D1613&lt;Overview!$F$18,(1-Overview!$F$9)*'='!Q1613-'='!D1613*'='!O1613,0)</f>
        <v>0</v>
      </c>
      <c r="U1613" s="54">
        <f>IF(D1613&gt;=Overview!$F$18,(1-Overview!$F$9)*'='!Q1613-Overview!$F$18*'='!O1613,0)</f>
        <v>71.281738043376777</v>
      </c>
      <c r="V1613" s="2"/>
      <c r="W1613" s="112">
        <f>G1613/Overview!$F$19</f>
        <v>5.2783275880233003</v>
      </c>
      <c r="X1613" s="60">
        <f>G1613^3*(1+H1613*Overview!$F$38)</f>
        <v>57.439444630426458</v>
      </c>
      <c r="Y1613" s="61">
        <f>G1613^3*Overview!$F$42*(1+Overview!$F$38*H1613)+I1613*Overview!$F$39/Overview!$F$40</f>
        <v>5.6770817083227056</v>
      </c>
    </row>
    <row r="1614" spans="1:25">
      <c r="A1614" s="34">
        <v>1611</v>
      </c>
      <c r="B1614">
        <v>1</v>
      </c>
      <c r="C1614">
        <v>24</v>
      </c>
      <c r="D1614" s="149">
        <f t="shared" si="152"/>
        <v>178.09744310451387</v>
      </c>
      <c r="E1614" s="125">
        <f>B1614/(B1614+Overview!$F$22)</f>
        <v>0.58823529411764708</v>
      </c>
      <c r="F1614" s="118">
        <f>EXP(Overview!$F$21/Overview!$F$5-Overview!$F$21/('='!C1614+273.15))</f>
        <v>1.2060497570954571</v>
      </c>
      <c r="G1614" s="77">
        <f t="shared" si="153"/>
        <v>3.575403239100408</v>
      </c>
      <c r="H1614" s="115">
        <f t="shared" si="154"/>
        <v>0.58823529411764708</v>
      </c>
      <c r="I1614" s="80">
        <f>IF((A1614-Overview!$F$43)/365=ROUND((A1614-Overview!$F$43)/365,0),I1613*0.05,I1613+U1613)</f>
        <v>11750.8813351722</v>
      </c>
      <c r="J1614" s="70">
        <f>IF(D1614&lt;Overview!$F$16,1,'='!G1614/Overview!$F$26)</f>
        <v>154.77936100001767</v>
      </c>
      <c r="K1614" s="71">
        <f>IF(D1614&lt;Overview!$F$17,'='!G1614/Overview!$F$26,Overview!$F$33)</f>
        <v>9.1428571428571423</v>
      </c>
      <c r="L1614" s="72">
        <f t="shared" si="155"/>
        <v>9.1428571428571423</v>
      </c>
      <c r="M1614" s="81">
        <f>MIN(1,Overview!$F$44*F1614*(G1614-Overview!$F$25)^2+0.2)</f>
        <v>1</v>
      </c>
      <c r="N1614" s="48">
        <f>L1614*F1614*Overview!$F$8</f>
        <v>0.12482270400293095</v>
      </c>
      <c r="O1614" s="48">
        <f>F1614*Overview!$F$6</f>
        <v>2.3686817229354781E-3</v>
      </c>
      <c r="P1614" s="122">
        <f>N1614*(H1614/G1614-(1+Overview!$F$35/'='!G1614)/(Overview!$F$37*Overview!$F$33))/('='!H1614+Overview!$F$36)</f>
        <v>3.2826209113958574E-4</v>
      </c>
      <c r="Q1614" s="128">
        <f>(N1614/G1614-P1614)*H1614*Overview!$F$29*'='!G1614^3</f>
        <v>841.763424545406</v>
      </c>
      <c r="R1614" s="57">
        <f t="shared" si="150"/>
        <v>0</v>
      </c>
      <c r="S1614" s="58">
        <f t="shared" si="151"/>
        <v>3.9122311464478277E-4</v>
      </c>
      <c r="T1614" s="58">
        <f>IF(D1614&lt;Overview!$F$18,(1-Overview!$F$9)*'='!Q1614-'='!D1614*'='!O1614,0)</f>
        <v>0</v>
      </c>
      <c r="U1614" s="54">
        <f>IF(D1614&gt;=Overview!$F$18,(1-Overview!$F$9)*'='!Q1614-Overview!$F$18*'='!O1614,0)</f>
        <v>71.298750238136762</v>
      </c>
      <c r="V1614" s="2"/>
      <c r="W1614" s="112">
        <f>G1614/Overview!$F$19</f>
        <v>5.2789063031159129</v>
      </c>
      <c r="X1614" s="60">
        <f>G1614^3*(1+H1614*Overview!$F$38)</f>
        <v>57.458339659757826</v>
      </c>
      <c r="Y1614" s="61">
        <f>G1614^3*Overview!$F$42*(1+Overview!$F$38*H1614)+I1614*Overview!$F$39/Overview!$F$40</f>
        <v>5.6818797764884152</v>
      </c>
    </row>
    <row r="1615" spans="1:25">
      <c r="A1615" s="34">
        <v>1612</v>
      </c>
      <c r="B1615">
        <v>1</v>
      </c>
      <c r="C1615">
        <v>24</v>
      </c>
      <c r="D1615" s="149">
        <f t="shared" si="152"/>
        <v>178.09744310451387</v>
      </c>
      <c r="E1615" s="125">
        <f>B1615/(B1615+Overview!$F$22)</f>
        <v>0.58823529411764708</v>
      </c>
      <c r="F1615" s="118">
        <f>EXP(Overview!$F$21/Overview!$F$5-Overview!$F$21/('='!C1615+273.15))</f>
        <v>1.2060497570954571</v>
      </c>
      <c r="G1615" s="77">
        <f t="shared" si="153"/>
        <v>3.5757944622150526</v>
      </c>
      <c r="H1615" s="115">
        <f t="shared" si="154"/>
        <v>0.58823529411764708</v>
      </c>
      <c r="I1615" s="80">
        <f>IF((A1615-Overview!$F$43)/365=ROUND((A1615-Overview!$F$43)/365,0),I1614*0.05,I1614+U1614)</f>
        <v>11822.180085410337</v>
      </c>
      <c r="J1615" s="70">
        <f>IF(D1615&lt;Overview!$F$16,1,'='!G1615/Overview!$F$26)</f>
        <v>154.79629706558669</v>
      </c>
      <c r="K1615" s="71">
        <f>IF(D1615&lt;Overview!$F$17,'='!G1615/Overview!$F$26,Overview!$F$33)</f>
        <v>9.1428571428571423</v>
      </c>
      <c r="L1615" s="72">
        <f t="shared" si="155"/>
        <v>9.1428571428571423</v>
      </c>
      <c r="M1615" s="81">
        <f>MIN(1,Overview!$F$44*F1615*(G1615-Overview!$F$25)^2+0.2)</f>
        <v>1</v>
      </c>
      <c r="N1615" s="48">
        <f>L1615*F1615*Overview!$F$8</f>
        <v>0.12482270400293095</v>
      </c>
      <c r="O1615" s="48">
        <f>F1615*Overview!$F$6</f>
        <v>2.3686817229354781E-3</v>
      </c>
      <c r="P1615" s="122">
        <f>N1615*(H1615/G1615-(1+Overview!$F$35/'='!G1615)/(Overview!$F$37*Overview!$F$33))/('='!H1615+Overview!$F$36)</f>
        <v>3.2760599127509805E-4</v>
      </c>
      <c r="Q1615" s="128">
        <f>(N1615/G1615-P1615)*H1615*Overview!$F$29*'='!G1615^3</f>
        <v>841.96274769814067</v>
      </c>
      <c r="R1615" s="57">
        <f t="shared" si="150"/>
        <v>0</v>
      </c>
      <c r="S1615" s="58">
        <f t="shared" si="151"/>
        <v>3.9048389646332285E-4</v>
      </c>
      <c r="T1615" s="58">
        <f>IF(D1615&lt;Overview!$F$18,(1-Overview!$F$9)*'='!Q1615-'='!D1615*'='!O1615,0)</f>
        <v>0</v>
      </c>
      <c r="U1615" s="54">
        <f>IF(D1615&gt;=Overview!$F$18,(1-Overview!$F$9)*'='!Q1615-Overview!$F$18*'='!O1615,0)</f>
        <v>71.315732570749759</v>
      </c>
      <c r="V1615" s="2"/>
      <c r="W1615" s="112">
        <f>G1615/Overview!$F$19</f>
        <v>5.2794839247232428</v>
      </c>
      <c r="X1615" s="60">
        <f>G1615^3*(1+H1615*Overview!$F$38)</f>
        <v>57.477203118390165</v>
      </c>
      <c r="Y1615" s="61">
        <f>G1615^3*Overview!$F$42*(1+Overview!$F$38*H1615)+I1615*Overview!$F$39/Overview!$F$40</f>
        <v>5.6866757425484007</v>
      </c>
    </row>
    <row r="1616" spans="1:25">
      <c r="A1616" s="34">
        <v>1613</v>
      </c>
      <c r="B1616">
        <v>1</v>
      </c>
      <c r="C1616">
        <v>24</v>
      </c>
      <c r="D1616" s="149">
        <f t="shared" si="152"/>
        <v>178.09744310451387</v>
      </c>
      <c r="E1616" s="125">
        <f>B1616/(B1616+Overview!$F$22)</f>
        <v>0.58823529411764708</v>
      </c>
      <c r="F1616" s="118">
        <f>EXP(Overview!$F$21/Overview!$F$5-Overview!$F$21/('='!C1616+273.15))</f>
        <v>1.2060497570954571</v>
      </c>
      <c r="G1616" s="77">
        <f t="shared" si="153"/>
        <v>3.5761849461115158</v>
      </c>
      <c r="H1616" s="115">
        <f t="shared" si="154"/>
        <v>0.58823529411764708</v>
      </c>
      <c r="I1616" s="80">
        <f>IF((A1616-Overview!$F$43)/365=ROUND((A1616-Overview!$F$43)/365,0),I1615*0.05,I1615+U1615)</f>
        <v>11893.495817981086</v>
      </c>
      <c r="J1616" s="70">
        <f>IF(D1616&lt;Overview!$F$16,1,'='!G1616/Overview!$F$26)</f>
        <v>154.81320113036867</v>
      </c>
      <c r="K1616" s="71">
        <f>IF(D1616&lt;Overview!$F$17,'='!G1616/Overview!$F$26,Overview!$F$33)</f>
        <v>9.1428571428571423</v>
      </c>
      <c r="L1616" s="72">
        <f t="shared" si="155"/>
        <v>9.1428571428571423</v>
      </c>
      <c r="M1616" s="81">
        <f>MIN(1,Overview!$F$44*F1616*(G1616-Overview!$F$25)^2+0.2)</f>
        <v>1</v>
      </c>
      <c r="N1616" s="48">
        <f>L1616*F1616*Overview!$F$8</f>
        <v>0.12482270400293095</v>
      </c>
      <c r="O1616" s="48">
        <f>F1616*Overview!$F$6</f>
        <v>2.3686817229354781E-3</v>
      </c>
      <c r="P1616" s="122">
        <f>N1616*(H1616/G1616-(1+Overview!$F$35/'='!G1616)/(Overview!$F$37*Overview!$F$33))/('='!H1616+Overview!$F$36)</f>
        <v>3.2695127425865742E-4</v>
      </c>
      <c r="Q1616" s="128">
        <f>(N1616/G1616-P1616)*H1616*Overview!$F$29*'='!G1616^3</f>
        <v>842.16172091839246</v>
      </c>
      <c r="R1616" s="57">
        <f t="shared" si="150"/>
        <v>0</v>
      </c>
      <c r="S1616" s="58">
        <f t="shared" si="151"/>
        <v>3.8974607503859606E-4</v>
      </c>
      <c r="T1616" s="58">
        <f>IF(D1616&lt;Overview!$F$18,(1-Overview!$F$9)*'='!Q1616-'='!D1616*'='!O1616,0)</f>
        <v>0</v>
      </c>
      <c r="U1616" s="54">
        <f>IF(D1616&gt;=Overview!$F$18,(1-Overview!$F$9)*'='!Q1616-Overview!$F$18*'='!O1616,0)</f>
        <v>71.332685089115216</v>
      </c>
      <c r="V1616" s="2"/>
      <c r="W1616" s="112">
        <f>G1616/Overview!$F$19</f>
        <v>5.2800604549114363</v>
      </c>
      <c r="X1616" s="60">
        <f>G1616^3*(1+H1616*Overview!$F$38)</f>
        <v>57.496035050828411</v>
      </c>
      <c r="Y1616" s="61">
        <f>G1616^3*Overview!$F$42*(1+Overview!$F$38*H1616)+I1616*Overview!$F$39/Overview!$F$40</f>
        <v>5.6914696092104613</v>
      </c>
    </row>
    <row r="1617" spans="1:25">
      <c r="A1617" s="34">
        <v>1614</v>
      </c>
      <c r="B1617">
        <v>1</v>
      </c>
      <c r="C1617">
        <v>24</v>
      </c>
      <c r="D1617" s="149">
        <f t="shared" si="152"/>
        <v>178.09744310451387</v>
      </c>
      <c r="E1617" s="125">
        <f>B1617/(B1617+Overview!$F$22)</f>
        <v>0.58823529411764708</v>
      </c>
      <c r="F1617" s="118">
        <f>EXP(Overview!$F$21/Overview!$F$5-Overview!$F$21/('='!C1617+273.15))</f>
        <v>1.2060497570954571</v>
      </c>
      <c r="G1617" s="77">
        <f t="shared" si="153"/>
        <v>3.5765746921865542</v>
      </c>
      <c r="H1617" s="115">
        <f t="shared" si="154"/>
        <v>0.58823529411764708</v>
      </c>
      <c r="I1617" s="80">
        <f>IF((A1617-Overview!$F$43)/365=ROUND((A1617-Overview!$F$43)/365,0),I1616*0.05,I1616+U1616)</f>
        <v>11964.828503070201</v>
      </c>
      <c r="J1617" s="70">
        <f>IF(D1617&lt;Overview!$F$16,1,'='!G1617/Overview!$F$26)</f>
        <v>154.83007325482919</v>
      </c>
      <c r="K1617" s="71">
        <f>IF(D1617&lt;Overview!$F$17,'='!G1617/Overview!$F$26,Overview!$F$33)</f>
        <v>9.1428571428571423</v>
      </c>
      <c r="L1617" s="72">
        <f t="shared" si="155"/>
        <v>9.1428571428571423</v>
      </c>
      <c r="M1617" s="81">
        <f>MIN(1,Overview!$F$44*F1617*(G1617-Overview!$F$25)^2+0.2)</f>
        <v>1</v>
      </c>
      <c r="N1617" s="48">
        <f>L1617*F1617*Overview!$F$8</f>
        <v>0.12482270400293095</v>
      </c>
      <c r="O1617" s="48">
        <f>F1617*Overview!$F$6</f>
        <v>2.3686817229354781E-3</v>
      </c>
      <c r="P1617" s="122">
        <f>N1617*(H1617/G1617-(1+Overview!$F$35/'='!G1617)/(Overview!$F$37*Overview!$F$33))/('='!H1617+Overview!$F$36)</f>
        <v>3.2629793689022704E-4</v>
      </c>
      <c r="Q1617" s="128">
        <f>(N1617/G1617-P1617)*H1617*Overview!$F$29*'='!G1617^3</f>
        <v>842.36034476767065</v>
      </c>
      <c r="R1617" s="57">
        <f t="shared" si="150"/>
        <v>0</v>
      </c>
      <c r="S1617" s="58">
        <f t="shared" si="151"/>
        <v>3.8900964773142384E-4</v>
      </c>
      <c r="T1617" s="58">
        <f>IF(D1617&lt;Overview!$F$18,(1-Overview!$F$9)*'='!Q1617-'='!D1617*'='!O1617,0)</f>
        <v>0</v>
      </c>
      <c r="U1617" s="54">
        <f>IF(D1617&gt;=Overview!$F$18,(1-Overview!$F$9)*'='!Q1617-Overview!$F$18*'='!O1617,0)</f>
        <v>71.34960784107372</v>
      </c>
      <c r="V1617" s="2"/>
      <c r="W1617" s="112">
        <f>G1617/Overview!$F$19</f>
        <v>5.2806358957427344</v>
      </c>
      <c r="X1617" s="60">
        <f>G1617^3*(1+H1617*Overview!$F$38)</f>
        <v>57.514835501547999</v>
      </c>
      <c r="Y1617" s="61">
        <f>G1617^3*Overview!$F$42*(1+Overview!$F$38*H1617)+I1617*Overview!$F$39/Overview!$F$40</f>
        <v>5.6962613791818253</v>
      </c>
    </row>
    <row r="1618" spans="1:25">
      <c r="A1618" s="34">
        <v>1615</v>
      </c>
      <c r="B1618">
        <v>1</v>
      </c>
      <c r="C1618">
        <v>24</v>
      </c>
      <c r="D1618" s="149">
        <f t="shared" si="152"/>
        <v>178.09744310451387</v>
      </c>
      <c r="E1618" s="125">
        <f>B1618/(B1618+Overview!$F$22)</f>
        <v>0.58823529411764708</v>
      </c>
      <c r="F1618" s="118">
        <f>EXP(Overview!$F$21/Overview!$F$5-Overview!$F$21/('='!C1618+273.15))</f>
        <v>1.2060497570954571</v>
      </c>
      <c r="G1618" s="77">
        <f t="shared" si="153"/>
        <v>3.5769637018342855</v>
      </c>
      <c r="H1618" s="115">
        <f t="shared" si="154"/>
        <v>0.58823529411764708</v>
      </c>
      <c r="I1618" s="80">
        <f>IF((A1618-Overview!$F$43)/365=ROUND((A1618-Overview!$F$43)/365,0),I1617*0.05,I1617+U1617)</f>
        <v>12036.178110911274</v>
      </c>
      <c r="J1618" s="70">
        <f>IF(D1618&lt;Overview!$F$16,1,'='!G1618/Overview!$F$26)</f>
        <v>154.84691349931973</v>
      </c>
      <c r="K1618" s="71">
        <f>IF(D1618&lt;Overview!$F$17,'='!G1618/Overview!$F$26,Overview!$F$33)</f>
        <v>9.1428571428571423</v>
      </c>
      <c r="L1618" s="72">
        <f t="shared" si="155"/>
        <v>9.1428571428571423</v>
      </c>
      <c r="M1618" s="81">
        <f>MIN(1,Overview!$F$44*F1618*(G1618-Overview!$F$25)^2+0.2)</f>
        <v>1</v>
      </c>
      <c r="N1618" s="48">
        <f>L1618*F1618*Overview!$F$8</f>
        <v>0.12482270400293095</v>
      </c>
      <c r="O1618" s="48">
        <f>F1618*Overview!$F$6</f>
        <v>2.3686817229354781E-3</v>
      </c>
      <c r="P1618" s="122">
        <f>N1618*(H1618/G1618-(1+Overview!$F$35/'='!G1618)/(Overview!$F$37*Overview!$F$33))/('='!H1618+Overview!$F$36)</f>
        <v>3.2564597597831786E-4</v>
      </c>
      <c r="Q1618" s="128">
        <f>(N1618/G1618-P1618)*H1618*Overview!$F$29*'='!G1618^3</f>
        <v>842.55861980679401</v>
      </c>
      <c r="R1618" s="57">
        <f t="shared" si="150"/>
        <v>0</v>
      </c>
      <c r="S1618" s="58">
        <f t="shared" si="151"/>
        <v>3.8827461190761424E-4</v>
      </c>
      <c r="T1618" s="58">
        <f>IF(D1618&lt;Overview!$F$18,(1-Overview!$F$9)*'='!Q1618-'='!D1618*'='!O1618,0)</f>
        <v>0</v>
      </c>
      <c r="U1618" s="54">
        <f>IF(D1618&gt;=Overview!$F$18,(1-Overview!$F$9)*'='!Q1618-Overview!$F$18*'='!O1618,0)</f>
        <v>71.366500874407024</v>
      </c>
      <c r="V1618" s="2"/>
      <c r="W1618" s="112">
        <f>G1618/Overview!$F$19</f>
        <v>5.2812102492754844</v>
      </c>
      <c r="X1618" s="60">
        <f>G1618^3*(1+H1618*Overview!$F$38)</f>
        <v>57.533604514994835</v>
      </c>
      <c r="Y1618" s="61">
        <f>G1618^3*Overview!$F$42*(1+Overview!$F$38*H1618)+I1618*Overview!$F$39/Overview!$F$40</f>
        <v>5.7010510551691338</v>
      </c>
    </row>
    <row r="1619" spans="1:25">
      <c r="A1619" s="34">
        <v>1616</v>
      </c>
      <c r="B1619">
        <v>1</v>
      </c>
      <c r="C1619">
        <v>24</v>
      </c>
      <c r="D1619" s="149">
        <f t="shared" si="152"/>
        <v>178.09744310451387</v>
      </c>
      <c r="E1619" s="125">
        <f>B1619/(B1619+Overview!$F$22)</f>
        <v>0.58823529411764708</v>
      </c>
      <c r="F1619" s="118">
        <f>EXP(Overview!$F$21/Overview!$F$5-Overview!$F$21/('='!C1619+273.15))</f>
        <v>1.2060497570954571</v>
      </c>
      <c r="G1619" s="77">
        <f t="shared" si="153"/>
        <v>3.577351976446193</v>
      </c>
      <c r="H1619" s="115">
        <f t="shared" si="154"/>
        <v>0.58823529411764708</v>
      </c>
      <c r="I1619" s="80">
        <f>IF((A1619-Overview!$F$43)/365=ROUND((A1619-Overview!$F$43)/365,0),I1618*0.05,I1618+U1618)</f>
        <v>12107.544611785681</v>
      </c>
      <c r="J1619" s="70">
        <f>IF(D1619&lt;Overview!$F$16,1,'='!G1619/Overview!$F$26)</f>
        <v>154.86372192407762</v>
      </c>
      <c r="K1619" s="71">
        <f>IF(D1619&lt;Overview!$F$17,'='!G1619/Overview!$F$26,Overview!$F$33)</f>
        <v>9.1428571428571423</v>
      </c>
      <c r="L1619" s="72">
        <f t="shared" si="155"/>
        <v>9.1428571428571423</v>
      </c>
      <c r="M1619" s="81">
        <f>MIN(1,Overview!$F$44*F1619*(G1619-Overview!$F$25)^2+0.2)</f>
        <v>1</v>
      </c>
      <c r="N1619" s="48">
        <f>L1619*F1619*Overview!$F$8</f>
        <v>0.12482270400293095</v>
      </c>
      <c r="O1619" s="48">
        <f>F1619*Overview!$F$6</f>
        <v>2.3686817229354781E-3</v>
      </c>
      <c r="P1619" s="122">
        <f>N1619*(H1619/G1619-(1+Overview!$F$35/'='!G1619)/(Overview!$F$37*Overview!$F$33))/('='!H1619+Overview!$F$36)</f>
        <v>3.2499538833995911E-4</v>
      </c>
      <c r="Q1619" s="128">
        <f>(N1619/G1619-P1619)*H1619*Overview!$F$29*'='!G1619^3</f>
        <v>842.75654659589031</v>
      </c>
      <c r="R1619" s="57">
        <f t="shared" si="150"/>
        <v>0</v>
      </c>
      <c r="S1619" s="58">
        <f t="shared" si="151"/>
        <v>3.8754096493795026E-4</v>
      </c>
      <c r="T1619" s="58">
        <f>IF(D1619&lt;Overview!$F$18,(1-Overview!$F$9)*'='!Q1619-'='!D1619*'='!O1619,0)</f>
        <v>0</v>
      </c>
      <c r="U1619" s="54">
        <f>IF(D1619&gt;=Overview!$F$18,(1-Overview!$F$9)*'='!Q1619-Overview!$F$18*'='!O1619,0)</f>
        <v>71.383364236838034</v>
      </c>
      <c r="V1619" s="2"/>
      <c r="W1619" s="112">
        <f>G1619/Overview!$F$19</f>
        <v>5.2817835175641417</v>
      </c>
      <c r="X1619" s="60">
        <f>G1619^3*(1+H1619*Overview!$F$38)</f>
        <v>57.552342135585064</v>
      </c>
      <c r="Y1619" s="61">
        <f>G1619^3*Overview!$F$42*(1+Overview!$F$38*H1619)+I1619*Overview!$F$39/Overview!$F$40</f>
        <v>5.7058386398784338</v>
      </c>
    </row>
    <row r="1620" spans="1:25">
      <c r="A1620" s="34">
        <v>1617</v>
      </c>
      <c r="B1620">
        <v>1</v>
      </c>
      <c r="C1620">
        <v>24</v>
      </c>
      <c r="D1620" s="149">
        <f t="shared" si="152"/>
        <v>178.09744310451387</v>
      </c>
      <c r="E1620" s="125">
        <f>B1620/(B1620+Overview!$F$22)</f>
        <v>0.58823529411764708</v>
      </c>
      <c r="F1620" s="118">
        <f>EXP(Overview!$F$21/Overview!$F$5-Overview!$F$21/('='!C1620+273.15))</f>
        <v>1.2060497570954571</v>
      </c>
      <c r="G1620" s="77">
        <f t="shared" si="153"/>
        <v>3.5777395174111311</v>
      </c>
      <c r="H1620" s="115">
        <f t="shared" si="154"/>
        <v>0.58823529411764708</v>
      </c>
      <c r="I1620" s="80">
        <f>IF((A1620-Overview!$F$43)/365=ROUND((A1620-Overview!$F$43)/365,0),I1619*0.05,I1619+U1619)</f>
        <v>12178.927976022518</v>
      </c>
      <c r="J1620" s="70">
        <f>IF(D1620&lt;Overview!$F$16,1,'='!G1620/Overview!$F$26)</f>
        <v>154.88049858922645</v>
      </c>
      <c r="K1620" s="71">
        <f>IF(D1620&lt;Overview!$F$17,'='!G1620/Overview!$F$26,Overview!$F$33)</f>
        <v>9.1428571428571423</v>
      </c>
      <c r="L1620" s="72">
        <f t="shared" si="155"/>
        <v>9.1428571428571423</v>
      </c>
      <c r="M1620" s="81">
        <f>MIN(1,Overview!$F$44*F1620*(G1620-Overview!$F$25)^2+0.2)</f>
        <v>1</v>
      </c>
      <c r="N1620" s="48">
        <f>L1620*F1620*Overview!$F$8</f>
        <v>0.12482270400293095</v>
      </c>
      <c r="O1620" s="48">
        <f>F1620*Overview!$F$6</f>
        <v>2.3686817229354781E-3</v>
      </c>
      <c r="P1620" s="122">
        <f>N1620*(H1620/G1620-(1+Overview!$F$35/'='!G1620)/(Overview!$F$37*Overview!$F$33))/('='!H1620+Overview!$F$36)</f>
        <v>3.2434617080067513E-4</v>
      </c>
      <c r="Q1620" s="128">
        <f>(N1620/G1620-P1620)*H1620*Overview!$F$29*'='!G1620^3</f>
        <v>842.95412569439679</v>
      </c>
      <c r="R1620" s="57">
        <f t="shared" si="150"/>
        <v>0</v>
      </c>
      <c r="S1620" s="58">
        <f t="shared" si="151"/>
        <v>3.8680870419818521E-4</v>
      </c>
      <c r="T1620" s="58">
        <f>IF(D1620&lt;Overview!$F$18,(1-Overview!$F$9)*'='!Q1620-'='!D1620*'='!O1620,0)</f>
        <v>0</v>
      </c>
      <c r="U1620" s="54">
        <f>IF(D1620&gt;=Overview!$F$18,(1-Overview!$F$9)*'='!Q1620-Overview!$F$18*'='!O1620,0)</f>
        <v>71.400197976030782</v>
      </c>
      <c r="V1620" s="2"/>
      <c r="W1620" s="112">
        <f>G1620/Overview!$F$19</f>
        <v>5.2823557026592809</v>
      </c>
      <c r="X1620" s="60">
        <f>G1620^3*(1+H1620*Overview!$F$38)</f>
        <v>57.571048407705021</v>
      </c>
      <c r="Y1620" s="61">
        <f>G1620^3*Overview!$F$42*(1+Overview!$F$38*H1620)+I1620*Overview!$F$39/Overview!$F$40</f>
        <v>5.7106241360151575</v>
      </c>
    </row>
    <row r="1621" spans="1:25">
      <c r="A1621" s="34">
        <v>1618</v>
      </c>
      <c r="B1621">
        <v>1</v>
      </c>
      <c r="C1621">
        <v>24</v>
      </c>
      <c r="D1621" s="149">
        <f t="shared" si="152"/>
        <v>178.09744310451387</v>
      </c>
      <c r="E1621" s="125">
        <f>B1621/(B1621+Overview!$F$22)</f>
        <v>0.58823529411764708</v>
      </c>
      <c r="F1621" s="118">
        <f>EXP(Overview!$F$21/Overview!$F$5-Overview!$F$21/('='!C1621+273.15))</f>
        <v>1.2060497570954571</v>
      </c>
      <c r="G1621" s="77">
        <f t="shared" si="153"/>
        <v>3.5781263261153291</v>
      </c>
      <c r="H1621" s="115">
        <f t="shared" si="154"/>
        <v>0.58823529411764708</v>
      </c>
      <c r="I1621" s="80">
        <f>IF((A1621-Overview!$F$43)/365=ROUND((A1621-Overview!$F$43)/365,0),I1620*0.05,I1620+U1620)</f>
        <v>12250.328173998549</v>
      </c>
      <c r="J1621" s="70">
        <f>IF(D1621&lt;Overview!$F$16,1,'='!G1621/Overview!$F$26)</f>
        <v>154.89724355477617</v>
      </c>
      <c r="K1621" s="71">
        <f>IF(D1621&lt;Overview!$F$17,'='!G1621/Overview!$F$26,Overview!$F$33)</f>
        <v>9.1428571428571423</v>
      </c>
      <c r="L1621" s="72">
        <f t="shared" si="155"/>
        <v>9.1428571428571423</v>
      </c>
      <c r="M1621" s="81">
        <f>MIN(1,Overview!$F$44*F1621*(G1621-Overview!$F$25)^2+0.2)</f>
        <v>1</v>
      </c>
      <c r="N1621" s="48">
        <f>L1621*F1621*Overview!$F$8</f>
        <v>0.12482270400293095</v>
      </c>
      <c r="O1621" s="48">
        <f>F1621*Overview!$F$6</f>
        <v>2.3686817229354781E-3</v>
      </c>
      <c r="P1621" s="122">
        <f>N1621*(H1621/G1621-(1+Overview!$F$35/'='!G1621)/(Overview!$F$37*Overview!$F$33))/('='!H1621+Overview!$F$36)</f>
        <v>3.23698320194456E-4</v>
      </c>
      <c r="Q1621" s="128">
        <f>(N1621/G1621-P1621)*H1621*Overview!$F$29*'='!G1621^3</f>
        <v>843.15135766105925</v>
      </c>
      <c r="R1621" s="57">
        <f t="shared" si="150"/>
        <v>0</v>
      </c>
      <c r="S1621" s="58">
        <f t="shared" si="151"/>
        <v>3.8607782706903074E-4</v>
      </c>
      <c r="T1621" s="58">
        <f>IF(D1621&lt;Overview!$F$18,(1-Overview!$F$9)*'='!Q1621-'='!D1621*'='!O1621,0)</f>
        <v>0</v>
      </c>
      <c r="U1621" s="54">
        <f>IF(D1621&gt;=Overview!$F$18,(1-Overview!$F$9)*'='!Q1621-Overview!$F$18*'='!O1621,0)</f>
        <v>71.417002139590423</v>
      </c>
      <c r="V1621" s="2"/>
      <c r="W1621" s="112">
        <f>G1621/Overview!$F$19</f>
        <v>5.2829268066076027</v>
      </c>
      <c r="X1621" s="60">
        <f>G1621^3*(1+H1621*Overview!$F$38)</f>
        <v>57.589723375710953</v>
      </c>
      <c r="Y1621" s="61">
        <f>G1621^3*Overview!$F$42*(1+Overview!$F$38*H1621)+I1621*Overview!$F$39/Overview!$F$40</f>
        <v>5.7154075462841041</v>
      </c>
    </row>
    <row r="1622" spans="1:25">
      <c r="A1622" s="34">
        <v>1619</v>
      </c>
      <c r="B1622">
        <v>1</v>
      </c>
      <c r="C1622">
        <v>24</v>
      </c>
      <c r="D1622" s="149">
        <f t="shared" si="152"/>
        <v>178.09744310451387</v>
      </c>
      <c r="E1622" s="125">
        <f>B1622/(B1622+Overview!$F$22)</f>
        <v>0.58823529411764708</v>
      </c>
      <c r="F1622" s="118">
        <f>EXP(Overview!$F$21/Overview!$F$5-Overview!$F$21/('='!C1622+273.15))</f>
        <v>1.2060497570954571</v>
      </c>
      <c r="G1622" s="77">
        <f t="shared" si="153"/>
        <v>3.5785124039423981</v>
      </c>
      <c r="H1622" s="115">
        <f t="shared" si="154"/>
        <v>0.58823529411764708</v>
      </c>
      <c r="I1622" s="80">
        <f>IF((A1622-Overview!$F$43)/365=ROUND((A1622-Overview!$F$43)/365,0),I1621*0.05,I1621+U1621)</f>
        <v>12321.74517613814</v>
      </c>
      <c r="J1622" s="70">
        <f>IF(D1622&lt;Overview!$F$16,1,'='!G1622/Overview!$F$26)</f>
        <v>154.91395688062329</v>
      </c>
      <c r="K1622" s="71">
        <f>IF(D1622&lt;Overview!$F$17,'='!G1622/Overview!$F$26,Overview!$F$33)</f>
        <v>9.1428571428571423</v>
      </c>
      <c r="L1622" s="72">
        <f t="shared" si="155"/>
        <v>9.1428571428571423</v>
      </c>
      <c r="M1622" s="81">
        <f>MIN(1,Overview!$F$44*F1622*(G1622-Overview!$F$25)^2+0.2)</f>
        <v>1</v>
      </c>
      <c r="N1622" s="48">
        <f>L1622*F1622*Overview!$F$8</f>
        <v>0.12482270400293095</v>
      </c>
      <c r="O1622" s="48">
        <f>F1622*Overview!$F$6</f>
        <v>2.3686817229354781E-3</v>
      </c>
      <c r="P1622" s="122">
        <f>N1622*(H1622/G1622-(1+Overview!$F$35/'='!G1622)/(Overview!$F$37*Overview!$F$33))/('='!H1622+Overview!$F$36)</f>
        <v>3.2305183336373006E-4</v>
      </c>
      <c r="Q1622" s="128">
        <f>(N1622/G1622-P1622)*H1622*Overview!$F$29*'='!G1622^3</f>
        <v>843.34824305393352</v>
      </c>
      <c r="R1622" s="57">
        <f t="shared" si="150"/>
        <v>0</v>
      </c>
      <c r="S1622" s="58">
        <f t="shared" si="151"/>
        <v>3.8534833093614691E-4</v>
      </c>
      <c r="T1622" s="58">
        <f>IF(D1622&lt;Overview!$F$18,(1-Overview!$F$9)*'='!Q1622-'='!D1622*'='!O1622,0)</f>
        <v>0</v>
      </c>
      <c r="U1622" s="54">
        <f>IF(D1622&gt;=Overview!$F$18,(1-Overview!$F$9)*'='!Q1622-Overview!$F$18*'='!O1622,0)</f>
        <v>71.433776775063308</v>
      </c>
      <c r="V1622" s="2"/>
      <c r="W1622" s="112">
        <f>G1622/Overview!$F$19</f>
        <v>5.2834968314519388</v>
      </c>
      <c r="X1622" s="60">
        <f>G1622^3*(1+H1622*Overview!$F$38)</f>
        <v>57.608367083929117</v>
      </c>
      <c r="Y1622" s="61">
        <f>G1622^3*Overview!$F$42*(1+Overview!$F$38*H1622)+I1622*Overview!$F$39/Overview!$F$40</f>
        <v>5.7201888733894402</v>
      </c>
    </row>
    <row r="1623" spans="1:25">
      <c r="A1623" s="34">
        <v>1620</v>
      </c>
      <c r="B1623">
        <v>1</v>
      </c>
      <c r="C1623">
        <v>24</v>
      </c>
      <c r="D1623" s="149">
        <f t="shared" si="152"/>
        <v>178.09744310451387</v>
      </c>
      <c r="E1623" s="125">
        <f>B1623/(B1623+Overview!$F$22)</f>
        <v>0.58823529411764708</v>
      </c>
      <c r="F1623" s="118">
        <f>EXP(Overview!$F$21/Overview!$F$5-Overview!$F$21/('='!C1623+273.15))</f>
        <v>1.2060497570954571</v>
      </c>
      <c r="G1623" s="77">
        <f t="shared" si="153"/>
        <v>3.5788977522733343</v>
      </c>
      <c r="H1623" s="115">
        <f t="shared" si="154"/>
        <v>0.58823529411764708</v>
      </c>
      <c r="I1623" s="80">
        <f>IF((A1623-Overview!$F$43)/365=ROUND((A1623-Overview!$F$43)/365,0),I1622*0.05,I1622+U1622)</f>
        <v>12393.178952913204</v>
      </c>
      <c r="J1623" s="70">
        <f>IF(D1623&lt;Overview!$F$16,1,'='!G1623/Overview!$F$26)</f>
        <v>154.93063862655129</v>
      </c>
      <c r="K1623" s="71">
        <f>IF(D1623&lt;Overview!$F$17,'='!G1623/Overview!$F$26,Overview!$F$33)</f>
        <v>9.1428571428571423</v>
      </c>
      <c r="L1623" s="72">
        <f t="shared" si="155"/>
        <v>9.1428571428571423</v>
      </c>
      <c r="M1623" s="81">
        <f>MIN(1,Overview!$F$44*F1623*(G1623-Overview!$F$25)^2+0.2)</f>
        <v>1</v>
      </c>
      <c r="N1623" s="48">
        <f>L1623*F1623*Overview!$F$8</f>
        <v>0.12482270400293095</v>
      </c>
      <c r="O1623" s="48">
        <f>F1623*Overview!$F$6</f>
        <v>2.3686817229354781E-3</v>
      </c>
      <c r="P1623" s="122">
        <f>N1623*(H1623/G1623-(1+Overview!$F$35/'='!G1623)/(Overview!$F$37*Overview!$F$33))/('='!H1623+Overview!$F$36)</f>
        <v>3.2240670715933691E-4</v>
      </c>
      <c r="Q1623" s="128">
        <f>(N1623/G1623-P1623)*H1623*Overview!$F$29*'='!G1623^3</f>
        <v>843.54478243038386</v>
      </c>
      <c r="R1623" s="57">
        <f t="shared" si="150"/>
        <v>0</v>
      </c>
      <c r="S1623" s="58">
        <f t="shared" si="151"/>
        <v>3.8462021319013266E-4</v>
      </c>
      <c r="T1623" s="58">
        <f>IF(D1623&lt;Overview!$F$18,(1-Overview!$F$9)*'='!Q1623-'='!D1623*'='!O1623,0)</f>
        <v>0</v>
      </c>
      <c r="U1623" s="54">
        <f>IF(D1623&gt;=Overview!$F$18,(1-Overview!$F$9)*'='!Q1623-Overview!$F$18*'='!O1623,0)</f>
        <v>71.450521929936883</v>
      </c>
      <c r="V1623" s="2"/>
      <c r="W1623" s="112">
        <f>G1623/Overview!$F$19</f>
        <v>5.2840657792312626</v>
      </c>
      <c r="X1623" s="60">
        <f>G1623^3*(1+H1623*Overview!$F$38)</f>
        <v>57.626979576655437</v>
      </c>
      <c r="Y1623" s="61">
        <f>G1623^3*Overview!$F$42*(1+Overview!$F$38*H1623)+I1623*Overview!$F$39/Overview!$F$40</f>
        <v>5.7249681200346725</v>
      </c>
    </row>
    <row r="1624" spans="1:25">
      <c r="A1624" s="34">
        <v>1621</v>
      </c>
      <c r="B1624">
        <v>1</v>
      </c>
      <c r="C1624">
        <v>24</v>
      </c>
      <c r="D1624" s="149">
        <f t="shared" si="152"/>
        <v>178.09744310451387</v>
      </c>
      <c r="E1624" s="125">
        <f>B1624/(B1624+Overview!$F$22)</f>
        <v>0.58823529411764708</v>
      </c>
      <c r="F1624" s="118">
        <f>EXP(Overview!$F$21/Overview!$F$5-Overview!$F$21/('='!C1624+273.15))</f>
        <v>1.2060497570954571</v>
      </c>
      <c r="G1624" s="77">
        <f t="shared" si="153"/>
        <v>3.5792823724865244</v>
      </c>
      <c r="H1624" s="115">
        <f t="shared" si="154"/>
        <v>0.58823529411764708</v>
      </c>
      <c r="I1624" s="80">
        <f>IF((A1624-Overview!$F$43)/365=ROUND((A1624-Overview!$F$43)/365,0),I1623*0.05,I1623+U1623)</f>
        <v>12464.629474843141</v>
      </c>
      <c r="J1624" s="70">
        <f>IF(D1624&lt;Overview!$F$16,1,'='!G1624/Overview!$F$26)</f>
        <v>154.94728885223049</v>
      </c>
      <c r="K1624" s="71">
        <f>IF(D1624&lt;Overview!$F$17,'='!G1624/Overview!$F$26,Overview!$F$33)</f>
        <v>9.1428571428571423</v>
      </c>
      <c r="L1624" s="72">
        <f t="shared" si="155"/>
        <v>9.1428571428571423</v>
      </c>
      <c r="M1624" s="81">
        <f>MIN(1,Overview!$F$44*F1624*(G1624-Overview!$F$25)^2+0.2)</f>
        <v>1</v>
      </c>
      <c r="N1624" s="48">
        <f>L1624*F1624*Overview!$F$8</f>
        <v>0.12482270400293095</v>
      </c>
      <c r="O1624" s="48">
        <f>F1624*Overview!$F$6</f>
        <v>2.3686817229354781E-3</v>
      </c>
      <c r="P1624" s="122">
        <f>N1624*(H1624/G1624-(1+Overview!$F$35/'='!G1624)/(Overview!$F$37*Overview!$F$33))/('='!H1624+Overview!$F$36)</f>
        <v>3.2176293844050387E-4</v>
      </c>
      <c r="Q1624" s="128">
        <f>(N1624/G1624-P1624)*H1624*Overview!$F$29*'='!G1624^3</f>
        <v>843.7409763470838</v>
      </c>
      <c r="R1624" s="57">
        <f t="shared" si="150"/>
        <v>0</v>
      </c>
      <c r="S1624" s="58">
        <f t="shared" si="151"/>
        <v>3.838934712265207E-4</v>
      </c>
      <c r="T1624" s="58">
        <f>IF(D1624&lt;Overview!$F$18,(1-Overview!$F$9)*'='!Q1624-'='!D1624*'='!O1624,0)</f>
        <v>0</v>
      </c>
      <c r="U1624" s="54">
        <f>IF(D1624&gt;=Overview!$F$18,(1-Overview!$F$9)*'='!Q1624-Overview!$F$18*'='!O1624,0)</f>
        <v>71.467237651639721</v>
      </c>
      <c r="V1624" s="2"/>
      <c r="W1624" s="112">
        <f>G1624/Overview!$F$19</f>
        <v>5.2846336519806947</v>
      </c>
      <c r="X1624" s="60">
        <f>G1624^3*(1+H1624*Overview!$F$38)</f>
        <v>57.645560898155438</v>
      </c>
      <c r="Y1624" s="61">
        <f>G1624^3*Overview!$F$42*(1+Overview!$F$38*H1624)+I1624*Overview!$F$39/Overview!$F$40</f>
        <v>5.7297452889226275</v>
      </c>
    </row>
    <row r="1625" spans="1:25">
      <c r="A1625" s="34">
        <v>1622</v>
      </c>
      <c r="B1625">
        <v>1</v>
      </c>
      <c r="C1625">
        <v>24</v>
      </c>
      <c r="D1625" s="149">
        <f t="shared" si="152"/>
        <v>178.09744310451387</v>
      </c>
      <c r="E1625" s="125">
        <f>B1625/(B1625+Overview!$F$22)</f>
        <v>0.58823529411764708</v>
      </c>
      <c r="F1625" s="118">
        <f>EXP(Overview!$F$21/Overview!$F$5-Overview!$F$21/('='!C1625+273.15))</f>
        <v>1.2060497570954571</v>
      </c>
      <c r="G1625" s="77">
        <f t="shared" si="153"/>
        <v>3.5796662659577509</v>
      </c>
      <c r="H1625" s="115">
        <f t="shared" si="154"/>
        <v>0.58823529411764708</v>
      </c>
      <c r="I1625" s="80">
        <f>IF((A1625-Overview!$F$43)/365=ROUND((A1625-Overview!$F$43)/365,0),I1624*0.05,I1624+U1624)</f>
        <v>12536.09671249478</v>
      </c>
      <c r="J1625" s="70">
        <f>IF(D1625&lt;Overview!$F$16,1,'='!G1625/Overview!$F$26)</f>
        <v>154.96390761721867</v>
      </c>
      <c r="K1625" s="71">
        <f>IF(D1625&lt;Overview!$F$17,'='!G1625/Overview!$F$26,Overview!$F$33)</f>
        <v>9.1428571428571423</v>
      </c>
      <c r="L1625" s="72">
        <f t="shared" si="155"/>
        <v>9.1428571428571423</v>
      </c>
      <c r="M1625" s="81">
        <f>MIN(1,Overview!$F$44*F1625*(G1625-Overview!$F$25)^2+0.2)</f>
        <v>1</v>
      </c>
      <c r="N1625" s="48">
        <f>L1625*F1625*Overview!$F$8</f>
        <v>0.12482270400293095</v>
      </c>
      <c r="O1625" s="48">
        <f>F1625*Overview!$F$6</f>
        <v>2.3686817229354781E-3</v>
      </c>
      <c r="P1625" s="122">
        <f>N1625*(H1625/G1625-(1+Overview!$F$35/'='!G1625)/(Overview!$F$37*Overview!$F$33))/('='!H1625+Overview!$F$36)</f>
        <v>3.2112052407481386E-4</v>
      </c>
      <c r="Q1625" s="128">
        <f>(N1625/G1625-P1625)*H1625*Overview!$F$29*'='!G1625^3</f>
        <v>843.93682536001609</v>
      </c>
      <c r="R1625" s="57">
        <f t="shared" si="150"/>
        <v>0</v>
      </c>
      <c r="S1625" s="58">
        <f t="shared" si="151"/>
        <v>3.8316810244576165E-4</v>
      </c>
      <c r="T1625" s="58">
        <f>IF(D1625&lt;Overview!$F$18,(1-Overview!$F$9)*'='!Q1625-'='!D1625*'='!O1625,0)</f>
        <v>0</v>
      </c>
      <c r="U1625" s="54">
        <f>IF(D1625&gt;=Overview!$F$18,(1-Overview!$F$9)*'='!Q1625-Overview!$F$18*'='!O1625,0)</f>
        <v>71.483923987541544</v>
      </c>
      <c r="V1625" s="2"/>
      <c r="W1625" s="112">
        <f>G1625/Overview!$F$19</f>
        <v>5.2852004517315088</v>
      </c>
      <c r="X1625" s="60">
        <f>G1625^3*(1+H1625*Overview!$F$38)</f>
        <v>57.6641110926642</v>
      </c>
      <c r="Y1625" s="61">
        <f>G1625^3*Overview!$F$42*(1+Overview!$F$38*H1625)+I1625*Overview!$F$39/Overview!$F$40</f>
        <v>5.7345203827554601</v>
      </c>
    </row>
    <row r="1626" spans="1:25">
      <c r="A1626" s="34">
        <v>1623</v>
      </c>
      <c r="B1626">
        <v>1</v>
      </c>
      <c r="C1626">
        <v>24</v>
      </c>
      <c r="D1626" s="149">
        <f t="shared" si="152"/>
        <v>178.09744310451387</v>
      </c>
      <c r="E1626" s="125">
        <f>B1626/(B1626+Overview!$F$22)</f>
        <v>0.58823529411764708</v>
      </c>
      <c r="F1626" s="118">
        <f>EXP(Overview!$F$21/Overview!$F$5-Overview!$F$21/('='!C1626+273.15))</f>
        <v>1.2060497570954571</v>
      </c>
      <c r="G1626" s="77">
        <f t="shared" si="153"/>
        <v>3.5800494340601965</v>
      </c>
      <c r="H1626" s="115">
        <f t="shared" si="154"/>
        <v>0.58823529411764708</v>
      </c>
      <c r="I1626" s="80">
        <f>IF((A1626-Overview!$F$43)/365=ROUND((A1626-Overview!$F$43)/365,0),I1625*0.05,I1625+U1625)</f>
        <v>12607.580636482322</v>
      </c>
      <c r="J1626" s="70">
        <f>IF(D1626&lt;Overview!$F$16,1,'='!G1626/Overview!$F$26)</f>
        <v>154.98049498096088</v>
      </c>
      <c r="K1626" s="71">
        <f>IF(D1626&lt;Overview!$F$17,'='!G1626/Overview!$F$26,Overview!$F$33)</f>
        <v>9.1428571428571423</v>
      </c>
      <c r="L1626" s="72">
        <f t="shared" si="155"/>
        <v>9.1428571428571423</v>
      </c>
      <c r="M1626" s="81">
        <f>MIN(1,Overview!$F$44*F1626*(G1626-Overview!$F$25)^2+0.2)</f>
        <v>1</v>
      </c>
      <c r="N1626" s="48">
        <f>L1626*F1626*Overview!$F$8</f>
        <v>0.12482270400293095</v>
      </c>
      <c r="O1626" s="48">
        <f>F1626*Overview!$F$6</f>
        <v>2.3686817229354781E-3</v>
      </c>
      <c r="P1626" s="122">
        <f>N1626*(H1626/G1626-(1+Overview!$F$35/'='!G1626)/(Overview!$F$37*Overview!$F$33))/('='!H1626+Overview!$F$36)</f>
        <v>3.2047946093818371E-4</v>
      </c>
      <c r="Q1626" s="128">
        <f>(N1626/G1626-P1626)*H1626*Overview!$F$29*'='!G1626^3</f>
        <v>844.13233002447146</v>
      </c>
      <c r="R1626" s="57">
        <f t="shared" si="150"/>
        <v>0</v>
      </c>
      <c r="S1626" s="58">
        <f t="shared" si="151"/>
        <v>3.8244410425322049E-4</v>
      </c>
      <c r="T1626" s="58">
        <f>IF(D1626&lt;Overview!$F$18,(1-Overview!$F$9)*'='!Q1626-'='!D1626*'='!O1626,0)</f>
        <v>0</v>
      </c>
      <c r="U1626" s="54">
        <f>IF(D1626&gt;=Overview!$F$18,(1-Overview!$F$9)*'='!Q1626-Overview!$F$18*'='!O1626,0)</f>
        <v>71.500580984953146</v>
      </c>
      <c r="V1626" s="2"/>
      <c r="W1626" s="112">
        <f>G1626/Overview!$F$19</f>
        <v>5.2857661805111418</v>
      </c>
      <c r="X1626" s="60">
        <f>G1626^3*(1+H1626*Overview!$F$38)</f>
        <v>57.682630204386079</v>
      </c>
      <c r="Y1626" s="61">
        <f>G1626^3*Overview!$F$42*(1+Overview!$F$38*H1626)+I1626*Overview!$F$39/Overview!$F$40</f>
        <v>5.7392934042346146</v>
      </c>
    </row>
    <row r="1627" spans="1:25">
      <c r="A1627" s="34">
        <v>1624</v>
      </c>
      <c r="B1627">
        <v>1</v>
      </c>
      <c r="C1627">
        <v>24</v>
      </c>
      <c r="D1627" s="149">
        <f t="shared" si="152"/>
        <v>178.09744310451387</v>
      </c>
      <c r="E1627" s="125">
        <f>B1627/(B1627+Overview!$F$22)</f>
        <v>0.58823529411764708</v>
      </c>
      <c r="F1627" s="118">
        <f>EXP(Overview!$F$21/Overview!$F$5-Overview!$F$21/('='!C1627+273.15))</f>
        <v>1.2060497570954571</v>
      </c>
      <c r="G1627" s="77">
        <f t="shared" si="153"/>
        <v>3.5804318781644495</v>
      </c>
      <c r="H1627" s="115">
        <f t="shared" si="154"/>
        <v>0.58823529411764708</v>
      </c>
      <c r="I1627" s="80">
        <f>IF((A1627-Overview!$F$43)/365=ROUND((A1627-Overview!$F$43)/365,0),I1626*0.05,I1626+U1626)</f>
        <v>12679.081217467276</v>
      </c>
      <c r="J1627" s="70">
        <f>IF(D1627&lt;Overview!$F$16,1,'='!G1627/Overview!$F$26)</f>
        <v>154.99705100279002</v>
      </c>
      <c r="K1627" s="71">
        <f>IF(D1627&lt;Overview!$F$17,'='!G1627/Overview!$F$26,Overview!$F$33)</f>
        <v>9.1428571428571423</v>
      </c>
      <c r="L1627" s="72">
        <f t="shared" si="155"/>
        <v>9.1428571428571423</v>
      </c>
      <c r="M1627" s="81">
        <f>MIN(1,Overview!$F$44*F1627*(G1627-Overview!$F$25)^2+0.2)</f>
        <v>1</v>
      </c>
      <c r="N1627" s="48">
        <f>L1627*F1627*Overview!$F$8</f>
        <v>0.12482270400293095</v>
      </c>
      <c r="O1627" s="48">
        <f>F1627*Overview!$F$6</f>
        <v>2.3686817229354781E-3</v>
      </c>
      <c r="P1627" s="122">
        <f>N1627*(H1627/G1627-(1+Overview!$F$35/'='!G1627)/(Overview!$F$37*Overview!$F$33))/('='!H1627+Overview!$F$36)</f>
        <v>3.1983974591483227E-4</v>
      </c>
      <c r="Q1627" s="128">
        <f>(N1627/G1627-P1627)*H1627*Overview!$F$29*'='!G1627^3</f>
        <v>844.3274908950508</v>
      </c>
      <c r="R1627" s="57">
        <f t="shared" si="150"/>
        <v>0</v>
      </c>
      <c r="S1627" s="58">
        <f t="shared" si="151"/>
        <v>3.8172147405916108E-4</v>
      </c>
      <c r="T1627" s="58">
        <f>IF(D1627&lt;Overview!$F$18,(1-Overview!$F$9)*'='!Q1627-'='!D1627*'='!O1627,0)</f>
        <v>0</v>
      </c>
      <c r="U1627" s="54">
        <f>IF(D1627&gt;=Overview!$F$18,(1-Overview!$F$9)*'='!Q1627-Overview!$F$18*'='!O1627,0)</f>
        <v>71.517208691126498</v>
      </c>
      <c r="V1627" s="2"/>
      <c r="W1627" s="112">
        <f>G1627/Overview!$F$19</f>
        <v>5.2863308403431999</v>
      </c>
      <c r="X1627" s="60">
        <f>G1627^3*(1+H1627*Overview!$F$38)</f>
        <v>57.701118277494722</v>
      </c>
      <c r="Y1627" s="61">
        <f>G1627^3*Overview!$F$42*(1+Overview!$F$38*H1627)+I1627*Overview!$F$39/Overview!$F$40</f>
        <v>5.7440643560608304</v>
      </c>
    </row>
    <row r="1628" spans="1:25">
      <c r="A1628" s="34">
        <v>1625</v>
      </c>
      <c r="B1628">
        <v>1</v>
      </c>
      <c r="C1628">
        <v>24</v>
      </c>
      <c r="D1628" s="149">
        <f t="shared" si="152"/>
        <v>178.09744310451387</v>
      </c>
      <c r="E1628" s="125">
        <f>B1628/(B1628+Overview!$F$22)</f>
        <v>0.58823529411764708</v>
      </c>
      <c r="F1628" s="118">
        <f>EXP(Overview!$F$21/Overview!$F$5-Overview!$F$21/('='!C1628+273.15))</f>
        <v>1.2060497570954571</v>
      </c>
      <c r="G1628" s="77">
        <f t="shared" si="153"/>
        <v>3.5808135996385086</v>
      </c>
      <c r="H1628" s="115">
        <f t="shared" si="154"/>
        <v>0.58823529411764708</v>
      </c>
      <c r="I1628" s="80">
        <f>IF((A1628-Overview!$F$43)/365=ROUND((A1628-Overview!$F$43)/365,0),I1627*0.05,I1627+U1627)</f>
        <v>12750.598426158402</v>
      </c>
      <c r="J1628" s="70">
        <f>IF(D1628&lt;Overview!$F$16,1,'='!G1628/Overview!$F$26)</f>
        <v>155.01357574192679</v>
      </c>
      <c r="K1628" s="71">
        <f>IF(D1628&lt;Overview!$F$17,'='!G1628/Overview!$F$26,Overview!$F$33)</f>
        <v>9.1428571428571423</v>
      </c>
      <c r="L1628" s="72">
        <f t="shared" si="155"/>
        <v>9.1428571428571423</v>
      </c>
      <c r="M1628" s="81">
        <f>MIN(1,Overview!$F$44*F1628*(G1628-Overview!$F$25)^2+0.2)</f>
        <v>1</v>
      </c>
      <c r="N1628" s="48">
        <f>L1628*F1628*Overview!$F$8</f>
        <v>0.12482270400293095</v>
      </c>
      <c r="O1628" s="48">
        <f>F1628*Overview!$F$6</f>
        <v>2.3686817229354781E-3</v>
      </c>
      <c r="P1628" s="122">
        <f>N1628*(H1628/G1628-(1+Overview!$F$35/'='!G1628)/(Overview!$F$37*Overview!$F$33))/('='!H1628+Overview!$F$36)</f>
        <v>3.1920137589725903E-4</v>
      </c>
      <c r="Q1628" s="128">
        <f>(N1628/G1628-P1628)*H1628*Overview!$F$29*'='!G1628^3</f>
        <v>844.52230852566379</v>
      </c>
      <c r="R1628" s="57">
        <f t="shared" si="150"/>
        <v>0</v>
      </c>
      <c r="S1628" s="58">
        <f t="shared" si="151"/>
        <v>3.8100020927874298E-4</v>
      </c>
      <c r="T1628" s="58">
        <f>IF(D1628&lt;Overview!$F$18,(1-Overview!$F$9)*'='!Q1628-'='!D1628*'='!O1628,0)</f>
        <v>0</v>
      </c>
      <c r="U1628" s="54">
        <f>IF(D1628&gt;=Overview!$F$18,(1-Overview!$F$9)*'='!Q1628-Overview!$F$18*'='!O1628,0)</f>
        <v>71.533807153254727</v>
      </c>
      <c r="V1628" s="2"/>
      <c r="W1628" s="112">
        <f>G1628/Overview!$F$19</f>
        <v>5.2868944332474657</v>
      </c>
      <c r="X1628" s="60">
        <f>G1628^3*(1+H1628*Overview!$F$38)</f>
        <v>57.71957535613285</v>
      </c>
      <c r="Y1628" s="61">
        <f>G1628^3*Overview!$F$42*(1+Overview!$F$38*H1628)+I1628*Overview!$F$39/Overview!$F$40</f>
        <v>5.7488332409341121</v>
      </c>
    </row>
    <row r="1629" spans="1:25">
      <c r="A1629" s="34">
        <v>1626</v>
      </c>
      <c r="B1629">
        <v>1</v>
      </c>
      <c r="C1629">
        <v>24</v>
      </c>
      <c r="D1629" s="149">
        <f t="shared" si="152"/>
        <v>178.09744310451387</v>
      </c>
      <c r="E1629" s="125">
        <f>B1629/(B1629+Overview!$F$22)</f>
        <v>0.58823529411764708</v>
      </c>
      <c r="F1629" s="118">
        <f>EXP(Overview!$F$21/Overview!$F$5-Overview!$F$21/('='!C1629+273.15))</f>
        <v>1.2060497570954571</v>
      </c>
      <c r="G1629" s="77">
        <f t="shared" si="153"/>
        <v>3.5811945998477874</v>
      </c>
      <c r="H1629" s="115">
        <f t="shared" si="154"/>
        <v>0.58823529411764708</v>
      </c>
      <c r="I1629" s="80">
        <f>IF((A1629-Overview!$F$43)/365=ROUND((A1629-Overview!$F$43)/365,0),I1628*0.05,I1628+U1628)</f>
        <v>12822.132233311657</v>
      </c>
      <c r="J1629" s="70">
        <f>IF(D1629&lt;Overview!$F$16,1,'='!G1629/Overview!$F$26)</f>
        <v>155.03006925747999</v>
      </c>
      <c r="K1629" s="71">
        <f>IF(D1629&lt;Overview!$F$17,'='!G1629/Overview!$F$26,Overview!$F$33)</f>
        <v>9.1428571428571423</v>
      </c>
      <c r="L1629" s="72">
        <f t="shared" si="155"/>
        <v>9.1428571428571423</v>
      </c>
      <c r="M1629" s="81">
        <f>MIN(1,Overview!$F$44*F1629*(G1629-Overview!$F$25)^2+0.2)</f>
        <v>1</v>
      </c>
      <c r="N1629" s="48">
        <f>L1629*F1629*Overview!$F$8</f>
        <v>0.12482270400293095</v>
      </c>
      <c r="O1629" s="48">
        <f>F1629*Overview!$F$6</f>
        <v>2.3686817229354781E-3</v>
      </c>
      <c r="P1629" s="122">
        <f>N1629*(H1629/G1629-(1+Overview!$F$35/'='!G1629)/(Overview!$F$37*Overview!$F$33))/('='!H1629+Overview!$F$36)</f>
        <v>3.1856434778621765E-4</v>
      </c>
      <c r="Q1629" s="128">
        <f>(N1629/G1629-P1629)*H1629*Overview!$F$29*'='!G1629^3</f>
        <v>844.71678346952842</v>
      </c>
      <c r="R1629" s="57">
        <f t="shared" si="150"/>
        <v>0</v>
      </c>
      <c r="S1629" s="58">
        <f t="shared" si="151"/>
        <v>3.8028030733201166E-4</v>
      </c>
      <c r="T1629" s="58">
        <f>IF(D1629&lt;Overview!$F$18,(1-Overview!$F$9)*'='!Q1629-'='!D1629*'='!O1629,0)</f>
        <v>0</v>
      </c>
      <c r="U1629" s="54">
        <f>IF(D1629&gt;=Overview!$F$18,(1-Overview!$F$9)*'='!Q1629-Overview!$F$18*'='!O1629,0)</f>
        <v>71.550376418471998</v>
      </c>
      <c r="V1629" s="2"/>
      <c r="W1629" s="112">
        <f>G1629/Overview!$F$19</f>
        <v>5.2874569612399043</v>
      </c>
      <c r="X1629" s="60">
        <f>G1629^3*(1+H1629*Overview!$F$38)</f>
        <v>57.73800148441218</v>
      </c>
      <c r="Y1629" s="61">
        <f>G1629^3*Overview!$F$42*(1+Overview!$F$38*H1629)+I1629*Overview!$F$39/Overview!$F$40</f>
        <v>5.7536000615537297</v>
      </c>
    </row>
    <row r="1630" spans="1:25">
      <c r="A1630" s="34">
        <v>1627</v>
      </c>
      <c r="B1630">
        <v>1</v>
      </c>
      <c r="C1630">
        <v>24</v>
      </c>
      <c r="D1630" s="149">
        <f t="shared" si="152"/>
        <v>178.09744310451387</v>
      </c>
      <c r="E1630" s="125">
        <f>B1630/(B1630+Overview!$F$22)</f>
        <v>0.58823529411764708</v>
      </c>
      <c r="F1630" s="118">
        <f>EXP(Overview!$F$21/Overview!$F$5-Overview!$F$21/('='!C1630+273.15))</f>
        <v>1.2060497570954571</v>
      </c>
      <c r="G1630" s="77">
        <f t="shared" si="153"/>
        <v>3.5815748801551193</v>
      </c>
      <c r="H1630" s="115">
        <f t="shared" si="154"/>
        <v>0.58823529411764708</v>
      </c>
      <c r="I1630" s="80">
        <f>IF((A1630-Overview!$F$43)/365=ROUND((A1630-Overview!$F$43)/365,0),I1629*0.05,I1629+U1629)</f>
        <v>12893.682609730129</v>
      </c>
      <c r="J1630" s="70">
        <f>IF(D1630&lt;Overview!$F$16,1,'='!G1630/Overview!$F$26)</f>
        <v>155.04653160844674</v>
      </c>
      <c r="K1630" s="71">
        <f>IF(D1630&lt;Overview!$F$17,'='!G1630/Overview!$F$26,Overview!$F$33)</f>
        <v>9.1428571428571423</v>
      </c>
      <c r="L1630" s="72">
        <f t="shared" si="155"/>
        <v>9.1428571428571423</v>
      </c>
      <c r="M1630" s="81">
        <f>MIN(1,Overview!$F$44*F1630*(G1630-Overview!$F$25)^2+0.2)</f>
        <v>1</v>
      </c>
      <c r="N1630" s="48">
        <f>L1630*F1630*Overview!$F$8</f>
        <v>0.12482270400293095</v>
      </c>
      <c r="O1630" s="48">
        <f>F1630*Overview!$F$6</f>
        <v>2.3686817229354781E-3</v>
      </c>
      <c r="P1630" s="122">
        <f>N1630*(H1630/G1630-(1+Overview!$F$35/'='!G1630)/(Overview!$F$37*Overview!$F$33))/('='!H1630+Overview!$F$36)</f>
        <v>3.1792865849068568E-4</v>
      </c>
      <c r="Q1630" s="128">
        <f>(N1630/G1630-P1630)*H1630*Overview!$F$29*'='!G1630^3</f>
        <v>844.91091627917183</v>
      </c>
      <c r="R1630" s="57">
        <f t="shared" si="150"/>
        <v>0</v>
      </c>
      <c r="S1630" s="58">
        <f t="shared" si="151"/>
        <v>3.7956176564388515E-4</v>
      </c>
      <c r="T1630" s="58">
        <f>IF(D1630&lt;Overview!$F$18,(1-Overview!$F$9)*'='!Q1630-'='!D1630*'='!O1630,0)</f>
        <v>0</v>
      </c>
      <c r="U1630" s="54">
        <f>IF(D1630&gt;=Overview!$F$18,(1-Overview!$F$9)*'='!Q1630-Overview!$F$18*'='!O1630,0)</f>
        <v>71.566916533853615</v>
      </c>
      <c r="V1630" s="2"/>
      <c r="W1630" s="112">
        <f>G1630/Overview!$F$19</f>
        <v>5.2880184263326724</v>
      </c>
      <c r="X1630" s="60">
        <f>G1630^3*(1+H1630*Overview!$F$38)</f>
        <v>57.75639670641322</v>
      </c>
      <c r="Y1630" s="61">
        <f>G1630^3*Overview!$F$42*(1+Overview!$F$38*H1630)+I1630*Overview!$F$39/Overview!$F$40</f>
        <v>5.7583648206181888</v>
      </c>
    </row>
    <row r="1631" spans="1:25">
      <c r="A1631" s="34">
        <v>1628</v>
      </c>
      <c r="B1631">
        <v>1</v>
      </c>
      <c r="C1631">
        <v>24</v>
      </c>
      <c r="D1631" s="149">
        <f t="shared" si="152"/>
        <v>178.09744310451387</v>
      </c>
      <c r="E1631" s="125">
        <f>B1631/(B1631+Overview!$F$22)</f>
        <v>0.58823529411764708</v>
      </c>
      <c r="F1631" s="118">
        <f>EXP(Overview!$F$21/Overview!$F$5-Overview!$F$21/('='!C1631+273.15))</f>
        <v>1.2060497570954571</v>
      </c>
      <c r="G1631" s="77">
        <f t="shared" si="153"/>
        <v>3.5819544419207632</v>
      </c>
      <c r="H1631" s="115">
        <f t="shared" si="154"/>
        <v>0.58823529411764708</v>
      </c>
      <c r="I1631" s="80">
        <f>IF((A1631-Overview!$F$43)/365=ROUND((A1631-Overview!$F$43)/365,0),I1630*0.05,I1630+U1630)</f>
        <v>12965.249526263982</v>
      </c>
      <c r="J1631" s="70">
        <f>IF(D1631&lt;Overview!$F$16,1,'='!G1631/Overview!$F$26)</f>
        <v>155.06296285371269</v>
      </c>
      <c r="K1631" s="71">
        <f>IF(D1631&lt;Overview!$F$17,'='!G1631/Overview!$F$26,Overview!$F$33)</f>
        <v>9.1428571428571423</v>
      </c>
      <c r="L1631" s="72">
        <f t="shared" si="155"/>
        <v>9.1428571428571423</v>
      </c>
      <c r="M1631" s="81">
        <f>MIN(1,Overview!$F$44*F1631*(G1631-Overview!$F$25)^2+0.2)</f>
        <v>1</v>
      </c>
      <c r="N1631" s="48">
        <f>L1631*F1631*Overview!$F$8</f>
        <v>0.12482270400293095</v>
      </c>
      <c r="O1631" s="48">
        <f>F1631*Overview!$F$6</f>
        <v>2.3686817229354781E-3</v>
      </c>
      <c r="P1631" s="122">
        <f>N1631*(H1631/G1631-(1+Overview!$F$35/'='!G1631)/(Overview!$F$37*Overview!$F$33))/('='!H1631+Overview!$F$36)</f>
        <v>3.1729430492784044E-4</v>
      </c>
      <c r="Q1631" s="128">
        <f>(N1631/G1631-P1631)*H1631*Overview!$F$29*'='!G1631^3</f>
        <v>845.10470750643049</v>
      </c>
      <c r="R1631" s="57">
        <f t="shared" si="150"/>
        <v>0</v>
      </c>
      <c r="S1631" s="58">
        <f t="shared" si="151"/>
        <v>3.788445816441464E-4</v>
      </c>
      <c r="T1631" s="58">
        <f>IF(D1631&lt;Overview!$F$18,(1-Overview!$F$9)*'='!Q1631-'='!D1631*'='!O1631,0)</f>
        <v>0</v>
      </c>
      <c r="U1631" s="54">
        <f>IF(D1631&gt;=Overview!$F$18,(1-Overview!$F$9)*'='!Q1631-Overview!$F$18*'='!O1631,0)</f>
        <v>71.583427546416047</v>
      </c>
      <c r="V1631" s="2"/>
      <c r="W1631" s="112">
        <f>G1631/Overview!$F$19</f>
        <v>5.2885788305341253</v>
      </c>
      <c r="X1631" s="60">
        <f>G1631^3*(1+H1631*Overview!$F$38)</f>
        <v>57.77476106618527</v>
      </c>
      <c r="Y1631" s="61">
        <f>G1631^3*Overview!$F$42*(1+Overview!$F$38*H1631)+I1631*Overview!$F$39/Overview!$F$40</f>
        <v>5.7631275208252362</v>
      </c>
    </row>
    <row r="1632" spans="1:25">
      <c r="A1632" s="34">
        <v>1629</v>
      </c>
      <c r="B1632">
        <v>1</v>
      </c>
      <c r="C1632">
        <v>24</v>
      </c>
      <c r="D1632" s="149">
        <f t="shared" si="152"/>
        <v>178.09744310451387</v>
      </c>
      <c r="E1632" s="125">
        <f>B1632/(B1632+Overview!$F$22)</f>
        <v>0.58823529411764708</v>
      </c>
      <c r="F1632" s="118">
        <f>EXP(Overview!$F$21/Overview!$F$5-Overview!$F$21/('='!C1632+273.15))</f>
        <v>1.2060497570954571</v>
      </c>
      <c r="G1632" s="77">
        <f t="shared" si="153"/>
        <v>3.5823332865024073</v>
      </c>
      <c r="H1632" s="115">
        <f t="shared" si="154"/>
        <v>0.58823529411764708</v>
      </c>
      <c r="I1632" s="80">
        <f>IF((A1632-Overview!$F$43)/365=ROUND((A1632-Overview!$F$43)/365,0),I1631*0.05,I1631+U1631)</f>
        <v>13036.832953810399</v>
      </c>
      <c r="J1632" s="70">
        <f>IF(D1632&lt;Overview!$F$16,1,'='!G1632/Overview!$F$26)</f>
        <v>155.07936305205229</v>
      </c>
      <c r="K1632" s="71">
        <f>IF(D1632&lt;Overview!$F$17,'='!G1632/Overview!$F$26,Overview!$F$33)</f>
        <v>9.1428571428571423</v>
      </c>
      <c r="L1632" s="72">
        <f t="shared" si="155"/>
        <v>9.1428571428571423</v>
      </c>
      <c r="M1632" s="81">
        <f>MIN(1,Overview!$F$44*F1632*(G1632-Overview!$F$25)^2+0.2)</f>
        <v>1</v>
      </c>
      <c r="N1632" s="48">
        <f>L1632*F1632*Overview!$F$8</f>
        <v>0.12482270400293095</v>
      </c>
      <c r="O1632" s="48">
        <f>F1632*Overview!$F$6</f>
        <v>2.3686817229354781E-3</v>
      </c>
      <c r="P1632" s="122">
        <f>N1632*(H1632/G1632-(1+Overview!$F$35/'='!G1632)/(Overview!$F$37*Overview!$F$33))/('='!H1632+Overview!$F$36)</f>
        <v>3.1666128402303451E-4</v>
      </c>
      <c r="Q1632" s="128">
        <f>(N1632/G1632-P1632)*H1632*Overview!$F$29*'='!G1632^3</f>
        <v>845.29815770244988</v>
      </c>
      <c r="R1632" s="57">
        <f t="shared" si="150"/>
        <v>0</v>
      </c>
      <c r="S1632" s="58">
        <f t="shared" si="151"/>
        <v>3.7812875276743647E-4</v>
      </c>
      <c r="T1632" s="58">
        <f>IF(D1632&lt;Overview!$F$18,(1-Overview!$F$9)*'='!Q1632-'='!D1632*'='!O1632,0)</f>
        <v>0</v>
      </c>
      <c r="U1632" s="54">
        <f>IF(D1632&gt;=Overview!$F$18,(1-Overview!$F$9)*'='!Q1632-Overview!$F$18*'='!O1632,0)</f>
        <v>71.599909503116905</v>
      </c>
      <c r="V1632" s="2"/>
      <c r="W1632" s="112">
        <f>G1632/Overview!$F$19</f>
        <v>5.2891381758488221</v>
      </c>
      <c r="X1632" s="60">
        <f>G1632^3*(1+H1632*Overview!$F$38)</f>
        <v>57.793094607746205</v>
      </c>
      <c r="Y1632" s="61">
        <f>G1632^3*Overview!$F$42*(1+Overview!$F$38*H1632)+I1632*Overview!$F$39/Overview!$F$40</f>
        <v>5.7678881648718274</v>
      </c>
    </row>
    <row r="1633" spans="1:25">
      <c r="A1633" s="34">
        <v>1630</v>
      </c>
      <c r="B1633">
        <v>1</v>
      </c>
      <c r="C1633">
        <v>24</v>
      </c>
      <c r="D1633" s="149">
        <f t="shared" si="152"/>
        <v>178.09744310451387</v>
      </c>
      <c r="E1633" s="125">
        <f>B1633/(B1633+Overview!$F$22)</f>
        <v>0.58823529411764708</v>
      </c>
      <c r="F1633" s="118">
        <f>EXP(Overview!$F$21/Overview!$F$5-Overview!$F$21/('='!C1633+273.15))</f>
        <v>1.2060497570954571</v>
      </c>
      <c r="G1633" s="77">
        <f t="shared" si="153"/>
        <v>3.5827114152551749</v>
      </c>
      <c r="H1633" s="115">
        <f t="shared" si="154"/>
        <v>0.58823529411764708</v>
      </c>
      <c r="I1633" s="80">
        <f>IF((A1633-Overview!$F$43)/365=ROUND((A1633-Overview!$F$43)/365,0),I1632*0.05,I1632+U1632)</f>
        <v>13108.432863313516</v>
      </c>
      <c r="J1633" s="70">
        <f>IF(D1633&lt;Overview!$F$16,1,'='!G1633/Overview!$F$26)</f>
        <v>155.09573226212879</v>
      </c>
      <c r="K1633" s="71">
        <f>IF(D1633&lt;Overview!$F$17,'='!G1633/Overview!$F$26,Overview!$F$33)</f>
        <v>9.1428571428571423</v>
      </c>
      <c r="L1633" s="72">
        <f t="shared" si="155"/>
        <v>9.1428571428571423</v>
      </c>
      <c r="M1633" s="81">
        <f>MIN(1,Overview!$F$44*F1633*(G1633-Overview!$F$25)^2+0.2)</f>
        <v>1</v>
      </c>
      <c r="N1633" s="48">
        <f>L1633*F1633*Overview!$F$8</f>
        <v>0.12482270400293095</v>
      </c>
      <c r="O1633" s="48">
        <f>F1633*Overview!$F$6</f>
        <v>2.3686817229354781E-3</v>
      </c>
      <c r="P1633" s="122">
        <f>N1633*(H1633/G1633-(1+Overview!$F$35/'='!G1633)/(Overview!$F$37*Overview!$F$33))/('='!H1633+Overview!$F$36)</f>
        <v>3.1602959270976761E-4</v>
      </c>
      <c r="Q1633" s="128">
        <f>(N1633/G1633-P1633)*H1633*Overview!$F$29*'='!G1633^3</f>
        <v>845.49126741768407</v>
      </c>
      <c r="R1633" s="57">
        <f t="shared" si="150"/>
        <v>0</v>
      </c>
      <c r="S1633" s="58">
        <f t="shared" si="151"/>
        <v>3.7741427645324264E-4</v>
      </c>
      <c r="T1633" s="58">
        <f>IF(D1633&lt;Overview!$F$18,(1-Overview!$F$9)*'='!Q1633-'='!D1633*'='!O1633,0)</f>
        <v>0</v>
      </c>
      <c r="U1633" s="54">
        <f>IF(D1633&gt;=Overview!$F$18,(1-Overview!$F$9)*'='!Q1633-Overview!$F$18*'='!O1633,0)</f>
        <v>71.616362450854851</v>
      </c>
      <c r="V1633" s="2"/>
      <c r="W1633" s="112">
        <f>G1633/Overview!$F$19</f>
        <v>5.2896964642775357</v>
      </c>
      <c r="X1633" s="60">
        <f>G1633^3*(1+H1633*Overview!$F$38)</f>
        <v>57.811397375082365</v>
      </c>
      <c r="Y1633" s="61">
        <f>G1633^3*Overview!$F$42*(1+Overview!$F$38*H1633)+I1633*Overview!$F$39/Overview!$F$40</f>
        <v>5.7726467554541276</v>
      </c>
    </row>
    <row r="1634" spans="1:25">
      <c r="A1634" s="34">
        <v>1631</v>
      </c>
      <c r="B1634">
        <v>1</v>
      </c>
      <c r="C1634">
        <v>24</v>
      </c>
      <c r="D1634" s="149">
        <f t="shared" si="152"/>
        <v>178.09744310451387</v>
      </c>
      <c r="E1634" s="125">
        <f>B1634/(B1634+Overview!$F$22)</f>
        <v>0.58823529411764708</v>
      </c>
      <c r="F1634" s="118">
        <f>EXP(Overview!$F$21/Overview!$F$5-Overview!$F$21/('='!C1634+273.15))</f>
        <v>1.2060497570954571</v>
      </c>
      <c r="G1634" s="77">
        <f t="shared" si="153"/>
        <v>3.5830888295316283</v>
      </c>
      <c r="H1634" s="115">
        <f t="shared" si="154"/>
        <v>0.58823529411764708</v>
      </c>
      <c r="I1634" s="80">
        <f>IF((A1634-Overview!$F$43)/365=ROUND((A1634-Overview!$F$43)/365,0),I1633*0.05,I1633+U1633)</f>
        <v>13180.049225764371</v>
      </c>
      <c r="J1634" s="70">
        <f>IF(D1634&lt;Overview!$F$16,1,'='!G1634/Overview!$F$26)</f>
        <v>155.11207054249473</v>
      </c>
      <c r="K1634" s="71">
        <f>IF(D1634&lt;Overview!$F$17,'='!G1634/Overview!$F$26,Overview!$F$33)</f>
        <v>9.1428571428571423</v>
      </c>
      <c r="L1634" s="72">
        <f t="shared" si="155"/>
        <v>9.1428571428571423</v>
      </c>
      <c r="M1634" s="81">
        <f>MIN(1,Overview!$F$44*F1634*(G1634-Overview!$F$25)^2+0.2)</f>
        <v>1</v>
      </c>
      <c r="N1634" s="48">
        <f>L1634*F1634*Overview!$F$8</f>
        <v>0.12482270400293095</v>
      </c>
      <c r="O1634" s="48">
        <f>F1634*Overview!$F$6</f>
        <v>2.3686817229354781E-3</v>
      </c>
      <c r="P1634" s="122">
        <f>N1634*(H1634/G1634-(1+Overview!$F$35/'='!G1634)/(Overview!$F$37*Overview!$F$33))/('='!H1634+Overview!$F$36)</f>
        <v>3.1539922792966218E-4</v>
      </c>
      <c r="Q1634" s="128">
        <f>(N1634/G1634-P1634)*H1634*Overview!$F$29*'='!G1634^3</f>
        <v>845.68403720189531</v>
      </c>
      <c r="R1634" s="57">
        <f t="shared" si="150"/>
        <v>0</v>
      </c>
      <c r="S1634" s="58">
        <f t="shared" si="151"/>
        <v>3.7670115014589085E-4</v>
      </c>
      <c r="T1634" s="58">
        <f>IF(D1634&lt;Overview!$F$18,(1-Overview!$F$9)*'='!Q1634-'='!D1634*'='!O1634,0)</f>
        <v>0</v>
      </c>
      <c r="U1634" s="54">
        <f>IF(D1634&gt;=Overview!$F$18,(1-Overview!$F$9)*'='!Q1634-Overview!$F$18*'='!O1634,0)</f>
        <v>71.632786436469658</v>
      </c>
      <c r="V1634" s="2"/>
      <c r="W1634" s="112">
        <f>G1634/Overview!$F$19</f>
        <v>5.2902536978172572</v>
      </c>
      <c r="X1634" s="60">
        <f>G1634^3*(1+H1634*Overview!$F$38)</f>
        <v>57.829669412148434</v>
      </c>
      <c r="Y1634" s="61">
        <f>G1634^3*Overview!$F$42*(1+Overview!$F$38*H1634)+I1634*Overview!$F$39/Overview!$F$40</f>
        <v>5.777403295267483</v>
      </c>
    </row>
    <row r="1635" spans="1:25">
      <c r="A1635" s="34">
        <v>1632</v>
      </c>
      <c r="B1635">
        <v>1</v>
      </c>
      <c r="C1635">
        <v>24</v>
      </c>
      <c r="D1635" s="149">
        <f t="shared" si="152"/>
        <v>178.09744310451387</v>
      </c>
      <c r="E1635" s="125">
        <f>B1635/(B1635+Overview!$F$22)</f>
        <v>0.58823529411764708</v>
      </c>
      <c r="F1635" s="118">
        <f>EXP(Overview!$F$21/Overview!$F$5-Overview!$F$21/('='!C1635+273.15))</f>
        <v>1.2060497570954571</v>
      </c>
      <c r="G1635" s="77">
        <f t="shared" si="153"/>
        <v>3.5834655306817744</v>
      </c>
      <c r="H1635" s="115">
        <f t="shared" si="154"/>
        <v>0.58823529411764708</v>
      </c>
      <c r="I1635" s="80">
        <f>IF((A1635-Overview!$F$43)/365=ROUND((A1635-Overview!$F$43)/365,0),I1634*0.05,I1634+U1634)</f>
        <v>13251.682012200841</v>
      </c>
      <c r="J1635" s="70">
        <f>IF(D1635&lt;Overview!$F$16,1,'='!G1635/Overview!$F$26)</f>
        <v>155.12837795159197</v>
      </c>
      <c r="K1635" s="71">
        <f>IF(D1635&lt;Overview!$F$17,'='!G1635/Overview!$F$26,Overview!$F$33)</f>
        <v>9.1428571428571423</v>
      </c>
      <c r="L1635" s="72">
        <f t="shared" si="155"/>
        <v>9.1428571428571423</v>
      </c>
      <c r="M1635" s="81">
        <f>MIN(1,Overview!$F$44*F1635*(G1635-Overview!$F$25)^2+0.2)</f>
        <v>1</v>
      </c>
      <c r="N1635" s="48">
        <f>L1635*F1635*Overview!$F$8</f>
        <v>0.12482270400293095</v>
      </c>
      <c r="O1635" s="48">
        <f>F1635*Overview!$F$6</f>
        <v>2.3686817229354781E-3</v>
      </c>
      <c r="P1635" s="122">
        <f>N1635*(H1635/G1635-(1+Overview!$F$35/'='!G1635)/(Overview!$F$37*Overview!$F$33))/('='!H1635+Overview!$F$36)</f>
        <v>3.1477018663243804E-4</v>
      </c>
      <c r="Q1635" s="128">
        <f>(N1635/G1635-P1635)*H1635*Overview!$F$29*'='!G1635^3</f>
        <v>845.87646760415646</v>
      </c>
      <c r="R1635" s="57">
        <f t="shared" si="150"/>
        <v>0</v>
      </c>
      <c r="S1635" s="58">
        <f t="shared" si="151"/>
        <v>3.7598937129453691E-4</v>
      </c>
      <c r="T1635" s="58">
        <f>IF(D1635&lt;Overview!$F$18,(1-Overview!$F$9)*'='!Q1635-'='!D1635*'='!O1635,0)</f>
        <v>0</v>
      </c>
      <c r="U1635" s="54">
        <f>IF(D1635&gt;=Overview!$F$18,(1-Overview!$F$9)*'='!Q1635-Overview!$F$18*'='!O1635,0)</f>
        <v>71.649181506742309</v>
      </c>
      <c r="V1635" s="2"/>
      <c r="W1635" s="112">
        <f>G1635/Overview!$F$19</f>
        <v>5.2908098784612054</v>
      </c>
      <c r="X1635" s="60">
        <f>G1635^3*(1+H1635*Overview!$F$38)</f>
        <v>57.847910762867379</v>
      </c>
      <c r="Y1635" s="61">
        <f>G1635^3*Overview!$F$42*(1+Overview!$F$38*H1635)+I1635*Overview!$F$39/Overview!$F$40</f>
        <v>5.7821577870064269</v>
      </c>
    </row>
    <row r="1636" spans="1:25">
      <c r="A1636" s="34">
        <v>1633</v>
      </c>
      <c r="B1636">
        <v>1</v>
      </c>
      <c r="C1636">
        <v>24</v>
      </c>
      <c r="D1636" s="149">
        <f t="shared" si="152"/>
        <v>178.09744310451387</v>
      </c>
      <c r="E1636" s="125">
        <f>B1636/(B1636+Overview!$F$22)</f>
        <v>0.58823529411764708</v>
      </c>
      <c r="F1636" s="118">
        <f>EXP(Overview!$F$21/Overview!$F$5-Overview!$F$21/('='!C1636+273.15))</f>
        <v>1.2060497570954571</v>
      </c>
      <c r="G1636" s="77">
        <f t="shared" si="153"/>
        <v>3.5838415200530691</v>
      </c>
      <c r="H1636" s="115">
        <f t="shared" si="154"/>
        <v>0.58823529411764708</v>
      </c>
      <c r="I1636" s="80">
        <f>IF((A1636-Overview!$F$43)/365=ROUND((A1636-Overview!$F$43)/365,0),I1635*0.05,I1635+U1635)</f>
        <v>13323.331193707583</v>
      </c>
      <c r="J1636" s="70">
        <f>IF(D1636&lt;Overview!$F$16,1,'='!G1636/Overview!$F$26)</f>
        <v>155.14465454775191</v>
      </c>
      <c r="K1636" s="71">
        <f>IF(D1636&lt;Overview!$F$17,'='!G1636/Overview!$F$26,Overview!$F$33)</f>
        <v>9.1428571428571423</v>
      </c>
      <c r="L1636" s="72">
        <f t="shared" si="155"/>
        <v>9.1428571428571423</v>
      </c>
      <c r="M1636" s="81">
        <f>MIN(1,Overview!$F$44*F1636*(G1636-Overview!$F$25)^2+0.2)</f>
        <v>1</v>
      </c>
      <c r="N1636" s="48">
        <f>L1636*F1636*Overview!$F$8</f>
        <v>0.12482270400293095</v>
      </c>
      <c r="O1636" s="48">
        <f>F1636*Overview!$F$6</f>
        <v>2.3686817229354781E-3</v>
      </c>
      <c r="P1636" s="122">
        <f>N1636*(H1636/G1636-(1+Overview!$F$35/'='!G1636)/(Overview!$F$37*Overview!$F$33))/('='!H1636+Overview!$F$36)</f>
        <v>3.1414246577588428E-4</v>
      </c>
      <c r="Q1636" s="128">
        <f>(N1636/G1636-P1636)*H1636*Overview!$F$29*'='!G1636^3</f>
        <v>846.0685591728485</v>
      </c>
      <c r="R1636" s="57">
        <f t="shared" si="150"/>
        <v>0</v>
      </c>
      <c r="S1636" s="58">
        <f t="shared" si="151"/>
        <v>3.7527893735315483E-4</v>
      </c>
      <c r="T1636" s="58">
        <f>IF(D1636&lt;Overview!$F$18,(1-Overview!$F$9)*'='!Q1636-'='!D1636*'='!O1636,0)</f>
        <v>0</v>
      </c>
      <c r="U1636" s="54">
        <f>IF(D1636&gt;=Overview!$F$18,(1-Overview!$F$9)*'='!Q1636-Overview!$F$18*'='!O1636,0)</f>
        <v>71.665547708394868</v>
      </c>
      <c r="V1636" s="2"/>
      <c r="W1636" s="112">
        <f>G1636/Overview!$F$19</f>
        <v>5.2913650081988326</v>
      </c>
      <c r="X1636" s="60">
        <f>G1636^3*(1+H1636*Overview!$F$38)</f>
        <v>57.866121471130207</v>
      </c>
      <c r="Y1636" s="61">
        <f>G1636^3*Overview!$F$42*(1+Overview!$F$38*H1636)+I1636*Overview!$F$39/Overview!$F$40</f>
        <v>5.7869102333646483</v>
      </c>
    </row>
    <row r="1637" spans="1:25">
      <c r="A1637" s="34">
        <v>1634</v>
      </c>
      <c r="B1637">
        <v>1</v>
      </c>
      <c r="C1637">
        <v>24</v>
      </c>
      <c r="D1637" s="149">
        <f t="shared" si="152"/>
        <v>178.09744310451387</v>
      </c>
      <c r="E1637" s="125">
        <f>B1637/(B1637+Overview!$F$22)</f>
        <v>0.58823529411764708</v>
      </c>
      <c r="F1637" s="118">
        <f>EXP(Overview!$F$21/Overview!$F$5-Overview!$F$21/('='!C1637+273.15))</f>
        <v>1.2060497570954571</v>
      </c>
      <c r="G1637" s="77">
        <f t="shared" si="153"/>
        <v>3.5842167989904223</v>
      </c>
      <c r="H1637" s="115">
        <f t="shared" si="154"/>
        <v>0.58823529411764708</v>
      </c>
      <c r="I1637" s="80">
        <f>IF((A1637-Overview!$F$43)/365=ROUND((A1637-Overview!$F$43)/365,0),I1636*0.05,I1636+U1636)</f>
        <v>13394.996741415978</v>
      </c>
      <c r="J1637" s="70">
        <f>IF(D1637&lt;Overview!$F$16,1,'='!G1637/Overview!$F$26)</f>
        <v>155.16090038919577</v>
      </c>
      <c r="K1637" s="71">
        <f>IF(D1637&lt;Overview!$F$17,'='!G1637/Overview!$F$26,Overview!$F$33)</f>
        <v>9.1428571428571423</v>
      </c>
      <c r="L1637" s="72">
        <f t="shared" si="155"/>
        <v>9.1428571428571423</v>
      </c>
      <c r="M1637" s="81">
        <f>MIN(1,Overview!$F$44*F1637*(G1637-Overview!$F$25)^2+0.2)</f>
        <v>1</v>
      </c>
      <c r="N1637" s="48">
        <f>L1637*F1637*Overview!$F$8</f>
        <v>0.12482270400293095</v>
      </c>
      <c r="O1637" s="48">
        <f>F1637*Overview!$F$6</f>
        <v>2.3686817229354781E-3</v>
      </c>
      <c r="P1637" s="122">
        <f>N1637*(H1637/G1637-(1+Overview!$F$35/'='!G1637)/(Overview!$F$37*Overview!$F$33))/('='!H1637+Overview!$F$36)</f>
        <v>3.135160623258358E-4</v>
      </c>
      <c r="Q1637" s="128">
        <f>(N1637/G1637-P1637)*H1637*Overview!$F$29*'='!G1637^3</f>
        <v>846.26031245566116</v>
      </c>
      <c r="R1637" s="57">
        <f t="shared" si="150"/>
        <v>0</v>
      </c>
      <c r="S1637" s="58">
        <f t="shared" si="151"/>
        <v>3.7456984578052959E-4</v>
      </c>
      <c r="T1637" s="58">
        <f>IF(D1637&lt;Overview!$F$18,(1-Overview!$F$9)*'='!Q1637-'='!D1637*'='!O1637,0)</f>
        <v>0</v>
      </c>
      <c r="U1637" s="54">
        <f>IF(D1637&gt;=Overview!$F$18,(1-Overview!$F$9)*'='!Q1637-Overview!$F$18*'='!O1637,0)</f>
        <v>71.68188508809051</v>
      </c>
      <c r="V1637" s="2"/>
      <c r="W1637" s="112">
        <f>G1637/Overview!$F$19</f>
        <v>5.2919190890158312</v>
      </c>
      <c r="X1637" s="60">
        <f>G1637^3*(1+H1637*Overview!$F$38)</f>
        <v>57.88430158079597</v>
      </c>
      <c r="Y1637" s="61">
        <f>G1637^3*Overview!$F$42*(1+Overview!$F$38*H1637)+I1637*Overview!$F$39/Overview!$F$40</f>
        <v>5.791660637034985</v>
      </c>
    </row>
    <row r="1638" spans="1:25">
      <c r="A1638" s="34">
        <v>1635</v>
      </c>
      <c r="B1638">
        <v>1</v>
      </c>
      <c r="C1638">
        <v>24</v>
      </c>
      <c r="D1638" s="149">
        <f t="shared" si="152"/>
        <v>178.09744310451387</v>
      </c>
      <c r="E1638" s="125">
        <f>B1638/(B1638+Overview!$F$22)</f>
        <v>0.58823529411764708</v>
      </c>
      <c r="F1638" s="118">
        <f>EXP(Overview!$F$21/Overview!$F$5-Overview!$F$21/('='!C1638+273.15))</f>
        <v>1.2060497570954571</v>
      </c>
      <c r="G1638" s="77">
        <f t="shared" si="153"/>
        <v>3.584591368836203</v>
      </c>
      <c r="H1638" s="115">
        <f t="shared" si="154"/>
        <v>0.58823529411764708</v>
      </c>
      <c r="I1638" s="80">
        <f>IF((A1638-Overview!$F$43)/365=ROUND((A1638-Overview!$F$43)/365,0),I1637*0.05,I1637+U1637)</f>
        <v>13466.678626504068</v>
      </c>
      <c r="J1638" s="70">
        <f>IF(D1638&lt;Overview!$F$16,1,'='!G1638/Overview!$F$26)</f>
        <v>155.17711553403475</v>
      </c>
      <c r="K1638" s="71">
        <f>IF(D1638&lt;Overview!$F$17,'='!G1638/Overview!$F$26,Overview!$F$33)</f>
        <v>9.1428571428571423</v>
      </c>
      <c r="L1638" s="72">
        <f t="shared" si="155"/>
        <v>9.1428571428571423</v>
      </c>
      <c r="M1638" s="81">
        <f>MIN(1,Overview!$F$44*F1638*(G1638-Overview!$F$25)^2+0.2)</f>
        <v>1</v>
      </c>
      <c r="N1638" s="48">
        <f>L1638*F1638*Overview!$F$8</f>
        <v>0.12482270400293095</v>
      </c>
      <c r="O1638" s="48">
        <f>F1638*Overview!$F$6</f>
        <v>2.3686817229354781E-3</v>
      </c>
      <c r="P1638" s="122">
        <f>N1638*(H1638/G1638-(1+Overview!$F$35/'='!G1638)/(Overview!$F$37*Overview!$F$33))/('='!H1638+Overview!$F$36)</f>
        <v>3.1289097325614806E-4</v>
      </c>
      <c r="Q1638" s="128">
        <f>(N1638/G1638-P1638)*H1638*Overview!$F$29*'='!G1638^3</f>
        <v>846.45172799959448</v>
      </c>
      <c r="R1638" s="57">
        <f t="shared" si="150"/>
        <v>0</v>
      </c>
      <c r="S1638" s="58">
        <f t="shared" si="151"/>
        <v>3.7386209404024915E-4</v>
      </c>
      <c r="T1638" s="58">
        <f>IF(D1638&lt;Overview!$F$18,(1-Overview!$F$9)*'='!Q1638-'='!D1638*'='!O1638,0)</f>
        <v>0</v>
      </c>
      <c r="U1638" s="54">
        <f>IF(D1638&gt;=Overview!$F$18,(1-Overview!$F$9)*'='!Q1638-Overview!$F$18*'='!O1638,0)</f>
        <v>71.69819369243362</v>
      </c>
      <c r="V1638" s="2"/>
      <c r="W1638" s="112">
        <f>G1638/Overview!$F$19</f>
        <v>5.2924721228941429</v>
      </c>
      <c r="X1638" s="60">
        <f>G1638^3*(1+H1638*Overview!$F$38)</f>
        <v>57.902451135691592</v>
      </c>
      <c r="Y1638" s="61">
        <f>G1638^3*Overview!$F$42*(1+Overview!$F$38*H1638)+I1638*Overview!$F$39/Overview!$F$40</f>
        <v>5.7964090007094198</v>
      </c>
    </row>
    <row r="1639" spans="1:25">
      <c r="A1639" s="34">
        <v>1636</v>
      </c>
      <c r="B1639">
        <v>1</v>
      </c>
      <c r="C1639">
        <v>24</v>
      </c>
      <c r="D1639" s="149">
        <f t="shared" si="152"/>
        <v>178.09744310451387</v>
      </c>
      <c r="E1639" s="125">
        <f>B1639/(B1639+Overview!$F$22)</f>
        <v>0.58823529411764708</v>
      </c>
      <c r="F1639" s="118">
        <f>EXP(Overview!$F$21/Overview!$F$5-Overview!$F$21/('='!C1639+273.15))</f>
        <v>1.2060497570954571</v>
      </c>
      <c r="G1639" s="77">
        <f t="shared" si="153"/>
        <v>3.5849652309302433</v>
      </c>
      <c r="H1639" s="115">
        <f t="shared" si="154"/>
        <v>0.58823529411764708</v>
      </c>
      <c r="I1639" s="80">
        <f>IF((A1639-Overview!$F$43)/365=ROUND((A1639-Overview!$F$43)/365,0),I1638*0.05,I1638+U1638)</f>
        <v>13538.376820196501</v>
      </c>
      <c r="J1639" s="70">
        <f>IF(D1639&lt;Overview!$F$16,1,'='!G1639/Overview!$F$26)</f>
        <v>155.19330004027029</v>
      </c>
      <c r="K1639" s="71">
        <f>IF(D1639&lt;Overview!$F$17,'='!G1639/Overview!$F$26,Overview!$F$33)</f>
        <v>9.1428571428571423</v>
      </c>
      <c r="L1639" s="72">
        <f t="shared" si="155"/>
        <v>9.1428571428571423</v>
      </c>
      <c r="M1639" s="81">
        <f>MIN(1,Overview!$F$44*F1639*(G1639-Overview!$F$25)^2+0.2)</f>
        <v>1</v>
      </c>
      <c r="N1639" s="48">
        <f>L1639*F1639*Overview!$F$8</f>
        <v>0.12482270400293095</v>
      </c>
      <c r="O1639" s="48">
        <f>F1639*Overview!$F$6</f>
        <v>2.3686817229354781E-3</v>
      </c>
      <c r="P1639" s="122">
        <f>N1639*(H1639/G1639-(1+Overview!$F$35/'='!G1639)/(Overview!$F$37*Overview!$F$33))/('='!H1639+Overview!$F$36)</f>
        <v>3.1226719554866989E-4</v>
      </c>
      <c r="Q1639" s="128">
        <f>(N1639/G1639-P1639)*H1639*Overview!$F$29*'='!G1639^3</f>
        <v>846.64280635095577</v>
      </c>
      <c r="R1639" s="57">
        <f t="shared" si="150"/>
        <v>0</v>
      </c>
      <c r="S1639" s="58">
        <f t="shared" si="151"/>
        <v>3.7315567960069231E-4</v>
      </c>
      <c r="T1639" s="58">
        <f>IF(D1639&lt;Overview!$F$18,(1-Overview!$F$9)*'='!Q1639-'='!D1639*'='!O1639,0)</f>
        <v>0</v>
      </c>
      <c r="U1639" s="54">
        <f>IF(D1639&gt;=Overview!$F$18,(1-Overview!$F$9)*'='!Q1639-Overview!$F$18*'='!O1639,0)</f>
        <v>71.714473567969605</v>
      </c>
      <c r="V1639" s="2"/>
      <c r="W1639" s="112">
        <f>G1639/Overview!$F$19</f>
        <v>5.2930241118119641</v>
      </c>
      <c r="X1639" s="60">
        <f>G1639^3*(1+H1639*Overview!$F$38)</f>
        <v>57.920570179611722</v>
      </c>
      <c r="Y1639" s="61">
        <f>G1639^3*Overview!$F$42*(1+Overview!$F$38*H1639)+I1639*Overview!$F$39/Overview!$F$40</f>
        <v>5.8011553270790479</v>
      </c>
    </row>
    <row r="1640" spans="1:25">
      <c r="A1640" s="34">
        <v>1637</v>
      </c>
      <c r="B1640">
        <v>1</v>
      </c>
      <c r="C1640">
        <v>24</v>
      </c>
      <c r="D1640" s="149">
        <f t="shared" si="152"/>
        <v>178.09744310451387</v>
      </c>
      <c r="E1640" s="125">
        <f>B1640/(B1640+Overview!$F$22)</f>
        <v>0.58823529411764708</v>
      </c>
      <c r="F1640" s="118">
        <f>EXP(Overview!$F$21/Overview!$F$5-Overview!$F$21/('='!C1640+273.15))</f>
        <v>1.2060497570954571</v>
      </c>
      <c r="G1640" s="77">
        <f t="shared" si="153"/>
        <v>3.5853383866098438</v>
      </c>
      <c r="H1640" s="115">
        <f t="shared" si="154"/>
        <v>0.58823529411764708</v>
      </c>
      <c r="I1640" s="80">
        <f>IF((A1640-Overview!$F$43)/365=ROUND((A1640-Overview!$F$43)/365,0),I1639*0.05,I1639+U1639)</f>
        <v>13610.091293764472</v>
      </c>
      <c r="J1640" s="70">
        <f>IF(D1640&lt;Overview!$F$16,1,'='!G1640/Overview!$F$26)</f>
        <v>155.20945396579413</v>
      </c>
      <c r="K1640" s="71">
        <f>IF(D1640&lt;Overview!$F$17,'='!G1640/Overview!$F$26,Overview!$F$33)</f>
        <v>9.1428571428571423</v>
      </c>
      <c r="L1640" s="72">
        <f t="shared" si="155"/>
        <v>9.1428571428571423</v>
      </c>
      <c r="M1640" s="81">
        <f>MIN(1,Overview!$F$44*F1640*(G1640-Overview!$F$25)^2+0.2)</f>
        <v>1</v>
      </c>
      <c r="N1640" s="48">
        <f>L1640*F1640*Overview!$F$8</f>
        <v>0.12482270400293095</v>
      </c>
      <c r="O1640" s="48">
        <f>F1640*Overview!$F$6</f>
        <v>2.3686817229354781E-3</v>
      </c>
      <c r="P1640" s="122">
        <f>N1640*(H1640/G1640-(1+Overview!$F$35/'='!G1640)/(Overview!$F$37*Overview!$F$33))/('='!H1640+Overview!$F$36)</f>
        <v>3.1164472619322001E-4</v>
      </c>
      <c r="Q1640" s="128">
        <f>(N1640/G1640-P1640)*H1640*Overview!$F$29*'='!G1640^3</f>
        <v>846.83354805536317</v>
      </c>
      <c r="R1640" s="57">
        <f t="shared" si="150"/>
        <v>0</v>
      </c>
      <c r="S1640" s="58">
        <f t="shared" si="151"/>
        <v>3.7245059993502194E-4</v>
      </c>
      <c r="T1640" s="58">
        <f>IF(D1640&lt;Overview!$F$18,(1-Overview!$F$9)*'='!Q1640-'='!D1640*'='!O1640,0)</f>
        <v>0</v>
      </c>
      <c r="U1640" s="54">
        <f>IF(D1640&gt;=Overview!$F$18,(1-Overview!$F$9)*'='!Q1640-Overview!$F$18*'='!O1640,0)</f>
        <v>71.730724761185115</v>
      </c>
      <c r="V1640" s="2"/>
      <c r="W1640" s="112">
        <f>G1640/Overview!$F$19</f>
        <v>5.2935750577437526</v>
      </c>
      <c r="X1640" s="60">
        <f>G1640^3*(1+H1640*Overview!$F$38)</f>
        <v>57.938658756318681</v>
      </c>
      <c r="Y1640" s="61">
        <f>G1640^3*Overview!$F$42*(1+Overview!$F$38*H1640)+I1640*Overview!$F$39/Overview!$F$40</f>
        <v>5.8058996188340828</v>
      </c>
    </row>
    <row r="1641" spans="1:25">
      <c r="A1641" s="34">
        <v>1638</v>
      </c>
      <c r="B1641">
        <v>1</v>
      </c>
      <c r="C1641">
        <v>24</v>
      </c>
      <c r="D1641" s="149">
        <f t="shared" si="152"/>
        <v>178.09744310451387</v>
      </c>
      <c r="E1641" s="125">
        <f>B1641/(B1641+Overview!$F$22)</f>
        <v>0.58823529411764708</v>
      </c>
      <c r="F1641" s="118">
        <f>EXP(Overview!$F$21/Overview!$F$5-Overview!$F$21/('='!C1641+273.15))</f>
        <v>1.2060497570954571</v>
      </c>
      <c r="G1641" s="77">
        <f t="shared" si="153"/>
        <v>3.585710837209779</v>
      </c>
      <c r="H1641" s="115">
        <f t="shared" si="154"/>
        <v>0.58823529411764708</v>
      </c>
      <c r="I1641" s="80">
        <f>IF((A1641-Overview!$F$43)/365=ROUND((A1641-Overview!$F$43)/365,0),I1640*0.05,I1640+U1640)</f>
        <v>13681.822018525656</v>
      </c>
      <c r="J1641" s="70">
        <f>IF(D1641&lt;Overview!$F$16,1,'='!G1641/Overview!$F$26)</f>
        <v>155.22557736838871</v>
      </c>
      <c r="K1641" s="71">
        <f>IF(D1641&lt;Overview!$F$17,'='!G1641/Overview!$F$26,Overview!$F$33)</f>
        <v>9.1428571428571423</v>
      </c>
      <c r="L1641" s="72">
        <f t="shared" si="155"/>
        <v>9.1428571428571423</v>
      </c>
      <c r="M1641" s="81">
        <f>MIN(1,Overview!$F$44*F1641*(G1641-Overview!$F$25)^2+0.2)</f>
        <v>1</v>
      </c>
      <c r="N1641" s="48">
        <f>L1641*F1641*Overview!$F$8</f>
        <v>0.12482270400293095</v>
      </c>
      <c r="O1641" s="48">
        <f>F1641*Overview!$F$6</f>
        <v>2.3686817229354781E-3</v>
      </c>
      <c r="P1641" s="122">
        <f>N1641*(H1641/G1641-(1+Overview!$F$35/'='!G1641)/(Overview!$F$37*Overview!$F$33))/('='!H1641+Overview!$F$36)</f>
        <v>3.1102356218756181E-4</v>
      </c>
      <c r="Q1641" s="128">
        <f>(N1641/G1641-P1641)*H1641*Overview!$F$29*'='!G1641^3</f>
        <v>847.0239536577435</v>
      </c>
      <c r="R1641" s="57">
        <f t="shared" si="150"/>
        <v>0</v>
      </c>
      <c r="S1641" s="58">
        <f t="shared" si="151"/>
        <v>3.717468525211767E-4</v>
      </c>
      <c r="T1641" s="58">
        <f>IF(D1641&lt;Overview!$F$18,(1-Overview!$F$9)*'='!Q1641-'='!D1641*'='!O1641,0)</f>
        <v>0</v>
      </c>
      <c r="U1641" s="54">
        <f>IF(D1641&gt;=Overview!$F$18,(1-Overview!$F$9)*'='!Q1641-Overview!$F$18*'='!O1641,0)</f>
        <v>71.746947318507921</v>
      </c>
      <c r="V1641" s="2"/>
      <c r="W1641" s="112">
        <f>G1641/Overview!$F$19</f>
        <v>5.2941249626602378</v>
      </c>
      <c r="X1641" s="60">
        <f>G1641^3*(1+H1641*Overview!$F$38)</f>
        <v>57.956716909542301</v>
      </c>
      <c r="Y1641" s="61">
        <f>G1641^3*Overview!$F$42*(1+Overview!$F$38*H1641)+I1641*Overview!$F$39/Overview!$F$40</f>
        <v>5.810641878663831</v>
      </c>
    </row>
    <row r="1642" spans="1:25">
      <c r="A1642" s="34">
        <v>1639</v>
      </c>
      <c r="B1642">
        <v>1</v>
      </c>
      <c r="C1642">
        <v>24</v>
      </c>
      <c r="D1642" s="149">
        <f t="shared" si="152"/>
        <v>178.09744310451387</v>
      </c>
      <c r="E1642" s="125">
        <f>B1642/(B1642+Overview!$F$22)</f>
        <v>0.58823529411764708</v>
      </c>
      <c r="F1642" s="118">
        <f>EXP(Overview!$F$21/Overview!$F$5-Overview!$F$21/('='!C1642+273.15))</f>
        <v>1.2060497570954571</v>
      </c>
      <c r="G1642" s="77">
        <f t="shared" si="153"/>
        <v>3.5860825840623001</v>
      </c>
      <c r="H1642" s="115">
        <f t="shared" si="154"/>
        <v>0.58823529411764708</v>
      </c>
      <c r="I1642" s="80">
        <f>IF((A1642-Overview!$F$43)/365=ROUND((A1642-Overview!$F$43)/365,0),I1641*0.05,I1641+U1641)</f>
        <v>13753.568965844164</v>
      </c>
      <c r="J1642" s="70">
        <f>IF(D1642&lt;Overview!$F$16,1,'='!G1642/Overview!$F$26)</f>
        <v>155.24167030572727</v>
      </c>
      <c r="K1642" s="71">
        <f>IF(D1642&lt;Overview!$F$17,'='!G1642/Overview!$F$26,Overview!$F$33)</f>
        <v>9.1428571428571423</v>
      </c>
      <c r="L1642" s="72">
        <f t="shared" si="155"/>
        <v>9.1428571428571423</v>
      </c>
      <c r="M1642" s="81">
        <f>MIN(1,Overview!$F$44*F1642*(G1642-Overview!$F$25)^2+0.2)</f>
        <v>1</v>
      </c>
      <c r="N1642" s="48">
        <f>L1642*F1642*Overview!$F$8</f>
        <v>0.12482270400293095</v>
      </c>
      <c r="O1642" s="48">
        <f>F1642*Overview!$F$6</f>
        <v>2.3686817229354781E-3</v>
      </c>
      <c r="P1642" s="122">
        <f>N1642*(H1642/G1642-(1+Overview!$F$35/'='!G1642)/(Overview!$F$37*Overview!$F$33))/('='!H1642+Overview!$F$36)</f>
        <v>3.1040370053737627E-4</v>
      </c>
      <c r="Q1642" s="128">
        <f>(N1642/G1642-P1642)*H1642*Overview!$F$29*'='!G1642^3</f>
        <v>847.21402370233216</v>
      </c>
      <c r="R1642" s="57">
        <f t="shared" si="150"/>
        <v>0</v>
      </c>
      <c r="S1642" s="58">
        <f t="shared" si="151"/>
        <v>3.7104443484185817E-4</v>
      </c>
      <c r="T1642" s="58">
        <f>IF(D1642&lt;Overview!$F$18,(1-Overview!$F$9)*'='!Q1642-'='!D1642*'='!O1642,0)</f>
        <v>0</v>
      </c>
      <c r="U1642" s="54">
        <f>IF(D1642&gt;=Overview!$F$18,(1-Overview!$F$9)*'='!Q1642-Overview!$F$18*'='!O1642,0)</f>
        <v>71.763141286306876</v>
      </c>
      <c r="V1642" s="2"/>
      <c r="W1642" s="112">
        <f>G1642/Overview!$F$19</f>
        <v>5.2946738285284214</v>
      </c>
      <c r="X1642" s="60">
        <f>G1642^3*(1+H1642*Overview!$F$38)</f>
        <v>57.974744682979797</v>
      </c>
      <c r="Y1642" s="61">
        <f>G1642^3*Overview!$F$42*(1+Overview!$F$38*H1642)+I1642*Overview!$F$39/Overview!$F$40</f>
        <v>5.8153821092566815</v>
      </c>
    </row>
    <row r="1643" spans="1:25">
      <c r="A1643" s="34">
        <v>1640</v>
      </c>
      <c r="B1643">
        <v>1</v>
      </c>
      <c r="C1643">
        <v>24</v>
      </c>
      <c r="D1643" s="149">
        <f t="shared" si="152"/>
        <v>178.09744310451387</v>
      </c>
      <c r="E1643" s="125">
        <f>B1643/(B1643+Overview!$F$22)</f>
        <v>0.58823529411764708</v>
      </c>
      <c r="F1643" s="118">
        <f>EXP(Overview!$F$21/Overview!$F$5-Overview!$F$21/('='!C1643+273.15))</f>
        <v>1.2060497570954571</v>
      </c>
      <c r="G1643" s="77">
        <f t="shared" si="153"/>
        <v>3.586453628497142</v>
      </c>
      <c r="H1643" s="115">
        <f t="shared" si="154"/>
        <v>0.58823529411764708</v>
      </c>
      <c r="I1643" s="80">
        <f>IF((A1643-Overview!$F$43)/365=ROUND((A1643-Overview!$F$43)/365,0),I1642*0.05,I1642+U1642)</f>
        <v>13825.332107130471</v>
      </c>
      <c r="J1643" s="70">
        <f>IF(D1643&lt;Overview!$F$16,1,'='!G1643/Overview!$F$26)</f>
        <v>155.25773283537413</v>
      </c>
      <c r="K1643" s="71">
        <f>IF(D1643&lt;Overview!$F$17,'='!G1643/Overview!$F$26,Overview!$F$33)</f>
        <v>9.1428571428571423</v>
      </c>
      <c r="L1643" s="72">
        <f t="shared" si="155"/>
        <v>9.1428571428571423</v>
      </c>
      <c r="M1643" s="81">
        <f>MIN(1,Overview!$F$44*F1643*(G1643-Overview!$F$25)^2+0.2)</f>
        <v>1</v>
      </c>
      <c r="N1643" s="48">
        <f>L1643*F1643*Overview!$F$8</f>
        <v>0.12482270400293095</v>
      </c>
      <c r="O1643" s="48">
        <f>F1643*Overview!$F$6</f>
        <v>2.3686817229354781E-3</v>
      </c>
      <c r="P1643" s="122">
        <f>N1643*(H1643/G1643-(1+Overview!$F$35/'='!G1643)/(Overview!$F$37*Overview!$F$33))/('='!H1643+Overview!$F$36)</f>
        <v>3.0978513825624031E-4</v>
      </c>
      <c r="Q1643" s="128">
        <f>(N1643/G1643-P1643)*H1643*Overview!$F$29*'='!G1643^3</f>
        <v>847.40375873267487</v>
      </c>
      <c r="R1643" s="57">
        <f t="shared" si="150"/>
        <v>0</v>
      </c>
      <c r="S1643" s="58">
        <f t="shared" si="151"/>
        <v>3.7034334438452733E-4</v>
      </c>
      <c r="T1643" s="58">
        <f>IF(D1643&lt;Overview!$F$18,(1-Overview!$F$9)*'='!Q1643-'='!D1643*'='!O1643,0)</f>
        <v>0</v>
      </c>
      <c r="U1643" s="54">
        <f>IF(D1643&gt;=Overview!$F$18,(1-Overview!$F$9)*'='!Q1643-Overview!$F$18*'='!O1643,0)</f>
        <v>71.779306710892072</v>
      </c>
      <c r="V1643" s="2"/>
      <c r="W1643" s="112">
        <f>G1643/Overview!$F$19</f>
        <v>5.2952216573115933</v>
      </c>
      <c r="X1643" s="60">
        <f>G1643^3*(1+H1643*Overview!$F$38)</f>
        <v>57.992742120295709</v>
      </c>
      <c r="Y1643" s="61">
        <f>G1643^3*Overview!$F$42*(1+Overview!$F$38*H1643)+I1643*Overview!$F$39/Overview!$F$40</f>
        <v>5.8201203133001016</v>
      </c>
    </row>
    <row r="1644" spans="1:25">
      <c r="A1644" s="34">
        <v>1641</v>
      </c>
      <c r="B1644">
        <v>1</v>
      </c>
      <c r="C1644">
        <v>24</v>
      </c>
      <c r="D1644" s="149">
        <f t="shared" si="152"/>
        <v>178.09744310451387</v>
      </c>
      <c r="E1644" s="125">
        <f>B1644/(B1644+Overview!$F$22)</f>
        <v>0.58823529411764708</v>
      </c>
      <c r="F1644" s="118">
        <f>EXP(Overview!$F$21/Overview!$F$5-Overview!$F$21/('='!C1644+273.15))</f>
        <v>1.2060497570954571</v>
      </c>
      <c r="G1644" s="77">
        <f t="shared" si="153"/>
        <v>3.5868239718415267</v>
      </c>
      <c r="H1644" s="115">
        <f t="shared" si="154"/>
        <v>0.58823529411764708</v>
      </c>
      <c r="I1644" s="80">
        <f>IF((A1644-Overview!$F$43)/365=ROUND((A1644-Overview!$F$43)/365,0),I1643*0.05,I1643+U1643)</f>
        <v>13897.111413841363</v>
      </c>
      <c r="J1644" s="70">
        <f>IF(D1644&lt;Overview!$F$16,1,'='!G1644/Overview!$F$26)</f>
        <v>155.27376501478471</v>
      </c>
      <c r="K1644" s="71">
        <f>IF(D1644&lt;Overview!$F$17,'='!G1644/Overview!$F$26,Overview!$F$33)</f>
        <v>9.1428571428571423</v>
      </c>
      <c r="L1644" s="72">
        <f t="shared" si="155"/>
        <v>9.1428571428571423</v>
      </c>
      <c r="M1644" s="81">
        <f>MIN(1,Overview!$F$44*F1644*(G1644-Overview!$F$25)^2+0.2)</f>
        <v>1</v>
      </c>
      <c r="N1644" s="48">
        <f>L1644*F1644*Overview!$F$8</f>
        <v>0.12482270400293095</v>
      </c>
      <c r="O1644" s="48">
        <f>F1644*Overview!$F$6</f>
        <v>2.3686817229354781E-3</v>
      </c>
      <c r="P1644" s="122">
        <f>N1644*(H1644/G1644-(1+Overview!$F$35/'='!G1644)/(Overview!$F$37*Overview!$F$33))/('='!H1644+Overview!$F$36)</f>
        <v>3.0916787236559773E-4</v>
      </c>
      <c r="Q1644" s="128">
        <f>(N1644/G1644-P1644)*H1644*Overview!$F$29*'='!G1644^3</f>
        <v>847.59315929162597</v>
      </c>
      <c r="R1644" s="57">
        <f t="shared" si="150"/>
        <v>0</v>
      </c>
      <c r="S1644" s="58">
        <f t="shared" si="151"/>
        <v>3.6964357864138916E-4</v>
      </c>
      <c r="T1644" s="58">
        <f>IF(D1644&lt;Overview!$F$18,(1-Overview!$F$9)*'='!Q1644-'='!D1644*'='!O1644,0)</f>
        <v>0</v>
      </c>
      <c r="U1644" s="54">
        <f>IF(D1644&gt;=Overview!$F$18,(1-Overview!$F$9)*'='!Q1644-Overview!$F$18*'='!O1644,0)</f>
        <v>71.795443638514712</v>
      </c>
      <c r="V1644" s="2"/>
      <c r="W1644" s="112">
        <f>G1644/Overview!$F$19</f>
        <v>5.2957684509693292</v>
      </c>
      <c r="X1644" s="60">
        <f>G1644^3*(1+H1644*Overview!$F$38)</f>
        <v>58.010709265121733</v>
      </c>
      <c r="Y1644" s="61">
        <f>G1644^3*Overview!$F$42*(1+Overview!$F$38*H1644)+I1644*Overview!$F$39/Overview!$F$40</f>
        <v>5.824856493480608</v>
      </c>
    </row>
    <row r="1645" spans="1:25">
      <c r="A1645" s="34">
        <v>1642</v>
      </c>
      <c r="B1645">
        <v>1</v>
      </c>
      <c r="C1645">
        <v>24</v>
      </c>
      <c r="D1645" s="149">
        <f t="shared" si="152"/>
        <v>178.09744310451387</v>
      </c>
      <c r="E1645" s="125">
        <f>B1645/(B1645+Overview!$F$22)</f>
        <v>0.58823529411764708</v>
      </c>
      <c r="F1645" s="118">
        <f>EXP(Overview!$F$21/Overview!$F$5-Overview!$F$21/('='!C1645+273.15))</f>
        <v>1.2060497570954571</v>
      </c>
      <c r="G1645" s="77">
        <f t="shared" si="153"/>
        <v>3.5871936154201682</v>
      </c>
      <c r="H1645" s="115">
        <f t="shared" si="154"/>
        <v>0.58823529411764708</v>
      </c>
      <c r="I1645" s="80">
        <f>IF((A1645-Overview!$F$43)/365=ROUND((A1645-Overview!$F$43)/365,0),I1644*0.05,I1644+U1644)</f>
        <v>13968.906857479878</v>
      </c>
      <c r="J1645" s="70">
        <f>IF(D1645&lt;Overview!$F$16,1,'='!G1645/Overview!$F$26)</f>
        <v>155.289766901306</v>
      </c>
      <c r="K1645" s="71">
        <f>IF(D1645&lt;Overview!$F$17,'='!G1645/Overview!$F$26,Overview!$F$33)</f>
        <v>9.1428571428571423</v>
      </c>
      <c r="L1645" s="72">
        <f t="shared" si="155"/>
        <v>9.1428571428571423</v>
      </c>
      <c r="M1645" s="81">
        <f>MIN(1,Overview!$F$44*F1645*(G1645-Overview!$F$25)^2+0.2)</f>
        <v>1</v>
      </c>
      <c r="N1645" s="48">
        <f>L1645*F1645*Overview!$F$8</f>
        <v>0.12482270400293095</v>
      </c>
      <c r="O1645" s="48">
        <f>F1645*Overview!$F$6</f>
        <v>2.3686817229354781E-3</v>
      </c>
      <c r="P1645" s="122">
        <f>N1645*(H1645/G1645-(1+Overview!$F$35/'='!G1645)/(Overview!$F$37*Overview!$F$33))/('='!H1645+Overview!$F$36)</f>
        <v>3.0855189989473995E-4</v>
      </c>
      <c r="Q1645" s="128">
        <f>(N1645/G1645-P1645)*H1645*Overview!$F$29*'='!G1645^3</f>
        <v>847.78222592134978</v>
      </c>
      <c r="R1645" s="57">
        <f t="shared" si="150"/>
        <v>0</v>
      </c>
      <c r="S1645" s="58">
        <f t="shared" si="151"/>
        <v>3.6894513510939137E-4</v>
      </c>
      <c r="T1645" s="58">
        <f>IF(D1645&lt;Overview!$F$18,(1-Overview!$F$9)*'='!Q1645-'='!D1645*'='!O1645,0)</f>
        <v>0</v>
      </c>
      <c r="U1645" s="54">
        <f>IF(D1645&gt;=Overview!$F$18,(1-Overview!$F$9)*'='!Q1645-Overview!$F$18*'='!O1645,0)</f>
        <v>71.811552115367178</v>
      </c>
      <c r="V1645" s="2"/>
      <c r="W1645" s="112">
        <f>G1645/Overview!$F$19</f>
        <v>5.2963142114575055</v>
      </c>
      <c r="X1645" s="60">
        <f>G1645^3*(1+H1645*Overview!$F$38)</f>
        <v>58.028646161056663</v>
      </c>
      <c r="Y1645" s="61">
        <f>G1645^3*Overview!$F$42*(1+Overview!$F$38*H1645)+I1645*Overview!$F$39/Overview!$F$40</f>
        <v>5.8295906524837706</v>
      </c>
    </row>
    <row r="1646" spans="1:25">
      <c r="A1646" s="34">
        <v>1643</v>
      </c>
      <c r="B1646">
        <v>1</v>
      </c>
      <c r="C1646">
        <v>24</v>
      </c>
      <c r="D1646" s="149">
        <f t="shared" si="152"/>
        <v>178.09744310451387</v>
      </c>
      <c r="E1646" s="125">
        <f>B1646/(B1646+Overview!$F$22)</f>
        <v>0.58823529411764708</v>
      </c>
      <c r="F1646" s="118">
        <f>EXP(Overview!$F$21/Overview!$F$5-Overview!$F$21/('='!C1646+273.15))</f>
        <v>1.2060497570954571</v>
      </c>
      <c r="G1646" s="77">
        <f t="shared" si="153"/>
        <v>3.5875625605552774</v>
      </c>
      <c r="H1646" s="115">
        <f t="shared" si="154"/>
        <v>0.58823529411764708</v>
      </c>
      <c r="I1646" s="80">
        <f>IF((A1646-Overview!$F$43)/365=ROUND((A1646-Overview!$F$43)/365,0),I1645*0.05,I1645+U1645)</f>
        <v>14040.718409595245</v>
      </c>
      <c r="J1646" s="70">
        <f>IF(D1646&lt;Overview!$F$16,1,'='!G1646/Overview!$F$26)</f>
        <v>155.30573855217651</v>
      </c>
      <c r="K1646" s="71">
        <f>IF(D1646&lt;Overview!$F$17,'='!G1646/Overview!$F$26,Overview!$F$33)</f>
        <v>9.1428571428571423</v>
      </c>
      <c r="L1646" s="72">
        <f t="shared" si="155"/>
        <v>9.1428571428571423</v>
      </c>
      <c r="M1646" s="81">
        <f>MIN(1,Overview!$F$44*F1646*(G1646-Overview!$F$25)^2+0.2)</f>
        <v>1</v>
      </c>
      <c r="N1646" s="48">
        <f>L1646*F1646*Overview!$F$8</f>
        <v>0.12482270400293095</v>
      </c>
      <c r="O1646" s="48">
        <f>F1646*Overview!$F$6</f>
        <v>2.3686817229354781E-3</v>
      </c>
      <c r="P1646" s="122">
        <f>N1646*(H1646/G1646-(1+Overview!$F$35/'='!G1646)/(Overview!$F$37*Overview!$F$33))/('='!H1646+Overview!$F$36)</f>
        <v>3.079372178807745E-4</v>
      </c>
      <c r="Q1646" s="128">
        <f>(N1646/G1646-P1646)*H1646*Overview!$F$29*'='!G1646^3</f>
        <v>847.97095916331943</v>
      </c>
      <c r="R1646" s="57">
        <f t="shared" si="150"/>
        <v>0</v>
      </c>
      <c r="S1646" s="58">
        <f t="shared" si="151"/>
        <v>3.6824801129020662E-4</v>
      </c>
      <c r="T1646" s="58">
        <f>IF(D1646&lt;Overview!$F$18,(1-Overview!$F$9)*'='!Q1646-'='!D1646*'='!O1646,0)</f>
        <v>0</v>
      </c>
      <c r="U1646" s="54">
        <f>IF(D1646&gt;=Overview!$F$18,(1-Overview!$F$9)*'='!Q1646-Overview!$F$18*'='!O1646,0)</f>
        <v>71.827632187582992</v>
      </c>
      <c r="V1646" s="2"/>
      <c r="W1646" s="112">
        <f>G1646/Overview!$F$19</f>
        <v>5.2968589407283</v>
      </c>
      <c r="X1646" s="60">
        <f>G1646^3*(1+H1646*Overview!$F$38)</f>
        <v>58.046552851666156</v>
      </c>
      <c r="Y1646" s="61">
        <f>G1646^3*Overview!$F$42*(1+Overview!$F$38*H1646)+I1646*Overview!$F$39/Overview!$F$40</f>
        <v>5.8343227929941843</v>
      </c>
    </row>
    <row r="1647" spans="1:25">
      <c r="A1647" s="34">
        <v>1644</v>
      </c>
      <c r="B1647">
        <v>1</v>
      </c>
      <c r="C1647">
        <v>24</v>
      </c>
      <c r="D1647" s="149">
        <f t="shared" si="152"/>
        <v>178.09744310451387</v>
      </c>
      <c r="E1647" s="125">
        <f>B1647/(B1647+Overview!$F$22)</f>
        <v>0.58823529411764708</v>
      </c>
      <c r="F1647" s="118">
        <f>EXP(Overview!$F$21/Overview!$F$5-Overview!$F$21/('='!C1647+273.15))</f>
        <v>1.2060497570954571</v>
      </c>
      <c r="G1647" s="77">
        <f t="shared" si="153"/>
        <v>3.5879308085665675</v>
      </c>
      <c r="H1647" s="115">
        <f t="shared" si="154"/>
        <v>0.58823529411764708</v>
      </c>
      <c r="I1647" s="80">
        <f>IF((A1647-Overview!$F$43)/365=ROUND((A1647-Overview!$F$43)/365,0),I1646*0.05,I1646+U1646)</f>
        <v>14112.546041782829</v>
      </c>
      <c r="J1647" s="70">
        <f>IF(D1647&lt;Overview!$F$16,1,'='!G1647/Overview!$F$26)</f>
        <v>155.32168002452673</v>
      </c>
      <c r="K1647" s="71">
        <f>IF(D1647&lt;Overview!$F$17,'='!G1647/Overview!$F$26,Overview!$F$33)</f>
        <v>9.1428571428571423</v>
      </c>
      <c r="L1647" s="72">
        <f t="shared" si="155"/>
        <v>9.1428571428571423</v>
      </c>
      <c r="M1647" s="81">
        <f>MIN(1,Overview!$F$44*F1647*(G1647-Overview!$F$25)^2+0.2)</f>
        <v>1</v>
      </c>
      <c r="N1647" s="48">
        <f>L1647*F1647*Overview!$F$8</f>
        <v>0.12482270400293095</v>
      </c>
      <c r="O1647" s="48">
        <f>F1647*Overview!$F$6</f>
        <v>2.3686817229354781E-3</v>
      </c>
      <c r="P1647" s="122">
        <f>N1647*(H1647/G1647-(1+Overview!$F$35/'='!G1647)/(Overview!$F$37*Overview!$F$33))/('='!H1647+Overview!$F$36)</f>
        <v>3.0732382336860807E-4</v>
      </c>
      <c r="Q1647" s="128">
        <f>(N1647/G1647-P1647)*H1647*Overview!$F$29*'='!G1647^3</f>
        <v>848.15935955831822</v>
      </c>
      <c r="R1647" s="57">
        <f t="shared" si="150"/>
        <v>0</v>
      </c>
      <c r="S1647" s="58">
        <f t="shared" si="151"/>
        <v>3.6755220469023302E-4</v>
      </c>
      <c r="T1647" s="58">
        <f>IF(D1647&lt;Overview!$F$18,(1-Overview!$F$9)*'='!Q1647-'='!D1647*'='!O1647,0)</f>
        <v>0</v>
      </c>
      <c r="U1647" s="54">
        <f>IF(D1647&gt;=Overview!$F$18,(1-Overview!$F$9)*'='!Q1647-Overview!$F$18*'='!O1647,0)</f>
        <v>71.843683901236886</v>
      </c>
      <c r="V1647" s="2"/>
      <c r="W1647" s="112">
        <f>G1647/Overview!$F$19</f>
        <v>5.2974026407302048</v>
      </c>
      <c r="X1647" s="60">
        <f>G1647^3*(1+H1647*Overview!$F$38)</f>
        <v>58.064429380482821</v>
      </c>
      <c r="Y1647" s="61">
        <f>G1647^3*Overview!$F$42*(1+Overview!$F$38*H1647)+I1647*Overview!$F$39/Overview!$F$40</f>
        <v>5.8390529176954704</v>
      </c>
    </row>
    <row r="1648" spans="1:25">
      <c r="A1648" s="34">
        <v>1645</v>
      </c>
      <c r="B1648">
        <v>1</v>
      </c>
      <c r="C1648">
        <v>24</v>
      </c>
      <c r="D1648" s="149">
        <f t="shared" si="152"/>
        <v>178.09744310451387</v>
      </c>
      <c r="E1648" s="125">
        <f>B1648/(B1648+Overview!$F$22)</f>
        <v>0.58823529411764708</v>
      </c>
      <c r="F1648" s="118">
        <f>EXP(Overview!$F$21/Overview!$F$5-Overview!$F$21/('='!C1648+273.15))</f>
        <v>1.2060497570954571</v>
      </c>
      <c r="G1648" s="77">
        <f t="shared" si="153"/>
        <v>3.5882983607712577</v>
      </c>
      <c r="H1648" s="115">
        <f t="shared" si="154"/>
        <v>0.58823529411764708</v>
      </c>
      <c r="I1648" s="80">
        <f>IF((A1648-Overview!$F$43)/365=ROUND((A1648-Overview!$F$43)/365,0),I1647*0.05,I1647+U1647)</f>
        <v>14184.389725684066</v>
      </c>
      <c r="J1648" s="70">
        <f>IF(D1648&lt;Overview!$F$16,1,'='!G1648/Overview!$F$26)</f>
        <v>155.33759137537913</v>
      </c>
      <c r="K1648" s="71">
        <f>IF(D1648&lt;Overview!$F$17,'='!G1648/Overview!$F$26,Overview!$F$33)</f>
        <v>9.1428571428571423</v>
      </c>
      <c r="L1648" s="72">
        <f t="shared" si="155"/>
        <v>9.1428571428571423</v>
      </c>
      <c r="M1648" s="81">
        <f>MIN(1,Overview!$F$44*F1648*(G1648-Overview!$F$25)^2+0.2)</f>
        <v>1</v>
      </c>
      <c r="N1648" s="48">
        <f>L1648*F1648*Overview!$F$8</f>
        <v>0.12482270400293095</v>
      </c>
      <c r="O1648" s="48">
        <f>F1648*Overview!$F$6</f>
        <v>2.3686817229354781E-3</v>
      </c>
      <c r="P1648" s="122">
        <f>N1648*(H1648/G1648-(1+Overview!$F$35/'='!G1648)/(Overview!$F$37*Overview!$F$33))/('='!H1648+Overview!$F$36)</f>
        <v>3.0671171341091388E-4</v>
      </c>
      <c r="Q1648" s="128">
        <f>(N1648/G1648-P1648)*H1648*Overview!$F$29*'='!G1648^3</f>
        <v>848.34742764643943</v>
      </c>
      <c r="R1648" s="57">
        <f t="shared" si="150"/>
        <v>0</v>
      </c>
      <c r="S1648" s="58">
        <f t="shared" si="151"/>
        <v>3.6685771282057535E-4</v>
      </c>
      <c r="T1648" s="58">
        <f>IF(D1648&lt;Overview!$F$18,(1-Overview!$F$9)*'='!Q1648-'='!D1648*'='!O1648,0)</f>
        <v>0</v>
      </c>
      <c r="U1648" s="54">
        <f>IF(D1648&gt;=Overview!$F$18,(1-Overview!$F$9)*'='!Q1648-Overview!$F$18*'='!O1648,0)</f>
        <v>71.859707302344816</v>
      </c>
      <c r="V1648" s="2"/>
      <c r="W1648" s="112">
        <f>G1648/Overview!$F$19</f>
        <v>5.2979453134080288</v>
      </c>
      <c r="X1648" s="60">
        <f>G1648^3*(1+H1648*Overview!$F$38)</f>
        <v>58.082275791005934</v>
      </c>
      <c r="Y1648" s="61">
        <f>G1648^3*Overview!$F$42*(1+Overview!$F$38*H1648)+I1648*Overview!$F$39/Overview!$F$40</f>
        <v>5.8437810292702599</v>
      </c>
    </row>
    <row r="1649" spans="1:25">
      <c r="A1649" s="34">
        <v>1646</v>
      </c>
      <c r="B1649">
        <v>1</v>
      </c>
      <c r="C1649">
        <v>24</v>
      </c>
      <c r="D1649" s="149">
        <f t="shared" si="152"/>
        <v>178.09744310451387</v>
      </c>
      <c r="E1649" s="125">
        <f>B1649/(B1649+Overview!$F$22)</f>
        <v>0.58823529411764708</v>
      </c>
      <c r="F1649" s="118">
        <f>EXP(Overview!$F$21/Overview!$F$5-Overview!$F$21/('='!C1649+273.15))</f>
        <v>1.2060497570954571</v>
      </c>
      <c r="G1649" s="77">
        <f t="shared" si="153"/>
        <v>3.5886652184840782</v>
      </c>
      <c r="H1649" s="115">
        <f t="shared" si="154"/>
        <v>0.58823529411764708</v>
      </c>
      <c r="I1649" s="80">
        <f>IF((A1649-Overview!$F$43)/365=ROUND((A1649-Overview!$F$43)/365,0),I1648*0.05,I1648+U1648)</f>
        <v>14256.249432986411</v>
      </c>
      <c r="J1649" s="70">
        <f>IF(D1649&lt;Overview!$F$16,1,'='!G1649/Overview!$F$26)</f>
        <v>155.35347266164842</v>
      </c>
      <c r="K1649" s="71">
        <f>IF(D1649&lt;Overview!$F$17,'='!G1649/Overview!$F$26,Overview!$F$33)</f>
        <v>9.1428571428571423</v>
      </c>
      <c r="L1649" s="72">
        <f t="shared" si="155"/>
        <v>9.1428571428571423</v>
      </c>
      <c r="M1649" s="81">
        <f>MIN(1,Overview!$F$44*F1649*(G1649-Overview!$F$25)^2+0.2)</f>
        <v>1</v>
      </c>
      <c r="N1649" s="48">
        <f>L1649*F1649*Overview!$F$8</f>
        <v>0.12482270400293095</v>
      </c>
      <c r="O1649" s="48">
        <f>F1649*Overview!$F$6</f>
        <v>2.3686817229354781E-3</v>
      </c>
      <c r="P1649" s="122">
        <f>N1649*(H1649/G1649-(1+Overview!$F$35/'='!G1649)/(Overview!$F$37*Overview!$F$33))/('='!H1649+Overview!$F$36)</f>
        <v>3.0610088506811381E-4</v>
      </c>
      <c r="Q1649" s="128">
        <f>(N1649/G1649-P1649)*H1649*Overview!$F$29*'='!G1649^3</f>
        <v>848.53516396708483</v>
      </c>
      <c r="R1649" s="57">
        <f t="shared" si="150"/>
        <v>0</v>
      </c>
      <c r="S1649" s="58">
        <f t="shared" si="151"/>
        <v>3.6616453319704407E-4</v>
      </c>
      <c r="T1649" s="58">
        <f>IF(D1649&lt;Overview!$F$18,(1-Overview!$F$9)*'='!Q1649-'='!D1649*'='!O1649,0)</f>
        <v>0</v>
      </c>
      <c r="U1649" s="54">
        <f>IF(D1649&gt;=Overview!$F$18,(1-Overview!$F$9)*'='!Q1649-Overview!$F$18*'='!O1649,0)</f>
        <v>71.875702436863804</v>
      </c>
      <c r="V1649" s="2"/>
      <c r="W1649" s="112">
        <f>G1649/Overview!$F$19</f>
        <v>5.2984869607029061</v>
      </c>
      <c r="X1649" s="60">
        <f>G1649^3*(1+H1649*Overview!$F$38)</f>
        <v>58.100092126701398</v>
      </c>
      <c r="Y1649" s="61">
        <f>G1649^3*Overview!$F$42*(1+Overview!$F$38*H1649)+I1649*Overview!$F$39/Overview!$F$40</f>
        <v>5.8485071304001712</v>
      </c>
    </row>
    <row r="1650" spans="1:25">
      <c r="A1650" s="34">
        <v>1647</v>
      </c>
      <c r="B1650">
        <v>1</v>
      </c>
      <c r="C1650">
        <v>24</v>
      </c>
      <c r="D1650" s="149">
        <f t="shared" si="152"/>
        <v>178.09744310451387</v>
      </c>
      <c r="E1650" s="125">
        <f>B1650/(B1650+Overview!$F$22)</f>
        <v>0.58823529411764708</v>
      </c>
      <c r="F1650" s="118">
        <f>EXP(Overview!$F$21/Overview!$F$5-Overview!$F$21/('='!C1650+273.15))</f>
        <v>1.2060497570954571</v>
      </c>
      <c r="G1650" s="77">
        <f t="shared" si="153"/>
        <v>3.5890313830172751</v>
      </c>
      <c r="H1650" s="115">
        <f t="shared" si="154"/>
        <v>0.58823529411764708</v>
      </c>
      <c r="I1650" s="80">
        <f>IF((A1650-Overview!$F$43)/365=ROUND((A1650-Overview!$F$43)/365,0),I1649*0.05,I1649+U1649)</f>
        <v>14328.125135423275</v>
      </c>
      <c r="J1650" s="70">
        <f>IF(D1650&lt;Overview!$F$16,1,'='!G1650/Overview!$F$26)</f>
        <v>155.36932394014178</v>
      </c>
      <c r="K1650" s="71">
        <f>IF(D1650&lt;Overview!$F$17,'='!G1650/Overview!$F$26,Overview!$F$33)</f>
        <v>9.1428571428571423</v>
      </c>
      <c r="L1650" s="72">
        <f t="shared" si="155"/>
        <v>9.1428571428571423</v>
      </c>
      <c r="M1650" s="81">
        <f>MIN(1,Overview!$F$44*F1650*(G1650-Overview!$F$25)^2+0.2)</f>
        <v>1</v>
      </c>
      <c r="N1650" s="48">
        <f>L1650*F1650*Overview!$F$8</f>
        <v>0.12482270400293095</v>
      </c>
      <c r="O1650" s="48">
        <f>F1650*Overview!$F$6</f>
        <v>2.3686817229354781E-3</v>
      </c>
      <c r="P1650" s="122">
        <f>N1650*(H1650/G1650-(1+Overview!$F$35/'='!G1650)/(Overview!$F$37*Overview!$F$33))/('='!H1650+Overview!$F$36)</f>
        <v>3.0549133540835253E-4</v>
      </c>
      <c r="Q1650" s="128">
        <f>(N1650/G1650-P1650)*H1650*Overview!$F$29*'='!G1650^3</f>
        <v>848.72256905896734</v>
      </c>
      <c r="R1650" s="57">
        <f t="shared" si="150"/>
        <v>0</v>
      </c>
      <c r="S1650" s="58">
        <f t="shared" si="151"/>
        <v>3.6547266334014463E-4</v>
      </c>
      <c r="T1650" s="58">
        <f>IF(D1650&lt;Overview!$F$18,(1-Overview!$F$9)*'='!Q1650-'='!D1650*'='!O1650,0)</f>
        <v>0</v>
      </c>
      <c r="U1650" s="54">
        <f>IF(D1650&gt;=Overview!$F$18,(1-Overview!$F$9)*'='!Q1650-Overview!$F$18*'='!O1650,0)</f>
        <v>71.891669350692197</v>
      </c>
      <c r="V1650" s="2"/>
      <c r="W1650" s="112">
        <f>G1650/Overview!$F$19</f>
        <v>5.2990275845523032</v>
      </c>
      <c r="X1650" s="60">
        <f>G1650^3*(1+H1650*Overview!$F$38)</f>
        <v>58.117878431001635</v>
      </c>
      <c r="Y1650" s="61">
        <f>G1650^3*Overview!$F$42*(1+Overview!$F$38*H1650)+I1650*Overview!$F$39/Overview!$F$40</f>
        <v>5.8532312237658131</v>
      </c>
    </row>
    <row r="1651" spans="1:25">
      <c r="A1651" s="34">
        <v>1648</v>
      </c>
      <c r="B1651">
        <v>1</v>
      </c>
      <c r="C1651">
        <v>24</v>
      </c>
      <c r="D1651" s="149">
        <f t="shared" si="152"/>
        <v>178.09744310451387</v>
      </c>
      <c r="E1651" s="125">
        <f>B1651/(B1651+Overview!$F$22)</f>
        <v>0.58823529411764708</v>
      </c>
      <c r="F1651" s="118">
        <f>EXP(Overview!$F$21/Overview!$F$5-Overview!$F$21/('='!C1651+273.15))</f>
        <v>1.2060497570954571</v>
      </c>
      <c r="G1651" s="77">
        <f t="shared" si="153"/>
        <v>3.5893968556806151</v>
      </c>
      <c r="H1651" s="115">
        <f t="shared" si="154"/>
        <v>0.58823529411764708</v>
      </c>
      <c r="I1651" s="80">
        <f>IF((A1651-Overview!$F$43)/365=ROUND((A1651-Overview!$F$43)/365,0),I1650*0.05,I1650+U1650)</f>
        <v>14400.016804773968</v>
      </c>
      <c r="J1651" s="70">
        <f>IF(D1651&lt;Overview!$F$16,1,'='!G1651/Overview!$F$26)</f>
        <v>155.3851452675591</v>
      </c>
      <c r="K1651" s="71">
        <f>IF(D1651&lt;Overview!$F$17,'='!G1651/Overview!$F$26,Overview!$F$33)</f>
        <v>9.1428571428571423</v>
      </c>
      <c r="L1651" s="72">
        <f t="shared" si="155"/>
        <v>9.1428571428571423</v>
      </c>
      <c r="M1651" s="81">
        <f>MIN(1,Overview!$F$44*F1651*(G1651-Overview!$F$25)^2+0.2)</f>
        <v>1</v>
      </c>
      <c r="N1651" s="48">
        <f>L1651*F1651*Overview!$F$8</f>
        <v>0.12482270400293095</v>
      </c>
      <c r="O1651" s="48">
        <f>F1651*Overview!$F$6</f>
        <v>2.3686817229354781E-3</v>
      </c>
      <c r="P1651" s="122">
        <f>N1651*(H1651/G1651-(1+Overview!$F$35/'='!G1651)/(Overview!$F$37*Overview!$F$33))/('='!H1651+Overview!$F$36)</f>
        <v>3.0488306150747076E-4</v>
      </c>
      <c r="Q1651" s="128">
        <f>(N1651/G1651-P1651)*H1651*Overview!$F$29*'='!G1651^3</f>
        <v>848.9096434601089</v>
      </c>
      <c r="R1651" s="57">
        <f t="shared" si="150"/>
        <v>0</v>
      </c>
      <c r="S1651" s="58">
        <f t="shared" si="151"/>
        <v>3.6478210077506507E-4</v>
      </c>
      <c r="T1651" s="58">
        <f>IF(D1651&lt;Overview!$F$18,(1-Overview!$F$9)*'='!Q1651-'='!D1651*'='!O1651,0)</f>
        <v>0</v>
      </c>
      <c r="U1651" s="54">
        <f>IF(D1651&gt;=Overview!$F$18,(1-Overview!$F$9)*'='!Q1651-Overview!$F$18*'='!O1651,0)</f>
        <v>71.907608089669452</v>
      </c>
      <c r="V1651" s="2"/>
      <c r="W1651" s="112">
        <f>G1651/Overview!$F$19</f>
        <v>5.2995671868900267</v>
      </c>
      <c r="X1651" s="60">
        <f>G1651^3*(1+H1651*Overview!$F$38)</f>
        <v>58.13563474730546</v>
      </c>
      <c r="Y1651" s="61">
        <f>G1651^3*Overview!$F$42*(1+Overview!$F$38*H1651)+I1651*Overview!$F$39/Overview!$F$40</f>
        <v>5.8579533120467602</v>
      </c>
    </row>
    <row r="1652" spans="1:25">
      <c r="A1652" s="34">
        <v>1649</v>
      </c>
      <c r="B1652">
        <v>1</v>
      </c>
      <c r="C1652">
        <v>24</v>
      </c>
      <c r="D1652" s="149">
        <f t="shared" si="152"/>
        <v>178.09744310451387</v>
      </c>
      <c r="E1652" s="125">
        <f>B1652/(B1652+Overview!$F$22)</f>
        <v>0.58823529411764708</v>
      </c>
      <c r="F1652" s="118">
        <f>EXP(Overview!$F$21/Overview!$F$5-Overview!$F$21/('='!C1652+273.15))</f>
        <v>1.2060497570954571</v>
      </c>
      <c r="G1652" s="77">
        <f t="shared" si="153"/>
        <v>3.5897616377813901</v>
      </c>
      <c r="H1652" s="115">
        <f t="shared" si="154"/>
        <v>0.58823529411764708</v>
      </c>
      <c r="I1652" s="80">
        <f>IF((A1652-Overview!$F$43)/365=ROUND((A1652-Overview!$F$43)/365,0),I1651*0.05,I1651+U1651)</f>
        <v>14471.924412863638</v>
      </c>
      <c r="J1652" s="70">
        <f>IF(D1652&lt;Overview!$F$16,1,'='!G1652/Overview!$F$26)</f>
        <v>155.40093670049308</v>
      </c>
      <c r="K1652" s="71">
        <f>IF(D1652&lt;Overview!$F$17,'='!G1652/Overview!$F$26,Overview!$F$33)</f>
        <v>9.1428571428571423</v>
      </c>
      <c r="L1652" s="72">
        <f t="shared" si="155"/>
        <v>9.1428571428571423</v>
      </c>
      <c r="M1652" s="81">
        <f>MIN(1,Overview!$F$44*F1652*(G1652-Overview!$F$25)^2+0.2)</f>
        <v>1</v>
      </c>
      <c r="N1652" s="48">
        <f>L1652*F1652*Overview!$F$8</f>
        <v>0.12482270400293095</v>
      </c>
      <c r="O1652" s="48">
        <f>F1652*Overview!$F$6</f>
        <v>2.3686817229354781E-3</v>
      </c>
      <c r="P1652" s="122">
        <f>N1652*(H1652/G1652-(1+Overview!$F$35/'='!G1652)/(Overview!$F$37*Overview!$F$33))/('='!H1652+Overview!$F$36)</f>
        <v>3.0427606044898189E-4</v>
      </c>
      <c r="Q1652" s="128">
        <f>(N1652/G1652-P1652)*H1652*Overview!$F$29*'='!G1652^3</f>
        <v>849.09638770784204</v>
      </c>
      <c r="R1652" s="57">
        <f t="shared" si="150"/>
        <v>0</v>
      </c>
      <c r="S1652" s="58">
        <f t="shared" si="151"/>
        <v>3.6409284303166883E-4</v>
      </c>
      <c r="T1652" s="58">
        <f>IF(D1652&lt;Overview!$F$18,(1-Overview!$F$9)*'='!Q1652-'='!D1652*'='!O1652,0)</f>
        <v>0</v>
      </c>
      <c r="U1652" s="54">
        <f>IF(D1652&gt;=Overview!$F$18,(1-Overview!$F$9)*'='!Q1652-Overview!$F$18*'='!O1652,0)</f>
        <v>71.92351869957632</v>
      </c>
      <c r="V1652" s="2"/>
      <c r="W1652" s="112">
        <f>G1652/Overview!$F$19</f>
        <v>5.3001057696462279</v>
      </c>
      <c r="X1652" s="60">
        <f>G1652^3*(1+H1652*Overview!$F$38)</f>
        <v>58.153361118978012</v>
      </c>
      <c r="Y1652" s="61">
        <f>G1652^3*Overview!$F$42*(1+Overview!$F$38*H1652)+I1652*Overview!$F$39/Overview!$F$40</f>
        <v>5.8626733979215508</v>
      </c>
    </row>
    <row r="1653" spans="1:25">
      <c r="A1653" s="34">
        <v>1650</v>
      </c>
      <c r="B1653">
        <v>1</v>
      </c>
      <c r="C1653">
        <v>24</v>
      </c>
      <c r="D1653" s="149">
        <f t="shared" si="152"/>
        <v>178.09744310451387</v>
      </c>
      <c r="E1653" s="125">
        <f>B1653/(B1653+Overview!$F$22)</f>
        <v>0.58823529411764708</v>
      </c>
      <c r="F1653" s="118">
        <f>EXP(Overview!$F$21/Overview!$F$5-Overview!$F$21/('='!C1653+273.15))</f>
        <v>1.2060497570954571</v>
      </c>
      <c r="G1653" s="77">
        <f t="shared" si="153"/>
        <v>3.5901257306244219</v>
      </c>
      <c r="H1653" s="115">
        <f t="shared" si="154"/>
        <v>0.58823529411764708</v>
      </c>
      <c r="I1653" s="80">
        <f>IF((A1653-Overview!$F$43)/365=ROUND((A1653-Overview!$F$43)/365,0),I1652*0.05,I1652+U1652)</f>
        <v>14543.847931563214</v>
      </c>
      <c r="J1653" s="70">
        <f>IF(D1653&lt;Overview!$F$16,1,'='!G1653/Overview!$F$26)</f>
        <v>155.41669829542951</v>
      </c>
      <c r="K1653" s="71">
        <f>IF(D1653&lt;Overview!$F$17,'='!G1653/Overview!$F$26,Overview!$F$33)</f>
        <v>9.1428571428571423</v>
      </c>
      <c r="L1653" s="72">
        <f t="shared" si="155"/>
        <v>9.1428571428571423</v>
      </c>
      <c r="M1653" s="81">
        <f>MIN(1,Overview!$F$44*F1653*(G1653-Overview!$F$25)^2+0.2)</f>
        <v>1</v>
      </c>
      <c r="N1653" s="48">
        <f>L1653*F1653*Overview!$F$8</f>
        <v>0.12482270400293095</v>
      </c>
      <c r="O1653" s="48">
        <f>F1653*Overview!$F$6</f>
        <v>2.3686817229354781E-3</v>
      </c>
      <c r="P1653" s="122">
        <f>N1653*(H1653/G1653-(1+Overview!$F$35/'='!G1653)/(Overview!$F$37*Overview!$F$33))/('='!H1653+Overview!$F$36)</f>
        <v>3.0367032932405243E-4</v>
      </c>
      <c r="Q1653" s="128">
        <f>(N1653/G1653-P1653)*H1653*Overview!$F$29*'='!G1653^3</f>
        <v>849.28280233880912</v>
      </c>
      <c r="R1653" s="57">
        <f t="shared" si="150"/>
        <v>0</v>
      </c>
      <c r="S1653" s="58">
        <f t="shared" si="151"/>
        <v>3.6340488764449085E-4</v>
      </c>
      <c r="T1653" s="58">
        <f>IF(D1653&lt;Overview!$F$18,(1-Overview!$F$9)*'='!Q1653-'='!D1653*'='!O1653,0)</f>
        <v>0</v>
      </c>
      <c r="U1653" s="54">
        <f>IF(D1653&gt;=Overview!$F$18,(1-Overview!$F$9)*'='!Q1653-Overview!$F$18*'='!O1653,0)</f>
        <v>71.939401226134706</v>
      </c>
      <c r="V1653" s="2"/>
      <c r="W1653" s="112">
        <f>G1653/Overview!$F$19</f>
        <v>5.3006433347474111</v>
      </c>
      <c r="X1653" s="60">
        <f>G1653^3*(1+H1653*Overview!$F$38)</f>
        <v>58.171057589350575</v>
      </c>
      <c r="Y1653" s="61">
        <f>G1653^3*Overview!$F$42*(1+Overview!$F$38*H1653)+I1653*Overview!$F$39/Overview!$F$40</f>
        <v>5.867391484067662</v>
      </c>
    </row>
    <row r="1654" spans="1:25">
      <c r="A1654" s="34">
        <v>1651</v>
      </c>
      <c r="B1654">
        <v>1</v>
      </c>
      <c r="C1654">
        <v>24</v>
      </c>
      <c r="D1654" s="149">
        <f t="shared" si="152"/>
        <v>178.09744310451387</v>
      </c>
      <c r="E1654" s="125">
        <f>B1654/(B1654+Overview!$F$22)</f>
        <v>0.58823529411764708</v>
      </c>
      <c r="F1654" s="118">
        <f>EXP(Overview!$F$21/Overview!$F$5-Overview!$F$21/('='!C1654+273.15))</f>
        <v>1.2060497570954571</v>
      </c>
      <c r="G1654" s="77">
        <f t="shared" si="153"/>
        <v>3.5904891355120663</v>
      </c>
      <c r="H1654" s="115">
        <f t="shared" si="154"/>
        <v>0.58823529411764708</v>
      </c>
      <c r="I1654" s="80">
        <f>IF((A1654-Overview!$F$43)/365=ROUND((A1654-Overview!$F$43)/365,0),I1653*0.05,I1653+U1653)</f>
        <v>14615.787332789349</v>
      </c>
      <c r="J1654" s="70">
        <f>IF(D1654&lt;Overview!$F$16,1,'='!G1654/Overview!$F$26)</f>
        <v>155.43243010874747</v>
      </c>
      <c r="K1654" s="71">
        <f>IF(D1654&lt;Overview!$F$17,'='!G1654/Overview!$F$26,Overview!$F$33)</f>
        <v>9.1428571428571423</v>
      </c>
      <c r="L1654" s="72">
        <f t="shared" si="155"/>
        <v>9.1428571428571423</v>
      </c>
      <c r="M1654" s="81">
        <f>MIN(1,Overview!$F$44*F1654*(G1654-Overview!$F$25)^2+0.2)</f>
        <v>1</v>
      </c>
      <c r="N1654" s="48">
        <f>L1654*F1654*Overview!$F$8</f>
        <v>0.12482270400293095</v>
      </c>
      <c r="O1654" s="48">
        <f>F1654*Overview!$F$6</f>
        <v>2.3686817229354781E-3</v>
      </c>
      <c r="P1654" s="122">
        <f>N1654*(H1654/G1654-(1+Overview!$F$35/'='!G1654)/(Overview!$F$37*Overview!$F$33))/('='!H1654+Overview!$F$36)</f>
        <v>3.0306586523147098E-4</v>
      </c>
      <c r="Q1654" s="128">
        <f>(N1654/G1654-P1654)*H1654*Overview!$F$29*'='!G1654^3</f>
        <v>849.46888788896274</v>
      </c>
      <c r="R1654" s="57">
        <f t="shared" si="150"/>
        <v>0</v>
      </c>
      <c r="S1654" s="58">
        <f t="shared" si="151"/>
        <v>3.6271823215272022E-4</v>
      </c>
      <c r="T1654" s="58">
        <f>IF(D1654&lt;Overview!$F$18,(1-Overview!$F$9)*'='!Q1654-'='!D1654*'='!O1654,0)</f>
        <v>0</v>
      </c>
      <c r="U1654" s="54">
        <f>IF(D1654&gt;=Overview!$F$18,(1-Overview!$F$9)*'='!Q1654-Overview!$F$18*'='!O1654,0)</f>
        <v>71.955255715007794</v>
      </c>
      <c r="V1654" s="2"/>
      <c r="W1654" s="112">
        <f>G1654/Overview!$F$19</f>
        <v>5.3011798841164417</v>
      </c>
      <c r="X1654" s="60">
        <f>G1654^3*(1+H1654*Overview!$F$38)</f>
        <v>58.188724201720518</v>
      </c>
      <c r="Y1654" s="61">
        <f>G1654^3*Overview!$F$42*(1+Overview!$F$38*H1654)+I1654*Overview!$F$39/Overview!$F$40</f>
        <v>5.8721075731615109</v>
      </c>
    </row>
    <row r="1655" spans="1:25">
      <c r="A1655" s="34">
        <v>1652</v>
      </c>
      <c r="B1655">
        <v>1</v>
      </c>
      <c r="C1655">
        <v>24</v>
      </c>
      <c r="D1655" s="149">
        <f t="shared" si="152"/>
        <v>178.09744310451387</v>
      </c>
      <c r="E1655" s="125">
        <f>B1655/(B1655+Overview!$F$22)</f>
        <v>0.58823529411764708</v>
      </c>
      <c r="F1655" s="118">
        <f>EXP(Overview!$F$21/Overview!$F$5-Overview!$F$21/('='!C1655+273.15))</f>
        <v>1.2060497570954571</v>
      </c>
      <c r="G1655" s="77">
        <f t="shared" si="153"/>
        <v>3.5908518537442191</v>
      </c>
      <c r="H1655" s="115">
        <f t="shared" si="154"/>
        <v>0.58823529411764708</v>
      </c>
      <c r="I1655" s="80">
        <f>IF((A1655-Overview!$F$43)/365=ROUND((A1655-Overview!$F$43)/365,0),I1654*0.05,I1654+U1654)</f>
        <v>14687.742588504356</v>
      </c>
      <c r="J1655" s="70">
        <f>IF(D1655&lt;Overview!$F$16,1,'='!G1655/Overview!$F$26)</f>
        <v>155.44813219671946</v>
      </c>
      <c r="K1655" s="71">
        <f>IF(D1655&lt;Overview!$F$17,'='!G1655/Overview!$F$26,Overview!$F$33)</f>
        <v>9.1428571428571423</v>
      </c>
      <c r="L1655" s="72">
        <f t="shared" si="155"/>
        <v>9.1428571428571423</v>
      </c>
      <c r="M1655" s="81">
        <f>MIN(1,Overview!$F$44*F1655*(G1655-Overview!$F$25)^2+0.2)</f>
        <v>1</v>
      </c>
      <c r="N1655" s="48">
        <f>L1655*F1655*Overview!$F$8</f>
        <v>0.12482270400293095</v>
      </c>
      <c r="O1655" s="48">
        <f>F1655*Overview!$F$6</f>
        <v>2.3686817229354781E-3</v>
      </c>
      <c r="P1655" s="122">
        <f>N1655*(H1655/G1655-(1+Overview!$F$35/'='!G1655)/(Overview!$F$37*Overview!$F$33))/('='!H1655+Overview!$F$36)</f>
        <v>3.0246266527762989E-4</v>
      </c>
      <c r="Q1655" s="128">
        <f>(N1655/G1655-P1655)*H1655*Overview!$F$29*'='!G1655^3</f>
        <v>849.65464489356532</v>
      </c>
      <c r="R1655" s="57">
        <f t="shared" si="150"/>
        <v>0</v>
      </c>
      <c r="S1655" s="58">
        <f t="shared" si="151"/>
        <v>3.6203287410019818E-4</v>
      </c>
      <c r="T1655" s="58">
        <f>IF(D1655&lt;Overview!$F$18,(1-Overview!$F$9)*'='!Q1655-'='!D1655*'='!O1655,0)</f>
        <v>0</v>
      </c>
      <c r="U1655" s="54">
        <f>IF(D1655&gt;=Overview!$F$18,(1-Overview!$F$9)*'='!Q1655-Overview!$F$18*'='!O1655,0)</f>
        <v>71.971082211799938</v>
      </c>
      <c r="V1655" s="2"/>
      <c r="W1655" s="112">
        <f>G1655/Overview!$F$19</f>
        <v>5.3017154196725516</v>
      </c>
      <c r="X1655" s="60">
        <f>G1655^3*(1+H1655*Overview!$F$38)</f>
        <v>58.206360999351219</v>
      </c>
      <c r="Y1655" s="61">
        <f>G1655^3*Overview!$F$42*(1+Overview!$F$38*H1655)+I1655*Overview!$F$39/Overview!$F$40</f>
        <v>5.8768216678784349</v>
      </c>
    </row>
    <row r="1656" spans="1:25">
      <c r="A1656" s="34">
        <v>1653</v>
      </c>
      <c r="B1656">
        <v>1</v>
      </c>
      <c r="C1656">
        <v>24</v>
      </c>
      <c r="D1656" s="149">
        <f t="shared" si="152"/>
        <v>178.09744310451387</v>
      </c>
      <c r="E1656" s="125">
        <f>B1656/(B1656+Overview!$F$22)</f>
        <v>0.58823529411764708</v>
      </c>
      <c r="F1656" s="118">
        <f>EXP(Overview!$F$21/Overview!$F$5-Overview!$F$21/('='!C1656+273.15))</f>
        <v>1.2060497570954571</v>
      </c>
      <c r="G1656" s="77">
        <f t="shared" si="153"/>
        <v>3.5912138866183194</v>
      </c>
      <c r="H1656" s="115">
        <f t="shared" si="154"/>
        <v>0.58823529411764708</v>
      </c>
      <c r="I1656" s="80">
        <f>IF((A1656-Overview!$F$43)/365=ROUND((A1656-Overview!$F$43)/365,0),I1655*0.05,I1655+U1655)</f>
        <v>14759.713670716155</v>
      </c>
      <c r="J1656" s="70">
        <f>IF(D1656&lt;Overview!$F$16,1,'='!G1656/Overview!$F$26)</f>
        <v>155.46380461551166</v>
      </c>
      <c r="K1656" s="71">
        <f>IF(D1656&lt;Overview!$F$17,'='!G1656/Overview!$F$26,Overview!$F$33)</f>
        <v>9.1428571428571423</v>
      </c>
      <c r="L1656" s="72">
        <f t="shared" si="155"/>
        <v>9.1428571428571423</v>
      </c>
      <c r="M1656" s="81">
        <f>MIN(1,Overview!$F$44*F1656*(G1656-Overview!$F$25)^2+0.2)</f>
        <v>1</v>
      </c>
      <c r="N1656" s="48">
        <f>L1656*F1656*Overview!$F$8</f>
        <v>0.12482270400293095</v>
      </c>
      <c r="O1656" s="48">
        <f>F1656*Overview!$F$6</f>
        <v>2.3686817229354781E-3</v>
      </c>
      <c r="P1656" s="122">
        <f>N1656*(H1656/G1656-(1+Overview!$F$35/'='!G1656)/(Overview!$F$37*Overview!$F$33))/('='!H1656+Overview!$F$36)</f>
        <v>3.0186072657649899E-4</v>
      </c>
      <c r="Q1656" s="128">
        <f>(N1656/G1656-P1656)*H1656*Overview!$F$29*'='!G1656^3</f>
        <v>849.84007388719056</v>
      </c>
      <c r="R1656" s="57">
        <f t="shared" si="150"/>
        <v>0</v>
      </c>
      <c r="S1656" s="58">
        <f t="shared" si="151"/>
        <v>3.6134881103540626E-4</v>
      </c>
      <c r="T1656" s="58">
        <f>IF(D1656&lt;Overview!$F$18,(1-Overview!$F$9)*'='!Q1656-'='!D1656*'='!O1656,0)</f>
        <v>0</v>
      </c>
      <c r="U1656" s="54">
        <f>IF(D1656&gt;=Overview!$F$18,(1-Overview!$F$9)*'='!Q1656-Overview!$F$18*'='!O1656,0)</f>
        <v>71.986880762056813</v>
      </c>
      <c r="V1656" s="2"/>
      <c r="W1656" s="112">
        <f>G1656/Overview!$F$19</f>
        <v>5.3022499433313444</v>
      </c>
      <c r="X1656" s="60">
        <f>G1656^3*(1+H1656*Overview!$F$38)</f>
        <v>58.223968025471905</v>
      </c>
      <c r="Y1656" s="61">
        <f>G1656^3*Overview!$F$42*(1+Overview!$F$38*H1656)+I1656*Overview!$F$39/Overview!$F$40</f>
        <v>5.8815337708926823</v>
      </c>
    </row>
    <row r="1657" spans="1:25">
      <c r="A1657" s="34">
        <v>1654</v>
      </c>
      <c r="B1657">
        <v>1</v>
      </c>
      <c r="C1657">
        <v>24</v>
      </c>
      <c r="D1657" s="149">
        <f t="shared" si="152"/>
        <v>178.09744310451387</v>
      </c>
      <c r="E1657" s="125">
        <f>B1657/(B1657+Overview!$F$22)</f>
        <v>0.58823529411764708</v>
      </c>
      <c r="F1657" s="118">
        <f>EXP(Overview!$F$21/Overview!$F$5-Overview!$F$21/('='!C1657+273.15))</f>
        <v>1.2060497570954571</v>
      </c>
      <c r="G1657" s="77">
        <f t="shared" si="153"/>
        <v>3.5915752354293549</v>
      </c>
      <c r="H1657" s="115">
        <f t="shared" si="154"/>
        <v>0.58823529411764708</v>
      </c>
      <c r="I1657" s="80">
        <f>IF((A1657-Overview!$F$43)/365=ROUND((A1657-Overview!$F$43)/365,0),I1656*0.05,I1656+U1656)</f>
        <v>14831.700551478212</v>
      </c>
      <c r="J1657" s="70">
        <f>IF(D1657&lt;Overview!$F$16,1,'='!G1657/Overview!$F$26)</f>
        <v>155.4794474211842</v>
      </c>
      <c r="K1657" s="71">
        <f>IF(D1657&lt;Overview!$F$17,'='!G1657/Overview!$F$26,Overview!$F$33)</f>
        <v>9.1428571428571423</v>
      </c>
      <c r="L1657" s="72">
        <f t="shared" si="155"/>
        <v>9.1428571428571423</v>
      </c>
      <c r="M1657" s="81">
        <f>MIN(1,Overview!$F$44*F1657*(G1657-Overview!$F$25)^2+0.2)</f>
        <v>1</v>
      </c>
      <c r="N1657" s="48">
        <f>L1657*F1657*Overview!$F$8</f>
        <v>0.12482270400293095</v>
      </c>
      <c r="O1657" s="48">
        <f>F1657*Overview!$F$6</f>
        <v>2.3686817229354781E-3</v>
      </c>
      <c r="P1657" s="122">
        <f>N1657*(H1657/G1657-(1+Overview!$F$35/'='!G1657)/(Overview!$F$37*Overview!$F$33))/('='!H1657+Overview!$F$36)</f>
        <v>3.0126004624960232E-4</v>
      </c>
      <c r="Q1657" s="128">
        <f>(N1657/G1657-P1657)*H1657*Overview!$F$29*'='!G1657^3</f>
        <v>850.02517540372241</v>
      </c>
      <c r="R1657" s="57">
        <f t="shared" si="150"/>
        <v>0</v>
      </c>
      <c r="S1657" s="58">
        <f t="shared" si="151"/>
        <v>3.606660405114579E-4</v>
      </c>
      <c r="T1657" s="58">
        <f>IF(D1657&lt;Overview!$F$18,(1-Overview!$F$9)*'='!Q1657-'='!D1657*'='!O1657,0)</f>
        <v>0</v>
      </c>
      <c r="U1657" s="54">
        <f>IF(D1657&gt;=Overview!$F$18,(1-Overview!$F$9)*'='!Q1657-Overview!$F$18*'='!O1657,0)</f>
        <v>72.002651411265319</v>
      </c>
      <c r="V1657" s="2"/>
      <c r="W1657" s="112">
        <f>G1657/Overview!$F$19</f>
        <v>5.3027834570048054</v>
      </c>
      <c r="X1657" s="60">
        <f>G1657^3*(1+H1657*Overview!$F$38)</f>
        <v>58.24154532327757</v>
      </c>
      <c r="Y1657" s="61">
        <f>G1657^3*Overview!$F$42*(1+Overview!$F$38*H1657)+I1657*Overview!$F$39/Overview!$F$40</f>
        <v>5.8862438848773984</v>
      </c>
    </row>
    <row r="1658" spans="1:25">
      <c r="A1658" s="34">
        <v>1655</v>
      </c>
      <c r="B1658">
        <v>1</v>
      </c>
      <c r="C1658">
        <v>24</v>
      </c>
      <c r="D1658" s="149">
        <f t="shared" si="152"/>
        <v>178.09744310451387</v>
      </c>
      <c r="E1658" s="125">
        <f>B1658/(B1658+Overview!$F$22)</f>
        <v>0.58823529411764708</v>
      </c>
      <c r="F1658" s="118">
        <f>EXP(Overview!$F$21/Overview!$F$5-Overview!$F$21/('='!C1658+273.15))</f>
        <v>1.2060497570954571</v>
      </c>
      <c r="G1658" s="77">
        <f t="shared" si="153"/>
        <v>3.5919359014698662</v>
      </c>
      <c r="H1658" s="115">
        <f t="shared" si="154"/>
        <v>0.58823529411764708</v>
      </c>
      <c r="I1658" s="80">
        <f>IF((A1658-Overview!$F$43)/365=ROUND((A1658-Overview!$F$43)/365,0),I1657*0.05,I1657+U1657)</f>
        <v>14903.703202889477</v>
      </c>
      <c r="J1658" s="70">
        <f>IF(D1658&lt;Overview!$F$16,1,'='!G1658/Overview!$F$26)</f>
        <v>155.49506066969118</v>
      </c>
      <c r="K1658" s="71">
        <f>IF(D1658&lt;Overview!$F$17,'='!G1658/Overview!$F$26,Overview!$F$33)</f>
        <v>9.1428571428571423</v>
      </c>
      <c r="L1658" s="72">
        <f t="shared" si="155"/>
        <v>9.1428571428571423</v>
      </c>
      <c r="M1658" s="81">
        <f>MIN(1,Overview!$F$44*F1658*(G1658-Overview!$F$25)^2+0.2)</f>
        <v>1</v>
      </c>
      <c r="N1658" s="48">
        <f>L1658*F1658*Overview!$F$8</f>
        <v>0.12482270400293095</v>
      </c>
      <c r="O1658" s="48">
        <f>F1658*Overview!$F$6</f>
        <v>2.3686817229354781E-3</v>
      </c>
      <c r="P1658" s="122">
        <f>N1658*(H1658/G1658-(1+Overview!$F$35/'='!G1658)/(Overview!$F$37*Overview!$F$33))/('='!H1658+Overview!$F$36)</f>
        <v>3.0066062142599569E-4</v>
      </c>
      <c r="Q1658" s="128">
        <f>(N1658/G1658-P1658)*H1658*Overview!$F$29*'='!G1658^3</f>
        <v>850.20994997635546</v>
      </c>
      <c r="R1658" s="57">
        <f t="shared" si="150"/>
        <v>0</v>
      </c>
      <c r="S1658" s="58">
        <f t="shared" si="151"/>
        <v>3.5998456008609132E-4</v>
      </c>
      <c r="T1658" s="58">
        <f>IF(D1658&lt;Overview!$F$18,(1-Overview!$F$9)*'='!Q1658-'='!D1658*'='!O1658,0)</f>
        <v>0</v>
      </c>
      <c r="U1658" s="54">
        <f>IF(D1658&gt;=Overview!$F$18,(1-Overview!$F$9)*'='!Q1658-Overview!$F$18*'='!O1658,0)</f>
        <v>72.018394204853664</v>
      </c>
      <c r="V1658" s="2"/>
      <c r="W1658" s="112">
        <f>G1658/Overview!$F$19</f>
        <v>5.3033159626013084</v>
      </c>
      <c r="X1658" s="60">
        <f>G1658^3*(1+H1658*Overview!$F$38)</f>
        <v>58.259092935928876</v>
      </c>
      <c r="Y1658" s="61">
        <f>G1658^3*Overview!$F$42*(1+Overview!$F$38*H1658)+I1658*Overview!$F$39/Overview!$F$40</f>
        <v>5.8909520125046146</v>
      </c>
    </row>
    <row r="1659" spans="1:25">
      <c r="A1659" s="34">
        <v>1656</v>
      </c>
      <c r="B1659">
        <v>1</v>
      </c>
      <c r="C1659">
        <v>24</v>
      </c>
      <c r="D1659" s="149">
        <f t="shared" si="152"/>
        <v>178.09744310451387</v>
      </c>
      <c r="E1659" s="125">
        <f>B1659/(B1659+Overview!$F$22)</f>
        <v>0.58823529411764708</v>
      </c>
      <c r="F1659" s="118">
        <f>EXP(Overview!$F$21/Overview!$F$5-Overview!$F$21/('='!C1659+273.15))</f>
        <v>1.2060497570954571</v>
      </c>
      <c r="G1659" s="77">
        <f t="shared" si="153"/>
        <v>3.5922958860299521</v>
      </c>
      <c r="H1659" s="115">
        <f t="shared" si="154"/>
        <v>0.58823529411764708</v>
      </c>
      <c r="I1659" s="80">
        <f>IF((A1659-Overview!$F$43)/365=ROUND((A1659-Overview!$F$43)/365,0),I1658*0.05,I1658+U1658)</f>
        <v>14975.721597094331</v>
      </c>
      <c r="J1659" s="70">
        <f>IF(D1659&lt;Overview!$F$16,1,'='!G1659/Overview!$F$26)</f>
        <v>155.51064441688104</v>
      </c>
      <c r="K1659" s="71">
        <f>IF(D1659&lt;Overview!$F$17,'='!G1659/Overview!$F$26,Overview!$F$33)</f>
        <v>9.1428571428571423</v>
      </c>
      <c r="L1659" s="72">
        <f t="shared" si="155"/>
        <v>9.1428571428571423</v>
      </c>
      <c r="M1659" s="81">
        <f>MIN(1,Overview!$F$44*F1659*(G1659-Overview!$F$25)^2+0.2)</f>
        <v>1</v>
      </c>
      <c r="N1659" s="48">
        <f>L1659*F1659*Overview!$F$8</f>
        <v>0.12482270400293095</v>
      </c>
      <c r="O1659" s="48">
        <f>F1659*Overview!$F$6</f>
        <v>2.3686817229354781E-3</v>
      </c>
      <c r="P1659" s="122">
        <f>N1659*(H1659/G1659-(1+Overview!$F$35/'='!G1659)/(Overview!$F$37*Overview!$F$33))/('='!H1659+Overview!$F$36)</f>
        <v>3.0006244924224093E-4</v>
      </c>
      <c r="Q1659" s="128">
        <f>(N1659/G1659-P1659)*H1659*Overview!$F$29*'='!G1659^3</f>
        <v>850.39439813759464</v>
      </c>
      <c r="R1659" s="57">
        <f t="shared" si="150"/>
        <v>0</v>
      </c>
      <c r="S1659" s="58">
        <f t="shared" si="151"/>
        <v>3.5930436732165781E-4</v>
      </c>
      <c r="T1659" s="58">
        <f>IF(D1659&lt;Overview!$F$18,(1-Overview!$F$9)*'='!Q1659-'='!D1659*'='!O1659,0)</f>
        <v>0</v>
      </c>
      <c r="U1659" s="54">
        <f>IF(D1659&gt;=Overview!$F$18,(1-Overview!$F$9)*'='!Q1659-Overview!$F$18*'='!O1659,0)</f>
        <v>72.034109188191238</v>
      </c>
      <c r="V1659" s="2"/>
      <c r="W1659" s="112">
        <f>G1659/Overview!$F$19</f>
        <v>5.3038474620256197</v>
      </c>
      <c r="X1659" s="60">
        <f>G1659^3*(1+H1659*Overview!$F$38)</f>
        <v>58.276610906552044</v>
      </c>
      <c r="Y1659" s="61">
        <f>G1659^3*Overview!$F$42*(1+Overview!$F$38*H1659)+I1659*Overview!$F$39/Overview!$F$40</f>
        <v>5.8956581564452373</v>
      </c>
    </row>
    <row r="1660" spans="1:25">
      <c r="A1660" s="34">
        <v>1657</v>
      </c>
      <c r="B1660">
        <v>1</v>
      </c>
      <c r="C1660">
        <v>24</v>
      </c>
      <c r="D1660" s="149">
        <f t="shared" si="152"/>
        <v>178.09744310451387</v>
      </c>
      <c r="E1660" s="125">
        <f>B1660/(B1660+Overview!$F$22)</f>
        <v>0.58823529411764708</v>
      </c>
      <c r="F1660" s="118">
        <f>EXP(Overview!$F$21/Overview!$F$5-Overview!$F$21/('='!C1660+273.15))</f>
        <v>1.2060497570954571</v>
      </c>
      <c r="G1660" s="77">
        <f t="shared" si="153"/>
        <v>3.5926551903972737</v>
      </c>
      <c r="H1660" s="115">
        <f t="shared" si="154"/>
        <v>0.58823529411764708</v>
      </c>
      <c r="I1660" s="80">
        <f>IF((A1660-Overview!$F$43)/365=ROUND((A1660-Overview!$F$43)/365,0),I1659*0.05,I1659+U1659)</f>
        <v>15047.755706282522</v>
      </c>
      <c r="J1660" s="70">
        <f>IF(D1660&lt;Overview!$F$16,1,'='!G1660/Overview!$F$26)</f>
        <v>155.52619871849672</v>
      </c>
      <c r="K1660" s="71">
        <f>IF(D1660&lt;Overview!$F$17,'='!G1660/Overview!$F$26,Overview!$F$33)</f>
        <v>9.1428571428571423</v>
      </c>
      <c r="L1660" s="72">
        <f t="shared" si="155"/>
        <v>9.1428571428571423</v>
      </c>
      <c r="M1660" s="81">
        <f>MIN(1,Overview!$F$44*F1660*(G1660-Overview!$F$25)^2+0.2)</f>
        <v>1</v>
      </c>
      <c r="N1660" s="48">
        <f>L1660*F1660*Overview!$F$8</f>
        <v>0.12482270400293095</v>
      </c>
      <c r="O1660" s="48">
        <f>F1660*Overview!$F$6</f>
        <v>2.3686817229354781E-3</v>
      </c>
      <c r="P1660" s="122">
        <f>N1660*(H1660/G1660-(1+Overview!$F$35/'='!G1660)/(Overview!$F$37*Overview!$F$33))/('='!H1660+Overview!$F$36)</f>
        <v>2.9946552684238385E-4</v>
      </c>
      <c r="Q1660" s="128">
        <f>(N1660/G1660-P1660)*H1660*Overview!$F$29*'='!G1660^3</f>
        <v>850.57852041925673</v>
      </c>
      <c r="R1660" s="57">
        <f t="shared" si="150"/>
        <v>0</v>
      </c>
      <c r="S1660" s="58">
        <f t="shared" si="151"/>
        <v>3.5862545978511477E-4</v>
      </c>
      <c r="T1660" s="58">
        <f>IF(D1660&lt;Overview!$F$18,(1-Overview!$F$9)*'='!Q1660-'='!D1660*'='!O1660,0)</f>
        <v>0</v>
      </c>
      <c r="U1660" s="54">
        <f>IF(D1660&gt;=Overview!$F$18,(1-Overview!$F$9)*'='!Q1660-Overview!$F$18*'='!O1660,0)</f>
        <v>72.049796406588854</v>
      </c>
      <c r="V1660" s="2"/>
      <c r="W1660" s="112">
        <f>G1660/Overview!$F$19</f>
        <v>5.3043779571789065</v>
      </c>
      <c r="X1660" s="60">
        <f>G1660^3*(1+H1660*Overview!$F$38)</f>
        <v>58.294099278238782</v>
      </c>
      <c r="Y1660" s="61">
        <f>G1660^3*Overview!$F$42*(1+Overview!$F$38*H1660)+I1660*Overview!$F$39/Overview!$F$40</f>
        <v>5.9003623193690391</v>
      </c>
    </row>
    <row r="1661" spans="1:25">
      <c r="A1661" s="34">
        <v>1658</v>
      </c>
      <c r="B1661">
        <v>1</v>
      </c>
      <c r="C1661">
        <v>24</v>
      </c>
      <c r="D1661" s="149">
        <f t="shared" si="152"/>
        <v>178.09744310451387</v>
      </c>
      <c r="E1661" s="125">
        <f>B1661/(B1661+Overview!$F$22)</f>
        <v>0.58823529411764708</v>
      </c>
      <c r="F1661" s="118">
        <f>EXP(Overview!$F$21/Overview!$F$5-Overview!$F$21/('='!C1661+273.15))</f>
        <v>1.2060497570954571</v>
      </c>
      <c r="G1661" s="77">
        <f t="shared" si="153"/>
        <v>3.5930138158570588</v>
      </c>
      <c r="H1661" s="115">
        <f t="shared" si="154"/>
        <v>0.58823529411764708</v>
      </c>
      <c r="I1661" s="80">
        <f>IF((A1661-Overview!$F$43)/365=ROUND((A1661-Overview!$F$43)/365,0),I1660*0.05,I1660+U1660)</f>
        <v>15119.805502689111</v>
      </c>
      <c r="J1661" s="70">
        <f>IF(D1661&lt;Overview!$F$16,1,'='!G1661/Overview!$F$26)</f>
        <v>155.54172363017571</v>
      </c>
      <c r="K1661" s="71">
        <f>IF(D1661&lt;Overview!$F$17,'='!G1661/Overview!$F$26,Overview!$F$33)</f>
        <v>9.1428571428571423</v>
      </c>
      <c r="L1661" s="72">
        <f t="shared" si="155"/>
        <v>9.1428571428571423</v>
      </c>
      <c r="M1661" s="81">
        <f>MIN(1,Overview!$F$44*F1661*(G1661-Overview!$F$25)^2+0.2)</f>
        <v>1</v>
      </c>
      <c r="N1661" s="48">
        <f>L1661*F1661*Overview!$F$8</f>
        <v>0.12482270400293095</v>
      </c>
      <c r="O1661" s="48">
        <f>F1661*Overview!$F$6</f>
        <v>2.3686817229354781E-3</v>
      </c>
      <c r="P1661" s="122">
        <f>N1661*(H1661/G1661-(1+Overview!$F$35/'='!G1661)/(Overview!$F$37*Overview!$F$33))/('='!H1661+Overview!$F$36)</f>
        <v>2.9886985137793061E-4</v>
      </c>
      <c r="Q1661" s="128">
        <f>(N1661/G1661-P1661)*H1661*Overview!$F$29*'='!G1661^3</f>
        <v>850.76231735246859</v>
      </c>
      <c r="R1661" s="57">
        <f t="shared" si="150"/>
        <v>0</v>
      </c>
      <c r="S1661" s="58">
        <f t="shared" si="151"/>
        <v>3.5794783504801685E-4</v>
      </c>
      <c r="T1661" s="58">
        <f>IF(D1661&lt;Overview!$F$18,(1-Overview!$F$9)*'='!Q1661-'='!D1661*'='!O1661,0)</f>
        <v>0</v>
      </c>
      <c r="U1661" s="54">
        <f>IF(D1661&gt;=Overview!$F$18,(1-Overview!$F$9)*'='!Q1661-Overview!$F$18*'='!O1661,0)</f>
        <v>72.065455905298492</v>
      </c>
      <c r="V1661" s="2"/>
      <c r="W1661" s="112">
        <f>G1661/Overview!$F$19</f>
        <v>5.3049074499587459</v>
      </c>
      <c r="X1661" s="60">
        <f>G1661^3*(1+H1661*Overview!$F$38)</f>
        <v>58.311558094046127</v>
      </c>
      <c r="Y1661" s="61">
        <f>G1661^3*Overview!$F$42*(1+Overview!$F$38*H1661)+I1661*Overview!$F$39/Overview!$F$40</f>
        <v>5.9050645039446428</v>
      </c>
    </row>
    <row r="1662" spans="1:25">
      <c r="A1662" s="34">
        <v>1659</v>
      </c>
      <c r="B1662">
        <v>1</v>
      </c>
      <c r="C1662">
        <v>24</v>
      </c>
      <c r="D1662" s="149">
        <f t="shared" si="152"/>
        <v>178.09744310451387</v>
      </c>
      <c r="E1662" s="125">
        <f>B1662/(B1662+Overview!$F$22)</f>
        <v>0.58823529411764708</v>
      </c>
      <c r="F1662" s="118">
        <f>EXP(Overview!$F$21/Overview!$F$5-Overview!$F$21/('='!C1662+273.15))</f>
        <v>1.2060497570954571</v>
      </c>
      <c r="G1662" s="77">
        <f t="shared" si="153"/>
        <v>3.5933717636921068</v>
      </c>
      <c r="H1662" s="115">
        <f t="shared" si="154"/>
        <v>0.58823529411764708</v>
      </c>
      <c r="I1662" s="80">
        <f>IF((A1662-Overview!$F$43)/365=ROUND((A1662-Overview!$F$43)/365,0),I1661*0.05,I1661+U1661)</f>
        <v>15191.870958594409</v>
      </c>
      <c r="J1662" s="70">
        <f>IF(D1662&lt;Overview!$F$16,1,'='!G1662/Overview!$F$26)</f>
        <v>155.55721920745052</v>
      </c>
      <c r="K1662" s="71">
        <f>IF(D1662&lt;Overview!$F$17,'='!G1662/Overview!$F$26,Overview!$F$33)</f>
        <v>9.1428571428571423</v>
      </c>
      <c r="L1662" s="72">
        <f t="shared" si="155"/>
        <v>9.1428571428571423</v>
      </c>
      <c r="M1662" s="81">
        <f>MIN(1,Overview!$F$44*F1662*(G1662-Overview!$F$25)^2+0.2)</f>
        <v>1</v>
      </c>
      <c r="N1662" s="48">
        <f>L1662*F1662*Overview!$F$8</f>
        <v>0.12482270400293095</v>
      </c>
      <c r="O1662" s="48">
        <f>F1662*Overview!$F$6</f>
        <v>2.3686817229354781E-3</v>
      </c>
      <c r="P1662" s="122">
        <f>N1662*(H1662/G1662-(1+Overview!$F$35/'='!G1662)/(Overview!$F$37*Overview!$F$33))/('='!H1662+Overview!$F$36)</f>
        <v>2.982754200078252E-4</v>
      </c>
      <c r="Q1662" s="128">
        <f>(N1662/G1662-P1662)*H1662*Overview!$F$29*'='!G1662^3</f>
        <v>850.94578946766921</v>
      </c>
      <c r="R1662" s="57">
        <f t="shared" si="150"/>
        <v>0</v>
      </c>
      <c r="S1662" s="58">
        <f t="shared" si="151"/>
        <v>3.5727149068650758E-4</v>
      </c>
      <c r="T1662" s="58">
        <f>IF(D1662&lt;Overview!$F$18,(1-Overview!$F$9)*'='!Q1662-'='!D1662*'='!O1662,0)</f>
        <v>0</v>
      </c>
      <c r="U1662" s="54">
        <f>IF(D1662&gt;=Overview!$F$18,(1-Overview!$F$9)*'='!Q1662-Overview!$F$18*'='!O1662,0)</f>
        <v>72.081087729513598</v>
      </c>
      <c r="V1662" s="2"/>
      <c r="W1662" s="112">
        <f>G1662/Overview!$F$19</f>
        <v>5.3054359422591268</v>
      </c>
      <c r="X1662" s="60">
        <f>G1662^3*(1+H1662*Overview!$F$38)</f>
        <v>58.328987396996382</v>
      </c>
      <c r="Y1662" s="61">
        <f>G1662^3*Overview!$F$42*(1+Overview!$F$38*H1662)+I1662*Overview!$F$39/Overview!$F$40</f>
        <v>5.9097647128395039</v>
      </c>
    </row>
    <row r="1663" spans="1:25">
      <c r="A1663" s="34">
        <v>1660</v>
      </c>
      <c r="B1663">
        <v>1</v>
      </c>
      <c r="C1663">
        <v>24</v>
      </c>
      <c r="D1663" s="149">
        <f t="shared" si="152"/>
        <v>178.09744310451387</v>
      </c>
      <c r="E1663" s="125">
        <f>B1663/(B1663+Overview!$F$22)</f>
        <v>0.58823529411764708</v>
      </c>
      <c r="F1663" s="118">
        <f>EXP(Overview!$F$21/Overview!$F$5-Overview!$F$21/('='!C1663+273.15))</f>
        <v>1.2060497570954571</v>
      </c>
      <c r="G1663" s="77">
        <f t="shared" si="153"/>
        <v>3.5937290351827933</v>
      </c>
      <c r="H1663" s="115">
        <f t="shared" si="154"/>
        <v>0.58823529411764708</v>
      </c>
      <c r="I1663" s="80">
        <f>IF((A1663-Overview!$F$43)/365=ROUND((A1663-Overview!$F$43)/365,0),I1662*0.05,I1662+U1662)</f>
        <v>15263.952046323922</v>
      </c>
      <c r="J1663" s="70">
        <f>IF(D1663&lt;Overview!$F$16,1,'='!G1663/Overview!$F$26)</f>
        <v>155.57268550574864</v>
      </c>
      <c r="K1663" s="71">
        <f>IF(D1663&lt;Overview!$F$17,'='!G1663/Overview!$F$26,Overview!$F$33)</f>
        <v>9.1428571428571423</v>
      </c>
      <c r="L1663" s="72">
        <f t="shared" si="155"/>
        <v>9.1428571428571423</v>
      </c>
      <c r="M1663" s="81">
        <f>MIN(1,Overview!$F$44*F1663*(G1663-Overview!$F$25)^2+0.2)</f>
        <v>1</v>
      </c>
      <c r="N1663" s="48">
        <f>L1663*F1663*Overview!$F$8</f>
        <v>0.12482270400293095</v>
      </c>
      <c r="O1663" s="48">
        <f>F1663*Overview!$F$6</f>
        <v>2.3686817229354781E-3</v>
      </c>
      <c r="P1663" s="122">
        <f>N1663*(H1663/G1663-(1+Overview!$F$35/'='!G1663)/(Overview!$F$37*Overview!$F$33))/('='!H1663+Overview!$F$36)</f>
        <v>2.9768222989842605E-4</v>
      </c>
      <c r="Q1663" s="128">
        <f>(N1663/G1663-P1663)*H1663*Overview!$F$29*'='!G1663^3</f>
        <v>851.12893729460779</v>
      </c>
      <c r="R1663" s="57">
        <f t="shared" si="150"/>
        <v>0</v>
      </c>
      <c r="S1663" s="58">
        <f t="shared" si="151"/>
        <v>3.5659642428131102E-4</v>
      </c>
      <c r="T1663" s="58">
        <f>IF(D1663&lt;Overview!$F$18,(1-Overview!$F$9)*'='!Q1663-'='!D1663*'='!O1663,0)</f>
        <v>0</v>
      </c>
      <c r="U1663" s="54">
        <f>IF(D1663&gt;=Overview!$F$18,(1-Overview!$F$9)*'='!Q1663-Overview!$F$18*'='!O1663,0)</f>
        <v>72.096691924368756</v>
      </c>
      <c r="V1663" s="2"/>
      <c r="W1663" s="112">
        <f>G1663/Overview!$F$19</f>
        <v>5.3059634359704608</v>
      </c>
      <c r="X1663" s="60">
        <f>G1663^3*(1+H1663*Overview!$F$38)</f>
        <v>58.346387230077035</v>
      </c>
      <c r="Y1663" s="61">
        <f>G1663^3*Overview!$F$42*(1+Overview!$F$38*H1663)+I1663*Overview!$F$39/Overview!$F$40</f>
        <v>5.9144629487199181</v>
      </c>
    </row>
    <row r="1664" spans="1:25">
      <c r="A1664" s="34">
        <v>1661</v>
      </c>
      <c r="B1664">
        <v>1</v>
      </c>
      <c r="C1664">
        <v>24</v>
      </c>
      <c r="D1664" s="149">
        <f t="shared" si="152"/>
        <v>178.09744310451387</v>
      </c>
      <c r="E1664" s="125">
        <f>B1664/(B1664+Overview!$F$22)</f>
        <v>0.58823529411764708</v>
      </c>
      <c r="F1664" s="118">
        <f>EXP(Overview!$F$21/Overview!$F$5-Overview!$F$21/('='!C1664+273.15))</f>
        <v>1.2060497570954571</v>
      </c>
      <c r="G1664" s="77">
        <f t="shared" si="153"/>
        <v>3.5940856316070744</v>
      </c>
      <c r="H1664" s="115">
        <f t="shared" si="154"/>
        <v>0.58823529411764708</v>
      </c>
      <c r="I1664" s="80">
        <f>IF((A1664-Overview!$F$43)/365=ROUND((A1664-Overview!$F$43)/365,0),I1663*0.05,I1663+U1663)</f>
        <v>15336.048738248292</v>
      </c>
      <c r="J1664" s="70">
        <f>IF(D1664&lt;Overview!$F$16,1,'='!G1664/Overview!$F$26)</f>
        <v>155.58812258039285</v>
      </c>
      <c r="K1664" s="71">
        <f>IF(D1664&lt;Overview!$F$17,'='!G1664/Overview!$F$26,Overview!$F$33)</f>
        <v>9.1428571428571423</v>
      </c>
      <c r="L1664" s="72">
        <f t="shared" si="155"/>
        <v>9.1428571428571423</v>
      </c>
      <c r="M1664" s="81">
        <f>MIN(1,Overview!$F$44*F1664*(G1664-Overview!$F$25)^2+0.2)</f>
        <v>1</v>
      </c>
      <c r="N1664" s="48">
        <f>L1664*F1664*Overview!$F$8</f>
        <v>0.12482270400293095</v>
      </c>
      <c r="O1664" s="48">
        <f>F1664*Overview!$F$6</f>
        <v>2.3686817229354781E-3</v>
      </c>
      <c r="P1664" s="122">
        <f>N1664*(H1664/G1664-(1+Overview!$F$35/'='!G1664)/(Overview!$F$37*Overview!$F$33))/('='!H1664+Overview!$F$36)</f>
        <v>2.9709027822348311E-4</v>
      </c>
      <c r="Q1664" s="128">
        <f>(N1664/G1664-P1664)*H1664*Overview!$F$29*'='!G1664^3</f>
        <v>851.31176136234603</v>
      </c>
      <c r="R1664" s="57">
        <f t="shared" si="150"/>
        <v>0</v>
      </c>
      <c r="S1664" s="58">
        <f t="shared" si="151"/>
        <v>3.5592263341772289E-4</v>
      </c>
      <c r="T1664" s="58">
        <f>IF(D1664&lt;Overview!$F$18,(1-Overview!$F$9)*'='!Q1664-'='!D1664*'='!O1664,0)</f>
        <v>0</v>
      </c>
      <c r="U1664" s="54">
        <f>IF(D1664&gt;=Overview!$F$18,(1-Overview!$F$9)*'='!Q1664-Overview!$F$18*'='!O1664,0)</f>
        <v>72.112268534940057</v>
      </c>
      <c r="V1664" s="2"/>
      <c r="W1664" s="112">
        <f>G1664/Overview!$F$19</f>
        <v>5.3064899329795869</v>
      </c>
      <c r="X1664" s="60">
        <f>G1664^3*(1+H1664*Overview!$F$38)</f>
        <v>58.363757636240592</v>
      </c>
      <c r="Y1664" s="61">
        <f>G1664^3*Overview!$F$42*(1+Overview!$F$38*H1664)+I1664*Overview!$F$39/Overview!$F$40</f>
        <v>5.9191592142509881</v>
      </c>
    </row>
    <row r="1665" spans="1:25">
      <c r="A1665" s="34">
        <v>1662</v>
      </c>
      <c r="B1665">
        <v>1</v>
      </c>
      <c r="C1665">
        <v>24</v>
      </c>
      <c r="D1665" s="149">
        <f t="shared" si="152"/>
        <v>178.09744310451387</v>
      </c>
      <c r="E1665" s="125">
        <f>B1665/(B1665+Overview!$F$22)</f>
        <v>0.58823529411764708</v>
      </c>
      <c r="F1665" s="118">
        <f>EXP(Overview!$F$21/Overview!$F$5-Overview!$F$21/('='!C1665+273.15))</f>
        <v>1.2060497570954571</v>
      </c>
      <c r="G1665" s="77">
        <f t="shared" si="153"/>
        <v>3.5944415542404919</v>
      </c>
      <c r="H1665" s="115">
        <f t="shared" si="154"/>
        <v>0.58823529411764708</v>
      </c>
      <c r="I1665" s="80">
        <f>IF((A1665-Overview!$F$43)/365=ROUND((A1665-Overview!$F$43)/365,0),I1664*0.05,I1664+U1664)</f>
        <v>15408.161006783232</v>
      </c>
      <c r="J1665" s="70">
        <f>IF(D1665&lt;Overview!$F$16,1,'='!G1665/Overview!$F$26)</f>
        <v>155.60353048660139</v>
      </c>
      <c r="K1665" s="71">
        <f>IF(D1665&lt;Overview!$F$17,'='!G1665/Overview!$F$26,Overview!$F$33)</f>
        <v>9.1428571428571423</v>
      </c>
      <c r="L1665" s="72">
        <f t="shared" si="155"/>
        <v>9.1428571428571423</v>
      </c>
      <c r="M1665" s="81">
        <f>MIN(1,Overview!$F$44*F1665*(G1665-Overview!$F$25)^2+0.2)</f>
        <v>1</v>
      </c>
      <c r="N1665" s="48">
        <f>L1665*F1665*Overview!$F$8</f>
        <v>0.12482270400293095</v>
      </c>
      <c r="O1665" s="48">
        <f>F1665*Overview!$F$6</f>
        <v>2.3686817229354781E-3</v>
      </c>
      <c r="P1665" s="122">
        <f>N1665*(H1665/G1665-(1+Overview!$F$35/'='!G1665)/(Overview!$F$37*Overview!$F$33))/('='!H1665+Overview!$F$36)</f>
        <v>2.964995621641112E-4</v>
      </c>
      <c r="Q1665" s="128">
        <f>(N1665/G1665-P1665)*H1665*Overview!$F$29*'='!G1665^3</f>
        <v>851.49426219925658</v>
      </c>
      <c r="R1665" s="57">
        <f t="shared" si="150"/>
        <v>0</v>
      </c>
      <c r="S1665" s="58">
        <f t="shared" si="151"/>
        <v>3.552501156855977E-4</v>
      </c>
      <c r="T1665" s="58">
        <f>IF(D1665&lt;Overview!$F$18,(1-Overview!$F$9)*'='!Q1665-'='!D1665*'='!O1665,0)</f>
        <v>0</v>
      </c>
      <c r="U1665" s="54">
        <f>IF(D1665&gt;=Overview!$F$18,(1-Overview!$F$9)*'='!Q1665-Overview!$F$18*'='!O1665,0)</f>
        <v>72.127817606244832</v>
      </c>
      <c r="V1665" s="2"/>
      <c r="W1665" s="112">
        <f>G1665/Overview!$F$19</f>
        <v>5.30701543516978</v>
      </c>
      <c r="X1665" s="60">
        <f>G1665^3*(1+H1665*Overview!$F$38)</f>
        <v>58.381098658404568</v>
      </c>
      <c r="Y1665" s="61">
        <f>G1665^3*Overview!$F$42*(1+Overview!$F$38*H1665)+I1665*Overview!$F$39/Overview!$F$40</f>
        <v>5.9238535120966267</v>
      </c>
    </row>
    <row r="1666" spans="1:25">
      <c r="A1666" s="34">
        <v>1663</v>
      </c>
      <c r="B1666">
        <v>1</v>
      </c>
      <c r="C1666">
        <v>24</v>
      </c>
      <c r="D1666" s="149">
        <f t="shared" si="152"/>
        <v>178.09744310451387</v>
      </c>
      <c r="E1666" s="125">
        <f>B1666/(B1666+Overview!$F$22)</f>
        <v>0.58823529411764708</v>
      </c>
      <c r="F1666" s="118">
        <f>EXP(Overview!$F$21/Overview!$F$5-Overview!$F$21/('='!C1666+273.15))</f>
        <v>1.2060497570954571</v>
      </c>
      <c r="G1666" s="77">
        <f t="shared" si="153"/>
        <v>3.5947968043561773</v>
      </c>
      <c r="H1666" s="115">
        <f t="shared" si="154"/>
        <v>0.58823529411764708</v>
      </c>
      <c r="I1666" s="80">
        <f>IF((A1666-Overview!$F$43)/365=ROUND((A1666-Overview!$F$43)/365,0),I1665*0.05,I1665+U1665)</f>
        <v>15480.288824389476</v>
      </c>
      <c r="J1666" s="70">
        <f>IF(D1666&lt;Overview!$F$16,1,'='!G1666/Overview!$F$26)</f>
        <v>155.61890927948821</v>
      </c>
      <c r="K1666" s="71">
        <f>IF(D1666&lt;Overview!$F$17,'='!G1666/Overview!$F$26,Overview!$F$33)</f>
        <v>9.1428571428571423</v>
      </c>
      <c r="L1666" s="72">
        <f t="shared" si="155"/>
        <v>9.1428571428571423</v>
      </c>
      <c r="M1666" s="81">
        <f>MIN(1,Overview!$F$44*F1666*(G1666-Overview!$F$25)^2+0.2)</f>
        <v>1</v>
      </c>
      <c r="N1666" s="48">
        <f>L1666*F1666*Overview!$F$8</f>
        <v>0.12482270400293095</v>
      </c>
      <c r="O1666" s="48">
        <f>F1666*Overview!$F$6</f>
        <v>2.3686817229354781E-3</v>
      </c>
      <c r="P1666" s="122">
        <f>N1666*(H1666/G1666-(1+Overview!$F$35/'='!G1666)/(Overview!$F$37*Overview!$F$33))/('='!H1666+Overview!$F$36)</f>
        <v>2.95910078908775E-4</v>
      </c>
      <c r="Q1666" s="128">
        <f>(N1666/G1666-P1666)*H1666*Overview!$F$29*'='!G1666^3</f>
        <v>851.67644033302452</v>
      </c>
      <c r="R1666" s="57">
        <f t="shared" si="150"/>
        <v>0</v>
      </c>
      <c r="S1666" s="58">
        <f t="shared" si="151"/>
        <v>3.5457886867934951E-4</v>
      </c>
      <c r="T1666" s="58">
        <f>IF(D1666&lt;Overview!$F$18,(1-Overview!$F$9)*'='!Q1666-'='!D1666*'='!O1666,0)</f>
        <v>0</v>
      </c>
      <c r="U1666" s="54">
        <f>IF(D1666&gt;=Overview!$F$18,(1-Overview!$F$9)*'='!Q1666-Overview!$F$18*'='!O1666,0)</f>
        <v>72.143339183241864</v>
      </c>
      <c r="V1666" s="2"/>
      <c r="W1666" s="112">
        <f>G1666/Overview!$F$19</f>
        <v>5.3075399444207552</v>
      </c>
      <c r="X1666" s="60">
        <f>G1666^3*(1+H1666*Overview!$F$38)</f>
        <v>58.398410339451317</v>
      </c>
      <c r="Y1666" s="61">
        <f>G1666^3*Overview!$F$42*(1+Overview!$F$38*H1666)+I1666*Overview!$F$39/Overview!$F$40</f>
        <v>5.928545844919543</v>
      </c>
    </row>
    <row r="1667" spans="1:25">
      <c r="A1667" s="34">
        <v>1664</v>
      </c>
      <c r="B1667">
        <v>1</v>
      </c>
      <c r="C1667">
        <v>24</v>
      </c>
      <c r="D1667" s="149">
        <f t="shared" si="152"/>
        <v>178.09744310451387</v>
      </c>
      <c r="E1667" s="125">
        <f>B1667/(B1667+Overview!$F$22)</f>
        <v>0.58823529411764708</v>
      </c>
      <c r="F1667" s="118">
        <f>EXP(Overview!$F$21/Overview!$F$5-Overview!$F$21/('='!C1667+273.15))</f>
        <v>1.2060497570954571</v>
      </c>
      <c r="G1667" s="77">
        <f t="shared" si="153"/>
        <v>3.5951513832248567</v>
      </c>
      <c r="H1667" s="115">
        <f t="shared" si="154"/>
        <v>0.58823529411764708</v>
      </c>
      <c r="I1667" s="80">
        <f>IF((A1667-Overview!$F$43)/365=ROUND((A1667-Overview!$F$43)/365,0),I1666*0.05,I1666+U1666)</f>
        <v>15552.432163572717</v>
      </c>
      <c r="J1667" s="70">
        <f>IF(D1667&lt;Overview!$F$16,1,'='!G1667/Overview!$F$26)</f>
        <v>155.63425901406308</v>
      </c>
      <c r="K1667" s="71">
        <f>IF(D1667&lt;Overview!$F$17,'='!G1667/Overview!$F$26,Overview!$F$33)</f>
        <v>9.1428571428571423</v>
      </c>
      <c r="L1667" s="72">
        <f t="shared" si="155"/>
        <v>9.1428571428571423</v>
      </c>
      <c r="M1667" s="81">
        <f>MIN(1,Overview!$F$44*F1667*(G1667-Overview!$F$25)^2+0.2)</f>
        <v>1</v>
      </c>
      <c r="N1667" s="48">
        <f>L1667*F1667*Overview!$F$8</f>
        <v>0.12482270400293095</v>
      </c>
      <c r="O1667" s="48">
        <f>F1667*Overview!$F$6</f>
        <v>2.3686817229354781E-3</v>
      </c>
      <c r="P1667" s="122">
        <f>N1667*(H1667/G1667-(1+Overview!$F$35/'='!G1667)/(Overview!$F$37*Overview!$F$33))/('='!H1667+Overview!$F$36)</f>
        <v>2.9532182565325673E-4</v>
      </c>
      <c r="Q1667" s="128">
        <f>(N1667/G1667-P1667)*H1667*Overview!$F$29*'='!G1667^3</f>
        <v>851.85829629064597</v>
      </c>
      <c r="R1667" s="57">
        <f t="shared" ref="R1667:R1730" si="156">(E1667*M1667-H1667)*N1667/G1667</f>
        <v>0</v>
      </c>
      <c r="S1667" s="58">
        <f t="shared" ref="S1667:S1730" si="157">G1667*P1667/3</f>
        <v>3.5390888999793196E-4</v>
      </c>
      <c r="T1667" s="58">
        <f>IF(D1667&lt;Overview!$F$18,(1-Overview!$F$9)*'='!Q1667-'='!D1667*'='!O1667,0)</f>
        <v>0</v>
      </c>
      <c r="U1667" s="54">
        <f>IF(D1667&gt;=Overview!$F$18,(1-Overview!$F$9)*'='!Q1667-Overview!$F$18*'='!O1667,0)</f>
        <v>72.158833310831213</v>
      </c>
      <c r="V1667" s="2"/>
      <c r="W1667" s="112">
        <f>G1667/Overview!$F$19</f>
        <v>5.3080634626086765</v>
      </c>
      <c r="X1667" s="60">
        <f>G1667^3*(1+H1667*Overview!$F$38)</f>
        <v>58.415692722228009</v>
      </c>
      <c r="Y1667" s="61">
        <f>G1667^3*Overview!$F$42*(1+Overview!$F$38*H1667)+I1667*Overview!$F$39/Overview!$F$40</f>
        <v>5.9332362153812266</v>
      </c>
    </row>
    <row r="1668" spans="1:25">
      <c r="A1668" s="34">
        <v>1665</v>
      </c>
      <c r="B1668">
        <v>1</v>
      </c>
      <c r="C1668">
        <v>24</v>
      </c>
      <c r="D1668" s="149">
        <f t="shared" ref="D1668:D1731" si="158">D1667+T1667</f>
        <v>178.09744310451387</v>
      </c>
      <c r="E1668" s="125">
        <f>B1668/(B1668+Overview!$F$22)</f>
        <v>0.58823529411764708</v>
      </c>
      <c r="F1668" s="118">
        <f>EXP(Overview!$F$21/Overview!$F$5-Overview!$F$21/('='!C1668+273.15))</f>
        <v>1.2060497570954571</v>
      </c>
      <c r="G1668" s="77">
        <f t="shared" ref="G1668:G1731" si="159">G1667+S1667</f>
        <v>3.5955052921148547</v>
      </c>
      <c r="H1668" s="115">
        <f t="shared" ref="H1668:H1731" si="160">H1667+R1667</f>
        <v>0.58823529411764708</v>
      </c>
      <c r="I1668" s="80">
        <f>IF((A1668-Overview!$F$43)/365=ROUND((A1668-Overview!$F$43)/365,0),I1667*0.05,I1667+U1667)</f>
        <v>15624.590996883549</v>
      </c>
      <c r="J1668" s="70">
        <f>IF(D1668&lt;Overview!$F$16,1,'='!G1668/Overview!$F$26)</f>
        <v>155.64957974523182</v>
      </c>
      <c r="K1668" s="71">
        <f>IF(D1668&lt;Overview!$F$17,'='!G1668/Overview!$F$26,Overview!$F$33)</f>
        <v>9.1428571428571423</v>
      </c>
      <c r="L1668" s="72">
        <f t="shared" ref="L1668:L1731" si="161">IF(J1668=1,1,K1668)</f>
        <v>9.1428571428571423</v>
      </c>
      <c r="M1668" s="81">
        <f>MIN(1,Overview!$F$44*F1668*(G1668-Overview!$F$25)^2+0.2)</f>
        <v>1</v>
      </c>
      <c r="N1668" s="48">
        <f>L1668*F1668*Overview!$F$8</f>
        <v>0.12482270400293095</v>
      </c>
      <c r="O1668" s="48">
        <f>F1668*Overview!$F$6</f>
        <v>2.3686817229354781E-3</v>
      </c>
      <c r="P1668" s="122">
        <f>N1668*(H1668/G1668-(1+Overview!$F$35/'='!G1668)/(Overview!$F$37*Overview!$F$33))/('='!H1668+Overview!$F$36)</f>
        <v>2.9473479960064286E-4</v>
      </c>
      <c r="Q1668" s="128">
        <f>(N1668/G1668-P1668)*H1668*Overview!$F$29*'='!G1668^3</f>
        <v>852.03983059842972</v>
      </c>
      <c r="R1668" s="57">
        <f t="shared" si="156"/>
        <v>0</v>
      </c>
      <c r="S1668" s="58">
        <f t="shared" si="157"/>
        <v>3.5324017724484087E-4</v>
      </c>
      <c r="T1668" s="58">
        <f>IF(D1668&lt;Overview!$F$18,(1-Overview!$F$9)*'='!Q1668-'='!D1668*'='!O1668,0)</f>
        <v>0</v>
      </c>
      <c r="U1668" s="54">
        <f>IF(D1668&gt;=Overview!$F$18,(1-Overview!$F$9)*'='!Q1668-Overview!$F$18*'='!O1668,0)</f>
        <v>72.174300033854394</v>
      </c>
      <c r="V1668" s="2"/>
      <c r="W1668" s="112">
        <f>G1668/Overview!$F$19</f>
        <v>5.3085859916061633</v>
      </c>
      <c r="X1668" s="60">
        <f>G1668^3*(1+H1668*Overview!$F$38)</f>
        <v>58.432945849546435</v>
      </c>
      <c r="Y1668" s="61">
        <f>G1668^3*Overview!$F$42*(1+Overview!$F$38*H1668)+I1668*Overview!$F$39/Overview!$F$40</f>
        <v>5.9379246261419372</v>
      </c>
    </row>
    <row r="1669" spans="1:25">
      <c r="A1669" s="34">
        <v>1666</v>
      </c>
      <c r="B1669">
        <v>1</v>
      </c>
      <c r="C1669">
        <v>24</v>
      </c>
      <c r="D1669" s="149">
        <f t="shared" si="158"/>
        <v>178.09744310451387</v>
      </c>
      <c r="E1669" s="125">
        <f>B1669/(B1669+Overview!$F$22)</f>
        <v>0.58823529411764708</v>
      </c>
      <c r="F1669" s="118">
        <f>EXP(Overview!$F$21/Overview!$F$5-Overview!$F$21/('='!C1669+273.15))</f>
        <v>1.2060497570954571</v>
      </c>
      <c r="G1669" s="77">
        <f t="shared" si="159"/>
        <v>3.5958585322920995</v>
      </c>
      <c r="H1669" s="115">
        <f t="shared" si="160"/>
        <v>0.58823529411764708</v>
      </c>
      <c r="I1669" s="80">
        <f>IF((A1669-Overview!$F$43)/365=ROUND((A1669-Overview!$F$43)/365,0),I1668*0.05,I1668+U1668)</f>
        <v>15696.765296917403</v>
      </c>
      <c r="J1669" s="70">
        <f>IF(D1669&lt;Overview!$F$16,1,'='!G1669/Overview!$F$26)</f>
        <v>155.66487152779652</v>
      </c>
      <c r="K1669" s="71">
        <f>IF(D1669&lt;Overview!$F$17,'='!G1669/Overview!$F$26,Overview!$F$33)</f>
        <v>9.1428571428571423</v>
      </c>
      <c r="L1669" s="72">
        <f t="shared" si="161"/>
        <v>9.1428571428571423</v>
      </c>
      <c r="M1669" s="81">
        <f>MIN(1,Overview!$F$44*F1669*(G1669-Overview!$F$25)^2+0.2)</f>
        <v>1</v>
      </c>
      <c r="N1669" s="48">
        <f>L1669*F1669*Overview!$F$8</f>
        <v>0.12482270400293095</v>
      </c>
      <c r="O1669" s="48">
        <f>F1669*Overview!$F$6</f>
        <v>2.3686817229354781E-3</v>
      </c>
      <c r="P1669" s="122">
        <f>N1669*(H1669/G1669-(1+Overview!$F$35/'='!G1669)/(Overview!$F$37*Overview!$F$33))/('='!H1669+Overview!$F$36)</f>
        <v>2.9414899796129492E-4</v>
      </c>
      <c r="Q1669" s="128">
        <f>(N1669/G1669-P1669)*H1669*Overview!$F$29*'='!G1669^3</f>
        <v>852.22104378199663</v>
      </c>
      <c r="R1669" s="57">
        <f t="shared" si="156"/>
        <v>0</v>
      </c>
      <c r="S1669" s="58">
        <f t="shared" si="157"/>
        <v>3.5257272802809787E-4</v>
      </c>
      <c r="T1669" s="58">
        <f>IF(D1669&lt;Overview!$F$18,(1-Overview!$F$9)*'='!Q1669-'='!D1669*'='!O1669,0)</f>
        <v>0</v>
      </c>
      <c r="U1669" s="54">
        <f>IF(D1669&gt;=Overview!$F$18,(1-Overview!$F$9)*'='!Q1669-Overview!$F$18*'='!O1669,0)</f>
        <v>72.189739397094286</v>
      </c>
      <c r="V1669" s="2"/>
      <c r="W1669" s="112">
        <f>G1669/Overview!$F$19</f>
        <v>5.3091075332822966</v>
      </c>
      <c r="X1669" s="60">
        <f>G1669^3*(1+H1669*Overview!$F$38)</f>
        <v>58.450169764182995</v>
      </c>
      <c r="Y1669" s="61">
        <f>G1669^3*Overview!$F$42*(1+Overview!$F$38*H1669)+I1669*Overview!$F$39/Overview!$F$40</f>
        <v>5.9426110798606979</v>
      </c>
    </row>
    <row r="1670" spans="1:25">
      <c r="A1670" s="34">
        <v>1667</v>
      </c>
      <c r="B1670">
        <v>1</v>
      </c>
      <c r="C1670">
        <v>24</v>
      </c>
      <c r="D1670" s="149">
        <f t="shared" si="158"/>
        <v>178.09744310451387</v>
      </c>
      <c r="E1670" s="125">
        <f>B1670/(B1670+Overview!$F$22)</f>
        <v>0.58823529411764708</v>
      </c>
      <c r="F1670" s="118">
        <f>EXP(Overview!$F$21/Overview!$F$5-Overview!$F$21/('='!C1670+273.15))</f>
        <v>1.2060497570954571</v>
      </c>
      <c r="G1670" s="77">
        <f t="shared" si="159"/>
        <v>3.5962111050201275</v>
      </c>
      <c r="H1670" s="115">
        <f t="shared" si="160"/>
        <v>0.58823529411764708</v>
      </c>
      <c r="I1670" s="80">
        <f>IF((A1670-Overview!$F$43)/365=ROUND((A1670-Overview!$F$43)/365,0),I1669*0.05,I1669+U1669)</f>
        <v>15768.955036314497</v>
      </c>
      <c r="J1670" s="70">
        <f>IF(D1670&lt;Overview!$F$16,1,'='!G1670/Overview!$F$26)</f>
        <v>155.68013441645576</v>
      </c>
      <c r="K1670" s="71">
        <f>IF(D1670&lt;Overview!$F$17,'='!G1670/Overview!$F$26,Overview!$F$33)</f>
        <v>9.1428571428571423</v>
      </c>
      <c r="L1670" s="72">
        <f t="shared" si="161"/>
        <v>9.1428571428571423</v>
      </c>
      <c r="M1670" s="81">
        <f>MIN(1,Overview!$F$44*F1670*(G1670-Overview!$F$25)^2+0.2)</f>
        <v>1</v>
      </c>
      <c r="N1670" s="48">
        <f>L1670*F1670*Overview!$F$8</f>
        <v>0.12482270400293095</v>
      </c>
      <c r="O1670" s="48">
        <f>F1670*Overview!$F$6</f>
        <v>2.3686817229354781E-3</v>
      </c>
      <c r="P1670" s="122">
        <f>N1670*(H1670/G1670-(1+Overview!$F$35/'='!G1670)/(Overview!$F$37*Overview!$F$33))/('='!H1670+Overview!$F$36)</f>
        <v>2.9356441795282693E-4</v>
      </c>
      <c r="Q1670" s="128">
        <f>(N1670/G1670-P1670)*H1670*Overview!$F$29*'='!G1670^3</f>
        <v>852.40193636628044</v>
      </c>
      <c r="R1670" s="57">
        <f t="shared" si="156"/>
        <v>0</v>
      </c>
      <c r="S1670" s="58">
        <f t="shared" si="157"/>
        <v>3.5190653996024207E-4</v>
      </c>
      <c r="T1670" s="58">
        <f>IF(D1670&lt;Overview!$F$18,(1-Overview!$F$9)*'='!Q1670-'='!D1670*'='!O1670,0)</f>
        <v>0</v>
      </c>
      <c r="U1670" s="54">
        <f>IF(D1670&gt;=Overview!$F$18,(1-Overview!$F$9)*'='!Q1670-Overview!$F$18*'='!O1670,0)</f>
        <v>72.205151445275263</v>
      </c>
      <c r="V1670" s="2"/>
      <c r="W1670" s="112">
        <f>G1670/Overview!$F$19</f>
        <v>5.309628089502624</v>
      </c>
      <c r="X1670" s="60">
        <f>G1670^3*(1+H1670*Overview!$F$38)</f>
        <v>58.467364508878568</v>
      </c>
      <c r="Y1670" s="61">
        <f>G1670^3*Overview!$F$42*(1+Overview!$F$38*H1670)+I1670*Overview!$F$39/Overview!$F$40</f>
        <v>5.9472955791952833</v>
      </c>
    </row>
    <row r="1671" spans="1:25">
      <c r="A1671" s="34">
        <v>1668</v>
      </c>
      <c r="B1671">
        <v>1</v>
      </c>
      <c r="C1671">
        <v>24</v>
      </c>
      <c r="D1671" s="149">
        <f t="shared" si="158"/>
        <v>178.09744310451387</v>
      </c>
      <c r="E1671" s="125">
        <f>B1671/(B1671+Overview!$F$22)</f>
        <v>0.58823529411764708</v>
      </c>
      <c r="F1671" s="118">
        <f>EXP(Overview!$F$21/Overview!$F$5-Overview!$F$21/('='!C1671+273.15))</f>
        <v>1.2060497570954571</v>
      </c>
      <c r="G1671" s="77">
        <f t="shared" si="159"/>
        <v>3.5965630115600877</v>
      </c>
      <c r="H1671" s="115">
        <f t="shared" si="160"/>
        <v>0.58823529411764708</v>
      </c>
      <c r="I1671" s="80">
        <f>IF((A1671-Overview!$F$43)/365=ROUND((A1671-Overview!$F$43)/365,0),I1670*0.05,I1670+U1670)</f>
        <v>15841.160187759773</v>
      </c>
      <c r="J1671" s="70">
        <f>IF(D1671&lt;Overview!$F$16,1,'='!G1671/Overview!$F$26)</f>
        <v>155.69536846580468</v>
      </c>
      <c r="K1671" s="71">
        <f>IF(D1671&lt;Overview!$F$17,'='!G1671/Overview!$F$26,Overview!$F$33)</f>
        <v>9.1428571428571423</v>
      </c>
      <c r="L1671" s="72">
        <f t="shared" si="161"/>
        <v>9.1428571428571423</v>
      </c>
      <c r="M1671" s="81">
        <f>MIN(1,Overview!$F$44*F1671*(G1671-Overview!$F$25)^2+0.2)</f>
        <v>1</v>
      </c>
      <c r="N1671" s="48">
        <f>L1671*F1671*Overview!$F$8</f>
        <v>0.12482270400293095</v>
      </c>
      <c r="O1671" s="48">
        <f>F1671*Overview!$F$6</f>
        <v>2.3686817229354781E-3</v>
      </c>
      <c r="P1671" s="122">
        <f>N1671*(H1671/G1671-(1+Overview!$F$35/'='!G1671)/(Overview!$F$37*Overview!$F$33))/('='!H1671+Overview!$F$36)</f>
        <v>2.9298105680008877E-4</v>
      </c>
      <c r="Q1671" s="128">
        <f>(N1671/G1671-P1671)*H1671*Overview!$F$29*'='!G1671^3</f>
        <v>852.58250887552663</v>
      </c>
      <c r="R1671" s="57">
        <f t="shared" si="156"/>
        <v>0</v>
      </c>
      <c r="S1671" s="58">
        <f t="shared" si="157"/>
        <v>3.5124161065832812E-4</v>
      </c>
      <c r="T1671" s="58">
        <f>IF(D1671&lt;Overview!$F$18,(1-Overview!$F$9)*'='!Q1671-'='!D1671*'='!O1671,0)</f>
        <v>0</v>
      </c>
      <c r="U1671" s="54">
        <f>IF(D1671&gt;=Overview!$F$18,(1-Overview!$F$9)*'='!Q1671-Overview!$F$18*'='!O1671,0)</f>
        <v>72.22053622306305</v>
      </c>
      <c r="V1671" s="2"/>
      <c r="W1671" s="112">
        <f>G1671/Overview!$F$19</f>
        <v>5.3101476621291708</v>
      </c>
      <c r="X1671" s="60">
        <f>G1671^3*(1+H1671*Overview!$F$38)</f>
        <v>58.484530126338441</v>
      </c>
      <c r="Y1671" s="61">
        <f>G1671^3*Overview!$F$42*(1+Overview!$F$38*H1671)+I1671*Overview!$F$39/Overview!$F$40</f>
        <v>5.951978126802203</v>
      </c>
    </row>
    <row r="1672" spans="1:25">
      <c r="A1672" s="34">
        <v>1669</v>
      </c>
      <c r="B1672">
        <v>1</v>
      </c>
      <c r="C1672">
        <v>24</v>
      </c>
      <c r="D1672" s="149">
        <f t="shared" si="158"/>
        <v>178.09744310451387</v>
      </c>
      <c r="E1672" s="125">
        <f>B1672/(B1672+Overview!$F$22)</f>
        <v>0.58823529411764708</v>
      </c>
      <c r="F1672" s="118">
        <f>EXP(Overview!$F$21/Overview!$F$5-Overview!$F$21/('='!C1672+273.15))</f>
        <v>1.2060497570954571</v>
      </c>
      <c r="G1672" s="77">
        <f t="shared" si="159"/>
        <v>3.5969142531707461</v>
      </c>
      <c r="H1672" s="115">
        <f t="shared" si="160"/>
        <v>0.58823529411764708</v>
      </c>
      <c r="I1672" s="80">
        <f>IF((A1672-Overview!$F$43)/365=ROUND((A1672-Overview!$F$43)/365,0),I1671*0.05,I1671+U1671)</f>
        <v>15913.380723982837</v>
      </c>
      <c r="J1672" s="70">
        <f>IF(D1672&lt;Overview!$F$16,1,'='!G1672/Overview!$F$26)</f>
        <v>155.71057373033534</v>
      </c>
      <c r="K1672" s="71">
        <f>IF(D1672&lt;Overview!$F$17,'='!G1672/Overview!$F$26,Overview!$F$33)</f>
        <v>9.1428571428571423</v>
      </c>
      <c r="L1672" s="72">
        <f t="shared" si="161"/>
        <v>9.1428571428571423</v>
      </c>
      <c r="M1672" s="81">
        <f>MIN(1,Overview!$F$44*F1672*(G1672-Overview!$F$25)^2+0.2)</f>
        <v>1</v>
      </c>
      <c r="N1672" s="48">
        <f>L1672*F1672*Overview!$F$8</f>
        <v>0.12482270400293095</v>
      </c>
      <c r="O1672" s="48">
        <f>F1672*Overview!$F$6</f>
        <v>2.3686817229354781E-3</v>
      </c>
      <c r="P1672" s="122">
        <f>N1672*(H1672/G1672-(1+Overview!$F$35/'='!G1672)/(Overview!$F$37*Overview!$F$33))/('='!H1672+Overview!$F$36)</f>
        <v>2.9239891173513712E-4</v>
      </c>
      <c r="Q1672" s="128">
        <f>(N1672/G1672-P1672)*H1672*Overview!$F$29*'='!G1672^3</f>
        <v>852.76276183329412</v>
      </c>
      <c r="R1672" s="57">
        <f t="shared" si="156"/>
        <v>0</v>
      </c>
      <c r="S1672" s="58">
        <f t="shared" si="157"/>
        <v>3.5057793774390984E-4</v>
      </c>
      <c r="T1672" s="58">
        <f>IF(D1672&lt;Overview!$F$18,(1-Overview!$F$9)*'='!Q1672-'='!D1672*'='!O1672,0)</f>
        <v>0</v>
      </c>
      <c r="U1672" s="54">
        <f>IF(D1672&gt;=Overview!$F$18,(1-Overview!$F$9)*'='!Q1672-Overview!$F$18*'='!O1672,0)</f>
        <v>72.235893775064838</v>
      </c>
      <c r="V1672" s="2"/>
      <c r="W1672" s="112">
        <f>G1672/Overview!$F$19</f>
        <v>5.3106662530204432</v>
      </c>
      <c r="X1672" s="60">
        <f>G1672^3*(1+H1672*Overview!$F$38)</f>
        <v>58.5016666592322</v>
      </c>
      <c r="Y1672" s="61">
        <f>G1672^3*Overview!$F$42*(1+Overview!$F$38*H1672)+I1672*Overview!$F$39/Overview!$F$40</f>
        <v>5.9566587253366974</v>
      </c>
    </row>
    <row r="1673" spans="1:25">
      <c r="A1673" s="34">
        <v>1670</v>
      </c>
      <c r="B1673">
        <v>1</v>
      </c>
      <c r="C1673">
        <v>24</v>
      </c>
      <c r="D1673" s="149">
        <f t="shared" si="158"/>
        <v>178.09744310451387</v>
      </c>
      <c r="E1673" s="125">
        <f>B1673/(B1673+Overview!$F$22)</f>
        <v>0.58823529411764708</v>
      </c>
      <c r="F1673" s="118">
        <f>EXP(Overview!$F$21/Overview!$F$5-Overview!$F$21/('='!C1673+273.15))</f>
        <v>1.2060497570954571</v>
      </c>
      <c r="G1673" s="77">
        <f t="shared" si="159"/>
        <v>3.59726483110849</v>
      </c>
      <c r="H1673" s="115">
        <f t="shared" si="160"/>
        <v>0.58823529411764708</v>
      </c>
      <c r="I1673" s="80">
        <f>IF((A1673-Overview!$F$43)/365=ROUND((A1673-Overview!$F$43)/365,0),I1672*0.05,I1672+U1672)</f>
        <v>15985.616617757902</v>
      </c>
      <c r="J1673" s="70">
        <f>IF(D1673&lt;Overview!$F$16,1,'='!G1673/Overview!$F$26)</f>
        <v>155.72575026443681</v>
      </c>
      <c r="K1673" s="71">
        <f>IF(D1673&lt;Overview!$F$17,'='!G1673/Overview!$F$26,Overview!$F$33)</f>
        <v>9.1428571428571423</v>
      </c>
      <c r="L1673" s="72">
        <f t="shared" si="161"/>
        <v>9.1428571428571423</v>
      </c>
      <c r="M1673" s="81">
        <f>MIN(1,Overview!$F$44*F1673*(G1673-Overview!$F$25)^2+0.2)</f>
        <v>1</v>
      </c>
      <c r="N1673" s="48">
        <f>L1673*F1673*Overview!$F$8</f>
        <v>0.12482270400293095</v>
      </c>
      <c r="O1673" s="48">
        <f>F1673*Overview!$F$6</f>
        <v>2.3686817229354781E-3</v>
      </c>
      <c r="P1673" s="122">
        <f>N1673*(H1673/G1673-(1+Overview!$F$35/'='!G1673)/(Overview!$F$37*Overview!$F$33))/('='!H1673+Overview!$F$36)</f>
        <v>2.9181797999721699E-4</v>
      </c>
      <c r="Q1673" s="128">
        <f>(N1673/G1673-P1673)*H1673*Overview!$F$29*'='!G1673^3</f>
        <v>852.94269576245426</v>
      </c>
      <c r="R1673" s="57">
        <f t="shared" si="156"/>
        <v>0</v>
      </c>
      <c r="S1673" s="58">
        <f t="shared" si="157"/>
        <v>3.4991551884303653E-4</v>
      </c>
      <c r="T1673" s="58">
        <f>IF(D1673&lt;Overview!$F$18,(1-Overview!$F$9)*'='!Q1673-'='!D1673*'='!O1673,0)</f>
        <v>0</v>
      </c>
      <c r="U1673" s="54">
        <f>IF(D1673&gt;=Overview!$F$18,(1-Overview!$F$9)*'='!Q1673-Overview!$F$18*'='!O1673,0)</f>
        <v>72.251224145829283</v>
      </c>
      <c r="V1673" s="2"/>
      <c r="W1673" s="112">
        <f>G1673/Overview!$F$19</f>
        <v>5.3111838640314337</v>
      </c>
      <c r="X1673" s="60">
        <f>G1673^3*(1+H1673*Overview!$F$38)</f>
        <v>58.518774150193629</v>
      </c>
      <c r="Y1673" s="61">
        <f>G1673^3*Overview!$F$42*(1+Overview!$F$38*H1673)+I1673*Overview!$F$39/Overview!$F$40</f>
        <v>5.9613373774527245</v>
      </c>
    </row>
    <row r="1674" spans="1:25">
      <c r="A1674" s="34">
        <v>1671</v>
      </c>
      <c r="B1674">
        <v>1</v>
      </c>
      <c r="C1674">
        <v>24</v>
      </c>
      <c r="D1674" s="149">
        <f t="shared" si="158"/>
        <v>178.09744310451387</v>
      </c>
      <c r="E1674" s="125">
        <f>B1674/(B1674+Overview!$F$22)</f>
        <v>0.58823529411764708</v>
      </c>
      <c r="F1674" s="118">
        <f>EXP(Overview!$F$21/Overview!$F$5-Overview!$F$21/('='!C1674+273.15))</f>
        <v>1.2060497570954571</v>
      </c>
      <c r="G1674" s="77">
        <f t="shared" si="159"/>
        <v>3.5976147466273329</v>
      </c>
      <c r="H1674" s="115">
        <f t="shared" si="160"/>
        <v>0.58823529411764708</v>
      </c>
      <c r="I1674" s="80">
        <f>IF((A1674-Overview!$F$43)/365=ROUND((A1674-Overview!$F$43)/365,0),I1673*0.05,I1673+U1673)</f>
        <v>16057.867841903731</v>
      </c>
      <c r="J1674" s="70">
        <f>IF(D1674&lt;Overview!$F$16,1,'='!G1674/Overview!$F$26)</f>
        <v>155.74089812239538</v>
      </c>
      <c r="K1674" s="71">
        <f>IF(D1674&lt;Overview!$F$17,'='!G1674/Overview!$F$26,Overview!$F$33)</f>
        <v>9.1428571428571423</v>
      </c>
      <c r="L1674" s="72">
        <f t="shared" si="161"/>
        <v>9.1428571428571423</v>
      </c>
      <c r="M1674" s="81">
        <f>MIN(1,Overview!$F$44*F1674*(G1674-Overview!$F$25)^2+0.2)</f>
        <v>1</v>
      </c>
      <c r="N1674" s="48">
        <f>L1674*F1674*Overview!$F$8</f>
        <v>0.12482270400293095</v>
      </c>
      <c r="O1674" s="48">
        <f>F1674*Overview!$F$6</f>
        <v>2.3686817229354781E-3</v>
      </c>
      <c r="P1674" s="122">
        <f>N1674*(H1674/G1674-(1+Overview!$F$35/'='!G1674)/(Overview!$F$37*Overview!$F$33))/('='!H1674+Overview!$F$36)</f>
        <v>2.9123825883273891E-4</v>
      </c>
      <c r="Q1674" s="128">
        <f>(N1674/G1674-P1674)*H1674*Overview!$F$29*'='!G1674^3</f>
        <v>853.12231118519196</v>
      </c>
      <c r="R1674" s="57">
        <f t="shared" si="156"/>
        <v>0</v>
      </c>
      <c r="S1674" s="58">
        <f t="shared" si="157"/>
        <v>3.4925435158624321E-4</v>
      </c>
      <c r="T1674" s="58">
        <f>IF(D1674&lt;Overview!$F$18,(1-Overview!$F$9)*'='!Q1674-'='!D1674*'='!O1674,0)</f>
        <v>0</v>
      </c>
      <c r="U1674" s="54">
        <f>IF(D1674&gt;=Overview!$F$18,(1-Overview!$F$9)*'='!Q1674-Overview!$F$18*'='!O1674,0)</f>
        <v>72.266527379846536</v>
      </c>
      <c r="V1674" s="2"/>
      <c r="W1674" s="112">
        <f>G1674/Overview!$F$19</f>
        <v>5.3117004970136321</v>
      </c>
      <c r="X1674" s="60">
        <f>G1674^3*(1+H1674*Overview!$F$38)</f>
        <v>58.535852641820625</v>
      </c>
      <c r="Y1674" s="61">
        <f>G1674^3*Overview!$F$42*(1+Overview!$F$38*H1674)+I1674*Overview!$F$39/Overview!$F$40</f>
        <v>5.9660140858029447</v>
      </c>
    </row>
    <row r="1675" spans="1:25">
      <c r="A1675" s="34">
        <v>1672</v>
      </c>
      <c r="B1675">
        <v>1</v>
      </c>
      <c r="C1675">
        <v>24</v>
      </c>
      <c r="D1675" s="149">
        <f t="shared" si="158"/>
        <v>178.09744310451387</v>
      </c>
      <c r="E1675" s="125">
        <f>B1675/(B1675+Overview!$F$22)</f>
        <v>0.58823529411764708</v>
      </c>
      <c r="F1675" s="118">
        <f>EXP(Overview!$F$21/Overview!$F$5-Overview!$F$21/('='!C1675+273.15))</f>
        <v>1.2060497570954571</v>
      </c>
      <c r="G1675" s="77">
        <f t="shared" si="159"/>
        <v>3.5979640009789193</v>
      </c>
      <c r="H1675" s="115">
        <f t="shared" si="160"/>
        <v>0.58823529411764708</v>
      </c>
      <c r="I1675" s="80">
        <f>IF((A1675-Overview!$F$43)/365=ROUND((A1675-Overview!$F$43)/365,0),I1674*0.05,I1674+U1674)</f>
        <v>16130.134369283578</v>
      </c>
      <c r="J1675" s="70">
        <f>IF(D1675&lt;Overview!$F$16,1,'='!G1675/Overview!$F$26)</f>
        <v>155.75601735839479</v>
      </c>
      <c r="K1675" s="71">
        <f>IF(D1675&lt;Overview!$F$17,'='!G1675/Overview!$F$26,Overview!$F$33)</f>
        <v>9.1428571428571423</v>
      </c>
      <c r="L1675" s="72">
        <f t="shared" si="161"/>
        <v>9.1428571428571423</v>
      </c>
      <c r="M1675" s="81">
        <f>MIN(1,Overview!$F$44*F1675*(G1675-Overview!$F$25)^2+0.2)</f>
        <v>1</v>
      </c>
      <c r="N1675" s="48">
        <f>L1675*F1675*Overview!$F$8</f>
        <v>0.12482270400293095</v>
      </c>
      <c r="O1675" s="48">
        <f>F1675*Overview!$F$6</f>
        <v>2.3686817229354781E-3</v>
      </c>
      <c r="P1675" s="122">
        <f>N1675*(H1675/G1675-(1+Overview!$F$35/'='!G1675)/(Overview!$F$37*Overview!$F$33))/('='!H1675+Overview!$F$36)</f>
        <v>2.9065974549525491E-4</v>
      </c>
      <c r="Q1675" s="128">
        <f>(N1675/G1675-P1675)*H1675*Overview!$F$29*'='!G1675^3</f>
        <v>853.30160862300556</v>
      </c>
      <c r="R1675" s="57">
        <f t="shared" si="156"/>
        <v>0</v>
      </c>
      <c r="S1675" s="58">
        <f t="shared" si="157"/>
        <v>3.485944336085406E-4</v>
      </c>
      <c r="T1675" s="58">
        <f>IF(D1675&lt;Overview!$F$18,(1-Overview!$F$9)*'='!Q1675-'='!D1675*'='!O1675,0)</f>
        <v>0</v>
      </c>
      <c r="U1675" s="54">
        <f>IF(D1675&gt;=Overview!$F$18,(1-Overview!$F$9)*'='!Q1675-Overview!$F$18*'='!O1675,0)</f>
        <v>72.281803521548255</v>
      </c>
      <c r="V1675" s="2"/>
      <c r="W1675" s="112">
        <f>G1675/Overview!$F$19</f>
        <v>5.3122161538150294</v>
      </c>
      <c r="X1675" s="60">
        <f>G1675^3*(1+H1675*Overview!$F$38)</f>
        <v>58.552902176675168</v>
      </c>
      <c r="Y1675" s="61">
        <f>G1675^3*Overview!$F$42*(1+Overview!$F$38*H1675)+I1675*Overview!$F$39/Overview!$F$40</f>
        <v>5.9706888530387241</v>
      </c>
    </row>
    <row r="1676" spans="1:25">
      <c r="A1676" s="34">
        <v>1673</v>
      </c>
      <c r="B1676">
        <v>1</v>
      </c>
      <c r="C1676">
        <v>24</v>
      </c>
      <c r="D1676" s="149">
        <f t="shared" si="158"/>
        <v>178.09744310451387</v>
      </c>
      <c r="E1676" s="125">
        <f>B1676/(B1676+Overview!$F$22)</f>
        <v>0.58823529411764708</v>
      </c>
      <c r="F1676" s="118">
        <f>EXP(Overview!$F$21/Overview!$F$5-Overview!$F$21/('='!C1676+273.15))</f>
        <v>1.2060497570954571</v>
      </c>
      <c r="G1676" s="77">
        <f t="shared" si="159"/>
        <v>3.5983125954125277</v>
      </c>
      <c r="H1676" s="115">
        <f t="shared" si="160"/>
        <v>0.58823529411764708</v>
      </c>
      <c r="I1676" s="80">
        <f>IF((A1676-Overview!$F$43)/365=ROUND((A1676-Overview!$F$43)/365,0),I1675*0.05,I1675+U1675)</f>
        <v>16202.416172805126</v>
      </c>
      <c r="J1676" s="70">
        <f>IF(D1676&lt;Overview!$F$16,1,'='!G1676/Overview!$F$26)</f>
        <v>155.77110802651634</v>
      </c>
      <c r="K1676" s="71">
        <f>IF(D1676&lt;Overview!$F$17,'='!G1676/Overview!$F$26,Overview!$F$33)</f>
        <v>9.1428571428571423</v>
      </c>
      <c r="L1676" s="72">
        <f t="shared" si="161"/>
        <v>9.1428571428571423</v>
      </c>
      <c r="M1676" s="81">
        <f>MIN(1,Overview!$F$44*F1676*(G1676-Overview!$F$25)^2+0.2)</f>
        <v>1</v>
      </c>
      <c r="N1676" s="48">
        <f>L1676*F1676*Overview!$F$8</f>
        <v>0.12482270400293095</v>
      </c>
      <c r="O1676" s="48">
        <f>F1676*Overview!$F$6</f>
        <v>2.3686817229354781E-3</v>
      </c>
      <c r="P1676" s="122">
        <f>N1676*(H1676/G1676-(1+Overview!$F$35/'='!G1676)/(Overview!$F$37*Overview!$F$33))/('='!H1676+Overview!$F$36)</f>
        <v>2.9008243724544015E-4</v>
      </c>
      <c r="Q1676" s="128">
        <f>(N1676/G1676-P1676)*H1676*Overview!$F$29*'='!G1676^3</f>
        <v>853.48058859670584</v>
      </c>
      <c r="R1676" s="57">
        <f t="shared" si="156"/>
        <v>0</v>
      </c>
      <c r="S1676" s="58">
        <f t="shared" si="157"/>
        <v>3.4793576254941051E-4</v>
      </c>
      <c r="T1676" s="58">
        <f>IF(D1676&lt;Overview!$F$18,(1-Overview!$F$9)*'='!Q1676-'='!D1676*'='!O1676,0)</f>
        <v>0</v>
      </c>
      <c r="U1676" s="54">
        <f>IF(D1676&gt;=Overview!$F$18,(1-Overview!$F$9)*'='!Q1676-Overview!$F$18*'='!O1676,0)</f>
        <v>72.297052615307507</v>
      </c>
      <c r="V1676" s="2"/>
      <c r="W1676" s="112">
        <f>G1676/Overview!$F$19</f>
        <v>5.3127308362801235</v>
      </c>
      <c r="X1676" s="60">
        <f>G1676^3*(1+H1676*Overview!$F$38)</f>
        <v>58.56992279728307</v>
      </c>
      <c r="Y1676" s="61">
        <f>G1676^3*Overview!$F$42*(1+Overview!$F$38*H1676)+I1676*Overview!$F$39/Overview!$F$40</f>
        <v>5.9753616818100994</v>
      </c>
    </row>
    <row r="1677" spans="1:25">
      <c r="A1677" s="34">
        <v>1674</v>
      </c>
      <c r="B1677">
        <v>1</v>
      </c>
      <c r="C1677">
        <v>24</v>
      </c>
      <c r="D1677" s="149">
        <f t="shared" si="158"/>
        <v>178.09744310451387</v>
      </c>
      <c r="E1677" s="125">
        <f>B1677/(B1677+Overview!$F$22)</f>
        <v>0.58823529411764708</v>
      </c>
      <c r="F1677" s="118">
        <f>EXP(Overview!$F$21/Overview!$F$5-Overview!$F$21/('='!C1677+273.15))</f>
        <v>1.2060497570954571</v>
      </c>
      <c r="G1677" s="77">
        <f t="shared" si="159"/>
        <v>3.598660531175077</v>
      </c>
      <c r="H1677" s="115">
        <f t="shared" si="160"/>
        <v>0.58823529411764708</v>
      </c>
      <c r="I1677" s="80">
        <f>IF((A1677-Overview!$F$43)/365=ROUND((A1677-Overview!$F$43)/365,0),I1676*0.05,I1676+U1676)</f>
        <v>16274.713225420433</v>
      </c>
      <c r="J1677" s="70">
        <f>IF(D1677&lt;Overview!$F$16,1,'='!G1677/Overview!$F$26)</f>
        <v>155.78617018073928</v>
      </c>
      <c r="K1677" s="71">
        <f>IF(D1677&lt;Overview!$F$17,'='!G1677/Overview!$F$26,Overview!$F$33)</f>
        <v>9.1428571428571423</v>
      </c>
      <c r="L1677" s="72">
        <f t="shared" si="161"/>
        <v>9.1428571428571423</v>
      </c>
      <c r="M1677" s="81">
        <f>MIN(1,Overview!$F$44*F1677*(G1677-Overview!$F$25)^2+0.2)</f>
        <v>1</v>
      </c>
      <c r="N1677" s="48">
        <f>L1677*F1677*Overview!$F$8</f>
        <v>0.12482270400293095</v>
      </c>
      <c r="O1677" s="48">
        <f>F1677*Overview!$F$6</f>
        <v>2.3686817229354781E-3</v>
      </c>
      <c r="P1677" s="122">
        <f>N1677*(H1677/G1677-(1+Overview!$F$35/'='!G1677)/(Overview!$F$37*Overview!$F$33))/('='!H1677+Overview!$F$36)</f>
        <v>2.8950633135106679E-4</v>
      </c>
      <c r="Q1677" s="128">
        <f>(N1677/G1677-P1677)*H1677*Overview!$F$29*'='!G1677^3</f>
        <v>853.65925162641872</v>
      </c>
      <c r="R1677" s="57">
        <f t="shared" si="156"/>
        <v>0</v>
      </c>
      <c r="S1677" s="58">
        <f t="shared" si="157"/>
        <v>3.4727833605279265E-4</v>
      </c>
      <c r="T1677" s="58">
        <f>IF(D1677&lt;Overview!$F$18,(1-Overview!$F$9)*'='!Q1677-'='!D1677*'='!O1677,0)</f>
        <v>0</v>
      </c>
      <c r="U1677" s="54">
        <f>IF(D1677&gt;=Overview!$F$18,(1-Overview!$F$9)*'='!Q1677-Overview!$F$18*'='!O1677,0)</f>
        <v>72.312274705439052</v>
      </c>
      <c r="V1677" s="2"/>
      <c r="W1677" s="112">
        <f>G1677/Overview!$F$19</f>
        <v>5.3132445462499289</v>
      </c>
      <c r="X1677" s="60">
        <f>G1677^3*(1+H1677*Overview!$F$38)</f>
        <v>58.586914546134118</v>
      </c>
      <c r="Y1677" s="61">
        <f>G1677^3*Overview!$F$42*(1+Overview!$F$38*H1677)+I1677*Overview!$F$39/Overview!$F$40</f>
        <v>5.9800325747657954</v>
      </c>
    </row>
    <row r="1678" spans="1:25">
      <c r="A1678" s="34">
        <v>1675</v>
      </c>
      <c r="B1678">
        <v>1</v>
      </c>
      <c r="C1678">
        <v>24</v>
      </c>
      <c r="D1678" s="149">
        <f t="shared" si="158"/>
        <v>178.09744310451387</v>
      </c>
      <c r="E1678" s="125">
        <f>B1678/(B1678+Overview!$F$22)</f>
        <v>0.58823529411764708</v>
      </c>
      <c r="F1678" s="118">
        <f>EXP(Overview!$F$21/Overview!$F$5-Overview!$F$21/('='!C1678+273.15))</f>
        <v>1.2060497570954571</v>
      </c>
      <c r="G1678" s="77">
        <f t="shared" si="159"/>
        <v>3.59900780951113</v>
      </c>
      <c r="H1678" s="115">
        <f t="shared" si="160"/>
        <v>0.58823529411764708</v>
      </c>
      <c r="I1678" s="80">
        <f>IF((A1678-Overview!$F$43)/365=ROUND((A1678-Overview!$F$43)/365,0),I1677*0.05,I1677+U1677)</f>
        <v>16347.025500125872</v>
      </c>
      <c r="J1678" s="70">
        <f>IF(D1678&lt;Overview!$F$16,1,'='!G1678/Overview!$F$26)</f>
        <v>155.80120387494071</v>
      </c>
      <c r="K1678" s="71">
        <f>IF(D1678&lt;Overview!$F$17,'='!G1678/Overview!$F$26,Overview!$F$33)</f>
        <v>9.1428571428571423</v>
      </c>
      <c r="L1678" s="72">
        <f t="shared" si="161"/>
        <v>9.1428571428571423</v>
      </c>
      <c r="M1678" s="81">
        <f>MIN(1,Overview!$F$44*F1678*(G1678-Overview!$F$25)^2+0.2)</f>
        <v>1</v>
      </c>
      <c r="N1678" s="48">
        <f>L1678*F1678*Overview!$F$8</f>
        <v>0.12482270400293095</v>
      </c>
      <c r="O1678" s="48">
        <f>F1678*Overview!$F$6</f>
        <v>2.3686817229354781E-3</v>
      </c>
      <c r="P1678" s="122">
        <f>N1678*(H1678/G1678-(1+Overview!$F$35/'='!G1678)/(Overview!$F$37*Overview!$F$33))/('='!H1678+Overview!$F$36)</f>
        <v>2.8893142508698474E-4</v>
      </c>
      <c r="Q1678" s="128">
        <f>(N1678/G1678-P1678)*H1678*Overview!$F$29*'='!G1678^3</f>
        <v>853.83759823158312</v>
      </c>
      <c r="R1678" s="57">
        <f t="shared" si="156"/>
        <v>0</v>
      </c>
      <c r="S1678" s="58">
        <f t="shared" si="157"/>
        <v>3.4662215176707936E-4</v>
      </c>
      <c r="T1678" s="58">
        <f>IF(D1678&lt;Overview!$F$18,(1-Overview!$F$9)*'='!Q1678-'='!D1678*'='!O1678,0)</f>
        <v>0</v>
      </c>
      <c r="U1678" s="54">
        <f>IF(D1678&gt;=Overview!$F$18,(1-Overview!$F$9)*'='!Q1678-Overview!$F$18*'='!O1678,0)</f>
        <v>72.327469836199057</v>
      </c>
      <c r="V1678" s="2"/>
      <c r="W1678" s="112">
        <f>G1678/Overview!$F$19</f>
        <v>5.313757285561981</v>
      </c>
      <c r="X1678" s="60">
        <f>G1678^3*(1+H1678*Overview!$F$38)</f>
        <v>58.603877465681784</v>
      </c>
      <c r="Y1678" s="61">
        <f>G1678^3*Overview!$F$42*(1+Overview!$F$38*H1678)+I1678*Overview!$F$39/Overview!$F$40</f>
        <v>5.9847015345531931</v>
      </c>
    </row>
    <row r="1679" spans="1:25">
      <c r="A1679" s="34">
        <v>1676</v>
      </c>
      <c r="B1679">
        <v>1</v>
      </c>
      <c r="C1679">
        <v>24</v>
      </c>
      <c r="D1679" s="149">
        <f t="shared" si="158"/>
        <v>178.09744310451387</v>
      </c>
      <c r="E1679" s="125">
        <f>B1679/(B1679+Overview!$F$22)</f>
        <v>0.58823529411764708</v>
      </c>
      <c r="F1679" s="118">
        <f>EXP(Overview!$F$21/Overview!$F$5-Overview!$F$21/('='!C1679+273.15))</f>
        <v>1.2060497570954571</v>
      </c>
      <c r="G1679" s="77">
        <f t="shared" si="159"/>
        <v>3.5993544316628969</v>
      </c>
      <c r="H1679" s="115">
        <f t="shared" si="160"/>
        <v>0.58823529411764708</v>
      </c>
      <c r="I1679" s="80">
        <f>IF((A1679-Overview!$F$43)/365=ROUND((A1679-Overview!$F$43)/365,0),I1678*0.05,I1678+U1678)</f>
        <v>16419.35296996207</v>
      </c>
      <c r="J1679" s="70">
        <f>IF(D1679&lt;Overview!$F$16,1,'='!G1679/Overview!$F$26)</f>
        <v>155.81620916289597</v>
      </c>
      <c r="K1679" s="71">
        <f>IF(D1679&lt;Overview!$F$17,'='!G1679/Overview!$F$26,Overview!$F$33)</f>
        <v>9.1428571428571423</v>
      </c>
      <c r="L1679" s="72">
        <f t="shared" si="161"/>
        <v>9.1428571428571423</v>
      </c>
      <c r="M1679" s="81">
        <f>MIN(1,Overview!$F$44*F1679*(G1679-Overview!$F$25)^2+0.2)</f>
        <v>1</v>
      </c>
      <c r="N1679" s="48">
        <f>L1679*F1679*Overview!$F$8</f>
        <v>0.12482270400293095</v>
      </c>
      <c r="O1679" s="48">
        <f>F1679*Overview!$F$6</f>
        <v>2.3686817229354781E-3</v>
      </c>
      <c r="P1679" s="122">
        <f>N1679*(H1679/G1679-(1+Overview!$F$35/'='!G1679)/(Overview!$F$37*Overview!$F$33))/('='!H1679+Overview!$F$36)</f>
        <v>2.8835771573510025E-4</v>
      </c>
      <c r="Q1679" s="128">
        <f>(N1679/G1679-P1679)*H1679*Overview!$F$29*'='!G1679^3</f>
        <v>854.01562893095218</v>
      </c>
      <c r="R1679" s="57">
        <f t="shared" si="156"/>
        <v>0</v>
      </c>
      <c r="S1679" s="58">
        <f t="shared" si="157"/>
        <v>3.4596720734510764E-4</v>
      </c>
      <c r="T1679" s="58">
        <f>IF(D1679&lt;Overview!$F$18,(1-Overview!$F$9)*'='!Q1679-'='!D1679*'='!O1679,0)</f>
        <v>0</v>
      </c>
      <c r="U1679" s="54">
        <f>IF(D1679&gt;=Overview!$F$18,(1-Overview!$F$9)*'='!Q1679-Overview!$F$18*'='!O1679,0)</f>
        <v>72.3426380517853</v>
      </c>
      <c r="V1679" s="2"/>
      <c r="W1679" s="112">
        <f>G1679/Overview!$F$19</f>
        <v>5.3142690560503425</v>
      </c>
      <c r="X1679" s="60">
        <f>G1679^3*(1+H1679*Overview!$F$38)</f>
        <v>58.620811598343209</v>
      </c>
      <c r="Y1679" s="61">
        <f>G1679^3*Overview!$F$42*(1+Overview!$F$38*H1679)+I1679*Overview!$F$39/Overview!$F$40</f>
        <v>5.9893685638183314</v>
      </c>
    </row>
    <row r="1680" spans="1:25">
      <c r="A1680" s="34">
        <v>1677</v>
      </c>
      <c r="B1680">
        <v>1</v>
      </c>
      <c r="C1680">
        <v>24</v>
      </c>
      <c r="D1680" s="149">
        <f t="shared" si="158"/>
        <v>178.09744310451387</v>
      </c>
      <c r="E1680" s="125">
        <f>B1680/(B1680+Overview!$F$22)</f>
        <v>0.58823529411764708</v>
      </c>
      <c r="F1680" s="118">
        <f>EXP(Overview!$F$21/Overview!$F$5-Overview!$F$21/('='!C1680+273.15))</f>
        <v>1.2060497570954571</v>
      </c>
      <c r="G1680" s="77">
        <f t="shared" si="159"/>
        <v>3.5997003988702421</v>
      </c>
      <c r="H1680" s="115">
        <f t="shared" si="160"/>
        <v>0.58823529411764708</v>
      </c>
      <c r="I1680" s="80">
        <f>IF((A1680-Overview!$F$43)/365=ROUND((A1680-Overview!$F$43)/365,0),I1679*0.05,I1679+U1679)</f>
        <v>16491.695608013855</v>
      </c>
      <c r="J1680" s="70">
        <f>IF(D1680&lt;Overview!$F$16,1,'='!G1680/Overview!$F$26)</f>
        <v>155.83118609827889</v>
      </c>
      <c r="K1680" s="71">
        <f>IF(D1680&lt;Overview!$F$17,'='!G1680/Overview!$F$26,Overview!$F$33)</f>
        <v>9.1428571428571423</v>
      </c>
      <c r="L1680" s="72">
        <f t="shared" si="161"/>
        <v>9.1428571428571423</v>
      </c>
      <c r="M1680" s="81">
        <f>MIN(1,Overview!$F$44*F1680*(G1680-Overview!$F$25)^2+0.2)</f>
        <v>1</v>
      </c>
      <c r="N1680" s="48">
        <f>L1680*F1680*Overview!$F$8</f>
        <v>0.12482270400293095</v>
      </c>
      <c r="O1680" s="48">
        <f>F1680*Overview!$F$6</f>
        <v>2.3686817229354781E-3</v>
      </c>
      <c r="P1680" s="122">
        <f>N1680*(H1680/G1680-(1+Overview!$F$35/'='!G1680)/(Overview!$F$37*Overview!$F$33))/('='!H1680+Overview!$F$36)</f>
        <v>2.8778520058435065E-4</v>
      </c>
      <c r="Q1680" s="128">
        <f>(N1680/G1680-P1680)*H1680*Overview!$F$29*'='!G1680^3</f>
        <v>854.19334424259375</v>
      </c>
      <c r="R1680" s="57">
        <f t="shared" si="156"/>
        <v>0</v>
      </c>
      <c r="S1680" s="58">
        <f t="shared" si="157"/>
        <v>3.4531350044414655E-4</v>
      </c>
      <c r="T1680" s="58">
        <f>IF(D1680&lt;Overview!$F$18,(1-Overview!$F$9)*'='!Q1680-'='!D1680*'='!O1680,0)</f>
        <v>0</v>
      </c>
      <c r="U1680" s="54">
        <f>IF(D1680&gt;=Overview!$F$18,(1-Overview!$F$9)*'='!Q1680-Overview!$F$18*'='!O1680,0)</f>
        <v>72.357779396337165</v>
      </c>
      <c r="V1680" s="2"/>
      <c r="W1680" s="112">
        <f>G1680/Overview!$F$19</f>
        <v>5.3147798595456104</v>
      </c>
      <c r="X1680" s="60">
        <f>G1680^3*(1+H1680*Overview!$F$38)</f>
        <v>58.637716986499164</v>
      </c>
      <c r="Y1680" s="61">
        <f>G1680^3*Overview!$F$42*(1+Overview!$F$38*H1680)+I1680*Overview!$F$39/Overview!$F$40</f>
        <v>5.9940336652058912</v>
      </c>
    </row>
    <row r="1681" spans="1:25">
      <c r="A1681" s="34">
        <v>1678</v>
      </c>
      <c r="B1681">
        <v>1</v>
      </c>
      <c r="C1681">
        <v>24</v>
      </c>
      <c r="D1681" s="149">
        <f t="shared" si="158"/>
        <v>178.09744310451387</v>
      </c>
      <c r="E1681" s="125">
        <f>B1681/(B1681+Overview!$F$22)</f>
        <v>0.58823529411764708</v>
      </c>
      <c r="F1681" s="118">
        <f>EXP(Overview!$F$21/Overview!$F$5-Overview!$F$21/('='!C1681+273.15))</f>
        <v>1.2060497570954571</v>
      </c>
      <c r="G1681" s="77">
        <f t="shared" si="159"/>
        <v>3.6000457123706862</v>
      </c>
      <c r="H1681" s="115">
        <f t="shared" si="160"/>
        <v>0.58823529411764708</v>
      </c>
      <c r="I1681" s="80">
        <f>IF((A1681-Overview!$F$43)/365=ROUND((A1681-Overview!$F$43)/365,0),I1680*0.05,I1680+U1680)</f>
        <v>16564.053387410193</v>
      </c>
      <c r="J1681" s="70">
        <f>IF(D1681&lt;Overview!$F$16,1,'='!G1681/Overview!$F$26)</f>
        <v>155.84613473466175</v>
      </c>
      <c r="K1681" s="71">
        <f>IF(D1681&lt;Overview!$F$17,'='!G1681/Overview!$F$26,Overview!$F$33)</f>
        <v>9.1428571428571423</v>
      </c>
      <c r="L1681" s="72">
        <f t="shared" si="161"/>
        <v>9.1428571428571423</v>
      </c>
      <c r="M1681" s="81">
        <f>MIN(1,Overview!$F$44*F1681*(G1681-Overview!$F$25)^2+0.2)</f>
        <v>1</v>
      </c>
      <c r="N1681" s="48">
        <f>L1681*F1681*Overview!$F$8</f>
        <v>0.12482270400293095</v>
      </c>
      <c r="O1681" s="48">
        <f>F1681*Overview!$F$6</f>
        <v>2.3686817229354781E-3</v>
      </c>
      <c r="P1681" s="122">
        <f>N1681*(H1681/G1681-(1+Overview!$F$35/'='!G1681)/(Overview!$F$37*Overview!$F$33))/('='!H1681+Overview!$F$36)</f>
        <v>2.872138769306876E-4</v>
      </c>
      <c r="Q1681" s="128">
        <f>(N1681/G1681-P1681)*H1681*Overview!$F$29*'='!G1681^3</f>
        <v>854.37074468388937</v>
      </c>
      <c r="R1681" s="57">
        <f t="shared" si="156"/>
        <v>0</v>
      </c>
      <c r="S1681" s="58">
        <f t="shared" si="157"/>
        <v>3.4466102872589456E-4</v>
      </c>
      <c r="T1681" s="58">
        <f>IF(D1681&lt;Overview!$F$18,(1-Overview!$F$9)*'='!Q1681-'='!D1681*'='!O1681,0)</f>
        <v>0</v>
      </c>
      <c r="U1681" s="54">
        <f>IF(D1681&gt;=Overview!$F$18,(1-Overview!$F$9)*'='!Q1681-Overview!$F$18*'='!O1681,0)</f>
        <v>72.372893913935556</v>
      </c>
      <c r="V1681" s="2"/>
      <c r="W1681" s="112">
        <f>G1681/Overview!$F$19</f>
        <v>5.315289697874924</v>
      </c>
      <c r="X1681" s="60">
        <f>G1681^3*(1+H1681*Overview!$F$38)</f>
        <v>58.654593672493881</v>
      </c>
      <c r="Y1681" s="61">
        <f>G1681^3*Overview!$F$42*(1+Overview!$F$38*H1681)+I1681*Overview!$F$39/Overview!$F$40</f>
        <v>5.998696841359183</v>
      </c>
    </row>
    <row r="1682" spans="1:25">
      <c r="A1682" s="34">
        <v>1679</v>
      </c>
      <c r="B1682">
        <v>1</v>
      </c>
      <c r="C1682">
        <v>24</v>
      </c>
      <c r="D1682" s="149">
        <f t="shared" si="158"/>
        <v>178.09744310451387</v>
      </c>
      <c r="E1682" s="125">
        <f>B1682/(B1682+Overview!$F$22)</f>
        <v>0.58823529411764708</v>
      </c>
      <c r="F1682" s="118">
        <f>EXP(Overview!$F$21/Overview!$F$5-Overview!$F$21/('='!C1682+273.15))</f>
        <v>1.2060497570954571</v>
      </c>
      <c r="G1682" s="77">
        <f t="shared" si="159"/>
        <v>3.6003903733994123</v>
      </c>
      <c r="H1682" s="115">
        <f t="shared" si="160"/>
        <v>0.58823529411764708</v>
      </c>
      <c r="I1682" s="80">
        <f>IF((A1682-Overview!$F$43)/365=ROUND((A1682-Overview!$F$43)/365,0),I1681*0.05,I1681+U1681)</f>
        <v>16636.426281324129</v>
      </c>
      <c r="J1682" s="70">
        <f>IF(D1682&lt;Overview!$F$16,1,'='!G1682/Overview!$F$26)</f>
        <v>155.86105512551569</v>
      </c>
      <c r="K1682" s="71">
        <f>IF(D1682&lt;Overview!$F$17,'='!G1682/Overview!$F$26,Overview!$F$33)</f>
        <v>9.1428571428571423</v>
      </c>
      <c r="L1682" s="72">
        <f t="shared" si="161"/>
        <v>9.1428571428571423</v>
      </c>
      <c r="M1682" s="81">
        <f>MIN(1,Overview!$F$44*F1682*(G1682-Overview!$F$25)^2+0.2)</f>
        <v>1</v>
      </c>
      <c r="N1682" s="48">
        <f>L1682*F1682*Overview!$F$8</f>
        <v>0.12482270400293095</v>
      </c>
      <c r="O1682" s="48">
        <f>F1682*Overview!$F$6</f>
        <v>2.3686817229354781E-3</v>
      </c>
      <c r="P1682" s="122">
        <f>N1682*(H1682/G1682-(1+Overview!$F$35/'='!G1682)/(Overview!$F$37*Overview!$F$33))/('='!H1682+Overview!$F$36)</f>
        <v>2.8664374207705204E-4</v>
      </c>
      <c r="Q1682" s="128">
        <f>(N1682/G1682-P1682)*H1682*Overview!$F$29*'='!G1682^3</f>
        <v>854.54783077153604</v>
      </c>
      <c r="R1682" s="57">
        <f t="shared" si="156"/>
        <v>0</v>
      </c>
      <c r="S1682" s="58">
        <f t="shared" si="157"/>
        <v>3.4400978985646744E-4</v>
      </c>
      <c r="T1682" s="58">
        <f>IF(D1682&lt;Overview!$F$18,(1-Overview!$F$9)*'='!Q1682-'='!D1682*'='!O1682,0)</f>
        <v>0</v>
      </c>
      <c r="U1682" s="54">
        <f>IF(D1682&gt;=Overview!$F$18,(1-Overview!$F$9)*'='!Q1682-Overview!$F$18*'='!O1682,0)</f>
        <v>72.387981648603045</v>
      </c>
      <c r="V1682" s="2"/>
      <c r="W1682" s="112">
        <f>G1682/Overview!$F$19</f>
        <v>5.3157985728619694</v>
      </c>
      <c r="X1682" s="60">
        <f>G1682^3*(1+H1682*Overview!$F$38)</f>
        <v>58.671441698635057</v>
      </c>
      <c r="Y1682" s="61">
        <f>G1682^3*Overview!$F$42*(1+Overview!$F$38*H1682)+I1682*Overview!$F$39/Overview!$F$40</f>
        <v>6.0033580949201486</v>
      </c>
    </row>
    <row r="1683" spans="1:25">
      <c r="A1683" s="34">
        <v>1680</v>
      </c>
      <c r="B1683">
        <v>1</v>
      </c>
      <c r="C1683">
        <v>24</v>
      </c>
      <c r="D1683" s="149">
        <f t="shared" si="158"/>
        <v>178.09744310451387</v>
      </c>
      <c r="E1683" s="125">
        <f>B1683/(B1683+Overview!$F$22)</f>
        <v>0.58823529411764708</v>
      </c>
      <c r="F1683" s="118">
        <f>EXP(Overview!$F$21/Overview!$F$5-Overview!$F$21/('='!C1683+273.15))</f>
        <v>1.2060497570954571</v>
      </c>
      <c r="G1683" s="77">
        <f t="shared" si="159"/>
        <v>3.6007343831892689</v>
      </c>
      <c r="H1683" s="115">
        <f t="shared" si="160"/>
        <v>0.58823529411764708</v>
      </c>
      <c r="I1683" s="80">
        <f>IF((A1683-Overview!$F$43)/365=ROUND((A1683-Overview!$F$43)/365,0),I1682*0.05,I1682+U1682)</f>
        <v>16708.814262972734</v>
      </c>
      <c r="J1683" s="70">
        <f>IF(D1683&lt;Overview!$F$16,1,'='!G1683/Overview!$F$26)</f>
        <v>155.87594732421078</v>
      </c>
      <c r="K1683" s="71">
        <f>IF(D1683&lt;Overview!$F$17,'='!G1683/Overview!$F$26,Overview!$F$33)</f>
        <v>9.1428571428571423</v>
      </c>
      <c r="L1683" s="72">
        <f t="shared" si="161"/>
        <v>9.1428571428571423</v>
      </c>
      <c r="M1683" s="81">
        <f>MIN(1,Overview!$F$44*F1683*(G1683-Overview!$F$25)^2+0.2)</f>
        <v>1</v>
      </c>
      <c r="N1683" s="48">
        <f>L1683*F1683*Overview!$F$8</f>
        <v>0.12482270400293095</v>
      </c>
      <c r="O1683" s="48">
        <f>F1683*Overview!$F$6</f>
        <v>2.3686817229354781E-3</v>
      </c>
      <c r="P1683" s="122">
        <f>N1683*(H1683/G1683-(1+Overview!$F$35/'='!G1683)/(Overview!$F$37*Overview!$F$33))/('='!H1683+Overview!$F$36)</f>
        <v>2.8607479333335353E-4</v>
      </c>
      <c r="Q1683" s="128">
        <f>(N1683/G1683-P1683)*H1683*Overview!$F$29*'='!G1683^3</f>
        <v>854.72460302154525</v>
      </c>
      <c r="R1683" s="57">
        <f t="shared" si="156"/>
        <v>0</v>
      </c>
      <c r="S1683" s="58">
        <f t="shared" si="157"/>
        <v>3.433597815063901E-4</v>
      </c>
      <c r="T1683" s="58">
        <f>IF(D1683&lt;Overview!$F$18,(1-Overview!$F$9)*'='!Q1683-'='!D1683*'='!O1683,0)</f>
        <v>0</v>
      </c>
      <c r="U1683" s="54">
        <f>IF(D1683&gt;=Overview!$F$18,(1-Overview!$F$9)*'='!Q1683-Overview!$F$18*'='!O1683,0)</f>
        <v>72.403042644303824</v>
      </c>
      <c r="V1683" s="2"/>
      <c r="W1683" s="112">
        <f>G1683/Overview!$F$19</f>
        <v>5.3163064863269875</v>
      </c>
      <c r="X1683" s="60">
        <f>G1683^3*(1+H1683*Overview!$F$38)</f>
        <v>58.688261107193654</v>
      </c>
      <c r="Y1683" s="61">
        <f>G1683^3*Overview!$F$42*(1+Overview!$F$38*H1683)+I1683*Overview!$F$39/Overview!$F$40</f>
        <v>6.0080174285293344</v>
      </c>
    </row>
    <row r="1684" spans="1:25">
      <c r="A1684" s="34">
        <v>1681</v>
      </c>
      <c r="B1684">
        <v>1</v>
      </c>
      <c r="C1684">
        <v>24</v>
      </c>
      <c r="D1684" s="149">
        <f t="shared" si="158"/>
        <v>178.09744310451387</v>
      </c>
      <c r="E1684" s="125">
        <f>B1684/(B1684+Overview!$F$22)</f>
        <v>0.58823529411764708</v>
      </c>
      <c r="F1684" s="118">
        <f>EXP(Overview!$F$21/Overview!$F$5-Overview!$F$21/('='!C1684+273.15))</f>
        <v>1.2060497570954571</v>
      </c>
      <c r="G1684" s="77">
        <f t="shared" si="159"/>
        <v>3.6010777429707752</v>
      </c>
      <c r="H1684" s="115">
        <f t="shared" si="160"/>
        <v>0.58823529411764708</v>
      </c>
      <c r="I1684" s="80">
        <f>IF((A1684-Overview!$F$43)/365=ROUND((A1684-Overview!$F$43)/365,0),I1683*0.05,I1683+U1683)</f>
        <v>16781.217305617036</v>
      </c>
      <c r="J1684" s="70">
        <f>IF(D1684&lt;Overview!$F$16,1,'='!G1684/Overview!$F$26)</f>
        <v>155.89081138401625</v>
      </c>
      <c r="K1684" s="71">
        <f>IF(D1684&lt;Overview!$F$17,'='!G1684/Overview!$F$26,Overview!$F$33)</f>
        <v>9.1428571428571423</v>
      </c>
      <c r="L1684" s="72">
        <f t="shared" si="161"/>
        <v>9.1428571428571423</v>
      </c>
      <c r="M1684" s="81">
        <f>MIN(1,Overview!$F$44*F1684*(G1684-Overview!$F$25)^2+0.2)</f>
        <v>1</v>
      </c>
      <c r="N1684" s="48">
        <f>L1684*F1684*Overview!$F$8</f>
        <v>0.12482270400293095</v>
      </c>
      <c r="O1684" s="48">
        <f>F1684*Overview!$F$6</f>
        <v>2.3686817229354781E-3</v>
      </c>
      <c r="P1684" s="122">
        <f>N1684*(H1684/G1684-(1+Overview!$F$35/'='!G1684)/(Overview!$F$37*Overview!$F$33))/('='!H1684+Overview!$F$36)</f>
        <v>2.8550702801644881E-4</v>
      </c>
      <c r="Q1684" s="128">
        <f>(N1684/G1684-P1684)*H1684*Overview!$F$29*'='!G1684^3</f>
        <v>854.90106194924408</v>
      </c>
      <c r="R1684" s="57">
        <f t="shared" si="156"/>
        <v>0</v>
      </c>
      <c r="S1684" s="58">
        <f t="shared" si="157"/>
        <v>3.4271100135058917E-4</v>
      </c>
      <c r="T1684" s="58">
        <f>IF(D1684&lt;Overview!$F$18,(1-Overview!$F$9)*'='!Q1684-'='!D1684*'='!O1684,0)</f>
        <v>0</v>
      </c>
      <c r="U1684" s="54">
        <f>IF(D1684&gt;=Overview!$F$18,(1-Overview!$F$9)*'='!Q1684-Overview!$F$18*'='!O1684,0)</f>
        <v>72.418076944943778</v>
      </c>
      <c r="V1684" s="2"/>
      <c r="W1684" s="112">
        <f>G1684/Overview!$F$19</f>
        <v>5.3168134400867784</v>
      </c>
      <c r="X1684" s="60">
        <f>G1684^3*(1+H1684*Overview!$F$38)</f>
        <v>58.705051940403919</v>
      </c>
      <c r="Y1684" s="61">
        <f>G1684^3*Overview!$F$42*(1+Overview!$F$38*H1684)+I1684*Overview!$F$39/Overview!$F$40</f>
        <v>6.0126748448258924</v>
      </c>
    </row>
    <row r="1685" spans="1:25">
      <c r="A1685" s="34">
        <v>1682</v>
      </c>
      <c r="B1685">
        <v>1</v>
      </c>
      <c r="C1685">
        <v>24</v>
      </c>
      <c r="D1685" s="149">
        <f t="shared" si="158"/>
        <v>178.09744310451387</v>
      </c>
      <c r="E1685" s="125">
        <f>B1685/(B1685+Overview!$F$22)</f>
        <v>0.58823529411764708</v>
      </c>
      <c r="F1685" s="118">
        <f>EXP(Overview!$F$21/Overview!$F$5-Overview!$F$21/('='!C1685+273.15))</f>
        <v>1.2060497570954571</v>
      </c>
      <c r="G1685" s="77">
        <f t="shared" si="159"/>
        <v>3.6014204539721257</v>
      </c>
      <c r="H1685" s="115">
        <f t="shared" si="160"/>
        <v>0.58823529411764708</v>
      </c>
      <c r="I1685" s="80">
        <f>IF((A1685-Overview!$F$43)/365=ROUND((A1685-Overview!$F$43)/365,0),I1684*0.05,I1684+U1684)</f>
        <v>16853.635382561981</v>
      </c>
      <c r="J1685" s="70">
        <f>IF(D1685&lt;Overview!$F$16,1,'='!G1685/Overview!$F$26)</f>
        <v>155.90564735810068</v>
      </c>
      <c r="K1685" s="71">
        <f>IF(D1685&lt;Overview!$F$17,'='!G1685/Overview!$F$26,Overview!$F$33)</f>
        <v>9.1428571428571423</v>
      </c>
      <c r="L1685" s="72">
        <f t="shared" si="161"/>
        <v>9.1428571428571423</v>
      </c>
      <c r="M1685" s="81">
        <f>MIN(1,Overview!$F$44*F1685*(G1685-Overview!$F$25)^2+0.2)</f>
        <v>1</v>
      </c>
      <c r="N1685" s="48">
        <f>L1685*F1685*Overview!$F$8</f>
        <v>0.12482270400293095</v>
      </c>
      <c r="O1685" s="48">
        <f>F1685*Overview!$F$6</f>
        <v>2.3686817229354781E-3</v>
      </c>
      <c r="P1685" s="122">
        <f>N1685*(H1685/G1685-(1+Overview!$F$35/'='!G1685)/(Overview!$F$37*Overview!$F$33))/('='!H1685+Overview!$F$36)</f>
        <v>2.8494044345012354E-4</v>
      </c>
      <c r="Q1685" s="128">
        <f>(N1685/G1685-P1685)*H1685*Overview!$F$29*'='!G1685^3</f>
        <v>855.07720806927432</v>
      </c>
      <c r="R1685" s="57">
        <f t="shared" si="156"/>
        <v>0</v>
      </c>
      <c r="S1685" s="58">
        <f t="shared" si="157"/>
        <v>3.4206344706838761E-4</v>
      </c>
      <c r="T1685" s="58">
        <f>IF(D1685&lt;Overview!$F$18,(1-Overview!$F$9)*'='!Q1685-'='!D1685*'='!O1685,0)</f>
        <v>0</v>
      </c>
      <c r="U1685" s="54">
        <f>IF(D1685&gt;=Overview!$F$18,(1-Overview!$F$9)*'='!Q1685-Overview!$F$18*'='!O1685,0)</f>
        <v>72.433084594370342</v>
      </c>
      <c r="V1685" s="2"/>
      <c r="W1685" s="112">
        <f>G1685/Overview!$F$19</f>
        <v>5.3173194359547109</v>
      </c>
      <c r="X1685" s="60">
        <f>G1685^3*(1+H1685*Overview!$F$38)</f>
        <v>58.721814240463253</v>
      </c>
      <c r="Y1685" s="61">
        <f>G1685^3*Overview!$F$42*(1+Overview!$F$38*H1685)+I1685*Overview!$F$39/Overview!$F$40</f>
        <v>6.0173303464475678</v>
      </c>
    </row>
    <row r="1686" spans="1:25">
      <c r="A1686" s="34">
        <v>1683</v>
      </c>
      <c r="B1686">
        <v>1</v>
      </c>
      <c r="C1686">
        <v>24</v>
      </c>
      <c r="D1686" s="149">
        <f t="shared" si="158"/>
        <v>178.09744310451387</v>
      </c>
      <c r="E1686" s="125">
        <f>B1686/(B1686+Overview!$F$22)</f>
        <v>0.58823529411764708</v>
      </c>
      <c r="F1686" s="118">
        <f>EXP(Overview!$F$21/Overview!$F$5-Overview!$F$21/('='!C1686+273.15))</f>
        <v>1.2060497570954571</v>
      </c>
      <c r="G1686" s="77">
        <f t="shared" si="159"/>
        <v>3.6017625174191941</v>
      </c>
      <c r="H1686" s="115">
        <f t="shared" si="160"/>
        <v>0.58823529411764708</v>
      </c>
      <c r="I1686" s="80">
        <f>IF((A1686-Overview!$F$43)/365=ROUND((A1686-Overview!$F$43)/365,0),I1685*0.05,I1685+U1685)</f>
        <v>16926.06846715635</v>
      </c>
      <c r="J1686" s="70">
        <f>IF(D1686&lt;Overview!$F$16,1,'='!G1686/Overview!$F$26)</f>
        <v>155.92045529953222</v>
      </c>
      <c r="K1686" s="71">
        <f>IF(D1686&lt;Overview!$F$17,'='!G1686/Overview!$F$26,Overview!$F$33)</f>
        <v>9.1428571428571423</v>
      </c>
      <c r="L1686" s="72">
        <f t="shared" si="161"/>
        <v>9.1428571428571423</v>
      </c>
      <c r="M1686" s="81">
        <f>MIN(1,Overview!$F$44*F1686*(G1686-Overview!$F$25)^2+0.2)</f>
        <v>1</v>
      </c>
      <c r="N1686" s="48">
        <f>L1686*F1686*Overview!$F$8</f>
        <v>0.12482270400293095</v>
      </c>
      <c r="O1686" s="48">
        <f>F1686*Overview!$F$6</f>
        <v>2.3686817229354781E-3</v>
      </c>
      <c r="P1686" s="122">
        <f>N1686*(H1686/G1686-(1+Overview!$F$35/'='!G1686)/(Overview!$F$37*Overview!$F$33))/('='!H1686+Overview!$F$36)</f>
        <v>2.8437503696506313E-4</v>
      </c>
      <c r="Q1686" s="128">
        <f>(N1686/G1686-P1686)*H1686*Overview!$F$29*'='!G1686^3</f>
        <v>855.25304189559404</v>
      </c>
      <c r="R1686" s="57">
        <f t="shared" si="156"/>
        <v>0</v>
      </c>
      <c r="S1686" s="58">
        <f t="shared" si="157"/>
        <v>3.4141711634348742E-4</v>
      </c>
      <c r="T1686" s="58">
        <f>IF(D1686&lt;Overview!$F$18,(1-Overview!$F$9)*'='!Q1686-'='!D1686*'='!O1686,0)</f>
        <v>0</v>
      </c>
      <c r="U1686" s="54">
        <f>IF(D1686&gt;=Overview!$F$18,(1-Overview!$F$9)*'='!Q1686-Overview!$F$18*'='!O1686,0)</f>
        <v>72.448065636372789</v>
      </c>
      <c r="V1686" s="2"/>
      <c r="W1686" s="112">
        <f>G1686/Overview!$F$19</f>
        <v>5.3178244757407267</v>
      </c>
      <c r="X1686" s="60">
        <f>G1686^3*(1+H1686*Overview!$F$38)</f>
        <v>58.738548049532149</v>
      </c>
      <c r="Y1686" s="61">
        <f>G1686^3*Overview!$F$42*(1+Overview!$F$38*H1686)+I1686*Overview!$F$39/Overview!$F$40</f>
        <v>6.0219839360306873</v>
      </c>
    </row>
    <row r="1687" spans="1:25">
      <c r="A1687" s="34">
        <v>1684</v>
      </c>
      <c r="B1687">
        <v>1</v>
      </c>
      <c r="C1687">
        <v>24</v>
      </c>
      <c r="D1687" s="149">
        <f t="shared" si="158"/>
        <v>178.09744310451387</v>
      </c>
      <c r="E1687" s="125">
        <f>B1687/(B1687+Overview!$F$22)</f>
        <v>0.58823529411764708</v>
      </c>
      <c r="F1687" s="118">
        <f>EXP(Overview!$F$21/Overview!$F$5-Overview!$F$21/('='!C1687+273.15))</f>
        <v>1.2060497570954571</v>
      </c>
      <c r="G1687" s="77">
        <f t="shared" si="159"/>
        <v>3.6021039345355375</v>
      </c>
      <c r="H1687" s="115">
        <f t="shared" si="160"/>
        <v>0.58823529411764708</v>
      </c>
      <c r="I1687" s="80">
        <f>IF((A1687-Overview!$F$43)/365=ROUND((A1687-Overview!$F$43)/365,0),I1686*0.05,I1686+U1686)</f>
        <v>16998.516532792724</v>
      </c>
      <c r="J1687" s="70">
        <f>IF(D1687&lt;Overview!$F$16,1,'='!G1687/Overview!$F$26)</f>
        <v>155.93523526127868</v>
      </c>
      <c r="K1687" s="71">
        <f>IF(D1687&lt;Overview!$F$17,'='!G1687/Overview!$F$26,Overview!$F$33)</f>
        <v>9.1428571428571423</v>
      </c>
      <c r="L1687" s="72">
        <f t="shared" si="161"/>
        <v>9.1428571428571423</v>
      </c>
      <c r="M1687" s="81">
        <f>MIN(1,Overview!$F$44*F1687*(G1687-Overview!$F$25)^2+0.2)</f>
        <v>1</v>
      </c>
      <c r="N1687" s="48">
        <f>L1687*F1687*Overview!$F$8</f>
        <v>0.12482270400293095</v>
      </c>
      <c r="O1687" s="48">
        <f>F1687*Overview!$F$6</f>
        <v>2.3686817229354781E-3</v>
      </c>
      <c r="P1687" s="122">
        <f>N1687*(H1687/G1687-(1+Overview!$F$35/'='!G1687)/(Overview!$F$37*Overview!$F$33))/('='!H1687+Overview!$F$36)</f>
        <v>2.838108058988404E-4</v>
      </c>
      <c r="Q1687" s="128">
        <f>(N1687/G1687-P1687)*H1687*Overview!$F$29*'='!G1687^3</f>
        <v>855.42856394147634</v>
      </c>
      <c r="R1687" s="57">
        <f t="shared" si="156"/>
        <v>0</v>
      </c>
      <c r="S1687" s="58">
        <f t="shared" si="157"/>
        <v>3.4077200686397161E-4</v>
      </c>
      <c r="T1687" s="58">
        <f>IF(D1687&lt;Overview!$F$18,(1-Overview!$F$9)*'='!Q1687-'='!D1687*'='!O1687,0)</f>
        <v>0</v>
      </c>
      <c r="U1687" s="54">
        <f>IF(D1687&gt;=Overview!$F$18,(1-Overview!$F$9)*'='!Q1687-Overview!$F$18*'='!O1687,0)</f>
        <v>72.463020114681953</v>
      </c>
      <c r="V1687" s="2"/>
      <c r="W1687" s="112">
        <f>G1687/Overview!$F$19</f>
        <v>5.3183285612513469</v>
      </c>
      <c r="X1687" s="60">
        <f>G1687^3*(1+H1687*Overview!$F$38)</f>
        <v>58.755253409734074</v>
      </c>
      <c r="Y1687" s="61">
        <f>G1687^3*Overview!$F$42*(1+Overview!$F$38*H1687)+I1687*Overview!$F$39/Overview!$F$40</f>
        <v>6.0266356162101511</v>
      </c>
    </row>
    <row r="1688" spans="1:25">
      <c r="A1688" s="34">
        <v>1685</v>
      </c>
      <c r="B1688">
        <v>1</v>
      </c>
      <c r="C1688">
        <v>24</v>
      </c>
      <c r="D1688" s="149">
        <f t="shared" si="158"/>
        <v>178.09744310451387</v>
      </c>
      <c r="E1688" s="125">
        <f>B1688/(B1688+Overview!$F$22)</f>
        <v>0.58823529411764708</v>
      </c>
      <c r="F1688" s="118">
        <f>EXP(Overview!$F$21/Overview!$F$5-Overview!$F$21/('='!C1688+273.15))</f>
        <v>1.2060497570954571</v>
      </c>
      <c r="G1688" s="77">
        <f t="shared" si="159"/>
        <v>3.6024447065424012</v>
      </c>
      <c r="H1688" s="115">
        <f t="shared" si="160"/>
        <v>0.58823529411764708</v>
      </c>
      <c r="I1688" s="80">
        <f>IF((A1688-Overview!$F$43)/365=ROUND((A1688-Overview!$F$43)/365,0),I1687*0.05,I1687+U1687)</f>
        <v>17070.979552907407</v>
      </c>
      <c r="J1688" s="70">
        <f>IF(D1688&lt;Overview!$F$16,1,'='!G1688/Overview!$F$26)</f>
        <v>155.94998729620787</v>
      </c>
      <c r="K1688" s="71">
        <f>IF(D1688&lt;Overview!$F$17,'='!G1688/Overview!$F$26,Overview!$F$33)</f>
        <v>9.1428571428571423</v>
      </c>
      <c r="L1688" s="72">
        <f t="shared" si="161"/>
        <v>9.1428571428571423</v>
      </c>
      <c r="M1688" s="81">
        <f>MIN(1,Overview!$F$44*F1688*(G1688-Overview!$F$25)^2+0.2)</f>
        <v>1</v>
      </c>
      <c r="N1688" s="48">
        <f>L1688*F1688*Overview!$F$8</f>
        <v>0.12482270400293095</v>
      </c>
      <c r="O1688" s="48">
        <f>F1688*Overview!$F$6</f>
        <v>2.3686817229354781E-3</v>
      </c>
      <c r="P1688" s="122">
        <f>N1688*(H1688/G1688-(1+Overview!$F$35/'='!G1688)/(Overview!$F$37*Overview!$F$33))/('='!H1688+Overview!$F$36)</f>
        <v>2.8324774759589039E-4</v>
      </c>
      <c r="Q1688" s="128">
        <f>(N1688/G1688-P1688)*H1688*Overview!$F$29*'='!G1688^3</f>
        <v>855.60377471951165</v>
      </c>
      <c r="R1688" s="57">
        <f t="shared" si="156"/>
        <v>0</v>
      </c>
      <c r="S1688" s="58">
        <f t="shared" si="157"/>
        <v>3.4012811632229113E-4</v>
      </c>
      <c r="T1688" s="58">
        <f>IF(D1688&lt;Overview!$F$18,(1-Overview!$F$9)*'='!Q1688-'='!D1688*'='!O1688,0)</f>
        <v>0</v>
      </c>
      <c r="U1688" s="54">
        <f>IF(D1688&gt;=Overview!$F$18,(1-Overview!$F$9)*'='!Q1688-Overview!$F$18*'='!O1688,0)</f>
        <v>72.477948072970563</v>
      </c>
      <c r="V1688" s="2"/>
      <c r="W1688" s="112">
        <f>G1688/Overview!$F$19</f>
        <v>5.3188316942896812</v>
      </c>
      <c r="X1688" s="60">
        <f>G1688^3*(1+H1688*Overview!$F$38)</f>
        <v>58.771930363155434</v>
      </c>
      <c r="Y1688" s="61">
        <f>G1688^3*Overview!$F$42*(1+Overview!$F$38*H1688)+I1688*Overview!$F$39/Overview!$F$40</f>
        <v>6.0312853896194198</v>
      </c>
    </row>
    <row r="1689" spans="1:25">
      <c r="A1689" s="34">
        <v>1686</v>
      </c>
      <c r="B1689">
        <v>1</v>
      </c>
      <c r="C1689">
        <v>24</v>
      </c>
      <c r="D1689" s="149">
        <f t="shared" si="158"/>
        <v>178.09744310451387</v>
      </c>
      <c r="E1689" s="125">
        <f>B1689/(B1689+Overview!$F$22)</f>
        <v>0.58823529411764708</v>
      </c>
      <c r="F1689" s="118">
        <f>EXP(Overview!$F$21/Overview!$F$5-Overview!$F$21/('='!C1689+273.15))</f>
        <v>1.2060497570954571</v>
      </c>
      <c r="G1689" s="77">
        <f t="shared" si="159"/>
        <v>3.6027848346587237</v>
      </c>
      <c r="H1689" s="115">
        <f t="shared" si="160"/>
        <v>0.58823529411764708</v>
      </c>
      <c r="I1689" s="80">
        <f>IF((A1689-Overview!$F$43)/365=ROUND((A1689-Overview!$F$43)/365,0),I1688*0.05,I1688+U1688)</f>
        <v>17143.457500980378</v>
      </c>
      <c r="J1689" s="70">
        <f>IF(D1689&lt;Overview!$F$16,1,'='!G1689/Overview!$F$26)</f>
        <v>155.96471145708762</v>
      </c>
      <c r="K1689" s="71">
        <f>IF(D1689&lt;Overview!$F$17,'='!G1689/Overview!$F$26,Overview!$F$33)</f>
        <v>9.1428571428571423</v>
      </c>
      <c r="L1689" s="72">
        <f t="shared" si="161"/>
        <v>9.1428571428571423</v>
      </c>
      <c r="M1689" s="81">
        <f>MIN(1,Overview!$F$44*F1689*(G1689-Overview!$F$25)^2+0.2)</f>
        <v>1</v>
      </c>
      <c r="N1689" s="48">
        <f>L1689*F1689*Overview!$F$8</f>
        <v>0.12482270400293095</v>
      </c>
      <c r="O1689" s="48">
        <f>F1689*Overview!$F$6</f>
        <v>2.3686817229354781E-3</v>
      </c>
      <c r="P1689" s="122">
        <f>N1689*(H1689/G1689-(1+Overview!$F$35/'='!G1689)/(Overview!$F$37*Overview!$F$33))/('='!H1689+Overview!$F$36)</f>
        <v>2.8268585940748812E-4</v>
      </c>
      <c r="Q1689" s="128">
        <f>(N1689/G1689-P1689)*H1689*Overview!$F$29*'='!G1689^3</f>
        <v>855.77867474160541</v>
      </c>
      <c r="R1689" s="57">
        <f t="shared" si="156"/>
        <v>0</v>
      </c>
      <c r="S1689" s="58">
        <f t="shared" si="157"/>
        <v>3.3948544241525547E-4</v>
      </c>
      <c r="T1689" s="58">
        <f>IF(D1689&lt;Overview!$F$18,(1-Overview!$F$9)*'='!Q1689-'='!D1689*'='!O1689,0)</f>
        <v>0</v>
      </c>
      <c r="U1689" s="54">
        <f>IF(D1689&gt;=Overview!$F$18,(1-Overview!$F$9)*'='!Q1689-Overview!$F$18*'='!O1689,0)</f>
        <v>72.492849554852953</v>
      </c>
      <c r="V1689" s="2"/>
      <c r="W1689" s="112">
        <f>G1689/Overview!$F$19</f>
        <v>5.3193338766554312</v>
      </c>
      <c r="X1689" s="60">
        <f>G1689^3*(1+H1689*Overview!$F$38)</f>
        <v>58.788578951845487</v>
      </c>
      <c r="Y1689" s="61">
        <f>G1689^3*Overview!$F$42*(1+Overview!$F$38*H1689)+I1689*Overview!$F$39/Overview!$F$40</f>
        <v>6.0359332588905126</v>
      </c>
    </row>
    <row r="1690" spans="1:25">
      <c r="A1690" s="34">
        <v>1687</v>
      </c>
      <c r="B1690">
        <v>1</v>
      </c>
      <c r="C1690">
        <v>24</v>
      </c>
      <c r="D1690" s="149">
        <f t="shared" si="158"/>
        <v>178.09744310451387</v>
      </c>
      <c r="E1690" s="125">
        <f>B1690/(B1690+Overview!$F$22)</f>
        <v>0.58823529411764708</v>
      </c>
      <c r="F1690" s="118">
        <f>EXP(Overview!$F$21/Overview!$F$5-Overview!$F$21/('='!C1690+273.15))</f>
        <v>1.2060497570954571</v>
      </c>
      <c r="G1690" s="77">
        <f t="shared" si="159"/>
        <v>3.6031243201011391</v>
      </c>
      <c r="H1690" s="115">
        <f t="shared" si="160"/>
        <v>0.58823529411764708</v>
      </c>
      <c r="I1690" s="80">
        <f>IF((A1690-Overview!$F$43)/365=ROUND((A1690-Overview!$F$43)/365,0),I1689*0.05,I1689+U1689)</f>
        <v>17215.95035053523</v>
      </c>
      <c r="J1690" s="70">
        <f>IF(D1690&lt;Overview!$F$16,1,'='!G1690/Overview!$F$26)</f>
        <v>155.97940779658612</v>
      </c>
      <c r="K1690" s="71">
        <f>IF(D1690&lt;Overview!$F$17,'='!G1690/Overview!$F$26,Overview!$F$33)</f>
        <v>9.1428571428571423</v>
      </c>
      <c r="L1690" s="72">
        <f t="shared" si="161"/>
        <v>9.1428571428571423</v>
      </c>
      <c r="M1690" s="81">
        <f>MIN(1,Overview!$F$44*F1690*(G1690-Overview!$F$25)^2+0.2)</f>
        <v>1</v>
      </c>
      <c r="N1690" s="48">
        <f>L1690*F1690*Overview!$F$8</f>
        <v>0.12482270400293095</v>
      </c>
      <c r="O1690" s="48">
        <f>F1690*Overview!$F$6</f>
        <v>2.3686817229354781E-3</v>
      </c>
      <c r="P1690" s="122">
        <f>N1690*(H1690/G1690-(1+Overview!$F$35/'='!G1690)/(Overview!$F$37*Overview!$F$33))/('='!H1690+Overview!$F$36)</f>
        <v>2.8212513869173034E-4</v>
      </c>
      <c r="Q1690" s="128">
        <f>(N1690/G1690-P1690)*H1690*Overview!$F$29*'='!G1690^3</f>
        <v>855.95326451898029</v>
      </c>
      <c r="R1690" s="57">
        <f t="shared" si="156"/>
        <v>0</v>
      </c>
      <c r="S1690" s="58">
        <f t="shared" si="157"/>
        <v>3.3884398284402684E-4</v>
      </c>
      <c r="T1690" s="58">
        <f>IF(D1690&lt;Overview!$F$18,(1-Overview!$F$9)*'='!Q1690-'='!D1690*'='!O1690,0)</f>
        <v>0</v>
      </c>
      <c r="U1690" s="54">
        <f>IF(D1690&gt;=Overview!$F$18,(1-Overview!$F$9)*'='!Q1690-Overview!$F$18*'='!O1690,0)</f>
        <v>72.507724603885293</v>
      </c>
      <c r="V1690" s="2"/>
      <c r="W1690" s="112">
        <f>G1690/Overview!$F$19</f>
        <v>5.3198351101448971</v>
      </c>
      <c r="X1690" s="60">
        <f>G1690^3*(1+H1690*Overview!$F$38)</f>
        <v>58.805199217816188</v>
      </c>
      <c r="Y1690" s="61">
        <f>G1690^3*Overview!$F$42*(1+Overview!$F$38*H1690)+I1690*Overview!$F$39/Overview!$F$40</f>
        <v>6.0405792266539873</v>
      </c>
    </row>
    <row r="1691" spans="1:25">
      <c r="A1691" s="34">
        <v>1688</v>
      </c>
      <c r="B1691">
        <v>1</v>
      </c>
      <c r="C1691">
        <v>24</v>
      </c>
      <c r="D1691" s="149">
        <f t="shared" si="158"/>
        <v>178.09744310451387</v>
      </c>
      <c r="E1691" s="125">
        <f>B1691/(B1691+Overview!$F$22)</f>
        <v>0.58823529411764708</v>
      </c>
      <c r="F1691" s="118">
        <f>EXP(Overview!$F$21/Overview!$F$5-Overview!$F$21/('='!C1691+273.15))</f>
        <v>1.2060497570954571</v>
      </c>
      <c r="G1691" s="77">
        <f t="shared" si="159"/>
        <v>3.6034631640839834</v>
      </c>
      <c r="H1691" s="115">
        <f t="shared" si="160"/>
        <v>0.58823529411764708</v>
      </c>
      <c r="I1691" s="80">
        <f>IF((A1691-Overview!$F$43)/365=ROUND((A1691-Overview!$F$43)/365,0),I1690*0.05,I1690+U1690)</f>
        <v>17288.458075139115</v>
      </c>
      <c r="J1691" s="70">
        <f>IF(D1691&lt;Overview!$F$16,1,'='!G1691/Overview!$F$26)</f>
        <v>155.99407636727202</v>
      </c>
      <c r="K1691" s="71">
        <f>IF(D1691&lt;Overview!$F$17,'='!G1691/Overview!$F$26,Overview!$F$33)</f>
        <v>9.1428571428571423</v>
      </c>
      <c r="L1691" s="72">
        <f t="shared" si="161"/>
        <v>9.1428571428571423</v>
      </c>
      <c r="M1691" s="81">
        <f>MIN(1,Overview!$F$44*F1691*(G1691-Overview!$F$25)^2+0.2)</f>
        <v>1</v>
      </c>
      <c r="N1691" s="48">
        <f>L1691*F1691*Overview!$F$8</f>
        <v>0.12482270400293095</v>
      </c>
      <c r="O1691" s="48">
        <f>F1691*Overview!$F$6</f>
        <v>2.3686817229354781E-3</v>
      </c>
      <c r="P1691" s="122">
        <f>N1691*(H1691/G1691-(1+Overview!$F$35/'='!G1691)/(Overview!$F$37*Overview!$F$33))/('='!H1691+Overview!$F$36)</f>
        <v>2.8156558281351436E-4</v>
      </c>
      <c r="Q1691" s="128">
        <f>(N1691/G1691-P1691)*H1691*Overview!$F$29*'='!G1691^3</f>
        <v>856.12754456217544</v>
      </c>
      <c r="R1691" s="57">
        <f t="shared" si="156"/>
        <v>0</v>
      </c>
      <c r="S1691" s="58">
        <f t="shared" si="157"/>
        <v>3.3820373531411242E-4</v>
      </c>
      <c r="T1691" s="58">
        <f>IF(D1691&lt;Overview!$F$18,(1-Overview!$F$9)*'='!Q1691-'='!D1691*'='!O1691,0)</f>
        <v>0</v>
      </c>
      <c r="U1691" s="54">
        <f>IF(D1691&gt;=Overview!$F$18,(1-Overview!$F$9)*'='!Q1691-Overview!$F$18*'='!O1691,0)</f>
        <v>72.522573263565519</v>
      </c>
      <c r="V1691" s="2"/>
      <c r="W1691" s="112">
        <f>G1691/Overview!$F$19</f>
        <v>5.3203353965509868</v>
      </c>
      <c r="X1691" s="60">
        <f>G1691^3*(1+H1691*Overview!$F$38)</f>
        <v>58.82179120304221</v>
      </c>
      <c r="Y1691" s="61">
        <f>G1691^3*Overview!$F$42*(1+Overview!$F$38*H1691)+I1691*Overview!$F$39/Overview!$F$40</f>
        <v>6.0452232955389356</v>
      </c>
    </row>
    <row r="1692" spans="1:25">
      <c r="A1692" s="34">
        <v>1689</v>
      </c>
      <c r="B1692">
        <v>1</v>
      </c>
      <c r="C1692">
        <v>24</v>
      </c>
      <c r="D1692" s="149">
        <f t="shared" si="158"/>
        <v>178.09744310451387</v>
      </c>
      <c r="E1692" s="125">
        <f>B1692/(B1692+Overview!$F$22)</f>
        <v>0.58823529411764708</v>
      </c>
      <c r="F1692" s="118">
        <f>EXP(Overview!$F$21/Overview!$F$5-Overview!$F$21/('='!C1692+273.15))</f>
        <v>1.2060497570954571</v>
      </c>
      <c r="G1692" s="77">
        <f t="shared" si="159"/>
        <v>3.6038013678192975</v>
      </c>
      <c r="H1692" s="115">
        <f t="shared" si="160"/>
        <v>0.58823529411764708</v>
      </c>
      <c r="I1692" s="80">
        <f>IF((A1692-Overview!$F$43)/365=ROUND((A1692-Overview!$F$43)/365,0),I1691*0.05,I1691+U1691)</f>
        <v>17360.980648402681</v>
      </c>
      <c r="J1692" s="70">
        <f>IF(D1692&lt;Overview!$F$16,1,'='!G1692/Overview!$F$26)</f>
        <v>156.0087172216146</v>
      </c>
      <c r="K1692" s="71">
        <f>IF(D1692&lt;Overview!$F$17,'='!G1692/Overview!$F$26,Overview!$F$33)</f>
        <v>9.1428571428571423</v>
      </c>
      <c r="L1692" s="72">
        <f t="shared" si="161"/>
        <v>9.1428571428571423</v>
      </c>
      <c r="M1692" s="81">
        <f>MIN(1,Overview!$F$44*F1692*(G1692-Overview!$F$25)^2+0.2)</f>
        <v>1</v>
      </c>
      <c r="N1692" s="48">
        <f>L1692*F1692*Overview!$F$8</f>
        <v>0.12482270400293095</v>
      </c>
      <c r="O1692" s="48">
        <f>F1692*Overview!$F$6</f>
        <v>2.3686817229354781E-3</v>
      </c>
      <c r="P1692" s="122">
        <f>N1692*(H1692/G1692-(1+Overview!$F$35/'='!G1692)/(Overview!$F$37*Overview!$F$33))/('='!H1692+Overview!$F$36)</f>
        <v>2.8100718914451456E-4</v>
      </c>
      <c r="Q1692" s="128">
        <f>(N1692/G1692-P1692)*H1692*Overview!$F$29*'='!G1692^3</f>
        <v>856.30151538104735</v>
      </c>
      <c r="R1692" s="57">
        <f t="shared" si="156"/>
        <v>0</v>
      </c>
      <c r="S1692" s="58">
        <f t="shared" si="157"/>
        <v>3.375646975353525E-4</v>
      </c>
      <c r="T1692" s="58">
        <f>IF(D1692&lt;Overview!$F$18,(1-Overview!$F$9)*'='!Q1692-'='!D1692*'='!O1692,0)</f>
        <v>0</v>
      </c>
      <c r="U1692" s="54">
        <f>IF(D1692&gt;=Overview!$F$18,(1-Overview!$F$9)*'='!Q1692-Overview!$F$18*'='!O1692,0)</f>
        <v>72.537395577333413</v>
      </c>
      <c r="V1692" s="2"/>
      <c r="W1692" s="112">
        <f>G1692/Overview!$F$19</f>
        <v>5.3208347376632181</v>
      </c>
      <c r="X1692" s="60">
        <f>G1692^3*(1+H1692*Overview!$F$38)</f>
        <v>58.838354949460808</v>
      </c>
      <c r="Y1692" s="61">
        <f>G1692^3*Overview!$F$42*(1+Overview!$F$38*H1692)+I1692*Overview!$F$39/Overview!$F$40</f>
        <v>6.0498654681729711</v>
      </c>
    </row>
    <row r="1693" spans="1:25">
      <c r="A1693" s="34">
        <v>1690</v>
      </c>
      <c r="B1693">
        <v>1</v>
      </c>
      <c r="C1693">
        <v>24</v>
      </c>
      <c r="D1693" s="149">
        <f t="shared" si="158"/>
        <v>178.09744310451387</v>
      </c>
      <c r="E1693" s="125">
        <f>B1693/(B1693+Overview!$F$22)</f>
        <v>0.58823529411764708</v>
      </c>
      <c r="F1693" s="118">
        <f>EXP(Overview!$F$21/Overview!$F$5-Overview!$F$21/('='!C1693+273.15))</f>
        <v>1.2060497570954571</v>
      </c>
      <c r="G1693" s="77">
        <f t="shared" si="159"/>
        <v>3.6041389325168329</v>
      </c>
      <c r="H1693" s="115">
        <f t="shared" si="160"/>
        <v>0.58823529411764708</v>
      </c>
      <c r="I1693" s="80">
        <f>IF((A1693-Overview!$F$43)/365=ROUND((A1693-Overview!$F$43)/365,0),I1692*0.05,I1692+U1692)</f>
        <v>17433.518043980013</v>
      </c>
      <c r="J1693" s="70">
        <f>IF(D1693&lt;Overview!$F$16,1,'='!G1693/Overview!$F$26)</f>
        <v>156.02333041198412</v>
      </c>
      <c r="K1693" s="71">
        <f>IF(D1693&lt;Overview!$F$17,'='!G1693/Overview!$F$26,Overview!$F$33)</f>
        <v>9.1428571428571423</v>
      </c>
      <c r="L1693" s="72">
        <f t="shared" si="161"/>
        <v>9.1428571428571423</v>
      </c>
      <c r="M1693" s="81">
        <f>MIN(1,Overview!$F$44*F1693*(G1693-Overview!$F$25)^2+0.2)</f>
        <v>1</v>
      </c>
      <c r="N1693" s="48">
        <f>L1693*F1693*Overview!$F$8</f>
        <v>0.12482270400293095</v>
      </c>
      <c r="O1693" s="48">
        <f>F1693*Overview!$F$6</f>
        <v>2.3686817229354781E-3</v>
      </c>
      <c r="P1693" s="122">
        <f>N1693*(H1693/G1693-(1+Overview!$F$35/'='!G1693)/(Overview!$F$37*Overview!$F$33))/('='!H1693+Overview!$F$36)</f>
        <v>2.8044995506316451E-4</v>
      </c>
      <c r="Q1693" s="128">
        <f>(N1693/G1693-P1693)*H1693*Overview!$F$29*'='!G1693^3</f>
        <v>856.47517748476912</v>
      </c>
      <c r="R1693" s="57">
        <f t="shared" si="156"/>
        <v>0</v>
      </c>
      <c r="S1693" s="58">
        <f t="shared" si="157"/>
        <v>3.3692686722191584E-4</v>
      </c>
      <c r="T1693" s="58">
        <f>IF(D1693&lt;Overview!$F$18,(1-Overview!$F$9)*'='!Q1693-'='!D1693*'='!O1693,0)</f>
        <v>0</v>
      </c>
      <c r="U1693" s="54">
        <f>IF(D1693&gt;=Overview!$F$18,(1-Overview!$F$9)*'='!Q1693-Overview!$F$18*'='!O1693,0)</f>
        <v>72.552191588570508</v>
      </c>
      <c r="V1693" s="2"/>
      <c r="W1693" s="112">
        <f>G1693/Overview!$F$19</f>
        <v>5.3213331352677287</v>
      </c>
      <c r="X1693" s="60">
        <f>G1693^3*(1+H1693*Overview!$F$38)</f>
        <v>58.854890498971756</v>
      </c>
      <c r="Y1693" s="61">
        <f>G1693^3*Overview!$F$42*(1+Overview!$F$38*H1693)+I1693*Overview!$F$39/Overview!$F$40</f>
        <v>6.0545057471822252</v>
      </c>
    </row>
    <row r="1694" spans="1:25">
      <c r="A1694" s="34">
        <v>1691</v>
      </c>
      <c r="B1694">
        <v>1</v>
      </c>
      <c r="C1694">
        <v>24</v>
      </c>
      <c r="D1694" s="149">
        <f t="shared" si="158"/>
        <v>178.09744310451387</v>
      </c>
      <c r="E1694" s="125">
        <f>B1694/(B1694+Overview!$F$22)</f>
        <v>0.58823529411764708</v>
      </c>
      <c r="F1694" s="118">
        <f>EXP(Overview!$F$21/Overview!$F$5-Overview!$F$21/('='!C1694+273.15))</f>
        <v>1.2060497570954571</v>
      </c>
      <c r="G1694" s="77">
        <f t="shared" si="159"/>
        <v>3.6044758593840549</v>
      </c>
      <c r="H1694" s="115">
        <f t="shared" si="160"/>
        <v>0.58823529411764708</v>
      </c>
      <c r="I1694" s="80">
        <f>IF((A1694-Overview!$F$43)/365=ROUND((A1694-Overview!$F$43)/365,0),I1693*0.05,I1693+U1693)</f>
        <v>17506.070235568583</v>
      </c>
      <c r="J1694" s="70">
        <f>IF(D1694&lt;Overview!$F$16,1,'='!G1694/Overview!$F$26)</f>
        <v>156.03791599065173</v>
      </c>
      <c r="K1694" s="71">
        <f>IF(D1694&lt;Overview!$F$17,'='!G1694/Overview!$F$26,Overview!$F$33)</f>
        <v>9.1428571428571423</v>
      </c>
      <c r="L1694" s="72">
        <f t="shared" si="161"/>
        <v>9.1428571428571423</v>
      </c>
      <c r="M1694" s="81">
        <f>MIN(1,Overview!$F$44*F1694*(G1694-Overview!$F$25)^2+0.2)</f>
        <v>1</v>
      </c>
      <c r="N1694" s="48">
        <f>L1694*F1694*Overview!$F$8</f>
        <v>0.12482270400293095</v>
      </c>
      <c r="O1694" s="48">
        <f>F1694*Overview!$F$6</f>
        <v>2.3686817229354781E-3</v>
      </c>
      <c r="P1694" s="122">
        <f>N1694*(H1694/G1694-(1+Overview!$F$35/'='!G1694)/(Overview!$F$37*Overview!$F$33))/('='!H1694+Overview!$F$36)</f>
        <v>2.7989387795463648E-4</v>
      </c>
      <c r="Q1694" s="128">
        <f>(N1694/G1694-P1694)*H1694*Overview!$F$29*'='!G1694^3</f>
        <v>856.64853138183207</v>
      </c>
      <c r="R1694" s="57">
        <f t="shared" si="156"/>
        <v>0</v>
      </c>
      <c r="S1694" s="58">
        <f t="shared" si="157"/>
        <v>3.3629024209229141E-4</v>
      </c>
      <c r="T1694" s="58">
        <f>IF(D1694&lt;Overview!$F$18,(1-Overview!$F$9)*'='!Q1694-'='!D1694*'='!O1694,0)</f>
        <v>0</v>
      </c>
      <c r="U1694" s="54">
        <f>IF(D1694&gt;=Overview!$F$18,(1-Overview!$F$9)*'='!Q1694-Overview!$F$18*'='!O1694,0)</f>
        <v>72.566961340600272</v>
      </c>
      <c r="V1694" s="2"/>
      <c r="W1694" s="112">
        <f>G1694/Overview!$F$19</f>
        <v>5.3218305911472834</v>
      </c>
      <c r="X1694" s="60">
        <f>G1694^3*(1+H1694*Overview!$F$38)</f>
        <v>58.871397893437283</v>
      </c>
      <c r="Y1694" s="61">
        <f>G1694^3*Overview!$F$42*(1+Overview!$F$38*H1694)+I1694*Overview!$F$39/Overview!$F$40</f>
        <v>6.0591441351913353</v>
      </c>
    </row>
    <row r="1695" spans="1:25">
      <c r="A1695" s="34">
        <v>1692</v>
      </c>
      <c r="B1695">
        <v>1</v>
      </c>
      <c r="C1695">
        <v>24</v>
      </c>
      <c r="D1695" s="149">
        <f t="shared" si="158"/>
        <v>178.09744310451387</v>
      </c>
      <c r="E1695" s="125">
        <f>B1695/(B1695+Overview!$F$22)</f>
        <v>0.58823529411764708</v>
      </c>
      <c r="F1695" s="118">
        <f>EXP(Overview!$F$21/Overview!$F$5-Overview!$F$21/('='!C1695+273.15))</f>
        <v>1.2060497570954571</v>
      </c>
      <c r="G1695" s="77">
        <f t="shared" si="159"/>
        <v>3.6048121496261474</v>
      </c>
      <c r="H1695" s="115">
        <f t="shared" si="160"/>
        <v>0.58823529411764708</v>
      </c>
      <c r="I1695" s="80">
        <f>IF((A1695-Overview!$F$43)/365=ROUND((A1695-Overview!$F$43)/365,0),I1694*0.05,I1694+U1694)</f>
        <v>17578.637196909182</v>
      </c>
      <c r="J1695" s="70">
        <f>IF(D1695&lt;Overview!$F$16,1,'='!G1695/Overview!$F$26)</f>
        <v>156.05247400978993</v>
      </c>
      <c r="K1695" s="71">
        <f>IF(D1695&lt;Overview!$F$17,'='!G1695/Overview!$F$26,Overview!$F$33)</f>
        <v>9.1428571428571423</v>
      </c>
      <c r="L1695" s="72">
        <f t="shared" si="161"/>
        <v>9.1428571428571423</v>
      </c>
      <c r="M1695" s="81">
        <f>MIN(1,Overview!$F$44*F1695*(G1695-Overview!$F$25)^2+0.2)</f>
        <v>1</v>
      </c>
      <c r="N1695" s="48">
        <f>L1695*F1695*Overview!$F$8</f>
        <v>0.12482270400293095</v>
      </c>
      <c r="O1695" s="48">
        <f>F1695*Overview!$F$6</f>
        <v>2.3686817229354781E-3</v>
      </c>
      <c r="P1695" s="122">
        <f>N1695*(H1695/G1695-(1+Overview!$F$35/'='!G1695)/(Overview!$F$37*Overview!$F$33))/('='!H1695+Overview!$F$36)</f>
        <v>2.793389552108172E-4</v>
      </c>
      <c r="Q1695" s="128">
        <f>(N1695/G1695-P1695)*H1695*Overview!$F$29*'='!G1695^3</f>
        <v>856.82157758004496</v>
      </c>
      <c r="R1695" s="57">
        <f t="shared" si="156"/>
        <v>0</v>
      </c>
      <c r="S1695" s="58">
        <f t="shared" si="157"/>
        <v>3.3565481986927605E-4</v>
      </c>
      <c r="T1695" s="58">
        <f>IF(D1695&lt;Overview!$F$18,(1-Overview!$F$9)*'='!Q1695-'='!D1695*'='!O1695,0)</f>
        <v>0</v>
      </c>
      <c r="U1695" s="54">
        <f>IF(D1695&gt;=Overview!$F$18,(1-Overview!$F$9)*'='!Q1695-Overview!$F$18*'='!O1695,0)</f>
        <v>72.581704876688008</v>
      </c>
      <c r="V1695" s="2"/>
      <c r="W1695" s="112">
        <f>G1695/Overview!$F$19</f>
        <v>5.322327107081275</v>
      </c>
      <c r="X1695" s="60">
        <f>G1695^3*(1+H1695*Overview!$F$38)</f>
        <v>58.887877174681989</v>
      </c>
      <c r="Y1695" s="61">
        <f>G1695^3*Overview!$F$42*(1+Overview!$F$38*H1695)+I1695*Overview!$F$39/Overview!$F$40</f>
        <v>6.0637806348234324</v>
      </c>
    </row>
    <row r="1696" spans="1:25">
      <c r="A1696" s="34">
        <v>1693</v>
      </c>
      <c r="B1696">
        <v>1</v>
      </c>
      <c r="C1696">
        <v>24</v>
      </c>
      <c r="D1696" s="149">
        <f t="shared" si="158"/>
        <v>178.09744310451387</v>
      </c>
      <c r="E1696" s="125">
        <f>B1696/(B1696+Overview!$F$22)</f>
        <v>0.58823529411764708</v>
      </c>
      <c r="F1696" s="118">
        <f>EXP(Overview!$F$21/Overview!$F$5-Overview!$F$21/('='!C1696+273.15))</f>
        <v>1.2060497570954571</v>
      </c>
      <c r="G1696" s="77">
        <f t="shared" si="159"/>
        <v>3.6051478044460166</v>
      </c>
      <c r="H1696" s="115">
        <f t="shared" si="160"/>
        <v>0.58823529411764708</v>
      </c>
      <c r="I1696" s="80">
        <f>IF((A1696-Overview!$F$43)/365=ROUND((A1696-Overview!$F$43)/365,0),I1695*0.05,I1695+U1695)</f>
        <v>17651.218901785869</v>
      </c>
      <c r="J1696" s="70">
        <f>IF(D1696&lt;Overview!$F$16,1,'='!G1696/Overview!$F$26)</f>
        <v>156.0670045214726</v>
      </c>
      <c r="K1696" s="71">
        <f>IF(D1696&lt;Overview!$F$17,'='!G1696/Overview!$F$26,Overview!$F$33)</f>
        <v>9.1428571428571423</v>
      </c>
      <c r="L1696" s="72">
        <f t="shared" si="161"/>
        <v>9.1428571428571423</v>
      </c>
      <c r="M1696" s="81">
        <f>MIN(1,Overview!$F$44*F1696*(G1696-Overview!$F$25)^2+0.2)</f>
        <v>1</v>
      </c>
      <c r="N1696" s="48">
        <f>L1696*F1696*Overview!$F$8</f>
        <v>0.12482270400293095</v>
      </c>
      <c r="O1696" s="48">
        <f>F1696*Overview!$F$6</f>
        <v>2.3686817229354781E-3</v>
      </c>
      <c r="P1696" s="122">
        <f>N1696*(H1696/G1696-(1+Overview!$F$35/'='!G1696)/(Overview!$F$37*Overview!$F$33))/('='!H1696+Overview!$F$36)</f>
        <v>2.7878518423029289E-4</v>
      </c>
      <c r="Q1696" s="128">
        <f>(N1696/G1696-P1696)*H1696*Overview!$F$29*'='!G1696^3</f>
        <v>856.99431658653475</v>
      </c>
      <c r="R1696" s="57">
        <f t="shared" si="156"/>
        <v>0</v>
      </c>
      <c r="S1696" s="58">
        <f t="shared" si="157"/>
        <v>3.3502059827997293E-4</v>
      </c>
      <c r="T1696" s="58">
        <f>IF(D1696&lt;Overview!$F$18,(1-Overview!$F$9)*'='!Q1696-'='!D1696*'='!O1696,0)</f>
        <v>0</v>
      </c>
      <c r="U1696" s="54">
        <f>IF(D1696&gt;=Overview!$F$18,(1-Overview!$F$9)*'='!Q1696-Overview!$F$18*'='!O1696,0)</f>
        <v>72.596422240040937</v>
      </c>
      <c r="V1696" s="2"/>
      <c r="W1696" s="112">
        <f>G1696/Overview!$F$19</f>
        <v>5.3228226848457352</v>
      </c>
      <c r="X1696" s="60">
        <f>G1696^3*(1+H1696*Overview!$F$38)</f>
        <v>58.904328384492715</v>
      </c>
      <c r="Y1696" s="61">
        <f>G1696^3*Overview!$F$42*(1+Overview!$F$38*H1696)+I1696*Overview!$F$39/Overview!$F$40</f>
        <v>6.0684152487001288</v>
      </c>
    </row>
    <row r="1697" spans="1:25">
      <c r="A1697" s="34">
        <v>1694</v>
      </c>
      <c r="B1697">
        <v>1</v>
      </c>
      <c r="C1697">
        <v>24</v>
      </c>
      <c r="D1697" s="149">
        <f t="shared" si="158"/>
        <v>178.09744310451387</v>
      </c>
      <c r="E1697" s="125">
        <f>B1697/(B1697+Overview!$F$22)</f>
        <v>0.58823529411764708</v>
      </c>
      <c r="F1697" s="118">
        <f>EXP(Overview!$F$21/Overview!$F$5-Overview!$F$21/('='!C1697+273.15))</f>
        <v>1.2060497570954571</v>
      </c>
      <c r="G1697" s="77">
        <f t="shared" si="159"/>
        <v>3.6054828250442967</v>
      </c>
      <c r="H1697" s="115">
        <f t="shared" si="160"/>
        <v>0.58823529411764708</v>
      </c>
      <c r="I1697" s="80">
        <f>IF((A1697-Overview!$F$43)/365=ROUND((A1697-Overview!$F$43)/365,0),I1696*0.05,I1696+U1696)</f>
        <v>17723.815324025909</v>
      </c>
      <c r="J1697" s="70">
        <f>IF(D1697&lt;Overview!$F$16,1,'='!G1697/Overview!$F$26)</f>
        <v>156.08150757767518</v>
      </c>
      <c r="K1697" s="71">
        <f>IF(D1697&lt;Overview!$F$17,'='!G1697/Overview!$F$26,Overview!$F$33)</f>
        <v>9.1428571428571423</v>
      </c>
      <c r="L1697" s="72">
        <f t="shared" si="161"/>
        <v>9.1428571428571423</v>
      </c>
      <c r="M1697" s="81">
        <f>MIN(1,Overview!$F$44*F1697*(G1697-Overview!$F$25)^2+0.2)</f>
        <v>1</v>
      </c>
      <c r="N1697" s="48">
        <f>L1697*F1697*Overview!$F$8</f>
        <v>0.12482270400293095</v>
      </c>
      <c r="O1697" s="48">
        <f>F1697*Overview!$F$6</f>
        <v>2.3686817229354781E-3</v>
      </c>
      <c r="P1697" s="122">
        <f>N1697*(H1697/G1697-(1+Overview!$F$35/'='!G1697)/(Overview!$F$37*Overview!$F$33))/('='!H1697+Overview!$F$36)</f>
        <v>2.7823256241832367E-4</v>
      </c>
      <c r="Q1697" s="128">
        <f>(N1697/G1697-P1697)*H1697*Overview!$F$29*'='!G1697^3</f>
        <v>857.16674890774698</v>
      </c>
      <c r="R1697" s="57">
        <f t="shared" si="156"/>
        <v>0</v>
      </c>
      <c r="S1697" s="58">
        <f t="shared" si="157"/>
        <v>3.3438757505577709E-4</v>
      </c>
      <c r="T1697" s="58">
        <f>IF(D1697&lt;Overview!$F$18,(1-Overview!$F$9)*'='!Q1697-'='!D1697*'='!O1697,0)</f>
        <v>0</v>
      </c>
      <c r="U1697" s="54">
        <f>IF(D1697&gt;=Overview!$F$18,(1-Overview!$F$9)*'='!Q1697-Overview!$F$18*'='!O1697,0)</f>
        <v>72.611113473808217</v>
      </c>
      <c r="V1697" s="2"/>
      <c r="W1697" s="112">
        <f>G1697/Overview!$F$19</f>
        <v>5.323317326213342</v>
      </c>
      <c r="X1697" s="60">
        <f>G1697^3*(1+H1697*Overview!$F$38)</f>
        <v>58.920751564618577</v>
      </c>
      <c r="Y1697" s="61">
        <f>G1697^3*Overview!$F$42*(1+Overview!$F$38*H1697)+I1697*Overview!$F$39/Overview!$F$40</f>
        <v>6.0730479794415251</v>
      </c>
    </row>
    <row r="1698" spans="1:25">
      <c r="A1698" s="34">
        <v>1695</v>
      </c>
      <c r="B1698">
        <v>1</v>
      </c>
      <c r="C1698">
        <v>24</v>
      </c>
      <c r="D1698" s="149">
        <f t="shared" si="158"/>
        <v>178.09744310451387</v>
      </c>
      <c r="E1698" s="125">
        <f>B1698/(B1698+Overview!$F$22)</f>
        <v>0.58823529411764708</v>
      </c>
      <c r="F1698" s="118">
        <f>EXP(Overview!$F$21/Overview!$F$5-Overview!$F$21/('='!C1698+273.15))</f>
        <v>1.2060497570954571</v>
      </c>
      <c r="G1698" s="77">
        <f t="shared" si="159"/>
        <v>3.6058172126193524</v>
      </c>
      <c r="H1698" s="115">
        <f t="shared" si="160"/>
        <v>0.58823529411764708</v>
      </c>
      <c r="I1698" s="80">
        <f>IF((A1698-Overview!$F$43)/365=ROUND((A1698-Overview!$F$43)/365,0),I1697*0.05,I1697+U1697)</f>
        <v>17796.426437499718</v>
      </c>
      <c r="J1698" s="70">
        <f>IF(D1698&lt;Overview!$F$16,1,'='!G1698/Overview!$F$26)</f>
        <v>156.09598323027501</v>
      </c>
      <c r="K1698" s="71">
        <f>IF(D1698&lt;Overview!$F$17,'='!G1698/Overview!$F$26,Overview!$F$33)</f>
        <v>9.1428571428571423</v>
      </c>
      <c r="L1698" s="72">
        <f t="shared" si="161"/>
        <v>9.1428571428571423</v>
      </c>
      <c r="M1698" s="81">
        <f>MIN(1,Overview!$F$44*F1698*(G1698-Overview!$F$25)^2+0.2)</f>
        <v>1</v>
      </c>
      <c r="N1698" s="48">
        <f>L1698*F1698*Overview!$F$8</f>
        <v>0.12482270400293095</v>
      </c>
      <c r="O1698" s="48">
        <f>F1698*Overview!$F$6</f>
        <v>2.3686817229354781E-3</v>
      </c>
      <c r="P1698" s="122">
        <f>N1698*(H1698/G1698-(1+Overview!$F$35/'='!G1698)/(Overview!$F$37*Overview!$F$33))/('='!H1698+Overview!$F$36)</f>
        <v>2.776810871868265E-4</v>
      </c>
      <c r="Q1698" s="128">
        <f>(N1698/G1698-P1698)*H1698*Overview!$F$29*'='!G1698^3</f>
        <v>857.33887504944448</v>
      </c>
      <c r="R1698" s="57">
        <f t="shared" si="156"/>
        <v>0</v>
      </c>
      <c r="S1698" s="58">
        <f t="shared" si="157"/>
        <v>3.337557479323714E-4</v>
      </c>
      <c r="T1698" s="58">
        <f>IF(D1698&lt;Overview!$F$18,(1-Overview!$F$9)*'='!Q1698-'='!D1698*'='!O1698,0)</f>
        <v>0</v>
      </c>
      <c r="U1698" s="54">
        <f>IF(D1698&gt;=Overview!$F$18,(1-Overview!$F$9)*'='!Q1698-Overview!$F$18*'='!O1698,0)</f>
        <v>72.62577862108084</v>
      </c>
      <c r="V1698" s="2"/>
      <c r="W1698" s="112">
        <f>G1698/Overview!$F$19</f>
        <v>5.3238110329534214</v>
      </c>
      <c r="X1698" s="60">
        <f>G1698^3*(1+H1698*Overview!$F$38)</f>
        <v>58.937146756770765</v>
      </c>
      <c r="Y1698" s="61">
        <f>G1698^3*Overview!$F$42*(1+Overview!$F$38*H1698)+I1698*Overview!$F$39/Overview!$F$40</f>
        <v>6.0776788296661746</v>
      </c>
    </row>
    <row r="1699" spans="1:25">
      <c r="A1699" s="34">
        <v>1696</v>
      </c>
      <c r="B1699">
        <v>1</v>
      </c>
      <c r="C1699">
        <v>24</v>
      </c>
      <c r="D1699" s="149">
        <f t="shared" si="158"/>
        <v>178.09744310451387</v>
      </c>
      <c r="E1699" s="125">
        <f>B1699/(B1699+Overview!$F$22)</f>
        <v>0.58823529411764708</v>
      </c>
      <c r="F1699" s="118">
        <f>EXP(Overview!$F$21/Overview!$F$5-Overview!$F$21/('='!C1699+273.15))</f>
        <v>1.2060497570954571</v>
      </c>
      <c r="G1699" s="77">
        <f t="shared" si="159"/>
        <v>3.6061509683672845</v>
      </c>
      <c r="H1699" s="115">
        <f t="shared" si="160"/>
        <v>0.58823529411764708</v>
      </c>
      <c r="I1699" s="80">
        <f>IF((A1699-Overview!$F$43)/365=ROUND((A1699-Overview!$F$43)/365,0),I1698*0.05,I1698+U1698)</f>
        <v>17869.052216120799</v>
      </c>
      <c r="J1699" s="70">
        <f>IF(D1699&lt;Overview!$F$16,1,'='!G1699/Overview!$F$26)</f>
        <v>156.11043153105129</v>
      </c>
      <c r="K1699" s="71">
        <f>IF(D1699&lt;Overview!$F$17,'='!G1699/Overview!$F$26,Overview!$F$33)</f>
        <v>9.1428571428571423</v>
      </c>
      <c r="L1699" s="72">
        <f t="shared" si="161"/>
        <v>9.1428571428571423</v>
      </c>
      <c r="M1699" s="81">
        <f>MIN(1,Overview!$F$44*F1699*(G1699-Overview!$F$25)^2+0.2)</f>
        <v>1</v>
      </c>
      <c r="N1699" s="48">
        <f>L1699*F1699*Overview!$F$8</f>
        <v>0.12482270400293095</v>
      </c>
      <c r="O1699" s="48">
        <f>F1699*Overview!$F$6</f>
        <v>2.3686817229354781E-3</v>
      </c>
      <c r="P1699" s="122">
        <f>N1699*(H1699/G1699-(1+Overview!$F$35/'='!G1699)/(Overview!$F$37*Overview!$F$33))/('='!H1699+Overview!$F$36)</f>
        <v>2.7713075595435499E-4</v>
      </c>
      <c r="Q1699" s="128">
        <f>(N1699/G1699-P1699)*H1699*Overview!$F$29*'='!G1699^3</f>
        <v>857.51069551671083</v>
      </c>
      <c r="R1699" s="57">
        <f t="shared" si="156"/>
        <v>0</v>
      </c>
      <c r="S1699" s="58">
        <f t="shared" si="157"/>
        <v>3.3312511464971825E-4</v>
      </c>
      <c r="T1699" s="58">
        <f>IF(D1699&lt;Overview!$F$18,(1-Overview!$F$9)*'='!Q1699-'='!D1699*'='!O1699,0)</f>
        <v>0</v>
      </c>
      <c r="U1699" s="54">
        <f>IF(D1699&gt;=Overview!$F$18,(1-Overview!$F$9)*'='!Q1699-Overview!$F$18*'='!O1699,0)</f>
        <v>72.640417724891932</v>
      </c>
      <c r="V1699" s="2"/>
      <c r="W1699" s="112">
        <f>G1699/Overview!$F$19</f>
        <v>5.3243038068319573</v>
      </c>
      <c r="X1699" s="60">
        <f>G1699^3*(1+H1699*Overview!$F$38)</f>
        <v>58.953514002622605</v>
      </c>
      <c r="Y1699" s="61">
        <f>G1699^3*Overview!$F$42*(1+Overview!$F$38*H1699)+I1699*Overview!$F$39/Overview!$F$40</f>
        <v>6.0823078019911012</v>
      </c>
    </row>
    <row r="1700" spans="1:25">
      <c r="A1700" s="34">
        <v>1697</v>
      </c>
      <c r="B1700">
        <v>1</v>
      </c>
      <c r="C1700">
        <v>24</v>
      </c>
      <c r="D1700" s="149">
        <f t="shared" si="158"/>
        <v>178.09744310451387</v>
      </c>
      <c r="E1700" s="125">
        <f>B1700/(B1700+Overview!$F$22)</f>
        <v>0.58823529411764708</v>
      </c>
      <c r="F1700" s="118">
        <f>EXP(Overview!$F$21/Overview!$F$5-Overview!$F$21/('='!C1700+273.15))</f>
        <v>1.2060497570954571</v>
      </c>
      <c r="G1700" s="77">
        <f t="shared" si="159"/>
        <v>3.6064840934819342</v>
      </c>
      <c r="H1700" s="115">
        <f t="shared" si="160"/>
        <v>0.58823529411764708</v>
      </c>
      <c r="I1700" s="80">
        <f>IF((A1700-Overview!$F$43)/365=ROUND((A1700-Overview!$F$43)/365,0),I1699*0.05,I1699+U1699)</f>
        <v>17941.692633845691</v>
      </c>
      <c r="J1700" s="70">
        <f>IF(D1700&lt;Overview!$F$16,1,'='!G1700/Overview!$F$26)</f>
        <v>156.12485253168546</v>
      </c>
      <c r="K1700" s="71">
        <f>IF(D1700&lt;Overview!$F$17,'='!G1700/Overview!$F$26,Overview!$F$33)</f>
        <v>9.1428571428571423</v>
      </c>
      <c r="L1700" s="72">
        <f t="shared" si="161"/>
        <v>9.1428571428571423</v>
      </c>
      <c r="M1700" s="81">
        <f>MIN(1,Overview!$F$44*F1700*(G1700-Overview!$F$25)^2+0.2)</f>
        <v>1</v>
      </c>
      <c r="N1700" s="48">
        <f>L1700*F1700*Overview!$F$8</f>
        <v>0.12482270400293095</v>
      </c>
      <c r="O1700" s="48">
        <f>F1700*Overview!$F$6</f>
        <v>2.3686817229354781E-3</v>
      </c>
      <c r="P1700" s="122">
        <f>N1700*(H1700/G1700-(1+Overview!$F$35/'='!G1700)/(Overview!$F$37*Overview!$F$33))/('='!H1700+Overview!$F$36)</f>
        <v>2.7658156614607509E-4</v>
      </c>
      <c r="Q1700" s="128">
        <f>(N1700/G1700-P1700)*H1700*Overview!$F$29*'='!G1700^3</f>
        <v>857.68221081394734</v>
      </c>
      <c r="R1700" s="57">
        <f t="shared" si="156"/>
        <v>0</v>
      </c>
      <c r="S1700" s="58">
        <f t="shared" si="157"/>
        <v>3.3249567295204709E-4</v>
      </c>
      <c r="T1700" s="58">
        <f>IF(D1700&lt;Overview!$F$18,(1-Overview!$F$9)*'='!Q1700-'='!D1700*'='!O1700,0)</f>
        <v>0</v>
      </c>
      <c r="U1700" s="54">
        <f>IF(D1700&gt;=Overview!$F$18,(1-Overview!$F$9)*'='!Q1700-Overview!$F$18*'='!O1700,0)</f>
        <v>72.655030828216482</v>
      </c>
      <c r="V1700" s="2"/>
      <c r="W1700" s="112">
        <f>G1700/Overview!$F$19</f>
        <v>5.3247956496115965</v>
      </c>
      <c r="X1700" s="60">
        <f>G1700^3*(1+H1700*Overview!$F$38)</f>
        <v>58.969853343809348</v>
      </c>
      <c r="Y1700" s="61">
        <f>G1700^3*Overview!$F$42*(1+Overview!$F$38*H1700)+I1700*Overview!$F$39/Overview!$F$40</f>
        <v>6.086934899031772</v>
      </c>
    </row>
    <row r="1701" spans="1:25">
      <c r="A1701" s="34">
        <v>1698</v>
      </c>
      <c r="B1701">
        <v>1</v>
      </c>
      <c r="C1701">
        <v>24</v>
      </c>
      <c r="D1701" s="149">
        <f t="shared" si="158"/>
        <v>178.09744310451387</v>
      </c>
      <c r="E1701" s="125">
        <f>B1701/(B1701+Overview!$F$22)</f>
        <v>0.58823529411764708</v>
      </c>
      <c r="F1701" s="118">
        <f>EXP(Overview!$F$21/Overview!$F$5-Overview!$F$21/('='!C1701+273.15))</f>
        <v>1.2060497570954571</v>
      </c>
      <c r="G1701" s="77">
        <f t="shared" si="159"/>
        <v>3.6068165891548865</v>
      </c>
      <c r="H1701" s="115">
        <f t="shared" si="160"/>
        <v>0.58823529411764708</v>
      </c>
      <c r="I1701" s="80">
        <f>IF((A1701-Overview!$F$43)/365=ROUND((A1701-Overview!$F$43)/365,0),I1700*0.05,I1700+U1700)</f>
        <v>18014.347664673907</v>
      </c>
      <c r="J1701" s="70">
        <f>IF(D1701&lt;Overview!$F$16,1,'='!G1701/Overview!$F$26)</f>
        <v>156.13924628376134</v>
      </c>
      <c r="K1701" s="71">
        <f>IF(D1701&lt;Overview!$F$17,'='!G1701/Overview!$F$26,Overview!$F$33)</f>
        <v>9.1428571428571423</v>
      </c>
      <c r="L1701" s="72">
        <f t="shared" si="161"/>
        <v>9.1428571428571423</v>
      </c>
      <c r="M1701" s="81">
        <f>MIN(1,Overview!$F$44*F1701*(G1701-Overview!$F$25)^2+0.2)</f>
        <v>1</v>
      </c>
      <c r="N1701" s="48">
        <f>L1701*F1701*Overview!$F$8</f>
        <v>0.12482270400293095</v>
      </c>
      <c r="O1701" s="48">
        <f>F1701*Overview!$F$6</f>
        <v>2.3686817229354781E-3</v>
      </c>
      <c r="P1701" s="122">
        <f>N1701*(H1701/G1701-(1+Overview!$F$35/'='!G1701)/(Overview!$F$37*Overview!$F$33))/('='!H1701+Overview!$F$36)</f>
        <v>2.7603351519374988E-4</v>
      </c>
      <c r="Q1701" s="128">
        <f>(N1701/G1701-P1701)*H1701*Overview!$F$29*'='!G1701^3</f>
        <v>857.85342144487527</v>
      </c>
      <c r="R1701" s="57">
        <f t="shared" si="156"/>
        <v>0</v>
      </c>
      <c r="S1701" s="58">
        <f t="shared" si="157"/>
        <v>3.3186742058785145E-4</v>
      </c>
      <c r="T1701" s="58">
        <f>IF(D1701&lt;Overview!$F$18,(1-Overview!$F$9)*'='!Q1701-'='!D1701*'='!O1701,0)</f>
        <v>0</v>
      </c>
      <c r="U1701" s="54">
        <f>IF(D1701&gt;=Overview!$F$18,(1-Overview!$F$9)*'='!Q1701-Overview!$F$18*'='!O1701,0)</f>
        <v>72.669617973971555</v>
      </c>
      <c r="V1701" s="2"/>
      <c r="W1701" s="112">
        <f>G1701/Overview!$F$19</f>
        <v>5.3252865630516553</v>
      </c>
      <c r="X1701" s="60">
        <f>G1701^3*(1+H1701*Overview!$F$38)</f>
        <v>58.986164821928227</v>
      </c>
      <c r="Y1701" s="61">
        <f>G1701^3*Overview!$F$42*(1+Overview!$F$38*H1701)+I1701*Overview!$F$39/Overview!$F$40</f>
        <v>6.0915601234020977</v>
      </c>
    </row>
    <row r="1702" spans="1:25">
      <c r="A1702" s="34">
        <v>1699</v>
      </c>
      <c r="B1702">
        <v>1</v>
      </c>
      <c r="C1702">
        <v>24</v>
      </c>
      <c r="D1702" s="149">
        <f t="shared" si="158"/>
        <v>178.09744310451387</v>
      </c>
      <c r="E1702" s="125">
        <f>B1702/(B1702+Overview!$F$22)</f>
        <v>0.58823529411764708</v>
      </c>
      <c r="F1702" s="118">
        <f>EXP(Overview!$F$21/Overview!$F$5-Overview!$F$21/('='!C1702+273.15))</f>
        <v>1.2060497570954571</v>
      </c>
      <c r="G1702" s="77">
        <f t="shared" si="159"/>
        <v>3.6071484565754743</v>
      </c>
      <c r="H1702" s="115">
        <f t="shared" si="160"/>
        <v>0.58823529411764708</v>
      </c>
      <c r="I1702" s="80">
        <f>IF((A1702-Overview!$F$43)/365=ROUND((A1702-Overview!$F$43)/365,0),I1701*0.05,I1701+U1701)</f>
        <v>18087.017282647877</v>
      </c>
      <c r="J1702" s="70">
        <f>IF(D1702&lt;Overview!$F$16,1,'='!G1702/Overview!$F$26)</f>
        <v>156.15361283876513</v>
      </c>
      <c r="K1702" s="71">
        <f>IF(D1702&lt;Overview!$F$17,'='!G1702/Overview!$F$26,Overview!$F$33)</f>
        <v>9.1428571428571423</v>
      </c>
      <c r="L1702" s="72">
        <f t="shared" si="161"/>
        <v>9.1428571428571423</v>
      </c>
      <c r="M1702" s="81">
        <f>MIN(1,Overview!$F$44*F1702*(G1702-Overview!$F$25)^2+0.2)</f>
        <v>1</v>
      </c>
      <c r="N1702" s="48">
        <f>L1702*F1702*Overview!$F$8</f>
        <v>0.12482270400293095</v>
      </c>
      <c r="O1702" s="48">
        <f>F1702*Overview!$F$6</f>
        <v>2.3686817229354781E-3</v>
      </c>
      <c r="P1702" s="122">
        <f>N1702*(H1702/G1702-(1+Overview!$F$35/'='!G1702)/(Overview!$F$37*Overview!$F$33))/('='!H1702+Overview!$F$36)</f>
        <v>2.7548660053571932E-4</v>
      </c>
      <c r="Q1702" s="128">
        <f>(N1702/G1702-P1702)*H1702*Overview!$F$29*'='!G1702^3</f>
        <v>858.02432791253523</v>
      </c>
      <c r="R1702" s="57">
        <f t="shared" si="156"/>
        <v>0</v>
      </c>
      <c r="S1702" s="58">
        <f t="shared" si="157"/>
        <v>3.312403553098814E-4</v>
      </c>
      <c r="T1702" s="58">
        <f>IF(D1702&lt;Overview!$F$18,(1-Overview!$F$9)*'='!Q1702-'='!D1702*'='!O1702,0)</f>
        <v>0</v>
      </c>
      <c r="U1702" s="54">
        <f>IF(D1702&gt;=Overview!$F$18,(1-Overview!$F$9)*'='!Q1702-Overview!$F$18*'='!O1702,0)</f>
        <v>72.684179205016179</v>
      </c>
      <c r="V1702" s="2"/>
      <c r="W1702" s="112">
        <f>G1702/Overview!$F$19</f>
        <v>5.3257765489081264</v>
      </c>
      <c r="X1702" s="60">
        <f>G1702^3*(1+H1702*Overview!$F$38)</f>
        <v>59.002448478538241</v>
      </c>
      <c r="Y1702" s="61">
        <f>G1702^3*Overview!$F$42*(1+Overview!$F$38*H1702)+I1702*Overview!$F$39/Overview!$F$40</f>
        <v>6.0961834777144137</v>
      </c>
    </row>
    <row r="1703" spans="1:25">
      <c r="A1703" s="34">
        <v>1700</v>
      </c>
      <c r="B1703">
        <v>1</v>
      </c>
      <c r="C1703">
        <v>24</v>
      </c>
      <c r="D1703" s="149">
        <f t="shared" si="158"/>
        <v>178.09744310451387</v>
      </c>
      <c r="E1703" s="125">
        <f>B1703/(B1703+Overview!$F$22)</f>
        <v>0.58823529411764708</v>
      </c>
      <c r="F1703" s="118">
        <f>EXP(Overview!$F$21/Overview!$F$5-Overview!$F$21/('='!C1703+273.15))</f>
        <v>1.2060497570954571</v>
      </c>
      <c r="G1703" s="77">
        <f t="shared" si="159"/>
        <v>3.6074796969307843</v>
      </c>
      <c r="H1703" s="115">
        <f t="shared" si="160"/>
        <v>0.58823529411764708</v>
      </c>
      <c r="I1703" s="80">
        <f>IF((A1703-Overview!$F$43)/365=ROUND((A1703-Overview!$F$43)/365,0),I1702*0.05,I1702+U1702)</f>
        <v>18159.701461852892</v>
      </c>
      <c r="J1703" s="70">
        <f>IF(D1703&lt;Overview!$F$16,1,'='!G1703/Overview!$F$26)</f>
        <v>156.1679522480859</v>
      </c>
      <c r="K1703" s="71">
        <f>IF(D1703&lt;Overview!$F$17,'='!G1703/Overview!$F$26,Overview!$F$33)</f>
        <v>9.1428571428571423</v>
      </c>
      <c r="L1703" s="72">
        <f t="shared" si="161"/>
        <v>9.1428571428571423</v>
      </c>
      <c r="M1703" s="81">
        <f>MIN(1,Overview!$F$44*F1703*(G1703-Overview!$F$25)^2+0.2)</f>
        <v>1</v>
      </c>
      <c r="N1703" s="48">
        <f>L1703*F1703*Overview!$F$8</f>
        <v>0.12482270400293095</v>
      </c>
      <c r="O1703" s="48">
        <f>F1703*Overview!$F$6</f>
        <v>2.3686817229354781E-3</v>
      </c>
      <c r="P1703" s="122">
        <f>N1703*(H1703/G1703-(1+Overview!$F$35/'='!G1703)/(Overview!$F$37*Overview!$F$33))/('='!H1703+Overview!$F$36)</f>
        <v>2.7494081961687707E-4</v>
      </c>
      <c r="Q1703" s="128">
        <f>(N1703/G1703-P1703)*H1703*Overview!$F$29*'='!G1703^3</f>
        <v>858.19493071928787</v>
      </c>
      <c r="R1703" s="57">
        <f t="shared" si="156"/>
        <v>0</v>
      </c>
      <c r="S1703" s="58">
        <f t="shared" si="157"/>
        <v>3.3061447487513104E-4</v>
      </c>
      <c r="T1703" s="58">
        <f>IF(D1703&lt;Overview!$F$18,(1-Overview!$F$9)*'='!Q1703-'='!D1703*'='!O1703,0)</f>
        <v>0</v>
      </c>
      <c r="U1703" s="54">
        <f>IF(D1703&gt;=Overview!$F$18,(1-Overview!$F$9)*'='!Q1703-Overview!$F$18*'='!O1703,0)</f>
        <v>72.698714564151501</v>
      </c>
      <c r="V1703" s="2"/>
      <c r="W1703" s="112">
        <f>G1703/Overview!$F$19</f>
        <v>5.3262656089336842</v>
      </c>
      <c r="X1703" s="60">
        <f>G1703^3*(1+H1703*Overview!$F$38)</f>
        <v>59.018704355160232</v>
      </c>
      <c r="Y1703" s="61">
        <f>G1703^3*Overview!$F$42*(1+Overview!$F$38*H1703)+I1703*Overview!$F$39/Overview!$F$40</f>
        <v>6.1008049645794822</v>
      </c>
    </row>
    <row r="1704" spans="1:25">
      <c r="A1704" s="34">
        <v>1701</v>
      </c>
      <c r="B1704">
        <v>1</v>
      </c>
      <c r="C1704">
        <v>24</v>
      </c>
      <c r="D1704" s="149">
        <f t="shared" si="158"/>
        <v>178.09744310451387</v>
      </c>
      <c r="E1704" s="125">
        <f>B1704/(B1704+Overview!$F$22)</f>
        <v>0.58823529411764708</v>
      </c>
      <c r="F1704" s="118">
        <f>EXP(Overview!$F$21/Overview!$F$5-Overview!$F$21/('='!C1704+273.15))</f>
        <v>1.2060497570954571</v>
      </c>
      <c r="G1704" s="77">
        <f t="shared" si="159"/>
        <v>3.6078103114056592</v>
      </c>
      <c r="H1704" s="115">
        <f t="shared" si="160"/>
        <v>0.58823529411764708</v>
      </c>
      <c r="I1704" s="80">
        <f>IF((A1704-Overview!$F$43)/365=ROUND((A1704-Overview!$F$43)/365,0),I1703*0.05,I1703+U1703)</f>
        <v>18232.400176417043</v>
      </c>
      <c r="J1704" s="70">
        <f>IF(D1704&lt;Overview!$F$16,1,'='!G1704/Overview!$F$26)</f>
        <v>156.18226456301556</v>
      </c>
      <c r="K1704" s="71">
        <f>IF(D1704&lt;Overview!$F$17,'='!G1704/Overview!$F$26,Overview!$F$33)</f>
        <v>9.1428571428571423</v>
      </c>
      <c r="L1704" s="72">
        <f t="shared" si="161"/>
        <v>9.1428571428571423</v>
      </c>
      <c r="M1704" s="81">
        <f>MIN(1,Overview!$F$44*F1704*(G1704-Overview!$F$25)^2+0.2)</f>
        <v>1</v>
      </c>
      <c r="N1704" s="48">
        <f>L1704*F1704*Overview!$F$8</f>
        <v>0.12482270400293095</v>
      </c>
      <c r="O1704" s="48">
        <f>F1704*Overview!$F$6</f>
        <v>2.3686817229354781E-3</v>
      </c>
      <c r="P1704" s="122">
        <f>N1704*(H1704/G1704-(1+Overview!$F$35/'='!G1704)/(Overview!$F$37*Overview!$F$33))/('='!H1704+Overview!$F$36)</f>
        <v>2.7439616988865121E-4</v>
      </c>
      <c r="Q1704" s="128">
        <f>(N1704/G1704-P1704)*H1704*Overview!$F$29*'='!G1704^3</f>
        <v>858.36523036681399</v>
      </c>
      <c r="R1704" s="57">
        <f t="shared" si="156"/>
        <v>0</v>
      </c>
      <c r="S1704" s="58">
        <f t="shared" si="157"/>
        <v>3.2998977704483162E-4</v>
      </c>
      <c r="T1704" s="58">
        <f>IF(D1704&lt;Overview!$F$18,(1-Overview!$F$9)*'='!Q1704-'='!D1704*'='!O1704,0)</f>
        <v>0</v>
      </c>
      <c r="U1704" s="54">
        <f>IF(D1704&gt;=Overview!$F$18,(1-Overview!$F$9)*'='!Q1704-Overview!$F$18*'='!O1704,0)</f>
        <v>72.713224094120733</v>
      </c>
      <c r="V1704" s="2"/>
      <c r="W1704" s="112">
        <f>G1704/Overview!$F$19</f>
        <v>5.3267537448776894</v>
      </c>
      <c r="X1704" s="60">
        <f>G1704^3*(1+H1704*Overview!$F$38)</f>
        <v>59.034932493276685</v>
      </c>
      <c r="Y1704" s="61">
        <f>G1704^3*Overview!$F$42*(1+Overview!$F$38*H1704)+I1704*Overview!$F$39/Overview!$F$40</f>
        <v>6.1054245866064791</v>
      </c>
    </row>
    <row r="1705" spans="1:25">
      <c r="A1705" s="34">
        <v>1702</v>
      </c>
      <c r="B1705">
        <v>1</v>
      </c>
      <c r="C1705">
        <v>24</v>
      </c>
      <c r="D1705" s="149">
        <f t="shared" si="158"/>
        <v>178.09744310451387</v>
      </c>
      <c r="E1705" s="125">
        <f>B1705/(B1705+Overview!$F$22)</f>
        <v>0.58823529411764708</v>
      </c>
      <c r="F1705" s="118">
        <f>EXP(Overview!$F$21/Overview!$F$5-Overview!$F$21/('='!C1705+273.15))</f>
        <v>1.2060497570954571</v>
      </c>
      <c r="G1705" s="77">
        <f t="shared" si="159"/>
        <v>3.6081403011827042</v>
      </c>
      <c r="H1705" s="115">
        <f t="shared" si="160"/>
        <v>0.58823529411764708</v>
      </c>
      <c r="I1705" s="80">
        <f>IF((A1705-Overview!$F$43)/365=ROUND((A1705-Overview!$F$43)/365,0),I1704*0.05,I1704+U1704)</f>
        <v>18305.113400511163</v>
      </c>
      <c r="J1705" s="70">
        <f>IF(D1705&lt;Overview!$F$16,1,'='!G1705/Overview!$F$26)</f>
        <v>156.19654983474911</v>
      </c>
      <c r="K1705" s="71">
        <f>IF(D1705&lt;Overview!$F$17,'='!G1705/Overview!$F$26,Overview!$F$33)</f>
        <v>9.1428571428571423</v>
      </c>
      <c r="L1705" s="72">
        <f t="shared" si="161"/>
        <v>9.1428571428571423</v>
      </c>
      <c r="M1705" s="81">
        <f>MIN(1,Overview!$F$44*F1705*(G1705-Overview!$F$25)^2+0.2)</f>
        <v>1</v>
      </c>
      <c r="N1705" s="48">
        <f>L1705*F1705*Overview!$F$8</f>
        <v>0.12482270400293095</v>
      </c>
      <c r="O1705" s="48">
        <f>F1705*Overview!$F$6</f>
        <v>2.3686817229354781E-3</v>
      </c>
      <c r="P1705" s="122">
        <f>N1705*(H1705/G1705-(1+Overview!$F$35/'='!G1705)/(Overview!$F$37*Overview!$F$33))/('='!H1705+Overview!$F$36)</f>
        <v>2.7385264880898602E-4</v>
      </c>
      <c r="Q1705" s="128">
        <f>(N1705/G1705-P1705)*H1705*Overview!$F$29*'='!G1705^3</f>
        <v>858.53522735611568</v>
      </c>
      <c r="R1705" s="57">
        <f t="shared" si="156"/>
        <v>0</v>
      </c>
      <c r="S1705" s="58">
        <f t="shared" si="157"/>
        <v>3.2936625958444535E-4</v>
      </c>
      <c r="T1705" s="58">
        <f>IF(D1705&lt;Overview!$F$18,(1-Overview!$F$9)*'='!Q1705-'='!D1705*'='!O1705,0)</f>
        <v>0</v>
      </c>
      <c r="U1705" s="54">
        <f>IF(D1705&gt;=Overview!$F$18,(1-Overview!$F$9)*'='!Q1705-Overview!$F$18*'='!O1705,0)</f>
        <v>72.727707837609231</v>
      </c>
      <c r="V1705" s="2"/>
      <c r="W1705" s="112">
        <f>G1705/Overview!$F$19</f>
        <v>5.3272409584862013</v>
      </c>
      <c r="X1705" s="60">
        <f>G1705^3*(1+H1705*Overview!$F$38)</f>
        <v>59.051132934331797</v>
      </c>
      <c r="Y1705" s="61">
        <f>G1705^3*Overview!$F$42*(1+Overview!$F$38*H1705)+I1705*Overview!$F$39/Overview!$F$40</f>
        <v>6.1100423464029836</v>
      </c>
    </row>
    <row r="1706" spans="1:25">
      <c r="A1706" s="34">
        <v>1703</v>
      </c>
      <c r="B1706">
        <v>1</v>
      </c>
      <c r="C1706">
        <v>24</v>
      </c>
      <c r="D1706" s="149">
        <f t="shared" si="158"/>
        <v>178.09744310451387</v>
      </c>
      <c r="E1706" s="125">
        <f>B1706/(B1706+Overview!$F$22)</f>
        <v>0.58823529411764708</v>
      </c>
      <c r="F1706" s="118">
        <f>EXP(Overview!$F$21/Overview!$F$5-Overview!$F$21/('='!C1706+273.15))</f>
        <v>1.2060497570954571</v>
      </c>
      <c r="G1706" s="77">
        <f t="shared" si="159"/>
        <v>3.6084696674422885</v>
      </c>
      <c r="H1706" s="115">
        <f t="shared" si="160"/>
        <v>0.58823529411764708</v>
      </c>
      <c r="I1706" s="80">
        <f>IF((A1706-Overview!$F$43)/365=ROUND((A1706-Overview!$F$43)/365,0),I1705*0.05,I1705+U1705)</f>
        <v>18377.841108348774</v>
      </c>
      <c r="J1706" s="70">
        <f>IF(D1706&lt;Overview!$F$16,1,'='!G1706/Overview!$F$26)</f>
        <v>156.21080811438478</v>
      </c>
      <c r="K1706" s="71">
        <f>IF(D1706&lt;Overview!$F$17,'='!G1706/Overview!$F$26,Overview!$F$33)</f>
        <v>9.1428571428571423</v>
      </c>
      <c r="L1706" s="72">
        <f t="shared" si="161"/>
        <v>9.1428571428571423</v>
      </c>
      <c r="M1706" s="81">
        <f>MIN(1,Overview!$F$44*F1706*(G1706-Overview!$F$25)^2+0.2)</f>
        <v>1</v>
      </c>
      <c r="N1706" s="48">
        <f>L1706*F1706*Overview!$F$8</f>
        <v>0.12482270400293095</v>
      </c>
      <c r="O1706" s="48">
        <f>F1706*Overview!$F$6</f>
        <v>2.3686817229354781E-3</v>
      </c>
      <c r="P1706" s="122">
        <f>N1706*(H1706/G1706-(1+Overview!$F$35/'='!G1706)/(Overview!$F$37*Overview!$F$33))/('='!H1706+Overview!$F$36)</f>
        <v>2.7331025384232278E-4</v>
      </c>
      <c r="Q1706" s="128">
        <f>(N1706/G1706-P1706)*H1706*Overview!$F$29*'='!G1706^3</f>
        <v>858.7049221875144</v>
      </c>
      <c r="R1706" s="57">
        <f t="shared" si="156"/>
        <v>0</v>
      </c>
      <c r="S1706" s="58">
        <f t="shared" si="157"/>
        <v>3.2874392026365802E-4</v>
      </c>
      <c r="T1706" s="58">
        <f>IF(D1706&lt;Overview!$F$18,(1-Overview!$F$9)*'='!Q1706-'='!D1706*'='!O1706,0)</f>
        <v>0</v>
      </c>
      <c r="U1706" s="54">
        <f>IF(D1706&gt;=Overview!$F$18,(1-Overview!$F$9)*'='!Q1706-Overview!$F$18*'='!O1706,0)</f>
        <v>72.7421658372444</v>
      </c>
      <c r="V1706" s="2"/>
      <c r="W1706" s="112">
        <f>G1706/Overview!$F$19</f>
        <v>5.327727251501976</v>
      </c>
      <c r="X1706" s="60">
        <f>G1706^3*(1+H1706*Overview!$F$38)</f>
        <v>59.067305719731223</v>
      </c>
      <c r="Y1706" s="61">
        <f>G1706^3*Overview!$F$42*(1+Overview!$F$38*H1706)+I1706*Overview!$F$39/Overview!$F$40</f>
        <v>6.1146582465749661</v>
      </c>
    </row>
    <row r="1707" spans="1:25">
      <c r="A1707" s="34">
        <v>1704</v>
      </c>
      <c r="B1707">
        <v>1</v>
      </c>
      <c r="C1707">
        <v>24</v>
      </c>
      <c r="D1707" s="149">
        <f t="shared" si="158"/>
        <v>178.09744310451387</v>
      </c>
      <c r="E1707" s="125">
        <f>B1707/(B1707+Overview!$F$22)</f>
        <v>0.58823529411764708</v>
      </c>
      <c r="F1707" s="118">
        <f>EXP(Overview!$F$21/Overview!$F$5-Overview!$F$21/('='!C1707+273.15))</f>
        <v>1.2060497570954571</v>
      </c>
      <c r="G1707" s="77">
        <f t="shared" si="159"/>
        <v>3.6087984113625522</v>
      </c>
      <c r="H1707" s="115">
        <f t="shared" si="160"/>
        <v>0.58823529411764708</v>
      </c>
      <c r="I1707" s="80">
        <f>IF((A1707-Overview!$F$43)/365=ROUND((A1707-Overview!$F$43)/365,0),I1706*0.05,I1706+U1706)</f>
        <v>18450.583274186018</v>
      </c>
      <c r="J1707" s="70">
        <f>IF(D1707&lt;Overview!$F$16,1,'='!G1707/Overview!$F$26)</f>
        <v>156.22503945292434</v>
      </c>
      <c r="K1707" s="71">
        <f>IF(D1707&lt;Overview!$F$17,'='!G1707/Overview!$F$26,Overview!$F$33)</f>
        <v>9.1428571428571423</v>
      </c>
      <c r="L1707" s="72">
        <f t="shared" si="161"/>
        <v>9.1428571428571423</v>
      </c>
      <c r="M1707" s="81">
        <f>MIN(1,Overview!$F$44*F1707*(G1707-Overview!$F$25)^2+0.2)</f>
        <v>1</v>
      </c>
      <c r="N1707" s="48">
        <f>L1707*F1707*Overview!$F$8</f>
        <v>0.12482270400293095</v>
      </c>
      <c r="O1707" s="48">
        <f>F1707*Overview!$F$6</f>
        <v>2.3686817229354781E-3</v>
      </c>
      <c r="P1707" s="122">
        <f>N1707*(H1707/G1707-(1+Overview!$F$35/'='!G1707)/(Overview!$F$37*Overview!$F$33))/('='!H1707+Overview!$F$36)</f>
        <v>2.7276898245957745E-4</v>
      </c>
      <c r="Q1707" s="128">
        <f>(N1707/G1707-P1707)*H1707*Overview!$F$29*'='!G1707^3</f>
        <v>858.87431536065424</v>
      </c>
      <c r="R1707" s="57">
        <f t="shared" si="156"/>
        <v>0</v>
      </c>
      <c r="S1707" s="58">
        <f t="shared" si="157"/>
        <v>3.2812275685636764E-4</v>
      </c>
      <c r="T1707" s="58">
        <f>IF(D1707&lt;Overview!$F$18,(1-Overview!$F$9)*'='!Q1707-'='!D1707*'='!O1707,0)</f>
        <v>0</v>
      </c>
      <c r="U1707" s="54">
        <f>IF(D1707&gt;=Overview!$F$18,(1-Overview!$F$9)*'='!Q1707-Overview!$F$18*'='!O1707,0)</f>
        <v>72.756598135595922</v>
      </c>
      <c r="V1707" s="2"/>
      <c r="W1707" s="112">
        <f>G1707/Overview!$F$19</f>
        <v>5.32821262566448</v>
      </c>
      <c r="X1707" s="60">
        <f>G1707^3*(1+H1707*Overview!$F$38)</f>
        <v>59.083450890842215</v>
      </c>
      <c r="Y1707" s="61">
        <f>G1707^3*Overview!$F$42*(1+Overview!$F$38*H1707)+I1707*Overview!$F$39/Overview!$F$40</f>
        <v>6.1192722897267906</v>
      </c>
    </row>
    <row r="1708" spans="1:25">
      <c r="A1708" s="34">
        <v>1705</v>
      </c>
      <c r="B1708">
        <v>1</v>
      </c>
      <c r="C1708">
        <v>24</v>
      </c>
      <c r="D1708" s="149">
        <f t="shared" si="158"/>
        <v>178.09744310451387</v>
      </c>
      <c r="E1708" s="125">
        <f>B1708/(B1708+Overview!$F$22)</f>
        <v>0.58823529411764708</v>
      </c>
      <c r="F1708" s="118">
        <f>EXP(Overview!$F$21/Overview!$F$5-Overview!$F$21/('='!C1708+273.15))</f>
        <v>1.2060497570954571</v>
      </c>
      <c r="G1708" s="77">
        <f t="shared" si="159"/>
        <v>3.6091265341194085</v>
      </c>
      <c r="H1708" s="115">
        <f t="shared" si="160"/>
        <v>0.58823529411764708</v>
      </c>
      <c r="I1708" s="80">
        <f>IF((A1708-Overview!$F$43)/365=ROUND((A1708-Overview!$F$43)/365,0),I1707*0.05,I1707+U1707)</f>
        <v>18523.339872321612</v>
      </c>
      <c r="J1708" s="70">
        <f>IF(D1708&lt;Overview!$F$16,1,'='!G1708/Overview!$F$26)</f>
        <v>156.23924390127311</v>
      </c>
      <c r="K1708" s="71">
        <f>IF(D1708&lt;Overview!$F$17,'='!G1708/Overview!$F$26,Overview!$F$33)</f>
        <v>9.1428571428571423</v>
      </c>
      <c r="L1708" s="72">
        <f t="shared" si="161"/>
        <v>9.1428571428571423</v>
      </c>
      <c r="M1708" s="81">
        <f>MIN(1,Overview!$F$44*F1708*(G1708-Overview!$F$25)^2+0.2)</f>
        <v>1</v>
      </c>
      <c r="N1708" s="48">
        <f>L1708*F1708*Overview!$F$8</f>
        <v>0.12482270400293095</v>
      </c>
      <c r="O1708" s="48">
        <f>F1708*Overview!$F$6</f>
        <v>2.3686817229354781E-3</v>
      </c>
      <c r="P1708" s="122">
        <f>N1708*(H1708/G1708-(1+Overview!$F$35/'='!G1708)/(Overview!$F$37*Overview!$F$33))/('='!H1708+Overview!$F$36)</f>
        <v>2.7222883213812269E-4</v>
      </c>
      <c r="Q1708" s="128">
        <f>(N1708/G1708-P1708)*H1708*Overview!$F$29*'='!G1708^3</f>
        <v>859.04340737449979</v>
      </c>
      <c r="R1708" s="57">
        <f t="shared" si="156"/>
        <v>0</v>
      </c>
      <c r="S1708" s="58">
        <f t="shared" si="157"/>
        <v>3.2750276714067902E-4</v>
      </c>
      <c r="T1708" s="58">
        <f>IF(D1708&lt;Overview!$F$18,(1-Overview!$F$9)*'='!Q1708-'='!D1708*'='!O1708,0)</f>
        <v>0</v>
      </c>
      <c r="U1708" s="54">
        <f>IF(D1708&gt;=Overview!$F$18,(1-Overview!$F$9)*'='!Q1708-Overview!$F$18*'='!O1708,0)</f>
        <v>72.771004775175555</v>
      </c>
      <c r="V1708" s="2"/>
      <c r="W1708" s="112">
        <f>G1708/Overview!$F$19</f>
        <v>5.3286970827098896</v>
      </c>
      <c r="X1708" s="60">
        <f>G1708^3*(1+H1708*Overview!$F$38)</f>
        <v>59.099568488993363</v>
      </c>
      <c r="Y1708" s="61">
        <f>G1708^3*Overview!$F$42*(1+Overview!$F$38*H1708)+I1708*Overview!$F$39/Overview!$F$40</f>
        <v>6.1238844784611963</v>
      </c>
    </row>
    <row r="1709" spans="1:25">
      <c r="A1709" s="34">
        <v>1706</v>
      </c>
      <c r="B1709">
        <v>1</v>
      </c>
      <c r="C1709">
        <v>24</v>
      </c>
      <c r="D1709" s="149">
        <f t="shared" si="158"/>
        <v>178.09744310451387</v>
      </c>
      <c r="E1709" s="125">
        <f>B1709/(B1709+Overview!$F$22)</f>
        <v>0.58823529411764708</v>
      </c>
      <c r="F1709" s="118">
        <f>EXP(Overview!$F$21/Overview!$F$5-Overview!$F$21/('='!C1709+273.15))</f>
        <v>1.2060497570954571</v>
      </c>
      <c r="G1709" s="77">
        <f t="shared" si="159"/>
        <v>3.6094540368865493</v>
      </c>
      <c r="H1709" s="115">
        <f t="shared" si="160"/>
        <v>0.58823529411764708</v>
      </c>
      <c r="I1709" s="80">
        <f>IF((A1709-Overview!$F$43)/365=ROUND((A1709-Overview!$F$43)/365,0),I1708*0.05,I1708+U1708)</f>
        <v>18596.110877096788</v>
      </c>
      <c r="J1709" s="70">
        <f>IF(D1709&lt;Overview!$F$16,1,'='!G1709/Overview!$F$26)</f>
        <v>156.25342151024023</v>
      </c>
      <c r="K1709" s="71">
        <f>IF(D1709&lt;Overview!$F$17,'='!G1709/Overview!$F$26,Overview!$F$33)</f>
        <v>9.1428571428571423</v>
      </c>
      <c r="L1709" s="72">
        <f t="shared" si="161"/>
        <v>9.1428571428571423</v>
      </c>
      <c r="M1709" s="81">
        <f>MIN(1,Overview!$F$44*F1709*(G1709-Overview!$F$25)^2+0.2)</f>
        <v>1</v>
      </c>
      <c r="N1709" s="48">
        <f>L1709*F1709*Overview!$F$8</f>
        <v>0.12482270400293095</v>
      </c>
      <c r="O1709" s="48">
        <f>F1709*Overview!$F$6</f>
        <v>2.3686817229354781E-3</v>
      </c>
      <c r="P1709" s="122">
        <f>N1709*(H1709/G1709-(1+Overview!$F$35/'='!G1709)/(Overview!$F$37*Overview!$F$33))/('='!H1709+Overview!$F$36)</f>
        <v>2.7168980036177027E-4</v>
      </c>
      <c r="Q1709" s="128">
        <f>(N1709/G1709-P1709)*H1709*Overview!$F$29*'='!G1709^3</f>
        <v>859.21219872733764</v>
      </c>
      <c r="R1709" s="57">
        <f t="shared" si="156"/>
        <v>0</v>
      </c>
      <c r="S1709" s="58">
        <f t="shared" si="157"/>
        <v>3.2688394889889743E-4</v>
      </c>
      <c r="T1709" s="58">
        <f>IF(D1709&lt;Overview!$F$18,(1-Overview!$F$9)*'='!Q1709-'='!D1709*'='!O1709,0)</f>
        <v>0</v>
      </c>
      <c r="U1709" s="54">
        <f>IF(D1709&gt;=Overview!$F$18,(1-Overview!$F$9)*'='!Q1709-Overview!$F$18*'='!O1709,0)</f>
        <v>72.785385798437346</v>
      </c>
      <c r="V1709" s="2"/>
      <c r="W1709" s="112">
        <f>G1709/Overview!$F$19</f>
        <v>5.3291806243711051</v>
      </c>
      <c r="X1709" s="60">
        <f>G1709^3*(1+H1709*Overview!$F$38)</f>
        <v>59.115658555474674</v>
      </c>
      <c r="Y1709" s="61">
        <f>G1709^3*Overview!$F$42*(1+Overview!$F$38*H1709)+I1709*Overview!$F$39/Overview!$F$40</f>
        <v>6.1284948153792902</v>
      </c>
    </row>
    <row r="1710" spans="1:25">
      <c r="A1710" s="34">
        <v>1707</v>
      </c>
      <c r="B1710">
        <v>1</v>
      </c>
      <c r="C1710">
        <v>24</v>
      </c>
      <c r="D1710" s="149">
        <f t="shared" si="158"/>
        <v>178.09744310451387</v>
      </c>
      <c r="E1710" s="125">
        <f>B1710/(B1710+Overview!$F$22)</f>
        <v>0.58823529411764708</v>
      </c>
      <c r="F1710" s="118">
        <f>EXP(Overview!$F$21/Overview!$F$5-Overview!$F$21/('='!C1710+273.15))</f>
        <v>1.2060497570954571</v>
      </c>
      <c r="G1710" s="77">
        <f t="shared" si="159"/>
        <v>3.6097809208354481</v>
      </c>
      <c r="H1710" s="115">
        <f t="shared" si="160"/>
        <v>0.58823529411764708</v>
      </c>
      <c r="I1710" s="80">
        <f>IF((A1710-Overview!$F$43)/365=ROUND((A1710-Overview!$F$43)/365,0),I1709*0.05,I1709+U1709)</f>
        <v>18668.896262895225</v>
      </c>
      <c r="J1710" s="70">
        <f>IF(D1710&lt;Overview!$F$16,1,'='!G1710/Overview!$F$26)</f>
        <v>156.26757233053888</v>
      </c>
      <c r="K1710" s="71">
        <f>IF(D1710&lt;Overview!$F$17,'='!G1710/Overview!$F$26,Overview!$F$33)</f>
        <v>9.1428571428571423</v>
      </c>
      <c r="L1710" s="72">
        <f t="shared" si="161"/>
        <v>9.1428571428571423</v>
      </c>
      <c r="M1710" s="81">
        <f>MIN(1,Overview!$F$44*F1710*(G1710-Overview!$F$25)^2+0.2)</f>
        <v>1</v>
      </c>
      <c r="N1710" s="48">
        <f>L1710*F1710*Overview!$F$8</f>
        <v>0.12482270400293095</v>
      </c>
      <c r="O1710" s="48">
        <f>F1710*Overview!$F$6</f>
        <v>2.3686817229354781E-3</v>
      </c>
      <c r="P1710" s="122">
        <f>N1710*(H1710/G1710-(1+Overview!$F$35/'='!G1710)/(Overview!$F$37*Overview!$F$33))/('='!H1710+Overview!$F$36)</f>
        <v>2.7115188462074614E-4</v>
      </c>
      <c r="Q1710" s="128">
        <f>(N1710/G1710-P1710)*H1710*Overview!$F$29*'='!G1710^3</f>
        <v>859.38068991677551</v>
      </c>
      <c r="R1710" s="57">
        <f t="shared" si="156"/>
        <v>0</v>
      </c>
      <c r="S1710" s="58">
        <f t="shared" si="157"/>
        <v>3.2626629991751467E-4</v>
      </c>
      <c r="T1710" s="58">
        <f>IF(D1710&lt;Overview!$F$18,(1-Overview!$F$9)*'='!Q1710-'='!D1710*'='!O1710,0)</f>
        <v>0</v>
      </c>
      <c r="U1710" s="54">
        <f>IF(D1710&gt;=Overview!$F$18,(1-Overview!$F$9)*'='!Q1710-Overview!$F$18*'='!O1710,0)</f>
        <v>72.799741247777447</v>
      </c>
      <c r="V1710" s="2"/>
      <c r="W1710" s="112">
        <f>G1710/Overview!$F$19</f>
        <v>5.3296632523777472</v>
      </c>
      <c r="X1710" s="60">
        <f>G1710^3*(1+H1710*Overview!$F$38)</f>
        <v>59.13172113153739</v>
      </c>
      <c r="Y1710" s="61">
        <f>G1710^3*Overview!$F$42*(1+Overview!$F$38*H1710)+I1710*Overview!$F$39/Overview!$F$40</f>
        <v>6.1331033030805404</v>
      </c>
    </row>
    <row r="1711" spans="1:25">
      <c r="A1711" s="34">
        <v>1708</v>
      </c>
      <c r="B1711">
        <v>1</v>
      </c>
      <c r="C1711">
        <v>24</v>
      </c>
      <c r="D1711" s="149">
        <f t="shared" si="158"/>
        <v>178.09744310451387</v>
      </c>
      <c r="E1711" s="125">
        <f>B1711/(B1711+Overview!$F$22)</f>
        <v>0.58823529411764708</v>
      </c>
      <c r="F1711" s="118">
        <f>EXP(Overview!$F$21/Overview!$F$5-Overview!$F$21/('='!C1711+273.15))</f>
        <v>1.2060497570954571</v>
      </c>
      <c r="G1711" s="77">
        <f t="shared" si="159"/>
        <v>3.6101071871353656</v>
      </c>
      <c r="H1711" s="115">
        <f t="shared" si="160"/>
        <v>0.58823529411764708</v>
      </c>
      <c r="I1711" s="80">
        <f>IF((A1711-Overview!$F$43)/365=ROUND((A1711-Overview!$F$43)/365,0),I1710*0.05,I1710+U1710)</f>
        <v>18741.696004143003</v>
      </c>
      <c r="J1711" s="70">
        <f>IF(D1711&lt;Overview!$F$16,1,'='!G1711/Overview!$F$26)</f>
        <v>156.2816964127864</v>
      </c>
      <c r="K1711" s="71">
        <f>IF(D1711&lt;Overview!$F$17,'='!G1711/Overview!$F$26,Overview!$F$33)</f>
        <v>9.1428571428571423</v>
      </c>
      <c r="L1711" s="72">
        <f t="shared" si="161"/>
        <v>9.1428571428571423</v>
      </c>
      <c r="M1711" s="81">
        <f>MIN(1,Overview!$F$44*F1711*(G1711-Overview!$F$25)^2+0.2)</f>
        <v>1</v>
      </c>
      <c r="N1711" s="48">
        <f>L1711*F1711*Overview!$F$8</f>
        <v>0.12482270400293095</v>
      </c>
      <c r="O1711" s="48">
        <f>F1711*Overview!$F$6</f>
        <v>2.3686817229354781E-3</v>
      </c>
      <c r="P1711" s="122">
        <f>N1711*(H1711/G1711-(1+Overview!$F$35/'='!G1711)/(Overview!$F$37*Overview!$F$33))/('='!H1711+Overview!$F$36)</f>
        <v>2.706150824116761E-4</v>
      </c>
      <c r="Q1711" s="128">
        <f>(N1711/G1711-P1711)*H1711*Overview!$F$29*'='!G1711^3</f>
        <v>859.54888143974563</v>
      </c>
      <c r="R1711" s="57">
        <f t="shared" si="156"/>
        <v>0</v>
      </c>
      <c r="S1711" s="58">
        <f t="shared" si="157"/>
        <v>3.2564981798720701E-4</v>
      </c>
      <c r="T1711" s="58">
        <f>IF(D1711&lt;Overview!$F$18,(1-Overview!$F$9)*'='!Q1711-'='!D1711*'='!O1711,0)</f>
        <v>0</v>
      </c>
      <c r="U1711" s="54">
        <f>IF(D1711&gt;=Overview!$F$18,(1-Overview!$F$9)*'='!Q1711-Overview!$F$18*'='!O1711,0)</f>
        <v>72.8140711655345</v>
      </c>
      <c r="V1711" s="2"/>
      <c r="W1711" s="112">
        <f>G1711/Overview!$F$19</f>
        <v>5.3301449684561719</v>
      </c>
      <c r="X1711" s="60">
        <f>G1711^3*(1+H1711*Overview!$F$38)</f>
        <v>59.147756258394047</v>
      </c>
      <c r="Y1711" s="61">
        <f>G1711^3*Overview!$F$42*(1+Overview!$F$38*H1711)+I1711*Overview!$F$39/Overview!$F$40</f>
        <v>6.1377099441627694</v>
      </c>
    </row>
    <row r="1712" spans="1:25">
      <c r="A1712" s="34">
        <v>1709</v>
      </c>
      <c r="B1712">
        <v>1</v>
      </c>
      <c r="C1712">
        <v>24</v>
      </c>
      <c r="D1712" s="149">
        <f t="shared" si="158"/>
        <v>178.09744310451387</v>
      </c>
      <c r="E1712" s="125">
        <f>B1712/(B1712+Overview!$F$22)</f>
        <v>0.58823529411764708</v>
      </c>
      <c r="F1712" s="118">
        <f>EXP(Overview!$F$21/Overview!$F$5-Overview!$F$21/('='!C1712+273.15))</f>
        <v>1.2060497570954571</v>
      </c>
      <c r="G1712" s="77">
        <f t="shared" si="159"/>
        <v>3.6104328369533527</v>
      </c>
      <c r="H1712" s="115">
        <f t="shared" si="160"/>
        <v>0.58823529411764708</v>
      </c>
      <c r="I1712" s="80">
        <f>IF((A1712-Overview!$F$43)/365=ROUND((A1712-Overview!$F$43)/365,0),I1711*0.05,I1711+U1711)</f>
        <v>18814.510075308539</v>
      </c>
      <c r="J1712" s="70">
        <f>IF(D1712&lt;Overview!$F$16,1,'='!G1712/Overview!$F$26)</f>
        <v>156.29579380750445</v>
      </c>
      <c r="K1712" s="71">
        <f>IF(D1712&lt;Overview!$F$17,'='!G1712/Overview!$F$26,Overview!$F$33)</f>
        <v>9.1428571428571423</v>
      </c>
      <c r="L1712" s="72">
        <f t="shared" si="161"/>
        <v>9.1428571428571423</v>
      </c>
      <c r="M1712" s="81">
        <f>MIN(1,Overview!$F$44*F1712*(G1712-Overview!$F$25)^2+0.2)</f>
        <v>1</v>
      </c>
      <c r="N1712" s="48">
        <f>L1712*F1712*Overview!$F$8</f>
        <v>0.12482270400293095</v>
      </c>
      <c r="O1712" s="48">
        <f>F1712*Overview!$F$6</f>
        <v>2.3686817229354781E-3</v>
      </c>
      <c r="P1712" s="122">
        <f>N1712*(H1712/G1712-(1+Overview!$F$35/'='!G1712)/(Overview!$F$37*Overview!$F$33))/('='!H1712+Overview!$F$36)</f>
        <v>2.7007939123756649E-4</v>
      </c>
      <c r="Q1712" s="128">
        <f>(N1712/G1712-P1712)*H1712*Overview!$F$29*'='!G1712^3</f>
        <v>859.71677379250013</v>
      </c>
      <c r="R1712" s="57">
        <f t="shared" si="156"/>
        <v>0</v>
      </c>
      <c r="S1712" s="58">
        <f t="shared" si="157"/>
        <v>3.2503450090282722E-4</v>
      </c>
      <c r="T1712" s="58">
        <f>IF(D1712&lt;Overview!$F$18,(1-Overview!$F$9)*'='!Q1712-'='!D1712*'='!O1712,0)</f>
        <v>0</v>
      </c>
      <c r="U1712" s="54">
        <f>IF(D1712&gt;=Overview!$F$18,(1-Overview!$F$9)*'='!Q1712-Overview!$F$18*'='!O1712,0)</f>
        <v>72.828375593989193</v>
      </c>
      <c r="V1712" s="2"/>
      <c r="W1712" s="112">
        <f>G1712/Overview!$F$19</f>
        <v>5.3306257743294738</v>
      </c>
      <c r="X1712" s="60">
        <f>G1712^3*(1+H1712*Overview!$F$38)</f>
        <v>59.163763977218245</v>
      </c>
      <c r="Y1712" s="61">
        <f>G1712^3*Overview!$F$42*(1+Overview!$F$38*H1712)+I1712*Overview!$F$39/Overview!$F$40</f>
        <v>6.1423147412221404</v>
      </c>
    </row>
    <row r="1713" spans="1:25">
      <c r="A1713" s="34">
        <v>1710</v>
      </c>
      <c r="B1713">
        <v>1</v>
      </c>
      <c r="C1713">
        <v>24</v>
      </c>
      <c r="D1713" s="149">
        <f t="shared" si="158"/>
        <v>178.09744310451387</v>
      </c>
      <c r="E1713" s="125">
        <f>B1713/(B1713+Overview!$F$22)</f>
        <v>0.58823529411764708</v>
      </c>
      <c r="F1713" s="118">
        <f>EXP(Overview!$F$21/Overview!$F$5-Overview!$F$21/('='!C1713+273.15))</f>
        <v>1.2060497570954571</v>
      </c>
      <c r="G1713" s="77">
        <f t="shared" si="159"/>
        <v>3.6107578714542554</v>
      </c>
      <c r="H1713" s="115">
        <f t="shared" si="160"/>
        <v>0.58823529411764708</v>
      </c>
      <c r="I1713" s="80">
        <f>IF((A1713-Overview!$F$43)/365=ROUND((A1713-Overview!$F$43)/365,0),I1712*0.05,I1712+U1712)</f>
        <v>18887.338450902527</v>
      </c>
      <c r="J1713" s="70">
        <f>IF(D1713&lt;Overview!$F$16,1,'='!G1713/Overview!$F$26)</f>
        <v>156.30986456511928</v>
      </c>
      <c r="K1713" s="71">
        <f>IF(D1713&lt;Overview!$F$17,'='!G1713/Overview!$F$26,Overview!$F$33)</f>
        <v>9.1428571428571423</v>
      </c>
      <c r="L1713" s="72">
        <f t="shared" si="161"/>
        <v>9.1428571428571423</v>
      </c>
      <c r="M1713" s="81">
        <f>MIN(1,Overview!$F$44*F1713*(G1713-Overview!$F$25)^2+0.2)</f>
        <v>1</v>
      </c>
      <c r="N1713" s="48">
        <f>L1713*F1713*Overview!$F$8</f>
        <v>0.12482270400293095</v>
      </c>
      <c r="O1713" s="48">
        <f>F1713*Overview!$F$6</f>
        <v>2.3686817229354781E-3</v>
      </c>
      <c r="P1713" s="122">
        <f>N1713*(H1713/G1713-(1+Overview!$F$35/'='!G1713)/(Overview!$F$37*Overview!$F$33))/('='!H1713+Overview!$F$36)</f>
        <v>2.6954480860778021E-4</v>
      </c>
      <c r="Q1713" s="128">
        <f>(N1713/G1713-P1713)*H1713*Overview!$F$29*'='!G1713^3</f>
        <v>859.88436747061598</v>
      </c>
      <c r="R1713" s="57">
        <f t="shared" si="156"/>
        <v>0</v>
      </c>
      <c r="S1713" s="58">
        <f t="shared" si="157"/>
        <v>3.2442034646339109E-4</v>
      </c>
      <c r="T1713" s="58">
        <f>IF(D1713&lt;Overview!$F$18,(1-Overview!$F$9)*'='!Q1713-'='!D1713*'='!O1713,0)</f>
        <v>0</v>
      </c>
      <c r="U1713" s="54">
        <f>IF(D1713&gt;=Overview!$F$18,(1-Overview!$F$9)*'='!Q1713-Overview!$F$18*'='!O1713,0)</f>
        <v>72.842654575364662</v>
      </c>
      <c r="V1713" s="2"/>
      <c r="W1713" s="112">
        <f>G1713/Overview!$F$19</f>
        <v>5.3311056717174887</v>
      </c>
      <c r="X1713" s="60">
        <f>G1713^3*(1+H1713*Overview!$F$38)</f>
        <v>59.179744329144761</v>
      </c>
      <c r="Y1713" s="61">
        <f>G1713^3*Overview!$F$42*(1+Overview!$F$38*H1713)+I1713*Overview!$F$39/Overview!$F$40</f>
        <v>6.1469176968531567</v>
      </c>
    </row>
    <row r="1714" spans="1:25">
      <c r="A1714" s="34">
        <v>1711</v>
      </c>
      <c r="B1714">
        <v>1</v>
      </c>
      <c r="C1714">
        <v>24</v>
      </c>
      <c r="D1714" s="149">
        <f t="shared" si="158"/>
        <v>178.09744310451387</v>
      </c>
      <c r="E1714" s="125">
        <f>B1714/(B1714+Overview!$F$22)</f>
        <v>0.58823529411764708</v>
      </c>
      <c r="F1714" s="118">
        <f>EXP(Overview!$F$21/Overview!$F$5-Overview!$F$21/('='!C1714+273.15))</f>
        <v>1.2060497570954571</v>
      </c>
      <c r="G1714" s="77">
        <f t="shared" si="159"/>
        <v>3.6110822918007188</v>
      </c>
      <c r="H1714" s="115">
        <f t="shared" si="160"/>
        <v>0.58823529411764708</v>
      </c>
      <c r="I1714" s="80">
        <f>IF((A1714-Overview!$F$43)/365=ROUND((A1714-Overview!$F$43)/365,0),I1713*0.05,I1713+U1713)</f>
        <v>18960.181105477892</v>
      </c>
      <c r="J1714" s="70">
        <f>IF(D1714&lt;Overview!$F$16,1,'='!G1714/Overview!$F$26)</f>
        <v>156.32390873596185</v>
      </c>
      <c r="K1714" s="71">
        <f>IF(D1714&lt;Overview!$F$17,'='!G1714/Overview!$F$26,Overview!$F$33)</f>
        <v>9.1428571428571423</v>
      </c>
      <c r="L1714" s="72">
        <f t="shared" si="161"/>
        <v>9.1428571428571423</v>
      </c>
      <c r="M1714" s="81">
        <f>MIN(1,Overview!$F$44*F1714*(G1714-Overview!$F$25)^2+0.2)</f>
        <v>1</v>
      </c>
      <c r="N1714" s="48">
        <f>L1714*F1714*Overview!$F$8</f>
        <v>0.12482270400293095</v>
      </c>
      <c r="O1714" s="48">
        <f>F1714*Overview!$F$6</f>
        <v>2.3686817229354781E-3</v>
      </c>
      <c r="P1714" s="122">
        <f>N1714*(H1714/G1714-(1+Overview!$F$35/'='!G1714)/(Overview!$F$37*Overview!$F$33))/('='!H1714+Overview!$F$36)</f>
        <v>2.6901133203802125E-4</v>
      </c>
      <c r="Q1714" s="128">
        <f>(N1714/G1714-P1714)*H1714*Overview!$F$29*'='!G1714^3</f>
        <v>860.05166296899301</v>
      </c>
      <c r="R1714" s="57">
        <f t="shared" si="156"/>
        <v>0</v>
      </c>
      <c r="S1714" s="58">
        <f t="shared" si="157"/>
        <v>3.23807352472074E-4</v>
      </c>
      <c r="T1714" s="58">
        <f>IF(D1714&lt;Overview!$F$18,(1-Overview!$F$9)*'='!Q1714-'='!D1714*'='!O1714,0)</f>
        <v>0</v>
      </c>
      <c r="U1714" s="54">
        <f>IF(D1714&gt;=Overview!$F$18,(1-Overview!$F$9)*'='!Q1714-Overview!$F$18*'='!O1714,0)</f>
        <v>72.856908151826374</v>
      </c>
      <c r="V1714" s="2"/>
      <c r="W1714" s="112">
        <f>G1714/Overview!$F$19</f>
        <v>5.3315846623368062</v>
      </c>
      <c r="X1714" s="60">
        <f>G1714^3*(1+H1714*Overview!$F$38)</f>
        <v>59.195697355269367</v>
      </c>
      <c r="Y1714" s="61">
        <f>G1714^3*Overview!$F$42*(1+Overview!$F$38*H1714)+I1714*Overview!$F$39/Overview!$F$40</f>
        <v>6.1515188136486456</v>
      </c>
    </row>
    <row r="1715" spans="1:25">
      <c r="A1715" s="34">
        <v>1712</v>
      </c>
      <c r="B1715">
        <v>1</v>
      </c>
      <c r="C1715">
        <v>24</v>
      </c>
      <c r="D1715" s="149">
        <f t="shared" si="158"/>
        <v>178.09744310451387</v>
      </c>
      <c r="E1715" s="125">
        <f>B1715/(B1715+Overview!$F$22)</f>
        <v>0.58823529411764708</v>
      </c>
      <c r="F1715" s="118">
        <f>EXP(Overview!$F$21/Overview!$F$5-Overview!$F$21/('='!C1715+273.15))</f>
        <v>1.2060497570954571</v>
      </c>
      <c r="G1715" s="77">
        <f t="shared" si="159"/>
        <v>3.6114060991531911</v>
      </c>
      <c r="H1715" s="115">
        <f t="shared" si="160"/>
        <v>0.58823529411764708</v>
      </c>
      <c r="I1715" s="80">
        <f>IF((A1715-Overview!$F$43)/365=ROUND((A1715-Overview!$F$43)/365,0),I1714*0.05,I1714+U1714)</f>
        <v>19033.038013629717</v>
      </c>
      <c r="J1715" s="70">
        <f>IF(D1715&lt;Overview!$F$16,1,'='!G1715/Overview!$F$26)</f>
        <v>156.33792637026801</v>
      </c>
      <c r="K1715" s="71">
        <f>IF(D1715&lt;Overview!$F$17,'='!G1715/Overview!$F$26,Overview!$F$33)</f>
        <v>9.1428571428571423</v>
      </c>
      <c r="L1715" s="72">
        <f t="shared" si="161"/>
        <v>9.1428571428571423</v>
      </c>
      <c r="M1715" s="81">
        <f>MIN(1,Overview!$F$44*F1715*(G1715-Overview!$F$25)^2+0.2)</f>
        <v>1</v>
      </c>
      <c r="N1715" s="48">
        <f>L1715*F1715*Overview!$F$8</f>
        <v>0.12482270400293095</v>
      </c>
      <c r="O1715" s="48">
        <f>F1715*Overview!$F$6</f>
        <v>2.3686817229354781E-3</v>
      </c>
      <c r="P1715" s="122">
        <f>N1715*(H1715/G1715-(1+Overview!$F$35/'='!G1715)/(Overview!$F$37*Overview!$F$33))/('='!H1715+Overview!$F$36)</f>
        <v>2.6847895905031654E-4</v>
      </c>
      <c r="Q1715" s="128">
        <f>(N1715/G1715-P1715)*H1715*Overview!$F$29*'='!G1715^3</f>
        <v>860.2186607818544</v>
      </c>
      <c r="R1715" s="57">
        <f t="shared" si="156"/>
        <v>0</v>
      </c>
      <c r="S1715" s="58">
        <f t="shared" si="157"/>
        <v>3.2319551673620431E-4</v>
      </c>
      <c r="T1715" s="58">
        <f>IF(D1715&lt;Overview!$F$18,(1-Overview!$F$9)*'='!Q1715-'='!D1715*'='!O1715,0)</f>
        <v>0</v>
      </c>
      <c r="U1715" s="54">
        <f>IF(D1715&gt;=Overview!$F$18,(1-Overview!$F$9)*'='!Q1715-Overview!$F$18*'='!O1715,0)</f>
        <v>72.871136365482172</v>
      </c>
      <c r="V1715" s="2"/>
      <c r="W1715" s="112">
        <f>G1715/Overview!$F$19</f>
        <v>5.3320627479007694</v>
      </c>
      <c r="X1715" s="60">
        <f>G1715^3*(1+H1715*Overview!$F$38)</f>
        <v>59.211623096648772</v>
      </c>
      <c r="Y1715" s="61">
        <f>G1715^3*Overview!$F$42*(1+Overview!$F$38*H1715)+I1715*Overview!$F$39/Overview!$F$40</f>
        <v>6.1561180941997531</v>
      </c>
    </row>
    <row r="1716" spans="1:25">
      <c r="A1716" s="34">
        <v>1713</v>
      </c>
      <c r="B1716">
        <v>1</v>
      </c>
      <c r="C1716">
        <v>24</v>
      </c>
      <c r="D1716" s="149">
        <f t="shared" si="158"/>
        <v>178.09744310451387</v>
      </c>
      <c r="E1716" s="125">
        <f>B1716/(B1716+Overview!$F$22)</f>
        <v>0.58823529411764708</v>
      </c>
      <c r="F1716" s="118">
        <f>EXP(Overview!$F$21/Overview!$F$5-Overview!$F$21/('='!C1716+273.15))</f>
        <v>1.2060497570954571</v>
      </c>
      <c r="G1716" s="77">
        <f t="shared" si="159"/>
        <v>3.6117292946699271</v>
      </c>
      <c r="H1716" s="115">
        <f t="shared" si="160"/>
        <v>0.58823529411764708</v>
      </c>
      <c r="I1716" s="80">
        <f>IF((A1716-Overview!$F$43)/365=ROUND((A1716-Overview!$F$43)/365,0),I1715*0.05,I1715+U1715)</f>
        <v>19105.909149995201</v>
      </c>
      <c r="J1716" s="70">
        <f>IF(D1716&lt;Overview!$F$16,1,'='!G1716/Overview!$F$26)</f>
        <v>156.35191751817868</v>
      </c>
      <c r="K1716" s="71">
        <f>IF(D1716&lt;Overview!$F$17,'='!G1716/Overview!$F$26,Overview!$F$33)</f>
        <v>9.1428571428571423</v>
      </c>
      <c r="L1716" s="72">
        <f t="shared" si="161"/>
        <v>9.1428571428571423</v>
      </c>
      <c r="M1716" s="81">
        <f>MIN(1,Overview!$F$44*F1716*(G1716-Overview!$F$25)^2+0.2)</f>
        <v>1</v>
      </c>
      <c r="N1716" s="48">
        <f>L1716*F1716*Overview!$F$8</f>
        <v>0.12482270400293095</v>
      </c>
      <c r="O1716" s="48">
        <f>F1716*Overview!$F$6</f>
        <v>2.3686817229354781E-3</v>
      </c>
      <c r="P1716" s="122">
        <f>N1716*(H1716/G1716-(1+Overview!$F$35/'='!G1716)/(Overview!$F$37*Overview!$F$33))/('='!H1716+Overview!$F$36)</f>
        <v>2.679476871729939E-4</v>
      </c>
      <c r="Q1716" s="128">
        <f>(N1716/G1716-P1716)*H1716*Overview!$F$29*'='!G1716^3</f>
        <v>860.38536140274641</v>
      </c>
      <c r="R1716" s="57">
        <f t="shared" si="156"/>
        <v>0</v>
      </c>
      <c r="S1716" s="58">
        <f t="shared" si="157"/>
        <v>3.2258483706725183E-4</v>
      </c>
      <c r="T1716" s="58">
        <f>IF(D1716&lt;Overview!$F$18,(1-Overview!$F$9)*'='!Q1716-'='!D1716*'='!O1716,0)</f>
        <v>0</v>
      </c>
      <c r="U1716" s="54">
        <f>IF(D1716&gt;=Overview!$F$18,(1-Overview!$F$9)*'='!Q1716-Overview!$F$18*'='!O1716,0)</f>
        <v>72.885339258382174</v>
      </c>
      <c r="V1716" s="2"/>
      <c r="W1716" s="112">
        <f>G1716/Overview!$F$19</f>
        <v>5.3325399301194851</v>
      </c>
      <c r="X1716" s="60">
        <f>G1716^3*(1+H1716*Overview!$F$38)</f>
        <v>59.227521594300569</v>
      </c>
      <c r="Y1716" s="61">
        <f>G1716^3*Overview!$F$42*(1+Overview!$F$38*H1716)+I1716*Overview!$F$39/Overview!$F$40</f>
        <v>6.1607155410959331</v>
      </c>
    </row>
    <row r="1717" spans="1:25">
      <c r="A1717" s="34">
        <v>1714</v>
      </c>
      <c r="B1717">
        <v>1</v>
      </c>
      <c r="C1717">
        <v>24</v>
      </c>
      <c r="D1717" s="149">
        <f t="shared" si="158"/>
        <v>178.09744310451387</v>
      </c>
      <c r="E1717" s="125">
        <f>B1717/(B1717+Overview!$F$22)</f>
        <v>0.58823529411764708</v>
      </c>
      <c r="F1717" s="118">
        <f>EXP(Overview!$F$21/Overview!$F$5-Overview!$F$21/('='!C1717+273.15))</f>
        <v>1.2060497570954571</v>
      </c>
      <c r="G1717" s="77">
        <f t="shared" si="159"/>
        <v>3.6120518795069945</v>
      </c>
      <c r="H1717" s="115">
        <f t="shared" si="160"/>
        <v>0.58823529411764708</v>
      </c>
      <c r="I1717" s="80">
        <f>IF((A1717-Overview!$F$43)/365=ROUND((A1717-Overview!$F$43)/365,0),I1716*0.05,I1716+U1716)</f>
        <v>19178.794489253582</v>
      </c>
      <c r="J1717" s="70">
        <f>IF(D1717&lt;Overview!$F$16,1,'='!G1717/Overview!$F$26)</f>
        <v>156.36588222974004</v>
      </c>
      <c r="K1717" s="71">
        <f>IF(D1717&lt;Overview!$F$17,'='!G1717/Overview!$F$26,Overview!$F$33)</f>
        <v>9.1428571428571423</v>
      </c>
      <c r="L1717" s="72">
        <f t="shared" si="161"/>
        <v>9.1428571428571423</v>
      </c>
      <c r="M1717" s="81">
        <f>MIN(1,Overview!$F$44*F1717*(G1717-Overview!$F$25)^2+0.2)</f>
        <v>1</v>
      </c>
      <c r="N1717" s="48">
        <f>L1717*F1717*Overview!$F$8</f>
        <v>0.12482270400293095</v>
      </c>
      <c r="O1717" s="48">
        <f>F1717*Overview!$F$6</f>
        <v>2.3686817229354781E-3</v>
      </c>
      <c r="P1717" s="122">
        <f>N1717*(H1717/G1717-(1+Overview!$F$35/'='!G1717)/(Overview!$F$37*Overview!$F$33))/('='!H1717+Overview!$F$36)</f>
        <v>2.6741751394066443E-4</v>
      </c>
      <c r="Q1717" s="128">
        <f>(N1717/G1717-P1717)*H1717*Overview!$F$29*'='!G1717^3</f>
        <v>860.55176532454152</v>
      </c>
      <c r="R1717" s="57">
        <f t="shared" si="156"/>
        <v>0</v>
      </c>
      <c r="S1717" s="58">
        <f t="shared" si="157"/>
        <v>3.219753112808216E-4</v>
      </c>
      <c r="T1717" s="58">
        <f>IF(D1717&lt;Overview!$F$18,(1-Overview!$F$9)*'='!Q1717-'='!D1717*'='!O1717,0)</f>
        <v>0</v>
      </c>
      <c r="U1717" s="54">
        <f>IF(D1717&gt;=Overview!$F$18,(1-Overview!$F$9)*'='!Q1717-Overview!$F$18*'='!O1717,0)</f>
        <v>72.899516872519115</v>
      </c>
      <c r="V1717" s="2"/>
      <c r="W1717" s="112">
        <f>G1717/Overview!$F$19</f>
        <v>5.3330162106998289</v>
      </c>
      <c r="X1717" s="60">
        <f>G1717^3*(1+H1717*Overview!$F$38)</f>
        <v>59.243392889203285</v>
      </c>
      <c r="Y1717" s="61">
        <f>G1717^3*Overview!$F$42*(1+Overview!$F$38*H1717)+I1717*Overview!$F$39/Overview!$F$40</f>
        <v>6.1653111569249504</v>
      </c>
    </row>
    <row r="1718" spans="1:25">
      <c r="A1718" s="34">
        <v>1715</v>
      </c>
      <c r="B1718">
        <v>1</v>
      </c>
      <c r="C1718">
        <v>24</v>
      </c>
      <c r="D1718" s="149">
        <f t="shared" si="158"/>
        <v>178.09744310451387</v>
      </c>
      <c r="E1718" s="125">
        <f>B1718/(B1718+Overview!$F$22)</f>
        <v>0.58823529411764708</v>
      </c>
      <c r="F1718" s="118">
        <f>EXP(Overview!$F$21/Overview!$F$5-Overview!$F$21/('='!C1718+273.15))</f>
        <v>1.2060497570954571</v>
      </c>
      <c r="G1718" s="77">
        <f t="shared" si="159"/>
        <v>3.6123738548182751</v>
      </c>
      <c r="H1718" s="115">
        <f t="shared" si="160"/>
        <v>0.58823529411764708</v>
      </c>
      <c r="I1718" s="80">
        <f>IF((A1718-Overview!$F$43)/365=ROUND((A1718-Overview!$F$43)/365,0),I1717*0.05,I1717+U1717)</f>
        <v>19251.694006126101</v>
      </c>
      <c r="J1718" s="70">
        <f>IF(D1718&lt;Overview!$F$16,1,'='!G1718/Overview!$F$26)</f>
        <v>156.37982055490369</v>
      </c>
      <c r="K1718" s="71">
        <f>IF(D1718&lt;Overview!$F$17,'='!G1718/Overview!$F$26,Overview!$F$33)</f>
        <v>9.1428571428571423</v>
      </c>
      <c r="L1718" s="72">
        <f t="shared" si="161"/>
        <v>9.1428571428571423</v>
      </c>
      <c r="M1718" s="81">
        <f>MIN(1,Overview!$F$44*F1718*(G1718-Overview!$F$25)^2+0.2)</f>
        <v>1</v>
      </c>
      <c r="N1718" s="48">
        <f>L1718*F1718*Overview!$F$8</f>
        <v>0.12482270400293095</v>
      </c>
      <c r="O1718" s="48">
        <f>F1718*Overview!$F$6</f>
        <v>2.3686817229354781E-3</v>
      </c>
      <c r="P1718" s="122">
        <f>N1718*(H1718/G1718-(1+Overview!$F$35/'='!G1718)/(Overview!$F$37*Overview!$F$33))/('='!H1718+Overview!$F$36)</f>
        <v>2.6688843689420382E-4</v>
      </c>
      <c r="Q1718" s="128">
        <f>(N1718/G1718-P1718)*H1718*Overview!$F$29*'='!G1718^3</f>
        <v>860.71787303943483</v>
      </c>
      <c r="R1718" s="57">
        <f t="shared" si="156"/>
        <v>0</v>
      </c>
      <c r="S1718" s="58">
        <f t="shared" si="157"/>
        <v>3.2136693719664631E-4</v>
      </c>
      <c r="T1718" s="58">
        <f>IF(D1718&lt;Overview!$F$18,(1-Overview!$F$9)*'='!Q1718-'='!D1718*'='!O1718,0)</f>
        <v>0</v>
      </c>
      <c r="U1718" s="54">
        <f>IF(D1718&gt;=Overview!$F$18,(1-Overview!$F$9)*'='!Q1718-Overview!$F$18*'='!O1718,0)</f>
        <v>72.913669249828018</v>
      </c>
      <c r="V1718" s="2"/>
      <c r="W1718" s="112">
        <f>G1718/Overview!$F$19</f>
        <v>5.333491591345453</v>
      </c>
      <c r="X1718" s="60">
        <f>G1718^3*(1+H1718*Overview!$F$38)</f>
        <v>59.259237022296084</v>
      </c>
      <c r="Y1718" s="61">
        <f>G1718^3*Overview!$F$42*(1+Overview!$F$38*H1718)+I1718*Overview!$F$39/Overview!$F$40</f>
        <v>6.1699049442728544</v>
      </c>
    </row>
    <row r="1719" spans="1:25">
      <c r="A1719" s="34">
        <v>1716</v>
      </c>
      <c r="B1719">
        <v>1</v>
      </c>
      <c r="C1719">
        <v>24</v>
      </c>
      <c r="D1719" s="149">
        <f t="shared" si="158"/>
        <v>178.09744310451387</v>
      </c>
      <c r="E1719" s="125">
        <f>B1719/(B1719+Overview!$F$22)</f>
        <v>0.58823529411764708</v>
      </c>
      <c r="F1719" s="118">
        <f>EXP(Overview!$F$21/Overview!$F$5-Overview!$F$21/('='!C1719+273.15))</f>
        <v>1.2060497570954571</v>
      </c>
      <c r="G1719" s="77">
        <f t="shared" si="159"/>
        <v>3.6126952217554718</v>
      </c>
      <c r="H1719" s="115">
        <f t="shared" si="160"/>
        <v>0.58823529411764708</v>
      </c>
      <c r="I1719" s="80">
        <f>IF((A1719-Overview!$F$43)/365=ROUND((A1719-Overview!$F$43)/365,0),I1718*0.05,I1718+U1718)</f>
        <v>19324.60767537593</v>
      </c>
      <c r="J1719" s="70">
        <f>IF(D1719&lt;Overview!$F$16,1,'='!G1719/Overview!$F$26)</f>
        <v>156.39373254352691</v>
      </c>
      <c r="K1719" s="71">
        <f>IF(D1719&lt;Overview!$F$17,'='!G1719/Overview!$F$26,Overview!$F$33)</f>
        <v>9.1428571428571423</v>
      </c>
      <c r="L1719" s="72">
        <f t="shared" si="161"/>
        <v>9.1428571428571423</v>
      </c>
      <c r="M1719" s="81">
        <f>MIN(1,Overview!$F$44*F1719*(G1719-Overview!$F$25)^2+0.2)</f>
        <v>1</v>
      </c>
      <c r="N1719" s="48">
        <f>L1719*F1719*Overview!$F$8</f>
        <v>0.12482270400293095</v>
      </c>
      <c r="O1719" s="48">
        <f>F1719*Overview!$F$6</f>
        <v>2.3686817229354781E-3</v>
      </c>
      <c r="P1719" s="122">
        <f>N1719*(H1719/G1719-(1+Overview!$F$35/'='!G1719)/(Overview!$F$37*Overview!$F$33))/('='!H1719+Overview!$F$36)</f>
        <v>2.6636045358073356E-4</v>
      </c>
      <c r="Q1719" s="128">
        <f>(N1719/G1719-P1719)*H1719*Overview!$F$29*'='!G1719^3</f>
        <v>860.88368503894742</v>
      </c>
      <c r="R1719" s="57">
        <f t="shared" si="156"/>
        <v>0</v>
      </c>
      <c r="S1719" s="58">
        <f t="shared" si="157"/>
        <v>3.2075971263857873E-4</v>
      </c>
      <c r="T1719" s="58">
        <f>IF(D1719&lt;Overview!$F$18,(1-Overview!$F$9)*'='!Q1719-'='!D1719*'='!O1719,0)</f>
        <v>0</v>
      </c>
      <c r="U1719" s="54">
        <f>IF(D1719&gt;=Overview!$F$18,(1-Overview!$F$9)*'='!Q1719-Overview!$F$18*'='!O1719,0)</f>
        <v>72.927796432186497</v>
      </c>
      <c r="V1719" s="2"/>
      <c r="W1719" s="112">
        <f>G1719/Overview!$F$19</f>
        <v>5.3339660737567867</v>
      </c>
      <c r="X1719" s="60">
        <f>G1719^3*(1+H1719*Overview!$F$38)</f>
        <v>59.275054034478948</v>
      </c>
      <c r="Y1719" s="61">
        <f>G1719^3*Overview!$F$42*(1+Overview!$F$38*H1719)+I1719*Overview!$F$39/Overview!$F$40</f>
        <v>6.174496905723986</v>
      </c>
    </row>
    <row r="1720" spans="1:25">
      <c r="A1720" s="34">
        <v>1717</v>
      </c>
      <c r="B1720">
        <v>1</v>
      </c>
      <c r="C1720">
        <v>24</v>
      </c>
      <c r="D1720" s="149">
        <f t="shared" si="158"/>
        <v>178.09744310451387</v>
      </c>
      <c r="E1720" s="125">
        <f>B1720/(B1720+Overview!$F$22)</f>
        <v>0.58823529411764708</v>
      </c>
      <c r="F1720" s="118">
        <f>EXP(Overview!$F$21/Overview!$F$5-Overview!$F$21/('='!C1720+273.15))</f>
        <v>1.2060497570954571</v>
      </c>
      <c r="G1720" s="77">
        <f t="shared" si="159"/>
        <v>3.6130159814681102</v>
      </c>
      <c r="H1720" s="115">
        <f t="shared" si="160"/>
        <v>0.58823529411764708</v>
      </c>
      <c r="I1720" s="80">
        <f>IF((A1720-Overview!$F$43)/365=ROUND((A1720-Overview!$F$43)/365,0),I1719*0.05,I1719+U1719)</f>
        <v>19397.535471808118</v>
      </c>
      <c r="J1720" s="70">
        <f>IF(D1720&lt;Overview!$F$16,1,'='!G1720/Overview!$F$26)</f>
        <v>156.40761824537273</v>
      </c>
      <c r="K1720" s="71">
        <f>IF(D1720&lt;Overview!$F$17,'='!G1720/Overview!$F$26,Overview!$F$33)</f>
        <v>9.1428571428571423</v>
      </c>
      <c r="L1720" s="72">
        <f t="shared" si="161"/>
        <v>9.1428571428571423</v>
      </c>
      <c r="M1720" s="81">
        <f>MIN(1,Overview!$F$44*F1720*(G1720-Overview!$F$25)^2+0.2)</f>
        <v>1</v>
      </c>
      <c r="N1720" s="48">
        <f>L1720*F1720*Overview!$F$8</f>
        <v>0.12482270400293095</v>
      </c>
      <c r="O1720" s="48">
        <f>F1720*Overview!$F$6</f>
        <v>2.3686817229354781E-3</v>
      </c>
      <c r="P1720" s="122">
        <f>N1720*(H1720/G1720-(1+Overview!$F$35/'='!G1720)/(Overview!$F$37*Overview!$F$33))/('='!H1720+Overview!$F$36)</f>
        <v>2.6583356155360135E-4</v>
      </c>
      <c r="Q1720" s="128">
        <f>(N1720/G1720-P1720)*H1720*Overview!$F$29*'='!G1720^3</f>
        <v>861.04920181392492</v>
      </c>
      <c r="R1720" s="57">
        <f t="shared" si="156"/>
        <v>0</v>
      </c>
      <c r="S1720" s="58">
        <f t="shared" si="157"/>
        <v>3.2015363543458277E-4</v>
      </c>
      <c r="T1720" s="58">
        <f>IF(D1720&lt;Overview!$F$18,(1-Overview!$F$9)*'='!Q1720-'='!D1720*'='!O1720,0)</f>
        <v>0</v>
      </c>
      <c r="U1720" s="54">
        <f>IF(D1720&gt;=Overview!$F$18,(1-Overview!$F$9)*'='!Q1720-Overview!$F$18*'='!O1720,0)</f>
        <v>72.941898461414581</v>
      </c>
      <c r="V1720" s="2"/>
      <c r="W1720" s="112">
        <f>G1720/Overview!$F$19</f>
        <v>5.3344396596310499</v>
      </c>
      <c r="X1720" s="60">
        <f>G1720^3*(1+H1720*Overview!$F$38)</f>
        <v>59.290843966612435</v>
      </c>
      <c r="Y1720" s="61">
        <f>G1720^3*Overview!$F$42*(1+Overview!$F$38*H1720)+I1720*Overview!$F$39/Overview!$F$40</f>
        <v>6.179087043860962</v>
      </c>
    </row>
    <row r="1721" spans="1:25">
      <c r="A1721" s="34">
        <v>1718</v>
      </c>
      <c r="B1721">
        <v>1</v>
      </c>
      <c r="C1721">
        <v>24</v>
      </c>
      <c r="D1721" s="149">
        <f t="shared" si="158"/>
        <v>178.09744310451387</v>
      </c>
      <c r="E1721" s="125">
        <f>B1721/(B1721+Overview!$F$22)</f>
        <v>0.58823529411764708</v>
      </c>
      <c r="F1721" s="118">
        <f>EXP(Overview!$F$21/Overview!$F$5-Overview!$F$21/('='!C1721+273.15))</f>
        <v>1.2060497570954571</v>
      </c>
      <c r="G1721" s="77">
        <f t="shared" si="159"/>
        <v>3.6133361351035447</v>
      </c>
      <c r="H1721" s="115">
        <f t="shared" si="160"/>
        <v>0.58823529411764708</v>
      </c>
      <c r="I1721" s="80">
        <f>IF((A1721-Overview!$F$43)/365=ROUND((A1721-Overview!$F$43)/365,0),I1720*0.05,I1720+U1720)</f>
        <v>19470.477370269531</v>
      </c>
      <c r="J1721" s="70">
        <f>IF(D1721&lt;Overview!$F$16,1,'='!G1721/Overview!$F$26)</f>
        <v>156.42147771011017</v>
      </c>
      <c r="K1721" s="71">
        <f>IF(D1721&lt;Overview!$F$17,'='!G1721/Overview!$F$26,Overview!$F$33)</f>
        <v>9.1428571428571423</v>
      </c>
      <c r="L1721" s="72">
        <f t="shared" si="161"/>
        <v>9.1428571428571423</v>
      </c>
      <c r="M1721" s="81">
        <f>MIN(1,Overview!$F$44*F1721*(G1721-Overview!$F$25)^2+0.2)</f>
        <v>1</v>
      </c>
      <c r="N1721" s="48">
        <f>L1721*F1721*Overview!$F$8</f>
        <v>0.12482270400293095</v>
      </c>
      <c r="O1721" s="48">
        <f>F1721*Overview!$F$6</f>
        <v>2.3686817229354781E-3</v>
      </c>
      <c r="P1721" s="122">
        <f>N1721*(H1721/G1721-(1+Overview!$F$35/'='!G1721)/(Overview!$F$37*Overview!$F$33))/('='!H1721+Overview!$F$36)</f>
        <v>2.6530775837236323E-4</v>
      </c>
      <c r="Q1721" s="128">
        <f>(N1721/G1721-P1721)*H1721*Overview!$F$29*'='!G1721^3</f>
        <v>861.21442385453906</v>
      </c>
      <c r="R1721" s="57">
        <f t="shared" si="156"/>
        <v>0</v>
      </c>
      <c r="S1721" s="58">
        <f t="shared" si="157"/>
        <v>3.1954870341672668E-4</v>
      </c>
      <c r="T1721" s="58">
        <f>IF(D1721&lt;Overview!$F$18,(1-Overview!$F$9)*'='!Q1721-'='!D1721*'='!O1721,0)</f>
        <v>0</v>
      </c>
      <c r="U1721" s="54">
        <f>IF(D1721&gt;=Overview!$F$18,(1-Overview!$F$9)*'='!Q1721-Overview!$F$18*'='!O1721,0)</f>
        <v>72.955975379274904</v>
      </c>
      <c r="V1721" s="2"/>
      <c r="W1721" s="112">
        <f>G1721/Overview!$F$19</f>
        <v>5.334912350662254</v>
      </c>
      <c r="X1721" s="60">
        <f>G1721^3*(1+H1721*Overview!$F$38)</f>
        <v>59.306606859517736</v>
      </c>
      <c r="Y1721" s="61">
        <f>G1721^3*Overview!$F$42*(1+Overview!$F$38*H1721)+I1721*Overview!$F$39/Overview!$F$40</f>
        <v>6.1836753612646724</v>
      </c>
    </row>
    <row r="1722" spans="1:25">
      <c r="A1722" s="34">
        <v>1719</v>
      </c>
      <c r="B1722">
        <v>1</v>
      </c>
      <c r="C1722">
        <v>24</v>
      </c>
      <c r="D1722" s="149">
        <f t="shared" si="158"/>
        <v>178.09744310451387</v>
      </c>
      <c r="E1722" s="125">
        <f>B1722/(B1722+Overview!$F$22)</f>
        <v>0.58823529411764708</v>
      </c>
      <c r="F1722" s="118">
        <f>EXP(Overview!$F$21/Overview!$F$5-Overview!$F$21/('='!C1722+273.15))</f>
        <v>1.2060497570954571</v>
      </c>
      <c r="G1722" s="77">
        <f t="shared" si="159"/>
        <v>3.6136556838069613</v>
      </c>
      <c r="H1722" s="115">
        <f t="shared" si="160"/>
        <v>0.58823529411764708</v>
      </c>
      <c r="I1722" s="80">
        <f>IF((A1722-Overview!$F$43)/365=ROUND((A1722-Overview!$F$43)/365,0),I1721*0.05,I1721+U1721)</f>
        <v>19543.433345648806</v>
      </c>
      <c r="J1722" s="70">
        <f>IF(D1722&lt;Overview!$F$16,1,'='!G1722/Overview!$F$26)</f>
        <v>156.43531098731435</v>
      </c>
      <c r="K1722" s="71">
        <f>IF(D1722&lt;Overview!$F$17,'='!G1722/Overview!$F$26,Overview!$F$33)</f>
        <v>9.1428571428571423</v>
      </c>
      <c r="L1722" s="72">
        <f t="shared" si="161"/>
        <v>9.1428571428571423</v>
      </c>
      <c r="M1722" s="81">
        <f>MIN(1,Overview!$F$44*F1722*(G1722-Overview!$F$25)^2+0.2)</f>
        <v>1</v>
      </c>
      <c r="N1722" s="48">
        <f>L1722*F1722*Overview!$F$8</f>
        <v>0.12482270400293095</v>
      </c>
      <c r="O1722" s="48">
        <f>F1722*Overview!$F$6</f>
        <v>2.3686817229354781E-3</v>
      </c>
      <c r="P1722" s="122">
        <f>N1722*(H1722/G1722-(1+Overview!$F$35/'='!G1722)/(Overview!$F$37*Overview!$F$33))/('='!H1722+Overview!$F$36)</f>
        <v>2.647830416027649E-4</v>
      </c>
      <c r="Q1722" s="128">
        <f>(N1722/G1722-P1722)*H1722*Overview!$F$29*'='!G1722^3</f>
        <v>861.37935165028716</v>
      </c>
      <c r="R1722" s="57">
        <f t="shared" si="156"/>
        <v>0</v>
      </c>
      <c r="S1722" s="58">
        <f t="shared" si="157"/>
        <v>3.1894491442117549E-4</v>
      </c>
      <c r="T1722" s="58">
        <f>IF(D1722&lt;Overview!$F$18,(1-Overview!$F$9)*'='!Q1722-'='!D1722*'='!O1722,0)</f>
        <v>0</v>
      </c>
      <c r="U1722" s="54">
        <f>IF(D1722&gt;=Overview!$F$18,(1-Overview!$F$9)*'='!Q1722-Overview!$F$18*'='!O1722,0)</f>
        <v>72.970027227472642</v>
      </c>
      <c r="V1722" s="2"/>
      <c r="W1722" s="112">
        <f>G1722/Overview!$F$19</f>
        <v>5.3353841485412099</v>
      </c>
      <c r="X1722" s="60">
        <f>G1722^3*(1+H1722*Overview!$F$38)</f>
        <v>59.322342753976557</v>
      </c>
      <c r="Y1722" s="61">
        <f>G1722^3*Overview!$F$42*(1+Overview!$F$38*H1722)+I1722*Overview!$F$39/Overview!$F$40</f>
        <v>6.188261860514265</v>
      </c>
    </row>
    <row r="1723" spans="1:25">
      <c r="A1723" s="34">
        <v>1720</v>
      </c>
      <c r="B1723">
        <v>1</v>
      </c>
      <c r="C1723">
        <v>24</v>
      </c>
      <c r="D1723" s="149">
        <f t="shared" si="158"/>
        <v>178.09744310451387</v>
      </c>
      <c r="E1723" s="125">
        <f>B1723/(B1723+Overview!$F$22)</f>
        <v>0.58823529411764708</v>
      </c>
      <c r="F1723" s="118">
        <f>EXP(Overview!$F$21/Overview!$F$5-Overview!$F$21/('='!C1723+273.15))</f>
        <v>1.2060497570954571</v>
      </c>
      <c r="G1723" s="77">
        <f t="shared" si="159"/>
        <v>3.6139746287213823</v>
      </c>
      <c r="H1723" s="115">
        <f t="shared" si="160"/>
        <v>0.58823529411764708</v>
      </c>
      <c r="I1723" s="80">
        <f>IF((A1723-Overview!$F$43)/365=ROUND((A1723-Overview!$F$43)/365,0),I1722*0.05,I1722+U1722)</f>
        <v>19616.403372876277</v>
      </c>
      <c r="J1723" s="70">
        <f>IF(D1723&lt;Overview!$F$16,1,'='!G1723/Overview!$F$26)</f>
        <v>156.44911812646677</v>
      </c>
      <c r="K1723" s="71">
        <f>IF(D1723&lt;Overview!$F$17,'='!G1723/Overview!$F$26,Overview!$F$33)</f>
        <v>9.1428571428571423</v>
      </c>
      <c r="L1723" s="72">
        <f t="shared" si="161"/>
        <v>9.1428571428571423</v>
      </c>
      <c r="M1723" s="81">
        <f>MIN(1,Overview!$F$44*F1723*(G1723-Overview!$F$25)^2+0.2)</f>
        <v>1</v>
      </c>
      <c r="N1723" s="48">
        <f>L1723*F1723*Overview!$F$8</f>
        <v>0.12482270400293095</v>
      </c>
      <c r="O1723" s="48">
        <f>F1723*Overview!$F$6</f>
        <v>2.3686817229354781E-3</v>
      </c>
      <c r="P1723" s="122">
        <f>N1723*(H1723/G1723-(1+Overview!$F$35/'='!G1723)/(Overview!$F$37*Overview!$F$33))/('='!H1723+Overview!$F$36)</f>
        <v>2.6425940881672318E-4</v>
      </c>
      <c r="Q1723" s="128">
        <f>(N1723/G1723-P1723)*H1723*Overview!$F$29*'='!G1723^3</f>
        <v>861.54398568999272</v>
      </c>
      <c r="R1723" s="57">
        <f t="shared" si="156"/>
        <v>0</v>
      </c>
      <c r="S1723" s="58">
        <f t="shared" si="157"/>
        <v>3.1834226628818307E-4</v>
      </c>
      <c r="T1723" s="58">
        <f>IF(D1723&lt;Overview!$F$18,(1-Overview!$F$9)*'='!Q1723-'='!D1723*'='!O1723,0)</f>
        <v>0</v>
      </c>
      <c r="U1723" s="54">
        <f>IF(D1723&gt;=Overview!$F$18,(1-Overview!$F$9)*'='!Q1723-Overview!$F$18*'='!O1723,0)</f>
        <v>72.984054047655562</v>
      </c>
      <c r="V1723" s="2"/>
      <c r="W1723" s="112">
        <f>G1723/Overview!$F$19</f>
        <v>5.335855054955533</v>
      </c>
      <c r="X1723" s="60">
        <f>G1723^3*(1+H1723*Overview!$F$38)</f>
        <v>59.338051690731049</v>
      </c>
      <c r="Y1723" s="61">
        <f>G1723^3*Overview!$F$42*(1+Overview!$F$38*H1723)+I1723*Overview!$F$39/Overview!$F$40</f>
        <v>6.1928465441871454</v>
      </c>
    </row>
    <row r="1724" spans="1:25">
      <c r="A1724" s="34">
        <v>1721</v>
      </c>
      <c r="B1724">
        <v>1</v>
      </c>
      <c r="C1724">
        <v>24</v>
      </c>
      <c r="D1724" s="149">
        <f t="shared" si="158"/>
        <v>178.09744310451387</v>
      </c>
      <c r="E1724" s="125">
        <f>B1724/(B1724+Overview!$F$22)</f>
        <v>0.58823529411764708</v>
      </c>
      <c r="F1724" s="118">
        <f>EXP(Overview!$F$21/Overview!$F$5-Overview!$F$21/('='!C1724+273.15))</f>
        <v>1.2060497570954571</v>
      </c>
      <c r="G1724" s="77">
        <f t="shared" si="159"/>
        <v>3.6142929709876706</v>
      </c>
      <c r="H1724" s="115">
        <f t="shared" si="160"/>
        <v>0.58823529411764708</v>
      </c>
      <c r="I1724" s="80">
        <f>IF((A1724-Overview!$F$43)/365=ROUND((A1724-Overview!$F$43)/365,0),I1723*0.05,I1723+U1723)</f>
        <v>19689.387426923931</v>
      </c>
      <c r="J1724" s="70">
        <f>IF(D1724&lt;Overview!$F$16,1,'='!G1724/Overview!$F$26)</f>
        <v>156.46289917695543</v>
      </c>
      <c r="K1724" s="71">
        <f>IF(D1724&lt;Overview!$F$17,'='!G1724/Overview!$F$26,Overview!$F$33)</f>
        <v>9.1428571428571423</v>
      </c>
      <c r="L1724" s="72">
        <f t="shared" si="161"/>
        <v>9.1428571428571423</v>
      </c>
      <c r="M1724" s="81">
        <f>MIN(1,Overview!$F$44*F1724*(G1724-Overview!$F$25)^2+0.2)</f>
        <v>1</v>
      </c>
      <c r="N1724" s="48">
        <f>L1724*F1724*Overview!$F$8</f>
        <v>0.12482270400293095</v>
      </c>
      <c r="O1724" s="48">
        <f>F1724*Overview!$F$6</f>
        <v>2.3686817229354781E-3</v>
      </c>
      <c r="P1724" s="122">
        <f>N1724*(H1724/G1724-(1+Overview!$F$35/'='!G1724)/(Overview!$F$37*Overview!$F$33))/('='!H1724+Overview!$F$36)</f>
        <v>2.6373685759230493E-4</v>
      </c>
      <c r="Q1724" s="128">
        <f>(N1724/G1724-P1724)*H1724*Overview!$F$29*'='!G1724^3</f>
        <v>861.70832646180634</v>
      </c>
      <c r="R1724" s="57">
        <f t="shared" si="156"/>
        <v>0</v>
      </c>
      <c r="S1724" s="58">
        <f t="shared" si="157"/>
        <v>3.1774075686208131E-4</v>
      </c>
      <c r="T1724" s="58">
        <f>IF(D1724&lt;Overview!$F$18,(1-Overview!$F$9)*'='!Q1724-'='!D1724*'='!O1724,0)</f>
        <v>0</v>
      </c>
      <c r="U1724" s="54">
        <f>IF(D1724&gt;=Overview!$F$18,(1-Overview!$F$9)*'='!Q1724-Overview!$F$18*'='!O1724,0)</f>
        <v>72.998055881414075</v>
      </c>
      <c r="V1724" s="2"/>
      <c r="W1724" s="112">
        <f>G1724/Overview!$F$19</f>
        <v>5.3363250715896511</v>
      </c>
      <c r="X1724" s="60">
        <f>G1724^3*(1+H1724*Overview!$F$38)</f>
        <v>59.353733710483823</v>
      </c>
      <c r="Y1724" s="61">
        <f>G1724^3*Overview!$F$42*(1+Overview!$F$38*H1724)+I1724*Overview!$F$39/Overview!$F$40</f>
        <v>6.1974294148589655</v>
      </c>
    </row>
    <row r="1725" spans="1:25">
      <c r="A1725" s="34">
        <v>1722</v>
      </c>
      <c r="B1725">
        <v>1</v>
      </c>
      <c r="C1725">
        <v>24</v>
      </c>
      <c r="D1725" s="149">
        <f t="shared" si="158"/>
        <v>178.09744310451387</v>
      </c>
      <c r="E1725" s="125">
        <f>B1725/(B1725+Overview!$F$22)</f>
        <v>0.58823529411764708</v>
      </c>
      <c r="F1725" s="118">
        <f>EXP(Overview!$F$21/Overview!$F$5-Overview!$F$21/('='!C1725+273.15))</f>
        <v>1.2060497570954571</v>
      </c>
      <c r="G1725" s="77">
        <f t="shared" si="159"/>
        <v>3.6146107117445325</v>
      </c>
      <c r="H1725" s="115">
        <f t="shared" si="160"/>
        <v>0.58823529411764708</v>
      </c>
      <c r="I1725" s="80">
        <f>IF((A1725-Overview!$F$43)/365=ROUND((A1725-Overview!$F$43)/365,0),I1724*0.05,I1724+U1724)</f>
        <v>19762.385482805345</v>
      </c>
      <c r="J1725" s="70">
        <f>IF(D1725&lt;Overview!$F$16,1,'='!G1725/Overview!$F$26)</f>
        <v>156.476654188075</v>
      </c>
      <c r="K1725" s="71">
        <f>IF(D1725&lt;Overview!$F$17,'='!G1725/Overview!$F$26,Overview!$F$33)</f>
        <v>9.1428571428571423</v>
      </c>
      <c r="L1725" s="72">
        <f t="shared" si="161"/>
        <v>9.1428571428571423</v>
      </c>
      <c r="M1725" s="81">
        <f>MIN(1,Overview!$F$44*F1725*(G1725-Overview!$F$25)^2+0.2)</f>
        <v>1</v>
      </c>
      <c r="N1725" s="48">
        <f>L1725*F1725*Overview!$F$8</f>
        <v>0.12482270400293095</v>
      </c>
      <c r="O1725" s="48">
        <f>F1725*Overview!$F$6</f>
        <v>2.3686817229354781E-3</v>
      </c>
      <c r="P1725" s="122">
        <f>N1725*(H1725/G1725-(1+Overview!$F$35/'='!G1725)/(Overview!$F$37*Overview!$F$33))/('='!H1725+Overview!$F$36)</f>
        <v>2.6321538551371385E-4</v>
      </c>
      <c r="Q1725" s="128">
        <f>(N1725/G1725-P1725)*H1725*Overview!$F$29*'='!G1725^3</f>
        <v>861.87237445320432</v>
      </c>
      <c r="R1725" s="57">
        <f t="shared" si="156"/>
        <v>0</v>
      </c>
      <c r="S1725" s="58">
        <f t="shared" si="157"/>
        <v>3.1714038399127892E-4</v>
      </c>
      <c r="T1725" s="58">
        <f>IF(D1725&lt;Overview!$F$18,(1-Overview!$F$9)*'='!Q1725-'='!D1725*'='!O1725,0)</f>
        <v>0</v>
      </c>
      <c r="U1725" s="54">
        <f>IF(D1725&gt;=Overview!$F$18,(1-Overview!$F$9)*'='!Q1725-Overview!$F$18*'='!O1725,0)</f>
        <v>73.012032770281181</v>
      </c>
      <c r="V1725" s="2"/>
      <c r="W1725" s="112">
        <f>G1725/Overview!$F$19</f>
        <v>5.3367942001248077</v>
      </c>
      <c r="X1725" s="60">
        <f>G1725^3*(1+H1725*Overview!$F$38)</f>
        <v>59.369388853897775</v>
      </c>
      <c r="Y1725" s="61">
        <f>G1725^3*Overview!$F$42*(1+Overview!$F$38*H1725)+I1725*Overview!$F$39/Overview!$F$40</f>
        <v>6.2020104751036138</v>
      </c>
    </row>
    <row r="1726" spans="1:25">
      <c r="A1726" s="34">
        <v>1723</v>
      </c>
      <c r="B1726">
        <v>1</v>
      </c>
      <c r="C1726">
        <v>24</v>
      </c>
      <c r="D1726" s="149">
        <f t="shared" si="158"/>
        <v>178.09744310451387</v>
      </c>
      <c r="E1726" s="125">
        <f>B1726/(B1726+Overview!$F$22)</f>
        <v>0.58823529411764708</v>
      </c>
      <c r="F1726" s="118">
        <f>EXP(Overview!$F$21/Overview!$F$5-Overview!$F$21/('='!C1726+273.15))</f>
        <v>1.2060497570954571</v>
      </c>
      <c r="G1726" s="77">
        <f t="shared" si="159"/>
        <v>3.614927852128524</v>
      </c>
      <c r="H1726" s="115">
        <f t="shared" si="160"/>
        <v>0.58823529411764708</v>
      </c>
      <c r="I1726" s="80">
        <f>IF((A1726-Overview!$F$43)/365=ROUND((A1726-Overview!$F$43)/365,0),I1725*0.05,I1725+U1725)</f>
        <v>19835.397515575627</v>
      </c>
      <c r="J1726" s="70">
        <f>IF(D1726&lt;Overview!$F$16,1,'='!G1726/Overview!$F$26)</f>
        <v>156.49038320902702</v>
      </c>
      <c r="K1726" s="71">
        <f>IF(D1726&lt;Overview!$F$17,'='!G1726/Overview!$F$26,Overview!$F$33)</f>
        <v>9.1428571428571423</v>
      </c>
      <c r="L1726" s="72">
        <f t="shared" si="161"/>
        <v>9.1428571428571423</v>
      </c>
      <c r="M1726" s="81">
        <f>MIN(1,Overview!$F$44*F1726*(G1726-Overview!$F$25)^2+0.2)</f>
        <v>1</v>
      </c>
      <c r="N1726" s="48">
        <f>L1726*F1726*Overview!$F$8</f>
        <v>0.12482270400293095</v>
      </c>
      <c r="O1726" s="48">
        <f>F1726*Overview!$F$6</f>
        <v>2.3686817229354781E-3</v>
      </c>
      <c r="P1726" s="122">
        <f>N1726*(H1726/G1726-(1+Overview!$F$35/'='!G1726)/(Overview!$F$37*Overview!$F$33))/('='!H1726+Overview!$F$36)</f>
        <v>2.6269499017126822E-4</v>
      </c>
      <c r="Q1726" s="128">
        <f>(N1726/G1726-P1726)*H1726*Overview!$F$29*'='!G1726^3</f>
        <v>862.03613015099188</v>
      </c>
      <c r="R1726" s="57">
        <f t="shared" si="156"/>
        <v>0</v>
      </c>
      <c r="S1726" s="58">
        <f t="shared" si="157"/>
        <v>3.1654114552824878E-4</v>
      </c>
      <c r="T1726" s="58">
        <f>IF(D1726&lt;Overview!$F$18,(1-Overview!$F$9)*'='!Q1726-'='!D1726*'='!O1726,0)</f>
        <v>0</v>
      </c>
      <c r="U1726" s="54">
        <f>IF(D1726&gt;=Overview!$F$18,(1-Overview!$F$9)*'='!Q1726-Overview!$F$18*'='!O1726,0)</f>
        <v>73.025984755732679</v>
      </c>
      <c r="V1726" s="2"/>
      <c r="W1726" s="112">
        <f>G1726/Overview!$F$19</f>
        <v>5.3372624422390729</v>
      </c>
      <c r="X1726" s="60">
        <f>G1726^3*(1+H1726*Overview!$F$38)</f>
        <v>59.385017161596153</v>
      </c>
      <c r="Y1726" s="61">
        <f>G1726^3*Overview!$F$42*(1+Overview!$F$38*H1726)+I1726*Overview!$F$39/Overview!$F$40</f>
        <v>6.2065897274932125</v>
      </c>
    </row>
    <row r="1727" spans="1:25">
      <c r="A1727" s="34">
        <v>1724</v>
      </c>
      <c r="B1727">
        <v>1</v>
      </c>
      <c r="C1727">
        <v>24</v>
      </c>
      <c r="D1727" s="149">
        <f t="shared" si="158"/>
        <v>178.09744310451387</v>
      </c>
      <c r="E1727" s="125">
        <f>B1727/(B1727+Overview!$F$22)</f>
        <v>0.58823529411764708</v>
      </c>
      <c r="F1727" s="118">
        <f>EXP(Overview!$F$21/Overview!$F$5-Overview!$F$21/('='!C1727+273.15))</f>
        <v>1.2060497570954571</v>
      </c>
      <c r="G1727" s="77">
        <f t="shared" si="159"/>
        <v>3.6152443932740521</v>
      </c>
      <c r="H1727" s="115">
        <f t="shared" si="160"/>
        <v>0.58823529411764708</v>
      </c>
      <c r="I1727" s="80">
        <f>IF((A1727-Overview!$F$43)/365=ROUND((A1727-Overview!$F$43)/365,0),I1726*0.05,I1726+U1726)</f>
        <v>19908.423500331359</v>
      </c>
      <c r="J1727" s="70">
        <f>IF(D1727&lt;Overview!$F$16,1,'='!G1727/Overview!$F$26)</f>
        <v>156.50408628892001</v>
      </c>
      <c r="K1727" s="71">
        <f>IF(D1727&lt;Overview!$F$17,'='!G1727/Overview!$F$26,Overview!$F$33)</f>
        <v>9.1428571428571423</v>
      </c>
      <c r="L1727" s="72">
        <f t="shared" si="161"/>
        <v>9.1428571428571423</v>
      </c>
      <c r="M1727" s="81">
        <f>MIN(1,Overview!$F$44*F1727*(G1727-Overview!$F$25)^2+0.2)</f>
        <v>1</v>
      </c>
      <c r="N1727" s="48">
        <f>L1727*F1727*Overview!$F$8</f>
        <v>0.12482270400293095</v>
      </c>
      <c r="O1727" s="48">
        <f>F1727*Overview!$F$6</f>
        <v>2.3686817229354781E-3</v>
      </c>
      <c r="P1727" s="122">
        <f>N1727*(H1727/G1727-(1+Overview!$F$35/'='!G1727)/(Overview!$F$37*Overview!$F$33))/('='!H1727+Overview!$F$36)</f>
        <v>2.6217566916138263E-4</v>
      </c>
      <c r="Q1727" s="128">
        <f>(N1727/G1727-P1727)*H1727*Overview!$F$29*'='!G1727^3</f>
        <v>862.19959404129997</v>
      </c>
      <c r="R1727" s="57">
        <f t="shared" si="156"/>
        <v>0</v>
      </c>
      <c r="S1727" s="58">
        <f t="shared" si="157"/>
        <v>3.1594303932952044E-4</v>
      </c>
      <c r="T1727" s="58">
        <f>IF(D1727&lt;Overview!$F$18,(1-Overview!$F$9)*'='!Q1727-'='!D1727*'='!O1727,0)</f>
        <v>0</v>
      </c>
      <c r="U1727" s="54">
        <f>IF(D1727&gt;=Overview!$F$18,(1-Overview!$F$9)*'='!Q1727-Overview!$F$18*'='!O1727,0)</f>
        <v>73.039911879186931</v>
      </c>
      <c r="V1727" s="2"/>
      <c r="W1727" s="112">
        <f>G1727/Overview!$F$19</f>
        <v>5.3377297996073407</v>
      </c>
      <c r="X1727" s="60">
        <f>G1727^3*(1+H1727*Overview!$F$38)</f>
        <v>59.400618674162388</v>
      </c>
      <c r="Y1727" s="61">
        <f>G1727^3*Overview!$F$42*(1+Overview!$F$38*H1727)+I1727*Overview!$F$39/Overview!$F$40</f>
        <v>6.2111671745981045</v>
      </c>
    </row>
    <row r="1728" spans="1:25">
      <c r="A1728" s="34">
        <v>1725</v>
      </c>
      <c r="B1728">
        <v>1</v>
      </c>
      <c r="C1728">
        <v>24</v>
      </c>
      <c r="D1728" s="149">
        <f t="shared" si="158"/>
        <v>178.09744310451387</v>
      </c>
      <c r="E1728" s="125">
        <f>B1728/(B1728+Overview!$F$22)</f>
        <v>0.58823529411764708</v>
      </c>
      <c r="F1728" s="118">
        <f>EXP(Overview!$F$21/Overview!$F$5-Overview!$F$21/('='!C1728+273.15))</f>
        <v>1.2060497570954571</v>
      </c>
      <c r="G1728" s="77">
        <f t="shared" si="159"/>
        <v>3.6155603363133815</v>
      </c>
      <c r="H1728" s="115">
        <f t="shared" si="160"/>
        <v>0.58823529411764708</v>
      </c>
      <c r="I1728" s="80">
        <f>IF((A1728-Overview!$F$43)/365=ROUND((A1728-Overview!$F$43)/365,0),I1727*0.05,I1727+U1727)</f>
        <v>19981.463412210545</v>
      </c>
      <c r="J1728" s="70">
        <f>IF(D1728&lt;Overview!$F$16,1,'='!G1728/Overview!$F$26)</f>
        <v>156.51776347676977</v>
      </c>
      <c r="K1728" s="71">
        <f>IF(D1728&lt;Overview!$F$17,'='!G1728/Overview!$F$26,Overview!$F$33)</f>
        <v>9.1428571428571423</v>
      </c>
      <c r="L1728" s="72">
        <f t="shared" si="161"/>
        <v>9.1428571428571423</v>
      </c>
      <c r="M1728" s="81">
        <f>MIN(1,Overview!$F$44*F1728*(G1728-Overview!$F$25)^2+0.2)</f>
        <v>1</v>
      </c>
      <c r="N1728" s="48">
        <f>L1728*F1728*Overview!$F$8</f>
        <v>0.12482270400293095</v>
      </c>
      <c r="O1728" s="48">
        <f>F1728*Overview!$F$6</f>
        <v>2.3686817229354781E-3</v>
      </c>
      <c r="P1728" s="122">
        <f>N1728*(H1728/G1728-(1+Overview!$F$35/'='!G1728)/(Overview!$F$37*Overview!$F$33))/('='!H1728+Overview!$F$36)</f>
        <v>2.6165742008655191E-4</v>
      </c>
      <c r="Q1728" s="128">
        <f>(N1728/G1728-P1728)*H1728*Overview!$F$29*'='!G1728^3</f>
        <v>862.36276660958924</v>
      </c>
      <c r="R1728" s="57">
        <f t="shared" si="156"/>
        <v>0</v>
      </c>
      <c r="S1728" s="58">
        <f t="shared" si="157"/>
        <v>3.1534606325567515E-4</v>
      </c>
      <c r="T1728" s="58">
        <f>IF(D1728&lt;Overview!$F$18,(1-Overview!$F$9)*'='!Q1728-'='!D1728*'='!O1728,0)</f>
        <v>0</v>
      </c>
      <c r="U1728" s="54">
        <f>IF(D1728&gt;=Overview!$F$18,(1-Overview!$F$9)*'='!Q1728-Overview!$F$18*'='!O1728,0)</f>
        <v>73.053814182005183</v>
      </c>
      <c r="V1728" s="2"/>
      <c r="W1728" s="112">
        <f>G1728/Overview!$F$19</f>
        <v>5.338196273901346</v>
      </c>
      <c r="X1728" s="60">
        <f>G1728^3*(1+H1728*Overview!$F$38)</f>
        <v>59.416193432140112</v>
      </c>
      <c r="Y1728" s="61">
        <f>G1728^3*Overview!$F$42*(1+Overview!$F$38*H1728)+I1728*Overview!$F$39/Overview!$F$40</f>
        <v>6.2157428189868495</v>
      </c>
    </row>
    <row r="1729" spans="1:25">
      <c r="A1729" s="34">
        <v>1726</v>
      </c>
      <c r="B1729">
        <v>1</v>
      </c>
      <c r="C1729">
        <v>24</v>
      </c>
      <c r="D1729" s="149">
        <f t="shared" si="158"/>
        <v>178.09744310451387</v>
      </c>
      <c r="E1729" s="125">
        <f>B1729/(B1729+Overview!$F$22)</f>
        <v>0.58823529411764708</v>
      </c>
      <c r="F1729" s="118">
        <f>EXP(Overview!$F$21/Overview!$F$5-Overview!$F$21/('='!C1729+273.15))</f>
        <v>1.2060497570954571</v>
      </c>
      <c r="G1729" s="77">
        <f t="shared" si="159"/>
        <v>3.6158756823766374</v>
      </c>
      <c r="H1729" s="115">
        <f t="shared" si="160"/>
        <v>0.58823529411764708</v>
      </c>
      <c r="I1729" s="80">
        <f>IF((A1729-Overview!$F$43)/365=ROUND((A1729-Overview!$F$43)/365,0),I1728*0.05,I1728+U1728)</f>
        <v>20054.517226392549</v>
      </c>
      <c r="J1729" s="70">
        <f>IF(D1729&lt;Overview!$F$16,1,'='!G1729/Overview!$F$26)</f>
        <v>156.53141482149945</v>
      </c>
      <c r="K1729" s="71">
        <f>IF(D1729&lt;Overview!$F$17,'='!G1729/Overview!$F$26,Overview!$F$33)</f>
        <v>9.1428571428571423</v>
      </c>
      <c r="L1729" s="72">
        <f t="shared" si="161"/>
        <v>9.1428571428571423</v>
      </c>
      <c r="M1729" s="81">
        <f>MIN(1,Overview!$F$44*F1729*(G1729-Overview!$F$25)^2+0.2)</f>
        <v>1</v>
      </c>
      <c r="N1729" s="48">
        <f>L1729*F1729*Overview!$F$8</f>
        <v>0.12482270400293095</v>
      </c>
      <c r="O1729" s="48">
        <f>F1729*Overview!$F$6</f>
        <v>2.3686817229354781E-3</v>
      </c>
      <c r="P1729" s="122">
        <f>N1729*(H1729/G1729-(1+Overview!$F$35/'='!G1729)/(Overview!$F$37*Overview!$F$33))/('='!H1729+Overview!$F$36)</f>
        <v>2.6114024055533085E-4</v>
      </c>
      <c r="Q1729" s="128">
        <f>(N1729/G1729-P1729)*H1729*Overview!$F$29*'='!G1729^3</f>
        <v>862.52564834064742</v>
      </c>
      <c r="R1729" s="57">
        <f t="shared" si="156"/>
        <v>0</v>
      </c>
      <c r="S1729" s="58">
        <f t="shared" si="157"/>
        <v>3.1475021517133537E-4</v>
      </c>
      <c r="T1729" s="58">
        <f>IF(D1729&lt;Overview!$F$18,(1-Overview!$F$9)*'='!Q1729-'='!D1729*'='!O1729,0)</f>
        <v>0</v>
      </c>
      <c r="U1729" s="54">
        <f>IF(D1729&gt;=Overview!$F$18,(1-Overview!$F$9)*'='!Q1729-Overview!$F$18*'='!O1729,0)</f>
        <v>73.067691705491342</v>
      </c>
      <c r="V1729" s="2"/>
      <c r="W1729" s="112">
        <f>G1729/Overview!$F$19</f>
        <v>5.3386618667896606</v>
      </c>
      <c r="X1729" s="60">
        <f>G1729^3*(1+H1729*Overview!$F$38)</f>
        <v>59.431741476033096</v>
      </c>
      <c r="Y1729" s="61">
        <f>G1729^3*Overview!$F$42*(1+Overview!$F$38*H1729)+I1729*Overview!$F$39/Overview!$F$40</f>
        <v>6.2203166632262183</v>
      </c>
    </row>
    <row r="1730" spans="1:25">
      <c r="A1730" s="34">
        <v>1727</v>
      </c>
      <c r="B1730">
        <v>1</v>
      </c>
      <c r="C1730">
        <v>24</v>
      </c>
      <c r="D1730" s="149">
        <f t="shared" si="158"/>
        <v>178.09744310451387</v>
      </c>
      <c r="E1730" s="125">
        <f>B1730/(B1730+Overview!$F$22)</f>
        <v>0.58823529411764708</v>
      </c>
      <c r="F1730" s="118">
        <f>EXP(Overview!$F$21/Overview!$F$5-Overview!$F$21/('='!C1730+273.15))</f>
        <v>1.2060497570954571</v>
      </c>
      <c r="G1730" s="77">
        <f t="shared" si="159"/>
        <v>3.6161904325918086</v>
      </c>
      <c r="H1730" s="115">
        <f t="shared" si="160"/>
        <v>0.58823529411764708</v>
      </c>
      <c r="I1730" s="80">
        <f>IF((A1730-Overview!$F$43)/365=ROUND((A1730-Overview!$F$43)/365,0),I1729*0.05,I1729+U1729)</f>
        <v>20127.58491809804</v>
      </c>
      <c r="J1730" s="70">
        <f>IF(D1730&lt;Overview!$F$16,1,'='!G1730/Overview!$F$26)</f>
        <v>156.54504037193976</v>
      </c>
      <c r="K1730" s="71">
        <f>IF(D1730&lt;Overview!$F$17,'='!G1730/Overview!$F$26,Overview!$F$33)</f>
        <v>9.1428571428571423</v>
      </c>
      <c r="L1730" s="72">
        <f t="shared" si="161"/>
        <v>9.1428571428571423</v>
      </c>
      <c r="M1730" s="81">
        <f>MIN(1,Overview!$F$44*F1730*(G1730-Overview!$F$25)^2+0.2)</f>
        <v>1</v>
      </c>
      <c r="N1730" s="48">
        <f>L1730*F1730*Overview!$F$8</f>
        <v>0.12482270400293095</v>
      </c>
      <c r="O1730" s="48">
        <f>F1730*Overview!$F$6</f>
        <v>2.3686817229354781E-3</v>
      </c>
      <c r="P1730" s="122">
        <f>N1730*(H1730/G1730-(1+Overview!$F$35/'='!G1730)/(Overview!$F$37*Overview!$F$33))/('='!H1730+Overview!$F$36)</f>
        <v>2.6062412818231691E-4</v>
      </c>
      <c r="Q1730" s="128">
        <f>(N1730/G1730-P1730)*H1730*Overview!$F$29*'='!G1730^3</f>
        <v>862.68823971859183</v>
      </c>
      <c r="R1730" s="57">
        <f t="shared" si="156"/>
        <v>0</v>
      </c>
      <c r="S1730" s="58">
        <f t="shared" si="157"/>
        <v>3.1415549294515853E-4</v>
      </c>
      <c r="T1730" s="58">
        <f>IF(D1730&lt;Overview!$F$18,(1-Overview!$F$9)*'='!Q1730-'='!D1730*'='!O1730,0)</f>
        <v>0</v>
      </c>
      <c r="U1730" s="54">
        <f>IF(D1730&gt;=Overview!$F$18,(1-Overview!$F$9)*'='!Q1730-Overview!$F$18*'='!O1730,0)</f>
        <v>73.081544490892199</v>
      </c>
      <c r="V1730" s="2"/>
      <c r="W1730" s="112">
        <f>G1730/Overview!$F$19</f>
        <v>5.3391265799377061</v>
      </c>
      <c r="X1730" s="60">
        <f>G1730^3*(1+H1730*Overview!$F$38)</f>
        <v>59.447262846305165</v>
      </c>
      <c r="Y1730" s="61">
        <f>G1730^3*Overview!$F$42*(1+Overview!$F$38*H1730)+I1730*Overview!$F$39/Overview!$F$40</f>
        <v>6.2248887098811787</v>
      </c>
    </row>
    <row r="1731" spans="1:25">
      <c r="A1731" s="34">
        <v>1728</v>
      </c>
      <c r="B1731">
        <v>1</v>
      </c>
      <c r="C1731">
        <v>24</v>
      </c>
      <c r="D1731" s="149">
        <f t="shared" si="158"/>
        <v>178.09744310451387</v>
      </c>
      <c r="E1731" s="125">
        <f>B1731/(B1731+Overview!$F$22)</f>
        <v>0.58823529411764708</v>
      </c>
      <c r="F1731" s="118">
        <f>EXP(Overview!$F$21/Overview!$F$5-Overview!$F$21/('='!C1731+273.15))</f>
        <v>1.2060497570954571</v>
      </c>
      <c r="G1731" s="77">
        <f t="shared" si="159"/>
        <v>3.6165045880847537</v>
      </c>
      <c r="H1731" s="115">
        <f t="shared" si="160"/>
        <v>0.58823529411764708</v>
      </c>
      <c r="I1731" s="80">
        <f>IF((A1731-Overview!$F$43)/365=ROUND((A1731-Overview!$F$43)/365,0),I1730*0.05,I1730+U1730)</f>
        <v>20200.666462588932</v>
      </c>
      <c r="J1731" s="70">
        <f>IF(D1731&lt;Overview!$F$16,1,'='!G1731/Overview!$F$26)</f>
        <v>156.55864017682919</v>
      </c>
      <c r="K1731" s="71">
        <f>IF(D1731&lt;Overview!$F$17,'='!G1731/Overview!$F$26,Overview!$F$33)</f>
        <v>9.1428571428571423</v>
      </c>
      <c r="L1731" s="72">
        <f t="shared" si="161"/>
        <v>9.1428571428571423</v>
      </c>
      <c r="M1731" s="81">
        <f>MIN(1,Overview!$F$44*F1731*(G1731-Overview!$F$25)^2+0.2)</f>
        <v>1</v>
      </c>
      <c r="N1731" s="48">
        <f>L1731*F1731*Overview!$F$8</f>
        <v>0.12482270400293095</v>
      </c>
      <c r="O1731" s="48">
        <f>F1731*Overview!$F$6</f>
        <v>2.3686817229354781E-3</v>
      </c>
      <c r="P1731" s="122">
        <f>N1731*(H1731/G1731-(1+Overview!$F$35/'='!G1731)/(Overview!$F$37*Overview!$F$33))/('='!H1731+Overview!$F$36)</f>
        <v>2.6010908058813329E-4</v>
      </c>
      <c r="Q1731" s="128">
        <f>(N1731/G1731-P1731)*H1731*Overview!$F$29*'='!G1731^3</f>
        <v>862.85054122686836</v>
      </c>
      <c r="R1731" s="57">
        <f t="shared" ref="R1731:R1794" si="162">(E1731*M1731-H1731)*N1731/G1731</f>
        <v>0</v>
      </c>
      <c r="S1731" s="58">
        <f t="shared" ref="S1731:S1794" si="163">G1731*P1731/3</f>
        <v>3.1356189444983035E-4</v>
      </c>
      <c r="T1731" s="58">
        <f>IF(D1731&lt;Overview!$F$18,(1-Overview!$F$9)*'='!Q1731-'='!D1731*'='!O1731,0)</f>
        <v>0</v>
      </c>
      <c r="U1731" s="54">
        <f>IF(D1731&gt;=Overview!$F$18,(1-Overview!$F$9)*'='!Q1731-Overview!$F$18*'='!O1731,0)</f>
        <v>73.095372579397363</v>
      </c>
      <c r="V1731" s="2"/>
      <c r="W1731" s="112">
        <f>G1731/Overview!$F$19</f>
        <v>5.3395904150077564</v>
      </c>
      <c r="X1731" s="60">
        <f>G1731^3*(1+H1731*Overview!$F$38)</f>
        <v>59.462757583380117</v>
      </c>
      <c r="Y1731" s="61">
        <f>G1731^3*Overview!$F$42*(1+Overview!$F$38*H1731)+I1731*Overview!$F$39/Overview!$F$40</f>
        <v>6.2294589615148928</v>
      </c>
    </row>
    <row r="1732" spans="1:25">
      <c r="A1732" s="34">
        <v>1729</v>
      </c>
      <c r="B1732">
        <v>1</v>
      </c>
      <c r="C1732">
        <v>24</v>
      </c>
      <c r="D1732" s="149">
        <f t="shared" ref="D1732:D1795" si="164">D1731+T1731</f>
        <v>178.09744310451387</v>
      </c>
      <c r="E1732" s="125">
        <f>B1732/(B1732+Overview!$F$22)</f>
        <v>0.58823529411764708</v>
      </c>
      <c r="F1732" s="118">
        <f>EXP(Overview!$F$21/Overview!$F$5-Overview!$F$21/('='!C1732+273.15))</f>
        <v>1.2060497570954571</v>
      </c>
      <c r="G1732" s="77">
        <f t="shared" ref="G1732:G1795" si="165">G1731+S1731</f>
        <v>3.6168181499792036</v>
      </c>
      <c r="H1732" s="115">
        <f t="shared" ref="H1732:H1795" si="166">H1731+R1731</f>
        <v>0.58823529411764708</v>
      </c>
      <c r="I1732" s="80">
        <f>IF((A1732-Overview!$F$43)/365=ROUND((A1732-Overview!$F$43)/365,0),I1731*0.05,I1731+U1731)</f>
        <v>20273.76183516833</v>
      </c>
      <c r="J1732" s="70">
        <f>IF(D1732&lt;Overview!$F$16,1,'='!G1732/Overview!$F$26)</f>
        <v>156.57221428481401</v>
      </c>
      <c r="K1732" s="71">
        <f>IF(D1732&lt;Overview!$F$17,'='!G1732/Overview!$F$26,Overview!$F$33)</f>
        <v>9.1428571428571423</v>
      </c>
      <c r="L1732" s="72">
        <f t="shared" ref="L1732:L1795" si="167">IF(J1732=1,1,K1732)</f>
        <v>9.1428571428571423</v>
      </c>
      <c r="M1732" s="81">
        <f>MIN(1,Overview!$F$44*F1732*(G1732-Overview!$F$25)^2+0.2)</f>
        <v>1</v>
      </c>
      <c r="N1732" s="48">
        <f>L1732*F1732*Overview!$F$8</f>
        <v>0.12482270400293095</v>
      </c>
      <c r="O1732" s="48">
        <f>F1732*Overview!$F$6</f>
        <v>2.3686817229354781E-3</v>
      </c>
      <c r="P1732" s="122">
        <f>N1732*(H1732/G1732-(1+Overview!$F$35/'='!G1732)/(Overview!$F$37*Overview!$F$33))/('='!H1732+Overview!$F$36)</f>
        <v>2.5959509539940924E-4</v>
      </c>
      <c r="Q1732" s="128">
        <f>(N1732/G1732-P1732)*H1732*Overview!$F$29*'='!G1732^3</f>
        <v>863.01255334825225</v>
      </c>
      <c r="R1732" s="57">
        <f t="shared" si="162"/>
        <v>0</v>
      </c>
      <c r="S1732" s="58">
        <f t="shared" si="163"/>
        <v>3.1296941756205537E-4</v>
      </c>
      <c r="T1732" s="58">
        <f>IF(D1732&lt;Overview!$F$18,(1-Overview!$F$9)*'='!Q1732-'='!D1732*'='!O1732,0)</f>
        <v>0</v>
      </c>
      <c r="U1732" s="54">
        <f>IF(D1732&gt;=Overview!$F$18,(1-Overview!$F$9)*'='!Q1732-Overview!$F$18*'='!O1732,0)</f>
        <v>73.109176012139272</v>
      </c>
      <c r="V1732" s="2"/>
      <c r="W1732" s="112">
        <f>G1732/Overview!$F$19</f>
        <v>5.3400533736589448</v>
      </c>
      <c r="X1732" s="60">
        <f>G1732^3*(1+H1732*Overview!$F$38)</f>
        <v>59.478225727641778</v>
      </c>
      <c r="Y1732" s="61">
        <f>G1732^3*Overview!$F$42*(1+Overview!$F$38*H1732)+I1732*Overview!$F$39/Overview!$F$40</f>
        <v>6.2340274206887116</v>
      </c>
    </row>
    <row r="1733" spans="1:25">
      <c r="A1733" s="34">
        <v>1730</v>
      </c>
      <c r="B1733">
        <v>1</v>
      </c>
      <c r="C1733">
        <v>24</v>
      </c>
      <c r="D1733" s="149">
        <f t="shared" si="164"/>
        <v>178.09744310451387</v>
      </c>
      <c r="E1733" s="125">
        <f>B1733/(B1733+Overview!$F$22)</f>
        <v>0.58823529411764708</v>
      </c>
      <c r="F1733" s="118">
        <f>EXP(Overview!$F$21/Overview!$F$5-Overview!$F$21/('='!C1733+273.15))</f>
        <v>1.2060497570954571</v>
      </c>
      <c r="G1733" s="77">
        <f t="shared" si="165"/>
        <v>3.6171311193967655</v>
      </c>
      <c r="H1733" s="115">
        <f t="shared" si="166"/>
        <v>0.58823529411764708</v>
      </c>
      <c r="I1733" s="80">
        <f>IF((A1733-Overview!$F$43)/365=ROUND((A1733-Overview!$F$43)/365,0),I1732*0.05,I1732+U1732)</f>
        <v>20346.871011180468</v>
      </c>
      <c r="J1733" s="70">
        <f>IF(D1733&lt;Overview!$F$16,1,'='!G1733/Overview!$F$26)</f>
        <v>156.58576274444872</v>
      </c>
      <c r="K1733" s="71">
        <f>IF(D1733&lt;Overview!$F$17,'='!G1733/Overview!$F$26,Overview!$F$33)</f>
        <v>9.1428571428571423</v>
      </c>
      <c r="L1733" s="72">
        <f t="shared" si="167"/>
        <v>9.1428571428571423</v>
      </c>
      <c r="M1733" s="81">
        <f>MIN(1,Overview!$F$44*F1733*(G1733-Overview!$F$25)^2+0.2)</f>
        <v>1</v>
      </c>
      <c r="N1733" s="48">
        <f>L1733*F1733*Overview!$F$8</f>
        <v>0.12482270400293095</v>
      </c>
      <c r="O1733" s="48">
        <f>F1733*Overview!$F$6</f>
        <v>2.3686817229354781E-3</v>
      </c>
      <c r="P1733" s="122">
        <f>N1733*(H1733/G1733-(1+Overview!$F$35/'='!G1733)/(Overview!$F$37*Overview!$F$33))/('='!H1733+Overview!$F$36)</f>
        <v>2.5908217024876235E-4</v>
      </c>
      <c r="Q1733" s="128">
        <f>(N1733/G1733-P1733)*H1733*Overview!$F$29*'='!G1733^3</f>
        <v>863.1742765648487</v>
      </c>
      <c r="R1733" s="57">
        <f t="shared" si="162"/>
        <v>0</v>
      </c>
      <c r="S1733" s="58">
        <f t="shared" si="163"/>
        <v>3.1237806016254968E-4</v>
      </c>
      <c r="T1733" s="58">
        <f>IF(D1733&lt;Overview!$F$18,(1-Overview!$F$9)*'='!Q1733-'='!D1733*'='!O1733,0)</f>
        <v>0</v>
      </c>
      <c r="U1733" s="54">
        <f>IF(D1733&gt;=Overview!$F$18,(1-Overview!$F$9)*'='!Q1733-Overview!$F$18*'='!O1733,0)</f>
        <v>73.122954830193279</v>
      </c>
      <c r="V1733" s="2"/>
      <c r="W1733" s="112">
        <f>G1733/Overview!$F$19</f>
        <v>5.3405154575472693</v>
      </c>
      <c r="X1733" s="60">
        <f>G1733^3*(1+H1733*Overview!$F$38)</f>
        <v>59.493667319433811</v>
      </c>
      <c r="Y1733" s="61">
        <f>G1733^3*Overview!$F$42*(1+Overview!$F$38*H1733)+I1733*Overview!$F$39/Overview!$F$40</f>
        <v>6.2385940899621586</v>
      </c>
    </row>
    <row r="1734" spans="1:25">
      <c r="A1734" s="34">
        <v>1731</v>
      </c>
      <c r="B1734">
        <v>1</v>
      </c>
      <c r="C1734">
        <v>24</v>
      </c>
      <c r="D1734" s="149">
        <f t="shared" si="164"/>
        <v>178.09744310451387</v>
      </c>
      <c r="E1734" s="125">
        <f>B1734/(B1734+Overview!$F$22)</f>
        <v>0.58823529411764708</v>
      </c>
      <c r="F1734" s="118">
        <f>EXP(Overview!$F$21/Overview!$F$5-Overview!$F$21/('='!C1734+273.15))</f>
        <v>1.2060497570954571</v>
      </c>
      <c r="G1734" s="77">
        <f t="shared" si="165"/>
        <v>3.6174434974569278</v>
      </c>
      <c r="H1734" s="115">
        <f t="shared" si="166"/>
        <v>0.58823529411764708</v>
      </c>
      <c r="I1734" s="80">
        <f>IF((A1734-Overview!$F$43)/365=ROUND((A1734-Overview!$F$43)/365,0),I1733*0.05,I1733+U1733)</f>
        <v>20419.993966010661</v>
      </c>
      <c r="J1734" s="70">
        <f>IF(D1734&lt;Overview!$F$16,1,'='!G1734/Overview!$F$26)</f>
        <v>156.59928560419601</v>
      </c>
      <c r="K1734" s="71">
        <f>IF(D1734&lt;Overview!$F$17,'='!G1734/Overview!$F$26,Overview!$F$33)</f>
        <v>9.1428571428571423</v>
      </c>
      <c r="L1734" s="72">
        <f t="shared" si="167"/>
        <v>9.1428571428571423</v>
      </c>
      <c r="M1734" s="81">
        <f>MIN(1,Overview!$F$44*F1734*(G1734-Overview!$F$25)^2+0.2)</f>
        <v>1</v>
      </c>
      <c r="N1734" s="48">
        <f>L1734*F1734*Overview!$F$8</f>
        <v>0.12482270400293095</v>
      </c>
      <c r="O1734" s="48">
        <f>F1734*Overview!$F$6</f>
        <v>2.3686817229354781E-3</v>
      </c>
      <c r="P1734" s="122">
        <f>N1734*(H1734/G1734-(1+Overview!$F$35/'='!G1734)/(Overview!$F$37*Overview!$F$33))/('='!H1734+Overview!$F$36)</f>
        <v>2.5857030277478101E-4</v>
      </c>
      <c r="Q1734" s="128">
        <f>(N1734/G1734-P1734)*H1734*Overview!$F$29*'='!G1734^3</f>
        <v>863.33571135809314</v>
      </c>
      <c r="R1734" s="57">
        <f t="shared" si="162"/>
        <v>0</v>
      </c>
      <c r="S1734" s="58">
        <f t="shared" si="163"/>
        <v>3.1178782013603352E-4</v>
      </c>
      <c r="T1734" s="58">
        <f>IF(D1734&lt;Overview!$F$18,(1-Overview!$F$9)*'='!Q1734-'='!D1734*'='!O1734,0)</f>
        <v>0</v>
      </c>
      <c r="U1734" s="54">
        <f>IF(D1734&gt;=Overview!$F$18,(1-Overview!$F$9)*'='!Q1734-Overview!$F$18*'='!O1734,0)</f>
        <v>73.136709074577709</v>
      </c>
      <c r="V1734" s="2"/>
      <c r="W1734" s="112">
        <f>G1734/Overview!$F$19</f>
        <v>5.3409766683255979</v>
      </c>
      <c r="X1734" s="60">
        <f>G1734^3*(1+H1734*Overview!$F$38)</f>
        <v>59.509082399059771</v>
      </c>
      <c r="Y1734" s="61">
        <f>G1734^3*Overview!$F$42*(1+Overview!$F$38*H1734)+I1734*Overview!$F$39/Overview!$F$40</f>
        <v>6.2431589718929335</v>
      </c>
    </row>
    <row r="1735" spans="1:25">
      <c r="A1735" s="34">
        <v>1732</v>
      </c>
      <c r="B1735">
        <v>1</v>
      </c>
      <c r="C1735">
        <v>24</v>
      </c>
      <c r="D1735" s="149">
        <f t="shared" si="164"/>
        <v>178.09744310451387</v>
      </c>
      <c r="E1735" s="125">
        <f>B1735/(B1735+Overview!$F$22)</f>
        <v>0.58823529411764708</v>
      </c>
      <c r="F1735" s="118">
        <f>EXP(Overview!$F$21/Overview!$F$5-Overview!$F$21/('='!C1735+273.15))</f>
        <v>1.2060497570954571</v>
      </c>
      <c r="G1735" s="77">
        <f t="shared" si="165"/>
        <v>3.617755285277064</v>
      </c>
      <c r="H1735" s="115">
        <f t="shared" si="166"/>
        <v>0.58823529411764708</v>
      </c>
      <c r="I1735" s="80">
        <f>IF((A1735-Overview!$F$43)/365=ROUND((A1735-Overview!$F$43)/365,0),I1734*0.05,I1734+U1734)</f>
        <v>20493.130675085238</v>
      </c>
      <c r="J1735" s="70">
        <f>IF(D1735&lt;Overview!$F$16,1,'='!G1735/Overview!$F$26)</f>
        <v>156.61278291242701</v>
      </c>
      <c r="K1735" s="71">
        <f>IF(D1735&lt;Overview!$F$17,'='!G1735/Overview!$F$26,Overview!$F$33)</f>
        <v>9.1428571428571423</v>
      </c>
      <c r="L1735" s="72">
        <f t="shared" si="167"/>
        <v>9.1428571428571423</v>
      </c>
      <c r="M1735" s="81">
        <f>MIN(1,Overview!$F$44*F1735*(G1735-Overview!$F$25)^2+0.2)</f>
        <v>1</v>
      </c>
      <c r="N1735" s="48">
        <f>L1735*F1735*Overview!$F$8</f>
        <v>0.12482270400293095</v>
      </c>
      <c r="O1735" s="48">
        <f>F1735*Overview!$F$6</f>
        <v>2.3686817229354781E-3</v>
      </c>
      <c r="P1735" s="122">
        <f>N1735*(H1735/G1735-(1+Overview!$F$35/'='!G1735)/(Overview!$F$37*Overview!$F$33))/('='!H1735+Overview!$F$36)</f>
        <v>2.5805949062200856E-4</v>
      </c>
      <c r="Q1735" s="128">
        <f>(N1735/G1735-P1735)*H1735*Overview!$F$29*'='!G1735^3</f>
        <v>863.49685820875163</v>
      </c>
      <c r="R1735" s="57">
        <f t="shared" si="162"/>
        <v>0</v>
      </c>
      <c r="S1735" s="58">
        <f t="shared" si="163"/>
        <v>3.1119869537122615E-4</v>
      </c>
      <c r="T1735" s="58">
        <f>IF(D1735&lt;Overview!$F$18,(1-Overview!$F$9)*'='!Q1735-'='!D1735*'='!O1735,0)</f>
        <v>0</v>
      </c>
      <c r="U1735" s="54">
        <f>IF(D1735&gt;=Overview!$F$18,(1-Overview!$F$9)*'='!Q1735-Overview!$F$18*'='!O1735,0)</f>
        <v>73.150438786253815</v>
      </c>
      <c r="V1735" s="2"/>
      <c r="W1735" s="112">
        <f>G1735/Overview!$F$19</f>
        <v>5.3414370076436795</v>
      </c>
      <c r="X1735" s="60">
        <f>G1735^3*(1+H1735*Overview!$F$38)</f>
        <v>59.524471006783003</v>
      </c>
      <c r="Y1735" s="61">
        <f>G1735^3*Overview!$F$42*(1+Overview!$F$38*H1735)+I1735*Overview!$F$39/Overview!$F$40</f>
        <v>6.2477220690369011</v>
      </c>
    </row>
    <row r="1736" spans="1:25">
      <c r="A1736" s="34">
        <v>1733</v>
      </c>
      <c r="B1736">
        <v>1</v>
      </c>
      <c r="C1736">
        <v>24</v>
      </c>
      <c r="D1736" s="149">
        <f t="shared" si="164"/>
        <v>178.09744310451387</v>
      </c>
      <c r="E1736" s="125">
        <f>B1736/(B1736+Overview!$F$22)</f>
        <v>0.58823529411764708</v>
      </c>
      <c r="F1736" s="118">
        <f>EXP(Overview!$F$21/Overview!$F$5-Overview!$F$21/('='!C1736+273.15))</f>
        <v>1.2060497570954571</v>
      </c>
      <c r="G1736" s="77">
        <f t="shared" si="165"/>
        <v>3.6180664839724352</v>
      </c>
      <c r="H1736" s="115">
        <f t="shared" si="166"/>
        <v>0.58823529411764708</v>
      </c>
      <c r="I1736" s="80">
        <f>IF((A1736-Overview!$F$43)/365=ROUND((A1736-Overview!$F$43)/365,0),I1735*0.05,I1735+U1735)</f>
        <v>20566.281113871493</v>
      </c>
      <c r="J1736" s="70">
        <f>IF(D1736&lt;Overview!$F$16,1,'='!G1736/Overview!$F$26)</f>
        <v>156.62625471742143</v>
      </c>
      <c r="K1736" s="71">
        <f>IF(D1736&lt;Overview!$F$17,'='!G1736/Overview!$F$26,Overview!$F$33)</f>
        <v>9.1428571428571423</v>
      </c>
      <c r="L1736" s="72">
        <f t="shared" si="167"/>
        <v>9.1428571428571423</v>
      </c>
      <c r="M1736" s="81">
        <f>MIN(1,Overview!$F$44*F1736*(G1736-Overview!$F$25)^2+0.2)</f>
        <v>1</v>
      </c>
      <c r="N1736" s="48">
        <f>L1736*F1736*Overview!$F$8</f>
        <v>0.12482270400293095</v>
      </c>
      <c r="O1736" s="48">
        <f>F1736*Overview!$F$6</f>
        <v>2.3686817229354781E-3</v>
      </c>
      <c r="P1736" s="122">
        <f>N1736*(H1736/G1736-(1+Overview!$F$35/'='!G1736)/(Overview!$F$37*Overview!$F$33))/('='!H1736+Overview!$F$36)</f>
        <v>2.5754973144092149E-4</v>
      </c>
      <c r="Q1736" s="128">
        <f>(N1736/G1736-P1736)*H1736*Overview!$F$29*'='!G1736^3</f>
        <v>863.65771759692029</v>
      </c>
      <c r="R1736" s="57">
        <f t="shared" si="162"/>
        <v>0</v>
      </c>
      <c r="S1736" s="58">
        <f t="shared" si="163"/>
        <v>3.1061068376083328E-4</v>
      </c>
      <c r="T1736" s="58">
        <f>IF(D1736&lt;Overview!$F$18,(1-Overview!$F$9)*'='!Q1736-'='!D1736*'='!O1736,0)</f>
        <v>0</v>
      </c>
      <c r="U1736" s="54">
        <f>IF(D1736&gt;=Overview!$F$18,(1-Overview!$F$9)*'='!Q1736-Overview!$F$18*'='!O1736,0)</f>
        <v>73.164144006125781</v>
      </c>
      <c r="V1736" s="2"/>
      <c r="W1736" s="112">
        <f>G1736/Overview!$F$19</f>
        <v>5.3418964771481399</v>
      </c>
      <c r="X1736" s="60">
        <f>G1736^3*(1+H1736*Overview!$F$38)</f>
        <v>59.539833182826548</v>
      </c>
      <c r="Y1736" s="61">
        <f>G1736^3*Overview!$F$42*(1+Overview!$F$38*H1736)+I1736*Overview!$F$39/Overview!$F$40</f>
        <v>6.2522833839480771</v>
      </c>
    </row>
    <row r="1737" spans="1:25">
      <c r="A1737" s="34">
        <v>1734</v>
      </c>
      <c r="B1737">
        <v>1</v>
      </c>
      <c r="C1737">
        <v>24</v>
      </c>
      <c r="D1737" s="149">
        <f t="shared" si="164"/>
        <v>178.09744310451387</v>
      </c>
      <c r="E1737" s="125">
        <f>B1737/(B1737+Overview!$F$22)</f>
        <v>0.58823529411764708</v>
      </c>
      <c r="F1737" s="118">
        <f>EXP(Overview!$F$21/Overview!$F$5-Overview!$F$21/('='!C1737+273.15))</f>
        <v>1.2060497570954571</v>
      </c>
      <c r="G1737" s="77">
        <f t="shared" si="165"/>
        <v>3.6183770946561959</v>
      </c>
      <c r="H1737" s="115">
        <f t="shared" si="166"/>
        <v>0.58823529411764708</v>
      </c>
      <c r="I1737" s="80">
        <f>IF((A1737-Overview!$F$43)/365=ROUND((A1737-Overview!$F$43)/365,0),I1736*0.05,I1736+U1736)</f>
        <v>20639.445257877618</v>
      </c>
      <c r="J1737" s="70">
        <f>IF(D1737&lt;Overview!$F$16,1,'='!G1737/Overview!$F$26)</f>
        <v>156.63970106736781</v>
      </c>
      <c r="K1737" s="71">
        <f>IF(D1737&lt;Overview!$F$17,'='!G1737/Overview!$F$26,Overview!$F$33)</f>
        <v>9.1428571428571423</v>
      </c>
      <c r="L1737" s="72">
        <f t="shared" si="167"/>
        <v>9.1428571428571423</v>
      </c>
      <c r="M1737" s="81">
        <f>MIN(1,Overview!$F$44*F1737*(G1737-Overview!$F$25)^2+0.2)</f>
        <v>1</v>
      </c>
      <c r="N1737" s="48">
        <f>L1737*F1737*Overview!$F$8</f>
        <v>0.12482270400293095</v>
      </c>
      <c r="O1737" s="48">
        <f>F1737*Overview!$F$6</f>
        <v>2.3686817229354781E-3</v>
      </c>
      <c r="P1737" s="122">
        <f>N1737*(H1737/G1737-(1+Overview!$F$35/'='!G1737)/(Overview!$F$37*Overview!$F$33))/('='!H1737+Overview!$F$36)</f>
        <v>2.5704102288791488E-4</v>
      </c>
      <c r="Q1737" s="128">
        <f>(N1737/G1737-P1737)*H1737*Overview!$F$29*'='!G1737^3</f>
        <v>863.81829000202754</v>
      </c>
      <c r="R1737" s="57">
        <f t="shared" si="162"/>
        <v>0</v>
      </c>
      <c r="S1737" s="58">
        <f t="shared" si="163"/>
        <v>3.1002378320154337E-4</v>
      </c>
      <c r="T1737" s="58">
        <f>IF(D1737&lt;Overview!$F$18,(1-Overview!$F$9)*'='!Q1737-'='!D1737*'='!O1737,0)</f>
        <v>0</v>
      </c>
      <c r="U1737" s="54">
        <f>IF(D1737&gt;=Overview!$F$18,(1-Overview!$F$9)*'='!Q1737-Overview!$F$18*'='!O1737,0)</f>
        <v>73.177824775040918</v>
      </c>
      <c r="V1737" s="2"/>
      <c r="W1737" s="112">
        <f>G1737/Overview!$F$19</f>
        <v>5.3423550784824982</v>
      </c>
      <c r="X1737" s="60">
        <f>G1737^3*(1+H1737*Overview!$F$38)</f>
        <v>59.555168967373199</v>
      </c>
      <c r="Y1737" s="61">
        <f>G1737^3*Overview!$F$42*(1+Overview!$F$38*H1737)+I1737*Overview!$F$39/Overview!$F$40</f>
        <v>6.2568429191786326</v>
      </c>
    </row>
    <row r="1738" spans="1:25">
      <c r="A1738" s="34">
        <v>1735</v>
      </c>
      <c r="B1738">
        <v>1</v>
      </c>
      <c r="C1738">
        <v>24</v>
      </c>
      <c r="D1738" s="149">
        <f t="shared" si="164"/>
        <v>178.09744310451387</v>
      </c>
      <c r="E1738" s="125">
        <f>B1738/(B1738+Overview!$F$22)</f>
        <v>0.58823529411764708</v>
      </c>
      <c r="F1738" s="118">
        <f>EXP(Overview!$F$21/Overview!$F$5-Overview!$F$21/('='!C1738+273.15))</f>
        <v>1.2060497570954571</v>
      </c>
      <c r="G1738" s="77">
        <f t="shared" si="165"/>
        <v>3.6186871184393974</v>
      </c>
      <c r="H1738" s="115">
        <f t="shared" si="166"/>
        <v>0.58823529411764708</v>
      </c>
      <c r="I1738" s="80">
        <f>IF((A1738-Overview!$F$43)/365=ROUND((A1738-Overview!$F$43)/365,0),I1737*0.05,I1737+U1737)</f>
        <v>20712.623082652659</v>
      </c>
      <c r="J1738" s="70">
        <f>IF(D1738&lt;Overview!$F$16,1,'='!G1738/Overview!$F$26)</f>
        <v>156.65312201036352</v>
      </c>
      <c r="K1738" s="71">
        <f>IF(D1738&lt;Overview!$F$17,'='!G1738/Overview!$F$26,Overview!$F$33)</f>
        <v>9.1428571428571423</v>
      </c>
      <c r="L1738" s="72">
        <f t="shared" si="167"/>
        <v>9.1428571428571423</v>
      </c>
      <c r="M1738" s="81">
        <f>MIN(1,Overview!$F$44*F1738*(G1738-Overview!$F$25)^2+0.2)</f>
        <v>1</v>
      </c>
      <c r="N1738" s="48">
        <f>L1738*F1738*Overview!$F$8</f>
        <v>0.12482270400293095</v>
      </c>
      <c r="O1738" s="48">
        <f>F1738*Overview!$F$6</f>
        <v>2.3686817229354781E-3</v>
      </c>
      <c r="P1738" s="122">
        <f>N1738*(H1738/G1738-(1+Overview!$F$35/'='!G1738)/(Overview!$F$37*Overview!$F$33))/('='!H1738+Overview!$F$36)</f>
        <v>2.5653336262528573E-4</v>
      </c>
      <c r="Q1738" s="128">
        <f>(N1738/G1738-P1738)*H1738*Overview!$F$29*'='!G1738^3</f>
        <v>863.97857590283309</v>
      </c>
      <c r="R1738" s="57">
        <f t="shared" si="162"/>
        <v>0</v>
      </c>
      <c r="S1738" s="58">
        <f t="shared" si="163"/>
        <v>3.0943799159402144E-4</v>
      </c>
      <c r="T1738" s="58">
        <f>IF(D1738&lt;Overview!$F$18,(1-Overview!$F$9)*'='!Q1738-'='!D1738*'='!O1738,0)</f>
        <v>0</v>
      </c>
      <c r="U1738" s="54">
        <f>IF(D1738&gt;=Overview!$F$18,(1-Overview!$F$9)*'='!Q1738-Overview!$F$18*'='!O1738,0)</f>
        <v>73.191481133789551</v>
      </c>
      <c r="V1738" s="2"/>
      <c r="W1738" s="112">
        <f>G1738/Overview!$F$19</f>
        <v>5.342812813287166</v>
      </c>
      <c r="X1738" s="60">
        <f>G1738^3*(1+H1738*Overview!$F$38)</f>
        <v>59.570478400565356</v>
      </c>
      <c r="Y1738" s="61">
        <f>G1738^3*Overview!$F$42*(1+Overview!$F$38*H1738)+I1738*Overview!$F$39/Overview!$F$40</f>
        <v>6.2614006772788793</v>
      </c>
    </row>
    <row r="1739" spans="1:25">
      <c r="A1739" s="34">
        <v>1736</v>
      </c>
      <c r="B1739">
        <v>1</v>
      </c>
      <c r="C1739">
        <v>24</v>
      </c>
      <c r="D1739" s="149">
        <f t="shared" si="164"/>
        <v>178.09744310451387</v>
      </c>
      <c r="E1739" s="125">
        <f>B1739/(B1739+Overview!$F$22)</f>
        <v>0.58823529411764708</v>
      </c>
      <c r="F1739" s="118">
        <f>EXP(Overview!$F$21/Overview!$F$5-Overview!$F$21/('='!C1739+273.15))</f>
        <v>1.2060497570954571</v>
      </c>
      <c r="G1739" s="77">
        <f t="shared" si="165"/>
        <v>3.6189965564309916</v>
      </c>
      <c r="H1739" s="115">
        <f t="shared" si="166"/>
        <v>0.58823529411764708</v>
      </c>
      <c r="I1739" s="80">
        <f>IF((A1739-Overview!$F$43)/365=ROUND((A1739-Overview!$F$43)/365,0),I1738*0.05,I1738+U1738)</f>
        <v>20785.814563786447</v>
      </c>
      <c r="J1739" s="70">
        <f>IF(D1739&lt;Overview!$F$16,1,'='!G1739/Overview!$F$26)</f>
        <v>156.66651759441524</v>
      </c>
      <c r="K1739" s="71">
        <f>IF(D1739&lt;Overview!$F$17,'='!G1739/Overview!$F$26,Overview!$F$33)</f>
        <v>9.1428571428571423</v>
      </c>
      <c r="L1739" s="72">
        <f t="shared" si="167"/>
        <v>9.1428571428571423</v>
      </c>
      <c r="M1739" s="81">
        <f>MIN(1,Overview!$F$44*F1739*(G1739-Overview!$F$25)^2+0.2)</f>
        <v>1</v>
      </c>
      <c r="N1739" s="48">
        <f>L1739*F1739*Overview!$F$8</f>
        <v>0.12482270400293095</v>
      </c>
      <c r="O1739" s="48">
        <f>F1739*Overview!$F$6</f>
        <v>2.3686817229354781E-3</v>
      </c>
      <c r="P1739" s="122">
        <f>N1739*(H1739/G1739-(1+Overview!$F$35/'='!G1739)/(Overview!$F$37*Overview!$F$33))/('='!H1739+Overview!$F$36)</f>
        <v>2.5602674832121019E-4</v>
      </c>
      <c r="Q1739" s="128">
        <f>(N1739/G1739-P1739)*H1739*Overview!$F$29*'='!G1739^3</f>
        <v>864.13857577742874</v>
      </c>
      <c r="R1739" s="57">
        <f t="shared" si="162"/>
        <v>0</v>
      </c>
      <c r="S1739" s="58">
        <f t="shared" si="163"/>
        <v>3.0885330684289462E-4</v>
      </c>
      <c r="T1739" s="58">
        <f>IF(D1739&lt;Overview!$F$18,(1-Overview!$F$9)*'='!Q1739-'='!D1739*'='!O1739,0)</f>
        <v>0</v>
      </c>
      <c r="U1739" s="54">
        <f>IF(D1739&gt;=Overview!$F$18,(1-Overview!$F$9)*'='!Q1739-Overview!$F$18*'='!O1739,0)</f>
        <v>73.205113123105107</v>
      </c>
      <c r="V1739" s="2"/>
      <c r="W1739" s="112">
        <f>G1739/Overview!$F$19</f>
        <v>5.3432696831994564</v>
      </c>
      <c r="X1739" s="60">
        <f>G1739^3*(1+H1739*Overview!$F$38)</f>
        <v>59.585761522505052</v>
      </c>
      <c r="Y1739" s="61">
        <f>G1739^3*Overview!$F$42*(1+Overview!$F$38*H1739)+I1739*Overview!$F$39/Overview!$F$40</f>
        <v>6.265956660797265</v>
      </c>
    </row>
    <row r="1740" spans="1:25">
      <c r="A1740" s="34">
        <v>1737</v>
      </c>
      <c r="B1740">
        <v>1</v>
      </c>
      <c r="C1740">
        <v>24</v>
      </c>
      <c r="D1740" s="149">
        <f t="shared" si="164"/>
        <v>178.09744310451387</v>
      </c>
      <c r="E1740" s="125">
        <f>B1740/(B1740+Overview!$F$22)</f>
        <v>0.58823529411764708</v>
      </c>
      <c r="F1740" s="118">
        <f>EXP(Overview!$F$21/Overview!$F$5-Overview!$F$21/('='!C1740+273.15))</f>
        <v>1.2060497570954571</v>
      </c>
      <c r="G1740" s="77">
        <f t="shared" si="165"/>
        <v>3.6193054097378345</v>
      </c>
      <c r="H1740" s="115">
        <f t="shared" si="166"/>
        <v>0.58823529411764708</v>
      </c>
      <c r="I1740" s="80">
        <f>IF((A1740-Overview!$F$43)/365=ROUND((A1740-Overview!$F$43)/365,0),I1739*0.05,I1739+U1739)</f>
        <v>20859.019676909553</v>
      </c>
      <c r="J1740" s="70">
        <f>IF(D1740&lt;Overview!$F$16,1,'='!G1740/Overview!$F$26)</f>
        <v>156.67988786743874</v>
      </c>
      <c r="K1740" s="71">
        <f>IF(D1740&lt;Overview!$F$17,'='!G1740/Overview!$F$26,Overview!$F$33)</f>
        <v>9.1428571428571423</v>
      </c>
      <c r="L1740" s="72">
        <f t="shared" si="167"/>
        <v>9.1428571428571423</v>
      </c>
      <c r="M1740" s="81">
        <f>MIN(1,Overview!$F$44*F1740*(G1740-Overview!$F$25)^2+0.2)</f>
        <v>1</v>
      </c>
      <c r="N1740" s="48">
        <f>L1740*F1740*Overview!$F$8</f>
        <v>0.12482270400293095</v>
      </c>
      <c r="O1740" s="48">
        <f>F1740*Overview!$F$6</f>
        <v>2.3686817229354781E-3</v>
      </c>
      <c r="P1740" s="122">
        <f>N1740*(H1740/G1740-(1+Overview!$F$35/'='!G1740)/(Overview!$F$37*Overview!$F$33))/('='!H1740+Overview!$F$36)</f>
        <v>2.555211776497328E-4</v>
      </c>
      <c r="Q1740" s="128">
        <f>(N1740/G1740-P1740)*H1740*Overview!$F$29*'='!G1740^3</f>
        <v>864.29829010323874</v>
      </c>
      <c r="R1740" s="57">
        <f t="shared" si="162"/>
        <v>0</v>
      </c>
      <c r="S1740" s="58">
        <f t="shared" si="163"/>
        <v>3.082697268567534E-4</v>
      </c>
      <c r="T1740" s="58">
        <f>IF(D1740&lt;Overview!$F$18,(1-Overview!$F$9)*'='!Q1740-'='!D1740*'='!O1740,0)</f>
        <v>0</v>
      </c>
      <c r="U1740" s="54">
        <f>IF(D1740&gt;=Overview!$F$18,(1-Overview!$F$9)*'='!Q1740-Overview!$F$18*'='!O1740,0)</f>
        <v>73.218720783664111</v>
      </c>
      <c r="V1740" s="2"/>
      <c r="W1740" s="112">
        <f>G1740/Overview!$F$19</f>
        <v>5.3437256898535868</v>
      </c>
      <c r="X1740" s="60">
        <f>G1740^3*(1+H1740*Overview!$F$38)</f>
        <v>59.601018373253794</v>
      </c>
      <c r="Y1740" s="61">
        <f>G1740^3*Overview!$F$42*(1+Overview!$F$38*H1740)+I1740*Overview!$F$39/Overview!$F$40</f>
        <v>6.2705108722803651</v>
      </c>
    </row>
    <row r="1741" spans="1:25">
      <c r="A1741" s="34">
        <v>1738</v>
      </c>
      <c r="B1741">
        <v>1</v>
      </c>
      <c r="C1741">
        <v>24</v>
      </c>
      <c r="D1741" s="149">
        <f t="shared" si="164"/>
        <v>178.09744310451387</v>
      </c>
      <c r="E1741" s="125">
        <f>B1741/(B1741+Overview!$F$22)</f>
        <v>0.58823529411764708</v>
      </c>
      <c r="F1741" s="118">
        <f>EXP(Overview!$F$21/Overview!$F$5-Overview!$F$21/('='!C1741+273.15))</f>
        <v>1.2060497570954571</v>
      </c>
      <c r="G1741" s="77">
        <f t="shared" si="165"/>
        <v>3.6196136794646914</v>
      </c>
      <c r="H1741" s="115">
        <f t="shared" si="166"/>
        <v>0.58823529411764708</v>
      </c>
      <c r="I1741" s="80">
        <f>IF((A1741-Overview!$F$43)/365=ROUND((A1741-Overview!$F$43)/365,0),I1740*0.05,I1740+U1740)</f>
        <v>20932.238397693218</v>
      </c>
      <c r="J1741" s="70">
        <f>IF(D1741&lt;Overview!$F$16,1,'='!G1741/Overview!$F$26)</f>
        <v>156.69323287725936</v>
      </c>
      <c r="K1741" s="71">
        <f>IF(D1741&lt;Overview!$F$17,'='!G1741/Overview!$F$26,Overview!$F$33)</f>
        <v>9.1428571428571423</v>
      </c>
      <c r="L1741" s="72">
        <f t="shared" si="167"/>
        <v>9.1428571428571423</v>
      </c>
      <c r="M1741" s="81">
        <f>MIN(1,Overview!$F$44*F1741*(G1741-Overview!$F$25)^2+0.2)</f>
        <v>1</v>
      </c>
      <c r="N1741" s="48">
        <f>L1741*F1741*Overview!$F$8</f>
        <v>0.12482270400293095</v>
      </c>
      <c r="O1741" s="48">
        <f>F1741*Overview!$F$6</f>
        <v>2.3686817229354781E-3</v>
      </c>
      <c r="P1741" s="122">
        <f>N1741*(H1741/G1741-(1+Overview!$F$35/'='!G1741)/(Overview!$F$37*Overview!$F$33))/('='!H1741+Overview!$F$36)</f>
        <v>2.5501664829074487E-4</v>
      </c>
      <c r="Q1741" s="128">
        <f>(N1741/G1741-P1741)*H1741*Overview!$F$29*'='!G1741^3</f>
        <v>864.45771935701964</v>
      </c>
      <c r="R1741" s="57">
        <f t="shared" si="162"/>
        <v>0</v>
      </c>
      <c r="S1741" s="58">
        <f t="shared" si="163"/>
        <v>3.0768724954813873E-4</v>
      </c>
      <c r="T1741" s="58">
        <f>IF(D1741&lt;Overview!$F$18,(1-Overview!$F$9)*'='!Q1741-'='!D1741*'='!O1741,0)</f>
        <v>0</v>
      </c>
      <c r="U1741" s="54">
        <f>IF(D1741&gt;=Overview!$F$18,(1-Overview!$F$9)*'='!Q1741-Overview!$F$18*'='!O1741,0)</f>
        <v>73.232304156086244</v>
      </c>
      <c r="V1741" s="2"/>
      <c r="W1741" s="112">
        <f>G1741/Overview!$F$19</f>
        <v>5.3441808348806896</v>
      </c>
      <c r="X1741" s="60">
        <f>G1741^3*(1+H1741*Overview!$F$38)</f>
        <v>59.616248992832617</v>
      </c>
      <c r="Y1741" s="61">
        <f>G1741^3*Overview!$F$42*(1+Overview!$F$38*H1741)+I1741*Overview!$F$39/Overview!$F$40</f>
        <v>6.2750633142728764</v>
      </c>
    </row>
    <row r="1742" spans="1:25">
      <c r="A1742" s="34">
        <v>1739</v>
      </c>
      <c r="B1742">
        <v>1</v>
      </c>
      <c r="C1742">
        <v>24</v>
      </c>
      <c r="D1742" s="149">
        <f t="shared" si="164"/>
        <v>178.09744310451387</v>
      </c>
      <c r="E1742" s="125">
        <f>B1742/(B1742+Overview!$F$22)</f>
        <v>0.58823529411764708</v>
      </c>
      <c r="F1742" s="118">
        <f>EXP(Overview!$F$21/Overview!$F$5-Overview!$F$21/('='!C1742+273.15))</f>
        <v>1.2060497570954571</v>
      </c>
      <c r="G1742" s="77">
        <f t="shared" si="165"/>
        <v>3.6199213667142396</v>
      </c>
      <c r="H1742" s="115">
        <f t="shared" si="166"/>
        <v>0.58823529411764708</v>
      </c>
      <c r="I1742" s="80">
        <f>IF((A1742-Overview!$F$43)/365=ROUND((A1742-Overview!$F$43)/365,0),I1741*0.05,I1741+U1741)</f>
        <v>21005.470701849303</v>
      </c>
      <c r="J1742" s="70">
        <f>IF(D1742&lt;Overview!$F$16,1,'='!G1742/Overview!$F$26)</f>
        <v>156.70655267161212</v>
      </c>
      <c r="K1742" s="71">
        <f>IF(D1742&lt;Overview!$F$17,'='!G1742/Overview!$F$26,Overview!$F$33)</f>
        <v>9.1428571428571423</v>
      </c>
      <c r="L1742" s="72">
        <f t="shared" si="167"/>
        <v>9.1428571428571423</v>
      </c>
      <c r="M1742" s="81">
        <f>MIN(1,Overview!$F$44*F1742*(G1742-Overview!$F$25)^2+0.2)</f>
        <v>1</v>
      </c>
      <c r="N1742" s="48">
        <f>L1742*F1742*Overview!$F$8</f>
        <v>0.12482270400293095</v>
      </c>
      <c r="O1742" s="48">
        <f>F1742*Overview!$F$6</f>
        <v>2.3686817229354781E-3</v>
      </c>
      <c r="P1742" s="122">
        <f>N1742*(H1742/G1742-(1+Overview!$F$35/'='!G1742)/(Overview!$F$37*Overview!$F$33))/('='!H1742+Overview!$F$36)</f>
        <v>2.5451315792996581E-4</v>
      </c>
      <c r="Q1742" s="128">
        <f>(N1742/G1742-P1742)*H1742*Overview!$F$29*'='!G1742^3</f>
        <v>864.61686401486213</v>
      </c>
      <c r="R1742" s="57">
        <f t="shared" si="162"/>
        <v>0</v>
      </c>
      <c r="S1742" s="58">
        <f t="shared" si="163"/>
        <v>3.07105872833533E-4</v>
      </c>
      <c r="T1742" s="58">
        <f>IF(D1742&lt;Overview!$F$18,(1-Overview!$F$9)*'='!Q1742-'='!D1742*'='!O1742,0)</f>
        <v>0</v>
      </c>
      <c r="U1742" s="54">
        <f>IF(D1742&gt;=Overview!$F$18,(1-Overview!$F$9)*'='!Q1742-Overview!$F$18*'='!O1742,0)</f>
        <v>73.245863280934429</v>
      </c>
      <c r="V1742" s="2"/>
      <c r="W1742" s="112">
        <f>G1742/Overview!$F$19</f>
        <v>5.3446351199088138</v>
      </c>
      <c r="X1742" s="60">
        <f>G1742^3*(1+H1742*Overview!$F$38)</f>
        <v>59.631453421221991</v>
      </c>
      <c r="Y1742" s="61">
        <f>G1742^3*Overview!$F$42*(1+Overview!$F$38*H1742)+I1742*Overview!$F$39/Overview!$F$40</f>
        <v>6.2796139893176122</v>
      </c>
    </row>
    <row r="1743" spans="1:25">
      <c r="A1743" s="34">
        <v>1740</v>
      </c>
      <c r="B1743">
        <v>1</v>
      </c>
      <c r="C1743">
        <v>24</v>
      </c>
      <c r="D1743" s="149">
        <f t="shared" si="164"/>
        <v>178.09744310451387</v>
      </c>
      <c r="E1743" s="125">
        <f>B1743/(B1743+Overview!$F$22)</f>
        <v>0.58823529411764708</v>
      </c>
      <c r="F1743" s="118">
        <f>EXP(Overview!$F$21/Overview!$F$5-Overview!$F$21/('='!C1743+273.15))</f>
        <v>1.2060497570954571</v>
      </c>
      <c r="G1743" s="77">
        <f t="shared" si="165"/>
        <v>3.620228472587073</v>
      </c>
      <c r="H1743" s="115">
        <f t="shared" si="166"/>
        <v>0.58823529411764708</v>
      </c>
      <c r="I1743" s="80">
        <f>IF((A1743-Overview!$F$43)/365=ROUND((A1743-Overview!$F$43)/365,0),I1742*0.05,I1742+U1742)</f>
        <v>21078.716565130238</v>
      </c>
      <c r="J1743" s="70">
        <f>IF(D1743&lt;Overview!$F$16,1,'='!G1743/Overview!$F$26)</f>
        <v>156.7198472981417</v>
      </c>
      <c r="K1743" s="71">
        <f>IF(D1743&lt;Overview!$F$17,'='!G1743/Overview!$F$26,Overview!$F$33)</f>
        <v>9.1428571428571423</v>
      </c>
      <c r="L1743" s="72">
        <f t="shared" si="167"/>
        <v>9.1428571428571423</v>
      </c>
      <c r="M1743" s="81">
        <f>MIN(1,Overview!$F$44*F1743*(G1743-Overview!$F$25)^2+0.2)</f>
        <v>1</v>
      </c>
      <c r="N1743" s="48">
        <f>L1743*F1743*Overview!$F$8</f>
        <v>0.12482270400293095</v>
      </c>
      <c r="O1743" s="48">
        <f>F1743*Overview!$F$6</f>
        <v>2.3686817229354781E-3</v>
      </c>
      <c r="P1743" s="122">
        <f>N1743*(H1743/G1743-(1+Overview!$F$35/'='!G1743)/(Overview!$F$37*Overview!$F$33))/('='!H1743+Overview!$F$36)</f>
        <v>2.5401070425893328E-4</v>
      </c>
      <c r="Q1743" s="128">
        <f>(N1743/G1743-P1743)*H1743*Overview!$F$29*'='!G1743^3</f>
        <v>864.77572455218944</v>
      </c>
      <c r="R1743" s="57">
        <f t="shared" si="162"/>
        <v>0</v>
      </c>
      <c r="S1743" s="58">
        <f t="shared" si="163"/>
        <v>3.0652559463336158E-4</v>
      </c>
      <c r="T1743" s="58">
        <f>IF(D1743&lt;Overview!$F$18,(1-Overview!$F$9)*'='!Q1743-'='!D1743*'='!O1743,0)</f>
        <v>0</v>
      </c>
      <c r="U1743" s="54">
        <f>IF(D1743&gt;=Overview!$F$18,(1-Overview!$F$9)*'='!Q1743-Overview!$F$18*'='!O1743,0)</f>
        <v>73.25939819871472</v>
      </c>
      <c r="V1743" s="2"/>
      <c r="W1743" s="112">
        <f>G1743/Overview!$F$19</f>
        <v>5.3450885465629305</v>
      </c>
      <c r="X1743" s="60">
        <f>G1743^3*(1+H1743*Overview!$F$38)</f>
        <v>59.646631698361759</v>
      </c>
      <c r="Y1743" s="61">
        <f>G1743^3*Overview!$F$42*(1+Overview!$F$38*H1743)+I1743*Overview!$F$39/Overview!$F$40</f>
        <v>6.2841628999554908</v>
      </c>
    </row>
    <row r="1744" spans="1:25">
      <c r="A1744" s="34">
        <v>1741</v>
      </c>
      <c r="B1744">
        <v>1</v>
      </c>
      <c r="C1744">
        <v>24</v>
      </c>
      <c r="D1744" s="149">
        <f t="shared" si="164"/>
        <v>178.09744310451387</v>
      </c>
      <c r="E1744" s="125">
        <f>B1744/(B1744+Overview!$F$22)</f>
        <v>0.58823529411764708</v>
      </c>
      <c r="F1744" s="118">
        <f>EXP(Overview!$F$21/Overview!$F$5-Overview!$F$21/('='!C1744+273.15))</f>
        <v>1.2060497570954571</v>
      </c>
      <c r="G1744" s="77">
        <f t="shared" si="165"/>
        <v>3.6205349981817063</v>
      </c>
      <c r="H1744" s="115">
        <f t="shared" si="166"/>
        <v>0.58823529411764708</v>
      </c>
      <c r="I1744" s="80">
        <f>IF((A1744-Overview!$F$43)/365=ROUND((A1744-Overview!$F$43)/365,0),I1743*0.05,I1743+U1743)</f>
        <v>21151.975963328954</v>
      </c>
      <c r="J1744" s="70">
        <f>IF(D1744&lt;Overview!$F$16,1,'='!G1744/Overview!$F$26)</f>
        <v>156.73311680440287</v>
      </c>
      <c r="K1744" s="71">
        <f>IF(D1744&lt;Overview!$F$17,'='!G1744/Overview!$F$26,Overview!$F$33)</f>
        <v>9.1428571428571423</v>
      </c>
      <c r="L1744" s="72">
        <f t="shared" si="167"/>
        <v>9.1428571428571423</v>
      </c>
      <c r="M1744" s="81">
        <f>MIN(1,Overview!$F$44*F1744*(G1744-Overview!$F$25)^2+0.2)</f>
        <v>1</v>
      </c>
      <c r="N1744" s="48">
        <f>L1744*F1744*Overview!$F$8</f>
        <v>0.12482270400293095</v>
      </c>
      <c r="O1744" s="48">
        <f>F1744*Overview!$F$6</f>
        <v>2.3686817229354781E-3</v>
      </c>
      <c r="P1744" s="122">
        <f>N1744*(H1744/G1744-(1+Overview!$F$35/'='!G1744)/(Overview!$F$37*Overview!$F$33))/('='!H1744+Overview!$F$36)</f>
        <v>2.5350928497497571E-4</v>
      </c>
      <c r="Q1744" s="128">
        <f>(N1744/G1744-P1744)*H1744*Overview!$F$29*'='!G1744^3</f>
        <v>864.93430144375986</v>
      </c>
      <c r="R1744" s="57">
        <f t="shared" si="162"/>
        <v>0</v>
      </c>
      <c r="S1744" s="58">
        <f t="shared" si="163"/>
        <v>3.0594641287197313E-4</v>
      </c>
      <c r="T1744" s="58">
        <f>IF(D1744&lt;Overview!$F$18,(1-Overview!$F$9)*'='!Q1744-'='!D1744*'='!O1744,0)</f>
        <v>0</v>
      </c>
      <c r="U1744" s="54">
        <f>IF(D1744&gt;=Overview!$F$18,(1-Overview!$F$9)*'='!Q1744-Overview!$F$18*'='!O1744,0)</f>
        <v>73.272908949876523</v>
      </c>
      <c r="V1744" s="2"/>
      <c r="W1744" s="112">
        <f>G1744/Overview!$F$19</f>
        <v>5.3455411164649433</v>
      </c>
      <c r="X1744" s="60">
        <f>G1744^3*(1+H1744*Overview!$F$38)</f>
        <v>59.661783864151154</v>
      </c>
      <c r="Y1744" s="61">
        <f>G1744^3*Overview!$F$42*(1+Overview!$F$38*H1744)+I1744*Overview!$F$39/Overview!$F$40</f>
        <v>6.2887100487255339</v>
      </c>
    </row>
    <row r="1745" spans="1:25">
      <c r="A1745" s="34">
        <v>1742</v>
      </c>
      <c r="B1745">
        <v>1</v>
      </c>
      <c r="C1745">
        <v>24</v>
      </c>
      <c r="D1745" s="149">
        <f t="shared" si="164"/>
        <v>178.09744310451387</v>
      </c>
      <c r="E1745" s="125">
        <f>B1745/(B1745+Overview!$F$22)</f>
        <v>0.58823529411764708</v>
      </c>
      <c r="F1745" s="118">
        <f>EXP(Overview!$F$21/Overview!$F$5-Overview!$F$21/('='!C1745+273.15))</f>
        <v>1.2060497570954571</v>
      </c>
      <c r="G1745" s="77">
        <f t="shared" si="165"/>
        <v>3.6208409445945784</v>
      </c>
      <c r="H1745" s="115">
        <f t="shared" si="166"/>
        <v>0.58823529411764708</v>
      </c>
      <c r="I1745" s="80">
        <f>IF((A1745-Overview!$F$43)/365=ROUND((A1745-Overview!$F$43)/365,0),I1744*0.05,I1744+U1744)</f>
        <v>21225.248872278829</v>
      </c>
      <c r="J1745" s="70">
        <f>IF(D1745&lt;Overview!$F$16,1,'='!G1745/Overview!$F$26)</f>
        <v>156.74636123786055</v>
      </c>
      <c r="K1745" s="71">
        <f>IF(D1745&lt;Overview!$F$17,'='!G1745/Overview!$F$26,Overview!$F$33)</f>
        <v>9.1428571428571423</v>
      </c>
      <c r="L1745" s="72">
        <f t="shared" si="167"/>
        <v>9.1428571428571423</v>
      </c>
      <c r="M1745" s="81">
        <f>MIN(1,Overview!$F$44*F1745*(G1745-Overview!$F$25)^2+0.2)</f>
        <v>1</v>
      </c>
      <c r="N1745" s="48">
        <f>L1745*F1745*Overview!$F$8</f>
        <v>0.12482270400293095</v>
      </c>
      <c r="O1745" s="48">
        <f>F1745*Overview!$F$6</f>
        <v>2.3686817229354781E-3</v>
      </c>
      <c r="P1745" s="122">
        <f>N1745*(H1745/G1745-(1+Overview!$F$35/'='!G1745)/(Overview!$F$37*Overview!$F$33))/('='!H1745+Overview!$F$36)</f>
        <v>2.5300889778120136E-4</v>
      </c>
      <c r="Q1745" s="128">
        <f>(N1745/G1745-P1745)*H1745*Overview!$F$29*'='!G1745^3</f>
        <v>865.09259516366535</v>
      </c>
      <c r="R1745" s="57">
        <f t="shared" si="162"/>
        <v>0</v>
      </c>
      <c r="S1745" s="58">
        <f t="shared" si="163"/>
        <v>3.0536832547763945E-4</v>
      </c>
      <c r="T1745" s="58">
        <f>IF(D1745&lt;Overview!$F$18,(1-Overview!$F$9)*'='!Q1745-'='!D1745*'='!O1745,0)</f>
        <v>0</v>
      </c>
      <c r="U1745" s="54">
        <f>IF(D1745&gt;=Overview!$F$18,(1-Overview!$F$9)*'='!Q1745-Overview!$F$18*'='!O1745,0)</f>
        <v>73.28639557481246</v>
      </c>
      <c r="V1745" s="2"/>
      <c r="W1745" s="112">
        <f>G1745/Overview!$F$19</f>
        <v>5.3459928312336897</v>
      </c>
      <c r="X1745" s="60">
        <f>G1745^3*(1+H1745*Overview!$F$38)</f>
        <v>59.676909958448661</v>
      </c>
      <c r="Y1745" s="61">
        <f>G1745^3*Overview!$F$42*(1+Overview!$F$38*H1745)+I1745*Overview!$F$39/Overview!$F$40</f>
        <v>6.2932554381648593</v>
      </c>
    </row>
    <row r="1746" spans="1:25">
      <c r="A1746" s="34">
        <v>1743</v>
      </c>
      <c r="B1746">
        <v>1</v>
      </c>
      <c r="C1746">
        <v>24</v>
      </c>
      <c r="D1746" s="149">
        <f t="shared" si="164"/>
        <v>178.09744310451387</v>
      </c>
      <c r="E1746" s="125">
        <f>B1746/(B1746+Overview!$F$22)</f>
        <v>0.58823529411764708</v>
      </c>
      <c r="F1746" s="118">
        <f>EXP(Overview!$F$21/Overview!$F$5-Overview!$F$21/('='!C1746+273.15))</f>
        <v>1.2060497570954571</v>
      </c>
      <c r="G1746" s="77">
        <f t="shared" si="165"/>
        <v>3.6211463129200561</v>
      </c>
      <c r="H1746" s="115">
        <f t="shared" si="166"/>
        <v>0.58823529411764708</v>
      </c>
      <c r="I1746" s="80">
        <f>IF((A1746-Overview!$F$43)/365=ROUND((A1746-Overview!$F$43)/365,0),I1745*0.05,I1745+U1745)</f>
        <v>21298.53526785364</v>
      </c>
      <c r="J1746" s="70">
        <f>IF(D1746&lt;Overview!$F$16,1,'='!G1746/Overview!$F$26)</f>
        <v>156.75958064588988</v>
      </c>
      <c r="K1746" s="71">
        <f>IF(D1746&lt;Overview!$F$17,'='!G1746/Overview!$F$26,Overview!$F$33)</f>
        <v>9.1428571428571423</v>
      </c>
      <c r="L1746" s="72">
        <f t="shared" si="167"/>
        <v>9.1428571428571423</v>
      </c>
      <c r="M1746" s="81">
        <f>MIN(1,Overview!$F$44*F1746*(G1746-Overview!$F$25)^2+0.2)</f>
        <v>1</v>
      </c>
      <c r="N1746" s="48">
        <f>L1746*F1746*Overview!$F$8</f>
        <v>0.12482270400293095</v>
      </c>
      <c r="O1746" s="48">
        <f>F1746*Overview!$F$6</f>
        <v>2.3686817229354781E-3</v>
      </c>
      <c r="P1746" s="122">
        <f>N1746*(H1746/G1746-(1+Overview!$F$35/'='!G1746)/(Overview!$F$37*Overview!$F$33))/('='!H1746+Overview!$F$36)</f>
        <v>2.5250954038648392E-4</v>
      </c>
      <c r="Q1746" s="128">
        <f>(N1746/G1746-P1746)*H1746*Overview!$F$29*'='!G1746^3</f>
        <v>865.25060618533337</v>
      </c>
      <c r="R1746" s="57">
        <f t="shared" si="162"/>
        <v>0</v>
      </c>
      <c r="S1746" s="58">
        <f t="shared" si="163"/>
        <v>3.0479133038255145E-4</v>
      </c>
      <c r="T1746" s="58">
        <f>IF(D1746&lt;Overview!$F$18,(1-Overview!$F$9)*'='!Q1746-'='!D1746*'='!O1746,0)</f>
        <v>0</v>
      </c>
      <c r="U1746" s="54">
        <f>IF(D1746&gt;=Overview!$F$18,(1-Overview!$F$9)*'='!Q1746-Overview!$F$18*'='!O1746,0)</f>
        <v>73.299858113858576</v>
      </c>
      <c r="V1746" s="2"/>
      <c r="W1746" s="112">
        <f>G1746/Overview!$F$19</f>
        <v>5.3464436924849492</v>
      </c>
      <c r="X1746" s="60">
        <f>G1746^3*(1+H1746*Overview!$F$38)</f>
        <v>59.692010021072036</v>
      </c>
      <c r="Y1746" s="61">
        <f>G1746^3*Overview!$F$42*(1+Overview!$F$38*H1746)+I1746*Overview!$F$39/Overview!$F$40</f>
        <v>6.2977990708086677</v>
      </c>
    </row>
    <row r="1747" spans="1:25">
      <c r="A1747" s="34">
        <v>1744</v>
      </c>
      <c r="B1747">
        <v>1</v>
      </c>
      <c r="C1747">
        <v>24</v>
      </c>
      <c r="D1747" s="149">
        <f t="shared" si="164"/>
        <v>178.09744310451387</v>
      </c>
      <c r="E1747" s="125">
        <f>B1747/(B1747+Overview!$F$22)</f>
        <v>0.58823529411764708</v>
      </c>
      <c r="F1747" s="118">
        <f>EXP(Overview!$F$21/Overview!$F$5-Overview!$F$21/('='!C1747+273.15))</f>
        <v>1.2060497570954571</v>
      </c>
      <c r="G1747" s="77">
        <f t="shared" si="165"/>
        <v>3.6214511042504385</v>
      </c>
      <c r="H1747" s="115">
        <f t="shared" si="166"/>
        <v>0.58823529411764708</v>
      </c>
      <c r="I1747" s="80">
        <f>IF((A1747-Overview!$F$43)/365=ROUND((A1747-Overview!$F$43)/365,0),I1746*0.05,I1746+U1746)</f>
        <v>21371.8351259675</v>
      </c>
      <c r="J1747" s="70">
        <f>IF(D1747&lt;Overview!$F$16,1,'='!G1747/Overview!$F$26)</f>
        <v>156.77277507577656</v>
      </c>
      <c r="K1747" s="71">
        <f>IF(D1747&lt;Overview!$F$17,'='!G1747/Overview!$F$26,Overview!$F$33)</f>
        <v>9.1428571428571423</v>
      </c>
      <c r="L1747" s="72">
        <f t="shared" si="167"/>
        <v>9.1428571428571423</v>
      </c>
      <c r="M1747" s="81">
        <f>MIN(1,Overview!$F$44*F1747*(G1747-Overview!$F$25)^2+0.2)</f>
        <v>1</v>
      </c>
      <c r="N1747" s="48">
        <f>L1747*F1747*Overview!$F$8</f>
        <v>0.12482270400293095</v>
      </c>
      <c r="O1747" s="48">
        <f>F1747*Overview!$F$6</f>
        <v>2.3686817229354781E-3</v>
      </c>
      <c r="P1747" s="122">
        <f>N1747*(H1747/G1747-(1+Overview!$F$35/'='!G1747)/(Overview!$F$37*Overview!$F$33))/('='!H1747+Overview!$F$36)</f>
        <v>2.5201121050543742E-4</v>
      </c>
      <c r="Q1747" s="128">
        <f>(N1747/G1747-P1747)*H1747*Overview!$F$29*'='!G1747^3</f>
        <v>865.4083349815254</v>
      </c>
      <c r="R1747" s="57">
        <f t="shared" si="162"/>
        <v>0</v>
      </c>
      <c r="S1747" s="58">
        <f t="shared" si="163"/>
        <v>3.0421542552280199E-4</v>
      </c>
      <c r="T1747" s="58">
        <f>IF(D1747&lt;Overview!$F$18,(1-Overview!$F$9)*'='!Q1747-'='!D1747*'='!O1747,0)</f>
        <v>0</v>
      </c>
      <c r="U1747" s="54">
        <f>IF(D1747&gt;=Overview!$F$18,(1-Overview!$F$9)*'='!Q1747-Overview!$F$18*'='!O1747,0)</f>
        <v>73.313296607294134</v>
      </c>
      <c r="V1747" s="2"/>
      <c r="W1747" s="112">
        <f>G1747/Overview!$F$19</f>
        <v>5.346893701831446</v>
      </c>
      <c r="X1747" s="60">
        <f>G1747^3*(1+H1747*Overview!$F$38)</f>
        <v>59.70708409179823</v>
      </c>
      <c r="Y1747" s="61">
        <f>G1747^3*Overview!$F$42*(1+Overview!$F$38*H1747)+I1747*Overview!$F$39/Overview!$F$40</f>
        <v>6.3023409491902465</v>
      </c>
    </row>
    <row r="1748" spans="1:25">
      <c r="A1748" s="34">
        <v>1745</v>
      </c>
      <c r="B1748">
        <v>1</v>
      </c>
      <c r="C1748">
        <v>24</v>
      </c>
      <c r="D1748" s="149">
        <f t="shared" si="164"/>
        <v>178.09744310451387</v>
      </c>
      <c r="E1748" s="125">
        <f>B1748/(B1748+Overview!$F$22)</f>
        <v>0.58823529411764708</v>
      </c>
      <c r="F1748" s="118">
        <f>EXP(Overview!$F$21/Overview!$F$5-Overview!$F$21/('='!C1748+273.15))</f>
        <v>1.2060497570954571</v>
      </c>
      <c r="G1748" s="77">
        <f t="shared" si="165"/>
        <v>3.6217553196759611</v>
      </c>
      <c r="H1748" s="115">
        <f t="shared" si="166"/>
        <v>0.58823529411764708</v>
      </c>
      <c r="I1748" s="80">
        <f>IF((A1748-Overview!$F$43)/365=ROUND((A1748-Overview!$F$43)/365,0),I1747*0.05,I1747+U1747)</f>
        <v>21445.148422574795</v>
      </c>
      <c r="J1748" s="70">
        <f>IF(D1748&lt;Overview!$F$16,1,'='!G1748/Overview!$F$26)</f>
        <v>156.78594457471695</v>
      </c>
      <c r="K1748" s="71">
        <f>IF(D1748&lt;Overview!$F$17,'='!G1748/Overview!$F$26,Overview!$F$33)</f>
        <v>9.1428571428571423</v>
      </c>
      <c r="L1748" s="72">
        <f t="shared" si="167"/>
        <v>9.1428571428571423</v>
      </c>
      <c r="M1748" s="81">
        <f>MIN(1,Overview!$F$44*F1748*(G1748-Overview!$F$25)^2+0.2)</f>
        <v>1</v>
      </c>
      <c r="N1748" s="48">
        <f>L1748*F1748*Overview!$F$8</f>
        <v>0.12482270400293095</v>
      </c>
      <c r="O1748" s="48">
        <f>F1748*Overview!$F$6</f>
        <v>2.3686817229354781E-3</v>
      </c>
      <c r="P1748" s="122">
        <f>N1748*(H1748/G1748-(1+Overview!$F$35/'='!G1748)/(Overview!$F$37*Overview!$F$33))/('='!H1748+Overview!$F$36)</f>
        <v>2.5151390585840497E-4</v>
      </c>
      <c r="Q1748" s="128">
        <f>(N1748/G1748-P1748)*H1748*Overview!$F$29*'='!G1748^3</f>
        <v>865.56578202433968</v>
      </c>
      <c r="R1748" s="57">
        <f t="shared" si="162"/>
        <v>0</v>
      </c>
      <c r="S1748" s="58">
        <f t="shared" si="163"/>
        <v>3.0364060883838567E-4</v>
      </c>
      <c r="T1748" s="58">
        <f>IF(D1748&lt;Overview!$F$18,(1-Overview!$F$9)*'='!Q1748-'='!D1748*'='!O1748,0)</f>
        <v>0</v>
      </c>
      <c r="U1748" s="54">
        <f>IF(D1748&gt;=Overview!$F$18,(1-Overview!$F$9)*'='!Q1748-Overview!$F$18*'='!O1748,0)</f>
        <v>73.326711095341921</v>
      </c>
      <c r="V1748" s="2"/>
      <c r="W1748" s="112">
        <f>G1748/Overview!$F$19</f>
        <v>5.3473428608828595</v>
      </c>
      <c r="X1748" s="60">
        <f>G1748^3*(1+H1748*Overview!$F$38)</f>
        <v>59.722132210363355</v>
      </c>
      <c r="Y1748" s="61">
        <f>G1748^3*Overview!$F$42*(1+Overview!$F$38*H1748)+I1748*Overview!$F$39/Overview!$F$40</f>
        <v>6.3068810758409519</v>
      </c>
    </row>
    <row r="1749" spans="1:25">
      <c r="A1749" s="34">
        <v>1746</v>
      </c>
      <c r="B1749">
        <v>1</v>
      </c>
      <c r="C1749">
        <v>24</v>
      </c>
      <c r="D1749" s="149">
        <f t="shared" si="164"/>
        <v>178.09744310451387</v>
      </c>
      <c r="E1749" s="125">
        <f>B1749/(B1749+Overview!$F$22)</f>
        <v>0.58823529411764708</v>
      </c>
      <c r="F1749" s="118">
        <f>EXP(Overview!$F$21/Overview!$F$5-Overview!$F$21/('='!C1749+273.15))</f>
        <v>1.2060497570954571</v>
      </c>
      <c r="G1749" s="77">
        <f t="shared" si="165"/>
        <v>3.6220589602847997</v>
      </c>
      <c r="H1749" s="115">
        <f t="shared" si="166"/>
        <v>0.58823529411764708</v>
      </c>
      <c r="I1749" s="80">
        <f>IF((A1749-Overview!$F$43)/365=ROUND((A1749-Overview!$F$43)/365,0),I1748*0.05,I1748+U1748)</f>
        <v>21518.475133670137</v>
      </c>
      <c r="J1749" s="70">
        <f>IF(D1749&lt;Overview!$F$16,1,'='!G1749/Overview!$F$26)</f>
        <v>156.79908918981818</v>
      </c>
      <c r="K1749" s="71">
        <f>IF(D1749&lt;Overview!$F$17,'='!G1749/Overview!$F$26,Overview!$F$33)</f>
        <v>9.1428571428571423</v>
      </c>
      <c r="L1749" s="72">
        <f t="shared" si="167"/>
        <v>9.1428571428571423</v>
      </c>
      <c r="M1749" s="81">
        <f>MIN(1,Overview!$F$44*F1749*(G1749-Overview!$F$25)^2+0.2)</f>
        <v>1</v>
      </c>
      <c r="N1749" s="48">
        <f>L1749*F1749*Overview!$F$8</f>
        <v>0.12482270400293095</v>
      </c>
      <c r="O1749" s="48">
        <f>F1749*Overview!$F$6</f>
        <v>2.3686817229354781E-3</v>
      </c>
      <c r="P1749" s="122">
        <f>N1749*(H1749/G1749-(1+Overview!$F$35/'='!G1749)/(Overview!$F$37*Overview!$F$33))/('='!H1749+Overview!$F$36)</f>
        <v>2.5101762417144058E-4</v>
      </c>
      <c r="Q1749" s="128">
        <f>(N1749/G1749-P1749)*H1749*Overview!$F$29*'='!G1749^3</f>
        <v>865.72294778521007</v>
      </c>
      <c r="R1749" s="57">
        <f t="shared" si="162"/>
        <v>0</v>
      </c>
      <c r="S1749" s="58">
        <f t="shared" si="163"/>
        <v>3.0306687827318953E-4</v>
      </c>
      <c r="T1749" s="58">
        <f>IF(D1749&lt;Overview!$F$18,(1-Overview!$F$9)*'='!Q1749-'='!D1749*'='!O1749,0)</f>
        <v>0</v>
      </c>
      <c r="U1749" s="54">
        <f>IF(D1749&gt;=Overview!$F$18,(1-Overview!$F$9)*'='!Q1749-Overview!$F$18*'='!O1749,0)</f>
        <v>73.340101618168077</v>
      </c>
      <c r="V1749" s="2"/>
      <c r="W1749" s="112">
        <f>G1749/Overview!$F$19</f>
        <v>5.3477911712458281</v>
      </c>
      <c r="X1749" s="60">
        <f>G1749^3*(1+H1749*Overview!$F$38)</f>
        <v>59.73715441646263</v>
      </c>
      <c r="Y1749" s="61">
        <f>G1749^3*Overview!$F$42*(1+Overview!$F$38*H1749)+I1749*Overview!$F$39/Overview!$F$40</f>
        <v>6.3114194532902115</v>
      </c>
    </row>
    <row r="1750" spans="1:25">
      <c r="A1750" s="34">
        <v>1747</v>
      </c>
      <c r="B1750">
        <v>1</v>
      </c>
      <c r="C1750">
        <v>24</v>
      </c>
      <c r="D1750" s="149">
        <f t="shared" si="164"/>
        <v>178.09744310451387</v>
      </c>
      <c r="E1750" s="125">
        <f>B1750/(B1750+Overview!$F$22)</f>
        <v>0.58823529411764708</v>
      </c>
      <c r="F1750" s="118">
        <f>EXP(Overview!$F$21/Overview!$F$5-Overview!$F$21/('='!C1750+273.15))</f>
        <v>1.2060497570954571</v>
      </c>
      <c r="G1750" s="77">
        <f t="shared" si="165"/>
        <v>3.622362027163073</v>
      </c>
      <c r="H1750" s="115">
        <f t="shared" si="166"/>
        <v>0.58823529411764708</v>
      </c>
      <c r="I1750" s="80">
        <f>IF((A1750-Overview!$F$43)/365=ROUND((A1750-Overview!$F$43)/365,0),I1749*0.05,I1749+U1749)</f>
        <v>21591.815235288304</v>
      </c>
      <c r="J1750" s="70">
        <f>IF(D1750&lt;Overview!$F$16,1,'='!G1750/Overview!$F$26)</f>
        <v>156.81220896809842</v>
      </c>
      <c r="K1750" s="71">
        <f>IF(D1750&lt;Overview!$F$17,'='!G1750/Overview!$F$26,Overview!$F$33)</f>
        <v>9.1428571428571423</v>
      </c>
      <c r="L1750" s="72">
        <f t="shared" si="167"/>
        <v>9.1428571428571423</v>
      </c>
      <c r="M1750" s="81">
        <f>MIN(1,Overview!$F$44*F1750*(G1750-Overview!$F$25)^2+0.2)</f>
        <v>1</v>
      </c>
      <c r="N1750" s="48">
        <f>L1750*F1750*Overview!$F$8</f>
        <v>0.12482270400293095</v>
      </c>
      <c r="O1750" s="48">
        <f>F1750*Overview!$F$6</f>
        <v>2.3686817229354781E-3</v>
      </c>
      <c r="P1750" s="122">
        <f>N1750*(H1750/G1750-(1+Overview!$F$35/'='!G1750)/(Overview!$F$37*Overview!$F$33))/('='!H1750+Overview!$F$36)</f>
        <v>2.5052236317629111E-4</v>
      </c>
      <c r="Q1750" s="128">
        <f>(N1750/G1750-P1750)*H1750*Overview!$F$29*'='!G1750^3</f>
        <v>865.87983273490681</v>
      </c>
      <c r="R1750" s="57">
        <f t="shared" si="162"/>
        <v>0</v>
      </c>
      <c r="S1750" s="58">
        <f t="shared" si="163"/>
        <v>3.0249423177498451E-4</v>
      </c>
      <c r="T1750" s="58">
        <f>IF(D1750&lt;Overview!$F$18,(1-Overview!$F$9)*'='!Q1750-'='!D1750*'='!O1750,0)</f>
        <v>0</v>
      </c>
      <c r="U1750" s="54">
        <f>IF(D1750&gt;=Overview!$F$18,(1-Overview!$F$9)*'='!Q1750-Overview!$F$18*'='!O1750,0)</f>
        <v>73.353468215882231</v>
      </c>
      <c r="V1750" s="2"/>
      <c r="W1750" s="112">
        <f>G1750/Overview!$F$19</f>
        <v>5.3482386345239528</v>
      </c>
      <c r="X1750" s="60">
        <f>G1750^3*(1+H1750*Overview!$F$38)</f>
        <v>59.752150749750349</v>
      </c>
      <c r="Y1750" s="61">
        <f>G1750^3*Overview!$F$42*(1+Overview!$F$38*H1750)+I1750*Overview!$F$39/Overview!$F$40</f>
        <v>6.3159560840655136</v>
      </c>
    </row>
    <row r="1751" spans="1:25">
      <c r="A1751" s="34">
        <v>1748</v>
      </c>
      <c r="B1751">
        <v>1</v>
      </c>
      <c r="C1751">
        <v>24</v>
      </c>
      <c r="D1751" s="149">
        <f t="shared" si="164"/>
        <v>178.09744310451387</v>
      </c>
      <c r="E1751" s="125">
        <f>B1751/(B1751+Overview!$F$22)</f>
        <v>0.58823529411764708</v>
      </c>
      <c r="F1751" s="118">
        <f>EXP(Overview!$F$21/Overview!$F$5-Overview!$F$21/('='!C1751+273.15))</f>
        <v>1.2060497570954571</v>
      </c>
      <c r="G1751" s="77">
        <f t="shared" si="165"/>
        <v>3.6226645213948481</v>
      </c>
      <c r="H1751" s="115">
        <f t="shared" si="166"/>
        <v>0.58823529411764708</v>
      </c>
      <c r="I1751" s="80">
        <f>IF((A1751-Overview!$F$43)/365=ROUND((A1751-Overview!$F$43)/365,0),I1750*0.05,I1750+U1750)</f>
        <v>21665.168703504187</v>
      </c>
      <c r="J1751" s="70">
        <f>IF(D1751&lt;Overview!$F$16,1,'='!G1751/Overview!$F$26)</f>
        <v>156.82530395648695</v>
      </c>
      <c r="K1751" s="71">
        <f>IF(D1751&lt;Overview!$F$17,'='!G1751/Overview!$F$26,Overview!$F$33)</f>
        <v>9.1428571428571423</v>
      </c>
      <c r="L1751" s="72">
        <f t="shared" si="167"/>
        <v>9.1428571428571423</v>
      </c>
      <c r="M1751" s="81">
        <f>MIN(1,Overview!$F$44*F1751*(G1751-Overview!$F$25)^2+0.2)</f>
        <v>1</v>
      </c>
      <c r="N1751" s="48">
        <f>L1751*F1751*Overview!$F$8</f>
        <v>0.12482270400293095</v>
      </c>
      <c r="O1751" s="48">
        <f>F1751*Overview!$F$6</f>
        <v>2.3686817229354781E-3</v>
      </c>
      <c r="P1751" s="122">
        <f>N1751*(H1751/G1751-(1+Overview!$F$35/'='!G1751)/(Overview!$F$37*Overview!$F$33))/('='!H1751+Overview!$F$36)</f>
        <v>2.5002812061038177E-4</v>
      </c>
      <c r="Q1751" s="128">
        <f>(N1751/G1751-P1751)*H1751*Overview!$F$29*'='!G1751^3</f>
        <v>866.03643734353659</v>
      </c>
      <c r="R1751" s="57">
        <f t="shared" si="162"/>
        <v>0</v>
      </c>
      <c r="S1751" s="58">
        <f t="shared" si="163"/>
        <v>3.0192266729542068E-4</v>
      </c>
      <c r="T1751" s="58">
        <f>IF(D1751&lt;Overview!$F$18,(1-Overview!$F$9)*'='!Q1751-'='!D1751*'='!O1751,0)</f>
        <v>0</v>
      </c>
      <c r="U1751" s="54">
        <f>IF(D1751&gt;=Overview!$F$18,(1-Overview!$F$9)*'='!Q1751-Overview!$F$18*'='!O1751,0)</f>
        <v>73.36681092853749</v>
      </c>
      <c r="V1751" s="2"/>
      <c r="W1751" s="112">
        <f>G1751/Overview!$F$19</f>
        <v>5.3486852523178028</v>
      </c>
      <c r="X1751" s="60">
        <f>G1751^3*(1+H1751*Overview!$F$38)</f>
        <v>59.767121249839803</v>
      </c>
      <c r="Y1751" s="61">
        <f>G1751^3*Overview!$F$42*(1+Overview!$F$38*H1751)+I1751*Overview!$F$39/Overview!$F$40</f>
        <v>6.3204909706923997</v>
      </c>
    </row>
    <row r="1752" spans="1:25">
      <c r="A1752" s="34">
        <v>1749</v>
      </c>
      <c r="B1752">
        <v>1</v>
      </c>
      <c r="C1752">
        <v>24</v>
      </c>
      <c r="D1752" s="149">
        <f t="shared" si="164"/>
        <v>178.09744310451387</v>
      </c>
      <c r="E1752" s="125">
        <f>B1752/(B1752+Overview!$F$22)</f>
        <v>0.58823529411764708</v>
      </c>
      <c r="F1752" s="118">
        <f>EXP(Overview!$F$21/Overview!$F$5-Overview!$F$21/('='!C1752+273.15))</f>
        <v>1.2060497570954571</v>
      </c>
      <c r="G1752" s="77">
        <f t="shared" si="165"/>
        <v>3.6229664440621434</v>
      </c>
      <c r="H1752" s="115">
        <f t="shared" si="166"/>
        <v>0.58823529411764708</v>
      </c>
      <c r="I1752" s="80">
        <f>IF((A1752-Overview!$F$43)/365=ROUND((A1752-Overview!$F$43)/365,0),I1751*0.05,I1751+U1751)</f>
        <v>21738.535514432726</v>
      </c>
      <c r="J1752" s="70">
        <f>IF(D1752&lt;Overview!$F$16,1,'='!G1752/Overview!$F$26)</f>
        <v>156.83837420182439</v>
      </c>
      <c r="K1752" s="71">
        <f>IF(D1752&lt;Overview!$F$17,'='!G1752/Overview!$F$26,Overview!$F$33)</f>
        <v>9.1428571428571423</v>
      </c>
      <c r="L1752" s="72">
        <f t="shared" si="167"/>
        <v>9.1428571428571423</v>
      </c>
      <c r="M1752" s="81">
        <f>MIN(1,Overview!$F$44*F1752*(G1752-Overview!$F$25)^2+0.2)</f>
        <v>1</v>
      </c>
      <c r="N1752" s="48">
        <f>L1752*F1752*Overview!$F$8</f>
        <v>0.12482270400293095</v>
      </c>
      <c r="O1752" s="48">
        <f>F1752*Overview!$F$6</f>
        <v>2.3686817229354781E-3</v>
      </c>
      <c r="P1752" s="122">
        <f>N1752*(H1752/G1752-(1+Overview!$F$35/'='!G1752)/(Overview!$F$37*Overview!$F$33))/('='!H1752+Overview!$F$36)</f>
        <v>2.4953489421679831E-4</v>
      </c>
      <c r="Q1752" s="128">
        <f>(N1752/G1752-P1752)*H1752*Overview!$F$29*'='!G1752^3</f>
        <v>866.19276208054441</v>
      </c>
      <c r="R1752" s="57">
        <f t="shared" si="162"/>
        <v>0</v>
      </c>
      <c r="S1752" s="58">
        <f t="shared" si="163"/>
        <v>3.0135218279001897E-4</v>
      </c>
      <c r="T1752" s="58">
        <f>IF(D1752&lt;Overview!$F$18,(1-Overview!$F$9)*'='!Q1752-'='!D1752*'='!O1752,0)</f>
        <v>0</v>
      </c>
      <c r="U1752" s="54">
        <f>IF(D1752&gt;=Overview!$F$18,(1-Overview!$F$9)*'='!Q1752-Overview!$F$18*'='!O1752,0)</f>
        <v>73.380129796130561</v>
      </c>
      <c r="V1752" s="2"/>
      <c r="W1752" s="112">
        <f>G1752/Overview!$F$19</f>
        <v>5.349131026224927</v>
      </c>
      <c r="X1752" s="60">
        <f>G1752^3*(1+H1752*Overview!$F$38)</f>
        <v>59.782065956303278</v>
      </c>
      <c r="Y1752" s="61">
        <f>G1752^3*Overview!$F$42*(1+Overview!$F$38*H1752)+I1752*Overview!$F$39/Overview!$F$40</f>
        <v>6.325024115694462</v>
      </c>
    </row>
    <row r="1753" spans="1:25">
      <c r="A1753" s="34">
        <v>1750</v>
      </c>
      <c r="B1753">
        <v>1</v>
      </c>
      <c r="C1753">
        <v>24</v>
      </c>
      <c r="D1753" s="149">
        <f t="shared" si="164"/>
        <v>178.09744310451387</v>
      </c>
      <c r="E1753" s="125">
        <f>B1753/(B1753+Overview!$F$22)</f>
        <v>0.58823529411764708</v>
      </c>
      <c r="F1753" s="118">
        <f>EXP(Overview!$F$21/Overview!$F$5-Overview!$F$21/('='!C1753+273.15))</f>
        <v>1.2060497570954571</v>
      </c>
      <c r="G1753" s="77">
        <f t="shared" si="165"/>
        <v>3.6232677962449333</v>
      </c>
      <c r="H1753" s="115">
        <f t="shared" si="166"/>
        <v>0.58823529411764708</v>
      </c>
      <c r="I1753" s="80">
        <f>IF((A1753-Overview!$F$43)/365=ROUND((A1753-Overview!$F$43)/365,0),I1752*0.05,I1752+U1752)</f>
        <v>21811.915644228855</v>
      </c>
      <c r="J1753" s="70">
        <f>IF(D1753&lt;Overview!$F$16,1,'='!G1753/Overview!$F$26)</f>
        <v>156.85141975086293</v>
      </c>
      <c r="K1753" s="71">
        <f>IF(D1753&lt;Overview!$F$17,'='!G1753/Overview!$F$26,Overview!$F$33)</f>
        <v>9.1428571428571423</v>
      </c>
      <c r="L1753" s="72">
        <f t="shared" si="167"/>
        <v>9.1428571428571423</v>
      </c>
      <c r="M1753" s="81">
        <f>MIN(1,Overview!$F$44*F1753*(G1753-Overview!$F$25)^2+0.2)</f>
        <v>1</v>
      </c>
      <c r="N1753" s="48">
        <f>L1753*F1753*Overview!$F$8</f>
        <v>0.12482270400293095</v>
      </c>
      <c r="O1753" s="48">
        <f>F1753*Overview!$F$6</f>
        <v>2.3686817229354781E-3</v>
      </c>
      <c r="P1753" s="122">
        <f>N1753*(H1753/G1753-(1+Overview!$F$35/'='!G1753)/(Overview!$F$37*Overview!$F$33))/('='!H1753+Overview!$F$36)</f>
        <v>2.4904268174426937E-4</v>
      </c>
      <c r="Q1753" s="128">
        <f>(N1753/G1753-P1753)*H1753*Overview!$F$29*'='!G1753^3</f>
        <v>866.34880741471193</v>
      </c>
      <c r="R1753" s="57">
        <f t="shared" si="162"/>
        <v>0</v>
      </c>
      <c r="S1753" s="58">
        <f t="shared" si="163"/>
        <v>3.0078277621816237E-4</v>
      </c>
      <c r="T1753" s="58">
        <f>IF(D1753&lt;Overview!$F$18,(1-Overview!$F$9)*'='!Q1753-'='!D1753*'='!O1753,0)</f>
        <v>0</v>
      </c>
      <c r="U1753" s="54">
        <f>IF(D1753&gt;=Overview!$F$18,(1-Overview!$F$9)*'='!Q1753-Overview!$F$18*'='!O1753,0)</f>
        <v>73.393424858601634</v>
      </c>
      <c r="V1753" s="2"/>
      <c r="W1753" s="112">
        <f>G1753/Overview!$F$19</f>
        <v>5.3495759578398543</v>
      </c>
      <c r="X1753" s="60">
        <f>G1753^3*(1+H1753*Overview!$F$38)</f>
        <v>59.796984908672009</v>
      </c>
      <c r="Y1753" s="61">
        <f>G1753^3*Overview!$F$42*(1+Overview!$F$38*H1753)+I1753*Overview!$F$39/Overview!$F$40</f>
        <v>6.3295555215933348</v>
      </c>
    </row>
    <row r="1754" spans="1:25">
      <c r="A1754" s="34">
        <v>1751</v>
      </c>
      <c r="B1754">
        <v>1</v>
      </c>
      <c r="C1754">
        <v>24</v>
      </c>
      <c r="D1754" s="149">
        <f t="shared" si="164"/>
        <v>178.09744310451387</v>
      </c>
      <c r="E1754" s="125">
        <f>B1754/(B1754+Overview!$F$22)</f>
        <v>0.58823529411764708</v>
      </c>
      <c r="F1754" s="118">
        <f>EXP(Overview!$F$21/Overview!$F$5-Overview!$F$21/('='!C1754+273.15))</f>
        <v>1.2060497570954571</v>
      </c>
      <c r="G1754" s="77">
        <f t="shared" si="165"/>
        <v>3.6235685790211516</v>
      </c>
      <c r="H1754" s="115">
        <f t="shared" si="166"/>
        <v>0.58823529411764708</v>
      </c>
      <c r="I1754" s="80">
        <f>IF((A1754-Overview!$F$43)/365=ROUND((A1754-Overview!$F$43)/365,0),I1753*0.05,I1753+U1753)</f>
        <v>21885.309069087456</v>
      </c>
      <c r="J1754" s="70">
        <f>IF(D1754&lt;Overview!$F$16,1,'='!G1754/Overview!$F$26)</f>
        <v>156.86444065026632</v>
      </c>
      <c r="K1754" s="71">
        <f>IF(D1754&lt;Overview!$F$17,'='!G1754/Overview!$F$26,Overview!$F$33)</f>
        <v>9.1428571428571423</v>
      </c>
      <c r="L1754" s="72">
        <f t="shared" si="167"/>
        <v>9.1428571428571423</v>
      </c>
      <c r="M1754" s="81">
        <f>MIN(1,Overview!$F$44*F1754*(G1754-Overview!$F$25)^2+0.2)</f>
        <v>1</v>
      </c>
      <c r="N1754" s="48">
        <f>L1754*F1754*Overview!$F$8</f>
        <v>0.12482270400293095</v>
      </c>
      <c r="O1754" s="48">
        <f>F1754*Overview!$F$6</f>
        <v>2.3686817229354781E-3</v>
      </c>
      <c r="P1754" s="122">
        <f>N1754*(H1754/G1754-(1+Overview!$F$35/'='!G1754)/(Overview!$F$37*Overview!$F$33))/('='!H1754+Overview!$F$36)</f>
        <v>2.4855148094714876E-4</v>
      </c>
      <c r="Q1754" s="128">
        <f>(N1754/G1754-P1754)*H1754*Overview!$F$29*'='!G1754^3</f>
        <v>866.50457381415913</v>
      </c>
      <c r="R1754" s="57">
        <f t="shared" si="162"/>
        <v>0</v>
      </c>
      <c r="S1754" s="58">
        <f t="shared" si="163"/>
        <v>3.0021444554308754E-4</v>
      </c>
      <c r="T1754" s="58">
        <f>IF(D1754&lt;Overview!$F$18,(1-Overview!$F$9)*'='!Q1754-'='!D1754*'='!O1754,0)</f>
        <v>0</v>
      </c>
      <c r="U1754" s="54">
        <f>IF(D1754&gt;=Overview!$F$18,(1-Overview!$F$9)*'='!Q1754-Overview!$F$18*'='!O1754,0)</f>
        <v>73.406696155834538</v>
      </c>
      <c r="V1754" s="2"/>
      <c r="W1754" s="112">
        <f>G1754/Overview!$F$19</f>
        <v>5.3500200487540992</v>
      </c>
      <c r="X1754" s="60">
        <f>G1754^3*(1+H1754*Overview!$F$38)</f>
        <v>59.811878146436101</v>
      </c>
      <c r="Y1754" s="61">
        <f>G1754^3*Overview!$F$42*(1+Overview!$F$38*H1754)+I1754*Overview!$F$39/Overview!$F$40</f>
        <v>6.3340851909086853</v>
      </c>
    </row>
    <row r="1755" spans="1:25">
      <c r="A1755" s="34">
        <v>1752</v>
      </c>
      <c r="B1755">
        <v>1</v>
      </c>
      <c r="C1755">
        <v>24</v>
      </c>
      <c r="D1755" s="149">
        <f t="shared" si="164"/>
        <v>178.09744310451387</v>
      </c>
      <c r="E1755" s="125">
        <f>B1755/(B1755+Overview!$F$22)</f>
        <v>0.58823529411764708</v>
      </c>
      <c r="F1755" s="118">
        <f>EXP(Overview!$F$21/Overview!$F$5-Overview!$F$21/('='!C1755+273.15))</f>
        <v>1.2060497570954571</v>
      </c>
      <c r="G1755" s="77">
        <f t="shared" si="165"/>
        <v>3.6238687934666949</v>
      </c>
      <c r="H1755" s="115">
        <f t="shared" si="166"/>
        <v>0.58823529411764708</v>
      </c>
      <c r="I1755" s="80">
        <f>IF((A1755-Overview!$F$43)/365=ROUND((A1755-Overview!$F$43)/365,0),I1754*0.05,I1754+U1754)</f>
        <v>21958.715765243291</v>
      </c>
      <c r="J1755" s="70">
        <f>IF(D1755&lt;Overview!$F$16,1,'='!G1755/Overview!$F$26)</f>
        <v>156.87743694661017</v>
      </c>
      <c r="K1755" s="71">
        <f>IF(D1755&lt;Overview!$F$17,'='!G1755/Overview!$F$26,Overview!$F$33)</f>
        <v>9.1428571428571423</v>
      </c>
      <c r="L1755" s="72">
        <f t="shared" si="167"/>
        <v>9.1428571428571423</v>
      </c>
      <c r="M1755" s="81">
        <f>MIN(1,Overview!$F$44*F1755*(G1755-Overview!$F$25)^2+0.2)</f>
        <v>1</v>
      </c>
      <c r="N1755" s="48">
        <f>L1755*F1755*Overview!$F$8</f>
        <v>0.12482270400293095</v>
      </c>
      <c r="O1755" s="48">
        <f>F1755*Overview!$F$6</f>
        <v>2.3686817229354781E-3</v>
      </c>
      <c r="P1755" s="122">
        <f>N1755*(H1755/G1755-(1+Overview!$F$35/'='!G1755)/(Overview!$F$37*Overview!$F$33))/('='!H1755+Overview!$F$36)</f>
        <v>2.4806128958540502E-4</v>
      </c>
      <c r="Q1755" s="128">
        <f>(N1755/G1755-P1755)*H1755*Overview!$F$29*'='!G1755^3</f>
        <v>866.6600617463447</v>
      </c>
      <c r="R1755" s="57">
        <f t="shared" si="162"/>
        <v>0</v>
      </c>
      <c r="S1755" s="58">
        <f t="shared" si="163"/>
        <v>2.9964718873188467E-4</v>
      </c>
      <c r="T1755" s="58">
        <f>IF(D1755&lt;Overview!$F$18,(1-Overview!$F$9)*'='!Q1755-'='!D1755*'='!O1755,0)</f>
        <v>0</v>
      </c>
      <c r="U1755" s="54">
        <f>IF(D1755&gt;=Overview!$F$18,(1-Overview!$F$9)*'='!Q1755-Overview!$F$18*'='!O1755,0)</f>
        <v>73.419943727656744</v>
      </c>
      <c r="V1755" s="2"/>
      <c r="W1755" s="112">
        <f>G1755/Overview!$F$19</f>
        <v>5.3504633005561715</v>
      </c>
      <c r="X1755" s="60">
        <f>G1755^3*(1+H1755*Overview!$F$38)</f>
        <v>59.826745709044495</v>
      </c>
      <c r="Y1755" s="61">
        <f>G1755^3*Overview!$F$42*(1+Overview!$F$38*H1755)+I1755*Overview!$F$39/Overview!$F$40</f>
        <v>6.3386131261582133</v>
      </c>
    </row>
    <row r="1756" spans="1:25">
      <c r="A1756" s="34">
        <v>1753</v>
      </c>
      <c r="B1756">
        <v>1</v>
      </c>
      <c r="C1756">
        <v>24</v>
      </c>
      <c r="D1756" s="149">
        <f t="shared" si="164"/>
        <v>178.09744310451387</v>
      </c>
      <c r="E1756" s="125">
        <f>B1756/(B1756+Overview!$F$22)</f>
        <v>0.58823529411764708</v>
      </c>
      <c r="F1756" s="118">
        <f>EXP(Overview!$F$21/Overview!$F$5-Overview!$F$21/('='!C1756+273.15))</f>
        <v>1.2060497570954571</v>
      </c>
      <c r="G1756" s="77">
        <f t="shared" si="165"/>
        <v>3.6241684406554269</v>
      </c>
      <c r="H1756" s="115">
        <f t="shared" si="166"/>
        <v>0.58823529411764708</v>
      </c>
      <c r="I1756" s="80">
        <f>IF((A1756-Overview!$F$43)/365=ROUND((A1756-Overview!$F$43)/365,0),I1755*0.05,I1755+U1755)</f>
        <v>22032.135708970949</v>
      </c>
      <c r="J1756" s="70">
        <f>IF(D1756&lt;Overview!$F$16,1,'='!G1756/Overview!$F$26)</f>
        <v>156.89040868638213</v>
      </c>
      <c r="K1756" s="71">
        <f>IF(D1756&lt;Overview!$F$17,'='!G1756/Overview!$F$26,Overview!$F$33)</f>
        <v>9.1428571428571423</v>
      </c>
      <c r="L1756" s="72">
        <f t="shared" si="167"/>
        <v>9.1428571428571423</v>
      </c>
      <c r="M1756" s="81">
        <f>MIN(1,Overview!$F$44*F1756*(G1756-Overview!$F$25)^2+0.2)</f>
        <v>1</v>
      </c>
      <c r="N1756" s="48">
        <f>L1756*F1756*Overview!$F$8</f>
        <v>0.12482270400293095</v>
      </c>
      <c r="O1756" s="48">
        <f>F1756*Overview!$F$6</f>
        <v>2.3686817229354781E-3</v>
      </c>
      <c r="P1756" s="122">
        <f>N1756*(H1756/G1756-(1+Overview!$F$35/'='!G1756)/(Overview!$F$37*Overview!$F$33))/('='!H1756+Overview!$F$36)</f>
        <v>2.4757210542459515E-4</v>
      </c>
      <c r="Q1756" s="128">
        <f>(N1756/G1756-P1756)*H1756*Overview!$F$29*'='!G1756^3</f>
        <v>866.81527167806598</v>
      </c>
      <c r="R1756" s="57">
        <f t="shared" si="162"/>
        <v>0</v>
      </c>
      <c r="S1756" s="58">
        <f t="shared" si="163"/>
        <v>2.9908100375547865E-4</v>
      </c>
      <c r="T1756" s="58">
        <f>IF(D1756&lt;Overview!$F$18,(1-Overview!$F$9)*'='!Q1756-'='!D1756*'='!O1756,0)</f>
        <v>0</v>
      </c>
      <c r="U1756" s="54">
        <f>IF(D1756&gt;=Overview!$F$18,(1-Overview!$F$9)*'='!Q1756-Overview!$F$18*'='!O1756,0)</f>
        <v>73.433167613839402</v>
      </c>
      <c r="V1756" s="2"/>
      <c r="W1756" s="112">
        <f>G1756/Overview!$F$19</f>
        <v>5.3509057148315762</v>
      </c>
      <c r="X1756" s="60">
        <f>G1756^3*(1+H1756*Overview!$F$38)</f>
        <v>59.841587635904972</v>
      </c>
      <c r="Y1756" s="61">
        <f>G1756^3*Overview!$F$42*(1+Overview!$F$38*H1756)+I1756*Overview!$F$39/Overview!$F$40</f>
        <v>6.3431393298576388</v>
      </c>
    </row>
    <row r="1757" spans="1:25">
      <c r="A1757" s="34">
        <v>1754</v>
      </c>
      <c r="B1757">
        <v>1</v>
      </c>
      <c r="C1757">
        <v>24</v>
      </c>
      <c r="D1757" s="149">
        <f t="shared" si="164"/>
        <v>178.09744310451387</v>
      </c>
      <c r="E1757" s="125">
        <f>B1757/(B1757+Overview!$F$22)</f>
        <v>0.58823529411764708</v>
      </c>
      <c r="F1757" s="118">
        <f>EXP(Overview!$F$21/Overview!$F$5-Overview!$F$21/('='!C1757+273.15))</f>
        <v>1.2060497570954571</v>
      </c>
      <c r="G1757" s="77">
        <f t="shared" si="165"/>
        <v>3.6244675216591822</v>
      </c>
      <c r="H1757" s="115">
        <f t="shared" si="166"/>
        <v>0.58823529411764708</v>
      </c>
      <c r="I1757" s="80">
        <f>IF((A1757-Overview!$F$43)/365=ROUND((A1757-Overview!$F$43)/365,0),I1756*0.05,I1756+U1756)</f>
        <v>22105.568876584788</v>
      </c>
      <c r="J1757" s="70">
        <f>IF(D1757&lt;Overview!$F$16,1,'='!G1757/Overview!$F$26)</f>
        <v>156.90335591598193</v>
      </c>
      <c r="K1757" s="71">
        <f>IF(D1757&lt;Overview!$F$17,'='!G1757/Overview!$F$26,Overview!$F$33)</f>
        <v>9.1428571428571423</v>
      </c>
      <c r="L1757" s="72">
        <f t="shared" si="167"/>
        <v>9.1428571428571423</v>
      </c>
      <c r="M1757" s="81">
        <f>MIN(1,Overview!$F$44*F1757*(G1757-Overview!$F$25)^2+0.2)</f>
        <v>1</v>
      </c>
      <c r="N1757" s="48">
        <f>L1757*F1757*Overview!$F$8</f>
        <v>0.12482270400293095</v>
      </c>
      <c r="O1757" s="48">
        <f>F1757*Overview!$F$6</f>
        <v>2.3686817229354781E-3</v>
      </c>
      <c r="P1757" s="122">
        <f>N1757*(H1757/G1757-(1+Overview!$F$35/'='!G1757)/(Overview!$F$37*Overview!$F$33))/('='!H1757+Overview!$F$36)</f>
        <v>2.470839262358596E-4</v>
      </c>
      <c r="Q1757" s="128">
        <f>(N1757/G1757-P1757)*H1757*Overview!$F$29*'='!G1757^3</f>
        <v>866.97020407546017</v>
      </c>
      <c r="R1757" s="57">
        <f t="shared" si="162"/>
        <v>0</v>
      </c>
      <c r="S1757" s="58">
        <f t="shared" si="163"/>
        <v>2.9851588858863541E-4</v>
      </c>
      <c r="T1757" s="58">
        <f>IF(D1757&lt;Overview!$F$18,(1-Overview!$F$9)*'='!Q1757-'='!D1757*'='!O1757,0)</f>
        <v>0</v>
      </c>
      <c r="U1757" s="54">
        <f>IF(D1757&gt;=Overview!$F$18,(1-Overview!$F$9)*'='!Q1757-Overview!$F$18*'='!O1757,0)</f>
        <v>73.446367854097389</v>
      </c>
      <c r="V1757" s="2"/>
      <c r="W1757" s="112">
        <f>G1757/Overview!$F$19</f>
        <v>5.3513472931628261</v>
      </c>
      <c r="X1757" s="60">
        <f>G1757^3*(1+H1757*Overview!$F$38)</f>
        <v>59.85640396638405</v>
      </c>
      <c r="Y1757" s="61">
        <f>G1757^3*Overview!$F$42*(1+Overview!$F$38*H1757)+I1757*Overview!$F$39/Overview!$F$40</f>
        <v>6.3476638045207032</v>
      </c>
    </row>
    <row r="1758" spans="1:25">
      <c r="A1758" s="34">
        <v>1755</v>
      </c>
      <c r="B1758">
        <v>1</v>
      </c>
      <c r="C1758">
        <v>24</v>
      </c>
      <c r="D1758" s="149">
        <f t="shared" si="164"/>
        <v>178.09744310451387</v>
      </c>
      <c r="E1758" s="125">
        <f>B1758/(B1758+Overview!$F$22)</f>
        <v>0.58823529411764708</v>
      </c>
      <c r="F1758" s="118">
        <f>EXP(Overview!$F$21/Overview!$F$5-Overview!$F$21/('='!C1758+273.15))</f>
        <v>1.2060497570954571</v>
      </c>
      <c r="G1758" s="77">
        <f t="shared" si="165"/>
        <v>3.6247660375477708</v>
      </c>
      <c r="H1758" s="115">
        <f t="shared" si="166"/>
        <v>0.58823529411764708</v>
      </c>
      <c r="I1758" s="80">
        <f>IF((A1758-Overview!$F$43)/365=ROUND((A1758-Overview!$F$43)/365,0),I1757*0.05,I1757+U1757)</f>
        <v>22179.015244438884</v>
      </c>
      <c r="J1758" s="70">
        <f>IF(D1758&lt;Overview!$F$16,1,'='!G1758/Overview!$F$26)</f>
        <v>156.91627868172168</v>
      </c>
      <c r="K1758" s="71">
        <f>IF(D1758&lt;Overview!$F$17,'='!G1758/Overview!$F$26,Overview!$F$33)</f>
        <v>9.1428571428571423</v>
      </c>
      <c r="L1758" s="72">
        <f t="shared" si="167"/>
        <v>9.1428571428571423</v>
      </c>
      <c r="M1758" s="81">
        <f>MIN(1,Overview!$F$44*F1758*(G1758-Overview!$F$25)^2+0.2)</f>
        <v>1</v>
      </c>
      <c r="N1758" s="48">
        <f>L1758*F1758*Overview!$F$8</f>
        <v>0.12482270400293095</v>
      </c>
      <c r="O1758" s="48">
        <f>F1758*Overview!$F$6</f>
        <v>2.3686817229354781E-3</v>
      </c>
      <c r="P1758" s="122">
        <f>N1758*(H1758/G1758-(1+Overview!$F$35/'='!G1758)/(Overview!$F$37*Overview!$F$33))/('='!H1758+Overview!$F$36)</f>
        <v>2.4659674979589597E-4</v>
      </c>
      <c r="Q1758" s="128">
        <f>(N1758/G1758-P1758)*H1758*Overview!$F$29*'='!G1758^3</f>
        <v>867.12485940400393</v>
      </c>
      <c r="R1758" s="57">
        <f t="shared" si="162"/>
        <v>0</v>
      </c>
      <c r="S1758" s="58">
        <f t="shared" si="163"/>
        <v>2.9795184120994298E-4</v>
      </c>
      <c r="T1758" s="58">
        <f>IF(D1758&lt;Overview!$F$18,(1-Overview!$F$9)*'='!Q1758-'='!D1758*'='!O1758,0)</f>
        <v>0</v>
      </c>
      <c r="U1758" s="54">
        <f>IF(D1758&gt;=Overview!$F$18,(1-Overview!$F$9)*'='!Q1758-Overview!$F$18*'='!O1758,0)</f>
        <v>73.459544488089307</v>
      </c>
      <c r="V1758" s="2"/>
      <c r="W1758" s="112">
        <f>G1758/Overview!$F$19</f>
        <v>5.3517880371294417</v>
      </c>
      <c r="X1758" s="60">
        <f>G1758^3*(1+H1758*Overview!$F$38)</f>
        <v>59.871194739806995</v>
      </c>
      <c r="Y1758" s="61">
        <f>G1758^3*Overview!$F$42*(1+Overview!$F$38*H1758)+I1758*Overview!$F$39/Overview!$F$40</f>
        <v>6.3521865526591546</v>
      </c>
    </row>
    <row r="1759" spans="1:25">
      <c r="A1759" s="34">
        <v>1756</v>
      </c>
      <c r="B1759">
        <v>1</v>
      </c>
      <c r="C1759">
        <v>24</v>
      </c>
      <c r="D1759" s="149">
        <f t="shared" si="164"/>
        <v>178.09744310451387</v>
      </c>
      <c r="E1759" s="125">
        <f>B1759/(B1759+Overview!$F$22)</f>
        <v>0.58823529411764708</v>
      </c>
      <c r="F1759" s="118">
        <f>EXP(Overview!$F$21/Overview!$F$5-Overview!$F$21/('='!C1759+273.15))</f>
        <v>1.2060497570954571</v>
      </c>
      <c r="G1759" s="77">
        <f t="shared" si="165"/>
        <v>3.6250639893889809</v>
      </c>
      <c r="H1759" s="115">
        <f t="shared" si="166"/>
        <v>0.58823529411764708</v>
      </c>
      <c r="I1759" s="80">
        <f>IF((A1759-Overview!$F$43)/365=ROUND((A1759-Overview!$F$43)/365,0),I1758*0.05,I1758+U1758)</f>
        <v>22252.474788926975</v>
      </c>
      <c r="J1759" s="70">
        <f>IF(D1759&lt;Overview!$F$16,1,'='!G1759/Overview!$F$26)</f>
        <v>156.92917702982601</v>
      </c>
      <c r="K1759" s="71">
        <f>IF(D1759&lt;Overview!$F$17,'='!G1759/Overview!$F$26,Overview!$F$33)</f>
        <v>9.1428571428571423</v>
      </c>
      <c r="L1759" s="72">
        <f t="shared" si="167"/>
        <v>9.1428571428571423</v>
      </c>
      <c r="M1759" s="81">
        <f>MIN(1,Overview!$F$44*F1759*(G1759-Overview!$F$25)^2+0.2)</f>
        <v>1</v>
      </c>
      <c r="N1759" s="48">
        <f>L1759*F1759*Overview!$F$8</f>
        <v>0.12482270400293095</v>
      </c>
      <c r="O1759" s="48">
        <f>F1759*Overview!$F$6</f>
        <v>2.3686817229354781E-3</v>
      </c>
      <c r="P1759" s="122">
        <f>N1759*(H1759/G1759-(1+Overview!$F$35/'='!G1759)/(Overview!$F$37*Overview!$F$33))/('='!H1759+Overview!$F$36)</f>
        <v>2.4611057388694601E-4</v>
      </c>
      <c r="Q1759" s="128">
        <f>(N1759/G1759-P1759)*H1759*Overview!$F$29*'='!G1759^3</f>
        <v>867.27923812851407</v>
      </c>
      <c r="R1759" s="57">
        <f t="shared" si="162"/>
        <v>0</v>
      </c>
      <c r="S1759" s="58">
        <f t="shared" si="163"/>
        <v>2.9738885960180802E-4</v>
      </c>
      <c r="T1759" s="58">
        <f>IF(D1759&lt;Overview!$F$18,(1-Overview!$F$9)*'='!Q1759-'='!D1759*'='!O1759,0)</f>
        <v>0</v>
      </c>
      <c r="U1759" s="54">
        <f>IF(D1759&gt;=Overview!$F$18,(1-Overview!$F$9)*'='!Q1759-Overview!$F$18*'='!O1759,0)</f>
        <v>73.472697555417568</v>
      </c>
      <c r="V1759" s="2"/>
      <c r="W1759" s="112">
        <f>G1759/Overview!$F$19</f>
        <v>5.3522279483079593</v>
      </c>
      <c r="X1759" s="60">
        <f>G1759^3*(1+H1759*Overview!$F$38)</f>
        <v>59.885959995457746</v>
      </c>
      <c r="Y1759" s="61">
        <f>G1759^3*Overview!$F$42*(1+Overview!$F$38*H1759)+I1759*Overview!$F$39/Overview!$F$40</f>
        <v>6.3567075767827514</v>
      </c>
    </row>
    <row r="1760" spans="1:25">
      <c r="A1760" s="34">
        <v>1757</v>
      </c>
      <c r="B1760">
        <v>1</v>
      </c>
      <c r="C1760">
        <v>24</v>
      </c>
      <c r="D1760" s="149">
        <f t="shared" si="164"/>
        <v>178.09744310451387</v>
      </c>
      <c r="E1760" s="125">
        <f>B1760/(B1760+Overview!$F$22)</f>
        <v>0.58823529411764708</v>
      </c>
      <c r="F1760" s="118">
        <f>EXP(Overview!$F$21/Overview!$F$5-Overview!$F$21/('='!C1760+273.15))</f>
        <v>1.2060497570954571</v>
      </c>
      <c r="G1760" s="77">
        <f t="shared" si="165"/>
        <v>3.6253613782485825</v>
      </c>
      <c r="H1760" s="115">
        <f t="shared" si="166"/>
        <v>0.58823529411764708</v>
      </c>
      <c r="I1760" s="80">
        <f>IF((A1760-Overview!$F$43)/365=ROUND((A1760-Overview!$F$43)/365,0),I1759*0.05,I1759+U1759)</f>
        <v>22325.947486482393</v>
      </c>
      <c r="J1760" s="70">
        <f>IF(D1760&lt;Overview!$F$16,1,'='!G1760/Overview!$F$26)</f>
        <v>156.94205100643214</v>
      </c>
      <c r="K1760" s="71">
        <f>IF(D1760&lt;Overview!$F$17,'='!G1760/Overview!$F$26,Overview!$F$33)</f>
        <v>9.1428571428571423</v>
      </c>
      <c r="L1760" s="72">
        <f t="shared" si="167"/>
        <v>9.1428571428571423</v>
      </c>
      <c r="M1760" s="81">
        <f>MIN(1,Overview!$F$44*F1760*(G1760-Overview!$F$25)^2+0.2)</f>
        <v>1</v>
      </c>
      <c r="N1760" s="48">
        <f>L1760*F1760*Overview!$F$8</f>
        <v>0.12482270400293095</v>
      </c>
      <c r="O1760" s="48">
        <f>F1760*Overview!$F$6</f>
        <v>2.3686817229354781E-3</v>
      </c>
      <c r="P1760" s="122">
        <f>N1760*(H1760/G1760-(1+Overview!$F$35/'='!G1760)/(Overview!$F$37*Overview!$F$33))/('='!H1760+Overview!$F$36)</f>
        <v>2.4562539629678409E-4</v>
      </c>
      <c r="Q1760" s="128">
        <f>(N1760/G1760-P1760)*H1760*Overview!$F$29*'='!G1760^3</f>
        <v>867.43334071314791</v>
      </c>
      <c r="R1760" s="57">
        <f t="shared" si="162"/>
        <v>0</v>
      </c>
      <c r="S1760" s="58">
        <f t="shared" si="163"/>
        <v>2.9682694175045451E-4</v>
      </c>
      <c r="T1760" s="58">
        <f>IF(D1760&lt;Overview!$F$18,(1-Overview!$F$9)*'='!Q1760-'='!D1760*'='!O1760,0)</f>
        <v>0</v>
      </c>
      <c r="U1760" s="54">
        <f>IF(D1760&gt;=Overview!$F$18,(1-Overview!$F$9)*'='!Q1760-Overview!$F$18*'='!O1760,0)</f>
        <v>73.48582709562838</v>
      </c>
      <c r="V1760" s="2"/>
      <c r="W1760" s="112">
        <f>G1760/Overview!$F$19</f>
        <v>5.3526670282719362</v>
      </c>
      <c r="X1760" s="60">
        <f>G1760^3*(1+H1760*Overview!$F$38)</f>
        <v>59.900699772578861</v>
      </c>
      <c r="Y1760" s="61">
        <f>G1760^3*Overview!$F$42*(1+Overview!$F$38*H1760)+I1760*Overview!$F$39/Overview!$F$40</f>
        <v>6.3612268793992417</v>
      </c>
    </row>
    <row r="1761" spans="1:25">
      <c r="A1761" s="34">
        <v>1758</v>
      </c>
      <c r="B1761">
        <v>1</v>
      </c>
      <c r="C1761">
        <v>24</v>
      </c>
      <c r="D1761" s="149">
        <f t="shared" si="164"/>
        <v>178.09744310451387</v>
      </c>
      <c r="E1761" s="125">
        <f>B1761/(B1761+Overview!$F$22)</f>
        <v>0.58823529411764708</v>
      </c>
      <c r="F1761" s="118">
        <f>EXP(Overview!$F$21/Overview!$F$5-Overview!$F$21/('='!C1761+273.15))</f>
        <v>1.2060497570954571</v>
      </c>
      <c r="G1761" s="77">
        <f t="shared" si="165"/>
        <v>3.6256582051903328</v>
      </c>
      <c r="H1761" s="115">
        <f t="shared" si="166"/>
        <v>0.58823529411764708</v>
      </c>
      <c r="I1761" s="80">
        <f>IF((A1761-Overview!$F$43)/365=ROUND((A1761-Overview!$F$43)/365,0),I1760*0.05,I1760+U1760)</f>
        <v>22399.433313578022</v>
      </c>
      <c r="J1761" s="70">
        <f>IF(D1761&lt;Overview!$F$16,1,'='!G1761/Overview!$F$26)</f>
        <v>156.95490065759017</v>
      </c>
      <c r="K1761" s="71">
        <f>IF(D1761&lt;Overview!$F$17,'='!G1761/Overview!$F$26,Overview!$F$33)</f>
        <v>9.1428571428571423</v>
      </c>
      <c r="L1761" s="72">
        <f t="shared" si="167"/>
        <v>9.1428571428571423</v>
      </c>
      <c r="M1761" s="81">
        <f>MIN(1,Overview!$F$44*F1761*(G1761-Overview!$F$25)^2+0.2)</f>
        <v>1</v>
      </c>
      <c r="N1761" s="48">
        <f>L1761*F1761*Overview!$F$8</f>
        <v>0.12482270400293095</v>
      </c>
      <c r="O1761" s="48">
        <f>F1761*Overview!$F$6</f>
        <v>2.3686817229354781E-3</v>
      </c>
      <c r="P1761" s="122">
        <f>N1761*(H1761/G1761-(1+Overview!$F$35/'='!G1761)/(Overview!$F$37*Overview!$F$33))/('='!H1761+Overview!$F$36)</f>
        <v>2.4514121481869131E-4</v>
      </c>
      <c r="Q1761" s="128">
        <f>(N1761/G1761-P1761)*H1761*Overview!$F$29*'='!G1761^3</f>
        <v>867.58716762140466</v>
      </c>
      <c r="R1761" s="57">
        <f t="shared" si="162"/>
        <v>0</v>
      </c>
      <c r="S1761" s="58">
        <f t="shared" si="163"/>
        <v>2.962660856459047E-4</v>
      </c>
      <c r="T1761" s="58">
        <f>IF(D1761&lt;Overview!$F$18,(1-Overview!$F$9)*'='!Q1761-'='!D1761*'='!O1761,0)</f>
        <v>0</v>
      </c>
      <c r="U1761" s="54">
        <f>IF(D1761&gt;=Overview!$F$18,(1-Overview!$F$9)*'='!Q1761-Overview!$F$18*'='!O1761,0)</f>
        <v>73.498933148211847</v>
      </c>
      <c r="V1761" s="2"/>
      <c r="W1761" s="112">
        <f>G1761/Overview!$F$19</f>
        <v>5.3531052785919577</v>
      </c>
      <c r="X1761" s="60">
        <f>G1761^3*(1+H1761*Overview!$F$38)</f>
        <v>59.915414110371536</v>
      </c>
      <c r="Y1761" s="61">
        <f>G1761^3*Overview!$F$42*(1+Overview!$F$38*H1761)+I1761*Overview!$F$39/Overview!$F$40</f>
        <v>6.3657444630143747</v>
      </c>
    </row>
    <row r="1762" spans="1:25">
      <c r="A1762" s="34">
        <v>1759</v>
      </c>
      <c r="B1762">
        <v>1</v>
      </c>
      <c r="C1762">
        <v>24</v>
      </c>
      <c r="D1762" s="149">
        <f t="shared" si="164"/>
        <v>178.09744310451387</v>
      </c>
      <c r="E1762" s="125">
        <f>B1762/(B1762+Overview!$F$22)</f>
        <v>0.58823529411764708</v>
      </c>
      <c r="F1762" s="118">
        <f>EXP(Overview!$F$21/Overview!$F$5-Overview!$F$21/('='!C1762+273.15))</f>
        <v>1.2060497570954571</v>
      </c>
      <c r="G1762" s="77">
        <f t="shared" si="165"/>
        <v>3.6259544712759788</v>
      </c>
      <c r="H1762" s="115">
        <f t="shared" si="166"/>
        <v>0.58823529411764708</v>
      </c>
      <c r="I1762" s="80">
        <f>IF((A1762-Overview!$F$43)/365=ROUND((A1762-Overview!$F$43)/365,0),I1761*0.05,I1761+U1761)</f>
        <v>22472.932246726232</v>
      </c>
      <c r="J1762" s="70">
        <f>IF(D1762&lt;Overview!$F$16,1,'='!G1762/Overview!$F$26)</f>
        <v>156.96772602926316</v>
      </c>
      <c r="K1762" s="71">
        <f>IF(D1762&lt;Overview!$F$17,'='!G1762/Overview!$F$26,Overview!$F$33)</f>
        <v>9.1428571428571423</v>
      </c>
      <c r="L1762" s="72">
        <f t="shared" si="167"/>
        <v>9.1428571428571423</v>
      </c>
      <c r="M1762" s="81">
        <f>MIN(1,Overview!$F$44*F1762*(G1762-Overview!$F$25)^2+0.2)</f>
        <v>1</v>
      </c>
      <c r="N1762" s="48">
        <f>L1762*F1762*Overview!$F$8</f>
        <v>0.12482270400293095</v>
      </c>
      <c r="O1762" s="48">
        <f>F1762*Overview!$F$6</f>
        <v>2.3686817229354781E-3</v>
      </c>
      <c r="P1762" s="122">
        <f>N1762*(H1762/G1762-(1+Overview!$F$35/'='!G1762)/(Overview!$F$37*Overview!$F$33))/('='!H1762+Overview!$F$36)</f>
        <v>2.4465802725145015E-4</v>
      </c>
      <c r="Q1762" s="128">
        <f>(N1762/G1762-P1762)*H1762*Overview!$F$29*'='!G1762^3</f>
        <v>867.74071931612377</v>
      </c>
      <c r="R1762" s="57">
        <f t="shared" si="162"/>
        <v>0</v>
      </c>
      <c r="S1762" s="58">
        <f t="shared" si="163"/>
        <v>2.9570628928198532E-4</v>
      </c>
      <c r="T1762" s="58">
        <f>IF(D1762&lt;Overview!$F$18,(1-Overview!$F$9)*'='!Q1762-'='!D1762*'='!O1762,0)</f>
        <v>0</v>
      </c>
      <c r="U1762" s="54">
        <f>IF(D1762&gt;=Overview!$F$18,(1-Overview!$F$9)*'='!Q1762-Overview!$F$18*'='!O1762,0)</f>
        <v>73.512015752601926</v>
      </c>
      <c r="V1762" s="2"/>
      <c r="W1762" s="112">
        <f>G1762/Overview!$F$19</f>
        <v>5.3535427008356393</v>
      </c>
      <c r="X1762" s="60">
        <f>G1762^3*(1+H1762*Overview!$F$38)</f>
        <v>59.930103047995551</v>
      </c>
      <c r="Y1762" s="61">
        <f>G1762^3*Overview!$F$42*(1+Overview!$F$38*H1762)+I1762*Overview!$F$39/Overview!$F$40</f>
        <v>6.3702603301318845</v>
      </c>
    </row>
    <row r="1763" spans="1:25">
      <c r="A1763" s="34">
        <v>1760</v>
      </c>
      <c r="B1763">
        <v>1</v>
      </c>
      <c r="C1763">
        <v>24</v>
      </c>
      <c r="D1763" s="149">
        <f t="shared" si="164"/>
        <v>178.09744310451387</v>
      </c>
      <c r="E1763" s="125">
        <f>B1763/(B1763+Overview!$F$22)</f>
        <v>0.58823529411764708</v>
      </c>
      <c r="F1763" s="118">
        <f>EXP(Overview!$F$21/Overview!$F$5-Overview!$F$21/('='!C1763+273.15))</f>
        <v>1.2060497570954571</v>
      </c>
      <c r="G1763" s="77">
        <f t="shared" si="165"/>
        <v>3.6262501775652609</v>
      </c>
      <c r="H1763" s="115">
        <f t="shared" si="166"/>
        <v>0.58823529411764708</v>
      </c>
      <c r="I1763" s="80">
        <f>IF((A1763-Overview!$F$43)/365=ROUND((A1763-Overview!$F$43)/365,0),I1762*0.05,I1762+U1762)</f>
        <v>22546.444262478835</v>
      </c>
      <c r="J1763" s="70">
        <f>IF(D1763&lt;Overview!$F$16,1,'='!G1763/Overview!$F$26)</f>
        <v>156.98052716732732</v>
      </c>
      <c r="K1763" s="71">
        <f>IF(D1763&lt;Overview!$F$17,'='!G1763/Overview!$F$26,Overview!$F$33)</f>
        <v>9.1428571428571423</v>
      </c>
      <c r="L1763" s="72">
        <f t="shared" si="167"/>
        <v>9.1428571428571423</v>
      </c>
      <c r="M1763" s="81">
        <f>MIN(1,Overview!$F$44*F1763*(G1763-Overview!$F$25)^2+0.2)</f>
        <v>1</v>
      </c>
      <c r="N1763" s="48">
        <f>L1763*F1763*Overview!$F$8</f>
        <v>0.12482270400293095</v>
      </c>
      <c r="O1763" s="48">
        <f>F1763*Overview!$F$6</f>
        <v>2.3686817229354781E-3</v>
      </c>
      <c r="P1763" s="122">
        <f>N1763*(H1763/G1763-(1+Overview!$F$35/'='!G1763)/(Overview!$F$37*Overview!$F$33))/('='!H1763+Overview!$F$36)</f>
        <v>2.4417583139931844E-4</v>
      </c>
      <c r="Q1763" s="128">
        <f>(N1763/G1763-P1763)*H1763*Overview!$F$29*'='!G1763^3</f>
        <v>867.89399625948795</v>
      </c>
      <c r="R1763" s="57">
        <f t="shared" si="162"/>
        <v>0</v>
      </c>
      <c r="S1763" s="58">
        <f t="shared" si="163"/>
        <v>2.9514755065630788E-4</v>
      </c>
      <c r="T1763" s="58">
        <f>IF(D1763&lt;Overview!$F$18,(1-Overview!$F$9)*'='!Q1763-'='!D1763*'='!O1763,0)</f>
        <v>0</v>
      </c>
      <c r="U1763" s="54">
        <f>IF(D1763&gt;=Overview!$F$18,(1-Overview!$F$9)*'='!Q1763-Overview!$F$18*'='!O1763,0)</f>
        <v>73.525074948176552</v>
      </c>
      <c r="V1763" s="2"/>
      <c r="W1763" s="112">
        <f>G1763/Overview!$F$19</f>
        <v>5.3539792965676378</v>
      </c>
      <c r="X1763" s="60">
        <f>G1763^3*(1+H1763*Overview!$F$38)</f>
        <v>59.944766624569148</v>
      </c>
      <c r="Y1763" s="61">
        <f>G1763^3*Overview!$F$42*(1+Overview!$F$38*H1763)+I1763*Overview!$F$39/Overview!$F$40</f>
        <v>6.3747744832534856</v>
      </c>
    </row>
    <row r="1764" spans="1:25">
      <c r="A1764" s="34">
        <v>1761</v>
      </c>
      <c r="B1764">
        <v>1</v>
      </c>
      <c r="C1764">
        <v>24</v>
      </c>
      <c r="D1764" s="149">
        <f t="shared" si="164"/>
        <v>178.09744310451387</v>
      </c>
      <c r="E1764" s="125">
        <f>B1764/(B1764+Overview!$F$22)</f>
        <v>0.58823529411764708</v>
      </c>
      <c r="F1764" s="118">
        <f>EXP(Overview!$F$21/Overview!$F$5-Overview!$F$21/('='!C1764+273.15))</f>
        <v>1.2060497570954571</v>
      </c>
      <c r="G1764" s="77">
        <f t="shared" si="165"/>
        <v>3.6265453251159174</v>
      </c>
      <c r="H1764" s="115">
        <f t="shared" si="166"/>
        <v>0.58823529411764708</v>
      </c>
      <c r="I1764" s="80">
        <f>IF((A1764-Overview!$F$43)/365=ROUND((A1764-Overview!$F$43)/365,0),I1763*0.05,I1763+U1763)</f>
        <v>22619.969337427014</v>
      </c>
      <c r="J1764" s="70">
        <f>IF(D1764&lt;Overview!$F$16,1,'='!G1764/Overview!$F$26)</f>
        <v>156.99330411757219</v>
      </c>
      <c r="K1764" s="71">
        <f>IF(D1764&lt;Overview!$F$17,'='!G1764/Overview!$F$26,Overview!$F$33)</f>
        <v>9.1428571428571423</v>
      </c>
      <c r="L1764" s="72">
        <f t="shared" si="167"/>
        <v>9.1428571428571423</v>
      </c>
      <c r="M1764" s="81">
        <f>MIN(1,Overview!$F$44*F1764*(G1764-Overview!$F$25)^2+0.2)</f>
        <v>1</v>
      </c>
      <c r="N1764" s="48">
        <f>L1764*F1764*Overview!$F$8</f>
        <v>0.12482270400293095</v>
      </c>
      <c r="O1764" s="48">
        <f>F1764*Overview!$F$6</f>
        <v>2.3686817229354781E-3</v>
      </c>
      <c r="P1764" s="122">
        <f>N1764*(H1764/G1764-(1+Overview!$F$35/'='!G1764)/(Overview!$F$37*Overview!$F$33))/('='!H1764+Overview!$F$36)</f>
        <v>2.43694625072022E-4</v>
      </c>
      <c r="Q1764" s="128">
        <f>(N1764/G1764-P1764)*H1764*Overview!$F$29*'='!G1764^3</f>
        <v>868.04699891302141</v>
      </c>
      <c r="R1764" s="57">
        <f t="shared" si="162"/>
        <v>0</v>
      </c>
      <c r="S1764" s="58">
        <f t="shared" si="163"/>
        <v>2.9458986777027252E-4</v>
      </c>
      <c r="T1764" s="58">
        <f>IF(D1764&lt;Overview!$F$18,(1-Overview!$F$9)*'='!Q1764-'='!D1764*'='!O1764,0)</f>
        <v>0</v>
      </c>
      <c r="U1764" s="54">
        <f>IF(D1764&gt;=Overview!$F$18,(1-Overview!$F$9)*'='!Q1764-Overview!$F$18*'='!O1764,0)</f>
        <v>73.538110774257603</v>
      </c>
      <c r="V1764" s="2"/>
      <c r="W1764" s="112">
        <f>G1764/Overview!$F$19</f>
        <v>5.3544150673496489</v>
      </c>
      <c r="X1764" s="60">
        <f>G1764^3*(1+H1764*Overview!$F$38)</f>
        <v>59.959404879169099</v>
      </c>
      <c r="Y1764" s="61">
        <f>G1764^3*Overview!$F$42*(1+Overview!$F$38*H1764)+I1764*Overview!$F$39/Overview!$F$40</f>
        <v>6.3792869248788646</v>
      </c>
    </row>
    <row r="1765" spans="1:25">
      <c r="A1765" s="34">
        <v>1762</v>
      </c>
      <c r="B1765">
        <v>1</v>
      </c>
      <c r="C1765">
        <v>24</v>
      </c>
      <c r="D1765" s="149">
        <f t="shared" si="164"/>
        <v>178.09744310451387</v>
      </c>
      <c r="E1765" s="125">
        <f>B1765/(B1765+Overview!$F$22)</f>
        <v>0.58823529411764708</v>
      </c>
      <c r="F1765" s="118">
        <f>EXP(Overview!$F$21/Overview!$F$5-Overview!$F$21/('='!C1765+273.15))</f>
        <v>1.2060497570954571</v>
      </c>
      <c r="G1765" s="77">
        <f t="shared" si="165"/>
        <v>3.6268399149836879</v>
      </c>
      <c r="H1765" s="115">
        <f t="shared" si="166"/>
        <v>0.58823529411764708</v>
      </c>
      <c r="I1765" s="80">
        <f>IF((A1765-Overview!$F$43)/365=ROUND((A1765-Overview!$F$43)/365,0),I1764*0.05,I1764+U1764)</f>
        <v>22693.507448201271</v>
      </c>
      <c r="J1765" s="70">
        <f>IF(D1765&lt;Overview!$F$16,1,'='!G1765/Overview!$F$26)</f>
        <v>157.00605692570079</v>
      </c>
      <c r="K1765" s="71">
        <f>IF(D1765&lt;Overview!$F$17,'='!G1765/Overview!$F$26,Overview!$F$33)</f>
        <v>9.1428571428571423</v>
      </c>
      <c r="L1765" s="72">
        <f t="shared" si="167"/>
        <v>9.1428571428571423</v>
      </c>
      <c r="M1765" s="81">
        <f>MIN(1,Overview!$F$44*F1765*(G1765-Overview!$F$25)^2+0.2)</f>
        <v>1</v>
      </c>
      <c r="N1765" s="48">
        <f>L1765*F1765*Overview!$F$8</f>
        <v>0.12482270400293095</v>
      </c>
      <c r="O1765" s="48">
        <f>F1765*Overview!$F$6</f>
        <v>2.3686817229354781E-3</v>
      </c>
      <c r="P1765" s="122">
        <f>N1765*(H1765/G1765-(1+Overview!$F$35/'='!G1765)/(Overview!$F$37*Overview!$F$33))/('='!H1765+Overview!$F$36)</f>
        <v>2.4321440608473258E-4</v>
      </c>
      <c r="Q1765" s="128">
        <f>(N1765/G1765-P1765)*H1765*Overview!$F$29*'='!G1765^3</f>
        <v>868.19972773759139</v>
      </c>
      <c r="R1765" s="57">
        <f t="shared" si="162"/>
        <v>0</v>
      </c>
      <c r="S1765" s="58">
        <f t="shared" si="163"/>
        <v>2.9403323862905323E-4</v>
      </c>
      <c r="T1765" s="58">
        <f>IF(D1765&lt;Overview!$F$18,(1-Overview!$F$9)*'='!Q1765-'='!D1765*'='!O1765,0)</f>
        <v>0</v>
      </c>
      <c r="U1765" s="54">
        <f>IF(D1765&gt;=Overview!$F$18,(1-Overview!$F$9)*'='!Q1765-Overview!$F$18*'='!O1765,0)</f>
        <v>73.551123270110963</v>
      </c>
      <c r="V1765" s="2"/>
      <c r="W1765" s="112">
        <f>G1765/Overview!$F$19</f>
        <v>5.3548500147404221</v>
      </c>
      <c r="X1765" s="60">
        <f>G1765^3*(1+H1765*Overview!$F$38)</f>
        <v>59.974017850830613</v>
      </c>
      <c r="Y1765" s="61">
        <f>G1765^3*Overview!$F$42*(1+Overview!$F$38*H1765)+I1765*Overview!$F$39/Overview!$F$40</f>
        <v>6.3837976575056832</v>
      </c>
    </row>
    <row r="1766" spans="1:25">
      <c r="A1766" s="34">
        <v>1763</v>
      </c>
      <c r="B1766">
        <v>1</v>
      </c>
      <c r="C1766">
        <v>24</v>
      </c>
      <c r="D1766" s="149">
        <f t="shared" si="164"/>
        <v>178.09744310451387</v>
      </c>
      <c r="E1766" s="125">
        <f>B1766/(B1766+Overview!$F$22)</f>
        <v>0.58823529411764708</v>
      </c>
      <c r="F1766" s="118">
        <f>EXP(Overview!$F$21/Overview!$F$5-Overview!$F$21/('='!C1766+273.15))</f>
        <v>1.2060497570954571</v>
      </c>
      <c r="G1766" s="77">
        <f t="shared" si="165"/>
        <v>3.6271339482223168</v>
      </c>
      <c r="H1766" s="115">
        <f t="shared" si="166"/>
        <v>0.58823529411764708</v>
      </c>
      <c r="I1766" s="80">
        <f>IF((A1766-Overview!$F$43)/365=ROUND((A1766-Overview!$F$43)/365,0),I1765*0.05,I1765+U1765)</f>
        <v>22767.058571471382</v>
      </c>
      <c r="J1766" s="70">
        <f>IF(D1766&lt;Overview!$F$16,1,'='!G1766/Overview!$F$26)</f>
        <v>157.01878563732973</v>
      </c>
      <c r="K1766" s="71">
        <f>IF(D1766&lt;Overview!$F$17,'='!G1766/Overview!$F$26,Overview!$F$33)</f>
        <v>9.1428571428571423</v>
      </c>
      <c r="L1766" s="72">
        <f t="shared" si="167"/>
        <v>9.1428571428571423</v>
      </c>
      <c r="M1766" s="81">
        <f>MIN(1,Overview!$F$44*F1766*(G1766-Overview!$F$25)^2+0.2)</f>
        <v>1</v>
      </c>
      <c r="N1766" s="48">
        <f>L1766*F1766*Overview!$F$8</f>
        <v>0.12482270400293095</v>
      </c>
      <c r="O1766" s="48">
        <f>F1766*Overview!$F$6</f>
        <v>2.3686817229354781E-3</v>
      </c>
      <c r="P1766" s="122">
        <f>N1766*(H1766/G1766-(1+Overview!$F$35/'='!G1766)/(Overview!$F$37*Overview!$F$33))/('='!H1766+Overview!$F$36)</f>
        <v>2.4273517225805458E-4</v>
      </c>
      <c r="Q1766" s="128">
        <f>(N1766/G1766-P1766)*H1766*Overview!$F$29*'='!G1766^3</f>
        <v>868.35218319340879</v>
      </c>
      <c r="R1766" s="57">
        <f t="shared" si="162"/>
        <v>0</v>
      </c>
      <c r="S1766" s="58">
        <f t="shared" si="163"/>
        <v>2.9347766124159387E-4</v>
      </c>
      <c r="T1766" s="58">
        <f>IF(D1766&lt;Overview!$F$18,(1-Overview!$F$9)*'='!Q1766-'='!D1766*'='!O1766,0)</f>
        <v>0</v>
      </c>
      <c r="U1766" s="54">
        <f>IF(D1766&gt;=Overview!$F$18,(1-Overview!$F$9)*'='!Q1766-Overview!$F$18*'='!O1766,0)</f>
        <v>73.564112474946612</v>
      </c>
      <c r="V1766" s="2"/>
      <c r="W1766" s="112">
        <f>G1766/Overview!$F$19</f>
        <v>5.3552841402957574</v>
      </c>
      <c r="X1766" s="60">
        <f>G1766^3*(1+H1766*Overview!$F$38)</f>
        <v>59.9886055785473</v>
      </c>
      <c r="Y1766" s="61">
        <f>G1766^3*Overview!$F$42*(1+Overview!$F$38*H1766)+I1766*Overview!$F$39/Overview!$F$40</f>
        <v>6.3883066836295583</v>
      </c>
    </row>
    <row r="1767" spans="1:25">
      <c r="A1767" s="34">
        <v>1764</v>
      </c>
      <c r="B1767">
        <v>1</v>
      </c>
      <c r="C1767">
        <v>24</v>
      </c>
      <c r="D1767" s="149">
        <f t="shared" si="164"/>
        <v>178.09744310451387</v>
      </c>
      <c r="E1767" s="125">
        <f>B1767/(B1767+Overview!$F$22)</f>
        <v>0.58823529411764708</v>
      </c>
      <c r="F1767" s="118">
        <f>EXP(Overview!$F$21/Overview!$F$5-Overview!$F$21/('='!C1767+273.15))</f>
        <v>1.2060497570954571</v>
      </c>
      <c r="G1767" s="77">
        <f t="shared" si="165"/>
        <v>3.6274274258835586</v>
      </c>
      <c r="H1767" s="115">
        <f t="shared" si="166"/>
        <v>0.58823529411764708</v>
      </c>
      <c r="I1767" s="80">
        <f>IF((A1767-Overview!$F$43)/365=ROUND((A1767-Overview!$F$43)/365,0),I1766*0.05,I1766+U1766)</f>
        <v>22840.622683946327</v>
      </c>
      <c r="J1767" s="70">
        <f>IF(D1767&lt;Overview!$F$16,1,'='!G1767/Overview!$F$26)</f>
        <v>157.03149029798956</v>
      </c>
      <c r="K1767" s="71">
        <f>IF(D1767&lt;Overview!$F$17,'='!G1767/Overview!$F$26,Overview!$F$33)</f>
        <v>9.1428571428571423</v>
      </c>
      <c r="L1767" s="72">
        <f t="shared" si="167"/>
        <v>9.1428571428571423</v>
      </c>
      <c r="M1767" s="81">
        <f>MIN(1,Overview!$F$44*F1767*(G1767-Overview!$F$25)^2+0.2)</f>
        <v>1</v>
      </c>
      <c r="N1767" s="48">
        <f>L1767*F1767*Overview!$F$8</f>
        <v>0.12482270400293095</v>
      </c>
      <c r="O1767" s="48">
        <f>F1767*Overview!$F$6</f>
        <v>2.3686817229354781E-3</v>
      </c>
      <c r="P1767" s="122">
        <f>N1767*(H1767/G1767-(1+Overview!$F$35/'='!G1767)/(Overview!$F$37*Overview!$F$33))/('='!H1767+Overview!$F$36)</f>
        <v>2.4225692141800599E-4</v>
      </c>
      <c r="Q1767" s="128">
        <f>(N1767/G1767-P1767)*H1767*Overview!$F$29*'='!G1767^3</f>
        <v>868.50436574002799</v>
      </c>
      <c r="R1767" s="57">
        <f t="shared" si="162"/>
        <v>0</v>
      </c>
      <c r="S1767" s="58">
        <f t="shared" si="163"/>
        <v>2.9292313362059766E-4</v>
      </c>
      <c r="T1767" s="58">
        <f>IF(D1767&lt;Overview!$F$18,(1-Overview!$F$9)*'='!Q1767-'='!D1767*'='!O1767,0)</f>
        <v>0</v>
      </c>
      <c r="U1767" s="54">
        <f>IF(D1767&gt;=Overview!$F$18,(1-Overview!$F$9)*'='!Q1767-Overview!$F$18*'='!O1767,0)</f>
        <v>73.577078427918565</v>
      </c>
      <c r="V1767" s="2"/>
      <c r="W1767" s="112">
        <f>G1767/Overview!$F$19</f>
        <v>5.3557174455685201</v>
      </c>
      <c r="X1767" s="60">
        <f>G1767^3*(1+H1767*Overview!$F$38)</f>
        <v>60.003168101271214</v>
      </c>
      <c r="Y1767" s="61">
        <f>G1767^3*Overview!$F$42*(1+Overview!$F$38*H1767)+I1767*Overview!$F$39/Overview!$F$40</f>
        <v>6.3928140057440759</v>
      </c>
    </row>
    <row r="1768" spans="1:25">
      <c r="A1768" s="34">
        <v>1765</v>
      </c>
      <c r="B1768">
        <v>1</v>
      </c>
      <c r="C1768">
        <v>24</v>
      </c>
      <c r="D1768" s="149">
        <f t="shared" si="164"/>
        <v>178.09744310451387</v>
      </c>
      <c r="E1768" s="125">
        <f>B1768/(B1768+Overview!$F$22)</f>
        <v>0.58823529411764708</v>
      </c>
      <c r="F1768" s="118">
        <f>EXP(Overview!$F$21/Overview!$F$5-Overview!$F$21/('='!C1768+273.15))</f>
        <v>1.2060497570954571</v>
      </c>
      <c r="G1768" s="77">
        <f t="shared" si="165"/>
        <v>3.6277203490171792</v>
      </c>
      <c r="H1768" s="115">
        <f t="shared" si="166"/>
        <v>0.58823529411764708</v>
      </c>
      <c r="I1768" s="80">
        <f>IF((A1768-Overview!$F$43)/365=ROUND((A1768-Overview!$F$43)/365,0),I1767*0.05,I1767+U1767)</f>
        <v>22914.199762374246</v>
      </c>
      <c r="J1768" s="70">
        <f>IF(D1768&lt;Overview!$F$16,1,'='!G1768/Overview!$F$26)</f>
        <v>157.04417095312465</v>
      </c>
      <c r="K1768" s="71">
        <f>IF(D1768&lt;Overview!$F$17,'='!G1768/Overview!$F$26,Overview!$F$33)</f>
        <v>9.1428571428571423</v>
      </c>
      <c r="L1768" s="72">
        <f t="shared" si="167"/>
        <v>9.1428571428571423</v>
      </c>
      <c r="M1768" s="81">
        <f>MIN(1,Overview!$F$44*F1768*(G1768-Overview!$F$25)^2+0.2)</f>
        <v>1</v>
      </c>
      <c r="N1768" s="48">
        <f>L1768*F1768*Overview!$F$8</f>
        <v>0.12482270400293095</v>
      </c>
      <c r="O1768" s="48">
        <f>F1768*Overview!$F$6</f>
        <v>2.3686817229354781E-3</v>
      </c>
      <c r="P1768" s="122">
        <f>N1768*(H1768/G1768-(1+Overview!$F$35/'='!G1768)/(Overview!$F$37*Overview!$F$33))/('='!H1768+Overview!$F$36)</f>
        <v>2.4177965139601007E-4</v>
      </c>
      <c r="Q1768" s="128">
        <f>(N1768/G1768-P1768)*H1768*Overview!$F$29*'='!G1768^3</f>
        <v>868.65627583634739</v>
      </c>
      <c r="R1768" s="57">
        <f t="shared" si="162"/>
        <v>0</v>
      </c>
      <c r="S1768" s="58">
        <f t="shared" si="163"/>
        <v>2.923696537825285E-4</v>
      </c>
      <c r="T1768" s="58">
        <f>IF(D1768&lt;Overview!$F$18,(1-Overview!$F$9)*'='!Q1768-'='!D1768*'='!O1768,0)</f>
        <v>0</v>
      </c>
      <c r="U1768" s="54">
        <f>IF(D1768&gt;=Overview!$F$18,(1-Overview!$F$9)*'='!Q1768-Overview!$F$18*'='!O1768,0)</f>
        <v>73.590021168124977</v>
      </c>
      <c r="V1768" s="2"/>
      <c r="W1768" s="112">
        <f>G1768/Overview!$F$19</f>
        <v>5.3561499321086359</v>
      </c>
      <c r="X1768" s="60">
        <f>G1768^3*(1+H1768*Overview!$F$38)</f>
        <v>60.017705457912648</v>
      </c>
      <c r="Y1768" s="61">
        <f>G1768^3*Overview!$F$42*(1+Overview!$F$38*H1768)+I1768*Overview!$F$39/Overview!$F$40</f>
        <v>6.3973196263407637</v>
      </c>
    </row>
    <row r="1769" spans="1:25">
      <c r="A1769" s="34">
        <v>1766</v>
      </c>
      <c r="B1769">
        <v>1</v>
      </c>
      <c r="C1769">
        <v>24</v>
      </c>
      <c r="D1769" s="149">
        <f t="shared" si="164"/>
        <v>178.09744310451387</v>
      </c>
      <c r="E1769" s="125">
        <f>B1769/(B1769+Overview!$F$22)</f>
        <v>0.58823529411764708</v>
      </c>
      <c r="F1769" s="118">
        <f>EXP(Overview!$F$21/Overview!$F$5-Overview!$F$21/('='!C1769+273.15))</f>
        <v>1.2060497570954571</v>
      </c>
      <c r="G1769" s="77">
        <f t="shared" si="165"/>
        <v>3.6280127186709619</v>
      </c>
      <c r="H1769" s="115">
        <f t="shared" si="166"/>
        <v>0.58823529411764708</v>
      </c>
      <c r="I1769" s="80">
        <f>IF((A1769-Overview!$F$43)/365=ROUND((A1769-Overview!$F$43)/365,0),I1768*0.05,I1768+U1768)</f>
        <v>22987.789783542372</v>
      </c>
      <c r="J1769" s="70">
        <f>IF(D1769&lt;Overview!$F$16,1,'='!G1769/Overview!$F$26)</f>
        <v>157.05682764809359</v>
      </c>
      <c r="K1769" s="71">
        <f>IF(D1769&lt;Overview!$F$17,'='!G1769/Overview!$F$26,Overview!$F$33)</f>
        <v>9.1428571428571423</v>
      </c>
      <c r="L1769" s="72">
        <f t="shared" si="167"/>
        <v>9.1428571428571423</v>
      </c>
      <c r="M1769" s="81">
        <f>MIN(1,Overview!$F$44*F1769*(G1769-Overview!$F$25)^2+0.2)</f>
        <v>1</v>
      </c>
      <c r="N1769" s="48">
        <f>L1769*F1769*Overview!$F$8</f>
        <v>0.12482270400293095</v>
      </c>
      <c r="O1769" s="48">
        <f>F1769*Overview!$F$6</f>
        <v>2.3686817229354781E-3</v>
      </c>
      <c r="P1769" s="122">
        <f>N1769*(H1769/G1769-(1+Overview!$F$35/'='!G1769)/(Overview!$F$37*Overview!$F$33))/('='!H1769+Overview!$F$36)</f>
        <v>2.4130336002886924E-4</v>
      </c>
      <c r="Q1769" s="128">
        <f>(N1769/G1769-P1769)*H1769*Overview!$F$29*'='!G1769^3</f>
        <v>868.80791394061055</v>
      </c>
      <c r="R1769" s="57">
        <f t="shared" si="162"/>
        <v>0</v>
      </c>
      <c r="S1769" s="58">
        <f t="shared" si="163"/>
        <v>2.9181721974759191E-4</v>
      </c>
      <c r="T1769" s="58">
        <f>IF(D1769&lt;Overview!$F$18,(1-Overview!$F$9)*'='!Q1769-'='!D1769*'='!O1769,0)</f>
        <v>0</v>
      </c>
      <c r="U1769" s="54">
        <f>IF(D1769&gt;=Overview!$F$18,(1-Overview!$F$9)*'='!Q1769-Overview!$F$18*'='!O1769,0)</f>
        <v>73.602940734608197</v>
      </c>
      <c r="V1769" s="2"/>
      <c r="W1769" s="112">
        <f>G1769/Overview!$F$19</f>
        <v>5.3565816014631062</v>
      </c>
      <c r="X1769" s="60">
        <f>G1769^3*(1+H1769*Overview!$F$38)</f>
        <v>60.032217687340271</v>
      </c>
      <c r="Y1769" s="61">
        <f>G1769^3*Overview!$F$42*(1+Overview!$F$38*H1769)+I1769*Overview!$F$39/Overview!$F$40</f>
        <v>6.4018235479091015</v>
      </c>
    </row>
    <row r="1770" spans="1:25">
      <c r="A1770" s="34">
        <v>1767</v>
      </c>
      <c r="B1770">
        <v>1</v>
      </c>
      <c r="C1770">
        <v>24</v>
      </c>
      <c r="D1770" s="149">
        <f t="shared" si="164"/>
        <v>178.09744310451387</v>
      </c>
      <c r="E1770" s="125">
        <f>B1770/(B1770+Overview!$F$22)</f>
        <v>0.58823529411764708</v>
      </c>
      <c r="F1770" s="118">
        <f>EXP(Overview!$F$21/Overview!$F$5-Overview!$F$21/('='!C1770+273.15))</f>
        <v>1.2060497570954571</v>
      </c>
      <c r="G1770" s="77">
        <f t="shared" si="165"/>
        <v>3.6283045358907096</v>
      </c>
      <c r="H1770" s="115">
        <f t="shared" si="166"/>
        <v>0.58823529411764708</v>
      </c>
      <c r="I1770" s="80">
        <f>IF((A1770-Overview!$F$43)/365=ROUND((A1770-Overview!$F$43)/365,0),I1769*0.05,I1769+U1769)</f>
        <v>23061.392724276979</v>
      </c>
      <c r="J1770" s="70">
        <f>IF(D1770&lt;Overview!$F$16,1,'='!G1770/Overview!$F$26)</f>
        <v>157.06946042816926</v>
      </c>
      <c r="K1770" s="71">
        <f>IF(D1770&lt;Overview!$F$17,'='!G1770/Overview!$F$26,Overview!$F$33)</f>
        <v>9.1428571428571423</v>
      </c>
      <c r="L1770" s="72">
        <f t="shared" si="167"/>
        <v>9.1428571428571423</v>
      </c>
      <c r="M1770" s="81">
        <f>MIN(1,Overview!$F$44*F1770*(G1770-Overview!$F$25)^2+0.2)</f>
        <v>1</v>
      </c>
      <c r="N1770" s="48">
        <f>L1770*F1770*Overview!$F$8</f>
        <v>0.12482270400293095</v>
      </c>
      <c r="O1770" s="48">
        <f>F1770*Overview!$F$6</f>
        <v>2.3686817229354781E-3</v>
      </c>
      <c r="P1770" s="122">
        <f>N1770*(H1770/G1770-(1+Overview!$F$35/'='!G1770)/(Overview!$F$37*Overview!$F$33))/('='!H1770+Overview!$F$36)</f>
        <v>2.4082804515875895E-4</v>
      </c>
      <c r="Q1770" s="128">
        <f>(N1770/G1770-P1770)*H1770*Overview!$F$29*'='!G1770^3</f>
        <v>868.95928051040494</v>
      </c>
      <c r="R1770" s="57">
        <f t="shared" si="162"/>
        <v>0</v>
      </c>
      <c r="S1770" s="58">
        <f t="shared" si="163"/>
        <v>2.9126582953973922E-4</v>
      </c>
      <c r="T1770" s="58">
        <f>IF(D1770&lt;Overview!$F$18,(1-Overview!$F$9)*'='!Q1770-'='!D1770*'='!O1770,0)</f>
        <v>0</v>
      </c>
      <c r="U1770" s="54">
        <f>IF(D1770&gt;=Overview!$F$18,(1-Overview!$F$9)*'='!Q1770-Overview!$F$18*'='!O1770,0)</f>
        <v>73.61583716635468</v>
      </c>
      <c r="V1770" s="2"/>
      <c r="W1770" s="112">
        <f>G1770/Overview!$F$19</f>
        <v>5.3570124551760072</v>
      </c>
      <c r="X1770" s="60">
        <f>G1770^3*(1+H1770*Overview!$F$38)</f>
        <v>60.046704828381003</v>
      </c>
      <c r="Y1770" s="61">
        <f>G1770^3*Overview!$F$42*(1+Overview!$F$38*H1770)+I1770*Overview!$F$39/Overview!$F$40</f>
        <v>6.4063257729365084</v>
      </c>
    </row>
    <row r="1771" spans="1:25">
      <c r="A1771" s="34">
        <v>1768</v>
      </c>
      <c r="B1771">
        <v>1</v>
      </c>
      <c r="C1771">
        <v>24</v>
      </c>
      <c r="D1771" s="149">
        <f t="shared" si="164"/>
        <v>178.09744310451387</v>
      </c>
      <c r="E1771" s="125">
        <f>B1771/(B1771+Overview!$F$22)</f>
        <v>0.58823529411764708</v>
      </c>
      <c r="F1771" s="118">
        <f>EXP(Overview!$F$21/Overview!$F$5-Overview!$F$21/('='!C1771+273.15))</f>
        <v>1.2060497570954571</v>
      </c>
      <c r="G1771" s="77">
        <f t="shared" si="165"/>
        <v>3.6285958017202491</v>
      </c>
      <c r="H1771" s="115">
        <f t="shared" si="166"/>
        <v>0.58823529411764708</v>
      </c>
      <c r="I1771" s="80">
        <f>IF((A1771-Overview!$F$43)/365=ROUND((A1771-Overview!$F$43)/365,0),I1770*0.05,I1770+U1770)</f>
        <v>23135.008561443334</v>
      </c>
      <c r="J1771" s="70">
        <f>IF(D1771&lt;Overview!$F$16,1,'='!G1771/Overview!$F$26)</f>
        <v>157.08206933853893</v>
      </c>
      <c r="K1771" s="71">
        <f>IF(D1771&lt;Overview!$F$17,'='!G1771/Overview!$F$26,Overview!$F$33)</f>
        <v>9.1428571428571423</v>
      </c>
      <c r="L1771" s="72">
        <f t="shared" si="167"/>
        <v>9.1428571428571423</v>
      </c>
      <c r="M1771" s="81">
        <f>MIN(1,Overview!$F$44*F1771*(G1771-Overview!$F$25)^2+0.2)</f>
        <v>1</v>
      </c>
      <c r="N1771" s="48">
        <f>L1771*F1771*Overview!$F$8</f>
        <v>0.12482270400293095</v>
      </c>
      <c r="O1771" s="48">
        <f>F1771*Overview!$F$6</f>
        <v>2.3686817229354781E-3</v>
      </c>
      <c r="P1771" s="122">
        <f>N1771*(H1771/G1771-(1+Overview!$F$35/'='!G1771)/(Overview!$F$37*Overview!$F$33))/('='!H1771+Overview!$F$36)</f>
        <v>2.4035370463320639E-4</v>
      </c>
      <c r="Q1771" s="128">
        <f>(N1771/G1771-P1771)*H1771*Overview!$F$29*'='!G1771^3</f>
        <v>869.11037600266502</v>
      </c>
      <c r="R1771" s="57">
        <f t="shared" si="162"/>
        <v>0</v>
      </c>
      <c r="S1771" s="58">
        <f t="shared" si="163"/>
        <v>2.9071548118665382E-4</v>
      </c>
      <c r="T1771" s="58">
        <f>IF(D1771&lt;Overview!$F$18,(1-Overview!$F$9)*'='!Q1771-'='!D1771*'='!O1771,0)</f>
        <v>0</v>
      </c>
      <c r="U1771" s="54">
        <f>IF(D1771&gt;=Overview!$F$18,(1-Overview!$F$9)*'='!Q1771-Overview!$F$18*'='!O1771,0)</f>
        <v>73.628710502295235</v>
      </c>
      <c r="V1771" s="2"/>
      <c r="W1771" s="112">
        <f>G1771/Overview!$F$19</f>
        <v>5.3574424947884971</v>
      </c>
      <c r="X1771" s="60">
        <f>G1771^3*(1+H1771*Overview!$F$38)</f>
        <v>60.061166919819982</v>
      </c>
      <c r="Y1771" s="61">
        <f>G1771^3*Overview!$F$42*(1+Overview!$F$38*H1771)+I1771*Overview!$F$39/Overview!$F$40</f>
        <v>6.4108263039083351</v>
      </c>
    </row>
    <row r="1772" spans="1:25">
      <c r="A1772" s="34">
        <v>1769</v>
      </c>
      <c r="B1772">
        <v>1</v>
      </c>
      <c r="C1772">
        <v>24</v>
      </c>
      <c r="D1772" s="149">
        <f t="shared" si="164"/>
        <v>178.09744310451387</v>
      </c>
      <c r="E1772" s="125">
        <f>B1772/(B1772+Overview!$F$22)</f>
        <v>0.58823529411764708</v>
      </c>
      <c r="F1772" s="118">
        <f>EXP(Overview!$F$21/Overview!$F$5-Overview!$F$21/('='!C1772+273.15))</f>
        <v>1.2060497570954571</v>
      </c>
      <c r="G1772" s="77">
        <f t="shared" si="165"/>
        <v>3.628886517201436</v>
      </c>
      <c r="H1772" s="115">
        <f t="shared" si="166"/>
        <v>0.58823529411764708</v>
      </c>
      <c r="I1772" s="80">
        <f>IF((A1772-Overview!$F$43)/365=ROUND((A1772-Overview!$F$43)/365,0),I1771*0.05,I1771+U1771)</f>
        <v>23208.63727194563</v>
      </c>
      <c r="J1772" s="70">
        <f>IF(D1772&lt;Overview!$F$16,1,'='!G1772/Overview!$F$26)</f>
        <v>157.09465442430459</v>
      </c>
      <c r="K1772" s="71">
        <f>IF(D1772&lt;Overview!$F$17,'='!G1772/Overview!$F$26,Overview!$F$33)</f>
        <v>9.1428571428571423</v>
      </c>
      <c r="L1772" s="72">
        <f t="shared" si="167"/>
        <v>9.1428571428571423</v>
      </c>
      <c r="M1772" s="81">
        <f>MIN(1,Overview!$F$44*F1772*(G1772-Overview!$F$25)^2+0.2)</f>
        <v>1</v>
      </c>
      <c r="N1772" s="48">
        <f>L1772*F1772*Overview!$F$8</f>
        <v>0.12482270400293095</v>
      </c>
      <c r="O1772" s="48">
        <f>F1772*Overview!$F$6</f>
        <v>2.3686817229354781E-3</v>
      </c>
      <c r="P1772" s="122">
        <f>N1772*(H1772/G1772-(1+Overview!$F$35/'='!G1772)/(Overview!$F$37*Overview!$F$33))/('='!H1772+Overview!$F$36)</f>
        <v>2.3988033630507438E-4</v>
      </c>
      <c r="Q1772" s="128">
        <f>(N1772/G1772-P1772)*H1772*Overview!$F$29*'='!G1772^3</f>
        <v>869.26120087367087</v>
      </c>
      <c r="R1772" s="57">
        <f t="shared" si="162"/>
        <v>0</v>
      </c>
      <c r="S1772" s="58">
        <f t="shared" si="163"/>
        <v>2.9016617271974352E-4</v>
      </c>
      <c r="T1772" s="58">
        <f>IF(D1772&lt;Overview!$F$18,(1-Overview!$F$9)*'='!Q1772-'='!D1772*'='!O1772,0)</f>
        <v>0</v>
      </c>
      <c r="U1772" s="54">
        <f>IF(D1772&gt;=Overview!$F$18,(1-Overview!$F$9)*'='!Q1772-Overview!$F$18*'='!O1772,0)</f>
        <v>73.641560781304932</v>
      </c>
      <c r="V1772" s="2"/>
      <c r="W1772" s="112">
        <f>G1772/Overview!$F$19</f>
        <v>5.3578717218388245</v>
      </c>
      <c r="X1772" s="60">
        <f>G1772^3*(1+H1772*Overview!$F$38)</f>
        <v>60.075604000400595</v>
      </c>
      <c r="Y1772" s="61">
        <f>G1772^3*Overview!$F$42*(1+Overview!$F$38*H1772)+I1772*Overview!$F$39/Overview!$F$40</f>
        <v>6.4153251433078733</v>
      </c>
    </row>
    <row r="1773" spans="1:25">
      <c r="A1773" s="34">
        <v>1770</v>
      </c>
      <c r="B1773">
        <v>1</v>
      </c>
      <c r="C1773">
        <v>24</v>
      </c>
      <c r="D1773" s="149">
        <f t="shared" si="164"/>
        <v>178.09744310451387</v>
      </c>
      <c r="E1773" s="125">
        <f>B1773/(B1773+Overview!$F$22)</f>
        <v>0.58823529411764708</v>
      </c>
      <c r="F1773" s="118">
        <f>EXP(Overview!$F$21/Overview!$F$5-Overview!$F$21/('='!C1773+273.15))</f>
        <v>1.2060497570954571</v>
      </c>
      <c r="G1773" s="77">
        <f t="shared" si="165"/>
        <v>3.6291766833741557</v>
      </c>
      <c r="H1773" s="115">
        <f t="shared" si="166"/>
        <v>0.58823529411764708</v>
      </c>
      <c r="I1773" s="80">
        <f>IF((A1773-Overview!$F$43)/365=ROUND((A1773-Overview!$F$43)/365,0),I1772*0.05,I1772+U1772)</f>
        <v>23282.278832726934</v>
      </c>
      <c r="J1773" s="70">
        <f>IF(D1773&lt;Overview!$F$16,1,'='!G1773/Overview!$F$26)</f>
        <v>157.10721573048295</v>
      </c>
      <c r="K1773" s="71">
        <f>IF(D1773&lt;Overview!$F$17,'='!G1773/Overview!$F$26,Overview!$F$33)</f>
        <v>9.1428571428571423</v>
      </c>
      <c r="L1773" s="72">
        <f t="shared" si="167"/>
        <v>9.1428571428571423</v>
      </c>
      <c r="M1773" s="81">
        <f>MIN(1,Overview!$F$44*F1773*(G1773-Overview!$F$25)^2+0.2)</f>
        <v>1</v>
      </c>
      <c r="N1773" s="48">
        <f>L1773*F1773*Overview!$F$8</f>
        <v>0.12482270400293095</v>
      </c>
      <c r="O1773" s="48">
        <f>F1773*Overview!$F$6</f>
        <v>2.3686817229354781E-3</v>
      </c>
      <c r="P1773" s="122">
        <f>N1773*(H1773/G1773-(1+Overview!$F$35/'='!G1773)/(Overview!$F$37*Overview!$F$33))/('='!H1773+Overview!$F$36)</f>
        <v>2.3940793803255112E-4</v>
      </c>
      <c r="Q1773" s="128">
        <f>(N1773/G1773-P1773)*H1773*Overview!$F$29*'='!G1773^3</f>
        <v>869.41175557904808</v>
      </c>
      <c r="R1773" s="57">
        <f t="shared" si="162"/>
        <v>0</v>
      </c>
      <c r="S1773" s="58">
        <f t="shared" si="163"/>
        <v>2.8961790217413974E-4</v>
      </c>
      <c r="T1773" s="58">
        <f>IF(D1773&lt;Overview!$F$18,(1-Overview!$F$9)*'='!Q1773-'='!D1773*'='!O1773,0)</f>
        <v>0</v>
      </c>
      <c r="U1773" s="54">
        <f>IF(D1773&gt;=Overview!$F$18,(1-Overview!$F$9)*'='!Q1773-Overview!$F$18*'='!O1773,0)</f>
        <v>73.654388042203067</v>
      </c>
      <c r="V1773" s="2"/>
      <c r="W1773" s="112">
        <f>G1773/Overview!$F$19</f>
        <v>5.3583001378623294</v>
      </c>
      <c r="X1773" s="60">
        <f>G1773^3*(1+H1773*Overview!$F$38)</f>
        <v>60.090016108824308</v>
      </c>
      <c r="Y1773" s="61">
        <f>G1773^3*Overview!$F$42*(1+Overview!$F$38*H1773)+I1773*Overview!$F$39/Overview!$F$40</f>
        <v>6.4198222936163223</v>
      </c>
    </row>
    <row r="1774" spans="1:25">
      <c r="A1774" s="34">
        <v>1771</v>
      </c>
      <c r="B1774">
        <v>1</v>
      </c>
      <c r="C1774">
        <v>24</v>
      </c>
      <c r="D1774" s="149">
        <f t="shared" si="164"/>
        <v>178.09744310451387</v>
      </c>
      <c r="E1774" s="125">
        <f>B1774/(B1774+Overview!$F$22)</f>
        <v>0.58823529411764708</v>
      </c>
      <c r="F1774" s="118">
        <f>EXP(Overview!$F$21/Overview!$F$5-Overview!$F$21/('='!C1774+273.15))</f>
        <v>1.2060497570954571</v>
      </c>
      <c r="G1774" s="77">
        <f t="shared" si="165"/>
        <v>3.62946630127633</v>
      </c>
      <c r="H1774" s="115">
        <f t="shared" si="166"/>
        <v>0.58823529411764708</v>
      </c>
      <c r="I1774" s="80">
        <f>IF((A1774-Overview!$F$43)/365=ROUND((A1774-Overview!$F$43)/365,0),I1773*0.05,I1773+U1773)</f>
        <v>23355.933220769137</v>
      </c>
      <c r="J1774" s="70">
        <f>IF(D1774&lt;Overview!$F$16,1,'='!G1774/Overview!$F$26)</f>
        <v>157.11975330200562</v>
      </c>
      <c r="K1774" s="71">
        <f>IF(D1774&lt;Overview!$F$17,'='!G1774/Overview!$F$26,Overview!$F$33)</f>
        <v>9.1428571428571423</v>
      </c>
      <c r="L1774" s="72">
        <f t="shared" si="167"/>
        <v>9.1428571428571423</v>
      </c>
      <c r="M1774" s="81">
        <f>MIN(1,Overview!$F$44*F1774*(G1774-Overview!$F$25)^2+0.2)</f>
        <v>1</v>
      </c>
      <c r="N1774" s="48">
        <f>L1774*F1774*Overview!$F$8</f>
        <v>0.12482270400293095</v>
      </c>
      <c r="O1774" s="48">
        <f>F1774*Overview!$F$6</f>
        <v>2.3686817229354781E-3</v>
      </c>
      <c r="P1774" s="122">
        <f>N1774*(H1774/G1774-(1+Overview!$F$35/'='!G1774)/(Overview!$F$37*Overview!$F$33))/('='!H1774+Overview!$F$36)</f>
        <v>2.3893650767912815E-4</v>
      </c>
      <c r="Q1774" s="128">
        <f>(N1774/G1774-P1774)*H1774*Overview!$F$29*'='!G1774^3</f>
        <v>869.56204057377056</v>
      </c>
      <c r="R1774" s="57">
        <f t="shared" si="162"/>
        <v>0</v>
      </c>
      <c r="S1774" s="58">
        <f t="shared" si="163"/>
        <v>2.890706675886829E-4</v>
      </c>
      <c r="T1774" s="58">
        <f>IF(D1774&lt;Overview!$F$18,(1-Overview!$F$9)*'='!Q1774-'='!D1774*'='!O1774,0)</f>
        <v>0</v>
      </c>
      <c r="U1774" s="54">
        <f>IF(D1774&gt;=Overview!$F$18,(1-Overview!$F$9)*'='!Q1774-Overview!$F$18*'='!O1774,0)</f>
        <v>73.667192323753426</v>
      </c>
      <c r="V1774" s="2"/>
      <c r="W1774" s="112">
        <f>G1774/Overview!$F$19</f>
        <v>5.3587277443914516</v>
      </c>
      <c r="X1774" s="60">
        <f>G1774^3*(1+H1774*Overview!$F$38)</f>
        <v>60.10440328375082</v>
      </c>
      <c r="Y1774" s="61">
        <f>G1774^3*Overview!$F$42*(1+Overview!$F$38*H1774)+I1774*Overview!$F$39/Overview!$F$40</f>
        <v>6.4243177573128145</v>
      </c>
    </row>
    <row r="1775" spans="1:25">
      <c r="A1775" s="34">
        <v>1772</v>
      </c>
      <c r="B1775">
        <v>1</v>
      </c>
      <c r="C1775">
        <v>24</v>
      </c>
      <c r="D1775" s="149">
        <f t="shared" si="164"/>
        <v>178.09744310451387</v>
      </c>
      <c r="E1775" s="125">
        <f>B1775/(B1775+Overview!$F$22)</f>
        <v>0.58823529411764708</v>
      </c>
      <c r="F1775" s="118">
        <f>EXP(Overview!$F$21/Overview!$F$5-Overview!$F$21/('='!C1775+273.15))</f>
        <v>1.2060497570954571</v>
      </c>
      <c r="G1775" s="77">
        <f t="shared" si="165"/>
        <v>3.6297553719439186</v>
      </c>
      <c r="H1775" s="115">
        <f t="shared" si="166"/>
        <v>0.58823529411764708</v>
      </c>
      <c r="I1775" s="80">
        <f>IF((A1775-Overview!$F$43)/365=ROUND((A1775-Overview!$F$43)/365,0),I1774*0.05,I1774+U1774)</f>
        <v>23429.600413092889</v>
      </c>
      <c r="J1775" s="70">
        <f>IF(D1775&lt;Overview!$F$16,1,'='!G1775/Overview!$F$26)</f>
        <v>157.13226718371942</v>
      </c>
      <c r="K1775" s="71">
        <f>IF(D1775&lt;Overview!$F$17,'='!G1775/Overview!$F$26,Overview!$F$33)</f>
        <v>9.1428571428571423</v>
      </c>
      <c r="L1775" s="72">
        <f t="shared" si="167"/>
        <v>9.1428571428571423</v>
      </c>
      <c r="M1775" s="81">
        <f>MIN(1,Overview!$F$44*F1775*(G1775-Overview!$F$25)^2+0.2)</f>
        <v>1</v>
      </c>
      <c r="N1775" s="48">
        <f>L1775*F1775*Overview!$F$8</f>
        <v>0.12482270400293095</v>
      </c>
      <c r="O1775" s="48">
        <f>F1775*Overview!$F$6</f>
        <v>2.3686817229354781E-3</v>
      </c>
      <c r="P1775" s="122">
        <f>N1775*(H1775/G1775-(1+Overview!$F$35/'='!G1775)/(Overview!$F$37*Overview!$F$33))/('='!H1775+Overview!$F$36)</f>
        <v>2.3846604311359102E-4</v>
      </c>
      <c r="Q1775" s="128">
        <f>(N1775/G1775-P1775)*H1775*Overview!$F$29*'='!G1775^3</f>
        <v>869.71205631215889</v>
      </c>
      <c r="R1775" s="57">
        <f t="shared" si="162"/>
        <v>0</v>
      </c>
      <c r="S1775" s="58">
        <f t="shared" si="163"/>
        <v>2.8852446700592234E-4</v>
      </c>
      <c r="T1775" s="58">
        <f>IF(D1775&lt;Overview!$F$18,(1-Overview!$F$9)*'='!Q1775-'='!D1775*'='!O1775,0)</f>
        <v>0</v>
      </c>
      <c r="U1775" s="54">
        <f>IF(D1775&gt;=Overview!$F$18,(1-Overview!$F$9)*'='!Q1775-Overview!$F$18*'='!O1775,0)</f>
        <v>73.679973664664118</v>
      </c>
      <c r="V1775" s="2"/>
      <c r="W1775" s="112">
        <f>G1775/Overview!$F$19</f>
        <v>5.3591545429557339</v>
      </c>
      <c r="X1775" s="60">
        <f>G1775^3*(1+H1775*Overview!$F$38)</f>
        <v>60.118765563797851</v>
      </c>
      <c r="Y1775" s="61">
        <f>G1775^3*Overview!$F$42*(1+Overview!$F$38*H1775)+I1775*Overview!$F$39/Overview!$F$40</f>
        <v>6.4288115368743881</v>
      </c>
    </row>
    <row r="1776" spans="1:25">
      <c r="A1776" s="34">
        <v>1773</v>
      </c>
      <c r="B1776">
        <v>1</v>
      </c>
      <c r="C1776">
        <v>24</v>
      </c>
      <c r="D1776" s="149">
        <f t="shared" si="164"/>
        <v>178.09744310451387</v>
      </c>
      <c r="E1776" s="125">
        <f>B1776/(B1776+Overview!$F$22)</f>
        <v>0.58823529411764708</v>
      </c>
      <c r="F1776" s="118">
        <f>EXP(Overview!$F$21/Overview!$F$5-Overview!$F$21/('='!C1776+273.15))</f>
        <v>1.2060497570954571</v>
      </c>
      <c r="G1776" s="77">
        <f t="shared" si="165"/>
        <v>3.6300438964109247</v>
      </c>
      <c r="H1776" s="115">
        <f t="shared" si="166"/>
        <v>0.58823529411764708</v>
      </c>
      <c r="I1776" s="80">
        <f>IF((A1776-Overview!$F$43)/365=ROUND((A1776-Overview!$F$43)/365,0),I1775*0.05,I1775+U1775)</f>
        <v>23503.280386757553</v>
      </c>
      <c r="J1776" s="70">
        <f>IF(D1776&lt;Overview!$F$16,1,'='!G1776/Overview!$F$26)</f>
        <v>157.14475742038636</v>
      </c>
      <c r="K1776" s="71">
        <f>IF(D1776&lt;Overview!$F$17,'='!G1776/Overview!$F$26,Overview!$F$33)</f>
        <v>9.1428571428571423</v>
      </c>
      <c r="L1776" s="72">
        <f t="shared" si="167"/>
        <v>9.1428571428571423</v>
      </c>
      <c r="M1776" s="81">
        <f>MIN(1,Overview!$F$44*F1776*(G1776-Overview!$F$25)^2+0.2)</f>
        <v>1</v>
      </c>
      <c r="N1776" s="48">
        <f>L1776*F1776*Overview!$F$8</f>
        <v>0.12482270400293095</v>
      </c>
      <c r="O1776" s="48">
        <f>F1776*Overview!$F$6</f>
        <v>2.3686817229354781E-3</v>
      </c>
      <c r="P1776" s="122">
        <f>N1776*(H1776/G1776-(1+Overview!$F$35/'='!G1776)/(Overview!$F$37*Overview!$F$33))/('='!H1776+Overview!$F$36)</f>
        <v>2.379965422099982E-4</v>
      </c>
      <c r="Q1776" s="128">
        <f>(N1776/G1776-P1776)*H1776*Overview!$F$29*'='!G1776^3</f>
        <v>869.86180324788131</v>
      </c>
      <c r="R1776" s="57">
        <f t="shared" si="162"/>
        <v>0</v>
      </c>
      <c r="S1776" s="58">
        <f t="shared" si="163"/>
        <v>2.8797929847210299E-4</v>
      </c>
      <c r="T1776" s="58">
        <f>IF(D1776&lt;Overview!$F$18,(1-Overview!$F$9)*'='!Q1776-'='!D1776*'='!O1776,0)</f>
        <v>0</v>
      </c>
      <c r="U1776" s="54">
        <f>IF(D1776&gt;=Overview!$F$18,(1-Overview!$F$9)*'='!Q1776-Overview!$F$18*'='!O1776,0)</f>
        <v>73.692732103587659</v>
      </c>
      <c r="V1776" s="2"/>
      <c r="W1776" s="112">
        <f>G1776/Overview!$F$19</f>
        <v>5.3595805350818315</v>
      </c>
      <c r="X1776" s="60">
        <f>G1776^3*(1+H1776*Overview!$F$38)</f>
        <v>60.13310298754125</v>
      </c>
      <c r="Y1776" s="61">
        <f>G1776^3*Overview!$F$42*(1+Overview!$F$38*H1776)+I1776*Overview!$F$39/Overview!$F$40</f>
        <v>6.4333036347759958</v>
      </c>
    </row>
    <row r="1777" spans="1:25">
      <c r="A1777" s="34">
        <v>1774</v>
      </c>
      <c r="B1777">
        <v>1</v>
      </c>
      <c r="C1777">
        <v>24</v>
      </c>
      <c r="D1777" s="149">
        <f t="shared" si="164"/>
        <v>178.09744310451387</v>
      </c>
      <c r="E1777" s="125">
        <f>B1777/(B1777+Overview!$F$22)</f>
        <v>0.58823529411764708</v>
      </c>
      <c r="F1777" s="118">
        <f>EXP(Overview!$F$21/Overview!$F$5-Overview!$F$21/('='!C1777+273.15))</f>
        <v>1.2060497570954571</v>
      </c>
      <c r="G1777" s="77">
        <f t="shared" si="165"/>
        <v>3.630331875709397</v>
      </c>
      <c r="H1777" s="115">
        <f t="shared" si="166"/>
        <v>0.58823529411764708</v>
      </c>
      <c r="I1777" s="80">
        <f>IF((A1777-Overview!$F$43)/365=ROUND((A1777-Overview!$F$43)/365,0),I1776*0.05,I1776+U1776)</f>
        <v>23576.97311886114</v>
      </c>
      <c r="J1777" s="70">
        <f>IF(D1777&lt;Overview!$F$16,1,'='!G1777/Overview!$F$26)</f>
        <v>157.15722405668384</v>
      </c>
      <c r="K1777" s="71">
        <f>IF(D1777&lt;Overview!$F$17,'='!G1777/Overview!$F$26,Overview!$F$33)</f>
        <v>9.1428571428571423</v>
      </c>
      <c r="L1777" s="72">
        <f t="shared" si="167"/>
        <v>9.1428571428571423</v>
      </c>
      <c r="M1777" s="81">
        <f>MIN(1,Overview!$F$44*F1777*(G1777-Overview!$F$25)^2+0.2)</f>
        <v>1</v>
      </c>
      <c r="N1777" s="48">
        <f>L1777*F1777*Overview!$F$8</f>
        <v>0.12482270400293095</v>
      </c>
      <c r="O1777" s="48">
        <f>F1777*Overview!$F$6</f>
        <v>2.3686817229354781E-3</v>
      </c>
      <c r="P1777" s="122">
        <f>N1777*(H1777/G1777-(1+Overview!$F$35/'='!G1777)/(Overview!$F$37*Overview!$F$33))/('='!H1777+Overview!$F$36)</f>
        <v>2.3752800284766991E-4</v>
      </c>
      <c r="Q1777" s="128">
        <f>(N1777/G1777-P1777)*H1777*Overview!$F$29*'='!G1777^3</f>
        <v>870.01128183395474</v>
      </c>
      <c r="R1777" s="57">
        <f t="shared" si="162"/>
        <v>0</v>
      </c>
      <c r="S1777" s="58">
        <f t="shared" si="163"/>
        <v>2.8743516003716283E-4</v>
      </c>
      <c r="T1777" s="58">
        <f>IF(D1777&lt;Overview!$F$18,(1-Overview!$F$9)*'='!Q1777-'='!D1777*'='!O1777,0)</f>
        <v>0</v>
      </c>
      <c r="U1777" s="54">
        <f>IF(D1777&gt;=Overview!$F$18,(1-Overview!$F$9)*'='!Q1777-Overview!$F$18*'='!O1777,0)</f>
        <v>73.705467679121114</v>
      </c>
      <c r="V1777" s="2"/>
      <c r="W1777" s="112">
        <f>G1777/Overview!$F$19</f>
        <v>5.360005722293514</v>
      </c>
      <c r="X1777" s="60">
        <f>G1777^3*(1+H1777*Overview!$F$38)</f>
        <v>60.14741559351485</v>
      </c>
      <c r="Y1777" s="61">
        <f>G1777^3*Overview!$F$42*(1+Overview!$F$38*H1777)+I1777*Overview!$F$39/Overview!$F$40</f>
        <v>6.4377940534904852</v>
      </c>
    </row>
    <row r="1778" spans="1:25">
      <c r="A1778" s="34">
        <v>1775</v>
      </c>
      <c r="B1778">
        <v>1</v>
      </c>
      <c r="C1778">
        <v>24</v>
      </c>
      <c r="D1778" s="149">
        <f t="shared" si="164"/>
        <v>178.09744310451387</v>
      </c>
      <c r="E1778" s="125">
        <f>B1778/(B1778+Overview!$F$22)</f>
        <v>0.58823529411764708</v>
      </c>
      <c r="F1778" s="118">
        <f>EXP(Overview!$F$21/Overview!$F$5-Overview!$F$21/('='!C1778+273.15))</f>
        <v>1.2060497570954571</v>
      </c>
      <c r="G1778" s="77">
        <f t="shared" si="165"/>
        <v>3.630619310869434</v>
      </c>
      <c r="H1778" s="115">
        <f t="shared" si="166"/>
        <v>0.58823529411764708</v>
      </c>
      <c r="I1778" s="80">
        <f>IF((A1778-Overview!$F$43)/365=ROUND((A1778-Overview!$F$43)/365,0),I1777*0.05,I1777+U1777)</f>
        <v>23650.67858654026</v>
      </c>
      <c r="J1778" s="70">
        <f>IF(D1778&lt;Overview!$F$16,1,'='!G1778/Overview!$F$26)</f>
        <v>157.16966713720495</v>
      </c>
      <c r="K1778" s="71">
        <f>IF(D1778&lt;Overview!$F$17,'='!G1778/Overview!$F$26,Overview!$F$33)</f>
        <v>9.1428571428571423</v>
      </c>
      <c r="L1778" s="72">
        <f t="shared" si="167"/>
        <v>9.1428571428571423</v>
      </c>
      <c r="M1778" s="81">
        <f>MIN(1,Overview!$F$44*F1778*(G1778-Overview!$F$25)^2+0.2)</f>
        <v>1</v>
      </c>
      <c r="N1778" s="48">
        <f>L1778*F1778*Overview!$F$8</f>
        <v>0.12482270400293095</v>
      </c>
      <c r="O1778" s="48">
        <f>F1778*Overview!$F$6</f>
        <v>2.3686817229354781E-3</v>
      </c>
      <c r="P1778" s="122">
        <f>N1778*(H1778/G1778-(1+Overview!$F$35/'='!G1778)/(Overview!$F$37*Overview!$F$33))/('='!H1778+Overview!$F$36)</f>
        <v>2.3706042291117283E-4</v>
      </c>
      <c r="Q1778" s="128">
        <f>(N1778/G1778-P1778)*H1778*Overview!$F$29*'='!G1778^3</f>
        <v>870.16049252274411</v>
      </c>
      <c r="R1778" s="57">
        <f t="shared" si="162"/>
        <v>0</v>
      </c>
      <c r="S1778" s="58">
        <f t="shared" si="163"/>
        <v>2.8689204975472629E-4</v>
      </c>
      <c r="T1778" s="58">
        <f>IF(D1778&lt;Overview!$F$18,(1-Overview!$F$9)*'='!Q1778-'='!D1778*'='!O1778,0)</f>
        <v>0</v>
      </c>
      <c r="U1778" s="54">
        <f>IF(D1778&gt;=Overview!$F$18,(1-Overview!$F$9)*'='!Q1778-Overview!$F$18*'='!O1778,0)</f>
        <v>73.718180429805969</v>
      </c>
      <c r="V1778" s="2"/>
      <c r="W1778" s="112">
        <f>G1778/Overview!$F$19</f>
        <v>5.3604301061116697</v>
      </c>
      <c r="X1778" s="60">
        <f>G1778^3*(1+H1778*Overview!$F$38)</f>
        <v>60.161703420210486</v>
      </c>
      <c r="Y1778" s="61">
        <f>G1778^3*Overview!$F$42*(1+Overview!$F$38*H1778)+I1778*Overview!$F$39/Overview!$F$40</f>
        <v>6.4422827954886026</v>
      </c>
    </row>
    <row r="1779" spans="1:25">
      <c r="A1779" s="34">
        <v>1776</v>
      </c>
      <c r="B1779">
        <v>1</v>
      </c>
      <c r="C1779">
        <v>24</v>
      </c>
      <c r="D1779" s="149">
        <f t="shared" si="164"/>
        <v>178.09744310451387</v>
      </c>
      <c r="E1779" s="125">
        <f>B1779/(B1779+Overview!$F$22)</f>
        <v>0.58823529411764708</v>
      </c>
      <c r="F1779" s="118">
        <f>EXP(Overview!$F$21/Overview!$F$5-Overview!$F$21/('='!C1779+273.15))</f>
        <v>1.2060497570954571</v>
      </c>
      <c r="G1779" s="77">
        <f t="shared" si="165"/>
        <v>3.6309062029191885</v>
      </c>
      <c r="H1779" s="115">
        <f t="shared" si="166"/>
        <v>0.58823529411764708</v>
      </c>
      <c r="I1779" s="80">
        <f>IF((A1779-Overview!$F$43)/365=ROUND((A1779-Overview!$F$43)/365,0),I1778*0.05,I1778+U1778)</f>
        <v>23724.396766970065</v>
      </c>
      <c r="J1779" s="70">
        <f>IF(D1779&lt;Overview!$F$16,1,'='!G1779/Overview!$F$26)</f>
        <v>157.18208670645839</v>
      </c>
      <c r="K1779" s="71">
        <f>IF(D1779&lt;Overview!$F$17,'='!G1779/Overview!$F$26,Overview!$F$33)</f>
        <v>9.1428571428571423</v>
      </c>
      <c r="L1779" s="72">
        <f t="shared" si="167"/>
        <v>9.1428571428571423</v>
      </c>
      <c r="M1779" s="81">
        <f>MIN(1,Overview!$F$44*F1779*(G1779-Overview!$F$25)^2+0.2)</f>
        <v>1</v>
      </c>
      <c r="N1779" s="48">
        <f>L1779*F1779*Overview!$F$8</f>
        <v>0.12482270400293095</v>
      </c>
      <c r="O1779" s="48">
        <f>F1779*Overview!$F$6</f>
        <v>2.3686817229354781E-3</v>
      </c>
      <c r="P1779" s="122">
        <f>N1779*(H1779/G1779-(1+Overview!$F$35/'='!G1779)/(Overview!$F$37*Overview!$F$33))/('='!H1779+Overview!$F$36)</f>
        <v>2.3659380029030107E-4</v>
      </c>
      <c r="Q1779" s="128">
        <f>(N1779/G1779-P1779)*H1779*Overview!$F$29*'='!G1779^3</f>
        <v>870.3094357659653</v>
      </c>
      <c r="R1779" s="57">
        <f t="shared" si="162"/>
        <v>0</v>
      </c>
      <c r="S1779" s="58">
        <f t="shared" si="163"/>
        <v>2.8634996568209259E-4</v>
      </c>
      <c r="T1779" s="58">
        <f>IF(D1779&lt;Overview!$F$18,(1-Overview!$F$9)*'='!Q1779-'='!D1779*'='!O1779,0)</f>
        <v>0</v>
      </c>
      <c r="U1779" s="54">
        <f>IF(D1779&gt;=Overview!$F$18,(1-Overview!$F$9)*'='!Q1779-Overview!$F$18*'='!O1779,0)</f>
        <v>73.730870394128416</v>
      </c>
      <c r="V1779" s="2"/>
      <c r="W1779" s="112">
        <f>G1779/Overview!$F$19</f>
        <v>5.3608536880543163</v>
      </c>
      <c r="X1779" s="60">
        <f>G1779^3*(1+H1779*Overview!$F$38)</f>
        <v>60.175966506078005</v>
      </c>
      <c r="Y1779" s="61">
        <f>G1779^3*Overview!$F$42*(1+Overview!$F$38*H1779)+I1779*Overview!$F$39/Overview!$F$40</f>
        <v>6.4467698632389929</v>
      </c>
    </row>
    <row r="1780" spans="1:25">
      <c r="A1780" s="34">
        <v>1777</v>
      </c>
      <c r="B1780">
        <v>1</v>
      </c>
      <c r="C1780">
        <v>24</v>
      </c>
      <c r="D1780" s="149">
        <f t="shared" si="164"/>
        <v>178.09744310451387</v>
      </c>
      <c r="E1780" s="125">
        <f>B1780/(B1780+Overview!$F$22)</f>
        <v>0.58823529411764708</v>
      </c>
      <c r="F1780" s="118">
        <f>EXP(Overview!$F$21/Overview!$F$5-Overview!$F$21/('='!C1780+273.15))</f>
        <v>1.2060497570954571</v>
      </c>
      <c r="G1780" s="77">
        <f t="shared" si="165"/>
        <v>3.6311925528848708</v>
      </c>
      <c r="H1780" s="115">
        <f t="shared" si="166"/>
        <v>0.58823529411764708</v>
      </c>
      <c r="I1780" s="80">
        <f>IF((A1780-Overview!$F$43)/365=ROUND((A1780-Overview!$F$43)/365,0),I1779*0.05,I1779+U1779)</f>
        <v>23798.127637364192</v>
      </c>
      <c r="J1780" s="70">
        <f>IF(D1780&lt;Overview!$F$16,1,'='!G1780/Overview!$F$26)</f>
        <v>157.19448280886888</v>
      </c>
      <c r="K1780" s="71">
        <f>IF(D1780&lt;Overview!$F$17,'='!G1780/Overview!$F$26,Overview!$F$33)</f>
        <v>9.1428571428571423</v>
      </c>
      <c r="L1780" s="72">
        <f t="shared" si="167"/>
        <v>9.1428571428571423</v>
      </c>
      <c r="M1780" s="81">
        <f>MIN(1,Overview!$F$44*F1780*(G1780-Overview!$F$25)^2+0.2)</f>
        <v>1</v>
      </c>
      <c r="N1780" s="48">
        <f>L1780*F1780*Overview!$F$8</f>
        <v>0.12482270400293095</v>
      </c>
      <c r="O1780" s="48">
        <f>F1780*Overview!$F$6</f>
        <v>2.3686817229354781E-3</v>
      </c>
      <c r="P1780" s="122">
        <f>N1780*(H1780/G1780-(1+Overview!$F$35/'='!G1780)/(Overview!$F$37*Overview!$F$33))/('='!H1780+Overview!$F$36)</f>
        <v>2.3612813288006394E-4</v>
      </c>
      <c r="Q1780" s="128">
        <f>(N1780/G1780-P1780)*H1780*Overview!$F$29*'='!G1780^3</f>
        <v>870.45811201468234</v>
      </c>
      <c r="R1780" s="57">
        <f t="shared" si="162"/>
        <v>0</v>
      </c>
      <c r="S1780" s="58">
        <f t="shared" si="163"/>
        <v>2.8580890588023245E-4</v>
      </c>
      <c r="T1780" s="58">
        <f>IF(D1780&lt;Overview!$F$18,(1-Overview!$F$9)*'='!Q1780-'='!D1780*'='!O1780,0)</f>
        <v>0</v>
      </c>
      <c r="U1780" s="54">
        <f>IF(D1780&gt;=Overview!$F$18,(1-Overview!$F$9)*'='!Q1780-Overview!$F$18*'='!O1780,0)</f>
        <v>73.743537610519112</v>
      </c>
      <c r="V1780" s="2"/>
      <c r="W1780" s="112">
        <f>G1780/Overview!$F$19</f>
        <v>5.3612764696366026</v>
      </c>
      <c r="X1780" s="60">
        <f>G1780^3*(1+H1780*Overview!$F$38)</f>
        <v>60.190204889525205</v>
      </c>
      <c r="Y1780" s="61">
        <f>G1780^3*Overview!$F$42*(1+Overview!$F$38*H1780)+I1780*Overview!$F$39/Overview!$F$40</f>
        <v>6.4512552592081853</v>
      </c>
    </row>
    <row r="1781" spans="1:25">
      <c r="A1781" s="34">
        <v>1778</v>
      </c>
      <c r="B1781">
        <v>1</v>
      </c>
      <c r="C1781">
        <v>24</v>
      </c>
      <c r="D1781" s="149">
        <f t="shared" si="164"/>
        <v>178.09744310451387</v>
      </c>
      <c r="E1781" s="125">
        <f>B1781/(B1781+Overview!$F$22)</f>
        <v>0.58823529411764708</v>
      </c>
      <c r="F1781" s="118">
        <f>EXP(Overview!$F$21/Overview!$F$5-Overview!$F$21/('='!C1781+273.15))</f>
        <v>1.2060497570954571</v>
      </c>
      <c r="G1781" s="77">
        <f t="shared" si="165"/>
        <v>3.6314783617907511</v>
      </c>
      <c r="H1781" s="115">
        <f t="shared" si="166"/>
        <v>0.58823529411764708</v>
      </c>
      <c r="I1781" s="80">
        <f>IF((A1781-Overview!$F$43)/365=ROUND((A1781-Overview!$F$43)/365,0),I1780*0.05,I1780+U1780)</f>
        <v>23871.871174974713</v>
      </c>
      <c r="J1781" s="70">
        <f>IF(D1781&lt;Overview!$F$16,1,'='!G1781/Overview!$F$26)</f>
        <v>157.20685548877711</v>
      </c>
      <c r="K1781" s="71">
        <f>IF(D1781&lt;Overview!$F$17,'='!G1781/Overview!$F$26,Overview!$F$33)</f>
        <v>9.1428571428571423</v>
      </c>
      <c r="L1781" s="72">
        <f t="shared" si="167"/>
        <v>9.1428571428571423</v>
      </c>
      <c r="M1781" s="81">
        <f>MIN(1,Overview!$F$44*F1781*(G1781-Overview!$F$25)^2+0.2)</f>
        <v>1</v>
      </c>
      <c r="N1781" s="48">
        <f>L1781*F1781*Overview!$F$8</f>
        <v>0.12482270400293095</v>
      </c>
      <c r="O1781" s="48">
        <f>F1781*Overview!$F$6</f>
        <v>2.3686817229354781E-3</v>
      </c>
      <c r="P1781" s="122">
        <f>N1781*(H1781/G1781-(1+Overview!$F$35/'='!G1781)/(Overview!$F$37*Overview!$F$33))/('='!H1781+Overview!$F$36)</f>
        <v>2.3566341858067077E-4</v>
      </c>
      <c r="Q1781" s="128">
        <f>(N1781/G1781-P1781)*H1781*Overview!$F$29*'='!G1781^3</f>
        <v>870.60652171931031</v>
      </c>
      <c r="R1781" s="57">
        <f t="shared" si="162"/>
        <v>0</v>
      </c>
      <c r="S1781" s="58">
        <f t="shared" si="163"/>
        <v>2.8526886841378081E-4</v>
      </c>
      <c r="T1781" s="58">
        <f>IF(D1781&lt;Overview!$F$18,(1-Overview!$F$9)*'='!Q1781-'='!D1781*'='!O1781,0)</f>
        <v>0</v>
      </c>
      <c r="U1781" s="54">
        <f>IF(D1781&gt;=Overview!$F$18,(1-Overview!$F$9)*'='!Q1781-Overview!$F$18*'='!O1781,0)</f>
        <v>73.756182117353418</v>
      </c>
      <c r="V1781" s="2"/>
      <c r="W1781" s="112">
        <f>G1781/Overview!$F$19</f>
        <v>5.3616984523708124</v>
      </c>
      <c r="X1781" s="60">
        <f>G1781^3*(1+H1781*Overview!$F$38)</f>
        <v>60.204418608917756</v>
      </c>
      <c r="Y1781" s="61">
        <f>G1781^3*Overview!$F$42*(1+Overview!$F$38*H1781)+I1781*Overview!$F$39/Overview!$F$40</f>
        <v>6.4557389858605898</v>
      </c>
    </row>
    <row r="1782" spans="1:25">
      <c r="A1782" s="34">
        <v>1779</v>
      </c>
      <c r="B1782">
        <v>1</v>
      </c>
      <c r="C1782">
        <v>24</v>
      </c>
      <c r="D1782" s="149">
        <f t="shared" si="164"/>
        <v>178.09744310451387</v>
      </c>
      <c r="E1782" s="125">
        <f>B1782/(B1782+Overview!$F$22)</f>
        <v>0.58823529411764708</v>
      </c>
      <c r="F1782" s="118">
        <f>EXP(Overview!$F$21/Overview!$F$5-Overview!$F$21/('='!C1782+273.15))</f>
        <v>1.2060497570954571</v>
      </c>
      <c r="G1782" s="77">
        <f t="shared" si="165"/>
        <v>3.6317636306591647</v>
      </c>
      <c r="H1782" s="115">
        <f t="shared" si="166"/>
        <v>0.58823529411764708</v>
      </c>
      <c r="I1782" s="80">
        <f>IF((A1782-Overview!$F$43)/365=ROUND((A1782-Overview!$F$43)/365,0),I1781*0.05,I1781+U1781)</f>
        <v>23945.627357092068</v>
      </c>
      <c r="J1782" s="70">
        <f>IF(D1782&lt;Overview!$F$16,1,'='!G1782/Overview!$F$26)</f>
        <v>157.21920479044005</v>
      </c>
      <c r="K1782" s="71">
        <f>IF(D1782&lt;Overview!$F$17,'='!G1782/Overview!$F$26,Overview!$F$33)</f>
        <v>9.1428571428571423</v>
      </c>
      <c r="L1782" s="72">
        <f t="shared" si="167"/>
        <v>9.1428571428571423</v>
      </c>
      <c r="M1782" s="81">
        <f>MIN(1,Overview!$F$44*F1782*(G1782-Overview!$F$25)^2+0.2)</f>
        <v>1</v>
      </c>
      <c r="N1782" s="48">
        <f>L1782*F1782*Overview!$F$8</f>
        <v>0.12482270400293095</v>
      </c>
      <c r="O1782" s="48">
        <f>F1782*Overview!$F$6</f>
        <v>2.3686817229354781E-3</v>
      </c>
      <c r="P1782" s="122">
        <f>N1782*(H1782/G1782-(1+Overview!$F$35/'='!G1782)/(Overview!$F$37*Overview!$F$33))/('='!H1782+Overview!$F$36)</f>
        <v>2.3519965529751564E-4</v>
      </c>
      <c r="Q1782" s="128">
        <f>(N1782/G1782-P1782)*H1782*Overview!$F$29*'='!G1782^3</f>
        <v>870.75466532961434</v>
      </c>
      <c r="R1782" s="57">
        <f t="shared" si="162"/>
        <v>0</v>
      </c>
      <c r="S1782" s="58">
        <f t="shared" si="163"/>
        <v>2.8472985135102983E-4</v>
      </c>
      <c r="T1782" s="58">
        <f>IF(D1782&lt;Overview!$F$18,(1-Overview!$F$9)*'='!Q1782-'='!D1782*'='!O1782,0)</f>
        <v>0</v>
      </c>
      <c r="U1782" s="54">
        <f>IF(D1782&gt;=Overview!$F$18,(1-Overview!$F$9)*'='!Q1782-Overview!$F$18*'='!O1782,0)</f>
        <v>73.768803952951316</v>
      </c>
      <c r="V1782" s="2"/>
      <c r="W1782" s="112">
        <f>G1782/Overview!$F$19</f>
        <v>5.3621196377663738</v>
      </c>
      <c r="X1782" s="60">
        <f>G1782^3*(1+H1782*Overview!$F$38)</f>
        <v>60.218607702579185</v>
      </c>
      <c r="Y1782" s="61">
        <f>G1782^3*Overview!$F$42*(1+Overview!$F$38*H1782)+I1782*Overview!$F$39/Overview!$F$40</f>
        <v>6.460221045658491</v>
      </c>
    </row>
    <row r="1783" spans="1:25">
      <c r="A1783" s="34">
        <v>1780</v>
      </c>
      <c r="B1783">
        <v>1</v>
      </c>
      <c r="C1783">
        <v>24</v>
      </c>
      <c r="D1783" s="149">
        <f t="shared" si="164"/>
        <v>178.09744310451387</v>
      </c>
      <c r="E1783" s="125">
        <f>B1783/(B1783+Overview!$F$22)</f>
        <v>0.58823529411764708</v>
      </c>
      <c r="F1783" s="118">
        <f>EXP(Overview!$F$21/Overview!$F$5-Overview!$F$21/('='!C1783+273.15))</f>
        <v>1.2060497570954571</v>
      </c>
      <c r="G1783" s="77">
        <f t="shared" si="165"/>
        <v>3.6320483605105158</v>
      </c>
      <c r="H1783" s="115">
        <f t="shared" si="166"/>
        <v>0.58823529411764708</v>
      </c>
      <c r="I1783" s="80">
        <f>IF((A1783-Overview!$F$43)/365=ROUND((A1783-Overview!$F$43)/365,0),I1782*0.05,I1782+U1782)</f>
        <v>24019.396161045021</v>
      </c>
      <c r="J1783" s="70">
        <f>IF(D1783&lt;Overview!$F$16,1,'='!G1783/Overview!$F$26)</f>
        <v>157.231530758031</v>
      </c>
      <c r="K1783" s="71">
        <f>IF(D1783&lt;Overview!$F$17,'='!G1783/Overview!$F$26,Overview!$F$33)</f>
        <v>9.1428571428571423</v>
      </c>
      <c r="L1783" s="72">
        <f t="shared" si="167"/>
        <v>9.1428571428571423</v>
      </c>
      <c r="M1783" s="81">
        <f>MIN(1,Overview!$F$44*F1783*(G1783-Overview!$F$25)^2+0.2)</f>
        <v>1</v>
      </c>
      <c r="N1783" s="48">
        <f>L1783*F1783*Overview!$F$8</f>
        <v>0.12482270400293095</v>
      </c>
      <c r="O1783" s="48">
        <f>F1783*Overview!$F$6</f>
        <v>2.3686817229354781E-3</v>
      </c>
      <c r="P1783" s="122">
        <f>N1783*(H1783/G1783-(1+Overview!$F$35/'='!G1783)/(Overview!$F$37*Overview!$F$33))/('='!H1783+Overview!$F$36)</f>
        <v>2.3473684094116139E-4</v>
      </c>
      <c r="Q1783" s="128">
        <f>(N1783/G1783-P1783)*H1783*Overview!$F$29*'='!G1783^3</f>
        <v>870.90254329471179</v>
      </c>
      <c r="R1783" s="57">
        <f t="shared" si="162"/>
        <v>0</v>
      </c>
      <c r="S1783" s="58">
        <f t="shared" si="163"/>
        <v>2.8419185276392099E-4</v>
      </c>
      <c r="T1783" s="58">
        <f>IF(D1783&lt;Overview!$F$18,(1-Overview!$F$9)*'='!Q1783-'='!D1783*'='!O1783,0)</f>
        <v>0</v>
      </c>
      <c r="U1783" s="54">
        <f>IF(D1783&gt;=Overview!$F$18,(1-Overview!$F$9)*'='!Q1783-Overview!$F$18*'='!O1783,0)</f>
        <v>73.781403155577621</v>
      </c>
      <c r="V1783" s="2"/>
      <c r="W1783" s="112">
        <f>G1783/Overview!$F$19</f>
        <v>5.362540027329862</v>
      </c>
      <c r="X1783" s="60">
        <f>G1783^3*(1+H1783*Overview!$F$38)</f>
        <v>60.232772208790955</v>
      </c>
      <c r="Y1783" s="61">
        <f>G1783^3*Overview!$F$42*(1+Overview!$F$38*H1783)+I1783*Overview!$F$39/Overview!$F$40</f>
        <v>6.4647014410620507</v>
      </c>
    </row>
    <row r="1784" spans="1:25">
      <c r="A1784" s="34">
        <v>1781</v>
      </c>
      <c r="B1784">
        <v>1</v>
      </c>
      <c r="C1784">
        <v>24</v>
      </c>
      <c r="D1784" s="149">
        <f t="shared" si="164"/>
        <v>178.09744310451387</v>
      </c>
      <c r="E1784" s="125">
        <f>B1784/(B1784+Overview!$F$22)</f>
        <v>0.58823529411764708</v>
      </c>
      <c r="F1784" s="118">
        <f>EXP(Overview!$F$21/Overview!$F$5-Overview!$F$21/('='!C1784+273.15))</f>
        <v>1.2060497570954571</v>
      </c>
      <c r="G1784" s="77">
        <f t="shared" si="165"/>
        <v>3.6323325523632799</v>
      </c>
      <c r="H1784" s="115">
        <f t="shared" si="166"/>
        <v>0.58823529411764708</v>
      </c>
      <c r="I1784" s="80">
        <f>IF((A1784-Overview!$F$43)/365=ROUND((A1784-Overview!$F$43)/365,0),I1783*0.05,I1783+U1783)</f>
        <v>24093.1775642006</v>
      </c>
      <c r="J1784" s="70">
        <f>IF(D1784&lt;Overview!$F$16,1,'='!G1784/Overview!$F$26)</f>
        <v>157.24383343563983</v>
      </c>
      <c r="K1784" s="71">
        <f>IF(D1784&lt;Overview!$F$17,'='!G1784/Overview!$F$26,Overview!$F$33)</f>
        <v>9.1428571428571423</v>
      </c>
      <c r="L1784" s="72">
        <f t="shared" si="167"/>
        <v>9.1428571428571423</v>
      </c>
      <c r="M1784" s="81">
        <f>MIN(1,Overview!$F$44*F1784*(G1784-Overview!$F$25)^2+0.2)</f>
        <v>1</v>
      </c>
      <c r="N1784" s="48">
        <f>L1784*F1784*Overview!$F$8</f>
        <v>0.12482270400293095</v>
      </c>
      <c r="O1784" s="48">
        <f>F1784*Overview!$F$6</f>
        <v>2.3686817229354781E-3</v>
      </c>
      <c r="P1784" s="122">
        <f>N1784*(H1784/G1784-(1+Overview!$F$35/'='!G1784)/(Overview!$F$37*Overview!$F$33))/('='!H1784+Overview!$F$36)</f>
        <v>2.342749734273254E-4</v>
      </c>
      <c r="Q1784" s="128">
        <f>(N1784/G1784-P1784)*H1784*Overview!$F$29*'='!G1784^3</f>
        <v>871.05015606307018</v>
      </c>
      <c r="R1784" s="57">
        <f t="shared" si="162"/>
        <v>0</v>
      </c>
      <c r="S1784" s="58">
        <f t="shared" si="163"/>
        <v>2.8365487072803882E-4</v>
      </c>
      <c r="T1784" s="58">
        <f>IF(D1784&lt;Overview!$F$18,(1-Overview!$F$9)*'='!Q1784-'='!D1784*'='!O1784,0)</f>
        <v>0</v>
      </c>
      <c r="U1784" s="54">
        <f>IF(D1784&gt;=Overview!$F$18,(1-Overview!$F$9)*'='!Q1784-Overview!$F$18*'='!O1784,0)</f>
        <v>73.793979763441754</v>
      </c>
      <c r="V1784" s="2"/>
      <c r="W1784" s="112">
        <f>G1784/Overview!$F$19</f>
        <v>5.3629596225650076</v>
      </c>
      <c r="X1784" s="60">
        <f>G1784^3*(1+H1784*Overview!$F$38)</f>
        <v>60.246912165792281</v>
      </c>
      <c r="Y1784" s="61">
        <f>G1784^3*Overview!$F$42*(1+Overview!$F$38*H1784)+I1784*Overview!$F$39/Overview!$F$40</f>
        <v>6.4691801745292938</v>
      </c>
    </row>
    <row r="1785" spans="1:25">
      <c r="A1785" s="34">
        <v>1782</v>
      </c>
      <c r="B1785">
        <v>1</v>
      </c>
      <c r="C1785">
        <v>24</v>
      </c>
      <c r="D1785" s="149">
        <f t="shared" si="164"/>
        <v>178.09744310451387</v>
      </c>
      <c r="E1785" s="125">
        <f>B1785/(B1785+Overview!$F$22)</f>
        <v>0.58823529411764708</v>
      </c>
      <c r="F1785" s="118">
        <f>EXP(Overview!$F$21/Overview!$F$5-Overview!$F$21/('='!C1785+273.15))</f>
        <v>1.2060497570954571</v>
      </c>
      <c r="G1785" s="77">
        <f t="shared" si="165"/>
        <v>3.6326162072340078</v>
      </c>
      <c r="H1785" s="115">
        <f t="shared" si="166"/>
        <v>0.58823529411764708</v>
      </c>
      <c r="I1785" s="80">
        <f>IF((A1785-Overview!$F$43)/365=ROUND((A1785-Overview!$F$43)/365,0),I1784*0.05,I1784+U1784)</f>
        <v>24166.971543964042</v>
      </c>
      <c r="J1785" s="70">
        <f>IF(D1785&lt;Overview!$F$16,1,'='!G1785/Overview!$F$26)</f>
        <v>157.25611286727306</v>
      </c>
      <c r="K1785" s="71">
        <f>IF(D1785&lt;Overview!$F$17,'='!G1785/Overview!$F$26,Overview!$F$33)</f>
        <v>9.1428571428571423</v>
      </c>
      <c r="L1785" s="72">
        <f t="shared" si="167"/>
        <v>9.1428571428571423</v>
      </c>
      <c r="M1785" s="81">
        <f>MIN(1,Overview!$F$44*F1785*(G1785-Overview!$F$25)^2+0.2)</f>
        <v>1</v>
      </c>
      <c r="N1785" s="48">
        <f>L1785*F1785*Overview!$F$8</f>
        <v>0.12482270400293095</v>
      </c>
      <c r="O1785" s="48">
        <f>F1785*Overview!$F$6</f>
        <v>2.3686817229354781E-3</v>
      </c>
      <c r="P1785" s="122">
        <f>N1785*(H1785/G1785-(1+Overview!$F$35/'='!G1785)/(Overview!$F$37*Overview!$F$33))/('='!H1785+Overview!$F$36)</f>
        <v>2.3381405067686526E-4</v>
      </c>
      <c r="Q1785" s="128">
        <f>(N1785/G1785-P1785)*H1785*Overview!$F$29*'='!G1785^3</f>
        <v>871.19750408251048</v>
      </c>
      <c r="R1785" s="57">
        <f t="shared" si="162"/>
        <v>0</v>
      </c>
      <c r="S1785" s="58">
        <f t="shared" si="163"/>
        <v>2.8311890332260477E-4</v>
      </c>
      <c r="T1785" s="58">
        <f>IF(D1785&lt;Overview!$F$18,(1-Overview!$F$9)*'='!Q1785-'='!D1785*'='!O1785,0)</f>
        <v>0</v>
      </c>
      <c r="U1785" s="54">
        <f>IF(D1785&gt;=Overview!$F$18,(1-Overview!$F$9)*'='!Q1785-Overview!$F$18*'='!O1785,0)</f>
        <v>73.806533814698071</v>
      </c>
      <c r="V1785" s="2"/>
      <c r="W1785" s="112">
        <f>G1785/Overview!$F$19</f>
        <v>5.363378424972697</v>
      </c>
      <c r="X1785" s="60">
        <f>G1785^3*(1+H1785*Overview!$F$38)</f>
        <v>60.261027611780193</v>
      </c>
      <c r="Y1785" s="61">
        <f>G1785^3*Overview!$F$42*(1+Overview!$F$38*H1785)+I1785*Overview!$F$39/Overview!$F$40</f>
        <v>6.4736572485161092</v>
      </c>
    </row>
    <row r="1786" spans="1:25">
      <c r="A1786" s="34">
        <v>1783</v>
      </c>
      <c r="B1786">
        <v>1</v>
      </c>
      <c r="C1786">
        <v>24</v>
      </c>
      <c r="D1786" s="149">
        <f t="shared" si="164"/>
        <v>178.09744310451387</v>
      </c>
      <c r="E1786" s="125">
        <f>B1786/(B1786+Overview!$F$22)</f>
        <v>0.58823529411764708</v>
      </c>
      <c r="F1786" s="118">
        <f>EXP(Overview!$F$21/Overview!$F$5-Overview!$F$21/('='!C1786+273.15))</f>
        <v>1.2060497570954571</v>
      </c>
      <c r="G1786" s="77">
        <f t="shared" si="165"/>
        <v>3.6328993261373306</v>
      </c>
      <c r="H1786" s="115">
        <f t="shared" si="166"/>
        <v>0.58823529411764708</v>
      </c>
      <c r="I1786" s="80">
        <f>IF((A1786-Overview!$F$43)/365=ROUND((A1786-Overview!$F$43)/365,0),I1785*0.05,I1785+U1785)</f>
        <v>24240.778077778741</v>
      </c>
      <c r="J1786" s="70">
        <f>IF(D1786&lt;Overview!$F$16,1,'='!G1786/Overview!$F$26)</f>
        <v>157.26836909685414</v>
      </c>
      <c r="K1786" s="71">
        <f>IF(D1786&lt;Overview!$F$17,'='!G1786/Overview!$F$26,Overview!$F$33)</f>
        <v>9.1428571428571423</v>
      </c>
      <c r="L1786" s="72">
        <f t="shared" si="167"/>
        <v>9.1428571428571423</v>
      </c>
      <c r="M1786" s="81">
        <f>MIN(1,Overview!$F$44*F1786*(G1786-Overview!$F$25)^2+0.2)</f>
        <v>1</v>
      </c>
      <c r="N1786" s="48">
        <f>L1786*F1786*Overview!$F$8</f>
        <v>0.12482270400293095</v>
      </c>
      <c r="O1786" s="48">
        <f>F1786*Overview!$F$6</f>
        <v>2.3686817229354781E-3</v>
      </c>
      <c r="P1786" s="122">
        <f>N1786*(H1786/G1786-(1+Overview!$F$35/'='!G1786)/(Overview!$F$37*Overview!$F$33))/('='!H1786+Overview!$F$36)</f>
        <v>2.3335407061576279E-4</v>
      </c>
      <c r="Q1786" s="128">
        <f>(N1786/G1786-P1786)*H1786*Overview!$F$29*'='!G1786^3</f>
        <v>871.3445878002052</v>
      </c>
      <c r="R1786" s="57">
        <f t="shared" si="162"/>
        <v>0</v>
      </c>
      <c r="S1786" s="58">
        <f t="shared" si="163"/>
        <v>2.8258394863046925E-4</v>
      </c>
      <c r="T1786" s="58">
        <f>IF(D1786&lt;Overview!$F$18,(1-Overview!$F$9)*'='!Q1786-'='!D1786*'='!O1786,0)</f>
        <v>0</v>
      </c>
      <c r="U1786" s="54">
        <f>IF(D1786&gt;=Overview!$F$18,(1-Overview!$F$9)*'='!Q1786-Overview!$F$18*'='!O1786,0)</f>
        <v>73.819065347445658</v>
      </c>
      <c r="V1786" s="2"/>
      <c r="W1786" s="112">
        <f>G1786/Overview!$F$19</f>
        <v>5.3637964360509827</v>
      </c>
      <c r="X1786" s="60">
        <f>G1786^3*(1+H1786*Overview!$F$38)</f>
        <v>60.275118584909499</v>
      </c>
      <c r="Y1786" s="61">
        <f>G1786^3*Overview!$F$42*(1+Overview!$F$38*H1786)+I1786*Overview!$F$39/Overview!$F$40</f>
        <v>6.4781326654762399</v>
      </c>
    </row>
    <row r="1787" spans="1:25">
      <c r="A1787" s="34">
        <v>1784</v>
      </c>
      <c r="B1787">
        <v>1</v>
      </c>
      <c r="C1787">
        <v>24</v>
      </c>
      <c r="D1787" s="149">
        <f t="shared" si="164"/>
        <v>178.09744310451387</v>
      </c>
      <c r="E1787" s="125">
        <f>B1787/(B1787+Overview!$F$22)</f>
        <v>0.58823529411764708</v>
      </c>
      <c r="F1787" s="118">
        <f>EXP(Overview!$F$21/Overview!$F$5-Overview!$F$21/('='!C1787+273.15))</f>
        <v>1.2060497570954571</v>
      </c>
      <c r="G1787" s="77">
        <f t="shared" si="165"/>
        <v>3.6331819100859613</v>
      </c>
      <c r="H1787" s="115">
        <f t="shared" si="166"/>
        <v>0.58823529411764708</v>
      </c>
      <c r="I1787" s="80">
        <f>IF((A1787-Overview!$F$43)/365=ROUND((A1787-Overview!$F$43)/365,0),I1786*0.05,I1786+U1786)</f>
        <v>24314.597143126186</v>
      </c>
      <c r="J1787" s="70">
        <f>IF(D1787&lt;Overview!$F$16,1,'='!G1787/Overview!$F$26)</f>
        <v>157.28060216822342</v>
      </c>
      <c r="K1787" s="71">
        <f>IF(D1787&lt;Overview!$F$17,'='!G1787/Overview!$F$26,Overview!$F$33)</f>
        <v>9.1428571428571423</v>
      </c>
      <c r="L1787" s="72">
        <f t="shared" si="167"/>
        <v>9.1428571428571423</v>
      </c>
      <c r="M1787" s="81">
        <f>MIN(1,Overview!$F$44*F1787*(G1787-Overview!$F$25)^2+0.2)</f>
        <v>1</v>
      </c>
      <c r="N1787" s="48">
        <f>L1787*F1787*Overview!$F$8</f>
        <v>0.12482270400293095</v>
      </c>
      <c r="O1787" s="48">
        <f>F1787*Overview!$F$6</f>
        <v>2.3686817229354781E-3</v>
      </c>
      <c r="P1787" s="122">
        <f>N1787*(H1787/G1787-(1+Overview!$F$35/'='!G1787)/(Overview!$F$37*Overview!$F$33))/('='!H1787+Overview!$F$36)</f>
        <v>2.3289503117510874E-4</v>
      </c>
      <c r="Q1787" s="128">
        <f>(N1787/G1787-P1787)*H1787*Overview!$F$29*'='!G1787^3</f>
        <v>871.49140766268124</v>
      </c>
      <c r="R1787" s="57">
        <f t="shared" si="162"/>
        <v>0</v>
      </c>
      <c r="S1787" s="58">
        <f t="shared" si="163"/>
        <v>2.8205000473810368E-4</v>
      </c>
      <c r="T1787" s="58">
        <f>IF(D1787&lt;Overview!$F$18,(1-Overview!$F$9)*'='!Q1787-'='!D1787*'='!O1787,0)</f>
        <v>0</v>
      </c>
      <c r="U1787" s="54">
        <f>IF(D1787&gt;=Overview!$F$18,(1-Overview!$F$9)*'='!Q1787-Overview!$F$18*'='!O1787,0)</f>
        <v>73.831574399728623</v>
      </c>
      <c r="V1787" s="2"/>
      <c r="W1787" s="112">
        <f>G1787/Overview!$F$19</f>
        <v>5.3642136572950854</v>
      </c>
      <c r="X1787" s="60">
        <f>G1787^3*(1+H1787*Overview!$F$38)</f>
        <v>60.289185123292739</v>
      </c>
      <c r="Y1787" s="61">
        <f>G1787^3*Overview!$F$42*(1+Overview!$F$38*H1787)+I1787*Overview!$F$39/Overview!$F$40</f>
        <v>6.4826064278612838</v>
      </c>
    </row>
    <row r="1788" spans="1:25">
      <c r="A1788" s="34">
        <v>1785</v>
      </c>
      <c r="B1788">
        <v>1</v>
      </c>
      <c r="C1788">
        <v>24</v>
      </c>
      <c r="D1788" s="149">
        <f t="shared" si="164"/>
        <v>178.09744310451387</v>
      </c>
      <c r="E1788" s="125">
        <f>B1788/(B1788+Overview!$F$22)</f>
        <v>0.58823529411764708</v>
      </c>
      <c r="F1788" s="118">
        <f>EXP(Overview!$F$21/Overview!$F$5-Overview!$F$21/('='!C1788+273.15))</f>
        <v>1.2060497570954571</v>
      </c>
      <c r="G1788" s="77">
        <f t="shared" si="165"/>
        <v>3.6334639600906993</v>
      </c>
      <c r="H1788" s="115">
        <f t="shared" si="166"/>
        <v>0.58823529411764708</v>
      </c>
      <c r="I1788" s="80">
        <f>IF((A1788-Overview!$F$43)/365=ROUND((A1788-Overview!$F$43)/365,0),I1787*0.05,I1787+U1787)</f>
        <v>24388.428717525916</v>
      </c>
      <c r="J1788" s="70">
        <f>IF(D1788&lt;Overview!$F$16,1,'='!G1788/Overview!$F$26)</f>
        <v>157.29281212513851</v>
      </c>
      <c r="K1788" s="71">
        <f>IF(D1788&lt;Overview!$F$17,'='!G1788/Overview!$F$26,Overview!$F$33)</f>
        <v>9.1428571428571423</v>
      </c>
      <c r="L1788" s="72">
        <f t="shared" si="167"/>
        <v>9.1428571428571423</v>
      </c>
      <c r="M1788" s="81">
        <f>MIN(1,Overview!$F$44*F1788*(G1788-Overview!$F$25)^2+0.2)</f>
        <v>1</v>
      </c>
      <c r="N1788" s="48">
        <f>L1788*F1788*Overview!$F$8</f>
        <v>0.12482270400293095</v>
      </c>
      <c r="O1788" s="48">
        <f>F1788*Overview!$F$6</f>
        <v>2.3686817229354781E-3</v>
      </c>
      <c r="P1788" s="122">
        <f>N1788*(H1788/G1788-(1+Overview!$F$35/'='!G1788)/(Overview!$F$37*Overview!$F$33))/('='!H1788+Overview!$F$36)</f>
        <v>2.3243693029109178E-4</v>
      </c>
      <c r="Q1788" s="128">
        <f>(N1788/G1788-P1788)*H1788*Overview!$F$29*'='!G1788^3</f>
        <v>871.63796411581757</v>
      </c>
      <c r="R1788" s="57">
        <f t="shared" si="162"/>
        <v>0</v>
      </c>
      <c r="S1788" s="58">
        <f t="shared" si="163"/>
        <v>2.8151706973559871E-4</v>
      </c>
      <c r="T1788" s="58">
        <f>IF(D1788&lt;Overview!$F$18,(1-Overview!$F$9)*'='!Q1788-'='!D1788*'='!O1788,0)</f>
        <v>0</v>
      </c>
      <c r="U1788" s="54">
        <f>IF(D1788&gt;=Overview!$F$18,(1-Overview!$F$9)*'='!Q1788-Overview!$F$18*'='!O1788,0)</f>
        <v>73.844061009535835</v>
      </c>
      <c r="V1788" s="2"/>
      <c r="W1788" s="112">
        <f>G1788/Overview!$F$19</f>
        <v>5.3646300901974007</v>
      </c>
      <c r="X1788" s="60">
        <f>G1788^3*(1+H1788*Overview!$F$38)</f>
        <v>60.303227265000146</v>
      </c>
      <c r="Y1788" s="61">
        <f>G1788^3*Overview!$F$42*(1+Overview!$F$38*H1788)+I1788*Overview!$F$39/Overview!$F$40</f>
        <v>6.4870785381206844</v>
      </c>
    </row>
    <row r="1789" spans="1:25">
      <c r="A1789" s="34">
        <v>1786</v>
      </c>
      <c r="B1789">
        <v>1</v>
      </c>
      <c r="C1789">
        <v>24</v>
      </c>
      <c r="D1789" s="149">
        <f t="shared" si="164"/>
        <v>178.09744310451387</v>
      </c>
      <c r="E1789" s="125">
        <f>B1789/(B1789+Overview!$F$22)</f>
        <v>0.58823529411764708</v>
      </c>
      <c r="F1789" s="118">
        <f>EXP(Overview!$F$21/Overview!$F$5-Overview!$F$21/('='!C1789+273.15))</f>
        <v>1.2060497570954571</v>
      </c>
      <c r="G1789" s="77">
        <f t="shared" si="165"/>
        <v>3.6337454771604349</v>
      </c>
      <c r="H1789" s="115">
        <f t="shared" si="166"/>
        <v>0.58823529411764708</v>
      </c>
      <c r="I1789" s="80">
        <f>IF((A1789-Overview!$F$43)/365=ROUND((A1789-Overview!$F$43)/365,0),I1788*0.05,I1788+U1788)</f>
        <v>24462.272778535451</v>
      </c>
      <c r="J1789" s="70">
        <f>IF(D1789&lt;Overview!$F$16,1,'='!G1789/Overview!$F$26)</f>
        <v>157.30499901127425</v>
      </c>
      <c r="K1789" s="71">
        <f>IF(D1789&lt;Overview!$F$17,'='!G1789/Overview!$F$26,Overview!$F$33)</f>
        <v>9.1428571428571423</v>
      </c>
      <c r="L1789" s="72">
        <f t="shared" si="167"/>
        <v>9.1428571428571423</v>
      </c>
      <c r="M1789" s="81">
        <f>MIN(1,Overview!$F$44*F1789*(G1789-Overview!$F$25)^2+0.2)</f>
        <v>1</v>
      </c>
      <c r="N1789" s="48">
        <f>L1789*F1789*Overview!$F$8</f>
        <v>0.12482270400293095</v>
      </c>
      <c r="O1789" s="48">
        <f>F1789*Overview!$F$6</f>
        <v>2.3686817229354781E-3</v>
      </c>
      <c r="P1789" s="122">
        <f>N1789*(H1789/G1789-(1+Overview!$F$35/'='!G1789)/(Overview!$F$37*Overview!$F$33))/('='!H1789+Overview!$F$36)</f>
        <v>2.3197976590497708E-4</v>
      </c>
      <c r="Q1789" s="128">
        <f>(N1789/G1789-P1789)*H1789*Overview!$F$29*'='!G1789^3</f>
        <v>871.78425760484856</v>
      </c>
      <c r="R1789" s="57">
        <f t="shared" si="162"/>
        <v>0</v>
      </c>
      <c r="S1789" s="58">
        <f t="shared" si="163"/>
        <v>2.8098514171664898E-4</v>
      </c>
      <c r="T1789" s="58">
        <f>IF(D1789&lt;Overview!$F$18,(1-Overview!$F$9)*'='!Q1789-'='!D1789*'='!O1789,0)</f>
        <v>0</v>
      </c>
      <c r="U1789" s="54">
        <f>IF(D1789&gt;=Overview!$F$18,(1-Overview!$F$9)*'='!Q1789-Overview!$F$18*'='!O1789,0)</f>
        <v>73.85652521480128</v>
      </c>
      <c r="V1789" s="2"/>
      <c r="W1789" s="112">
        <f>G1789/Overview!$F$19</f>
        <v>5.365045736247505</v>
      </c>
      <c r="X1789" s="60">
        <f>G1789^3*(1+H1789*Overview!$F$38)</f>
        <v>60.317245048059661</v>
      </c>
      <c r="Y1789" s="61">
        <f>G1789^3*Overview!$F$42*(1+Overview!$F$38*H1789)+I1789*Overview!$F$39/Overview!$F$40</f>
        <v>6.4915489987017274</v>
      </c>
    </row>
    <row r="1790" spans="1:25">
      <c r="A1790" s="34">
        <v>1787</v>
      </c>
      <c r="B1790">
        <v>1</v>
      </c>
      <c r="C1790">
        <v>24</v>
      </c>
      <c r="D1790" s="149">
        <f t="shared" si="164"/>
        <v>178.09744310451387</v>
      </c>
      <c r="E1790" s="125">
        <f>B1790/(B1790+Overview!$F$22)</f>
        <v>0.58823529411764708</v>
      </c>
      <c r="F1790" s="118">
        <f>EXP(Overview!$F$21/Overview!$F$5-Overview!$F$21/('='!C1790+273.15))</f>
        <v>1.2060497570954571</v>
      </c>
      <c r="G1790" s="77">
        <f t="shared" si="165"/>
        <v>3.6340264623021516</v>
      </c>
      <c r="H1790" s="115">
        <f t="shared" si="166"/>
        <v>0.58823529411764708</v>
      </c>
      <c r="I1790" s="80">
        <f>IF((A1790-Overview!$F$43)/365=ROUND((A1790-Overview!$F$43)/365,0),I1789*0.05,I1789+U1789)</f>
        <v>24536.129303750251</v>
      </c>
      <c r="J1790" s="70">
        <f>IF(D1790&lt;Overview!$F$16,1,'='!G1790/Overview!$F$26)</f>
        <v>157.31716287022303</v>
      </c>
      <c r="K1790" s="71">
        <f>IF(D1790&lt;Overview!$F$17,'='!G1790/Overview!$F$26,Overview!$F$33)</f>
        <v>9.1428571428571423</v>
      </c>
      <c r="L1790" s="72">
        <f t="shared" si="167"/>
        <v>9.1428571428571423</v>
      </c>
      <c r="M1790" s="81">
        <f>MIN(1,Overview!$F$44*F1790*(G1790-Overview!$F$25)^2+0.2)</f>
        <v>1</v>
      </c>
      <c r="N1790" s="48">
        <f>L1790*F1790*Overview!$F$8</f>
        <v>0.12482270400293095</v>
      </c>
      <c r="O1790" s="48">
        <f>F1790*Overview!$F$6</f>
        <v>2.3686817229354781E-3</v>
      </c>
      <c r="P1790" s="122">
        <f>N1790*(H1790/G1790-(1+Overview!$F$35/'='!G1790)/(Overview!$F$37*Overview!$F$33))/('='!H1790+Overview!$F$36)</f>
        <v>2.3152353596309934E-4</v>
      </c>
      <c r="Q1790" s="128">
        <f>(N1790/G1790-P1790)*H1790*Overview!$F$29*'='!G1790^3</f>
        <v>871.93028857436241</v>
      </c>
      <c r="R1790" s="57">
        <f t="shared" si="162"/>
        <v>0</v>
      </c>
      <c r="S1790" s="58">
        <f t="shared" si="163"/>
        <v>2.8045421877855562E-4</v>
      </c>
      <c r="T1790" s="58">
        <f>IF(D1790&lt;Overview!$F$18,(1-Overview!$F$9)*'='!Q1790-'='!D1790*'='!O1790,0)</f>
        <v>0</v>
      </c>
      <c r="U1790" s="54">
        <f>IF(D1790&gt;=Overview!$F$18,(1-Overview!$F$9)*'='!Q1790-Overview!$F$18*'='!O1790,0)</f>
        <v>73.86896705340385</v>
      </c>
      <c r="V1790" s="2"/>
      <c r="W1790" s="112">
        <f>G1790/Overview!$F$19</f>
        <v>5.3654605969321594</v>
      </c>
      <c r="X1790" s="60">
        <f>G1790^3*(1+H1790*Overview!$F$38)</f>
        <v>60.331238510456878</v>
      </c>
      <c r="Y1790" s="61">
        <f>G1790^3*Overview!$F$42*(1+Overview!$F$38*H1790)+I1790*Overview!$F$39/Overview!$F$40</f>
        <v>6.4960178120495389</v>
      </c>
    </row>
    <row r="1791" spans="1:25">
      <c r="A1791" s="34">
        <v>1788</v>
      </c>
      <c r="B1791">
        <v>1</v>
      </c>
      <c r="C1791">
        <v>24</v>
      </c>
      <c r="D1791" s="149">
        <f t="shared" si="164"/>
        <v>178.09744310451387</v>
      </c>
      <c r="E1791" s="125">
        <f>B1791/(B1791+Overview!$F$22)</f>
        <v>0.58823529411764708</v>
      </c>
      <c r="F1791" s="118">
        <f>EXP(Overview!$F$21/Overview!$F$5-Overview!$F$21/('='!C1791+273.15))</f>
        <v>1.2060497570954571</v>
      </c>
      <c r="G1791" s="77">
        <f t="shared" si="165"/>
        <v>3.6343069165209303</v>
      </c>
      <c r="H1791" s="115">
        <f t="shared" si="166"/>
        <v>0.58823529411764708</v>
      </c>
      <c r="I1791" s="80">
        <f>IF((A1791-Overview!$F$43)/365=ROUND((A1791-Overview!$F$43)/365,0),I1790*0.05,I1790+U1790)</f>
        <v>24609.998270803655</v>
      </c>
      <c r="J1791" s="70">
        <f>IF(D1791&lt;Overview!$F$16,1,'='!G1791/Overview!$F$26)</f>
        <v>157.32930374549483</v>
      </c>
      <c r="K1791" s="71">
        <f>IF(D1791&lt;Overview!$F$17,'='!G1791/Overview!$F$26,Overview!$F$33)</f>
        <v>9.1428571428571423</v>
      </c>
      <c r="L1791" s="72">
        <f t="shared" si="167"/>
        <v>9.1428571428571423</v>
      </c>
      <c r="M1791" s="81">
        <f>MIN(1,Overview!$F$44*F1791*(G1791-Overview!$F$25)^2+0.2)</f>
        <v>1</v>
      </c>
      <c r="N1791" s="48">
        <f>L1791*F1791*Overview!$F$8</f>
        <v>0.12482270400293095</v>
      </c>
      <c r="O1791" s="48">
        <f>F1791*Overview!$F$6</f>
        <v>2.3686817229354781E-3</v>
      </c>
      <c r="P1791" s="122">
        <f>N1791*(H1791/G1791-(1+Overview!$F$35/'='!G1791)/(Overview!$F$37*Overview!$F$33))/('='!H1791+Overview!$F$36)</f>
        <v>2.3106823841684263E-4</v>
      </c>
      <c r="Q1791" s="128">
        <f>(N1791/G1791-P1791)*H1791*Overview!$F$29*'='!G1791^3</f>
        <v>872.07605746830245</v>
      </c>
      <c r="R1791" s="57">
        <f t="shared" si="162"/>
        <v>0</v>
      </c>
      <c r="S1791" s="58">
        <f t="shared" si="163"/>
        <v>2.7992429902221283E-4</v>
      </c>
      <c r="T1791" s="58">
        <f>IF(D1791&lt;Overview!$F$18,(1-Overview!$F$9)*'='!Q1791-'='!D1791*'='!O1791,0)</f>
        <v>0</v>
      </c>
      <c r="U1791" s="54">
        <f>IF(D1791&gt;=Overview!$F$18,(1-Overview!$F$9)*'='!Q1791-Overview!$F$18*'='!O1791,0)</f>
        <v>73.881386563167538</v>
      </c>
      <c r="V1791" s="2"/>
      <c r="W1791" s="112">
        <f>G1791/Overview!$F$19</f>
        <v>5.3658746737353171</v>
      </c>
      <c r="X1791" s="60">
        <f>G1791^3*(1+H1791*Overview!$F$38)</f>
        <v>60.345207690135013</v>
      </c>
      <c r="Y1791" s="61">
        <f>G1791^3*Overview!$F$42*(1+Overview!$F$38*H1791)+I1791*Overview!$F$39/Overview!$F$40</f>
        <v>6.500484980607073</v>
      </c>
    </row>
    <row r="1792" spans="1:25">
      <c r="A1792" s="34">
        <v>1789</v>
      </c>
      <c r="B1792">
        <v>1</v>
      </c>
      <c r="C1792">
        <v>24</v>
      </c>
      <c r="D1792" s="149">
        <f t="shared" si="164"/>
        <v>178.09744310451387</v>
      </c>
      <c r="E1792" s="125">
        <f>B1792/(B1792+Overview!$F$22)</f>
        <v>0.58823529411764708</v>
      </c>
      <c r="F1792" s="118">
        <f>EXP(Overview!$F$21/Overview!$F$5-Overview!$F$21/('='!C1792+273.15))</f>
        <v>1.2060497570954571</v>
      </c>
      <c r="G1792" s="77">
        <f t="shared" si="165"/>
        <v>3.6345868408199524</v>
      </c>
      <c r="H1792" s="115">
        <f t="shared" si="166"/>
        <v>0.58823529411764708</v>
      </c>
      <c r="I1792" s="80">
        <f>IF((A1792-Overview!$F$43)/365=ROUND((A1792-Overview!$F$43)/365,0),I1791*0.05,I1791+U1791)</f>
        <v>24683.879657366822</v>
      </c>
      <c r="J1792" s="70">
        <f>IF(D1792&lt;Overview!$F$16,1,'='!G1792/Overview!$F$26)</f>
        <v>157.34142168051744</v>
      </c>
      <c r="K1792" s="71">
        <f>IF(D1792&lt;Overview!$F$17,'='!G1792/Overview!$F$26,Overview!$F$33)</f>
        <v>9.1428571428571423</v>
      </c>
      <c r="L1792" s="72">
        <f t="shared" si="167"/>
        <v>9.1428571428571423</v>
      </c>
      <c r="M1792" s="81">
        <f>MIN(1,Overview!$F$44*F1792*(G1792-Overview!$F$25)^2+0.2)</f>
        <v>1</v>
      </c>
      <c r="N1792" s="48">
        <f>L1792*F1792*Overview!$F$8</f>
        <v>0.12482270400293095</v>
      </c>
      <c r="O1792" s="48">
        <f>F1792*Overview!$F$6</f>
        <v>2.3686817229354781E-3</v>
      </c>
      <c r="P1792" s="122">
        <f>N1792*(H1792/G1792-(1+Overview!$F$35/'='!G1792)/(Overview!$F$37*Overview!$F$33))/('='!H1792+Overview!$F$36)</f>
        <v>2.3061387122262706E-4</v>
      </c>
      <c r="Q1792" s="128">
        <f>(N1792/G1792-P1792)*H1792*Overview!$F$29*'='!G1792^3</f>
        <v>872.22156472996812</v>
      </c>
      <c r="R1792" s="57">
        <f t="shared" si="162"/>
        <v>0</v>
      </c>
      <c r="S1792" s="58">
        <f t="shared" si="163"/>
        <v>2.7939538055210246E-4</v>
      </c>
      <c r="T1792" s="58">
        <f>IF(D1792&lt;Overview!$F$18,(1-Overview!$F$9)*'='!Q1792-'='!D1792*'='!O1792,0)</f>
        <v>0</v>
      </c>
      <c r="U1792" s="54">
        <f>IF(D1792&gt;=Overview!$F$18,(1-Overview!$F$9)*'='!Q1792-Overview!$F$18*'='!O1792,0)</f>
        <v>73.893783781861458</v>
      </c>
      <c r="V1792" s="2"/>
      <c r="W1792" s="112">
        <f>G1792/Overview!$F$19</f>
        <v>5.366287968138125</v>
      </c>
      <c r="X1792" s="60">
        <f>G1792^3*(1+H1792*Overview!$F$38)</f>
        <v>60.359152624994898</v>
      </c>
      <c r="Y1792" s="61">
        <f>G1792^3*Overview!$F$42*(1+Overview!$F$38*H1792)+I1792*Overview!$F$39/Overview!$F$40</f>
        <v>6.5049505068151179</v>
      </c>
    </row>
    <row r="1793" spans="1:25">
      <c r="A1793" s="34">
        <v>1790</v>
      </c>
      <c r="B1793">
        <v>1</v>
      </c>
      <c r="C1793">
        <v>24</v>
      </c>
      <c r="D1793" s="149">
        <f t="shared" si="164"/>
        <v>178.09744310451387</v>
      </c>
      <c r="E1793" s="125">
        <f>B1793/(B1793+Overview!$F$22)</f>
        <v>0.58823529411764708</v>
      </c>
      <c r="F1793" s="118">
        <f>EXP(Overview!$F$21/Overview!$F$5-Overview!$F$21/('='!C1793+273.15))</f>
        <v>1.2060497570954571</v>
      </c>
      <c r="G1793" s="77">
        <f t="shared" si="165"/>
        <v>3.6348662362005046</v>
      </c>
      <c r="H1793" s="115">
        <f t="shared" si="166"/>
        <v>0.58823529411764708</v>
      </c>
      <c r="I1793" s="80">
        <f>IF((A1793-Overview!$F$43)/365=ROUND((A1793-Overview!$F$43)/365,0),I1792*0.05,I1792+U1792)</f>
        <v>24757.773441148685</v>
      </c>
      <c r="J1793" s="70">
        <f>IF(D1793&lt;Overview!$F$16,1,'='!G1793/Overview!$F$26)</f>
        <v>157.35351671863657</v>
      </c>
      <c r="K1793" s="71">
        <f>IF(D1793&lt;Overview!$F$17,'='!G1793/Overview!$F$26,Overview!$F$33)</f>
        <v>9.1428571428571423</v>
      </c>
      <c r="L1793" s="72">
        <f t="shared" si="167"/>
        <v>9.1428571428571423</v>
      </c>
      <c r="M1793" s="81">
        <f>MIN(1,Overview!$F$44*F1793*(G1793-Overview!$F$25)^2+0.2)</f>
        <v>1</v>
      </c>
      <c r="N1793" s="48">
        <f>L1793*F1793*Overview!$F$8</f>
        <v>0.12482270400293095</v>
      </c>
      <c r="O1793" s="48">
        <f>F1793*Overview!$F$6</f>
        <v>2.3686817229354781E-3</v>
      </c>
      <c r="P1793" s="122">
        <f>N1793*(H1793/G1793-(1+Overview!$F$35/'='!G1793)/(Overview!$F$37*Overview!$F$33))/('='!H1793+Overview!$F$36)</f>
        <v>2.3016043234189477E-4</v>
      </c>
      <c r="Q1793" s="128">
        <f>(N1793/G1793-P1793)*H1793*Overview!$F$29*'='!G1793^3</f>
        <v>872.3668108020139</v>
      </c>
      <c r="R1793" s="57">
        <f t="shared" si="162"/>
        <v>0</v>
      </c>
      <c r="S1793" s="58">
        <f t="shared" si="163"/>
        <v>2.7886746147628798E-4</v>
      </c>
      <c r="T1793" s="58">
        <f>IF(D1793&lt;Overview!$F$18,(1-Overview!$F$9)*'='!Q1793-'='!D1793*'='!O1793,0)</f>
        <v>0</v>
      </c>
      <c r="U1793" s="54">
        <f>IF(D1793&gt;=Overview!$F$18,(1-Overview!$F$9)*'='!Q1793-Overview!$F$18*'='!O1793,0)</f>
        <v>73.906158747199754</v>
      </c>
      <c r="V1793" s="2"/>
      <c r="W1793" s="112">
        <f>G1793/Overview!$F$19</f>
        <v>5.3667004816189348</v>
      </c>
      <c r="X1793" s="60">
        <f>G1793^3*(1+H1793*Overview!$F$38)</f>
        <v>60.373073352894941</v>
      </c>
      <c r="Y1793" s="61">
        <f>G1793^3*Overview!$F$42*(1+Overview!$F$38*H1793)+I1793*Overview!$F$39/Overview!$F$40</f>
        <v>6.5094143931122783</v>
      </c>
    </row>
    <row r="1794" spans="1:25">
      <c r="A1794" s="34">
        <v>1791</v>
      </c>
      <c r="B1794">
        <v>1</v>
      </c>
      <c r="C1794">
        <v>24</v>
      </c>
      <c r="D1794" s="149">
        <f t="shared" si="164"/>
        <v>178.09744310451387</v>
      </c>
      <c r="E1794" s="125">
        <f>B1794/(B1794+Overview!$F$22)</f>
        <v>0.58823529411764708</v>
      </c>
      <c r="F1794" s="118">
        <f>EXP(Overview!$F$21/Overview!$F$5-Overview!$F$21/('='!C1794+273.15))</f>
        <v>1.2060497570954571</v>
      </c>
      <c r="G1794" s="77">
        <f t="shared" si="165"/>
        <v>3.6351451036619808</v>
      </c>
      <c r="H1794" s="115">
        <f t="shared" si="166"/>
        <v>0.58823529411764708</v>
      </c>
      <c r="I1794" s="80">
        <f>IF((A1794-Overview!$F$43)/365=ROUND((A1794-Overview!$F$43)/365,0),I1793*0.05,I1793+U1793)</f>
        <v>24831.679599895884</v>
      </c>
      <c r="J1794" s="70">
        <f>IF(D1794&lt;Overview!$F$16,1,'='!G1794/Overview!$F$26)</f>
        <v>157.36558890311605</v>
      </c>
      <c r="K1794" s="71">
        <f>IF(D1794&lt;Overview!$F$17,'='!G1794/Overview!$F$26,Overview!$F$33)</f>
        <v>9.1428571428571423</v>
      </c>
      <c r="L1794" s="72">
        <f t="shared" si="167"/>
        <v>9.1428571428571423</v>
      </c>
      <c r="M1794" s="81">
        <f>MIN(1,Overview!$F$44*F1794*(G1794-Overview!$F$25)^2+0.2)</f>
        <v>1</v>
      </c>
      <c r="N1794" s="48">
        <f>L1794*F1794*Overview!$F$8</f>
        <v>0.12482270400293095</v>
      </c>
      <c r="O1794" s="48">
        <f>F1794*Overview!$F$6</f>
        <v>2.3686817229354781E-3</v>
      </c>
      <c r="P1794" s="122">
        <f>N1794*(H1794/G1794-(1+Overview!$F$35/'='!G1794)/(Overview!$F$37*Overview!$F$33))/('='!H1794+Overview!$F$36)</f>
        <v>2.2970791974109771E-4</v>
      </c>
      <c r="Q1794" s="128">
        <f>(N1794/G1794-P1794)*H1794*Overview!$F$29*'='!G1794^3</f>
        <v>872.51179612645149</v>
      </c>
      <c r="R1794" s="57">
        <f t="shared" si="162"/>
        <v>0</v>
      </c>
      <c r="S1794" s="58">
        <f t="shared" si="163"/>
        <v>2.7834053990641018E-4</v>
      </c>
      <c r="T1794" s="58">
        <f>IF(D1794&lt;Overview!$F$18,(1-Overview!$F$9)*'='!Q1794-'='!D1794*'='!O1794,0)</f>
        <v>0</v>
      </c>
      <c r="U1794" s="54">
        <f>IF(D1794&gt;=Overview!$F$18,(1-Overview!$F$9)*'='!Q1794-Overview!$F$18*'='!O1794,0)</f>
        <v>73.918511496841845</v>
      </c>
      <c r="V1794" s="2"/>
      <c r="W1794" s="112">
        <f>G1794/Overview!$F$19</f>
        <v>5.3671122156533011</v>
      </c>
      <c r="X1794" s="60">
        <f>G1794^3*(1+H1794*Overview!$F$38)</f>
        <v>60.386969911651114</v>
      </c>
      <c r="Y1794" s="61">
        <f>G1794^3*Overview!$F$42*(1+Overview!$F$38*H1794)+I1794*Overview!$F$39/Overview!$F$40</f>
        <v>6.5138766419349849</v>
      </c>
    </row>
    <row r="1795" spans="1:25">
      <c r="A1795" s="34">
        <v>1792</v>
      </c>
      <c r="B1795">
        <v>1</v>
      </c>
      <c r="C1795">
        <v>24</v>
      </c>
      <c r="D1795" s="149">
        <f t="shared" si="164"/>
        <v>178.09744310451387</v>
      </c>
      <c r="E1795" s="125">
        <f>B1795/(B1795+Overview!$F$22)</f>
        <v>0.58823529411764708</v>
      </c>
      <c r="F1795" s="118">
        <f>EXP(Overview!$F$21/Overview!$F$5-Overview!$F$21/('='!C1795+273.15))</f>
        <v>1.2060497570954571</v>
      </c>
      <c r="G1795" s="77">
        <f t="shared" si="165"/>
        <v>3.6354234442018871</v>
      </c>
      <c r="H1795" s="115">
        <f t="shared" si="166"/>
        <v>0.58823529411764708</v>
      </c>
      <c r="I1795" s="80">
        <f>IF((A1795-Overview!$F$43)/365=ROUND((A1795-Overview!$F$43)/365,0),I1794*0.05,I1794+U1794)</f>
        <v>24905.598111392726</v>
      </c>
      <c r="J1795" s="70">
        <f>IF(D1795&lt;Overview!$F$16,1,'='!G1795/Overview!$F$26)</f>
        <v>157.37763827713798</v>
      </c>
      <c r="K1795" s="71">
        <f>IF(D1795&lt;Overview!$F$17,'='!G1795/Overview!$F$26,Overview!$F$33)</f>
        <v>9.1428571428571423</v>
      </c>
      <c r="L1795" s="72">
        <f t="shared" si="167"/>
        <v>9.1428571428571423</v>
      </c>
      <c r="M1795" s="81">
        <f>MIN(1,Overview!$F$44*F1795*(G1795-Overview!$F$25)^2+0.2)</f>
        <v>1</v>
      </c>
      <c r="N1795" s="48">
        <f>L1795*F1795*Overview!$F$8</f>
        <v>0.12482270400293095</v>
      </c>
      <c r="O1795" s="48">
        <f>F1795*Overview!$F$6</f>
        <v>2.3686817229354781E-3</v>
      </c>
      <c r="P1795" s="122">
        <f>N1795*(H1795/G1795-(1+Overview!$F$35/'='!G1795)/(Overview!$F$37*Overview!$F$33))/('='!H1795+Overview!$F$36)</f>
        <v>2.292563313916794E-4</v>
      </c>
      <c r="Q1795" s="128">
        <f>(N1795/G1795-P1795)*H1795*Overview!$F$29*'='!G1795^3</f>
        <v>872.65652114464979</v>
      </c>
      <c r="R1795" s="57">
        <f t="shared" ref="R1795:R1858" si="168">(E1795*M1795-H1795)*N1795/G1795</f>
        <v>0</v>
      </c>
      <c r="S1795" s="58">
        <f t="shared" ref="S1795:S1858" si="169">G1795*P1795/3</f>
        <v>2.7781461395767613E-4</v>
      </c>
      <c r="T1795" s="58">
        <f>IF(D1795&lt;Overview!$F$18,(1-Overview!$F$9)*'='!Q1795-'='!D1795*'='!O1795,0)</f>
        <v>0</v>
      </c>
      <c r="U1795" s="54">
        <f>IF(D1795&gt;=Overview!$F$18,(1-Overview!$F$9)*'='!Q1795-Overview!$F$18*'='!O1795,0)</f>
        <v>73.930842068392337</v>
      </c>
      <c r="V1795" s="2"/>
      <c r="W1795" s="112">
        <f>G1795/Overview!$F$19</f>
        <v>5.3675231717139926</v>
      </c>
      <c r="X1795" s="60">
        <f>G1795^3*(1+H1795*Overview!$F$38)</f>
        <v>60.400842339036906</v>
      </c>
      <c r="Y1795" s="61">
        <f>G1795^3*Overview!$F$42*(1+Overview!$F$38*H1795)+I1795*Overview!$F$39/Overview!$F$40</f>
        <v>6.5183372557174781</v>
      </c>
    </row>
    <row r="1796" spans="1:25">
      <c r="A1796" s="34">
        <v>1793</v>
      </c>
      <c r="B1796">
        <v>1</v>
      </c>
      <c r="C1796">
        <v>24</v>
      </c>
      <c r="D1796" s="149">
        <f t="shared" ref="D1796:D1859" si="170">D1795+T1795</f>
        <v>178.09744310451387</v>
      </c>
      <c r="E1796" s="125">
        <f>B1796/(B1796+Overview!$F$22)</f>
        <v>0.58823529411764708</v>
      </c>
      <c r="F1796" s="118">
        <f>EXP(Overview!$F$21/Overview!$F$5-Overview!$F$21/('='!C1796+273.15))</f>
        <v>1.2060497570954571</v>
      </c>
      <c r="G1796" s="77">
        <f t="shared" ref="G1796:G1859" si="171">G1795+S1795</f>
        <v>3.6357012588158448</v>
      </c>
      <c r="H1796" s="115">
        <f t="shared" ref="H1796:H1859" si="172">H1795+R1795</f>
        <v>0.58823529411764708</v>
      </c>
      <c r="I1796" s="80">
        <f>IF((A1796-Overview!$F$43)/365=ROUND((A1796-Overview!$F$43)/365,0),I1795*0.05,I1795+U1795)</f>
        <v>24979.528953461118</v>
      </c>
      <c r="J1796" s="70">
        <f>IF(D1796&lt;Overview!$F$16,1,'='!G1796/Overview!$F$26)</f>
        <v>157.38966488380282</v>
      </c>
      <c r="K1796" s="71">
        <f>IF(D1796&lt;Overview!$F$17,'='!G1796/Overview!$F$26,Overview!$F$33)</f>
        <v>9.1428571428571423</v>
      </c>
      <c r="L1796" s="72">
        <f t="shared" ref="L1796:L1859" si="173">IF(J1796=1,1,K1796)</f>
        <v>9.1428571428571423</v>
      </c>
      <c r="M1796" s="81">
        <f>MIN(1,Overview!$F$44*F1796*(G1796-Overview!$F$25)^2+0.2)</f>
        <v>1</v>
      </c>
      <c r="N1796" s="48">
        <f>L1796*F1796*Overview!$F$8</f>
        <v>0.12482270400293095</v>
      </c>
      <c r="O1796" s="48">
        <f>F1796*Overview!$F$6</f>
        <v>2.3686817229354781E-3</v>
      </c>
      <c r="P1796" s="122">
        <f>N1796*(H1796/G1796-(1+Overview!$F$35/'='!G1796)/(Overview!$F$37*Overview!$F$33))/('='!H1796+Overview!$F$36)</f>
        <v>2.2880566527006189E-4</v>
      </c>
      <c r="Q1796" s="128">
        <f>(N1796/G1796-P1796)*H1796*Overview!$F$29*'='!G1796^3</f>
        <v>872.8009862973355</v>
      </c>
      <c r="R1796" s="57">
        <f t="shared" si="168"/>
        <v>0</v>
      </c>
      <c r="S1796" s="58">
        <f t="shared" si="169"/>
        <v>2.7728968174885361E-4</v>
      </c>
      <c r="T1796" s="58">
        <f>IF(D1796&lt;Overview!$F$18,(1-Overview!$F$9)*'='!Q1796-'='!D1796*'='!O1796,0)</f>
        <v>0</v>
      </c>
      <c r="U1796" s="54">
        <f>IF(D1796&gt;=Overview!$F$18,(1-Overview!$F$9)*'='!Q1796-Overview!$F$18*'='!O1796,0)</f>
        <v>73.943150499401156</v>
      </c>
      <c r="V1796" s="2"/>
      <c r="W1796" s="112">
        <f>G1796/Overview!$F$19</f>
        <v>5.3679333512709944</v>
      </c>
      <c r="X1796" s="60">
        <f>G1796^3*(1+H1796*Overview!$F$38)</f>
        <v>60.414690672783344</v>
      </c>
      <c r="Y1796" s="61">
        <f>G1796^3*Overview!$F$42*(1+Overview!$F$38*H1796)+I1796*Overview!$F$39/Overview!$F$40</f>
        <v>6.5227962368918115</v>
      </c>
    </row>
    <row r="1797" spans="1:25">
      <c r="A1797" s="34">
        <v>1794</v>
      </c>
      <c r="B1797">
        <v>1</v>
      </c>
      <c r="C1797">
        <v>24</v>
      </c>
      <c r="D1797" s="149">
        <f t="shared" si="170"/>
        <v>178.09744310451387</v>
      </c>
      <c r="E1797" s="125">
        <f>B1797/(B1797+Overview!$F$22)</f>
        <v>0.58823529411764708</v>
      </c>
      <c r="F1797" s="118">
        <f>EXP(Overview!$F$21/Overview!$F$5-Overview!$F$21/('='!C1797+273.15))</f>
        <v>1.2060497570954571</v>
      </c>
      <c r="G1797" s="77">
        <f t="shared" si="171"/>
        <v>3.6359785484975937</v>
      </c>
      <c r="H1797" s="115">
        <f t="shared" si="172"/>
        <v>0.58823529411764708</v>
      </c>
      <c r="I1797" s="80">
        <f>IF((A1797-Overview!$F$43)/365=ROUND((A1797-Overview!$F$43)/365,0),I1796*0.05,I1796+U1796)</f>
        <v>25053.472103960521</v>
      </c>
      <c r="J1797" s="70">
        <f>IF(D1797&lt;Overview!$F$16,1,'='!G1797/Overview!$F$26)</f>
        <v>157.4016687661296</v>
      </c>
      <c r="K1797" s="71">
        <f>IF(D1797&lt;Overview!$F$17,'='!G1797/Overview!$F$26,Overview!$F$33)</f>
        <v>9.1428571428571423</v>
      </c>
      <c r="L1797" s="72">
        <f t="shared" si="173"/>
        <v>9.1428571428571423</v>
      </c>
      <c r="M1797" s="81">
        <f>MIN(1,Overview!$F$44*F1797*(G1797-Overview!$F$25)^2+0.2)</f>
        <v>1</v>
      </c>
      <c r="N1797" s="48">
        <f>L1797*F1797*Overview!$F$8</f>
        <v>0.12482270400293095</v>
      </c>
      <c r="O1797" s="48">
        <f>F1797*Overview!$F$6</f>
        <v>2.3686817229354781E-3</v>
      </c>
      <c r="P1797" s="122">
        <f>N1797*(H1797/G1797-(1+Overview!$F$35/'='!G1797)/(Overview!$F$37*Overview!$F$33))/('='!H1797+Overview!$F$36)</f>
        <v>2.2835591935763249E-4</v>
      </c>
      <c r="Q1797" s="128">
        <f>(N1797/G1797-P1797)*H1797*Overview!$F$29*'='!G1797^3</f>
        <v>872.94519202459196</v>
      </c>
      <c r="R1797" s="57">
        <f t="shared" si="168"/>
        <v>0</v>
      </c>
      <c r="S1797" s="58">
        <f t="shared" si="169"/>
        <v>2.7676574140226602E-4</v>
      </c>
      <c r="T1797" s="58">
        <f>IF(D1797&lt;Overview!$F$18,(1-Overview!$F$9)*'='!Q1797-'='!D1797*'='!O1797,0)</f>
        <v>0</v>
      </c>
      <c r="U1797" s="54">
        <f>IF(D1797&gt;=Overview!$F$18,(1-Overview!$F$9)*'='!Q1797-Overview!$F$18*'='!O1797,0)</f>
        <v>73.955436827363414</v>
      </c>
      <c r="V1797" s="2"/>
      <c r="W1797" s="112">
        <f>G1797/Overview!$F$19</f>
        <v>5.3683427557915158</v>
      </c>
      <c r="X1797" s="60">
        <f>G1797^3*(1+H1797*Overview!$F$38)</f>
        <v>60.428514950578901</v>
      </c>
      <c r="Y1797" s="61">
        <f>G1797^3*Overview!$F$42*(1+Overview!$F$38*H1797)+I1797*Overview!$F$39/Overview!$F$40</f>
        <v>6.5272535878878406</v>
      </c>
    </row>
    <row r="1798" spans="1:25">
      <c r="A1798" s="34">
        <v>1795</v>
      </c>
      <c r="B1798">
        <v>1</v>
      </c>
      <c r="C1798">
        <v>24</v>
      </c>
      <c r="D1798" s="149">
        <f t="shared" si="170"/>
        <v>178.09744310451387</v>
      </c>
      <c r="E1798" s="125">
        <f>B1798/(B1798+Overview!$F$22)</f>
        <v>0.58823529411764708</v>
      </c>
      <c r="F1798" s="118">
        <f>EXP(Overview!$F$21/Overview!$F$5-Overview!$F$21/('='!C1798+273.15))</f>
        <v>1.2060497570954571</v>
      </c>
      <c r="G1798" s="77">
        <f t="shared" si="171"/>
        <v>3.636255314238996</v>
      </c>
      <c r="H1798" s="115">
        <f t="shared" si="172"/>
        <v>0.58823529411764708</v>
      </c>
      <c r="I1798" s="80">
        <f>IF((A1798-Overview!$F$43)/365=ROUND((A1798-Overview!$F$43)/365,0),I1797*0.05,I1797+U1797)</f>
        <v>25127.427540787885</v>
      </c>
      <c r="J1798" s="70">
        <f>IF(D1798&lt;Overview!$F$16,1,'='!G1798/Overview!$F$26)</f>
        <v>157.4136499670561</v>
      </c>
      <c r="K1798" s="71">
        <f>IF(D1798&lt;Overview!$F$17,'='!G1798/Overview!$F$26,Overview!$F$33)</f>
        <v>9.1428571428571423</v>
      </c>
      <c r="L1798" s="72">
        <f t="shared" si="173"/>
        <v>9.1428571428571423</v>
      </c>
      <c r="M1798" s="81">
        <f>MIN(1,Overview!$F$44*F1798*(G1798-Overview!$F$25)^2+0.2)</f>
        <v>1</v>
      </c>
      <c r="N1798" s="48">
        <f>L1798*F1798*Overview!$F$8</f>
        <v>0.12482270400293095</v>
      </c>
      <c r="O1798" s="48">
        <f>F1798*Overview!$F$6</f>
        <v>2.3686817229354781E-3</v>
      </c>
      <c r="P1798" s="122">
        <f>N1798*(H1798/G1798-(1+Overview!$F$35/'='!G1798)/(Overview!$F$37*Overview!$F$33))/('='!H1798+Overview!$F$36)</f>
        <v>2.2790709164072773E-4</v>
      </c>
      <c r="Q1798" s="128">
        <f>(N1798/G1798-P1798)*H1798*Overview!$F$29*'='!G1798^3</f>
        <v>873.08913876586212</v>
      </c>
      <c r="R1798" s="57">
        <f t="shared" si="168"/>
        <v>0</v>
      </c>
      <c r="S1798" s="58">
        <f t="shared" si="169"/>
        <v>2.7624279104378338E-4</v>
      </c>
      <c r="T1798" s="58">
        <f>IF(D1798&lt;Overview!$F$18,(1-Overview!$F$9)*'='!Q1798-'='!D1798*'='!O1798,0)</f>
        <v>0</v>
      </c>
      <c r="U1798" s="54">
        <f>IF(D1798&gt;=Overview!$F$18,(1-Overview!$F$9)*'='!Q1798-Overview!$F$18*'='!O1798,0)</f>
        <v>73.967701089719625</v>
      </c>
      <c r="V1798" s="2"/>
      <c r="W1798" s="112">
        <f>G1798/Overview!$F$19</f>
        <v>5.3687513867399907</v>
      </c>
      <c r="X1798" s="60">
        <f>G1798^3*(1+H1798*Overview!$F$38)</f>
        <v>60.44231521006953</v>
      </c>
      <c r="Y1798" s="61">
        <f>G1798^3*Overview!$F$42*(1+Overview!$F$38*H1798)+I1798*Overview!$F$39/Overview!$F$40</f>
        <v>6.5317093111332216</v>
      </c>
    </row>
    <row r="1799" spans="1:25">
      <c r="A1799" s="34">
        <v>1796</v>
      </c>
      <c r="B1799">
        <v>1</v>
      </c>
      <c r="C1799">
        <v>24</v>
      </c>
      <c r="D1799" s="149">
        <f t="shared" si="170"/>
        <v>178.09744310451387</v>
      </c>
      <c r="E1799" s="125">
        <f>B1799/(B1799+Overview!$F$22)</f>
        <v>0.58823529411764708</v>
      </c>
      <c r="F1799" s="118">
        <f>EXP(Overview!$F$21/Overview!$F$5-Overview!$F$21/('='!C1799+273.15))</f>
        <v>1.2060497570954571</v>
      </c>
      <c r="G1799" s="77">
        <f t="shared" si="171"/>
        <v>3.6365315570300396</v>
      </c>
      <c r="H1799" s="115">
        <f t="shared" si="172"/>
        <v>0.58823529411764708</v>
      </c>
      <c r="I1799" s="80">
        <f>IF((A1799-Overview!$F$43)/365=ROUND((A1799-Overview!$F$43)/365,0),I1798*0.05,I1798+U1798)</f>
        <v>25201.395241877606</v>
      </c>
      <c r="J1799" s="70">
        <f>IF(D1799&lt;Overview!$F$16,1,'='!G1799/Overview!$F$26)</f>
        <v>157.42560852943896</v>
      </c>
      <c r="K1799" s="71">
        <f>IF(D1799&lt;Overview!$F$17,'='!G1799/Overview!$F$26,Overview!$F$33)</f>
        <v>9.1428571428571423</v>
      </c>
      <c r="L1799" s="72">
        <f t="shared" si="173"/>
        <v>9.1428571428571423</v>
      </c>
      <c r="M1799" s="81">
        <f>MIN(1,Overview!$F$44*F1799*(G1799-Overview!$F$25)^2+0.2)</f>
        <v>1</v>
      </c>
      <c r="N1799" s="48">
        <f>L1799*F1799*Overview!$F$8</f>
        <v>0.12482270400293095</v>
      </c>
      <c r="O1799" s="48">
        <f>F1799*Overview!$F$6</f>
        <v>2.3686817229354781E-3</v>
      </c>
      <c r="P1799" s="122">
        <f>N1799*(H1799/G1799-(1+Overview!$F$35/'='!G1799)/(Overview!$F$37*Overview!$F$33))/('='!H1799+Overview!$F$36)</f>
        <v>2.2745918011062304E-4</v>
      </c>
      <c r="Q1799" s="128">
        <f>(N1799/G1799-P1799)*H1799*Overview!$F$29*'='!G1799^3</f>
        <v>873.23282695994874</v>
      </c>
      <c r="R1799" s="57">
        <f t="shared" si="168"/>
        <v>0</v>
      </c>
      <c r="S1799" s="58">
        <f t="shared" si="169"/>
        <v>2.7572082880282007E-4</v>
      </c>
      <c r="T1799" s="58">
        <f>IF(D1799&lt;Overview!$F$18,(1-Overview!$F$9)*'='!Q1799-'='!D1799*'='!O1799,0)</f>
        <v>0</v>
      </c>
      <c r="U1799" s="54">
        <f>IF(D1799&gt;=Overview!$F$18,(1-Overview!$F$9)*'='!Q1799-Overview!$F$18*'='!O1799,0)</f>
        <v>73.979943323855807</v>
      </c>
      <c r="V1799" s="2"/>
      <c r="W1799" s="112">
        <f>G1799/Overview!$F$19</f>
        <v>5.3691592455780892</v>
      </c>
      <c r="X1799" s="60">
        <f>G1799^3*(1+H1799*Overview!$F$38)</f>
        <v>60.456091488858625</v>
      </c>
      <c r="Y1799" s="61">
        <f>G1799^3*Overview!$F$42*(1+Overview!$F$38*H1799)+I1799*Overview!$F$39/Overview!$F$40</f>
        <v>6.5361634090534118</v>
      </c>
    </row>
    <row r="1800" spans="1:25">
      <c r="A1800" s="34">
        <v>1797</v>
      </c>
      <c r="B1800">
        <v>1</v>
      </c>
      <c r="C1800">
        <v>24</v>
      </c>
      <c r="D1800" s="149">
        <f t="shared" si="170"/>
        <v>178.09744310451387</v>
      </c>
      <c r="E1800" s="125">
        <f>B1800/(B1800+Overview!$F$22)</f>
        <v>0.58823529411764708</v>
      </c>
      <c r="F1800" s="118">
        <f>EXP(Overview!$F$21/Overview!$F$5-Overview!$F$21/('='!C1800+273.15))</f>
        <v>1.2060497570954571</v>
      </c>
      <c r="G1800" s="77">
        <f t="shared" si="171"/>
        <v>3.6368072778588423</v>
      </c>
      <c r="H1800" s="115">
        <f t="shared" si="172"/>
        <v>0.58823529411764708</v>
      </c>
      <c r="I1800" s="80">
        <f>IF((A1800-Overview!$F$43)/365=ROUND((A1800-Overview!$F$43)/365,0),I1799*0.05,I1799+U1799)</f>
        <v>25275.375185201461</v>
      </c>
      <c r="J1800" s="70">
        <f>IF(D1800&lt;Overview!$F$16,1,'='!G1800/Overview!$F$26)</f>
        <v>157.43754449605379</v>
      </c>
      <c r="K1800" s="71">
        <f>IF(D1800&lt;Overview!$F$17,'='!G1800/Overview!$F$26,Overview!$F$33)</f>
        <v>9.1428571428571423</v>
      </c>
      <c r="L1800" s="72">
        <f t="shared" si="173"/>
        <v>9.1428571428571423</v>
      </c>
      <c r="M1800" s="81">
        <f>MIN(1,Overview!$F$44*F1800*(G1800-Overview!$F$25)^2+0.2)</f>
        <v>1</v>
      </c>
      <c r="N1800" s="48">
        <f>L1800*F1800*Overview!$F$8</f>
        <v>0.12482270400293095</v>
      </c>
      <c r="O1800" s="48">
        <f>F1800*Overview!$F$6</f>
        <v>2.3686817229354781E-3</v>
      </c>
      <c r="P1800" s="122">
        <f>N1800*(H1800/G1800-(1+Overview!$F$35/'='!G1800)/(Overview!$F$37*Overview!$F$33))/('='!H1800+Overview!$F$36)</f>
        <v>2.2701218276351164E-4</v>
      </c>
      <c r="Q1800" s="128">
        <f>(N1800/G1800-P1800)*H1800*Overview!$F$29*'='!G1800^3</f>
        <v>873.37625704501227</v>
      </c>
      <c r="R1800" s="57">
        <f t="shared" si="168"/>
        <v>0</v>
      </c>
      <c r="S1800" s="58">
        <f t="shared" si="169"/>
        <v>2.7519985281232023E-4</v>
      </c>
      <c r="T1800" s="58">
        <f>IF(D1800&lt;Overview!$F$18,(1-Overview!$F$9)*'='!Q1800-'='!D1800*'='!O1800,0)</f>
        <v>0</v>
      </c>
      <c r="U1800" s="54">
        <f>IF(D1800&gt;=Overview!$F$18,(1-Overview!$F$9)*'='!Q1800-Overview!$F$18*'='!O1800,0)</f>
        <v>73.992163567103219</v>
      </c>
      <c r="V1800" s="2"/>
      <c r="W1800" s="112">
        <f>G1800/Overview!$F$19</f>
        <v>5.3695663337647161</v>
      </c>
      <c r="X1800" s="60">
        <f>G1800^3*(1+H1800*Overview!$F$38)</f>
        <v>60.469843824506995</v>
      </c>
      <c r="Y1800" s="61">
        <f>G1800^3*Overview!$F$42*(1+Overview!$F$38*H1800)+I1800*Overview!$F$39/Overview!$F$40</f>
        <v>6.5406158840716566</v>
      </c>
    </row>
    <row r="1801" spans="1:25">
      <c r="A1801" s="34">
        <v>1798</v>
      </c>
      <c r="B1801">
        <v>1</v>
      </c>
      <c r="C1801">
        <v>24</v>
      </c>
      <c r="D1801" s="149">
        <f t="shared" si="170"/>
        <v>178.09744310451387</v>
      </c>
      <c r="E1801" s="125">
        <f>B1801/(B1801+Overview!$F$22)</f>
        <v>0.58823529411764708</v>
      </c>
      <c r="F1801" s="118">
        <f>EXP(Overview!$F$21/Overview!$F$5-Overview!$F$21/('='!C1801+273.15))</f>
        <v>1.2060497570954571</v>
      </c>
      <c r="G1801" s="77">
        <f t="shared" si="171"/>
        <v>3.6370824777116546</v>
      </c>
      <c r="H1801" s="115">
        <f t="shared" si="172"/>
        <v>0.58823529411764708</v>
      </c>
      <c r="I1801" s="80">
        <f>IF((A1801-Overview!$F$43)/365=ROUND((A1801-Overview!$F$43)/365,0),I1800*0.05,I1800+U1800)</f>
        <v>25349.367348768563</v>
      </c>
      <c r="J1801" s="70">
        <f>IF(D1801&lt;Overview!$F$16,1,'='!G1801/Overview!$F$26)</f>
        <v>157.44945790959545</v>
      </c>
      <c r="K1801" s="71">
        <f>IF(D1801&lt;Overview!$F$17,'='!G1801/Overview!$F$26,Overview!$F$33)</f>
        <v>9.1428571428571423</v>
      </c>
      <c r="L1801" s="72">
        <f t="shared" si="173"/>
        <v>9.1428571428571423</v>
      </c>
      <c r="M1801" s="81">
        <f>MIN(1,Overview!$F$44*F1801*(G1801-Overview!$F$25)^2+0.2)</f>
        <v>1</v>
      </c>
      <c r="N1801" s="48">
        <f>L1801*F1801*Overview!$F$8</f>
        <v>0.12482270400293095</v>
      </c>
      <c r="O1801" s="48">
        <f>F1801*Overview!$F$6</f>
        <v>2.3686817229354781E-3</v>
      </c>
      <c r="P1801" s="122">
        <f>N1801*(H1801/G1801-(1+Overview!$F$35/'='!G1801)/(Overview!$F$37*Overview!$F$33))/('='!H1801+Overview!$F$36)</f>
        <v>2.2656609760049852E-4</v>
      </c>
      <c r="Q1801" s="128">
        <f>(N1801/G1801-P1801)*H1801*Overview!$F$29*'='!G1801^3</f>
        <v>873.5194294585749</v>
      </c>
      <c r="R1801" s="57">
        <f t="shared" si="168"/>
        <v>0</v>
      </c>
      <c r="S1801" s="58">
        <f t="shared" si="169"/>
        <v>2.7467986120876061E-4</v>
      </c>
      <c r="T1801" s="58">
        <f>IF(D1801&lt;Overview!$F$18,(1-Overview!$F$9)*'='!Q1801-'='!D1801*'='!O1801,0)</f>
        <v>0</v>
      </c>
      <c r="U1801" s="54">
        <f>IF(D1801&gt;=Overview!$F$18,(1-Overview!$F$9)*'='!Q1801-Overview!$F$18*'='!O1801,0)</f>
        <v>74.004361856738754</v>
      </c>
      <c r="V1801" s="2"/>
      <c r="W1801" s="112">
        <f>G1801/Overview!$F$19</f>
        <v>5.3699726527560232</v>
      </c>
      <c r="X1801" s="60">
        <f>G1801^3*(1+H1801*Overview!$F$38)</f>
        <v>60.483572254532852</v>
      </c>
      <c r="Y1801" s="61">
        <f>G1801^3*Overview!$F$42*(1+Overview!$F$38*H1801)+I1801*Overview!$F$39/Overview!$F$40</f>
        <v>6.5450667386089894</v>
      </c>
    </row>
    <row r="1802" spans="1:25">
      <c r="A1802" s="34">
        <v>1799</v>
      </c>
      <c r="B1802">
        <v>1</v>
      </c>
      <c r="C1802">
        <v>24</v>
      </c>
      <c r="D1802" s="149">
        <f t="shared" si="170"/>
        <v>178.09744310451387</v>
      </c>
      <c r="E1802" s="125">
        <f>B1802/(B1802+Overview!$F$22)</f>
        <v>0.58823529411764708</v>
      </c>
      <c r="F1802" s="118">
        <f>EXP(Overview!$F$21/Overview!$F$5-Overview!$F$21/('='!C1802+273.15))</f>
        <v>1.2060497570954571</v>
      </c>
      <c r="G1802" s="77">
        <f t="shared" si="171"/>
        <v>3.6373571575728634</v>
      </c>
      <c r="H1802" s="115">
        <f t="shared" si="172"/>
        <v>0.58823529411764708</v>
      </c>
      <c r="I1802" s="80">
        <f>IF((A1802-Overview!$F$43)/365=ROUND((A1802-Overview!$F$43)/365,0),I1801*0.05,I1801+U1801)</f>
        <v>25423.371710625303</v>
      </c>
      <c r="J1802" s="70">
        <f>IF(D1802&lt;Overview!$F$16,1,'='!G1802/Overview!$F$26)</f>
        <v>157.46134881267807</v>
      </c>
      <c r="K1802" s="71">
        <f>IF(D1802&lt;Overview!$F$17,'='!G1802/Overview!$F$26,Overview!$F$33)</f>
        <v>9.1428571428571423</v>
      </c>
      <c r="L1802" s="72">
        <f t="shared" si="173"/>
        <v>9.1428571428571423</v>
      </c>
      <c r="M1802" s="81">
        <f>MIN(1,Overview!$F$44*F1802*(G1802-Overview!$F$25)^2+0.2)</f>
        <v>1</v>
      </c>
      <c r="N1802" s="48">
        <f>L1802*F1802*Overview!$F$8</f>
        <v>0.12482270400293095</v>
      </c>
      <c r="O1802" s="48">
        <f>F1802*Overview!$F$6</f>
        <v>2.3686817229354781E-3</v>
      </c>
      <c r="P1802" s="122">
        <f>N1802*(H1802/G1802-(1+Overview!$F$35/'='!G1802)/(Overview!$F$37*Overview!$F$33))/('='!H1802+Overview!$F$36)</f>
        <v>2.2612092262757803E-4</v>
      </c>
      <c r="Q1802" s="128">
        <f>(N1802/G1802-P1802)*H1802*Overview!$F$29*'='!G1802^3</f>
        <v>873.66234463751891</v>
      </c>
      <c r="R1802" s="57">
        <f t="shared" si="168"/>
        <v>0</v>
      </c>
      <c r="S1802" s="58">
        <f t="shared" si="169"/>
        <v>2.7416085213213354E-4</v>
      </c>
      <c r="T1802" s="58">
        <f>IF(D1802&lt;Overview!$F$18,(1-Overview!$F$9)*'='!Q1802-'='!D1802*'='!O1802,0)</f>
        <v>0</v>
      </c>
      <c r="U1802" s="54">
        <f>IF(D1802&gt;=Overview!$F$18,(1-Overview!$F$9)*'='!Q1802-Overview!$F$18*'='!O1802,0)</f>
        <v>74.016538229984789</v>
      </c>
      <c r="V1802" s="2"/>
      <c r="W1802" s="112">
        <f>G1802/Overview!$F$19</f>
        <v>5.3703782040054087</v>
      </c>
      <c r="X1802" s="60">
        <f>G1802^3*(1+H1802*Overview!$F$38)</f>
        <v>60.497276816411762</v>
      </c>
      <c r="Y1802" s="61">
        <f>G1802^3*Overview!$F$42*(1+Overview!$F$38*H1802)+I1802*Overview!$F$39/Overview!$F$40</f>
        <v>6.5495159750842298</v>
      </c>
    </row>
    <row r="1803" spans="1:25">
      <c r="A1803" s="34">
        <v>1800</v>
      </c>
      <c r="B1803">
        <v>1</v>
      </c>
      <c r="C1803">
        <v>24</v>
      </c>
      <c r="D1803" s="149">
        <f t="shared" si="170"/>
        <v>178.09744310451387</v>
      </c>
      <c r="E1803" s="125">
        <f>B1803/(B1803+Overview!$F$22)</f>
        <v>0.58823529411764708</v>
      </c>
      <c r="F1803" s="118">
        <f>EXP(Overview!$F$21/Overview!$F$5-Overview!$F$21/('='!C1803+273.15))</f>
        <v>1.2060497570954571</v>
      </c>
      <c r="G1803" s="77">
        <f t="shared" si="171"/>
        <v>3.6376313184249955</v>
      </c>
      <c r="H1803" s="115">
        <f t="shared" si="172"/>
        <v>0.58823529411764708</v>
      </c>
      <c r="I1803" s="80">
        <f>IF((A1803-Overview!$F$43)/365=ROUND((A1803-Overview!$F$43)/365,0),I1802*0.05,I1802+U1802)</f>
        <v>25497.388248855288</v>
      </c>
      <c r="J1803" s="70">
        <f>IF(D1803&lt;Overview!$F$16,1,'='!G1803/Overview!$F$26)</f>
        <v>157.47321724783532</v>
      </c>
      <c r="K1803" s="71">
        <f>IF(D1803&lt;Overview!$F$17,'='!G1803/Overview!$F$26,Overview!$F$33)</f>
        <v>9.1428571428571423</v>
      </c>
      <c r="L1803" s="72">
        <f t="shared" si="173"/>
        <v>9.1428571428571423</v>
      </c>
      <c r="M1803" s="81">
        <f>MIN(1,Overview!$F$44*F1803*(G1803-Overview!$F$25)^2+0.2)</f>
        <v>1</v>
      </c>
      <c r="N1803" s="48">
        <f>L1803*F1803*Overview!$F$8</f>
        <v>0.12482270400293095</v>
      </c>
      <c r="O1803" s="48">
        <f>F1803*Overview!$F$6</f>
        <v>2.3686817229354781E-3</v>
      </c>
      <c r="P1803" s="122">
        <f>N1803*(H1803/G1803-(1+Overview!$F$35/'='!G1803)/(Overview!$F$37*Overview!$F$33))/('='!H1803+Overview!$F$36)</f>
        <v>2.2567665585562893E-4</v>
      </c>
      <c r="Q1803" s="128">
        <f>(N1803/G1803-P1803)*H1803*Overview!$F$29*'='!G1803^3</f>
        <v>873.80500301808695</v>
      </c>
      <c r="R1803" s="57">
        <f t="shared" si="168"/>
        <v>0</v>
      </c>
      <c r="S1803" s="58">
        <f t="shared" si="169"/>
        <v>2.7364282372595181E-4</v>
      </c>
      <c r="T1803" s="58">
        <f>IF(D1803&lt;Overview!$F$18,(1-Overview!$F$9)*'='!Q1803-'='!D1803*'='!O1803,0)</f>
        <v>0</v>
      </c>
      <c r="U1803" s="54">
        <f>IF(D1803&gt;=Overview!$F$18,(1-Overview!$F$9)*'='!Q1803-Overview!$F$18*'='!O1803,0)</f>
        <v>74.02869272400919</v>
      </c>
      <c r="V1803" s="2"/>
      <c r="W1803" s="112">
        <f>G1803/Overview!$F$19</f>
        <v>5.3707829889635246</v>
      </c>
      <c r="X1803" s="60">
        <f>G1803^3*(1+H1803*Overview!$F$38)</f>
        <v>60.510957547576652</v>
      </c>
      <c r="Y1803" s="61">
        <f>G1803^3*Overview!$F$42*(1+Overview!$F$38*H1803)+I1803*Overview!$F$39/Overview!$F$40</f>
        <v>6.5539635959139737</v>
      </c>
    </row>
    <row r="1804" spans="1:25">
      <c r="A1804" s="34">
        <v>1801</v>
      </c>
      <c r="B1804">
        <v>1</v>
      </c>
      <c r="C1804">
        <v>24</v>
      </c>
      <c r="D1804" s="149">
        <f t="shared" si="170"/>
        <v>178.09744310451387</v>
      </c>
      <c r="E1804" s="125">
        <f>B1804/(B1804+Overview!$F$22)</f>
        <v>0.58823529411764708</v>
      </c>
      <c r="F1804" s="118">
        <f>EXP(Overview!$F$21/Overview!$F$5-Overview!$F$21/('='!C1804+273.15))</f>
        <v>1.2060497570954571</v>
      </c>
      <c r="G1804" s="77">
        <f t="shared" si="171"/>
        <v>3.6379049612487213</v>
      </c>
      <c r="H1804" s="115">
        <f t="shared" si="172"/>
        <v>0.58823529411764708</v>
      </c>
      <c r="I1804" s="80">
        <f>IF((A1804-Overview!$F$43)/365=ROUND((A1804-Overview!$F$43)/365,0),I1803*0.05,I1803+U1803)</f>
        <v>25571.416941579297</v>
      </c>
      <c r="J1804" s="70">
        <f>IF(D1804&lt;Overview!$F$16,1,'='!G1804/Overview!$F$26)</f>
        <v>157.48506325752041</v>
      </c>
      <c r="K1804" s="71">
        <f>IF(D1804&lt;Overview!$F$17,'='!G1804/Overview!$F$26,Overview!$F$33)</f>
        <v>9.1428571428571423</v>
      </c>
      <c r="L1804" s="72">
        <f t="shared" si="173"/>
        <v>9.1428571428571423</v>
      </c>
      <c r="M1804" s="81">
        <f>MIN(1,Overview!$F$44*F1804*(G1804-Overview!$F$25)^2+0.2)</f>
        <v>1</v>
      </c>
      <c r="N1804" s="48">
        <f>L1804*F1804*Overview!$F$8</f>
        <v>0.12482270400293095</v>
      </c>
      <c r="O1804" s="48">
        <f>F1804*Overview!$F$6</f>
        <v>2.3686817229354781E-3</v>
      </c>
      <c r="P1804" s="122">
        <f>N1804*(H1804/G1804-(1+Overview!$F$35/'='!G1804)/(Overview!$F$37*Overview!$F$33))/('='!H1804+Overview!$F$36)</f>
        <v>2.2523329530039414E-4</v>
      </c>
      <c r="Q1804" s="128">
        <f>(N1804/G1804-P1804)*H1804*Overview!$F$29*'='!G1804^3</f>
        <v>873.94740503588434</v>
      </c>
      <c r="R1804" s="57">
        <f t="shared" si="168"/>
        <v>0</v>
      </c>
      <c r="S1804" s="58">
        <f t="shared" si="169"/>
        <v>2.7312577413723406E-4</v>
      </c>
      <c r="T1804" s="58">
        <f>IF(D1804&lt;Overview!$F$18,(1-Overview!$F$9)*'='!Q1804-'='!D1804*'='!O1804,0)</f>
        <v>0</v>
      </c>
      <c r="U1804" s="54">
        <f>IF(D1804&gt;=Overview!$F$18,(1-Overview!$F$9)*'='!Q1804-Overview!$F$18*'='!O1804,0)</f>
        <v>74.040825375925522</v>
      </c>
      <c r="V1804" s="2"/>
      <c r="W1804" s="112">
        <f>G1804/Overview!$F$19</f>
        <v>5.3711870090782829</v>
      </c>
      <c r="X1804" s="60">
        <f>G1804^3*(1+H1804*Overview!$F$38)</f>
        <v>60.524614485417764</v>
      </c>
      <c r="Y1804" s="61">
        <f>G1804^3*Overview!$F$42*(1+Overview!$F$38*H1804)+I1804*Overview!$F$39/Overview!$F$40</f>
        <v>6.5584096035125903</v>
      </c>
    </row>
    <row r="1805" spans="1:25">
      <c r="A1805" s="34">
        <v>1802</v>
      </c>
      <c r="B1805">
        <v>1</v>
      </c>
      <c r="C1805">
        <v>24</v>
      </c>
      <c r="D1805" s="149">
        <f t="shared" si="170"/>
        <v>178.09744310451387</v>
      </c>
      <c r="E1805" s="125">
        <f>B1805/(B1805+Overview!$F$22)</f>
        <v>0.58823529411764708</v>
      </c>
      <c r="F1805" s="118">
        <f>EXP(Overview!$F$21/Overview!$F$5-Overview!$F$21/('='!C1805+273.15))</f>
        <v>1.2060497570954571</v>
      </c>
      <c r="G1805" s="77">
        <f t="shared" si="171"/>
        <v>3.6381780870228586</v>
      </c>
      <c r="H1805" s="115">
        <f t="shared" si="172"/>
        <v>0.58823529411764708</v>
      </c>
      <c r="I1805" s="80">
        <f>IF((A1805-Overview!$F$43)/365=ROUND((A1805-Overview!$F$43)/365,0),I1804*0.05,I1804+U1804)</f>
        <v>25645.457766955224</v>
      </c>
      <c r="J1805" s="70">
        <f>IF(D1805&lt;Overview!$F$16,1,'='!G1805/Overview!$F$26)</f>
        <v>157.49688688410643</v>
      </c>
      <c r="K1805" s="71">
        <f>IF(D1805&lt;Overview!$F$17,'='!G1805/Overview!$F$26,Overview!$F$33)</f>
        <v>9.1428571428571423</v>
      </c>
      <c r="L1805" s="72">
        <f t="shared" si="173"/>
        <v>9.1428571428571423</v>
      </c>
      <c r="M1805" s="81">
        <f>MIN(1,Overview!$F$44*F1805*(G1805-Overview!$F$25)^2+0.2)</f>
        <v>1</v>
      </c>
      <c r="N1805" s="48">
        <f>L1805*F1805*Overview!$F$8</f>
        <v>0.12482270400293095</v>
      </c>
      <c r="O1805" s="48">
        <f>F1805*Overview!$F$6</f>
        <v>2.3686817229354781E-3</v>
      </c>
      <c r="P1805" s="122">
        <f>N1805*(H1805/G1805-(1+Overview!$F$35/'='!G1805)/(Overview!$F$37*Overview!$F$33))/('='!H1805+Overview!$F$36)</f>
        <v>2.247908389824655E-4</v>
      </c>
      <c r="Q1805" s="128">
        <f>(N1805/G1805-P1805)*H1805*Overview!$F$29*'='!G1805^3</f>
        <v>874.0895511258783</v>
      </c>
      <c r="R1805" s="57">
        <f t="shared" si="168"/>
        <v>0</v>
      </c>
      <c r="S1805" s="58">
        <f t="shared" si="169"/>
        <v>2.7260970151649658E-4</v>
      </c>
      <c r="T1805" s="58">
        <f>IF(D1805&lt;Overview!$F$18,(1-Overview!$F$9)*'='!Q1805-'='!D1805*'='!O1805,0)</f>
        <v>0</v>
      </c>
      <c r="U1805" s="54">
        <f>IF(D1805&gt;=Overview!$F$18,(1-Overview!$F$9)*'='!Q1805-Overview!$F$18*'='!O1805,0)</f>
        <v>74.052936222793008</v>
      </c>
      <c r="V1805" s="2"/>
      <c r="W1805" s="112">
        <f>G1805/Overview!$F$19</f>
        <v>5.3715902657948602</v>
      </c>
      <c r="X1805" s="60">
        <f>G1805^3*(1+H1805*Overview!$F$38)</f>
        <v>60.538247667282711</v>
      </c>
      <c r="Y1805" s="61">
        <f>G1805^3*Overview!$F$42*(1+Overview!$F$38*H1805)+I1805*Overview!$F$39/Overview!$F$40</f>
        <v>6.5628540002922247</v>
      </c>
    </row>
    <row r="1806" spans="1:25">
      <c r="A1806" s="34">
        <v>1803</v>
      </c>
      <c r="B1806">
        <v>1</v>
      </c>
      <c r="C1806">
        <v>24</v>
      </c>
      <c r="D1806" s="149">
        <f t="shared" si="170"/>
        <v>178.09744310451387</v>
      </c>
      <c r="E1806" s="125">
        <f>B1806/(B1806+Overview!$F$22)</f>
        <v>0.58823529411764708</v>
      </c>
      <c r="F1806" s="118">
        <f>EXP(Overview!$F$21/Overview!$F$5-Overview!$F$21/('='!C1806+273.15))</f>
        <v>1.2060497570954571</v>
      </c>
      <c r="G1806" s="77">
        <f t="shared" si="171"/>
        <v>3.6384506967243753</v>
      </c>
      <c r="H1806" s="115">
        <f t="shared" si="172"/>
        <v>0.58823529411764708</v>
      </c>
      <c r="I1806" s="80">
        <f>IF((A1806-Overview!$F$43)/365=ROUND((A1806-Overview!$F$43)/365,0),I1805*0.05,I1805+U1805)</f>
        <v>25719.510703178017</v>
      </c>
      <c r="J1806" s="70">
        <f>IF(D1806&lt;Overview!$F$16,1,'='!G1806/Overview!$F$26)</f>
        <v>157.50868816988637</v>
      </c>
      <c r="K1806" s="71">
        <f>IF(D1806&lt;Overview!$F$17,'='!G1806/Overview!$F$26,Overview!$F$33)</f>
        <v>9.1428571428571423</v>
      </c>
      <c r="L1806" s="72">
        <f t="shared" si="173"/>
        <v>9.1428571428571423</v>
      </c>
      <c r="M1806" s="81">
        <f>MIN(1,Overview!$F$44*F1806*(G1806-Overview!$F$25)^2+0.2)</f>
        <v>1</v>
      </c>
      <c r="N1806" s="48">
        <f>L1806*F1806*Overview!$F$8</f>
        <v>0.12482270400293095</v>
      </c>
      <c r="O1806" s="48">
        <f>F1806*Overview!$F$6</f>
        <v>2.3686817229354781E-3</v>
      </c>
      <c r="P1806" s="122">
        <f>N1806*(H1806/G1806-(1+Overview!$F$35/'='!G1806)/(Overview!$F$37*Overview!$F$33))/('='!H1806+Overview!$F$36)</f>
        <v>2.2434928492727577E-4</v>
      </c>
      <c r="Q1806" s="128">
        <f>(N1806/G1806-P1806)*H1806*Overview!$F$29*'='!G1806^3</f>
        <v>874.23144172239802</v>
      </c>
      <c r="R1806" s="57">
        <f t="shared" si="168"/>
        <v>0</v>
      </c>
      <c r="S1806" s="58">
        <f t="shared" si="169"/>
        <v>2.7209460401775396E-4</v>
      </c>
      <c r="T1806" s="58">
        <f>IF(D1806&lt;Overview!$F$18,(1-Overview!$F$9)*'='!Q1806-'='!D1806*'='!O1806,0)</f>
        <v>0</v>
      </c>
      <c r="U1806" s="54">
        <f>IF(D1806&gt;=Overview!$F$18,(1-Overview!$F$9)*'='!Q1806-Overview!$F$18*'='!O1806,0)</f>
        <v>74.065025301616487</v>
      </c>
      <c r="V1806" s="2"/>
      <c r="W1806" s="112">
        <f>G1806/Overview!$F$19</f>
        <v>5.371992760555699</v>
      </c>
      <c r="X1806" s="60">
        <f>G1806^3*(1+H1806*Overview!$F$38)</f>
        <v>60.551857130476314</v>
      </c>
      <c r="Y1806" s="61">
        <f>G1806^3*Overview!$F$42*(1+Overview!$F$38*H1806)+I1806*Overview!$F$39/Overview!$F$40</f>
        <v>6.5672967886627855</v>
      </c>
    </row>
    <row r="1807" spans="1:25">
      <c r="A1807" s="34">
        <v>1804</v>
      </c>
      <c r="B1807">
        <v>1</v>
      </c>
      <c r="C1807">
        <v>24</v>
      </c>
      <c r="D1807" s="149">
        <f t="shared" si="170"/>
        <v>178.09744310451387</v>
      </c>
      <c r="E1807" s="125">
        <f>B1807/(B1807+Overview!$F$22)</f>
        <v>0.58823529411764708</v>
      </c>
      <c r="F1807" s="118">
        <f>EXP(Overview!$F$21/Overview!$F$5-Overview!$F$21/('='!C1807+273.15))</f>
        <v>1.2060497570954571</v>
      </c>
      <c r="G1807" s="77">
        <f t="shared" si="171"/>
        <v>3.638722791328393</v>
      </c>
      <c r="H1807" s="115">
        <f t="shared" si="172"/>
        <v>0.58823529411764708</v>
      </c>
      <c r="I1807" s="80">
        <f>IF((A1807-Overview!$F$43)/365=ROUND((A1807-Overview!$F$43)/365,0),I1806*0.05,I1806+U1806)</f>
        <v>25793.575728479635</v>
      </c>
      <c r="J1807" s="70">
        <f>IF(D1807&lt;Overview!$F$16,1,'='!G1807/Overview!$F$26)</f>
        <v>157.52046715707331</v>
      </c>
      <c r="K1807" s="71">
        <f>IF(D1807&lt;Overview!$F$17,'='!G1807/Overview!$F$26,Overview!$F$33)</f>
        <v>9.1428571428571423</v>
      </c>
      <c r="L1807" s="72">
        <f t="shared" si="173"/>
        <v>9.1428571428571423</v>
      </c>
      <c r="M1807" s="81">
        <f>MIN(1,Overview!$F$44*F1807*(G1807-Overview!$F$25)^2+0.2)</f>
        <v>1</v>
      </c>
      <c r="N1807" s="48">
        <f>L1807*F1807*Overview!$F$8</f>
        <v>0.12482270400293095</v>
      </c>
      <c r="O1807" s="48">
        <f>F1807*Overview!$F$6</f>
        <v>2.3686817229354781E-3</v>
      </c>
      <c r="P1807" s="122">
        <f>N1807*(H1807/G1807-(1+Overview!$F$35/'='!G1807)/(Overview!$F$37*Overview!$F$33))/('='!H1807+Overview!$F$36)</f>
        <v>2.2390863116508242E-4</v>
      </c>
      <c r="Q1807" s="128">
        <f>(N1807/G1807-P1807)*H1807*Overview!$F$29*'='!G1807^3</f>
        <v>874.37307725913683</v>
      </c>
      <c r="R1807" s="57">
        <f t="shared" si="168"/>
        <v>0</v>
      </c>
      <c r="S1807" s="58">
        <f t="shared" si="169"/>
        <v>2.7158047979850946E-4</v>
      </c>
      <c r="T1807" s="58">
        <f>IF(D1807&lt;Overview!$F$18,(1-Overview!$F$9)*'='!Q1807-'='!D1807*'='!O1807,0)</f>
        <v>0</v>
      </c>
      <c r="U1807" s="54">
        <f>IF(D1807&gt;=Overview!$F$18,(1-Overview!$F$9)*'='!Q1807-Overview!$F$18*'='!O1807,0)</f>
        <v>74.077092649346639</v>
      </c>
      <c r="V1807" s="2"/>
      <c r="W1807" s="112">
        <f>G1807/Overview!$F$19</f>
        <v>5.3723944948005213</v>
      </c>
      <c r="X1807" s="60">
        <f>G1807^3*(1+H1807*Overview!$F$38)</f>
        <v>60.565442912260714</v>
      </c>
      <c r="Y1807" s="61">
        <f>G1807^3*Overview!$F$42*(1+Overview!$F$38*H1807)+I1807*Overview!$F$39/Overview!$F$40</f>
        <v>6.5717379710319426</v>
      </c>
    </row>
    <row r="1808" spans="1:25">
      <c r="A1808" s="34">
        <v>1805</v>
      </c>
      <c r="B1808">
        <v>1</v>
      </c>
      <c r="C1808">
        <v>24</v>
      </c>
      <c r="D1808" s="149">
        <f t="shared" si="170"/>
        <v>178.09744310451387</v>
      </c>
      <c r="E1808" s="125">
        <f>B1808/(B1808+Overview!$F$22)</f>
        <v>0.58823529411764708</v>
      </c>
      <c r="F1808" s="118">
        <f>EXP(Overview!$F$21/Overview!$F$5-Overview!$F$21/('='!C1808+273.15))</f>
        <v>1.2060497570954571</v>
      </c>
      <c r="G1808" s="77">
        <f t="shared" si="171"/>
        <v>3.6389943718081916</v>
      </c>
      <c r="H1808" s="115">
        <f t="shared" si="172"/>
        <v>0.58823529411764708</v>
      </c>
      <c r="I1808" s="80">
        <f>IF((A1808-Overview!$F$43)/365=ROUND((A1808-Overview!$F$43)/365,0),I1807*0.05,I1807+U1807)</f>
        <v>25867.652821128981</v>
      </c>
      <c r="J1808" s="70">
        <f>IF(D1808&lt;Overview!$F$16,1,'='!G1808/Overview!$F$26)</f>
        <v>157.53222388780051</v>
      </c>
      <c r="K1808" s="71">
        <f>IF(D1808&lt;Overview!$F$17,'='!G1808/Overview!$F$26,Overview!$F$33)</f>
        <v>9.1428571428571423</v>
      </c>
      <c r="L1808" s="72">
        <f t="shared" si="173"/>
        <v>9.1428571428571423</v>
      </c>
      <c r="M1808" s="81">
        <f>MIN(1,Overview!$F$44*F1808*(G1808-Overview!$F$25)^2+0.2)</f>
        <v>1</v>
      </c>
      <c r="N1808" s="48">
        <f>L1808*F1808*Overview!$F$8</f>
        <v>0.12482270400293095</v>
      </c>
      <c r="O1808" s="48">
        <f>F1808*Overview!$F$6</f>
        <v>2.3686817229354781E-3</v>
      </c>
      <c r="P1808" s="122">
        <f>N1808*(H1808/G1808-(1+Overview!$F$35/'='!G1808)/(Overview!$F$37*Overview!$F$33))/('='!H1808+Overview!$F$36)</f>
        <v>2.234688757309514E-4</v>
      </c>
      <c r="Q1808" s="128">
        <f>(N1808/G1808-P1808)*H1808*Overview!$F$29*'='!G1808^3</f>
        <v>874.51445816915111</v>
      </c>
      <c r="R1808" s="57">
        <f t="shared" si="168"/>
        <v>0</v>
      </c>
      <c r="S1808" s="58">
        <f t="shared" si="169"/>
        <v>2.7106732701974543E-4</v>
      </c>
      <c r="T1808" s="58">
        <f>IF(D1808&lt;Overview!$F$18,(1-Overview!$F$9)*'='!Q1808-'='!D1808*'='!O1808,0)</f>
        <v>0</v>
      </c>
      <c r="U1808" s="54">
        <f>IF(D1808&gt;=Overview!$F$18,(1-Overview!$F$9)*'='!Q1808-Overview!$F$18*'='!O1808,0)</f>
        <v>74.089138302879846</v>
      </c>
      <c r="V1808" s="2"/>
      <c r="W1808" s="112">
        <f>G1808/Overview!$F$19</f>
        <v>5.3727954699663245</v>
      </c>
      <c r="X1808" s="60">
        <f>G1808^3*(1+H1808*Overview!$F$38)</f>
        <v>60.579005049855297</v>
      </c>
      <c r="Y1808" s="61">
        <f>G1808^3*Overview!$F$42*(1+Overview!$F$38*H1808)+I1808*Overview!$F$39/Overview!$F$40</f>
        <v>6.5761775498051263</v>
      </c>
    </row>
    <row r="1809" spans="1:25">
      <c r="A1809" s="34">
        <v>1806</v>
      </c>
      <c r="B1809">
        <v>1</v>
      </c>
      <c r="C1809">
        <v>24</v>
      </c>
      <c r="D1809" s="149">
        <f t="shared" si="170"/>
        <v>178.09744310451387</v>
      </c>
      <c r="E1809" s="125">
        <f>B1809/(B1809+Overview!$F$22)</f>
        <v>0.58823529411764708</v>
      </c>
      <c r="F1809" s="118">
        <f>EXP(Overview!$F$21/Overview!$F$5-Overview!$F$21/('='!C1809+273.15))</f>
        <v>1.2060497570954571</v>
      </c>
      <c r="G1809" s="77">
        <f t="shared" si="171"/>
        <v>3.6392654391352113</v>
      </c>
      <c r="H1809" s="115">
        <f t="shared" si="172"/>
        <v>0.58823529411764708</v>
      </c>
      <c r="I1809" s="80">
        <f>IF((A1809-Overview!$F$43)/365=ROUND((A1809-Overview!$F$43)/365,0),I1808*0.05,I1808+U1808)</f>
        <v>25941.74195943186</v>
      </c>
      <c r="J1809" s="70">
        <f>IF(D1809&lt;Overview!$F$16,1,'='!G1809/Overview!$F$26)</f>
        <v>157.5439584041217</v>
      </c>
      <c r="K1809" s="71">
        <f>IF(D1809&lt;Overview!$F$17,'='!G1809/Overview!$F$26,Overview!$F$33)</f>
        <v>9.1428571428571423</v>
      </c>
      <c r="L1809" s="72">
        <f t="shared" si="173"/>
        <v>9.1428571428571423</v>
      </c>
      <c r="M1809" s="81">
        <f>MIN(1,Overview!$F$44*F1809*(G1809-Overview!$F$25)^2+0.2)</f>
        <v>1</v>
      </c>
      <c r="N1809" s="48">
        <f>L1809*F1809*Overview!$F$8</f>
        <v>0.12482270400293095</v>
      </c>
      <c r="O1809" s="48">
        <f>F1809*Overview!$F$6</f>
        <v>2.3686817229354781E-3</v>
      </c>
      <c r="P1809" s="122">
        <f>N1809*(H1809/G1809-(1+Overview!$F$35/'='!G1809)/(Overview!$F$37*Overview!$F$33))/('='!H1809+Overview!$F$36)</f>
        <v>2.2303001666474495E-4</v>
      </c>
      <c r="Q1809" s="128">
        <f>(N1809/G1809-P1809)*H1809*Overview!$F$29*'='!G1809^3</f>
        <v>874.6555848848617</v>
      </c>
      <c r="R1809" s="57">
        <f t="shared" si="168"/>
        <v>0</v>
      </c>
      <c r="S1809" s="58">
        <f t="shared" si="169"/>
        <v>2.7055514384591886E-4</v>
      </c>
      <c r="T1809" s="58">
        <f>IF(D1809&lt;Overview!$F$18,(1-Overview!$F$9)*'='!Q1809-'='!D1809*'='!O1809,0)</f>
        <v>0</v>
      </c>
      <c r="U1809" s="54">
        <f>IF(D1809&gt;=Overview!$F$18,(1-Overview!$F$9)*'='!Q1809-Overview!$F$18*'='!O1809,0)</f>
        <v>74.101162299058387</v>
      </c>
      <c r="V1809" s="2"/>
      <c r="W1809" s="112">
        <f>G1809/Overview!$F$19</f>
        <v>5.3731956874873932</v>
      </c>
      <c r="X1809" s="60">
        <f>G1809^3*(1+H1809*Overview!$F$38)</f>
        <v>60.592543580436676</v>
      </c>
      <c r="Y1809" s="61">
        <f>G1809^3*Overview!$F$42*(1+Overview!$F$38*H1809)+I1809*Overview!$F$39/Overview!$F$40</f>
        <v>6.5806155273855209</v>
      </c>
    </row>
    <row r="1810" spans="1:25">
      <c r="A1810" s="34">
        <v>1807</v>
      </c>
      <c r="B1810">
        <v>1</v>
      </c>
      <c r="C1810">
        <v>24</v>
      </c>
      <c r="D1810" s="149">
        <f t="shared" si="170"/>
        <v>178.09744310451387</v>
      </c>
      <c r="E1810" s="125">
        <f>B1810/(B1810+Overview!$F$22)</f>
        <v>0.58823529411764708</v>
      </c>
      <c r="F1810" s="118">
        <f>EXP(Overview!$F$21/Overview!$F$5-Overview!$F$21/('='!C1810+273.15))</f>
        <v>1.2060497570954571</v>
      </c>
      <c r="G1810" s="77">
        <f t="shared" si="171"/>
        <v>3.6395359942790573</v>
      </c>
      <c r="H1810" s="115">
        <f t="shared" si="172"/>
        <v>0.58823529411764708</v>
      </c>
      <c r="I1810" s="80">
        <f>IF((A1810-Overview!$F$43)/365=ROUND((A1810-Overview!$F$43)/365,0),I1809*0.05,I1809+U1809)</f>
        <v>26015.843121730919</v>
      </c>
      <c r="J1810" s="70">
        <f>IF(D1810&lt;Overview!$F$16,1,'='!G1810/Overview!$F$26)</f>
        <v>157.55567074801115</v>
      </c>
      <c r="K1810" s="71">
        <f>IF(D1810&lt;Overview!$F$17,'='!G1810/Overview!$F$26,Overview!$F$33)</f>
        <v>9.1428571428571423</v>
      </c>
      <c r="L1810" s="72">
        <f t="shared" si="173"/>
        <v>9.1428571428571423</v>
      </c>
      <c r="M1810" s="81">
        <f>MIN(1,Overview!$F$44*F1810*(G1810-Overview!$F$25)^2+0.2)</f>
        <v>1</v>
      </c>
      <c r="N1810" s="48">
        <f>L1810*F1810*Overview!$F$8</f>
        <v>0.12482270400293095</v>
      </c>
      <c r="O1810" s="48">
        <f>F1810*Overview!$F$6</f>
        <v>2.3686817229354781E-3</v>
      </c>
      <c r="P1810" s="122">
        <f>N1810*(H1810/G1810-(1+Overview!$F$35/'='!G1810)/(Overview!$F$37*Overview!$F$33))/('='!H1810+Overview!$F$36)</f>
        <v>2.2259205201110969E-4</v>
      </c>
      <c r="Q1810" s="128">
        <f>(N1810/G1810-P1810)*H1810*Overview!$F$29*'='!G1810^3</f>
        <v>874.79645783805415</v>
      </c>
      <c r="R1810" s="57">
        <f t="shared" si="168"/>
        <v>0</v>
      </c>
      <c r="S1810" s="58">
        <f t="shared" si="169"/>
        <v>2.7004392844495658E-4</v>
      </c>
      <c r="T1810" s="58">
        <f>IF(D1810&lt;Overview!$F$18,(1-Overview!$F$9)*'='!Q1810-'='!D1810*'='!O1810,0)</f>
        <v>0</v>
      </c>
      <c r="U1810" s="54">
        <f>IF(D1810&gt;=Overview!$F$18,(1-Overview!$F$9)*'='!Q1810-Overview!$F$18*'='!O1810,0)</f>
        <v>74.113164674670386</v>
      </c>
      <c r="V1810" s="2"/>
      <c r="W1810" s="112">
        <f>G1810/Overview!$F$19</f>
        <v>5.3735951487953004</v>
      </c>
      <c r="X1810" s="60">
        <f>G1810^3*(1+H1810*Overview!$F$38)</f>
        <v>60.606058541138694</v>
      </c>
      <c r="Y1810" s="61">
        <f>G1810^3*Overview!$F$42*(1+Overview!$F$38*H1810)+I1810*Overview!$F$39/Overview!$F$40</f>
        <v>6.585051906174062</v>
      </c>
    </row>
    <row r="1811" spans="1:25">
      <c r="A1811" s="34">
        <v>1808</v>
      </c>
      <c r="B1811">
        <v>1</v>
      </c>
      <c r="C1811">
        <v>24</v>
      </c>
      <c r="D1811" s="149">
        <f t="shared" si="170"/>
        <v>178.09744310451387</v>
      </c>
      <c r="E1811" s="125">
        <f>B1811/(B1811+Overview!$F$22)</f>
        <v>0.58823529411764708</v>
      </c>
      <c r="F1811" s="118">
        <f>EXP(Overview!$F$21/Overview!$F$5-Overview!$F$21/('='!C1811+273.15))</f>
        <v>1.2060497570954571</v>
      </c>
      <c r="G1811" s="77">
        <f t="shared" si="171"/>
        <v>3.6398060382075021</v>
      </c>
      <c r="H1811" s="115">
        <f t="shared" si="172"/>
        <v>0.58823529411764708</v>
      </c>
      <c r="I1811" s="80">
        <f>IF((A1811-Overview!$F$43)/365=ROUND((A1811-Overview!$F$43)/365,0),I1810*0.05,I1810+U1810)</f>
        <v>26089.956286405588</v>
      </c>
      <c r="J1811" s="70">
        <f>IF(D1811&lt;Overview!$F$16,1,'='!G1811/Overview!$F$26)</f>
        <v>157.56736096136373</v>
      </c>
      <c r="K1811" s="71">
        <f>IF(D1811&lt;Overview!$F$17,'='!G1811/Overview!$F$26,Overview!$F$33)</f>
        <v>9.1428571428571423</v>
      </c>
      <c r="L1811" s="72">
        <f t="shared" si="173"/>
        <v>9.1428571428571423</v>
      </c>
      <c r="M1811" s="81">
        <f>MIN(1,Overview!$F$44*F1811*(G1811-Overview!$F$25)^2+0.2)</f>
        <v>1</v>
      </c>
      <c r="N1811" s="48">
        <f>L1811*F1811*Overview!$F$8</f>
        <v>0.12482270400293095</v>
      </c>
      <c r="O1811" s="48">
        <f>F1811*Overview!$F$6</f>
        <v>2.3686817229354781E-3</v>
      </c>
      <c r="P1811" s="122">
        <f>N1811*(H1811/G1811-(1+Overview!$F$35/'='!G1811)/(Overview!$F$37*Overview!$F$33))/('='!H1811+Overview!$F$36)</f>
        <v>2.2215497981946218E-4</v>
      </c>
      <c r="Q1811" s="128">
        <f>(N1811/G1811-P1811)*H1811*Overview!$F$29*'='!G1811^3</f>
        <v>874.93707745987911</v>
      </c>
      <c r="R1811" s="57">
        <f t="shared" si="168"/>
        <v>0</v>
      </c>
      <c r="S1811" s="58">
        <f t="shared" si="169"/>
        <v>2.6953367898824808E-4</v>
      </c>
      <c r="T1811" s="58">
        <f>IF(D1811&lt;Overview!$F$18,(1-Overview!$F$9)*'='!Q1811-'='!D1811*'='!O1811,0)</f>
        <v>0</v>
      </c>
      <c r="U1811" s="54">
        <f>IF(D1811&gt;=Overview!$F$18,(1-Overview!$F$9)*'='!Q1811-Overview!$F$18*'='!O1811,0)</f>
        <v>74.125145466449879</v>
      </c>
      <c r="V1811" s="2"/>
      <c r="W1811" s="112">
        <f>G1811/Overview!$F$19</f>
        <v>5.3739938553189166</v>
      </c>
      <c r="X1811" s="60">
        <f>G1811^3*(1+H1811*Overview!$F$38)</f>
        <v>60.61954996905235</v>
      </c>
      <c r="Y1811" s="61">
        <f>G1811^3*Overview!$F$42*(1+Overview!$F$38*H1811)+I1811*Overview!$F$39/Overview!$F$40</f>
        <v>6.5894866885694263</v>
      </c>
    </row>
    <row r="1812" spans="1:25">
      <c r="A1812" s="34">
        <v>1809</v>
      </c>
      <c r="B1812">
        <v>1</v>
      </c>
      <c r="C1812">
        <v>24</v>
      </c>
      <c r="D1812" s="149">
        <f t="shared" si="170"/>
        <v>178.09744310451387</v>
      </c>
      <c r="E1812" s="125">
        <f>B1812/(B1812+Overview!$F$22)</f>
        <v>0.58823529411764708</v>
      </c>
      <c r="F1812" s="118">
        <f>EXP(Overview!$F$21/Overview!$F$5-Overview!$F$21/('='!C1812+273.15))</f>
        <v>1.2060497570954571</v>
      </c>
      <c r="G1812" s="77">
        <f t="shared" si="171"/>
        <v>3.6400755718864906</v>
      </c>
      <c r="H1812" s="115">
        <f t="shared" si="172"/>
        <v>0.58823529411764708</v>
      </c>
      <c r="I1812" s="80">
        <f>IF((A1812-Overview!$F$43)/365=ROUND((A1812-Overview!$F$43)/365,0),I1811*0.05,I1811+U1811)</f>
        <v>26164.081431872037</v>
      </c>
      <c r="J1812" s="70">
        <f>IF(D1812&lt;Overview!$F$16,1,'='!G1812/Overview!$F$26)</f>
        <v>157.57902908599527</v>
      </c>
      <c r="K1812" s="71">
        <f>IF(D1812&lt;Overview!$F$17,'='!G1812/Overview!$F$26,Overview!$F$33)</f>
        <v>9.1428571428571423</v>
      </c>
      <c r="L1812" s="72">
        <f t="shared" si="173"/>
        <v>9.1428571428571423</v>
      </c>
      <c r="M1812" s="81">
        <f>MIN(1,Overview!$F$44*F1812*(G1812-Overview!$F$25)^2+0.2)</f>
        <v>1</v>
      </c>
      <c r="N1812" s="48">
        <f>L1812*F1812*Overview!$F$8</f>
        <v>0.12482270400293095</v>
      </c>
      <c r="O1812" s="48">
        <f>F1812*Overview!$F$6</f>
        <v>2.3686817229354781E-3</v>
      </c>
      <c r="P1812" s="122">
        <f>N1812*(H1812/G1812-(1+Overview!$F$35/'='!G1812)/(Overview!$F$37*Overview!$F$33))/('='!H1812+Overview!$F$36)</f>
        <v>2.2171879814397187E-4</v>
      </c>
      <c r="Q1812" s="128">
        <f>(N1812/G1812-P1812)*H1812*Overview!$F$29*'='!G1812^3</f>
        <v>875.07744418085417</v>
      </c>
      <c r="R1812" s="57">
        <f t="shared" si="168"/>
        <v>0</v>
      </c>
      <c r="S1812" s="58">
        <f t="shared" si="169"/>
        <v>2.6902439365063458E-4</v>
      </c>
      <c r="T1812" s="58">
        <f>IF(D1812&lt;Overview!$F$18,(1-Overview!$F$9)*'='!Q1812-'='!D1812*'='!O1812,0)</f>
        <v>0</v>
      </c>
      <c r="U1812" s="54">
        <f>IF(D1812&gt;=Overview!$F$18,(1-Overview!$F$9)*'='!Q1812-Overview!$F$18*'='!O1812,0)</f>
        <v>74.137104711076958</v>
      </c>
      <c r="V1812" s="2"/>
      <c r="W1812" s="112">
        <f>G1812/Overview!$F$19</f>
        <v>5.3743918084844093</v>
      </c>
      <c r="X1812" s="60">
        <f>G1812^3*(1+H1812*Overview!$F$38)</f>
        <v>60.633017901225905</v>
      </c>
      <c r="Y1812" s="61">
        <f>G1812^3*Overview!$F$42*(1+Overview!$F$38*H1812)+I1812*Overview!$F$39/Overview!$F$40</f>
        <v>6.5939198769680427</v>
      </c>
    </row>
    <row r="1813" spans="1:25">
      <c r="A1813" s="34">
        <v>1810</v>
      </c>
      <c r="B1813">
        <v>1</v>
      </c>
      <c r="C1813">
        <v>24</v>
      </c>
      <c r="D1813" s="149">
        <f t="shared" si="170"/>
        <v>178.09744310451387</v>
      </c>
      <c r="E1813" s="125">
        <f>B1813/(B1813+Overview!$F$22)</f>
        <v>0.58823529411764708</v>
      </c>
      <c r="F1813" s="118">
        <f>EXP(Overview!$F$21/Overview!$F$5-Overview!$F$21/('='!C1813+273.15))</f>
        <v>1.2060497570954571</v>
      </c>
      <c r="G1813" s="77">
        <f t="shared" si="171"/>
        <v>3.6403445962801411</v>
      </c>
      <c r="H1813" s="115">
        <f t="shared" si="172"/>
        <v>0.58823529411764708</v>
      </c>
      <c r="I1813" s="80">
        <f>IF((A1813-Overview!$F$43)/365=ROUND((A1813-Overview!$F$43)/365,0),I1812*0.05,I1812+U1812)</f>
        <v>26238.218536583114</v>
      </c>
      <c r="J1813" s="70">
        <f>IF(D1813&lt;Overview!$F$16,1,'='!G1813/Overview!$F$26)</f>
        <v>157.59067516364249</v>
      </c>
      <c r="K1813" s="71">
        <f>IF(D1813&lt;Overview!$F$17,'='!G1813/Overview!$F$26,Overview!$F$33)</f>
        <v>9.1428571428571423</v>
      </c>
      <c r="L1813" s="72">
        <f t="shared" si="173"/>
        <v>9.1428571428571423</v>
      </c>
      <c r="M1813" s="81">
        <f>MIN(1,Overview!$F$44*F1813*(G1813-Overview!$F$25)^2+0.2)</f>
        <v>1</v>
      </c>
      <c r="N1813" s="48">
        <f>L1813*F1813*Overview!$F$8</f>
        <v>0.12482270400293095</v>
      </c>
      <c r="O1813" s="48">
        <f>F1813*Overview!$F$6</f>
        <v>2.3686817229354781E-3</v>
      </c>
      <c r="P1813" s="122">
        <f>N1813*(H1813/G1813-(1+Overview!$F$35/'='!G1813)/(Overview!$F$37*Overview!$F$33))/('='!H1813+Overview!$F$36)</f>
        <v>2.2128350504355295E-4</v>
      </c>
      <c r="Q1813" s="128">
        <f>(N1813/G1813-P1813)*H1813*Overview!$F$29*'='!G1813^3</f>
        <v>875.21755843086089</v>
      </c>
      <c r="R1813" s="57">
        <f t="shared" si="168"/>
        <v>0</v>
      </c>
      <c r="S1813" s="58">
        <f t="shared" si="169"/>
        <v>2.6851607061040907E-4</v>
      </c>
      <c r="T1813" s="58">
        <f>IF(D1813&lt;Overview!$F$18,(1-Overview!$F$9)*'='!Q1813-'='!D1813*'='!O1813,0)</f>
        <v>0</v>
      </c>
      <c r="U1813" s="54">
        <f>IF(D1813&gt;=Overview!$F$18,(1-Overview!$F$9)*'='!Q1813-Overview!$F$18*'='!O1813,0)</f>
        <v>74.149042445177528</v>
      </c>
      <c r="V1813" s="2"/>
      <c r="W1813" s="112">
        <f>G1813/Overview!$F$19</f>
        <v>5.3747890097152533</v>
      </c>
      <c r="X1813" s="60">
        <f>G1813^3*(1+H1813*Overview!$F$38)</f>
        <v>60.646462374664679</v>
      </c>
      <c r="Y1813" s="61">
        <f>G1813^3*Overview!$F$42*(1+Overview!$F$38*H1813)+I1813*Overview!$F$39/Overview!$F$40</f>
        <v>6.5983514737640681</v>
      </c>
    </row>
    <row r="1814" spans="1:25">
      <c r="A1814" s="34">
        <v>1811</v>
      </c>
      <c r="B1814">
        <v>1</v>
      </c>
      <c r="C1814">
        <v>24</v>
      </c>
      <c r="D1814" s="149">
        <f t="shared" si="170"/>
        <v>178.09744310451387</v>
      </c>
      <c r="E1814" s="125">
        <f>B1814/(B1814+Overview!$F$22)</f>
        <v>0.58823529411764708</v>
      </c>
      <c r="F1814" s="118">
        <f>EXP(Overview!$F$21/Overview!$F$5-Overview!$F$21/('='!C1814+273.15))</f>
        <v>1.2060497570954571</v>
      </c>
      <c r="G1814" s="77">
        <f t="shared" si="171"/>
        <v>3.6406131123507515</v>
      </c>
      <c r="H1814" s="115">
        <f t="shared" si="172"/>
        <v>0.58823529411764708</v>
      </c>
      <c r="I1814" s="80">
        <f>IF((A1814-Overview!$F$43)/365=ROUND((A1814-Overview!$F$43)/365,0),I1813*0.05,I1813+U1813)</f>
        <v>26312.36757902829</v>
      </c>
      <c r="J1814" s="70">
        <f>IF(D1814&lt;Overview!$F$16,1,'='!G1814/Overview!$F$26)</f>
        <v>157.60229923596327</v>
      </c>
      <c r="K1814" s="71">
        <f>IF(D1814&lt;Overview!$F$17,'='!G1814/Overview!$F$26,Overview!$F$33)</f>
        <v>9.1428571428571423</v>
      </c>
      <c r="L1814" s="72">
        <f t="shared" si="173"/>
        <v>9.1428571428571423</v>
      </c>
      <c r="M1814" s="81">
        <f>MIN(1,Overview!$F$44*F1814*(G1814-Overview!$F$25)^2+0.2)</f>
        <v>1</v>
      </c>
      <c r="N1814" s="48">
        <f>L1814*F1814*Overview!$F$8</f>
        <v>0.12482270400293095</v>
      </c>
      <c r="O1814" s="48">
        <f>F1814*Overview!$F$6</f>
        <v>2.3686817229354781E-3</v>
      </c>
      <c r="P1814" s="122">
        <f>N1814*(H1814/G1814-(1+Overview!$F$35/'='!G1814)/(Overview!$F$37*Overview!$F$33))/('='!H1814+Overview!$F$36)</f>
        <v>2.2084909858184631E-4</v>
      </c>
      <c r="Q1814" s="128">
        <f>(N1814/G1814-P1814)*H1814*Overview!$F$29*'='!G1814^3</f>
        <v>875.35742063914984</v>
      </c>
      <c r="R1814" s="57">
        <f t="shared" si="168"/>
        <v>0</v>
      </c>
      <c r="S1814" s="58">
        <f t="shared" si="169"/>
        <v>2.6800870804930449E-4</v>
      </c>
      <c r="T1814" s="58">
        <f>IF(D1814&lt;Overview!$F$18,(1-Overview!$F$9)*'='!Q1814-'='!D1814*'='!O1814,0)</f>
        <v>0</v>
      </c>
      <c r="U1814" s="54">
        <f>IF(D1814&gt;=Overview!$F$18,(1-Overview!$F$9)*'='!Q1814-Overview!$F$18*'='!O1814,0)</f>
        <v>74.160958705323736</v>
      </c>
      <c r="V1814" s="2"/>
      <c r="W1814" s="112">
        <f>G1814/Overview!$F$19</f>
        <v>5.3751854604322329</v>
      </c>
      <c r="X1814" s="60">
        <f>G1814^3*(1+H1814*Overview!$F$38)</f>
        <v>60.659883426331206</v>
      </c>
      <c r="Y1814" s="61">
        <f>G1814^3*Overview!$F$42*(1+Overview!$F$38*H1814)+I1814*Overview!$F$39/Overview!$F$40</f>
        <v>6.6027814813494015</v>
      </c>
    </row>
    <row r="1815" spans="1:25">
      <c r="A1815" s="34">
        <v>1812</v>
      </c>
      <c r="B1815">
        <v>1</v>
      </c>
      <c r="C1815">
        <v>24</v>
      </c>
      <c r="D1815" s="149">
        <f t="shared" si="170"/>
        <v>178.09744310451387</v>
      </c>
      <c r="E1815" s="125">
        <f>B1815/(B1815+Overview!$F$22)</f>
        <v>0.58823529411764708</v>
      </c>
      <c r="F1815" s="118">
        <f>EXP(Overview!$F$21/Overview!$F$5-Overview!$F$21/('='!C1815+273.15))</f>
        <v>1.2060497570954571</v>
      </c>
      <c r="G1815" s="77">
        <f t="shared" si="171"/>
        <v>3.6408811210588006</v>
      </c>
      <c r="H1815" s="115">
        <f t="shared" si="172"/>
        <v>0.58823529411764708</v>
      </c>
      <c r="I1815" s="80">
        <f>IF((A1815-Overview!$F$43)/365=ROUND((A1815-Overview!$F$43)/365,0),I1814*0.05,I1814+U1814)</f>
        <v>26386.528537733615</v>
      </c>
      <c r="J1815" s="70">
        <f>IF(D1815&lt;Overview!$F$16,1,'='!G1815/Overview!$F$26)</f>
        <v>157.61390134453683</v>
      </c>
      <c r="K1815" s="71">
        <f>IF(D1815&lt;Overview!$F$17,'='!G1815/Overview!$F$26,Overview!$F$33)</f>
        <v>9.1428571428571423</v>
      </c>
      <c r="L1815" s="72">
        <f t="shared" si="173"/>
        <v>9.1428571428571423</v>
      </c>
      <c r="M1815" s="81">
        <f>MIN(1,Overview!$F$44*F1815*(G1815-Overview!$F$25)^2+0.2)</f>
        <v>1</v>
      </c>
      <c r="N1815" s="48">
        <f>L1815*F1815*Overview!$F$8</f>
        <v>0.12482270400293095</v>
      </c>
      <c r="O1815" s="48">
        <f>F1815*Overview!$F$6</f>
        <v>2.3686817229354781E-3</v>
      </c>
      <c r="P1815" s="122">
        <f>N1815*(H1815/G1815-(1+Overview!$F$35/'='!G1815)/(Overview!$F$37*Overview!$F$33))/('='!H1815+Overview!$F$36)</f>
        <v>2.2041557682720905E-4</v>
      </c>
      <c r="Q1815" s="128">
        <f>(N1815/G1815-P1815)*H1815*Overview!$F$29*'='!G1815^3</f>
        <v>875.49703123433824</v>
      </c>
      <c r="R1815" s="57">
        <f t="shared" si="168"/>
        <v>0</v>
      </c>
      <c r="S1815" s="58">
        <f t="shared" si="169"/>
        <v>2.6750230415249033E-4</v>
      </c>
      <c r="T1815" s="58">
        <f>IF(D1815&lt;Overview!$F$18,(1-Overview!$F$9)*'='!Q1815-'='!D1815*'='!O1815,0)</f>
        <v>0</v>
      </c>
      <c r="U1815" s="54">
        <f>IF(D1815&gt;=Overview!$F$18,(1-Overview!$F$9)*'='!Q1815-Overview!$F$18*'='!O1815,0)</f>
        <v>74.172853528033798</v>
      </c>
      <c r="V1815" s="2"/>
      <c r="W1815" s="112">
        <f>G1815/Overview!$F$19</f>
        <v>5.3755811620534484</v>
      </c>
      <c r="X1815" s="60">
        <f>G1815^3*(1+H1815*Overview!$F$38)</f>
        <v>60.673281093145128</v>
      </c>
      <c r="Y1815" s="61">
        <f>G1815^3*Overview!$F$42*(1+Overview!$F$38*H1815)+I1815*Overview!$F$39/Overview!$F$40</f>
        <v>6.6072099021136683</v>
      </c>
    </row>
    <row r="1816" spans="1:25">
      <c r="A1816" s="34">
        <v>1813</v>
      </c>
      <c r="B1816">
        <v>1</v>
      </c>
      <c r="C1816">
        <v>24</v>
      </c>
      <c r="D1816" s="149">
        <f t="shared" si="170"/>
        <v>178.09744310451387</v>
      </c>
      <c r="E1816" s="125">
        <f>B1816/(B1816+Overview!$F$22)</f>
        <v>0.58823529411764708</v>
      </c>
      <c r="F1816" s="118">
        <f>EXP(Overview!$F$21/Overview!$F$5-Overview!$F$21/('='!C1816+273.15))</f>
        <v>1.2060497570954571</v>
      </c>
      <c r="G1816" s="77">
        <f t="shared" si="171"/>
        <v>3.6411486233629531</v>
      </c>
      <c r="H1816" s="115">
        <f t="shared" si="172"/>
        <v>0.58823529411764708</v>
      </c>
      <c r="I1816" s="80">
        <f>IF((A1816-Overview!$F$43)/365=ROUND((A1816-Overview!$F$43)/365,0),I1815*0.05,I1815+U1815)</f>
        <v>26460.701391261649</v>
      </c>
      <c r="J1816" s="70">
        <f>IF(D1816&lt;Overview!$F$16,1,'='!G1816/Overview!$F$26)</f>
        <v>157.62548153086377</v>
      </c>
      <c r="K1816" s="71">
        <f>IF(D1816&lt;Overview!$F$17,'='!G1816/Overview!$F$26,Overview!$F$33)</f>
        <v>9.1428571428571423</v>
      </c>
      <c r="L1816" s="72">
        <f t="shared" si="173"/>
        <v>9.1428571428571423</v>
      </c>
      <c r="M1816" s="81">
        <f>MIN(1,Overview!$F$44*F1816*(G1816-Overview!$F$25)^2+0.2)</f>
        <v>1</v>
      </c>
      <c r="N1816" s="48">
        <f>L1816*F1816*Overview!$F$8</f>
        <v>0.12482270400293095</v>
      </c>
      <c r="O1816" s="48">
        <f>F1816*Overview!$F$6</f>
        <v>2.3686817229354781E-3</v>
      </c>
      <c r="P1816" s="122">
        <f>N1816*(H1816/G1816-(1+Overview!$F$35/'='!G1816)/(Overview!$F$37*Overview!$F$33))/('='!H1816+Overview!$F$36)</f>
        <v>2.1998293785269977E-4</v>
      </c>
      <c r="Q1816" s="128">
        <f>(N1816/G1816-P1816)*H1816*Overview!$F$29*'='!G1816^3</f>
        <v>875.63639064441077</v>
      </c>
      <c r="R1816" s="57">
        <f t="shared" si="168"/>
        <v>0</v>
      </c>
      <c r="S1816" s="58">
        <f t="shared" si="169"/>
        <v>2.669968571085653E-4</v>
      </c>
      <c r="T1816" s="58">
        <f>IF(D1816&lt;Overview!$F$18,(1-Overview!$F$9)*'='!Q1816-'='!D1816*'='!O1816,0)</f>
        <v>0</v>
      </c>
      <c r="U1816" s="54">
        <f>IF(D1816&gt;=Overview!$F$18,(1-Overview!$F$9)*'='!Q1816-Overview!$F$18*'='!O1816,0)</f>
        <v>74.184726949771971</v>
      </c>
      <c r="V1816" s="2"/>
      <c r="W1816" s="112">
        <f>G1816/Overview!$F$19</f>
        <v>5.3759761159943205</v>
      </c>
      <c r="X1816" s="60">
        <f>G1816^3*(1+H1816*Overview!$F$38)</f>
        <v>60.686655411983203</v>
      </c>
      <c r="Y1816" s="61">
        <f>G1816^3*Overview!$F$42*(1+Overview!$F$38*H1816)+I1816*Overview!$F$39/Overview!$F$40</f>
        <v>6.6116367384442221</v>
      </c>
    </row>
    <row r="1817" spans="1:25">
      <c r="A1817" s="34">
        <v>1814</v>
      </c>
      <c r="B1817">
        <v>1</v>
      </c>
      <c r="C1817">
        <v>24</v>
      </c>
      <c r="D1817" s="149">
        <f t="shared" si="170"/>
        <v>178.09744310451387</v>
      </c>
      <c r="E1817" s="125">
        <f>B1817/(B1817+Overview!$F$22)</f>
        <v>0.58823529411764708</v>
      </c>
      <c r="F1817" s="118">
        <f>EXP(Overview!$F$21/Overview!$F$5-Overview!$F$21/('='!C1817+273.15))</f>
        <v>1.2060497570954571</v>
      </c>
      <c r="G1817" s="77">
        <f t="shared" si="171"/>
        <v>3.6414156202200618</v>
      </c>
      <c r="H1817" s="115">
        <f t="shared" si="172"/>
        <v>0.58823529411764708</v>
      </c>
      <c r="I1817" s="80">
        <f>IF((A1817-Overview!$F$43)/365=ROUND((A1817-Overview!$F$43)/365,0),I1816*0.05,I1816+U1816)</f>
        <v>26534.88611821142</v>
      </c>
      <c r="J1817" s="70">
        <f>IF(D1817&lt;Overview!$F$16,1,'='!G1817/Overview!$F$26)</f>
        <v>157.63703983636631</v>
      </c>
      <c r="K1817" s="71">
        <f>IF(D1817&lt;Overview!$F$17,'='!G1817/Overview!$F$26,Overview!$F$33)</f>
        <v>9.1428571428571423</v>
      </c>
      <c r="L1817" s="72">
        <f t="shared" si="173"/>
        <v>9.1428571428571423</v>
      </c>
      <c r="M1817" s="81">
        <f>MIN(1,Overview!$F$44*F1817*(G1817-Overview!$F$25)^2+0.2)</f>
        <v>1</v>
      </c>
      <c r="N1817" s="48">
        <f>L1817*F1817*Overview!$F$8</f>
        <v>0.12482270400293095</v>
      </c>
      <c r="O1817" s="48">
        <f>F1817*Overview!$F$6</f>
        <v>2.3686817229354781E-3</v>
      </c>
      <c r="P1817" s="122">
        <f>N1817*(H1817/G1817-(1+Overview!$F$35/'='!G1817)/(Overview!$F$37*Overview!$F$33))/('='!H1817+Overview!$F$36)</f>
        <v>2.19551179736067E-4</v>
      </c>
      <c r="Q1817" s="128">
        <f>(N1817/G1817-P1817)*H1817*Overview!$F$29*'='!G1817^3</f>
        <v>875.77549929672182</v>
      </c>
      <c r="R1817" s="57">
        <f t="shared" si="168"/>
        <v>0</v>
      </c>
      <c r="S1817" s="58">
        <f t="shared" si="169"/>
        <v>2.6649236510955225E-4</v>
      </c>
      <c r="T1817" s="58">
        <f>IF(D1817&lt;Overview!$F$18,(1-Overview!$F$9)*'='!Q1817-'='!D1817*'='!O1817,0)</f>
        <v>0</v>
      </c>
      <c r="U1817" s="54">
        <f>IF(D1817&gt;=Overview!$F$18,(1-Overview!$F$9)*'='!Q1817-Overview!$F$18*'='!O1817,0)</f>
        <v>74.19657900694888</v>
      </c>
      <c r="V1817" s="2"/>
      <c r="W1817" s="112">
        <f>G1817/Overview!$F$19</f>
        <v>5.3763703236675946</v>
      </c>
      <c r="X1817" s="60">
        <f>G1817^3*(1+H1817*Overview!$F$38)</f>
        <v>60.700006419679312</v>
      </c>
      <c r="Y1817" s="61">
        <f>G1817^3*Overview!$F$42*(1+Overview!$F$38*H1817)+I1817*Overview!$F$39/Overview!$F$40</f>
        <v>6.6160619927261433</v>
      </c>
    </row>
    <row r="1818" spans="1:25">
      <c r="A1818" s="34">
        <v>1815</v>
      </c>
      <c r="B1818">
        <v>1</v>
      </c>
      <c r="C1818">
        <v>24</v>
      </c>
      <c r="D1818" s="149">
        <f t="shared" si="170"/>
        <v>178.09744310451387</v>
      </c>
      <c r="E1818" s="125">
        <f>B1818/(B1818+Overview!$F$22)</f>
        <v>0.58823529411764708</v>
      </c>
      <c r="F1818" s="118">
        <f>EXP(Overview!$F$21/Overview!$F$5-Overview!$F$21/('='!C1818+273.15))</f>
        <v>1.2060497570954571</v>
      </c>
      <c r="G1818" s="77">
        <f t="shared" si="171"/>
        <v>3.6416821125851713</v>
      </c>
      <c r="H1818" s="115">
        <f t="shared" si="172"/>
        <v>0.58823529411764708</v>
      </c>
      <c r="I1818" s="80">
        <f>IF((A1818-Overview!$F$43)/365=ROUND((A1818-Overview!$F$43)/365,0),I1817*0.05,I1817+U1817)</f>
        <v>26609.082697218368</v>
      </c>
      <c r="J1818" s="70">
        <f>IF(D1818&lt;Overview!$F$16,1,'='!G1818/Overview!$F$26)</f>
        <v>157.64857630238836</v>
      </c>
      <c r="K1818" s="71">
        <f>IF(D1818&lt;Overview!$F$17,'='!G1818/Overview!$F$26,Overview!$F$33)</f>
        <v>9.1428571428571423</v>
      </c>
      <c r="L1818" s="72">
        <f t="shared" si="173"/>
        <v>9.1428571428571423</v>
      </c>
      <c r="M1818" s="81">
        <f>MIN(1,Overview!$F$44*F1818*(G1818-Overview!$F$25)^2+0.2)</f>
        <v>1</v>
      </c>
      <c r="N1818" s="48">
        <f>L1818*F1818*Overview!$F$8</f>
        <v>0.12482270400293095</v>
      </c>
      <c r="O1818" s="48">
        <f>F1818*Overview!$F$6</f>
        <v>2.3686817229354781E-3</v>
      </c>
      <c r="P1818" s="122">
        <f>N1818*(H1818/G1818-(1+Overview!$F$35/'='!G1818)/(Overview!$F$37*Overview!$F$33))/('='!H1818+Overview!$F$36)</f>
        <v>2.1912030055973138E-4</v>
      </c>
      <c r="Q1818" s="128">
        <f>(N1818/G1818-P1818)*H1818*Overview!$F$29*'='!G1818^3</f>
        <v>875.91435761799312</v>
      </c>
      <c r="R1818" s="57">
        <f t="shared" si="168"/>
        <v>0</v>
      </c>
      <c r="S1818" s="58">
        <f t="shared" si="169"/>
        <v>2.6598882635088674E-4</v>
      </c>
      <c r="T1818" s="58">
        <f>IF(D1818&lt;Overview!$F$18,(1-Overview!$F$9)*'='!Q1818-'='!D1818*'='!O1818,0)</f>
        <v>0</v>
      </c>
      <c r="U1818" s="54">
        <f>IF(D1818&gt;=Overview!$F$18,(1-Overview!$F$9)*'='!Q1818-Overview!$F$18*'='!O1818,0)</f>
        <v>74.208409735921194</v>
      </c>
      <c r="V1818" s="2"/>
      <c r="W1818" s="112">
        <f>G1818/Overview!$F$19</f>
        <v>5.3767637864833473</v>
      </c>
      <c r="X1818" s="60">
        <f>G1818^3*(1+H1818*Overview!$F$38)</f>
        <v>60.713334153024341</v>
      </c>
      <c r="Y1818" s="61">
        <f>G1818^3*Overview!$F$42*(1+Overview!$F$38*H1818)+I1818*Overview!$F$39/Overview!$F$40</f>
        <v>6.6204856673422245</v>
      </c>
    </row>
    <row r="1819" spans="1:25">
      <c r="A1819" s="34">
        <v>1816</v>
      </c>
      <c r="B1819">
        <v>1</v>
      </c>
      <c r="C1819">
        <v>24</v>
      </c>
      <c r="D1819" s="149">
        <f t="shared" si="170"/>
        <v>178.09744310451387</v>
      </c>
      <c r="E1819" s="125">
        <f>B1819/(B1819+Overview!$F$22)</f>
        <v>0.58823529411764708</v>
      </c>
      <c r="F1819" s="118">
        <f>EXP(Overview!$F$21/Overview!$F$5-Overview!$F$21/('='!C1819+273.15))</f>
        <v>1.2060497570954571</v>
      </c>
      <c r="G1819" s="77">
        <f t="shared" si="171"/>
        <v>3.641948101411522</v>
      </c>
      <c r="H1819" s="115">
        <f t="shared" si="172"/>
        <v>0.58823529411764708</v>
      </c>
      <c r="I1819" s="80">
        <f>IF((A1819-Overview!$F$43)/365=ROUND((A1819-Overview!$F$43)/365,0),I1818*0.05,I1818+U1818)</f>
        <v>26683.29110695429</v>
      </c>
      <c r="J1819" s="70">
        <f>IF(D1819&lt;Overview!$F$16,1,'='!G1819/Overview!$F$26)</f>
        <v>157.66009097019577</v>
      </c>
      <c r="K1819" s="71">
        <f>IF(D1819&lt;Overview!$F$17,'='!G1819/Overview!$F$26,Overview!$F$33)</f>
        <v>9.1428571428571423</v>
      </c>
      <c r="L1819" s="72">
        <f t="shared" si="173"/>
        <v>9.1428571428571423</v>
      </c>
      <c r="M1819" s="81">
        <f>MIN(1,Overview!$F$44*F1819*(G1819-Overview!$F$25)^2+0.2)</f>
        <v>1</v>
      </c>
      <c r="N1819" s="48">
        <f>L1819*F1819*Overview!$F$8</f>
        <v>0.12482270400293095</v>
      </c>
      <c r="O1819" s="48">
        <f>F1819*Overview!$F$6</f>
        <v>2.3686817229354781E-3</v>
      </c>
      <c r="P1819" s="122">
        <f>N1819*(H1819/G1819-(1+Overview!$F$35/'='!G1819)/(Overview!$F$37*Overview!$F$33))/('='!H1819+Overview!$F$36)</f>
        <v>2.1869029841077827E-4</v>
      </c>
      <c r="Q1819" s="128">
        <f>(N1819/G1819-P1819)*H1819*Overview!$F$29*'='!G1819^3</f>
        <v>876.05296603431736</v>
      </c>
      <c r="R1819" s="57">
        <f t="shared" si="168"/>
        <v>0</v>
      </c>
      <c r="S1819" s="58">
        <f t="shared" si="169"/>
        <v>2.654862390314177E-4</v>
      </c>
      <c r="T1819" s="58">
        <f>IF(D1819&lt;Overview!$F$18,(1-Overview!$F$9)*'='!Q1819-'='!D1819*'='!O1819,0)</f>
        <v>0</v>
      </c>
      <c r="U1819" s="54">
        <f>IF(D1819&gt;=Overview!$F$18,(1-Overview!$F$9)*'='!Q1819-Overview!$F$18*'='!O1819,0)</f>
        <v>74.220219172992017</v>
      </c>
      <c r="V1819" s="2"/>
      <c r="W1819" s="112">
        <f>G1819/Overview!$F$19</f>
        <v>5.3771565058489914</v>
      </c>
      <c r="X1819" s="60">
        <f>G1819^3*(1+H1819*Overview!$F$38)</f>
        <v>60.726638648766304</v>
      </c>
      <c r="Y1819" s="61">
        <f>G1819^3*Overview!$F$42*(1+Overview!$F$38*H1819)+I1819*Overview!$F$39/Overview!$F$40</f>
        <v>6.6249077646729813</v>
      </c>
    </row>
    <row r="1820" spans="1:25">
      <c r="A1820" s="34">
        <v>1817</v>
      </c>
      <c r="B1820">
        <v>1</v>
      </c>
      <c r="C1820">
        <v>24</v>
      </c>
      <c r="D1820" s="149">
        <f t="shared" si="170"/>
        <v>178.09744310451387</v>
      </c>
      <c r="E1820" s="125">
        <f>B1820/(B1820+Overview!$F$22)</f>
        <v>0.58823529411764708</v>
      </c>
      <c r="F1820" s="118">
        <f>EXP(Overview!$F$21/Overview!$F$5-Overview!$F$21/('='!C1820+273.15))</f>
        <v>1.2060497570954571</v>
      </c>
      <c r="G1820" s="77">
        <f t="shared" si="171"/>
        <v>3.6422135876505535</v>
      </c>
      <c r="H1820" s="115">
        <f t="shared" si="172"/>
        <v>0.58823529411764708</v>
      </c>
      <c r="I1820" s="80">
        <f>IF((A1820-Overview!$F$43)/365=ROUND((A1820-Overview!$F$43)/365,0),I1819*0.05,I1819+U1819)</f>
        <v>26757.511326127282</v>
      </c>
      <c r="J1820" s="70">
        <f>IF(D1820&lt;Overview!$F$16,1,'='!G1820/Overview!$F$26)</f>
        <v>157.67158388097636</v>
      </c>
      <c r="K1820" s="71">
        <f>IF(D1820&lt;Overview!$F$17,'='!G1820/Overview!$F$26,Overview!$F$33)</f>
        <v>9.1428571428571423</v>
      </c>
      <c r="L1820" s="72">
        <f t="shared" si="173"/>
        <v>9.1428571428571423</v>
      </c>
      <c r="M1820" s="81">
        <f>MIN(1,Overview!$F$44*F1820*(G1820-Overview!$F$25)^2+0.2)</f>
        <v>1</v>
      </c>
      <c r="N1820" s="48">
        <f>L1820*F1820*Overview!$F$8</f>
        <v>0.12482270400293095</v>
      </c>
      <c r="O1820" s="48">
        <f>F1820*Overview!$F$6</f>
        <v>2.3686817229354781E-3</v>
      </c>
      <c r="P1820" s="122">
        <f>N1820*(H1820/G1820-(1+Overview!$F$35/'='!G1820)/(Overview!$F$37*Overview!$F$33))/('='!H1820+Overview!$F$36)</f>
        <v>2.1826117138093871E-4</v>
      </c>
      <c r="Q1820" s="128">
        <f>(N1820/G1820-P1820)*H1820*Overview!$F$29*'='!G1820^3</f>
        <v>876.1913249711564</v>
      </c>
      <c r="R1820" s="57">
        <f t="shared" si="168"/>
        <v>0</v>
      </c>
      <c r="S1820" s="58">
        <f t="shared" si="169"/>
        <v>2.6498460135339369E-4</v>
      </c>
      <c r="T1820" s="58">
        <f>IF(D1820&lt;Overview!$F$18,(1-Overview!$F$9)*'='!Q1820-'='!D1820*'='!O1820,0)</f>
        <v>0</v>
      </c>
      <c r="U1820" s="54">
        <f>IF(D1820&gt;=Overview!$F$18,(1-Overview!$F$9)*'='!Q1820-Overview!$F$18*'='!O1820,0)</f>
        <v>74.232007354410698</v>
      </c>
      <c r="V1820" s="2"/>
      <c r="W1820" s="112">
        <f>G1820/Overview!$F$19</f>
        <v>5.3775484831692797</v>
      </c>
      <c r="X1820" s="60">
        <f>G1820^3*(1+H1820*Overview!$F$38)</f>
        <v>60.739919943610289</v>
      </c>
      <c r="Y1820" s="61">
        <f>G1820^3*Overview!$F$42*(1+Overview!$F$38*H1820)+I1820*Overview!$F$39/Overview!$F$40</f>
        <v>6.629328287096639</v>
      </c>
    </row>
    <row r="1821" spans="1:25">
      <c r="A1821" s="34">
        <v>1818</v>
      </c>
      <c r="B1821">
        <v>1</v>
      </c>
      <c r="C1821">
        <v>24</v>
      </c>
      <c r="D1821" s="149">
        <f t="shared" si="170"/>
        <v>178.09744310451387</v>
      </c>
      <c r="E1821" s="125">
        <f>B1821/(B1821+Overview!$F$22)</f>
        <v>0.58823529411764708</v>
      </c>
      <c r="F1821" s="118">
        <f>EXP(Overview!$F$21/Overview!$F$5-Overview!$F$21/('='!C1821+273.15))</f>
        <v>1.2060497570954571</v>
      </c>
      <c r="G1821" s="77">
        <f t="shared" si="171"/>
        <v>3.6424785722519069</v>
      </c>
      <c r="H1821" s="115">
        <f t="shared" si="172"/>
        <v>0.58823529411764708</v>
      </c>
      <c r="I1821" s="80">
        <f>IF((A1821-Overview!$F$43)/365=ROUND((A1821-Overview!$F$43)/365,0),I1820*0.05,I1820+U1820)</f>
        <v>26831.743333481692</v>
      </c>
      <c r="J1821" s="70">
        <f>IF(D1821&lt;Overview!$F$16,1,'='!G1821/Overview!$F$26)</f>
        <v>157.68305507584014</v>
      </c>
      <c r="K1821" s="71">
        <f>IF(D1821&lt;Overview!$F$17,'='!G1821/Overview!$F$26,Overview!$F$33)</f>
        <v>9.1428571428571423</v>
      </c>
      <c r="L1821" s="72">
        <f t="shared" si="173"/>
        <v>9.1428571428571423</v>
      </c>
      <c r="M1821" s="81">
        <f>MIN(1,Overview!$F$44*F1821*(G1821-Overview!$F$25)^2+0.2)</f>
        <v>1</v>
      </c>
      <c r="N1821" s="48">
        <f>L1821*F1821*Overview!$F$8</f>
        <v>0.12482270400293095</v>
      </c>
      <c r="O1821" s="48">
        <f>F1821*Overview!$F$6</f>
        <v>2.3686817229354781E-3</v>
      </c>
      <c r="P1821" s="122">
        <f>N1821*(H1821/G1821-(1+Overview!$F$35/'='!G1821)/(Overview!$F$37*Overview!$F$33))/('='!H1821+Overview!$F$36)</f>
        <v>2.1783291756658226E-4</v>
      </c>
      <c r="Q1821" s="128">
        <f>(N1821/G1821-P1821)*H1821*Overview!$F$29*'='!G1821^3</f>
        <v>876.32943485334317</v>
      </c>
      <c r="R1821" s="57">
        <f t="shared" si="168"/>
        <v>0</v>
      </c>
      <c r="S1821" s="58">
        <f t="shared" si="169"/>
        <v>2.6448391152246394E-4</v>
      </c>
      <c r="T1821" s="58">
        <f>IF(D1821&lt;Overview!$F$18,(1-Overview!$F$9)*'='!Q1821-'='!D1821*'='!O1821,0)</f>
        <v>0</v>
      </c>
      <c r="U1821" s="54">
        <f>IF(D1821&gt;=Overview!$F$18,(1-Overview!$F$9)*'='!Q1821-Overview!$F$18*'='!O1821,0)</f>
        <v>74.24377431637302</v>
      </c>
      <c r="V1821" s="2"/>
      <c r="W1821" s="112">
        <f>G1821/Overview!$F$19</f>
        <v>5.3779397198463119</v>
      </c>
      <c r="X1821" s="60">
        <f>G1821^3*(1+H1821*Overview!$F$38)</f>
        <v>60.753178074218354</v>
      </c>
      <c r="Y1821" s="61">
        <f>G1821^3*Overview!$F$42*(1+Overview!$F$38*H1821)+I1821*Overview!$F$39/Overview!$F$40</f>
        <v>6.6337472369891284</v>
      </c>
    </row>
    <row r="1822" spans="1:25">
      <c r="A1822" s="34">
        <v>1819</v>
      </c>
      <c r="B1822">
        <v>1</v>
      </c>
      <c r="C1822">
        <v>24</v>
      </c>
      <c r="D1822" s="149">
        <f t="shared" si="170"/>
        <v>178.09744310451387</v>
      </c>
      <c r="E1822" s="125">
        <f>B1822/(B1822+Overview!$F$22)</f>
        <v>0.58823529411764708</v>
      </c>
      <c r="F1822" s="118">
        <f>EXP(Overview!$F$21/Overview!$F$5-Overview!$F$21/('='!C1822+273.15))</f>
        <v>1.2060497570954571</v>
      </c>
      <c r="G1822" s="77">
        <f t="shared" si="171"/>
        <v>3.6427430561634293</v>
      </c>
      <c r="H1822" s="115">
        <f t="shared" si="172"/>
        <v>0.58823529411764708</v>
      </c>
      <c r="I1822" s="80">
        <f>IF((A1822-Overview!$F$43)/365=ROUND((A1822-Overview!$F$43)/365,0),I1821*0.05,I1821+U1821)</f>
        <v>26905.987107798064</v>
      </c>
      <c r="J1822" s="70">
        <f>IF(D1822&lt;Overview!$F$16,1,'='!G1822/Overview!$F$26)</f>
        <v>157.69450459581947</v>
      </c>
      <c r="K1822" s="71">
        <f>IF(D1822&lt;Overview!$F$17,'='!G1822/Overview!$F$26,Overview!$F$33)</f>
        <v>9.1428571428571423</v>
      </c>
      <c r="L1822" s="72">
        <f t="shared" si="173"/>
        <v>9.1428571428571423</v>
      </c>
      <c r="M1822" s="81">
        <f>MIN(1,Overview!$F$44*F1822*(G1822-Overview!$F$25)^2+0.2)</f>
        <v>1</v>
      </c>
      <c r="N1822" s="48">
        <f>L1822*F1822*Overview!$F$8</f>
        <v>0.12482270400293095</v>
      </c>
      <c r="O1822" s="48">
        <f>F1822*Overview!$F$6</f>
        <v>2.3686817229354781E-3</v>
      </c>
      <c r="P1822" s="122">
        <f>N1822*(H1822/G1822-(1+Overview!$F$35/'='!G1822)/(Overview!$F$37*Overview!$F$33))/('='!H1822+Overview!$F$36)</f>
        <v>2.1740553506869781E-4</v>
      </c>
      <c r="Q1822" s="128">
        <f>(N1822/G1822-P1822)*H1822*Overview!$F$29*'='!G1822^3</f>
        <v>876.46729610508157</v>
      </c>
      <c r="R1822" s="57">
        <f t="shared" si="168"/>
        <v>0</v>
      </c>
      <c r="S1822" s="58">
        <f t="shared" si="169"/>
        <v>2.6398416774766465E-4</v>
      </c>
      <c r="T1822" s="58">
        <f>IF(D1822&lt;Overview!$F$18,(1-Overview!$F$9)*'='!Q1822-'='!D1822*'='!O1822,0)</f>
        <v>0</v>
      </c>
      <c r="U1822" s="54">
        <f>IF(D1822&gt;=Overview!$F$18,(1-Overview!$F$9)*'='!Q1822-Overview!$F$18*'='!O1822,0)</f>
        <v>74.255520095021126</v>
      </c>
      <c r="V1822" s="2"/>
      <c r="W1822" s="112">
        <f>G1822/Overview!$F$19</f>
        <v>5.3783302172795349</v>
      </c>
      <c r="X1822" s="60">
        <f>G1822^3*(1+H1822*Overview!$F$38)</f>
        <v>60.76641307720962</v>
      </c>
      <c r="Y1822" s="61">
        <f>G1822^3*Overview!$F$42*(1+Overview!$F$38*H1822)+I1822*Overview!$F$39/Overview!$F$40</f>
        <v>6.6381646167240911</v>
      </c>
    </row>
    <row r="1823" spans="1:25">
      <c r="A1823" s="34">
        <v>1820</v>
      </c>
      <c r="B1823">
        <v>1</v>
      </c>
      <c r="C1823">
        <v>24</v>
      </c>
      <c r="D1823" s="149">
        <f t="shared" si="170"/>
        <v>178.09744310451387</v>
      </c>
      <c r="E1823" s="125">
        <f>B1823/(B1823+Overview!$F$22)</f>
        <v>0.58823529411764708</v>
      </c>
      <c r="F1823" s="118">
        <f>EXP(Overview!$F$21/Overview!$F$5-Overview!$F$21/('='!C1823+273.15))</f>
        <v>1.2060497570954571</v>
      </c>
      <c r="G1823" s="77">
        <f t="shared" si="171"/>
        <v>3.6430070403311769</v>
      </c>
      <c r="H1823" s="115">
        <f t="shared" si="172"/>
        <v>0.58823529411764708</v>
      </c>
      <c r="I1823" s="80">
        <f>IF((A1823-Overview!$F$43)/365=ROUND((A1823-Overview!$F$43)/365,0),I1822*0.05,I1822+U1822)</f>
        <v>26980.242627893087</v>
      </c>
      <c r="J1823" s="70">
        <f>IF(D1823&lt;Overview!$F$16,1,'='!G1823/Overview!$F$26)</f>
        <v>157.70593248186913</v>
      </c>
      <c r="K1823" s="71">
        <f>IF(D1823&lt;Overview!$F$17,'='!G1823/Overview!$F$26,Overview!$F$33)</f>
        <v>9.1428571428571423</v>
      </c>
      <c r="L1823" s="72">
        <f t="shared" si="173"/>
        <v>9.1428571428571423</v>
      </c>
      <c r="M1823" s="81">
        <f>MIN(1,Overview!$F$44*F1823*(G1823-Overview!$F$25)^2+0.2)</f>
        <v>1</v>
      </c>
      <c r="N1823" s="48">
        <f>L1823*F1823*Overview!$F$8</f>
        <v>0.12482270400293095</v>
      </c>
      <c r="O1823" s="48">
        <f>F1823*Overview!$F$6</f>
        <v>2.3686817229354781E-3</v>
      </c>
      <c r="P1823" s="122">
        <f>N1823*(H1823/G1823-(1+Overview!$F$35/'='!G1823)/(Overview!$F$37*Overview!$F$33))/('='!H1823+Overview!$F$36)</f>
        <v>2.1697902199288547E-4</v>
      </c>
      <c r="Q1823" s="128">
        <f>(N1823/G1823-P1823)*H1823*Overview!$F$29*'='!G1823^3</f>
        <v>876.60490914994716</v>
      </c>
      <c r="R1823" s="57">
        <f t="shared" si="168"/>
        <v>0</v>
      </c>
      <c r="S1823" s="58">
        <f t="shared" si="169"/>
        <v>2.6348536824141836E-4</v>
      </c>
      <c r="T1823" s="58">
        <f>IF(D1823&lt;Overview!$F$18,(1-Overview!$F$9)*'='!Q1823-'='!D1823*'='!O1823,0)</f>
        <v>0</v>
      </c>
      <c r="U1823" s="54">
        <f>IF(D1823&gt;=Overview!$F$18,(1-Overview!$F$9)*'='!Q1823-Overview!$F$18*'='!O1823,0)</f>
        <v>74.267244726443678</v>
      </c>
      <c r="V1823" s="2"/>
      <c r="W1823" s="112">
        <f>G1823/Overview!$F$19</f>
        <v>5.3787199768657565</v>
      </c>
      <c r="X1823" s="60">
        <f>G1823^3*(1+H1823*Overview!$F$38)</f>
        <v>60.779624989160219</v>
      </c>
      <c r="Y1823" s="61">
        <f>G1823^3*Overview!$F$42*(1+Overview!$F$38*H1823)+I1823*Overview!$F$39/Overview!$F$40</f>
        <v>6.6425804286728649</v>
      </c>
    </row>
    <row r="1824" spans="1:25">
      <c r="A1824" s="34">
        <v>1821</v>
      </c>
      <c r="B1824">
        <v>1</v>
      </c>
      <c r="C1824">
        <v>24</v>
      </c>
      <c r="D1824" s="149">
        <f t="shared" si="170"/>
        <v>178.09744310451387</v>
      </c>
      <c r="E1824" s="125">
        <f>B1824/(B1824+Overview!$F$22)</f>
        <v>0.58823529411764708</v>
      </c>
      <c r="F1824" s="118">
        <f>EXP(Overview!$F$21/Overview!$F$5-Overview!$F$21/('='!C1824+273.15))</f>
        <v>1.2060497570954571</v>
      </c>
      <c r="G1824" s="77">
        <f t="shared" si="171"/>
        <v>3.6432705256994184</v>
      </c>
      <c r="H1824" s="115">
        <f t="shared" si="172"/>
        <v>0.58823529411764708</v>
      </c>
      <c r="I1824" s="80">
        <f>IF((A1824-Overview!$F$43)/365=ROUND((A1824-Overview!$F$43)/365,0),I1823*0.05,I1823+U1823)</f>
        <v>27054.509872619532</v>
      </c>
      <c r="J1824" s="70">
        <f>IF(D1824&lt;Overview!$F$16,1,'='!G1824/Overview!$F$26)</f>
        <v>157.71733877486662</v>
      </c>
      <c r="K1824" s="71">
        <f>IF(D1824&lt;Overview!$F$17,'='!G1824/Overview!$F$26,Overview!$F$33)</f>
        <v>9.1428571428571423</v>
      </c>
      <c r="L1824" s="72">
        <f t="shared" si="173"/>
        <v>9.1428571428571423</v>
      </c>
      <c r="M1824" s="81">
        <f>MIN(1,Overview!$F$44*F1824*(G1824-Overview!$F$25)^2+0.2)</f>
        <v>1</v>
      </c>
      <c r="N1824" s="48">
        <f>L1824*F1824*Overview!$F$8</f>
        <v>0.12482270400293095</v>
      </c>
      <c r="O1824" s="48">
        <f>F1824*Overview!$F$6</f>
        <v>2.3686817229354781E-3</v>
      </c>
      <c r="P1824" s="122">
        <f>N1824*(H1824/G1824-(1+Overview!$F$35/'='!G1824)/(Overview!$F$37*Overview!$F$33))/('='!H1824+Overview!$F$36)</f>
        <v>2.1655337644934142E-4</v>
      </c>
      <c r="Q1824" s="128">
        <f>(N1824/G1824-P1824)*H1824*Overview!$F$29*'='!G1824^3</f>
        <v>876.74227441088794</v>
      </c>
      <c r="R1824" s="57">
        <f t="shared" si="168"/>
        <v>0</v>
      </c>
      <c r="S1824" s="58">
        <f t="shared" si="169"/>
        <v>2.6298751121952543E-4</v>
      </c>
      <c r="T1824" s="58">
        <f>IF(D1824&lt;Overview!$F$18,(1-Overview!$F$9)*'='!Q1824-'='!D1824*'='!O1824,0)</f>
        <v>0</v>
      </c>
      <c r="U1824" s="54">
        <f>IF(D1824&gt;=Overview!$F$18,(1-Overview!$F$9)*'='!Q1824-Overview!$F$18*'='!O1824,0)</f>
        <v>74.278948246675824</v>
      </c>
      <c r="V1824" s="2"/>
      <c r="W1824" s="112">
        <f>G1824/Overview!$F$19</f>
        <v>5.3791089999991408</v>
      </c>
      <c r="X1824" s="60">
        <f>G1824^3*(1+H1824*Overview!$F$38)</f>
        <v>60.792813846603266</v>
      </c>
      <c r="Y1824" s="61">
        <f>G1824^3*Overview!$F$42*(1+Overview!$F$38*H1824)+I1824*Overview!$F$39/Overview!$F$40</f>
        <v>6.6469946752044882</v>
      </c>
    </row>
    <row r="1825" spans="1:25">
      <c r="A1825" s="34">
        <v>1822</v>
      </c>
      <c r="B1825">
        <v>1</v>
      </c>
      <c r="C1825">
        <v>24</v>
      </c>
      <c r="D1825" s="149">
        <f t="shared" si="170"/>
        <v>178.09744310451387</v>
      </c>
      <c r="E1825" s="125">
        <f>B1825/(B1825+Overview!$F$22)</f>
        <v>0.58823529411764708</v>
      </c>
      <c r="F1825" s="118">
        <f>EXP(Overview!$F$21/Overview!$F$5-Overview!$F$21/('='!C1825+273.15))</f>
        <v>1.2060497570954571</v>
      </c>
      <c r="G1825" s="77">
        <f t="shared" si="171"/>
        <v>3.6435335132106381</v>
      </c>
      <c r="H1825" s="115">
        <f t="shared" si="172"/>
        <v>0.58823529411764708</v>
      </c>
      <c r="I1825" s="80">
        <f>IF((A1825-Overview!$F$43)/365=ROUND((A1825-Overview!$F$43)/365,0),I1824*0.05,I1824+U1824)</f>
        <v>27128.788820866208</v>
      </c>
      <c r="J1825" s="70">
        <f>IF(D1825&lt;Overview!$F$16,1,'='!G1825/Overview!$F$26)</f>
        <v>157.72872351561205</v>
      </c>
      <c r="K1825" s="71">
        <f>IF(D1825&lt;Overview!$F$17,'='!G1825/Overview!$F$26,Overview!$F$33)</f>
        <v>9.1428571428571423</v>
      </c>
      <c r="L1825" s="72">
        <f t="shared" si="173"/>
        <v>9.1428571428571423</v>
      </c>
      <c r="M1825" s="81">
        <f>MIN(1,Overview!$F$44*F1825*(G1825-Overview!$F$25)^2+0.2)</f>
        <v>1</v>
      </c>
      <c r="N1825" s="48">
        <f>L1825*F1825*Overview!$F$8</f>
        <v>0.12482270400293095</v>
      </c>
      <c r="O1825" s="48">
        <f>F1825*Overview!$F$6</f>
        <v>2.3686817229354781E-3</v>
      </c>
      <c r="P1825" s="122">
        <f>N1825*(H1825/G1825-(1+Overview!$F$35/'='!G1825)/(Overview!$F$37*Overview!$F$33))/('='!H1825+Overview!$F$36)</f>
        <v>2.1612859655284274E-4</v>
      </c>
      <c r="Q1825" s="128">
        <f>(N1825/G1825-P1825)*H1825*Overview!$F$29*'='!G1825^3</f>
        <v>876.87939231022426</v>
      </c>
      <c r="R1825" s="57">
        <f t="shared" si="168"/>
        <v>0</v>
      </c>
      <c r="S1825" s="58">
        <f t="shared" si="169"/>
        <v>2.6249059490115459E-4</v>
      </c>
      <c r="T1825" s="58">
        <f>IF(D1825&lt;Overview!$F$18,(1-Overview!$F$9)*'='!Q1825-'='!D1825*'='!O1825,0)</f>
        <v>0</v>
      </c>
      <c r="U1825" s="54">
        <f>IF(D1825&gt;=Overview!$F$18,(1-Overview!$F$9)*'='!Q1825-Overview!$F$18*'='!O1825,0)</f>
        <v>74.290630691699278</v>
      </c>
      <c r="V1825" s="2"/>
      <c r="W1825" s="112">
        <f>G1825/Overview!$F$19</f>
        <v>5.3794972880712209</v>
      </c>
      <c r="X1825" s="60">
        <f>G1825^3*(1+H1825*Overview!$F$38)</f>
        <v>60.805979686028877</v>
      </c>
      <c r="Y1825" s="61">
        <f>G1825^3*Overview!$F$42*(1+Overview!$F$38*H1825)+I1825*Overview!$F$39/Overview!$F$40</f>
        <v>6.6514073586856943</v>
      </c>
    </row>
    <row r="1826" spans="1:25">
      <c r="A1826" s="34">
        <v>1823</v>
      </c>
      <c r="B1826">
        <v>1</v>
      </c>
      <c r="C1826">
        <v>24</v>
      </c>
      <c r="D1826" s="149">
        <f t="shared" si="170"/>
        <v>178.09744310451387</v>
      </c>
      <c r="E1826" s="125">
        <f>B1826/(B1826+Overview!$F$22)</f>
        <v>0.58823529411764708</v>
      </c>
      <c r="F1826" s="118">
        <f>EXP(Overview!$F$21/Overview!$F$5-Overview!$F$21/('='!C1826+273.15))</f>
        <v>1.2060497570954571</v>
      </c>
      <c r="G1826" s="77">
        <f t="shared" si="171"/>
        <v>3.6437960038055395</v>
      </c>
      <c r="H1826" s="115">
        <f t="shared" si="172"/>
        <v>0.58823529411764708</v>
      </c>
      <c r="I1826" s="80">
        <f>IF((A1826-Overview!$F$43)/365=ROUND((A1826-Overview!$F$43)/365,0),I1825*0.05,I1825+U1825)</f>
        <v>27203.079451557907</v>
      </c>
      <c r="J1826" s="70">
        <f>IF(D1826&lt;Overview!$F$16,1,'='!G1826/Overview!$F$26)</f>
        <v>157.74008674482855</v>
      </c>
      <c r="K1826" s="71">
        <f>IF(D1826&lt;Overview!$F$17,'='!G1826/Overview!$F$26,Overview!$F$33)</f>
        <v>9.1428571428571423</v>
      </c>
      <c r="L1826" s="72">
        <f t="shared" si="173"/>
        <v>9.1428571428571423</v>
      </c>
      <c r="M1826" s="81">
        <f>MIN(1,Overview!$F$44*F1826*(G1826-Overview!$F$25)^2+0.2)</f>
        <v>1</v>
      </c>
      <c r="N1826" s="48">
        <f>L1826*F1826*Overview!$F$8</f>
        <v>0.12482270400293095</v>
      </c>
      <c r="O1826" s="48">
        <f>F1826*Overview!$F$6</f>
        <v>2.3686817229354781E-3</v>
      </c>
      <c r="P1826" s="122">
        <f>N1826*(H1826/G1826-(1+Overview!$F$35/'='!G1826)/(Overview!$F$37*Overview!$F$33))/('='!H1826+Overview!$F$36)</f>
        <v>2.1570468042274017E-4</v>
      </c>
      <c r="Q1826" s="128">
        <f>(N1826/G1826-P1826)*H1826*Overview!$F$29*'='!G1826^3</f>
        <v>877.01626326965072</v>
      </c>
      <c r="R1826" s="57">
        <f t="shared" si="168"/>
        <v>0</v>
      </c>
      <c r="S1826" s="58">
        <f t="shared" si="169"/>
        <v>2.619946175088439E-4</v>
      </c>
      <c r="T1826" s="58">
        <f>IF(D1826&lt;Overview!$F$18,(1-Overview!$F$9)*'='!Q1826-'='!D1826*'='!O1826,0)</f>
        <v>0</v>
      </c>
      <c r="U1826" s="54">
        <f>IF(D1826&gt;=Overview!$F$18,(1-Overview!$F$9)*'='!Q1826-Overview!$F$18*'='!O1826,0)</f>
        <v>74.302292097442418</v>
      </c>
      <c r="V1826" s="2"/>
      <c r="W1826" s="112">
        <f>G1826/Overview!$F$19</f>
        <v>5.379884842470898</v>
      </c>
      <c r="X1826" s="60">
        <f>G1826^3*(1+H1826*Overview!$F$38)</f>
        <v>60.819122543884113</v>
      </c>
      <c r="Y1826" s="61">
        <f>G1826^3*Overview!$F$42*(1+Overview!$F$38*H1826)+I1826*Overview!$F$39/Overview!$F$40</f>
        <v>6.6558184814809049</v>
      </c>
    </row>
    <row r="1827" spans="1:25">
      <c r="A1827" s="34">
        <v>1824</v>
      </c>
      <c r="B1827">
        <v>1</v>
      </c>
      <c r="C1827">
        <v>24</v>
      </c>
      <c r="D1827" s="149">
        <f t="shared" si="170"/>
        <v>178.09744310451387</v>
      </c>
      <c r="E1827" s="125">
        <f>B1827/(B1827+Overview!$F$22)</f>
        <v>0.58823529411764708</v>
      </c>
      <c r="F1827" s="118">
        <f>EXP(Overview!$F$21/Overview!$F$5-Overview!$F$21/('='!C1827+273.15))</f>
        <v>1.2060497570954571</v>
      </c>
      <c r="G1827" s="77">
        <f t="shared" si="171"/>
        <v>3.6440579984230483</v>
      </c>
      <c r="H1827" s="115">
        <f t="shared" si="172"/>
        <v>0.58823529411764708</v>
      </c>
      <c r="I1827" s="80">
        <f>IF((A1827-Overview!$F$43)/365=ROUND((A1827-Overview!$F$43)/365,0),I1826*0.05,I1826+U1826)</f>
        <v>27277.381743655351</v>
      </c>
      <c r="J1827" s="70">
        <f>IF(D1827&lt;Overview!$F$16,1,'='!G1827/Overview!$F$26)</f>
        <v>157.75142850316226</v>
      </c>
      <c r="K1827" s="71">
        <f>IF(D1827&lt;Overview!$F$17,'='!G1827/Overview!$F$26,Overview!$F$33)</f>
        <v>9.1428571428571423</v>
      </c>
      <c r="L1827" s="72">
        <f t="shared" si="173"/>
        <v>9.1428571428571423</v>
      </c>
      <c r="M1827" s="81">
        <f>MIN(1,Overview!$F$44*F1827*(G1827-Overview!$F$25)^2+0.2)</f>
        <v>1</v>
      </c>
      <c r="N1827" s="48">
        <f>L1827*F1827*Overview!$F$8</f>
        <v>0.12482270400293095</v>
      </c>
      <c r="O1827" s="48">
        <f>F1827*Overview!$F$6</f>
        <v>2.3686817229354781E-3</v>
      </c>
      <c r="P1827" s="122">
        <f>N1827*(H1827/G1827-(1+Overview!$F$35/'='!G1827)/(Overview!$F$37*Overview!$F$33))/('='!H1827+Overview!$F$36)</f>
        <v>2.1528162618293821E-4</v>
      </c>
      <c r="Q1827" s="128">
        <f>(N1827/G1827-P1827)*H1827*Overview!$F$29*'='!G1827^3</f>
        <v>877.15288771023449</v>
      </c>
      <c r="R1827" s="57">
        <f t="shared" si="168"/>
        <v>0</v>
      </c>
      <c r="S1827" s="58">
        <f t="shared" si="169"/>
        <v>2.6149957726848556E-4</v>
      </c>
      <c r="T1827" s="58">
        <f>IF(D1827&lt;Overview!$F$18,(1-Overview!$F$9)*'='!Q1827-'='!D1827*'='!O1827,0)</f>
        <v>0</v>
      </c>
      <c r="U1827" s="54">
        <f>IF(D1827&gt;=Overview!$F$18,(1-Overview!$F$9)*'='!Q1827-Overview!$F$18*'='!O1827,0)</f>
        <v>74.313932499780151</v>
      </c>
      <c r="V1827" s="2"/>
      <c r="W1827" s="112">
        <f>G1827/Overview!$F$19</f>
        <v>5.3802716645844502</v>
      </c>
      <c r="X1827" s="60">
        <f>G1827^3*(1+H1827*Overview!$F$38)</f>
        <v>60.832242456573013</v>
      </c>
      <c r="Y1827" s="61">
        <f>G1827^3*Overview!$F$42*(1+Overview!$F$38*H1827)+I1827*Overview!$F$39/Overview!$F$40</f>
        <v>6.6602280459522305</v>
      </c>
    </row>
    <row r="1828" spans="1:25">
      <c r="A1828" s="34">
        <v>1825</v>
      </c>
      <c r="B1828">
        <v>1</v>
      </c>
      <c r="C1828">
        <v>24</v>
      </c>
      <c r="D1828" s="149">
        <f t="shared" si="170"/>
        <v>178.09744310451387</v>
      </c>
      <c r="E1828" s="125">
        <f>B1828/(B1828+Overview!$F$22)</f>
        <v>0.58823529411764708</v>
      </c>
      <c r="F1828" s="118">
        <f>EXP(Overview!$F$21/Overview!$F$5-Overview!$F$21/('='!C1828+273.15))</f>
        <v>1.2060497570954571</v>
      </c>
      <c r="G1828" s="77">
        <f t="shared" si="171"/>
        <v>3.6443194980003168</v>
      </c>
      <c r="H1828" s="115">
        <f t="shared" si="172"/>
        <v>0.58823529411764708</v>
      </c>
      <c r="I1828" s="80">
        <f>IF((A1828-Overview!$F$43)/365=ROUND((A1828-Overview!$F$43)/365,0),I1827*0.05,I1827+U1827)</f>
        <v>1363.8690871827675</v>
      </c>
      <c r="J1828" s="70">
        <f>IF(D1828&lt;Overview!$F$16,1,'='!G1828/Overview!$F$26)</f>
        <v>157.76274883118256</v>
      </c>
      <c r="K1828" s="71">
        <f>IF(D1828&lt;Overview!$F$17,'='!G1828/Overview!$F$26,Overview!$F$33)</f>
        <v>9.1428571428571423</v>
      </c>
      <c r="L1828" s="72">
        <f t="shared" si="173"/>
        <v>9.1428571428571423</v>
      </c>
      <c r="M1828" s="81">
        <f>MIN(1,Overview!$F$44*F1828*(G1828-Overview!$F$25)^2+0.2)</f>
        <v>1</v>
      </c>
      <c r="N1828" s="48">
        <f>L1828*F1828*Overview!$F$8</f>
        <v>0.12482270400293095</v>
      </c>
      <c r="O1828" s="48">
        <f>F1828*Overview!$F$6</f>
        <v>2.3686817229354781E-3</v>
      </c>
      <c r="P1828" s="122">
        <f>N1828*(H1828/G1828-(1+Overview!$F$35/'='!G1828)/(Overview!$F$37*Overview!$F$33))/('='!H1828+Overview!$F$36)</f>
        <v>2.148594319618877E-4</v>
      </c>
      <c r="Q1828" s="128">
        <f>(N1828/G1828-P1828)*H1828*Overview!$F$29*'='!G1828^3</f>
        <v>877.28926605241793</v>
      </c>
      <c r="R1828" s="57">
        <f t="shared" si="168"/>
        <v>0</v>
      </c>
      <c r="S1828" s="58">
        <f t="shared" si="169"/>
        <v>2.6100547240932658E-4</v>
      </c>
      <c r="T1828" s="58">
        <f>IF(D1828&lt;Overview!$F$18,(1-Overview!$F$9)*'='!Q1828-'='!D1828*'='!O1828,0)</f>
        <v>0</v>
      </c>
      <c r="U1828" s="54">
        <f>IF(D1828&gt;=Overview!$F$18,(1-Overview!$F$9)*'='!Q1828-Overview!$F$18*'='!O1828,0)</f>
        <v>74.32555193453419</v>
      </c>
      <c r="V1828" s="2"/>
      <c r="W1828" s="112">
        <f>G1828/Overview!$F$19</f>
        <v>5.3806577557955366</v>
      </c>
      <c r="X1828" s="60">
        <f>G1828^3*(1+H1828*Overview!$F$38)</f>
        <v>60.84533946045655</v>
      </c>
      <c r="Y1828" s="61">
        <f>G1828^3*Overview!$F$42*(1+Overview!$F$38*H1828)+I1828*Overview!$F$39/Overview!$F$40</f>
        <v>5.5353468626841229</v>
      </c>
    </row>
    <row r="1829" spans="1:25">
      <c r="A1829" s="34">
        <v>1826</v>
      </c>
      <c r="B1829">
        <v>1</v>
      </c>
      <c r="C1829">
        <v>24</v>
      </c>
      <c r="D1829" s="149">
        <f t="shared" si="170"/>
        <v>178.09744310451387</v>
      </c>
      <c r="E1829" s="125">
        <f>B1829/(B1829+Overview!$F$22)</f>
        <v>0.58823529411764708</v>
      </c>
      <c r="F1829" s="118">
        <f>EXP(Overview!$F$21/Overview!$F$5-Overview!$F$21/('='!C1829+273.15))</f>
        <v>1.2060497570954571</v>
      </c>
      <c r="G1829" s="77">
        <f t="shared" si="171"/>
        <v>3.6445805034727261</v>
      </c>
      <c r="H1829" s="115">
        <f t="shared" si="172"/>
        <v>0.58823529411764708</v>
      </c>
      <c r="I1829" s="80">
        <f>IF((A1829-Overview!$F$43)/365=ROUND((A1829-Overview!$F$43)/365,0),I1828*0.05,I1828+U1828)</f>
        <v>1438.1946391173017</v>
      </c>
      <c r="J1829" s="70">
        <f>IF(D1829&lt;Overview!$F$16,1,'='!G1829/Overview!$F$26)</f>
        <v>157.77404776938209</v>
      </c>
      <c r="K1829" s="71">
        <f>IF(D1829&lt;Overview!$F$17,'='!G1829/Overview!$F$26,Overview!$F$33)</f>
        <v>9.1428571428571423</v>
      </c>
      <c r="L1829" s="72">
        <f t="shared" si="173"/>
        <v>9.1428571428571423</v>
      </c>
      <c r="M1829" s="81">
        <f>MIN(1,Overview!$F$44*F1829*(G1829-Overview!$F$25)^2+0.2)</f>
        <v>1</v>
      </c>
      <c r="N1829" s="48">
        <f>L1829*F1829*Overview!$F$8</f>
        <v>0.12482270400293095</v>
      </c>
      <c r="O1829" s="48">
        <f>F1829*Overview!$F$6</f>
        <v>2.3686817229354781E-3</v>
      </c>
      <c r="P1829" s="122">
        <f>N1829*(H1829/G1829-(1+Overview!$F$35/'='!G1829)/(Overview!$F$37*Overview!$F$33))/('='!H1829+Overview!$F$36)</f>
        <v>2.144380958925708E-4</v>
      </c>
      <c r="Q1829" s="128">
        <f>(N1829/G1829-P1829)*H1829*Overview!$F$29*'='!G1829^3</f>
        <v>877.42539871601844</v>
      </c>
      <c r="R1829" s="57">
        <f t="shared" si="168"/>
        <v>0</v>
      </c>
      <c r="S1829" s="58">
        <f t="shared" si="169"/>
        <v>2.6051230116395945E-4</v>
      </c>
      <c r="T1829" s="58">
        <f>IF(D1829&lt;Overview!$F$18,(1-Overview!$F$9)*'='!Q1829-'='!D1829*'='!O1829,0)</f>
        <v>0</v>
      </c>
      <c r="U1829" s="54">
        <f>IF(D1829&gt;=Overview!$F$18,(1-Overview!$F$9)*'='!Q1829-Overview!$F$18*'='!O1829,0)</f>
        <v>74.337150437472943</v>
      </c>
      <c r="V1829" s="2"/>
      <c r="W1829" s="112">
        <f>G1829/Overview!$F$19</f>
        <v>5.3810431174852003</v>
      </c>
      <c r="X1829" s="60">
        <f>G1829^3*(1+H1829*Overview!$F$38)</f>
        <v>60.858413591852667</v>
      </c>
      <c r="Y1829" s="61">
        <f>G1829^3*Overview!$F$42*(1+Overview!$F$38*H1829)+I1829*Overview!$F$39/Overview!$F$40</f>
        <v>5.5397533175847462</v>
      </c>
    </row>
    <row r="1830" spans="1:25">
      <c r="A1830" s="34">
        <v>1827</v>
      </c>
      <c r="B1830">
        <v>1</v>
      </c>
      <c r="C1830">
        <v>24</v>
      </c>
      <c r="D1830" s="149">
        <f t="shared" si="170"/>
        <v>178.09744310451387</v>
      </c>
      <c r="E1830" s="125">
        <f>B1830/(B1830+Overview!$F$22)</f>
        <v>0.58823529411764708</v>
      </c>
      <c r="F1830" s="118">
        <f>EXP(Overview!$F$21/Overview!$F$5-Overview!$F$21/('='!C1830+273.15))</f>
        <v>1.2060497570954571</v>
      </c>
      <c r="G1830" s="77">
        <f t="shared" si="171"/>
        <v>3.6448410157738902</v>
      </c>
      <c r="H1830" s="115">
        <f t="shared" si="172"/>
        <v>0.58823529411764708</v>
      </c>
      <c r="I1830" s="80">
        <f>IF((A1830-Overview!$F$43)/365=ROUND((A1830-Overview!$F$43)/365,0),I1829*0.05,I1829+U1829)</f>
        <v>1512.5317895547746</v>
      </c>
      <c r="J1830" s="70">
        <f>IF(D1830&lt;Overview!$F$16,1,'='!G1830/Overview!$F$26)</f>
        <v>157.78532535817706</v>
      </c>
      <c r="K1830" s="71">
        <f>IF(D1830&lt;Overview!$F$17,'='!G1830/Overview!$F$26,Overview!$F$33)</f>
        <v>9.1428571428571423</v>
      </c>
      <c r="L1830" s="72">
        <f t="shared" si="173"/>
        <v>9.1428571428571423</v>
      </c>
      <c r="M1830" s="81">
        <f>MIN(1,Overview!$F$44*F1830*(G1830-Overview!$F$25)^2+0.2)</f>
        <v>1</v>
      </c>
      <c r="N1830" s="48">
        <f>L1830*F1830*Overview!$F$8</f>
        <v>0.12482270400293095</v>
      </c>
      <c r="O1830" s="48">
        <f>F1830*Overview!$F$6</f>
        <v>2.3686817229354781E-3</v>
      </c>
      <c r="P1830" s="122">
        <f>N1830*(H1830/G1830-(1+Overview!$F$35/'='!G1830)/(Overview!$F$37*Overview!$F$33))/('='!H1830+Overview!$F$36)</f>
        <v>2.1401761611248893E-4</v>
      </c>
      <c r="Q1830" s="128">
        <f>(N1830/G1830-P1830)*H1830*Overview!$F$29*'='!G1830^3</f>
        <v>877.56128612022871</v>
      </c>
      <c r="R1830" s="57">
        <f t="shared" si="168"/>
        <v>0</v>
      </c>
      <c r="S1830" s="58">
        <f t="shared" si="169"/>
        <v>2.6002006176831688E-4</v>
      </c>
      <c r="T1830" s="58">
        <f>IF(D1830&lt;Overview!$F$18,(1-Overview!$F$9)*'='!Q1830-'='!D1830*'='!O1830,0)</f>
        <v>0</v>
      </c>
      <c r="U1830" s="54">
        <f>IF(D1830&gt;=Overview!$F$18,(1-Overview!$F$9)*'='!Q1830-Overview!$F$18*'='!O1830,0)</f>
        <v>74.348728044311656</v>
      </c>
      <c r="V1830" s="2"/>
      <c r="W1830" s="112">
        <f>G1830/Overview!$F$19</f>
        <v>5.3814277510318771</v>
      </c>
      <c r="X1830" s="60">
        <f>G1830^3*(1+H1830*Overview!$F$38)</f>
        <v>60.871464887036183</v>
      </c>
      <c r="Y1830" s="61">
        <f>G1830^3*Overview!$F$42*(1+Overview!$F$38*H1830)+I1830*Overview!$F$39/Overview!$F$40</f>
        <v>5.5441582212339089</v>
      </c>
    </row>
    <row r="1831" spans="1:25">
      <c r="A1831" s="34">
        <v>1828</v>
      </c>
      <c r="B1831">
        <v>1</v>
      </c>
      <c r="C1831">
        <v>24</v>
      </c>
      <c r="D1831" s="149">
        <f t="shared" si="170"/>
        <v>178.09744310451387</v>
      </c>
      <c r="E1831" s="125">
        <f>B1831/(B1831+Overview!$F$22)</f>
        <v>0.58823529411764708</v>
      </c>
      <c r="F1831" s="118">
        <f>EXP(Overview!$F$21/Overview!$F$5-Overview!$F$21/('='!C1831+273.15))</f>
        <v>1.2060497570954571</v>
      </c>
      <c r="G1831" s="77">
        <f t="shared" si="171"/>
        <v>3.6451010358356584</v>
      </c>
      <c r="H1831" s="115">
        <f t="shared" si="172"/>
        <v>0.58823529411764708</v>
      </c>
      <c r="I1831" s="80">
        <f>IF((A1831-Overview!$F$43)/365=ROUND((A1831-Overview!$F$43)/365,0),I1830*0.05,I1830+U1830)</f>
        <v>1586.8805175990863</v>
      </c>
      <c r="J1831" s="70">
        <f>IF(D1831&lt;Overview!$F$16,1,'='!G1831/Overview!$F$26)</f>
        <v>157.79658163790731</v>
      </c>
      <c r="K1831" s="71">
        <f>IF(D1831&lt;Overview!$F$17,'='!G1831/Overview!$F$26,Overview!$F$33)</f>
        <v>9.1428571428571423</v>
      </c>
      <c r="L1831" s="72">
        <f t="shared" si="173"/>
        <v>9.1428571428571423</v>
      </c>
      <c r="M1831" s="81">
        <f>MIN(1,Overview!$F$44*F1831*(G1831-Overview!$F$25)^2+0.2)</f>
        <v>1</v>
      </c>
      <c r="N1831" s="48">
        <f>L1831*F1831*Overview!$F$8</f>
        <v>0.12482270400293095</v>
      </c>
      <c r="O1831" s="48">
        <f>F1831*Overview!$F$6</f>
        <v>2.3686817229354781E-3</v>
      </c>
      <c r="P1831" s="122">
        <f>N1831*(H1831/G1831-(1+Overview!$F$35/'='!G1831)/(Overview!$F$37*Overview!$F$33))/('='!H1831+Overview!$F$36)</f>
        <v>2.1359799076364636E-4</v>
      </c>
      <c r="Q1831" s="128">
        <f>(N1831/G1831-P1831)*H1831*Overview!$F$29*'='!G1831^3</f>
        <v>877.69692868361778</v>
      </c>
      <c r="R1831" s="57">
        <f t="shared" si="168"/>
        <v>0</v>
      </c>
      <c r="S1831" s="58">
        <f t="shared" si="169"/>
        <v>2.5952875246166093E-4</v>
      </c>
      <c r="T1831" s="58">
        <f>IF(D1831&lt;Overview!$F$18,(1-Overview!$F$9)*'='!Q1831-'='!D1831*'='!O1831,0)</f>
        <v>0</v>
      </c>
      <c r="U1831" s="54">
        <f>IF(D1831&gt;=Overview!$F$18,(1-Overview!$F$9)*'='!Q1831-Overview!$F$18*'='!O1831,0)</f>
        <v>74.360284790712413</v>
      </c>
      <c r="V1831" s="2"/>
      <c r="W1831" s="112">
        <f>G1831/Overview!$F$19</f>
        <v>5.3818116578113955</v>
      </c>
      <c r="X1831" s="60">
        <f>G1831^3*(1+H1831*Overview!$F$38)</f>
        <v>60.88449338223888</v>
      </c>
      <c r="Y1831" s="61">
        <f>G1831^3*Overview!$F$42*(1+Overview!$F$38*H1831)+I1831*Overview!$F$39/Overview!$F$40</f>
        <v>5.54856157598444</v>
      </c>
    </row>
    <row r="1832" spans="1:25">
      <c r="A1832" s="34">
        <v>1829</v>
      </c>
      <c r="B1832">
        <v>1</v>
      </c>
      <c r="C1832">
        <v>24</v>
      </c>
      <c r="D1832" s="149">
        <f t="shared" si="170"/>
        <v>178.09744310451387</v>
      </c>
      <c r="E1832" s="125">
        <f>B1832/(B1832+Overview!$F$22)</f>
        <v>0.58823529411764708</v>
      </c>
      <c r="F1832" s="118">
        <f>EXP(Overview!$F$21/Overview!$F$5-Overview!$F$21/('='!C1832+273.15))</f>
        <v>1.2060497570954571</v>
      </c>
      <c r="G1832" s="77">
        <f t="shared" si="171"/>
        <v>3.64536056458812</v>
      </c>
      <c r="H1832" s="115">
        <f t="shared" si="172"/>
        <v>0.58823529411764708</v>
      </c>
      <c r="I1832" s="80">
        <f>IF((A1832-Overview!$F$43)/365=ROUND((A1832-Overview!$F$43)/365,0),I1831*0.05,I1831+U1831)</f>
        <v>1661.2408023897988</v>
      </c>
      <c r="J1832" s="70">
        <f>IF(D1832&lt;Overview!$F$16,1,'='!G1832/Overview!$F$26)</f>
        <v>157.80781664883636</v>
      </c>
      <c r="K1832" s="71">
        <f>IF(D1832&lt;Overview!$F$17,'='!G1832/Overview!$F$26,Overview!$F$33)</f>
        <v>9.1428571428571423</v>
      </c>
      <c r="L1832" s="72">
        <f t="shared" si="173"/>
        <v>9.1428571428571423</v>
      </c>
      <c r="M1832" s="81">
        <f>MIN(1,Overview!$F$44*F1832*(G1832-Overview!$F$25)^2+0.2)</f>
        <v>1</v>
      </c>
      <c r="N1832" s="48">
        <f>L1832*F1832*Overview!$F$8</f>
        <v>0.12482270400293095</v>
      </c>
      <c r="O1832" s="48">
        <f>F1832*Overview!$F$6</f>
        <v>2.3686817229354781E-3</v>
      </c>
      <c r="P1832" s="122">
        <f>N1832*(H1832/G1832-(1+Overview!$F$35/'='!G1832)/(Overview!$F$37*Overview!$F$33))/('='!H1832+Overview!$F$36)</f>
        <v>2.1317921799254532E-4</v>
      </c>
      <c r="Q1832" s="128">
        <f>(N1832/G1832-P1832)*H1832*Overview!$F$29*'='!G1832^3</f>
        <v>877.83232682413075</v>
      </c>
      <c r="R1832" s="57">
        <f t="shared" si="168"/>
        <v>0</v>
      </c>
      <c r="S1832" s="58">
        <f t="shared" si="169"/>
        <v>2.5903837148658629E-4</v>
      </c>
      <c r="T1832" s="58">
        <f>IF(D1832&lt;Overview!$F$18,(1-Overview!$F$9)*'='!Q1832-'='!D1832*'='!O1832,0)</f>
        <v>0</v>
      </c>
      <c r="U1832" s="54">
        <f>IF(D1832&gt;=Overview!$F$18,(1-Overview!$F$9)*'='!Q1832-Overview!$F$18*'='!O1832,0)</f>
        <v>74.371820712284119</v>
      </c>
      <c r="V1832" s="2"/>
      <c r="W1832" s="112">
        <f>G1832/Overview!$F$19</f>
        <v>5.3821948391969876</v>
      </c>
      <c r="X1832" s="60">
        <f>G1832^3*(1+H1832*Overview!$F$38)</f>
        <v>60.897499113649395</v>
      </c>
      <c r="Y1832" s="61">
        <f>G1832^3*Overview!$F$42*(1+Overview!$F$38*H1832)+I1832*Overview!$F$39/Overview!$F$40</f>
        <v>5.5529633841868389</v>
      </c>
    </row>
    <row r="1833" spans="1:25">
      <c r="A1833" s="34">
        <v>1830</v>
      </c>
      <c r="B1833">
        <v>1</v>
      </c>
      <c r="C1833">
        <v>24</v>
      </c>
      <c r="D1833" s="149">
        <f t="shared" si="170"/>
        <v>178.09744310451387</v>
      </c>
      <c r="E1833" s="125">
        <f>B1833/(B1833+Overview!$F$22)</f>
        <v>0.58823529411764708</v>
      </c>
      <c r="F1833" s="118">
        <f>EXP(Overview!$F$21/Overview!$F$5-Overview!$F$21/('='!C1833+273.15))</f>
        <v>1.2060497570954571</v>
      </c>
      <c r="G1833" s="77">
        <f t="shared" si="171"/>
        <v>3.6456196029596066</v>
      </c>
      <c r="H1833" s="115">
        <f t="shared" si="172"/>
        <v>0.58823529411764708</v>
      </c>
      <c r="I1833" s="80">
        <f>IF((A1833-Overview!$F$43)/365=ROUND((A1833-Overview!$F$43)/365,0),I1832*0.05,I1832+U1832)</f>
        <v>1735.6126231020828</v>
      </c>
      <c r="J1833" s="70">
        <f>IF(D1833&lt;Overview!$F$16,1,'='!G1833/Overview!$F$26)</f>
        <v>157.81903043115182</v>
      </c>
      <c r="K1833" s="71">
        <f>IF(D1833&lt;Overview!$F$17,'='!G1833/Overview!$F$26,Overview!$F$33)</f>
        <v>9.1428571428571423</v>
      </c>
      <c r="L1833" s="72">
        <f t="shared" si="173"/>
        <v>9.1428571428571423</v>
      </c>
      <c r="M1833" s="81">
        <f>MIN(1,Overview!$F$44*F1833*(G1833-Overview!$F$25)^2+0.2)</f>
        <v>1</v>
      </c>
      <c r="N1833" s="48">
        <f>L1833*F1833*Overview!$F$8</f>
        <v>0.12482270400293095</v>
      </c>
      <c r="O1833" s="48">
        <f>F1833*Overview!$F$6</f>
        <v>2.3686817229354781E-3</v>
      </c>
      <c r="P1833" s="122">
        <f>N1833*(H1833/G1833-(1+Overview!$F$35/'='!G1833)/(Overview!$F$37*Overview!$F$33))/('='!H1833+Overview!$F$36)</f>
        <v>2.1276129595016477E-4</v>
      </c>
      <c r="Q1833" s="128">
        <f>(N1833/G1833-P1833)*H1833*Overview!$F$29*'='!G1833^3</f>
        <v>877.96748095909072</v>
      </c>
      <c r="R1833" s="57">
        <f t="shared" si="168"/>
        <v>0</v>
      </c>
      <c r="S1833" s="58">
        <f t="shared" si="169"/>
        <v>2.5854891708900369E-4</v>
      </c>
      <c r="T1833" s="58">
        <f>IF(D1833&lt;Overview!$F$18,(1-Overview!$F$9)*'='!Q1833-'='!D1833*'='!O1833,0)</f>
        <v>0</v>
      </c>
      <c r="U1833" s="54">
        <f>IF(D1833&gt;=Overview!$F$18,(1-Overview!$F$9)*'='!Q1833-Overview!$F$18*'='!O1833,0)</f>
        <v>74.383335844582703</v>
      </c>
      <c r="V1833" s="2"/>
      <c r="W1833" s="112">
        <f>G1833/Overview!$F$19</f>
        <v>5.3825772965592895</v>
      </c>
      <c r="X1833" s="60">
        <f>G1833^3*(1+H1833*Overview!$F$38)</f>
        <v>60.910482117413302</v>
      </c>
      <c r="Y1833" s="61">
        <f>G1833^3*Overview!$F$42*(1+Overview!$F$38*H1833)+I1833*Overview!$F$39/Overview!$F$40</f>
        <v>5.5573636481892699</v>
      </c>
    </row>
    <row r="1834" spans="1:25">
      <c r="A1834" s="34">
        <v>1831</v>
      </c>
      <c r="B1834">
        <v>1</v>
      </c>
      <c r="C1834">
        <v>24</v>
      </c>
      <c r="D1834" s="149">
        <f t="shared" si="170"/>
        <v>178.09744310451387</v>
      </c>
      <c r="E1834" s="125">
        <f>B1834/(B1834+Overview!$F$22)</f>
        <v>0.58823529411764708</v>
      </c>
      <c r="F1834" s="118">
        <f>EXP(Overview!$F$21/Overview!$F$5-Overview!$F$21/('='!C1834+273.15))</f>
        <v>1.2060497570954571</v>
      </c>
      <c r="G1834" s="77">
        <f t="shared" si="171"/>
        <v>3.6458781518766958</v>
      </c>
      <c r="H1834" s="115">
        <f t="shared" si="172"/>
        <v>0.58823529411764708</v>
      </c>
      <c r="I1834" s="80">
        <f>IF((A1834-Overview!$F$43)/365=ROUND((A1834-Overview!$F$43)/365,0),I1833*0.05,I1833+U1833)</f>
        <v>1809.9959589466655</v>
      </c>
      <c r="J1834" s="70">
        <f>IF(D1834&lt;Overview!$F$16,1,'='!G1834/Overview!$F$26)</f>
        <v>157.83022302496519</v>
      </c>
      <c r="K1834" s="71">
        <f>IF(D1834&lt;Overview!$F$17,'='!G1834/Overview!$F$26,Overview!$F$33)</f>
        <v>9.1428571428571423</v>
      </c>
      <c r="L1834" s="72">
        <f t="shared" si="173"/>
        <v>9.1428571428571423</v>
      </c>
      <c r="M1834" s="81">
        <f>MIN(1,Overview!$F$44*F1834*(G1834-Overview!$F$25)^2+0.2)</f>
        <v>1</v>
      </c>
      <c r="N1834" s="48">
        <f>L1834*F1834*Overview!$F$8</f>
        <v>0.12482270400293095</v>
      </c>
      <c r="O1834" s="48">
        <f>F1834*Overview!$F$6</f>
        <v>2.3686817229354781E-3</v>
      </c>
      <c r="P1834" s="122">
        <f>N1834*(H1834/G1834-(1+Overview!$F$35/'='!G1834)/(Overview!$F$37*Overview!$F$33))/('='!H1834+Overview!$F$36)</f>
        <v>2.1234422279195323E-4</v>
      </c>
      <c r="Q1834" s="128">
        <f>(N1834/G1834-P1834)*H1834*Overview!$F$29*'='!G1834^3</f>
        <v>878.10239150519806</v>
      </c>
      <c r="R1834" s="57">
        <f t="shared" si="168"/>
        <v>0</v>
      </c>
      <c r="S1834" s="58">
        <f t="shared" si="169"/>
        <v>2.5806038751813992E-4</v>
      </c>
      <c r="T1834" s="58">
        <f>IF(D1834&lt;Overview!$F$18,(1-Overview!$F$9)*'='!Q1834-'='!D1834*'='!O1834,0)</f>
        <v>0</v>
      </c>
      <c r="U1834" s="54">
        <f>IF(D1834&gt;=Overview!$F$18,(1-Overview!$F$9)*'='!Q1834-Overview!$F$18*'='!O1834,0)</f>
        <v>74.394830223111057</v>
      </c>
      <c r="V1834" s="2"/>
      <c r="W1834" s="112">
        <f>G1834/Overview!$F$19</f>
        <v>5.3829590312663456</v>
      </c>
      <c r="X1834" s="60">
        <f>G1834^3*(1+H1834*Overview!$F$38)</f>
        <v>60.923442429633049</v>
      </c>
      <c r="Y1834" s="61">
        <f>G1834^3*Overview!$F$42*(1+Overview!$F$38*H1834)+I1834*Overview!$F$39/Overview!$F$40</f>
        <v>5.5617623703375667</v>
      </c>
    </row>
    <row r="1835" spans="1:25">
      <c r="A1835" s="34">
        <v>1832</v>
      </c>
      <c r="B1835">
        <v>1</v>
      </c>
      <c r="C1835">
        <v>24</v>
      </c>
      <c r="D1835" s="149">
        <f t="shared" si="170"/>
        <v>178.09744310451387</v>
      </c>
      <c r="E1835" s="125">
        <f>B1835/(B1835+Overview!$F$22)</f>
        <v>0.58823529411764708</v>
      </c>
      <c r="F1835" s="118">
        <f>EXP(Overview!$F$21/Overview!$F$5-Overview!$F$21/('='!C1835+273.15))</f>
        <v>1.2060497570954571</v>
      </c>
      <c r="G1835" s="77">
        <f t="shared" si="171"/>
        <v>3.646136212264214</v>
      </c>
      <c r="H1835" s="115">
        <f t="shared" si="172"/>
        <v>0.58823529411764708</v>
      </c>
      <c r="I1835" s="80">
        <f>IF((A1835-Overview!$F$43)/365=ROUND((A1835-Overview!$F$43)/365,0),I1834*0.05,I1834+U1834)</f>
        <v>1884.3907891697766</v>
      </c>
      <c r="J1835" s="70">
        <f>IF(D1835&lt;Overview!$F$16,1,'='!G1835/Overview!$F$26)</f>
        <v>157.84139447031231</v>
      </c>
      <c r="K1835" s="71">
        <f>IF(D1835&lt;Overview!$F$17,'='!G1835/Overview!$F$26,Overview!$F$33)</f>
        <v>9.1428571428571423</v>
      </c>
      <c r="L1835" s="72">
        <f t="shared" si="173"/>
        <v>9.1428571428571423</v>
      </c>
      <c r="M1835" s="81">
        <f>MIN(1,Overview!$F$44*F1835*(G1835-Overview!$F$25)^2+0.2)</f>
        <v>1</v>
      </c>
      <c r="N1835" s="48">
        <f>L1835*F1835*Overview!$F$8</f>
        <v>0.12482270400293095</v>
      </c>
      <c r="O1835" s="48">
        <f>F1835*Overview!$F$6</f>
        <v>2.3686817229354781E-3</v>
      </c>
      <c r="P1835" s="122">
        <f>N1835*(H1835/G1835-(1+Overview!$F$35/'='!G1835)/(Overview!$F$37*Overview!$F$33))/('='!H1835+Overview!$F$36)</f>
        <v>2.119279966778156E-4</v>
      </c>
      <c r="Q1835" s="128">
        <f>(N1835/G1835-P1835)*H1835*Overview!$F$29*'='!G1835^3</f>
        <v>878.23705887853112</v>
      </c>
      <c r="R1835" s="57">
        <f t="shared" si="168"/>
        <v>0</v>
      </c>
      <c r="S1835" s="58">
        <f t="shared" si="169"/>
        <v>2.5757278102653118E-4</v>
      </c>
      <c r="T1835" s="58">
        <f>IF(D1835&lt;Overview!$F$18,(1-Overview!$F$9)*'='!Q1835-'='!D1835*'='!O1835,0)</f>
        <v>0</v>
      </c>
      <c r="U1835" s="54">
        <f>IF(D1835&gt;=Overview!$F$18,(1-Overview!$F$9)*'='!Q1835-Overview!$F$18*'='!O1835,0)</f>
        <v>74.406303883319026</v>
      </c>
      <c r="V1835" s="2"/>
      <c r="W1835" s="112">
        <f>G1835/Overview!$F$19</f>
        <v>5.3833400446836173</v>
      </c>
      <c r="X1835" s="60">
        <f>G1835^3*(1+H1835*Overview!$F$38)</f>
        <v>60.936380086367933</v>
      </c>
      <c r="Y1835" s="61">
        <f>G1835^3*Overview!$F$42*(1+Overview!$F$38*H1835)+I1835*Overview!$F$39/Overview!$F$40</f>
        <v>5.5661595529752184</v>
      </c>
    </row>
    <row r="1836" spans="1:25">
      <c r="A1836" s="34">
        <v>1833</v>
      </c>
      <c r="B1836">
        <v>1</v>
      </c>
      <c r="C1836">
        <v>24</v>
      </c>
      <c r="D1836" s="149">
        <f t="shared" si="170"/>
        <v>178.09744310451387</v>
      </c>
      <c r="E1836" s="125">
        <f>B1836/(B1836+Overview!$F$22)</f>
        <v>0.58823529411764708</v>
      </c>
      <c r="F1836" s="118">
        <f>EXP(Overview!$F$21/Overview!$F$5-Overview!$F$21/('='!C1836+273.15))</f>
        <v>1.2060497570954571</v>
      </c>
      <c r="G1836" s="77">
        <f t="shared" si="171"/>
        <v>3.6463937850452406</v>
      </c>
      <c r="H1836" s="115">
        <f t="shared" si="172"/>
        <v>0.58823529411764708</v>
      </c>
      <c r="I1836" s="80">
        <f>IF((A1836-Overview!$F$43)/365=ROUND((A1836-Overview!$F$43)/365,0),I1835*0.05,I1835+U1835)</f>
        <v>1958.7970930530955</v>
      </c>
      <c r="J1836" s="70">
        <f>IF(D1836&lt;Overview!$F$16,1,'='!G1836/Overview!$F$26)</f>
        <v>157.85254480715327</v>
      </c>
      <c r="K1836" s="71">
        <f>IF(D1836&lt;Overview!$F$17,'='!G1836/Overview!$F$26,Overview!$F$33)</f>
        <v>9.1428571428571423</v>
      </c>
      <c r="L1836" s="72">
        <f t="shared" si="173"/>
        <v>9.1428571428571423</v>
      </c>
      <c r="M1836" s="81">
        <f>MIN(1,Overview!$F$44*F1836*(G1836-Overview!$F$25)^2+0.2)</f>
        <v>1</v>
      </c>
      <c r="N1836" s="48">
        <f>L1836*F1836*Overview!$F$8</f>
        <v>0.12482270400293095</v>
      </c>
      <c r="O1836" s="48">
        <f>F1836*Overview!$F$6</f>
        <v>2.3686817229354781E-3</v>
      </c>
      <c r="P1836" s="122">
        <f>N1836*(H1836/G1836-(1+Overview!$F$35/'='!G1836)/(Overview!$F$37*Overview!$F$33))/('='!H1836+Overview!$F$36)</f>
        <v>2.1151261577209815E-4</v>
      </c>
      <c r="Q1836" s="128">
        <f>(N1836/G1836-P1836)*H1836*Overview!$F$29*'='!G1836^3</f>
        <v>878.37148349454753</v>
      </c>
      <c r="R1836" s="57">
        <f t="shared" si="168"/>
        <v>0</v>
      </c>
      <c r="S1836" s="58">
        <f t="shared" si="169"/>
        <v>2.5708609587001355E-4</v>
      </c>
      <c r="T1836" s="58">
        <f>IF(D1836&lt;Overview!$F$18,(1-Overview!$F$9)*'='!Q1836-'='!D1836*'='!O1836,0)</f>
        <v>0</v>
      </c>
      <c r="U1836" s="54">
        <f>IF(D1836&gt;=Overview!$F$18,(1-Overview!$F$9)*'='!Q1836-Overview!$F$18*'='!O1836,0)</f>
        <v>74.417756860603632</v>
      </c>
      <c r="V1836" s="2"/>
      <c r="W1836" s="112">
        <f>G1836/Overview!$F$19</f>
        <v>5.383720338173986</v>
      </c>
      <c r="X1836" s="60">
        <f>G1836^3*(1+H1836*Overview!$F$38)</f>
        <v>60.949295123634123</v>
      </c>
      <c r="Y1836" s="61">
        <f>G1836^3*Overview!$F$42*(1+Overview!$F$38*H1836)+I1836*Overview!$F$39/Overview!$F$40</f>
        <v>5.5705551984433779</v>
      </c>
    </row>
    <row r="1837" spans="1:25">
      <c r="A1837" s="34">
        <v>1834</v>
      </c>
      <c r="B1837">
        <v>1</v>
      </c>
      <c r="C1837">
        <v>24</v>
      </c>
      <c r="D1837" s="149">
        <f t="shared" si="170"/>
        <v>178.09744310451387</v>
      </c>
      <c r="E1837" s="125">
        <f>B1837/(B1837+Overview!$F$22)</f>
        <v>0.58823529411764708</v>
      </c>
      <c r="F1837" s="118">
        <f>EXP(Overview!$F$21/Overview!$F$5-Overview!$F$21/('='!C1837+273.15))</f>
        <v>1.2060497570954571</v>
      </c>
      <c r="G1837" s="77">
        <f t="shared" si="171"/>
        <v>3.6466508711411105</v>
      </c>
      <c r="H1837" s="115">
        <f t="shared" si="172"/>
        <v>0.58823529411764708</v>
      </c>
      <c r="I1837" s="80">
        <f>IF((A1837-Overview!$F$43)/365=ROUND((A1837-Overview!$F$43)/365,0),I1836*0.05,I1836+U1836)</f>
        <v>2033.2148499136993</v>
      </c>
      <c r="J1837" s="70">
        <f>IF(D1837&lt;Overview!$F$16,1,'='!G1837/Overview!$F$26)</f>
        <v>157.86367407537276</v>
      </c>
      <c r="K1837" s="71">
        <f>IF(D1837&lt;Overview!$F$17,'='!G1837/Overview!$F$26,Overview!$F$33)</f>
        <v>9.1428571428571423</v>
      </c>
      <c r="L1837" s="72">
        <f t="shared" si="173"/>
        <v>9.1428571428571423</v>
      </c>
      <c r="M1837" s="81">
        <f>MIN(1,Overview!$F$44*F1837*(G1837-Overview!$F$25)^2+0.2)</f>
        <v>1</v>
      </c>
      <c r="N1837" s="48">
        <f>L1837*F1837*Overview!$F$8</f>
        <v>0.12482270400293095</v>
      </c>
      <c r="O1837" s="48">
        <f>F1837*Overview!$F$6</f>
        <v>2.3686817229354781E-3</v>
      </c>
      <c r="P1837" s="122">
        <f>N1837*(H1837/G1837-(1+Overview!$F$35/'='!G1837)/(Overview!$F$37*Overview!$F$33))/('='!H1837+Overview!$F$36)</f>
        <v>2.1109807824357821E-4</v>
      </c>
      <c r="Q1837" s="128">
        <f>(N1837/G1837-P1837)*H1837*Overview!$F$29*'='!G1837^3</f>
        <v>878.5056657680849</v>
      </c>
      <c r="R1837" s="57">
        <f t="shared" si="168"/>
        <v>0</v>
      </c>
      <c r="S1837" s="58">
        <f t="shared" si="169"/>
        <v>2.566003303077196E-4</v>
      </c>
      <c r="T1837" s="58">
        <f>IF(D1837&lt;Overview!$F$18,(1-Overview!$F$9)*'='!Q1837-'='!D1837*'='!O1837,0)</f>
        <v>0</v>
      </c>
      <c r="U1837" s="54">
        <f>IF(D1837&gt;=Overview!$F$18,(1-Overview!$F$9)*'='!Q1837-Overview!$F$18*'='!O1837,0)</f>
        <v>74.429189190309003</v>
      </c>
      <c r="V1837" s="2"/>
      <c r="W1837" s="112">
        <f>G1837/Overview!$F$19</f>
        <v>5.3840999130977565</v>
      </c>
      <c r="X1837" s="60">
        <f>G1837^3*(1+H1837*Overview!$F$38)</f>
        <v>60.962187577404677</v>
      </c>
      <c r="Y1837" s="61">
        <f>G1837^3*Overview!$F$42*(1+Overview!$F$38*H1837)+I1837*Overview!$F$39/Overview!$F$40</f>
        <v>5.5749493090808517</v>
      </c>
    </row>
    <row r="1838" spans="1:25">
      <c r="A1838" s="34">
        <v>1835</v>
      </c>
      <c r="B1838">
        <v>1</v>
      </c>
      <c r="C1838">
        <v>24</v>
      </c>
      <c r="D1838" s="149">
        <f t="shared" si="170"/>
        <v>178.09744310451387</v>
      </c>
      <c r="E1838" s="125">
        <f>B1838/(B1838+Overview!$F$22)</f>
        <v>0.58823529411764708</v>
      </c>
      <c r="F1838" s="118">
        <f>EXP(Overview!$F$21/Overview!$F$5-Overview!$F$21/('='!C1838+273.15))</f>
        <v>1.2060497570954571</v>
      </c>
      <c r="G1838" s="77">
        <f t="shared" si="171"/>
        <v>3.646907471471418</v>
      </c>
      <c r="H1838" s="115">
        <f t="shared" si="172"/>
        <v>0.58823529411764708</v>
      </c>
      <c r="I1838" s="80">
        <f>IF((A1838-Overview!$F$43)/365=ROUND((A1838-Overview!$F$43)/365,0),I1837*0.05,I1837+U1837)</f>
        <v>2107.6440391040082</v>
      </c>
      <c r="J1838" s="70">
        <f>IF(D1838&lt;Overview!$F$16,1,'='!G1838/Overview!$F$26)</f>
        <v>157.87478231478002</v>
      </c>
      <c r="K1838" s="71">
        <f>IF(D1838&lt;Overview!$F$17,'='!G1838/Overview!$F$26,Overview!$F$33)</f>
        <v>9.1428571428571423</v>
      </c>
      <c r="L1838" s="72">
        <f t="shared" si="173"/>
        <v>9.1428571428571423</v>
      </c>
      <c r="M1838" s="81">
        <f>MIN(1,Overview!$F$44*F1838*(G1838-Overview!$F$25)^2+0.2)</f>
        <v>1</v>
      </c>
      <c r="N1838" s="48">
        <f>L1838*F1838*Overview!$F$8</f>
        <v>0.12482270400293095</v>
      </c>
      <c r="O1838" s="48">
        <f>F1838*Overview!$F$6</f>
        <v>2.3686817229354781E-3</v>
      </c>
      <c r="P1838" s="122">
        <f>N1838*(H1838/G1838-(1+Overview!$F$35/'='!G1838)/(Overview!$F$37*Overview!$F$33))/('='!H1838+Overview!$F$36)</f>
        <v>2.1068438226545116E-4</v>
      </c>
      <c r="Q1838" s="128">
        <f>(N1838/G1838-P1838)*H1838*Overview!$F$29*'='!G1838^3</f>
        <v>878.63960611335926</v>
      </c>
      <c r="R1838" s="57">
        <f t="shared" si="168"/>
        <v>0</v>
      </c>
      <c r="S1838" s="58">
        <f t="shared" si="169"/>
        <v>2.5611548260207138E-4</v>
      </c>
      <c r="T1838" s="58">
        <f>IF(D1838&lt;Overview!$F$18,(1-Overview!$F$9)*'='!Q1838-'='!D1838*'='!O1838,0)</f>
        <v>0</v>
      </c>
      <c r="U1838" s="54">
        <f>IF(D1838&gt;=Overview!$F$18,(1-Overview!$F$9)*'='!Q1838-Overview!$F$18*'='!O1838,0)</f>
        <v>74.440600907726392</v>
      </c>
      <c r="V1838" s="2"/>
      <c r="W1838" s="112">
        <f>G1838/Overview!$F$19</f>
        <v>5.3844787708126649</v>
      </c>
      <c r="X1838" s="60">
        <f>G1838^3*(1+H1838*Overview!$F$38)</f>
        <v>60.975057483609447</v>
      </c>
      <c r="Y1838" s="61">
        <f>G1838^3*Overview!$F$42*(1+Overview!$F$38*H1838)+I1838*Overview!$F$39/Overview!$F$40</f>
        <v>5.5793418872240963</v>
      </c>
    </row>
    <row r="1839" spans="1:25">
      <c r="A1839" s="34">
        <v>1836</v>
      </c>
      <c r="B1839">
        <v>1</v>
      </c>
      <c r="C1839">
        <v>24</v>
      </c>
      <c r="D1839" s="149">
        <f t="shared" si="170"/>
        <v>178.09744310451387</v>
      </c>
      <c r="E1839" s="125">
        <f>B1839/(B1839+Overview!$F$22)</f>
        <v>0.58823529411764708</v>
      </c>
      <c r="F1839" s="118">
        <f>EXP(Overview!$F$21/Overview!$F$5-Overview!$F$21/('='!C1839+273.15))</f>
        <v>1.2060497570954571</v>
      </c>
      <c r="G1839" s="77">
        <f t="shared" si="171"/>
        <v>3.64716358695402</v>
      </c>
      <c r="H1839" s="115">
        <f t="shared" si="172"/>
        <v>0.58823529411764708</v>
      </c>
      <c r="I1839" s="80">
        <f>IF((A1839-Overview!$F$43)/365=ROUND((A1839-Overview!$F$43)/365,0),I1838*0.05,I1838+U1838)</f>
        <v>2182.0846400117348</v>
      </c>
      <c r="J1839" s="70">
        <f>IF(D1839&lt;Overview!$F$16,1,'='!G1839/Overview!$F$26)</f>
        <v>157.88586956510909</v>
      </c>
      <c r="K1839" s="71">
        <f>IF(D1839&lt;Overview!$F$17,'='!G1839/Overview!$F$26,Overview!$F$33)</f>
        <v>9.1428571428571423</v>
      </c>
      <c r="L1839" s="72">
        <f t="shared" si="173"/>
        <v>9.1428571428571423</v>
      </c>
      <c r="M1839" s="81">
        <f>MIN(1,Overview!$F$44*F1839*(G1839-Overview!$F$25)^2+0.2)</f>
        <v>1</v>
      </c>
      <c r="N1839" s="48">
        <f>L1839*F1839*Overview!$F$8</f>
        <v>0.12482270400293095</v>
      </c>
      <c r="O1839" s="48">
        <f>F1839*Overview!$F$6</f>
        <v>2.3686817229354781E-3</v>
      </c>
      <c r="P1839" s="122">
        <f>N1839*(H1839/G1839-(1+Overview!$F$35/'='!G1839)/(Overview!$F$37*Overview!$F$33))/('='!H1839+Overview!$F$36)</f>
        <v>2.1027152601531723E-4</v>
      </c>
      <c r="Q1839" s="128">
        <f>(N1839/G1839-P1839)*H1839*Overview!$F$29*'='!G1839^3</f>
        <v>878.7733049439687</v>
      </c>
      <c r="R1839" s="57">
        <f t="shared" si="168"/>
        <v>0</v>
      </c>
      <c r="S1839" s="58">
        <f t="shared" si="169"/>
        <v>2.5563155101877329E-4</v>
      </c>
      <c r="T1839" s="58">
        <f>IF(D1839&lt;Overview!$F$18,(1-Overview!$F$9)*'='!Q1839-'='!D1839*'='!O1839,0)</f>
        <v>0</v>
      </c>
      <c r="U1839" s="54">
        <f>IF(D1839&gt;=Overview!$F$18,(1-Overview!$F$9)*'='!Q1839-Overview!$F$18*'='!O1839,0)</f>
        <v>74.451992048094311</v>
      </c>
      <c r="V1839" s="2"/>
      <c r="W1839" s="112">
        <f>G1839/Overview!$F$19</f>
        <v>5.3848569126738814</v>
      </c>
      <c r="X1839" s="60">
        <f>G1839^3*(1+H1839*Overview!$F$38)</f>
        <v>60.98790487813519</v>
      </c>
      <c r="Y1839" s="61">
        <f>G1839^3*Overview!$F$42*(1+Overview!$F$38*H1839)+I1839*Overview!$F$39/Overview!$F$40</f>
        <v>5.5837329352072222</v>
      </c>
    </row>
    <row r="1840" spans="1:25">
      <c r="A1840" s="34">
        <v>1837</v>
      </c>
      <c r="B1840">
        <v>1</v>
      </c>
      <c r="C1840">
        <v>24</v>
      </c>
      <c r="D1840" s="149">
        <f t="shared" si="170"/>
        <v>178.09744310451387</v>
      </c>
      <c r="E1840" s="125">
        <f>B1840/(B1840+Overview!$F$22)</f>
        <v>0.58823529411764708</v>
      </c>
      <c r="F1840" s="118">
        <f>EXP(Overview!$F$21/Overview!$F$5-Overview!$F$21/('='!C1840+273.15))</f>
        <v>1.2060497570954571</v>
      </c>
      <c r="G1840" s="77">
        <f t="shared" si="171"/>
        <v>3.6474192185050387</v>
      </c>
      <c r="H1840" s="115">
        <f t="shared" si="172"/>
        <v>0.58823529411764708</v>
      </c>
      <c r="I1840" s="80">
        <f>IF((A1840-Overview!$F$43)/365=ROUND((A1840-Overview!$F$43)/365,0),I1839*0.05,I1839+U1839)</f>
        <v>2256.5366320598291</v>
      </c>
      <c r="J1840" s="70">
        <f>IF(D1840&lt;Overview!$F$16,1,'='!G1840/Overview!$F$26)</f>
        <v>157.89693586601899</v>
      </c>
      <c r="K1840" s="71">
        <f>IF(D1840&lt;Overview!$F$17,'='!G1840/Overview!$F$26,Overview!$F$33)</f>
        <v>9.1428571428571423</v>
      </c>
      <c r="L1840" s="72">
        <f t="shared" si="173"/>
        <v>9.1428571428571423</v>
      </c>
      <c r="M1840" s="81">
        <f>MIN(1,Overview!$F$44*F1840*(G1840-Overview!$F$25)^2+0.2)</f>
        <v>1</v>
      </c>
      <c r="N1840" s="48">
        <f>L1840*F1840*Overview!$F$8</f>
        <v>0.12482270400293095</v>
      </c>
      <c r="O1840" s="48">
        <f>F1840*Overview!$F$6</f>
        <v>2.3686817229354781E-3</v>
      </c>
      <c r="P1840" s="122">
        <f>N1840*(H1840/G1840-(1+Overview!$F$35/'='!G1840)/(Overview!$F$37*Overview!$F$33))/('='!H1840+Overview!$F$36)</f>
        <v>2.0985950767517028E-4</v>
      </c>
      <c r="Q1840" s="128">
        <f>(N1840/G1840-P1840)*H1840*Overview!$F$29*'='!G1840^3</f>
        <v>878.90676267289223</v>
      </c>
      <c r="R1840" s="57">
        <f t="shared" si="168"/>
        <v>0</v>
      </c>
      <c r="S1840" s="58">
        <f t="shared" si="169"/>
        <v>2.5514853382680727E-4</v>
      </c>
      <c r="T1840" s="58">
        <f>IF(D1840&lt;Overview!$F$18,(1-Overview!$F$9)*'='!Q1840-'='!D1840*'='!O1840,0)</f>
        <v>0</v>
      </c>
      <c r="U1840" s="54">
        <f>IF(D1840&gt;=Overview!$F$18,(1-Overview!$F$9)*'='!Q1840-Overview!$F$18*'='!O1840,0)</f>
        <v>74.463362646598597</v>
      </c>
      <c r="V1840" s="2"/>
      <c r="W1840" s="112">
        <f>G1840/Overview!$F$19</f>
        <v>5.3852343400340157</v>
      </c>
      <c r="X1840" s="60">
        <f>G1840^3*(1+H1840*Overview!$F$38)</f>
        <v>61.00072979682546</v>
      </c>
      <c r="Y1840" s="61">
        <f>G1840^3*Overview!$F$42*(1+Overview!$F$38*H1840)+I1840*Overview!$F$39/Overview!$F$40</f>
        <v>5.5881224553619822</v>
      </c>
    </row>
    <row r="1841" spans="1:25">
      <c r="A1841" s="34">
        <v>1838</v>
      </c>
      <c r="B1841">
        <v>1</v>
      </c>
      <c r="C1841">
        <v>24</v>
      </c>
      <c r="D1841" s="149">
        <f t="shared" si="170"/>
        <v>178.09744310451387</v>
      </c>
      <c r="E1841" s="125">
        <f>B1841/(B1841+Overview!$F$22)</f>
        <v>0.58823529411764708</v>
      </c>
      <c r="F1841" s="118">
        <f>EXP(Overview!$F$21/Overview!$F$5-Overview!$F$21/('='!C1841+273.15))</f>
        <v>1.2060497570954571</v>
      </c>
      <c r="G1841" s="77">
        <f t="shared" si="171"/>
        <v>3.6476743670388654</v>
      </c>
      <c r="H1841" s="115">
        <f t="shared" si="172"/>
        <v>0.58823529411764708</v>
      </c>
      <c r="I1841" s="80">
        <f>IF((A1841-Overview!$F$43)/365=ROUND((A1841-Overview!$F$43)/365,0),I1840*0.05,I1840+U1840)</f>
        <v>2330.9999947064275</v>
      </c>
      <c r="J1841" s="70">
        <f>IF(D1841&lt;Overview!$F$16,1,'='!G1841/Overview!$F$26)</f>
        <v>157.90798125709375</v>
      </c>
      <c r="K1841" s="71">
        <f>IF(D1841&lt;Overview!$F$17,'='!G1841/Overview!$F$26,Overview!$F$33)</f>
        <v>9.1428571428571423</v>
      </c>
      <c r="L1841" s="72">
        <f t="shared" si="173"/>
        <v>9.1428571428571423</v>
      </c>
      <c r="M1841" s="81">
        <f>MIN(1,Overview!$F$44*F1841*(G1841-Overview!$F$25)^2+0.2)</f>
        <v>1</v>
      </c>
      <c r="N1841" s="48">
        <f>L1841*F1841*Overview!$F$8</f>
        <v>0.12482270400293095</v>
      </c>
      <c r="O1841" s="48">
        <f>F1841*Overview!$F$6</f>
        <v>2.3686817229354781E-3</v>
      </c>
      <c r="P1841" s="122">
        <f>N1841*(H1841/G1841-(1+Overview!$F$35/'='!G1841)/(Overview!$F$37*Overview!$F$33))/('='!H1841+Overview!$F$36)</f>
        <v>2.0944832543138485E-4</v>
      </c>
      <c r="Q1841" s="128">
        <f>(N1841/G1841-P1841)*H1841*Overview!$F$29*'='!G1841^3</f>
        <v>879.03997971248987</v>
      </c>
      <c r="R1841" s="57">
        <f t="shared" si="168"/>
        <v>0</v>
      </c>
      <c r="S1841" s="58">
        <f t="shared" si="169"/>
        <v>2.5466642929842566E-4</v>
      </c>
      <c r="T1841" s="58">
        <f>IF(D1841&lt;Overview!$F$18,(1-Overview!$F$9)*'='!Q1841-'='!D1841*'='!O1841,0)</f>
        <v>0</v>
      </c>
      <c r="U1841" s="54">
        <f>IF(D1841&gt;=Overview!$F$18,(1-Overview!$F$9)*'='!Q1841-Overview!$F$18*'='!O1841,0)</f>
        <v>74.474712738372318</v>
      </c>
      <c r="V1841" s="2"/>
      <c r="W1841" s="112">
        <f>G1841/Overview!$F$19</f>
        <v>5.3856110542431201</v>
      </c>
      <c r="X1841" s="60">
        <f>G1841^3*(1+H1841*Overview!$F$38)</f>
        <v>61.013532275480642</v>
      </c>
      <c r="Y1841" s="61">
        <f>G1841^3*Overview!$F$42*(1+Overview!$F$38*H1841)+I1841*Overview!$F$39/Overview!$F$40</f>
        <v>5.5925104500177731</v>
      </c>
    </row>
    <row r="1842" spans="1:25">
      <c r="A1842" s="34">
        <v>1839</v>
      </c>
      <c r="B1842">
        <v>1</v>
      </c>
      <c r="C1842">
        <v>24</v>
      </c>
      <c r="D1842" s="149">
        <f t="shared" si="170"/>
        <v>178.09744310451387</v>
      </c>
      <c r="E1842" s="125">
        <f>B1842/(B1842+Overview!$F$22)</f>
        <v>0.58823529411764708</v>
      </c>
      <c r="F1842" s="118">
        <f>EXP(Overview!$F$21/Overview!$F$5-Overview!$F$21/('='!C1842+273.15))</f>
        <v>1.2060497570954571</v>
      </c>
      <c r="G1842" s="77">
        <f t="shared" si="171"/>
        <v>3.6479290334681638</v>
      </c>
      <c r="H1842" s="115">
        <f t="shared" si="172"/>
        <v>0.58823529411764708</v>
      </c>
      <c r="I1842" s="80">
        <f>IF((A1842-Overview!$F$43)/365=ROUND((A1842-Overview!$F$43)/365,0),I1841*0.05,I1841+U1841)</f>
        <v>2405.4747074447996</v>
      </c>
      <c r="J1842" s="70">
        <f>IF(D1842&lt;Overview!$F$16,1,'='!G1842/Overview!$F$26)</f>
        <v>157.91900577784259</v>
      </c>
      <c r="K1842" s="71">
        <f>IF(D1842&lt;Overview!$F$17,'='!G1842/Overview!$F$26,Overview!$F$33)</f>
        <v>9.1428571428571423</v>
      </c>
      <c r="L1842" s="72">
        <f t="shared" si="173"/>
        <v>9.1428571428571423</v>
      </c>
      <c r="M1842" s="81">
        <f>MIN(1,Overview!$F$44*F1842*(G1842-Overview!$F$25)^2+0.2)</f>
        <v>1</v>
      </c>
      <c r="N1842" s="48">
        <f>L1842*F1842*Overview!$F$8</f>
        <v>0.12482270400293095</v>
      </c>
      <c r="O1842" s="48">
        <f>F1842*Overview!$F$6</f>
        <v>2.3686817229354781E-3</v>
      </c>
      <c r="P1842" s="122">
        <f>N1842*(H1842/G1842-(1+Overview!$F$35/'='!G1842)/(Overview!$F$37*Overview!$F$33))/('='!H1842+Overview!$F$36)</f>
        <v>2.0903797747470483E-4</v>
      </c>
      <c r="Q1842" s="128">
        <f>(N1842/G1842-P1842)*H1842*Overview!$F$29*'='!G1842^3</f>
        <v>879.17295647450408</v>
      </c>
      <c r="R1842" s="57">
        <f t="shared" si="168"/>
        <v>0</v>
      </c>
      <c r="S1842" s="58">
        <f t="shared" si="169"/>
        <v>2.5418523570914657E-4</v>
      </c>
      <c r="T1842" s="58">
        <f>IF(D1842&lt;Overview!$F$18,(1-Overview!$F$9)*'='!Q1842-'='!D1842*'='!O1842,0)</f>
        <v>0</v>
      </c>
      <c r="U1842" s="54">
        <f>IF(D1842&gt;=Overview!$F$18,(1-Overview!$F$9)*'='!Q1842-Overview!$F$18*'='!O1842,0)</f>
        <v>74.486042358495922</v>
      </c>
      <c r="V1842" s="2"/>
      <c r="W1842" s="112">
        <f>G1842/Overview!$F$19</f>
        <v>5.3859870566486991</v>
      </c>
      <c r="X1842" s="60">
        <f>G1842^3*(1+H1842*Overview!$F$38)</f>
        <v>61.026312349857932</v>
      </c>
      <c r="Y1842" s="61">
        <f>G1842^3*Overview!$F$42*(1+Overview!$F$38*H1842)+I1842*Overview!$F$39/Overview!$F$40</f>
        <v>5.5968969215016333</v>
      </c>
    </row>
    <row r="1843" spans="1:25">
      <c r="A1843" s="34">
        <v>1840</v>
      </c>
      <c r="B1843">
        <v>1</v>
      </c>
      <c r="C1843">
        <v>24</v>
      </c>
      <c r="D1843" s="149">
        <f t="shared" si="170"/>
        <v>178.09744310451387</v>
      </c>
      <c r="E1843" s="125">
        <f>B1843/(B1843+Overview!$F$22)</f>
        <v>0.58823529411764708</v>
      </c>
      <c r="F1843" s="118">
        <f>EXP(Overview!$F$21/Overview!$F$5-Overview!$F$21/('='!C1843+273.15))</f>
        <v>1.2060497570954571</v>
      </c>
      <c r="G1843" s="77">
        <f t="shared" si="171"/>
        <v>3.6481832187038727</v>
      </c>
      <c r="H1843" s="115">
        <f t="shared" si="172"/>
        <v>0.58823529411764708</v>
      </c>
      <c r="I1843" s="80">
        <f>IF((A1843-Overview!$F$43)/365=ROUND((A1843-Overview!$F$43)/365,0),I1842*0.05,I1842+U1842)</f>
        <v>2479.9607498032956</v>
      </c>
      <c r="J1843" s="70">
        <f>IF(D1843&lt;Overview!$F$16,1,'='!G1843/Overview!$F$26)</f>
        <v>157.93000946770013</v>
      </c>
      <c r="K1843" s="71">
        <f>IF(D1843&lt;Overview!$F$17,'='!G1843/Overview!$F$26,Overview!$F$33)</f>
        <v>9.1428571428571423</v>
      </c>
      <c r="L1843" s="72">
        <f t="shared" si="173"/>
        <v>9.1428571428571423</v>
      </c>
      <c r="M1843" s="81">
        <f>MIN(1,Overview!$F$44*F1843*(G1843-Overview!$F$25)^2+0.2)</f>
        <v>1</v>
      </c>
      <c r="N1843" s="48">
        <f>L1843*F1843*Overview!$F$8</f>
        <v>0.12482270400293095</v>
      </c>
      <c r="O1843" s="48">
        <f>F1843*Overview!$F$6</f>
        <v>2.3686817229354781E-3</v>
      </c>
      <c r="P1843" s="122">
        <f>N1843*(H1843/G1843-(1+Overview!$F$35/'='!G1843)/(Overview!$F$37*Overview!$F$33))/('='!H1843+Overview!$F$36)</f>
        <v>2.0862846200022945E-4</v>
      </c>
      <c r="Q1843" s="128">
        <f>(N1843/G1843-P1843)*H1843*Overview!$F$29*'='!G1843^3</f>
        <v>879.30569337006</v>
      </c>
      <c r="R1843" s="57">
        <f t="shared" si="168"/>
        <v>0</v>
      </c>
      <c r="S1843" s="58">
        <f t="shared" si="169"/>
        <v>2.5370495133774523E-4</v>
      </c>
      <c r="T1843" s="58">
        <f>IF(D1843&lt;Overview!$F$18,(1-Overview!$F$9)*'='!Q1843-'='!D1843*'='!O1843,0)</f>
        <v>0</v>
      </c>
      <c r="U1843" s="54">
        <f>IF(D1843&gt;=Overview!$F$18,(1-Overview!$F$9)*'='!Q1843-Overview!$F$18*'='!O1843,0)</f>
        <v>74.49735154199729</v>
      </c>
      <c r="V1843" s="2"/>
      <c r="W1843" s="112">
        <f>G1843/Overview!$F$19</f>
        <v>5.3863623485957071</v>
      </c>
      <c r="X1843" s="60">
        <f>G1843^3*(1+H1843*Overview!$F$38)</f>
        <v>61.039070055671324</v>
      </c>
      <c r="Y1843" s="61">
        <f>G1843^3*Overview!$F$42*(1+Overview!$F$38*H1843)+I1843*Overview!$F$39/Overview!$F$40</f>
        <v>5.6012818721382347</v>
      </c>
    </row>
    <row r="1844" spans="1:25">
      <c r="A1844" s="34">
        <v>1841</v>
      </c>
      <c r="B1844">
        <v>1</v>
      </c>
      <c r="C1844">
        <v>24</v>
      </c>
      <c r="D1844" s="149">
        <f t="shared" si="170"/>
        <v>178.09744310451387</v>
      </c>
      <c r="E1844" s="125">
        <f>B1844/(B1844+Overview!$F$22)</f>
        <v>0.58823529411764708</v>
      </c>
      <c r="F1844" s="118">
        <f>EXP(Overview!$F$21/Overview!$F$5-Overview!$F$21/('='!C1844+273.15))</f>
        <v>1.2060497570954571</v>
      </c>
      <c r="G1844" s="77">
        <f t="shared" si="171"/>
        <v>3.6484369236552103</v>
      </c>
      <c r="H1844" s="115">
        <f t="shared" si="172"/>
        <v>0.58823529411764708</v>
      </c>
      <c r="I1844" s="80">
        <f>IF((A1844-Overview!$F$43)/365=ROUND((A1844-Overview!$F$43)/365,0),I1843*0.05,I1843+U1843)</f>
        <v>2554.458101345293</v>
      </c>
      <c r="J1844" s="70">
        <f>IF(D1844&lt;Overview!$F$16,1,'='!G1844/Overview!$F$26)</f>
        <v>157.94099236602642</v>
      </c>
      <c r="K1844" s="71">
        <f>IF(D1844&lt;Overview!$F$17,'='!G1844/Overview!$F$26,Overview!$F$33)</f>
        <v>9.1428571428571423</v>
      </c>
      <c r="L1844" s="72">
        <f t="shared" si="173"/>
        <v>9.1428571428571423</v>
      </c>
      <c r="M1844" s="81">
        <f>MIN(1,Overview!$F$44*F1844*(G1844-Overview!$F$25)^2+0.2)</f>
        <v>1</v>
      </c>
      <c r="N1844" s="48">
        <f>L1844*F1844*Overview!$F$8</f>
        <v>0.12482270400293095</v>
      </c>
      <c r="O1844" s="48">
        <f>F1844*Overview!$F$6</f>
        <v>2.3686817229354781E-3</v>
      </c>
      <c r="P1844" s="122">
        <f>N1844*(H1844/G1844-(1+Overview!$F$35/'='!G1844)/(Overview!$F$37*Overview!$F$33))/('='!H1844+Overview!$F$36)</f>
        <v>2.08219777207402E-4</v>
      </c>
      <c r="Q1844" s="128">
        <f>(N1844/G1844-P1844)*H1844*Overview!$F$29*'='!G1844^3</f>
        <v>879.43819080966682</v>
      </c>
      <c r="R1844" s="57">
        <f t="shared" si="168"/>
        <v>0</v>
      </c>
      <c r="S1844" s="58">
        <f t="shared" si="169"/>
        <v>2.5322557446624903E-4</v>
      </c>
      <c r="T1844" s="58">
        <f>IF(D1844&lt;Overview!$F$18,(1-Overview!$F$9)*'='!Q1844-'='!D1844*'='!O1844,0)</f>
        <v>0</v>
      </c>
      <c r="U1844" s="54">
        <f>IF(D1844&gt;=Overview!$F$18,(1-Overview!$F$9)*'='!Q1844-Overview!$F$18*'='!O1844,0)</f>
        <v>74.508640323851793</v>
      </c>
      <c r="V1844" s="2"/>
      <c r="W1844" s="112">
        <f>G1844/Overview!$F$19</f>
        <v>5.3867369314265616</v>
      </c>
      <c r="X1844" s="60">
        <f>G1844^3*(1+H1844*Overview!$F$38)</f>
        <v>61.051805428591649</v>
      </c>
      <c r="Y1844" s="61">
        <f>G1844^3*Overview!$F$42*(1+Overview!$F$38*H1844)+I1844*Overview!$F$39/Overview!$F$40</f>
        <v>5.6056653042498894</v>
      </c>
    </row>
    <row r="1845" spans="1:25">
      <c r="A1845" s="34">
        <v>1842</v>
      </c>
      <c r="B1845">
        <v>1</v>
      </c>
      <c r="C1845">
        <v>24</v>
      </c>
      <c r="D1845" s="149">
        <f t="shared" si="170"/>
        <v>178.09744310451387</v>
      </c>
      <c r="E1845" s="125">
        <f>B1845/(B1845+Overview!$F$22)</f>
        <v>0.58823529411764708</v>
      </c>
      <c r="F1845" s="118">
        <f>EXP(Overview!$F$21/Overview!$F$5-Overview!$F$21/('='!C1845+273.15))</f>
        <v>1.2060497570954571</v>
      </c>
      <c r="G1845" s="77">
        <f t="shared" si="171"/>
        <v>3.6486901492296764</v>
      </c>
      <c r="H1845" s="115">
        <f t="shared" si="172"/>
        <v>0.58823529411764708</v>
      </c>
      <c r="I1845" s="80">
        <f>IF((A1845-Overview!$F$43)/365=ROUND((A1845-Overview!$F$43)/365,0),I1844*0.05,I1844+U1844)</f>
        <v>2628.966741669145</v>
      </c>
      <c r="J1845" s="70">
        <f>IF(D1845&lt;Overview!$F$16,1,'='!G1845/Overview!$F$26)</f>
        <v>157.95195451210722</v>
      </c>
      <c r="K1845" s="71">
        <f>IF(D1845&lt;Overview!$F$17,'='!G1845/Overview!$F$26,Overview!$F$33)</f>
        <v>9.1428571428571423</v>
      </c>
      <c r="L1845" s="72">
        <f t="shared" si="173"/>
        <v>9.1428571428571423</v>
      </c>
      <c r="M1845" s="81">
        <f>MIN(1,Overview!$F$44*F1845*(G1845-Overview!$F$25)^2+0.2)</f>
        <v>1</v>
      </c>
      <c r="N1845" s="48">
        <f>L1845*F1845*Overview!$F$8</f>
        <v>0.12482270400293095</v>
      </c>
      <c r="O1845" s="48">
        <f>F1845*Overview!$F$6</f>
        <v>2.3686817229354781E-3</v>
      </c>
      <c r="P1845" s="122">
        <f>N1845*(H1845/G1845-(1+Overview!$F$35/'='!G1845)/(Overview!$F$37*Overview!$F$33))/('='!H1845+Overview!$F$36)</f>
        <v>2.078119212999989E-4</v>
      </c>
      <c r="Q1845" s="128">
        <f>(N1845/G1845-P1845)*H1845*Overview!$F$29*'='!G1845^3</f>
        <v>879.57044920321744</v>
      </c>
      <c r="R1845" s="57">
        <f t="shared" si="168"/>
        <v>0</v>
      </c>
      <c r="S1845" s="58">
        <f t="shared" si="169"/>
        <v>2.5274710337993292E-4</v>
      </c>
      <c r="T1845" s="58">
        <f>IF(D1845&lt;Overview!$F$18,(1-Overview!$F$9)*'='!Q1845-'='!D1845*'='!O1845,0)</f>
        <v>0</v>
      </c>
      <c r="U1845" s="54">
        <f>IF(D1845&gt;=Overview!$F$18,(1-Overview!$F$9)*'='!Q1845-Overview!$F$18*'='!O1845,0)</f>
        <v>74.519908738982309</v>
      </c>
      <c r="V1845" s="2"/>
      <c r="W1845" s="112">
        <f>G1845/Overview!$F$19</f>
        <v>5.3871108064811404</v>
      </c>
      <c r="X1845" s="60">
        <f>G1845^3*(1+H1845*Overview!$F$38)</f>
        <v>61.064518504246522</v>
      </c>
      <c r="Y1845" s="61">
        <f>G1845^3*Overview!$F$42*(1+Overview!$F$38*H1845)+I1845*Overview!$F$39/Overview!$F$40</f>
        <v>5.6100472201565363</v>
      </c>
    </row>
    <row r="1846" spans="1:25">
      <c r="A1846" s="34">
        <v>1843</v>
      </c>
      <c r="B1846">
        <v>1</v>
      </c>
      <c r="C1846">
        <v>24</v>
      </c>
      <c r="D1846" s="149">
        <f t="shared" si="170"/>
        <v>178.09744310451387</v>
      </c>
      <c r="E1846" s="125">
        <f>B1846/(B1846+Overview!$F$22)</f>
        <v>0.58823529411764708</v>
      </c>
      <c r="F1846" s="118">
        <f>EXP(Overview!$F$21/Overview!$F$5-Overview!$F$21/('='!C1846+273.15))</f>
        <v>1.2060497570954571</v>
      </c>
      <c r="G1846" s="77">
        <f t="shared" si="171"/>
        <v>3.6489428963330561</v>
      </c>
      <c r="H1846" s="115">
        <f t="shared" si="172"/>
        <v>0.58823529411764708</v>
      </c>
      <c r="I1846" s="80">
        <f>IF((A1846-Overview!$F$43)/365=ROUND((A1846-Overview!$F$43)/365,0),I1845*0.05,I1845+U1845)</f>
        <v>2703.4866504081274</v>
      </c>
      <c r="J1846" s="70">
        <f>IF(D1846&lt;Overview!$F$16,1,'='!G1846/Overview!$F$26)</f>
        <v>157.96289594515395</v>
      </c>
      <c r="K1846" s="71">
        <f>IF(D1846&lt;Overview!$F$17,'='!G1846/Overview!$F$26,Overview!$F$33)</f>
        <v>9.1428571428571423</v>
      </c>
      <c r="L1846" s="72">
        <f t="shared" si="173"/>
        <v>9.1428571428571423</v>
      </c>
      <c r="M1846" s="81">
        <f>MIN(1,Overview!$F$44*F1846*(G1846-Overview!$F$25)^2+0.2)</f>
        <v>1</v>
      </c>
      <c r="N1846" s="48">
        <f>L1846*F1846*Overview!$F$8</f>
        <v>0.12482270400293095</v>
      </c>
      <c r="O1846" s="48">
        <f>F1846*Overview!$F$6</f>
        <v>2.3686817229354781E-3</v>
      </c>
      <c r="P1846" s="122">
        <f>N1846*(H1846/G1846-(1+Overview!$F$35/'='!G1846)/(Overview!$F$37*Overview!$F$33))/('='!H1846+Overview!$F$36)</f>
        <v>2.0740489248611529E-4</v>
      </c>
      <c r="Q1846" s="128">
        <f>(N1846/G1846-P1846)*H1846*Overview!$F$29*'='!G1846^3</f>
        <v>879.70246895998844</v>
      </c>
      <c r="R1846" s="57">
        <f t="shared" si="168"/>
        <v>0</v>
      </c>
      <c r="S1846" s="58">
        <f t="shared" si="169"/>
        <v>2.5226953636731054E-4</v>
      </c>
      <c r="T1846" s="58">
        <f>IF(D1846&lt;Overview!$F$18,(1-Overview!$F$9)*'='!Q1846-'='!D1846*'='!O1846,0)</f>
        <v>0</v>
      </c>
      <c r="U1846" s="54">
        <f>IF(D1846&gt;=Overview!$F$18,(1-Overview!$F$9)*'='!Q1846-Overview!$F$18*'='!O1846,0)</f>
        <v>74.531156822259192</v>
      </c>
      <c r="V1846" s="2"/>
      <c r="W1846" s="112">
        <f>G1846/Overview!$F$19</f>
        <v>5.3874839750967904</v>
      </c>
      <c r="X1846" s="60">
        <f>G1846^3*(1+H1846*Overview!$F$38)</f>
        <v>61.077209318220355</v>
      </c>
      <c r="Y1846" s="61">
        <f>G1846^3*Overview!$F$42*(1+Overview!$F$38*H1846)+I1846*Overview!$F$39/Overview!$F$40</f>
        <v>5.6144276221757492</v>
      </c>
    </row>
    <row r="1847" spans="1:25">
      <c r="A1847" s="34">
        <v>1844</v>
      </c>
      <c r="B1847">
        <v>1</v>
      </c>
      <c r="C1847">
        <v>24</v>
      </c>
      <c r="D1847" s="149">
        <f t="shared" si="170"/>
        <v>178.09744310451387</v>
      </c>
      <c r="E1847" s="125">
        <f>B1847/(B1847+Overview!$F$22)</f>
        <v>0.58823529411764708</v>
      </c>
      <c r="F1847" s="118">
        <f>EXP(Overview!$F$21/Overview!$F$5-Overview!$F$21/('='!C1847+273.15))</f>
        <v>1.2060497570954571</v>
      </c>
      <c r="G1847" s="77">
        <f t="shared" si="171"/>
        <v>3.6491951658694233</v>
      </c>
      <c r="H1847" s="115">
        <f t="shared" si="172"/>
        <v>0.58823529411764708</v>
      </c>
      <c r="I1847" s="80">
        <f>IF((A1847-Overview!$F$43)/365=ROUND((A1847-Overview!$F$43)/365,0),I1846*0.05,I1846+U1846)</f>
        <v>2778.0178072303866</v>
      </c>
      <c r="J1847" s="70">
        <f>IF(D1847&lt;Overview!$F$16,1,'='!G1847/Overview!$F$26)</f>
        <v>157.97381670430406</v>
      </c>
      <c r="K1847" s="71">
        <f>IF(D1847&lt;Overview!$F$17,'='!G1847/Overview!$F$26,Overview!$F$33)</f>
        <v>9.1428571428571423</v>
      </c>
      <c r="L1847" s="72">
        <f t="shared" si="173"/>
        <v>9.1428571428571423</v>
      </c>
      <c r="M1847" s="81">
        <f>MIN(1,Overview!$F$44*F1847*(G1847-Overview!$F$25)^2+0.2)</f>
        <v>1</v>
      </c>
      <c r="N1847" s="48">
        <f>L1847*F1847*Overview!$F$8</f>
        <v>0.12482270400293095</v>
      </c>
      <c r="O1847" s="48">
        <f>F1847*Overview!$F$6</f>
        <v>2.3686817229354781E-3</v>
      </c>
      <c r="P1847" s="122">
        <f>N1847*(H1847/G1847-(1+Overview!$F$35/'='!G1847)/(Overview!$F$37*Overview!$F$33))/('='!H1847+Overview!$F$36)</f>
        <v>2.0699868897815416E-4</v>
      </c>
      <c r="Q1847" s="128">
        <f>(N1847/G1847-P1847)*H1847*Overview!$F$29*'='!G1847^3</f>
        <v>879.83425048864274</v>
      </c>
      <c r="R1847" s="57">
        <f t="shared" si="168"/>
        <v>0</v>
      </c>
      <c r="S1847" s="58">
        <f t="shared" si="169"/>
        <v>2.5179287172012949E-4</v>
      </c>
      <c r="T1847" s="58">
        <f>IF(D1847&lt;Overview!$F$18,(1-Overview!$F$9)*'='!Q1847-'='!D1847*'='!O1847,0)</f>
        <v>0</v>
      </c>
      <c r="U1847" s="54">
        <f>IF(D1847&gt;=Overview!$F$18,(1-Overview!$F$9)*'='!Q1847-Overview!$F$18*'='!O1847,0)</f>
        <v>74.542384608500541</v>
      </c>
      <c r="V1847" s="2"/>
      <c r="W1847" s="112">
        <f>G1847/Overview!$F$19</f>
        <v>5.3878564386083321</v>
      </c>
      <c r="X1847" s="60">
        <f>G1847^3*(1+H1847*Overview!$F$38)</f>
        <v>61.08987790605434</v>
      </c>
      <c r="Y1847" s="61">
        <f>G1847^3*Overview!$F$42*(1+Overview!$F$38*H1847)+I1847*Overview!$F$39/Overview!$F$40</f>
        <v>5.6188065126227196</v>
      </c>
    </row>
    <row r="1848" spans="1:25">
      <c r="A1848" s="34">
        <v>1845</v>
      </c>
      <c r="B1848">
        <v>1</v>
      </c>
      <c r="C1848">
        <v>24</v>
      </c>
      <c r="D1848" s="149">
        <f t="shared" si="170"/>
        <v>178.09744310451387</v>
      </c>
      <c r="E1848" s="125">
        <f>B1848/(B1848+Overview!$F$22)</f>
        <v>0.58823529411764708</v>
      </c>
      <c r="F1848" s="118">
        <f>EXP(Overview!$F$21/Overview!$F$5-Overview!$F$21/('='!C1848+273.15))</f>
        <v>1.2060497570954571</v>
      </c>
      <c r="G1848" s="77">
        <f t="shared" si="171"/>
        <v>3.6494469587411436</v>
      </c>
      <c r="H1848" s="115">
        <f t="shared" si="172"/>
        <v>0.58823529411764708</v>
      </c>
      <c r="I1848" s="80">
        <f>IF((A1848-Overview!$F$43)/365=ROUND((A1848-Overview!$F$43)/365,0),I1847*0.05,I1847+U1847)</f>
        <v>2852.560191838887</v>
      </c>
      <c r="J1848" s="70">
        <f>IF(D1848&lt;Overview!$F$16,1,'='!G1848/Overview!$F$26)</f>
        <v>157.98471682862095</v>
      </c>
      <c r="K1848" s="71">
        <f>IF(D1848&lt;Overview!$F$17,'='!G1848/Overview!$F$26,Overview!$F$33)</f>
        <v>9.1428571428571423</v>
      </c>
      <c r="L1848" s="72">
        <f t="shared" si="173"/>
        <v>9.1428571428571423</v>
      </c>
      <c r="M1848" s="81">
        <f>MIN(1,Overview!$F$44*F1848*(G1848-Overview!$F$25)^2+0.2)</f>
        <v>1</v>
      </c>
      <c r="N1848" s="48">
        <f>L1848*F1848*Overview!$F$8</f>
        <v>0.12482270400293095</v>
      </c>
      <c r="O1848" s="48">
        <f>F1848*Overview!$F$6</f>
        <v>2.3686817229354781E-3</v>
      </c>
      <c r="P1848" s="122">
        <f>N1848*(H1848/G1848-(1+Overview!$F$35/'='!G1848)/(Overview!$F$37*Overview!$F$33))/('='!H1848+Overview!$F$36)</f>
        <v>2.0659330899281403E-4</v>
      </c>
      <c r="Q1848" s="128">
        <f>(N1848/G1848-P1848)*H1848*Overview!$F$29*'='!G1848^3</f>
        <v>879.96579419722866</v>
      </c>
      <c r="R1848" s="57">
        <f t="shared" si="168"/>
        <v>0</v>
      </c>
      <c r="S1848" s="58">
        <f t="shared" si="169"/>
        <v>2.5131710773336485E-4</v>
      </c>
      <c r="T1848" s="58">
        <f>IF(D1848&lt;Overview!$F$18,(1-Overview!$F$9)*'='!Q1848-'='!D1848*'='!O1848,0)</f>
        <v>0</v>
      </c>
      <c r="U1848" s="54">
        <f>IF(D1848&gt;=Overview!$F$18,(1-Overview!$F$9)*'='!Q1848-Overview!$F$18*'='!O1848,0)</f>
        <v>74.553592132472062</v>
      </c>
      <c r="V1848" s="2"/>
      <c r="W1848" s="112">
        <f>G1848/Overview!$F$19</f>
        <v>5.388228198348064</v>
      </c>
      <c r="X1848" s="60">
        <f>G1848^3*(1+H1848*Overview!$F$38)</f>
        <v>61.102524303246483</v>
      </c>
      <c r="Y1848" s="61">
        <f>G1848^3*Overview!$F$42*(1+Overview!$F$38*H1848)+I1848*Overview!$F$39/Overview!$F$40</f>
        <v>5.6231838938102729</v>
      </c>
    </row>
    <row r="1849" spans="1:25">
      <c r="A1849" s="34">
        <v>1846</v>
      </c>
      <c r="B1849">
        <v>1</v>
      </c>
      <c r="C1849">
        <v>24</v>
      </c>
      <c r="D1849" s="149">
        <f t="shared" si="170"/>
        <v>178.09744310451387</v>
      </c>
      <c r="E1849" s="125">
        <f>B1849/(B1849+Overview!$F$22)</f>
        <v>0.58823529411764708</v>
      </c>
      <c r="F1849" s="118">
        <f>EXP(Overview!$F$21/Overview!$F$5-Overview!$F$21/('='!C1849+273.15))</f>
        <v>1.2060497570954571</v>
      </c>
      <c r="G1849" s="77">
        <f t="shared" si="171"/>
        <v>3.649698275848877</v>
      </c>
      <c r="H1849" s="115">
        <f t="shared" si="172"/>
        <v>0.58823529411764708</v>
      </c>
      <c r="I1849" s="80">
        <f>IF((A1849-Overview!$F$43)/365=ROUND((A1849-Overview!$F$43)/365,0),I1848*0.05,I1848+U1848)</f>
        <v>2927.1137839713592</v>
      </c>
      <c r="J1849" s="70">
        <f>IF(D1849&lt;Overview!$F$16,1,'='!G1849/Overview!$F$26)</f>
        <v>157.99559635709426</v>
      </c>
      <c r="K1849" s="71">
        <f>IF(D1849&lt;Overview!$F$17,'='!G1849/Overview!$F$26,Overview!$F$33)</f>
        <v>9.1428571428571423</v>
      </c>
      <c r="L1849" s="72">
        <f t="shared" si="173"/>
        <v>9.1428571428571423</v>
      </c>
      <c r="M1849" s="81">
        <f>MIN(1,Overview!$F$44*F1849*(G1849-Overview!$F$25)^2+0.2)</f>
        <v>1</v>
      </c>
      <c r="N1849" s="48">
        <f>L1849*F1849*Overview!$F$8</f>
        <v>0.12482270400293095</v>
      </c>
      <c r="O1849" s="48">
        <f>F1849*Overview!$F$6</f>
        <v>2.3686817229354781E-3</v>
      </c>
      <c r="P1849" s="122">
        <f>N1849*(H1849/G1849-(1+Overview!$F$35/'='!G1849)/(Overview!$F$37*Overview!$F$33))/('='!H1849+Overview!$F$36)</f>
        <v>2.0618875075107884E-4</v>
      </c>
      <c r="Q1849" s="128">
        <f>(N1849/G1849-P1849)*H1849*Overview!$F$29*'='!G1849^3</f>
        <v>880.09710049317948</v>
      </c>
      <c r="R1849" s="57">
        <f t="shared" si="168"/>
        <v>0</v>
      </c>
      <c r="S1849" s="58">
        <f t="shared" si="169"/>
        <v>2.5084224270521544E-4</v>
      </c>
      <c r="T1849" s="58">
        <f>IF(D1849&lt;Overview!$F$18,(1-Overview!$F$9)*'='!Q1849-'='!D1849*'='!O1849,0)</f>
        <v>0</v>
      </c>
      <c r="U1849" s="54">
        <f>IF(D1849&gt;=Overview!$F$18,(1-Overview!$F$9)*'='!Q1849-Overview!$F$18*'='!O1849,0)</f>
        <v>74.564779428887064</v>
      </c>
      <c r="V1849" s="2"/>
      <c r="W1849" s="112">
        <f>G1849/Overview!$F$19</f>
        <v>5.3885992556457651</v>
      </c>
      <c r="X1849" s="60">
        <f>G1849^3*(1+H1849*Overview!$F$38)</f>
        <v>61.115148545251508</v>
      </c>
      <c r="Y1849" s="61">
        <f>G1849^3*Overview!$F$42*(1+Overview!$F$38*H1849)+I1849*Overview!$F$39/Overview!$F$40</f>
        <v>5.6275597680488447</v>
      </c>
    </row>
    <row r="1850" spans="1:25">
      <c r="A1850" s="34">
        <v>1847</v>
      </c>
      <c r="B1850">
        <v>1</v>
      </c>
      <c r="C1850">
        <v>24</v>
      </c>
      <c r="D1850" s="149">
        <f t="shared" si="170"/>
        <v>178.09744310451387</v>
      </c>
      <c r="E1850" s="125">
        <f>B1850/(B1850+Overview!$F$22)</f>
        <v>0.58823529411764708</v>
      </c>
      <c r="F1850" s="118">
        <f>EXP(Overview!$F$21/Overview!$F$5-Overview!$F$21/('='!C1850+273.15))</f>
        <v>1.2060497570954571</v>
      </c>
      <c r="G1850" s="77">
        <f t="shared" si="171"/>
        <v>3.6499491180915822</v>
      </c>
      <c r="H1850" s="115">
        <f t="shared" si="172"/>
        <v>0.58823529411764708</v>
      </c>
      <c r="I1850" s="80">
        <f>IF((A1850-Overview!$F$43)/365=ROUND((A1850-Overview!$F$43)/365,0),I1849*0.05,I1849+U1849)</f>
        <v>3001.6785634002463</v>
      </c>
      <c r="J1850" s="70">
        <f>IF(D1850&lt;Overview!$F$16,1,'='!G1850/Overview!$F$26)</f>
        <v>158.00645532863993</v>
      </c>
      <c r="K1850" s="71">
        <f>IF(D1850&lt;Overview!$F$17,'='!G1850/Overview!$F$26,Overview!$F$33)</f>
        <v>9.1428571428571423</v>
      </c>
      <c r="L1850" s="72">
        <f t="shared" si="173"/>
        <v>9.1428571428571423</v>
      </c>
      <c r="M1850" s="81">
        <f>MIN(1,Overview!$F$44*F1850*(G1850-Overview!$F$25)^2+0.2)</f>
        <v>1</v>
      </c>
      <c r="N1850" s="48">
        <f>L1850*F1850*Overview!$F$8</f>
        <v>0.12482270400293095</v>
      </c>
      <c r="O1850" s="48">
        <f>F1850*Overview!$F$6</f>
        <v>2.3686817229354781E-3</v>
      </c>
      <c r="P1850" s="122">
        <f>N1850*(H1850/G1850-(1+Overview!$F$35/'='!G1850)/(Overview!$F$37*Overview!$F$33))/('='!H1850+Overview!$F$36)</f>
        <v>2.0578501247820182E-4</v>
      </c>
      <c r="Q1850" s="128">
        <f>(N1850/G1850-P1850)*H1850*Overview!$F$29*'='!G1850^3</f>
        <v>880.22816978331696</v>
      </c>
      <c r="R1850" s="57">
        <f t="shared" si="168"/>
        <v>0</v>
      </c>
      <c r="S1850" s="58">
        <f t="shared" si="169"/>
        <v>2.5036827493709262E-4</v>
      </c>
      <c r="T1850" s="58">
        <f>IF(D1850&lt;Overview!$F$18,(1-Overview!$F$9)*'='!Q1850-'='!D1850*'='!O1850,0)</f>
        <v>0</v>
      </c>
      <c r="U1850" s="54">
        <f>IF(D1850&gt;=Overview!$F$18,(1-Overview!$F$9)*'='!Q1850-Overview!$F$18*'='!O1850,0)</f>
        <v>74.575946532406775</v>
      </c>
      <c r="V1850" s="2"/>
      <c r="W1850" s="112">
        <f>G1850/Overview!$F$19</f>
        <v>5.3889696118287054</v>
      </c>
      <c r="X1850" s="60">
        <f>G1850^3*(1+H1850*Overview!$F$38)</f>
        <v>61.127750667480939</v>
      </c>
      <c r="Y1850" s="61">
        <f>G1850^3*Overview!$F$42*(1+Overview!$F$38*H1850)+I1850*Overview!$F$39/Overview!$F$40</f>
        <v>5.6319341376464962</v>
      </c>
    </row>
    <row r="1851" spans="1:25">
      <c r="A1851" s="34">
        <v>1848</v>
      </c>
      <c r="B1851">
        <v>1</v>
      </c>
      <c r="C1851">
        <v>24</v>
      </c>
      <c r="D1851" s="149">
        <f t="shared" si="170"/>
        <v>178.09744310451387</v>
      </c>
      <c r="E1851" s="125">
        <f>B1851/(B1851+Overview!$F$22)</f>
        <v>0.58823529411764708</v>
      </c>
      <c r="F1851" s="118">
        <f>EXP(Overview!$F$21/Overview!$F$5-Overview!$F$21/('='!C1851+273.15))</f>
        <v>1.2060497570954571</v>
      </c>
      <c r="G1851" s="77">
        <f t="shared" si="171"/>
        <v>3.6501994863665193</v>
      </c>
      <c r="H1851" s="115">
        <f t="shared" si="172"/>
        <v>0.58823529411764708</v>
      </c>
      <c r="I1851" s="80">
        <f>IF((A1851-Overview!$F$43)/365=ROUND((A1851-Overview!$F$43)/365,0),I1850*0.05,I1850+U1850)</f>
        <v>3076.254509932653</v>
      </c>
      <c r="J1851" s="70">
        <f>IF(D1851&lt;Overview!$F$16,1,'='!G1851/Overview!$F$26)</f>
        <v>158.01729378210041</v>
      </c>
      <c r="K1851" s="71">
        <f>IF(D1851&lt;Overview!$F$17,'='!G1851/Overview!$F$26,Overview!$F$33)</f>
        <v>9.1428571428571423</v>
      </c>
      <c r="L1851" s="72">
        <f t="shared" si="173"/>
        <v>9.1428571428571423</v>
      </c>
      <c r="M1851" s="81">
        <f>MIN(1,Overview!$F$44*F1851*(G1851-Overview!$F$25)^2+0.2)</f>
        <v>1</v>
      </c>
      <c r="N1851" s="48">
        <f>L1851*F1851*Overview!$F$8</f>
        <v>0.12482270400293095</v>
      </c>
      <c r="O1851" s="48">
        <f>F1851*Overview!$F$6</f>
        <v>2.3686817229354781E-3</v>
      </c>
      <c r="P1851" s="122">
        <f>N1851*(H1851/G1851-(1+Overview!$F$35/'='!G1851)/(Overview!$F$37*Overview!$F$33))/('='!H1851+Overview!$F$36)</f>
        <v>2.0538209240369851E-4</v>
      </c>
      <c r="Q1851" s="128">
        <f>(N1851/G1851-P1851)*H1851*Overview!$F$29*'='!G1851^3</f>
        <v>880.35900247384893</v>
      </c>
      <c r="R1851" s="57">
        <f t="shared" si="168"/>
        <v>0</v>
      </c>
      <c r="S1851" s="58">
        <f t="shared" si="169"/>
        <v>2.498952027336204E-4</v>
      </c>
      <c r="T1851" s="58">
        <f>IF(D1851&lt;Overview!$F$18,(1-Overview!$F$9)*'='!Q1851-'='!D1851*'='!O1851,0)</f>
        <v>0</v>
      </c>
      <c r="U1851" s="54">
        <f>IF(D1851&gt;=Overview!$F$18,(1-Overview!$F$9)*'='!Q1851-Overview!$F$18*'='!O1851,0)</f>
        <v>74.58709347764011</v>
      </c>
      <c r="V1851" s="2"/>
      <c r="W1851" s="112">
        <f>G1851/Overview!$F$19</f>
        <v>5.3893392682216437</v>
      </c>
      <c r="X1851" s="60">
        <f>G1851^3*(1+H1851*Overview!$F$38)</f>
        <v>61.140330705303093</v>
      </c>
      <c r="Y1851" s="61">
        <f>G1851^3*Overview!$F$42*(1+Overview!$F$38*H1851)+I1851*Overview!$F$39/Overview!$F$40</f>
        <v>5.6363070049088977</v>
      </c>
    </row>
    <row r="1852" spans="1:25">
      <c r="A1852" s="34">
        <v>1849</v>
      </c>
      <c r="B1852">
        <v>1</v>
      </c>
      <c r="C1852">
        <v>24</v>
      </c>
      <c r="D1852" s="149">
        <f t="shared" si="170"/>
        <v>178.09744310451387</v>
      </c>
      <c r="E1852" s="125">
        <f>B1852/(B1852+Overview!$F$22)</f>
        <v>0.58823529411764708</v>
      </c>
      <c r="F1852" s="118">
        <f>EXP(Overview!$F$21/Overview!$F$5-Overview!$F$21/('='!C1852+273.15))</f>
        <v>1.2060497570954571</v>
      </c>
      <c r="G1852" s="77">
        <f t="shared" si="171"/>
        <v>3.6504493815692527</v>
      </c>
      <c r="H1852" s="115">
        <f t="shared" si="172"/>
        <v>0.58823529411764708</v>
      </c>
      <c r="I1852" s="80">
        <f>IF((A1852-Overview!$F$43)/365=ROUND((A1852-Overview!$F$43)/365,0),I1851*0.05,I1851+U1851)</f>
        <v>3150.8416034102929</v>
      </c>
      <c r="J1852" s="70">
        <f>IF(D1852&lt;Overview!$F$16,1,'='!G1852/Overview!$F$26)</f>
        <v>158.0281117562447</v>
      </c>
      <c r="K1852" s="71">
        <f>IF(D1852&lt;Overview!$F$17,'='!G1852/Overview!$F$26,Overview!$F$33)</f>
        <v>9.1428571428571423</v>
      </c>
      <c r="L1852" s="72">
        <f t="shared" si="173"/>
        <v>9.1428571428571423</v>
      </c>
      <c r="M1852" s="81">
        <f>MIN(1,Overview!$F$44*F1852*(G1852-Overview!$F$25)^2+0.2)</f>
        <v>1</v>
      </c>
      <c r="N1852" s="48">
        <f>L1852*F1852*Overview!$F$8</f>
        <v>0.12482270400293095</v>
      </c>
      <c r="O1852" s="48">
        <f>F1852*Overview!$F$6</f>
        <v>2.3686817229354781E-3</v>
      </c>
      <c r="P1852" s="122">
        <f>N1852*(H1852/G1852-(1+Overview!$F$35/'='!G1852)/(Overview!$F$37*Overview!$F$33))/('='!H1852+Overview!$F$36)</f>
        <v>2.0497998876133032E-4</v>
      </c>
      <c r="Q1852" s="128">
        <f>(N1852/G1852-P1852)*H1852*Overview!$F$29*'='!G1852^3</f>
        <v>880.48959897037253</v>
      </c>
      <c r="R1852" s="57">
        <f t="shared" si="168"/>
        <v>0</v>
      </c>
      <c r="S1852" s="58">
        <f t="shared" si="169"/>
        <v>2.4942302440262356E-4</v>
      </c>
      <c r="T1852" s="58">
        <f>IF(D1852&lt;Overview!$F$18,(1-Overview!$F$9)*'='!Q1852-'='!D1852*'='!O1852,0)</f>
        <v>0</v>
      </c>
      <c r="U1852" s="54">
        <f>IF(D1852&gt;=Overview!$F$18,(1-Overview!$F$9)*'='!Q1852-Overview!$F$18*'='!O1852,0)</f>
        <v>74.598220299143918</v>
      </c>
      <c r="V1852" s="2"/>
      <c r="W1852" s="112">
        <f>G1852/Overview!$F$19</f>
        <v>5.389708226146837</v>
      </c>
      <c r="X1852" s="60">
        <f>G1852^3*(1+H1852*Overview!$F$38)</f>
        <v>61.152888694043028</v>
      </c>
      <c r="Y1852" s="61">
        <f>G1852^3*Overview!$F$42*(1+Overview!$F$38*H1852)+I1852*Overview!$F$39/Overview!$F$40</f>
        <v>5.6406783721393383</v>
      </c>
    </row>
    <row r="1853" spans="1:25">
      <c r="A1853" s="34">
        <v>1850</v>
      </c>
      <c r="B1853">
        <v>1</v>
      </c>
      <c r="C1853">
        <v>24</v>
      </c>
      <c r="D1853" s="149">
        <f t="shared" si="170"/>
        <v>178.09744310451387</v>
      </c>
      <c r="E1853" s="125">
        <f>B1853/(B1853+Overview!$F$22)</f>
        <v>0.58823529411764708</v>
      </c>
      <c r="F1853" s="118">
        <f>EXP(Overview!$F$21/Overview!$F$5-Overview!$F$21/('='!C1853+273.15))</f>
        <v>1.2060497570954571</v>
      </c>
      <c r="G1853" s="77">
        <f t="shared" si="171"/>
        <v>3.6506988045936555</v>
      </c>
      <c r="H1853" s="115">
        <f t="shared" si="172"/>
        <v>0.58823529411764708</v>
      </c>
      <c r="I1853" s="80">
        <f>IF((A1853-Overview!$F$43)/365=ROUND((A1853-Overview!$F$43)/365,0),I1852*0.05,I1852+U1852)</f>
        <v>3225.439823709437</v>
      </c>
      <c r="J1853" s="70">
        <f>IF(D1853&lt;Overview!$F$16,1,'='!G1853/Overview!$F$26)</f>
        <v>158.03890928976864</v>
      </c>
      <c r="K1853" s="71">
        <f>IF(D1853&lt;Overview!$F$17,'='!G1853/Overview!$F$26,Overview!$F$33)</f>
        <v>9.1428571428571423</v>
      </c>
      <c r="L1853" s="72">
        <f t="shared" si="173"/>
        <v>9.1428571428571423</v>
      </c>
      <c r="M1853" s="81">
        <f>MIN(1,Overview!$F$44*F1853*(G1853-Overview!$F$25)^2+0.2)</f>
        <v>1</v>
      </c>
      <c r="N1853" s="48">
        <f>L1853*F1853*Overview!$F$8</f>
        <v>0.12482270400293095</v>
      </c>
      <c r="O1853" s="48">
        <f>F1853*Overview!$F$6</f>
        <v>2.3686817229354781E-3</v>
      </c>
      <c r="P1853" s="122">
        <f>N1853*(H1853/G1853-(1+Overview!$F$35/'='!G1853)/(Overview!$F$37*Overview!$F$33))/('='!H1853+Overview!$F$36)</f>
        <v>2.0457869978909567E-4</v>
      </c>
      <c r="Q1853" s="128">
        <f>(N1853/G1853-P1853)*H1853*Overview!$F$29*'='!G1853^3</f>
        <v>880.61995967787254</v>
      </c>
      <c r="R1853" s="57">
        <f t="shared" si="168"/>
        <v>0</v>
      </c>
      <c r="S1853" s="58">
        <f t="shared" si="169"/>
        <v>2.4895173825512529E-4</v>
      </c>
      <c r="T1853" s="58">
        <f>IF(D1853&lt;Overview!$F$18,(1-Overview!$F$9)*'='!Q1853-'='!D1853*'='!O1853,0)</f>
        <v>0</v>
      </c>
      <c r="U1853" s="54">
        <f>IF(D1853&gt;=Overview!$F$18,(1-Overview!$F$9)*'='!Q1853-Overview!$F$18*'='!O1853,0)</f>
        <v>74.609327031422922</v>
      </c>
      <c r="V1853" s="2"/>
      <c r="W1853" s="112">
        <f>G1853/Overview!$F$19</f>
        <v>5.3900764869240447</v>
      </c>
      <c r="X1853" s="60">
        <f>G1853^3*(1+H1853*Overview!$F$38)</f>
        <v>61.165424668982595</v>
      </c>
      <c r="Y1853" s="61">
        <f>G1853^3*Overview!$F$42*(1+Overview!$F$38*H1853)+I1853*Overview!$F$39/Overview!$F$40</f>
        <v>5.6450482416387162</v>
      </c>
    </row>
    <row r="1854" spans="1:25">
      <c r="A1854" s="34">
        <v>1851</v>
      </c>
      <c r="B1854">
        <v>1</v>
      </c>
      <c r="C1854">
        <v>24</v>
      </c>
      <c r="D1854" s="149">
        <f t="shared" si="170"/>
        <v>178.09744310451387</v>
      </c>
      <c r="E1854" s="125">
        <f>B1854/(B1854+Overview!$F$22)</f>
        <v>0.58823529411764708</v>
      </c>
      <c r="F1854" s="118">
        <f>EXP(Overview!$F$21/Overview!$F$5-Overview!$F$21/('='!C1854+273.15))</f>
        <v>1.2060497570954571</v>
      </c>
      <c r="G1854" s="77">
        <f t="shared" si="171"/>
        <v>3.6509477563319108</v>
      </c>
      <c r="H1854" s="115">
        <f t="shared" si="172"/>
        <v>0.58823529411764708</v>
      </c>
      <c r="I1854" s="80">
        <f>IF((A1854-Overview!$F$43)/365=ROUND((A1854-Overview!$F$43)/365,0),I1853*0.05,I1853+U1853)</f>
        <v>3300.0491507408597</v>
      </c>
      <c r="J1854" s="70">
        <f>IF(D1854&lt;Overview!$F$16,1,'='!G1854/Overview!$F$26)</f>
        <v>158.04968642129484</v>
      </c>
      <c r="K1854" s="71">
        <f>IF(D1854&lt;Overview!$F$17,'='!G1854/Overview!$F$26,Overview!$F$33)</f>
        <v>9.1428571428571423</v>
      </c>
      <c r="L1854" s="72">
        <f t="shared" si="173"/>
        <v>9.1428571428571423</v>
      </c>
      <c r="M1854" s="81">
        <f>MIN(1,Overview!$F$44*F1854*(G1854-Overview!$F$25)^2+0.2)</f>
        <v>1</v>
      </c>
      <c r="N1854" s="48">
        <f>L1854*F1854*Overview!$F$8</f>
        <v>0.12482270400293095</v>
      </c>
      <c r="O1854" s="48">
        <f>F1854*Overview!$F$6</f>
        <v>2.3686817229354781E-3</v>
      </c>
      <c r="P1854" s="122">
        <f>N1854*(H1854/G1854-(1+Overview!$F$35/'='!G1854)/(Overview!$F$37*Overview!$F$33))/('='!H1854+Overview!$F$36)</f>
        <v>2.0417822372921664E-4</v>
      </c>
      <c r="Q1854" s="128">
        <f>(N1854/G1854-P1854)*H1854*Overview!$F$29*'='!G1854^3</f>
        <v>880.75008500072283</v>
      </c>
      <c r="R1854" s="57">
        <f t="shared" si="168"/>
        <v>0</v>
      </c>
      <c r="S1854" s="58">
        <f t="shared" si="169"/>
        <v>2.4848134260533949E-4</v>
      </c>
      <c r="T1854" s="58">
        <f>IF(D1854&lt;Overview!$F$18,(1-Overview!$F$9)*'='!Q1854-'='!D1854*'='!O1854,0)</f>
        <v>0</v>
      </c>
      <c r="U1854" s="54">
        <f>IF(D1854&gt;=Overview!$F$18,(1-Overview!$F$9)*'='!Q1854-Overview!$F$18*'='!O1854,0)</f>
        <v>74.62041370892976</v>
      </c>
      <c r="V1854" s="2"/>
      <c r="W1854" s="112">
        <f>G1854/Overview!$F$19</f>
        <v>5.3904440518705314</v>
      </c>
      <c r="X1854" s="60">
        <f>G1854^3*(1+H1854*Overview!$F$38)</f>
        <v>61.177938665360337</v>
      </c>
      <c r="Y1854" s="61">
        <f>G1854^3*Overview!$F$42*(1+Overview!$F$38*H1854)+I1854*Overview!$F$39/Overview!$F$40</f>
        <v>5.6494166157055323</v>
      </c>
    </row>
    <row r="1855" spans="1:25">
      <c r="A1855" s="34">
        <v>1852</v>
      </c>
      <c r="B1855">
        <v>1</v>
      </c>
      <c r="C1855">
        <v>24</v>
      </c>
      <c r="D1855" s="149">
        <f t="shared" si="170"/>
        <v>178.09744310451387</v>
      </c>
      <c r="E1855" s="125">
        <f>B1855/(B1855+Overview!$F$22)</f>
        <v>0.58823529411764708</v>
      </c>
      <c r="F1855" s="118">
        <f>EXP(Overview!$F$21/Overview!$F$5-Overview!$F$21/('='!C1855+273.15))</f>
        <v>1.2060497570954571</v>
      </c>
      <c r="G1855" s="77">
        <f t="shared" si="171"/>
        <v>3.6511962376745162</v>
      </c>
      <c r="H1855" s="115">
        <f t="shared" si="172"/>
        <v>0.58823529411764708</v>
      </c>
      <c r="I1855" s="80">
        <f>IF((A1855-Overview!$F$43)/365=ROUND((A1855-Overview!$F$43)/365,0),I1854*0.05,I1854+U1854)</f>
        <v>3374.6695644497895</v>
      </c>
      <c r="J1855" s="70">
        <f>IF(D1855&lt;Overview!$F$16,1,'='!G1855/Overview!$F$26)</f>
        <v>158.06044318937299</v>
      </c>
      <c r="K1855" s="71">
        <f>IF(D1855&lt;Overview!$F$17,'='!G1855/Overview!$F$26,Overview!$F$33)</f>
        <v>9.1428571428571423</v>
      </c>
      <c r="L1855" s="72">
        <f t="shared" si="173"/>
        <v>9.1428571428571423</v>
      </c>
      <c r="M1855" s="81">
        <f>MIN(1,Overview!$F$44*F1855*(G1855-Overview!$F$25)^2+0.2)</f>
        <v>1</v>
      </c>
      <c r="N1855" s="48">
        <f>L1855*F1855*Overview!$F$8</f>
        <v>0.12482270400293095</v>
      </c>
      <c r="O1855" s="48">
        <f>F1855*Overview!$F$6</f>
        <v>2.3686817229354781E-3</v>
      </c>
      <c r="P1855" s="122">
        <f>N1855*(H1855/G1855-(1+Overview!$F$35/'='!G1855)/(Overview!$F$37*Overview!$F$33))/('='!H1855+Overview!$F$36)</f>
        <v>2.0377855882812906E-4</v>
      </c>
      <c r="Q1855" s="128">
        <f>(N1855/G1855-P1855)*H1855*Overview!$F$29*'='!G1855^3</f>
        <v>880.87997534268732</v>
      </c>
      <c r="R1855" s="57">
        <f t="shared" si="168"/>
        <v>0</v>
      </c>
      <c r="S1855" s="58">
        <f t="shared" si="169"/>
        <v>2.4801183577066662E-4</v>
      </c>
      <c r="T1855" s="58">
        <f>IF(D1855&lt;Overview!$F$18,(1-Overview!$F$9)*'='!Q1855-'='!D1855*'='!O1855,0)</f>
        <v>0</v>
      </c>
      <c r="U1855" s="54">
        <f>IF(D1855&gt;=Overview!$F$18,(1-Overview!$F$9)*'='!Q1855-Overview!$F$18*'='!O1855,0)</f>
        <v>74.631480366065134</v>
      </c>
      <c r="V1855" s="2"/>
      <c r="W1855" s="112">
        <f>G1855/Overview!$F$19</f>
        <v>5.3908109223010721</v>
      </c>
      <c r="X1855" s="60">
        <f>G1855^3*(1+H1855*Overview!$F$38)</f>
        <v>61.190430718371601</v>
      </c>
      <c r="Y1855" s="61">
        <f>G1855^3*Overview!$F$42*(1+Overview!$F$38*H1855)+I1855*Overview!$F$39/Overview!$F$40</f>
        <v>5.6537834966358975</v>
      </c>
    </row>
    <row r="1856" spans="1:25">
      <c r="A1856" s="34">
        <v>1853</v>
      </c>
      <c r="B1856">
        <v>1</v>
      </c>
      <c r="C1856">
        <v>24</v>
      </c>
      <c r="D1856" s="149">
        <f t="shared" si="170"/>
        <v>178.09744310451387</v>
      </c>
      <c r="E1856" s="125">
        <f>B1856/(B1856+Overview!$F$22)</f>
        <v>0.58823529411764708</v>
      </c>
      <c r="F1856" s="118">
        <f>EXP(Overview!$F$21/Overview!$F$5-Overview!$F$21/('='!C1856+273.15))</f>
        <v>1.2060497570954571</v>
      </c>
      <c r="G1856" s="77">
        <f t="shared" si="171"/>
        <v>3.6514442495102868</v>
      </c>
      <c r="H1856" s="115">
        <f t="shared" si="172"/>
        <v>0.58823529411764708</v>
      </c>
      <c r="I1856" s="80">
        <f>IF((A1856-Overview!$F$43)/365=ROUND((A1856-Overview!$F$43)/365,0),I1855*0.05,I1855+U1855)</f>
        <v>3449.3010448158548</v>
      </c>
      <c r="J1856" s="70">
        <f>IF(D1856&lt;Overview!$F$16,1,'='!G1856/Overview!$F$26)</f>
        <v>158.07117963247995</v>
      </c>
      <c r="K1856" s="71">
        <f>IF(D1856&lt;Overview!$F$17,'='!G1856/Overview!$F$26,Overview!$F$33)</f>
        <v>9.1428571428571423</v>
      </c>
      <c r="L1856" s="72">
        <f t="shared" si="173"/>
        <v>9.1428571428571423</v>
      </c>
      <c r="M1856" s="81">
        <f>MIN(1,Overview!$F$44*F1856*(G1856-Overview!$F$25)^2+0.2)</f>
        <v>1</v>
      </c>
      <c r="N1856" s="48">
        <f>L1856*F1856*Overview!$F$8</f>
        <v>0.12482270400293095</v>
      </c>
      <c r="O1856" s="48">
        <f>F1856*Overview!$F$6</f>
        <v>2.3686817229354781E-3</v>
      </c>
      <c r="P1856" s="122">
        <f>N1856*(H1856/G1856-(1+Overview!$F$35/'='!G1856)/(Overview!$F$37*Overview!$F$33))/('='!H1856+Overview!$F$36)</f>
        <v>2.0337970333646915E-4</v>
      </c>
      <c r="Q1856" s="128">
        <f>(N1856/G1856-P1856)*H1856*Overview!$F$29*'='!G1856^3</f>
        <v>881.00963110692021</v>
      </c>
      <c r="R1856" s="57">
        <f t="shared" si="168"/>
        <v>0</v>
      </c>
      <c r="S1856" s="58">
        <f t="shared" si="169"/>
        <v>2.4754321607168612E-4</v>
      </c>
      <c r="T1856" s="58">
        <f>IF(D1856&lt;Overview!$F$18,(1-Overview!$F$9)*'='!Q1856-'='!D1856*'='!O1856,0)</f>
        <v>0</v>
      </c>
      <c r="U1856" s="54">
        <f>IF(D1856&gt;=Overview!$F$18,(1-Overview!$F$9)*'='!Q1856-Overview!$F$18*'='!O1856,0)</f>
        <v>74.642527037177786</v>
      </c>
      <c r="V1856" s="2"/>
      <c r="W1856" s="112">
        <f>G1856/Overview!$F$19</f>
        <v>5.3911770995279591</v>
      </c>
      <c r="X1856" s="60">
        <f>G1856^3*(1+H1856*Overview!$F$38)</f>
        <v>61.20290086316848</v>
      </c>
      <c r="Y1856" s="61">
        <f>G1856^3*Overview!$F$42*(1+Overview!$F$38*H1856)+I1856*Overview!$F$39/Overview!$F$40</f>
        <v>5.6581488867235237</v>
      </c>
    </row>
    <row r="1857" spans="1:25">
      <c r="A1857" s="34">
        <v>1854</v>
      </c>
      <c r="B1857">
        <v>1</v>
      </c>
      <c r="C1857">
        <v>24</v>
      </c>
      <c r="D1857" s="149">
        <f t="shared" si="170"/>
        <v>178.09744310451387</v>
      </c>
      <c r="E1857" s="125">
        <f>B1857/(B1857+Overview!$F$22)</f>
        <v>0.58823529411764708</v>
      </c>
      <c r="F1857" s="118">
        <f>EXP(Overview!$F$21/Overview!$F$5-Overview!$F$21/('='!C1857+273.15))</f>
        <v>1.2060497570954571</v>
      </c>
      <c r="G1857" s="77">
        <f t="shared" si="171"/>
        <v>3.6516917927263584</v>
      </c>
      <c r="H1857" s="115">
        <f t="shared" si="172"/>
        <v>0.58823529411764708</v>
      </c>
      <c r="I1857" s="80">
        <f>IF((A1857-Overview!$F$43)/365=ROUND((A1857-Overview!$F$43)/365,0),I1856*0.05,I1856+U1856)</f>
        <v>3523.9435718530326</v>
      </c>
      <c r="J1857" s="70">
        <f>IF(D1857&lt;Overview!$F$16,1,'='!G1857/Overview!$F$26)</f>
        <v>158.08189578901985</v>
      </c>
      <c r="K1857" s="71">
        <f>IF(D1857&lt;Overview!$F$17,'='!G1857/Overview!$F$26,Overview!$F$33)</f>
        <v>9.1428571428571423</v>
      </c>
      <c r="L1857" s="72">
        <f t="shared" si="173"/>
        <v>9.1428571428571423</v>
      </c>
      <c r="M1857" s="81">
        <f>MIN(1,Overview!$F$44*F1857*(G1857-Overview!$F$25)^2+0.2)</f>
        <v>1</v>
      </c>
      <c r="N1857" s="48">
        <f>L1857*F1857*Overview!$F$8</f>
        <v>0.12482270400293095</v>
      </c>
      <c r="O1857" s="48">
        <f>F1857*Overview!$F$6</f>
        <v>2.3686817229354781E-3</v>
      </c>
      <c r="P1857" s="122">
        <f>N1857*(H1857/G1857-(1+Overview!$F$35/'='!G1857)/(Overview!$F$37*Overview!$F$33))/('='!H1857+Overview!$F$36)</f>
        <v>2.0298165550906153E-4</v>
      </c>
      <c r="Q1857" s="128">
        <f>(N1857/G1857-P1857)*H1857*Overview!$F$29*'='!G1857^3</f>
        <v>881.13905269596648</v>
      </c>
      <c r="R1857" s="57">
        <f t="shared" si="168"/>
        <v>0</v>
      </c>
      <c r="S1857" s="58">
        <f t="shared" si="169"/>
        <v>2.4707548183214967E-4</v>
      </c>
      <c r="T1857" s="58">
        <f>IF(D1857&lt;Overview!$F$18,(1-Overview!$F$9)*'='!Q1857-'='!D1857*'='!O1857,0)</f>
        <v>0</v>
      </c>
      <c r="U1857" s="54">
        <f>IF(D1857&gt;=Overview!$F$18,(1-Overview!$F$9)*'='!Q1857-Overview!$F$18*'='!O1857,0)</f>
        <v>74.65355375656452</v>
      </c>
      <c r="V1857" s="2"/>
      <c r="W1857" s="112">
        <f>G1857/Overview!$F$19</f>
        <v>5.3915425848610044</v>
      </c>
      <c r="X1857" s="60">
        <f>G1857^3*(1+H1857*Overview!$F$38)</f>
        <v>61.215349134859814</v>
      </c>
      <c r="Y1857" s="61">
        <f>G1857^3*Overview!$F$42*(1+Overview!$F$38*H1857)+I1857*Overview!$F$39/Overview!$F$40</f>
        <v>5.6625127882597246</v>
      </c>
    </row>
    <row r="1858" spans="1:25">
      <c r="A1858" s="34">
        <v>1855</v>
      </c>
      <c r="B1858">
        <v>1</v>
      </c>
      <c r="C1858">
        <v>24</v>
      </c>
      <c r="D1858" s="149">
        <f t="shared" si="170"/>
        <v>178.09744310451387</v>
      </c>
      <c r="E1858" s="125">
        <f>B1858/(B1858+Overview!$F$22)</f>
        <v>0.58823529411764708</v>
      </c>
      <c r="F1858" s="118">
        <f>EXP(Overview!$F$21/Overview!$F$5-Overview!$F$21/('='!C1858+273.15))</f>
        <v>1.2060497570954571</v>
      </c>
      <c r="G1858" s="77">
        <f t="shared" si="171"/>
        <v>3.6519388682081906</v>
      </c>
      <c r="H1858" s="115">
        <f t="shared" si="172"/>
        <v>0.58823529411764708</v>
      </c>
      <c r="I1858" s="80">
        <f>IF((A1858-Overview!$F$43)/365=ROUND((A1858-Overview!$F$43)/365,0),I1857*0.05,I1857+U1857)</f>
        <v>3598.5971256095972</v>
      </c>
      <c r="J1858" s="70">
        <f>IF(D1858&lt;Overview!$F$16,1,'='!G1858/Overview!$F$26)</f>
        <v>158.09259169732428</v>
      </c>
      <c r="K1858" s="71">
        <f>IF(D1858&lt;Overview!$F$17,'='!G1858/Overview!$F$26,Overview!$F$33)</f>
        <v>9.1428571428571423</v>
      </c>
      <c r="L1858" s="72">
        <f t="shared" si="173"/>
        <v>9.1428571428571423</v>
      </c>
      <c r="M1858" s="81">
        <f>MIN(1,Overview!$F$44*F1858*(G1858-Overview!$F$25)^2+0.2)</f>
        <v>1</v>
      </c>
      <c r="N1858" s="48">
        <f>L1858*F1858*Overview!$F$8</f>
        <v>0.12482270400293095</v>
      </c>
      <c r="O1858" s="48">
        <f>F1858*Overview!$F$6</f>
        <v>2.3686817229354781E-3</v>
      </c>
      <c r="P1858" s="122">
        <f>N1858*(H1858/G1858-(1+Overview!$F$35/'='!G1858)/(Overview!$F$37*Overview!$F$33))/('='!H1858+Overview!$F$36)</f>
        <v>2.0258441360490901E-4</v>
      </c>
      <c r="Q1858" s="128">
        <f>(N1858/G1858-P1858)*H1858*Overview!$F$29*'='!G1858^3</f>
        <v>881.26824051176243</v>
      </c>
      <c r="R1858" s="57">
        <f t="shared" si="168"/>
        <v>0</v>
      </c>
      <c r="S1858" s="58">
        <f t="shared" si="169"/>
        <v>2.4660863137897714E-4</v>
      </c>
      <c r="T1858" s="58">
        <f>IF(D1858&lt;Overview!$F$18,(1-Overview!$F$9)*'='!Q1858-'='!D1858*'='!O1858,0)</f>
        <v>0</v>
      </c>
      <c r="U1858" s="54">
        <f>IF(D1858&gt;=Overview!$F$18,(1-Overview!$F$9)*'='!Q1858-Overview!$F$18*'='!O1858,0)</f>
        <v>74.664560558470342</v>
      </c>
      <c r="V1858" s="2"/>
      <c r="W1858" s="112">
        <f>G1858/Overview!$F$19</f>
        <v>5.3919073796075452</v>
      </c>
      <c r="X1858" s="60">
        <f>G1858^3*(1+H1858*Overview!$F$38)</f>
        <v>61.22777556851122</v>
      </c>
      <c r="Y1858" s="61">
        <f>G1858^3*Overview!$F$42*(1+Overview!$F$38*H1858)+I1858*Overview!$F$39/Overview!$F$40</f>
        <v>5.666875203533408</v>
      </c>
    </row>
    <row r="1859" spans="1:25">
      <c r="A1859" s="34">
        <v>1856</v>
      </c>
      <c r="B1859">
        <v>1</v>
      </c>
      <c r="C1859">
        <v>24</v>
      </c>
      <c r="D1859" s="149">
        <f t="shared" si="170"/>
        <v>178.09744310451387</v>
      </c>
      <c r="E1859" s="125">
        <f>B1859/(B1859+Overview!$F$22)</f>
        <v>0.58823529411764708</v>
      </c>
      <c r="F1859" s="118">
        <f>EXP(Overview!$F$21/Overview!$F$5-Overview!$F$21/('='!C1859+273.15))</f>
        <v>1.2060497570954571</v>
      </c>
      <c r="G1859" s="77">
        <f t="shared" si="171"/>
        <v>3.6521854768395694</v>
      </c>
      <c r="H1859" s="115">
        <f t="shared" si="172"/>
        <v>0.58823529411764708</v>
      </c>
      <c r="I1859" s="80">
        <f>IF((A1859-Overview!$F$43)/365=ROUND((A1859-Overview!$F$43)/365,0),I1858*0.05,I1858+U1858)</f>
        <v>3673.2616861680676</v>
      </c>
      <c r="J1859" s="70">
        <f>IF(D1859&lt;Overview!$F$16,1,'='!G1859/Overview!$F$26)</f>
        <v>158.10326739565235</v>
      </c>
      <c r="K1859" s="71">
        <f>IF(D1859&lt;Overview!$F$17,'='!G1859/Overview!$F$26,Overview!$F$33)</f>
        <v>9.1428571428571423</v>
      </c>
      <c r="L1859" s="72">
        <f t="shared" si="173"/>
        <v>9.1428571428571423</v>
      </c>
      <c r="M1859" s="81">
        <f>MIN(1,Overview!$F$44*F1859*(G1859-Overview!$F$25)^2+0.2)</f>
        <v>1</v>
      </c>
      <c r="N1859" s="48">
        <f>L1859*F1859*Overview!$F$8</f>
        <v>0.12482270400293095</v>
      </c>
      <c r="O1859" s="48">
        <f>F1859*Overview!$F$6</f>
        <v>2.3686817229354781E-3</v>
      </c>
      <c r="P1859" s="122">
        <f>N1859*(H1859/G1859-(1+Overview!$F$35/'='!G1859)/(Overview!$F$37*Overview!$F$33))/('='!H1859+Overview!$F$36)</f>
        <v>2.0218797588718049E-4</v>
      </c>
      <c r="Q1859" s="128">
        <f>(N1859/G1859-P1859)*H1859*Overview!$F$29*'='!G1859^3</f>
        <v>881.39719495563611</v>
      </c>
      <c r="R1859" s="57">
        <f t="shared" ref="R1859:R1922" si="174">(E1859*M1859-H1859)*N1859/G1859</f>
        <v>0</v>
      </c>
      <c r="S1859" s="58">
        <f t="shared" ref="S1859:S1922" si="175">G1859*P1859/3</f>
        <v>2.4614266304224988E-4</v>
      </c>
      <c r="T1859" s="58">
        <f>IF(D1859&lt;Overview!$F$18,(1-Overview!$F$9)*'='!Q1859-'='!D1859*'='!O1859,0)</f>
        <v>0</v>
      </c>
      <c r="U1859" s="54">
        <f>IF(D1859&gt;=Overview!$F$18,(1-Overview!$F$9)*'='!Q1859-Overview!$F$18*'='!O1859,0)</f>
        <v>74.675547477088372</v>
      </c>
      <c r="V1859" s="2"/>
      <c r="W1859" s="112">
        <f>G1859/Overview!$F$19</f>
        <v>5.392271485072448</v>
      </c>
      <c r="X1859" s="60">
        <f>G1859^3*(1+H1859*Overview!$F$38)</f>
        <v>61.240180199144987</v>
      </c>
      <c r="Y1859" s="61">
        <f>G1859^3*Overview!$F$42*(1+Overview!$F$38*H1859)+I1859*Overview!$F$39/Overview!$F$40</f>
        <v>5.6712361348310791</v>
      </c>
    </row>
    <row r="1860" spans="1:25">
      <c r="A1860" s="34">
        <v>1857</v>
      </c>
      <c r="B1860">
        <v>1</v>
      </c>
      <c r="C1860">
        <v>24</v>
      </c>
      <c r="D1860" s="149">
        <f t="shared" ref="D1860:D1923" si="176">D1859+T1859</f>
        <v>178.09744310451387</v>
      </c>
      <c r="E1860" s="125">
        <f>B1860/(B1860+Overview!$F$22)</f>
        <v>0.58823529411764708</v>
      </c>
      <c r="F1860" s="118">
        <f>EXP(Overview!$F$21/Overview!$F$5-Overview!$F$21/('='!C1860+273.15))</f>
        <v>1.2060497570954571</v>
      </c>
      <c r="G1860" s="77">
        <f t="shared" ref="G1860:G1923" si="177">G1859+S1859</f>
        <v>3.6524316195026119</v>
      </c>
      <c r="H1860" s="115">
        <f t="shared" ref="H1860:H1923" si="178">H1859+R1859</f>
        <v>0.58823529411764708</v>
      </c>
      <c r="I1860" s="80">
        <f>IF((A1860-Overview!$F$43)/365=ROUND((A1860-Overview!$F$43)/365,0),I1859*0.05,I1859+U1859)</f>
        <v>3747.9372336451561</v>
      </c>
      <c r="J1860" s="70">
        <f>IF(D1860&lt;Overview!$F$16,1,'='!G1860/Overview!$F$26)</f>
        <v>158.11392292219099</v>
      </c>
      <c r="K1860" s="71">
        <f>IF(D1860&lt;Overview!$F$17,'='!G1860/Overview!$F$26,Overview!$F$33)</f>
        <v>9.1428571428571423</v>
      </c>
      <c r="L1860" s="72">
        <f t="shared" ref="L1860:L1923" si="179">IF(J1860=1,1,K1860)</f>
        <v>9.1428571428571423</v>
      </c>
      <c r="M1860" s="81">
        <f>MIN(1,Overview!$F$44*F1860*(G1860-Overview!$F$25)^2+0.2)</f>
        <v>1</v>
      </c>
      <c r="N1860" s="48">
        <f>L1860*F1860*Overview!$F$8</f>
        <v>0.12482270400293095</v>
      </c>
      <c r="O1860" s="48">
        <f>F1860*Overview!$F$6</f>
        <v>2.3686817229354781E-3</v>
      </c>
      <c r="P1860" s="122">
        <f>N1860*(H1860/G1860-(1+Overview!$F$35/'='!G1860)/(Overview!$F$37*Overview!$F$33))/('='!H1860+Overview!$F$36)</f>
        <v>2.017923406231979E-4</v>
      </c>
      <c r="Q1860" s="128">
        <f>(N1860/G1860-P1860)*H1860*Overview!$F$29*'='!G1860^3</f>
        <v>881.52591642830964</v>
      </c>
      <c r="R1860" s="57">
        <f t="shared" si="174"/>
        <v>0</v>
      </c>
      <c r="S1860" s="58">
        <f t="shared" si="175"/>
        <v>2.4567757515520311E-4</v>
      </c>
      <c r="T1860" s="58">
        <f>IF(D1860&lt;Overview!$F$18,(1-Overview!$F$9)*'='!Q1860-'='!D1860*'='!O1860,0)</f>
        <v>0</v>
      </c>
      <c r="U1860" s="54">
        <f>IF(D1860&gt;=Overview!$F$18,(1-Overview!$F$9)*'='!Q1860-Overview!$F$18*'='!O1860,0)</f>
        <v>74.686514546560161</v>
      </c>
      <c r="V1860" s="2"/>
      <c r="W1860" s="112">
        <f>G1860/Overview!$F$19</f>
        <v>5.3926349025581155</v>
      </c>
      <c r="X1860" s="60">
        <f>G1860^3*(1+H1860*Overview!$F$38)</f>
        <v>61.25256306174024</v>
      </c>
      <c r="Y1860" s="61">
        <f>G1860^3*Overview!$F$42*(1+Overview!$F$38*H1860)+I1860*Overview!$F$39/Overview!$F$40</f>
        <v>5.675595584436838</v>
      </c>
    </row>
    <row r="1861" spans="1:25">
      <c r="A1861" s="34">
        <v>1858</v>
      </c>
      <c r="B1861">
        <v>1</v>
      </c>
      <c r="C1861">
        <v>24</v>
      </c>
      <c r="D1861" s="149">
        <f t="shared" si="176"/>
        <v>178.09744310451387</v>
      </c>
      <c r="E1861" s="125">
        <f>B1861/(B1861+Overview!$F$22)</f>
        <v>0.58823529411764708</v>
      </c>
      <c r="F1861" s="118">
        <f>EXP(Overview!$F$21/Overview!$F$5-Overview!$F$21/('='!C1861+273.15))</f>
        <v>1.2060497570954571</v>
      </c>
      <c r="G1861" s="77">
        <f t="shared" si="177"/>
        <v>3.652677297077767</v>
      </c>
      <c r="H1861" s="115">
        <f t="shared" si="178"/>
        <v>0.58823529411764708</v>
      </c>
      <c r="I1861" s="80">
        <f>IF((A1861-Overview!$F$43)/365=ROUND((A1861-Overview!$F$43)/365,0),I1860*0.05,I1860+U1860)</f>
        <v>3822.6237481917165</v>
      </c>
      <c r="J1861" s="70">
        <f>IF(D1861&lt;Overview!$F$16,1,'='!G1861/Overview!$F$26)</f>
        <v>158.12455831505486</v>
      </c>
      <c r="K1861" s="71">
        <f>IF(D1861&lt;Overview!$F$17,'='!G1861/Overview!$F$26,Overview!$F$33)</f>
        <v>9.1428571428571423</v>
      </c>
      <c r="L1861" s="72">
        <f t="shared" si="179"/>
        <v>9.1428571428571423</v>
      </c>
      <c r="M1861" s="81">
        <f>MIN(1,Overview!$F$44*F1861*(G1861-Overview!$F$25)^2+0.2)</f>
        <v>1</v>
      </c>
      <c r="N1861" s="48">
        <f>L1861*F1861*Overview!$F$8</f>
        <v>0.12482270400293095</v>
      </c>
      <c r="O1861" s="48">
        <f>F1861*Overview!$F$6</f>
        <v>2.3686817229354781E-3</v>
      </c>
      <c r="P1861" s="122">
        <f>N1861*(H1861/G1861-(1+Overview!$F$35/'='!G1861)/(Overview!$F$37*Overview!$F$33))/('='!H1861+Overview!$F$36)</f>
        <v>2.0139750608442683E-4</v>
      </c>
      <c r="Q1861" s="128">
        <f>(N1861/G1861-P1861)*H1861*Overview!$F$29*'='!G1861^3</f>
        <v>881.65440532989669</v>
      </c>
      <c r="R1861" s="57">
        <f t="shared" si="174"/>
        <v>0</v>
      </c>
      <c r="S1861" s="58">
        <f t="shared" si="175"/>
        <v>2.4521336605422245E-4</v>
      </c>
      <c r="T1861" s="58">
        <f>IF(D1861&lt;Overview!$F$18,(1-Overview!$F$9)*'='!Q1861-'='!D1861*'='!O1861,0)</f>
        <v>0</v>
      </c>
      <c r="U1861" s="54">
        <f>IF(D1861&gt;=Overview!$F$18,(1-Overview!$F$9)*'='!Q1861-Overview!$F$18*'='!O1861,0)</f>
        <v>74.697461800975375</v>
      </c>
      <c r="V1861" s="2"/>
      <c r="W1861" s="112">
        <f>G1861/Overview!$F$19</f>
        <v>5.3929976333644865</v>
      </c>
      <c r="X1861" s="60">
        <f>G1861^3*(1+H1861*Overview!$F$38)</f>
        <v>61.264924191232772</v>
      </c>
      <c r="Y1861" s="61">
        <f>G1861^3*Overview!$F$42*(1+Overview!$F$38*H1861)+I1861*Overview!$F$39/Overview!$F$40</f>
        <v>5.6799535546323705</v>
      </c>
    </row>
    <row r="1862" spans="1:25">
      <c r="A1862" s="34">
        <v>1859</v>
      </c>
      <c r="B1862">
        <v>1</v>
      </c>
      <c r="C1862">
        <v>24</v>
      </c>
      <c r="D1862" s="149">
        <f t="shared" si="176"/>
        <v>178.09744310451387</v>
      </c>
      <c r="E1862" s="125">
        <f>B1862/(B1862+Overview!$F$22)</f>
        <v>0.58823529411764708</v>
      </c>
      <c r="F1862" s="118">
        <f>EXP(Overview!$F$21/Overview!$F$5-Overview!$F$21/('='!C1862+273.15))</f>
        <v>1.2060497570954571</v>
      </c>
      <c r="G1862" s="77">
        <f t="shared" si="177"/>
        <v>3.6529225104438212</v>
      </c>
      <c r="H1862" s="115">
        <f t="shared" si="178"/>
        <v>0.58823529411764708</v>
      </c>
      <c r="I1862" s="80">
        <f>IF((A1862-Overview!$F$43)/365=ROUND((A1862-Overview!$F$43)/365,0),I1861*0.05,I1861+U1861)</f>
        <v>3897.3212099926918</v>
      </c>
      <c r="J1862" s="70">
        <f>IF(D1862&lt;Overview!$F$16,1,'='!G1862/Overview!$F$26)</f>
        <v>158.13517361228665</v>
      </c>
      <c r="K1862" s="71">
        <f>IF(D1862&lt;Overview!$F$17,'='!G1862/Overview!$F$26,Overview!$F$33)</f>
        <v>9.1428571428571423</v>
      </c>
      <c r="L1862" s="72">
        <f t="shared" si="179"/>
        <v>9.1428571428571423</v>
      </c>
      <c r="M1862" s="81">
        <f>MIN(1,Overview!$F$44*F1862*(G1862-Overview!$F$25)^2+0.2)</f>
        <v>1</v>
      </c>
      <c r="N1862" s="48">
        <f>L1862*F1862*Overview!$F$8</f>
        <v>0.12482270400293095</v>
      </c>
      <c r="O1862" s="48">
        <f>F1862*Overview!$F$6</f>
        <v>2.3686817229354781E-3</v>
      </c>
      <c r="P1862" s="122">
        <f>N1862*(H1862/G1862-(1+Overview!$F$35/'='!G1862)/(Overview!$F$37*Overview!$F$33))/('='!H1862+Overview!$F$36)</f>
        <v>2.0100347054646572E-4</v>
      </c>
      <c r="Q1862" s="128">
        <f>(N1862/G1862-P1862)*H1862*Overview!$F$29*'='!G1862^3</f>
        <v>881.78266205990519</v>
      </c>
      <c r="R1862" s="57">
        <f t="shared" si="174"/>
        <v>0</v>
      </c>
      <c r="S1862" s="58">
        <f t="shared" si="175"/>
        <v>2.4475003407883872E-4</v>
      </c>
      <c r="T1862" s="58">
        <f>IF(D1862&lt;Overview!$F$18,(1-Overview!$F$9)*'='!Q1862-'='!D1862*'='!O1862,0)</f>
        <v>0</v>
      </c>
      <c r="U1862" s="54">
        <f>IF(D1862&gt;=Overview!$F$18,(1-Overview!$F$9)*'='!Q1862-Overview!$F$18*'='!O1862,0)</f>
        <v>74.708389274372095</v>
      </c>
      <c r="V1862" s="2"/>
      <c r="W1862" s="112">
        <f>G1862/Overview!$F$19</f>
        <v>5.3933596787890465</v>
      </c>
      <c r="X1862" s="60">
        <f>G1862^3*(1+H1862*Overview!$F$38)</f>
        <v>61.277263622515157</v>
      </c>
      <c r="Y1862" s="61">
        <f>G1862^3*Overview!$F$42*(1+Overview!$F$38*H1862)+I1862*Overview!$F$39/Overview!$F$40</f>
        <v>5.6843100476969548</v>
      </c>
    </row>
    <row r="1863" spans="1:25">
      <c r="A1863" s="34">
        <v>1860</v>
      </c>
      <c r="B1863">
        <v>1</v>
      </c>
      <c r="C1863">
        <v>24</v>
      </c>
      <c r="D1863" s="149">
        <f t="shared" si="176"/>
        <v>178.09744310451387</v>
      </c>
      <c r="E1863" s="125">
        <f>B1863/(B1863+Overview!$F$22)</f>
        <v>0.58823529411764708</v>
      </c>
      <c r="F1863" s="118">
        <f>EXP(Overview!$F$21/Overview!$F$5-Overview!$F$21/('='!C1863+273.15))</f>
        <v>1.2060497570954571</v>
      </c>
      <c r="G1863" s="77">
        <f t="shared" si="177"/>
        <v>3.6531672604779</v>
      </c>
      <c r="H1863" s="115">
        <f t="shared" si="178"/>
        <v>0.58823529411764708</v>
      </c>
      <c r="I1863" s="80">
        <f>IF((A1863-Overview!$F$43)/365=ROUND((A1863-Overview!$F$43)/365,0),I1862*0.05,I1862+U1862)</f>
        <v>3972.029599267064</v>
      </c>
      <c r="J1863" s="70">
        <f>IF(D1863&lt;Overview!$F$16,1,'='!G1863/Overview!$F$26)</f>
        <v>158.14576885185716</v>
      </c>
      <c r="K1863" s="71">
        <f>IF(D1863&lt;Overview!$F$17,'='!G1863/Overview!$F$26,Overview!$F$33)</f>
        <v>9.1428571428571423</v>
      </c>
      <c r="L1863" s="72">
        <f t="shared" si="179"/>
        <v>9.1428571428571423</v>
      </c>
      <c r="M1863" s="81">
        <f>MIN(1,Overview!$F$44*F1863*(G1863-Overview!$F$25)^2+0.2)</f>
        <v>1</v>
      </c>
      <c r="N1863" s="48">
        <f>L1863*F1863*Overview!$F$8</f>
        <v>0.12482270400293095</v>
      </c>
      <c r="O1863" s="48">
        <f>F1863*Overview!$F$6</f>
        <v>2.3686817229354781E-3</v>
      </c>
      <c r="P1863" s="122">
        <f>N1863*(H1863/G1863-(1+Overview!$F$35/'='!G1863)/(Overview!$F$37*Overview!$F$33))/('='!H1863+Overview!$F$36)</f>
        <v>2.0061023228902953E-4</v>
      </c>
      <c r="Q1863" s="128">
        <f>(N1863/G1863-P1863)*H1863*Overview!$F$29*'='!G1863^3</f>
        <v>881.91068701723816</v>
      </c>
      <c r="R1863" s="57">
        <f t="shared" si="174"/>
        <v>0</v>
      </c>
      <c r="S1863" s="58">
        <f t="shared" si="175"/>
        <v>2.4428757757171635E-4</v>
      </c>
      <c r="T1863" s="58">
        <f>IF(D1863&lt;Overview!$F$18,(1-Overview!$F$9)*'='!Q1863-'='!D1863*'='!O1863,0)</f>
        <v>0</v>
      </c>
      <c r="U1863" s="54">
        <f>IF(D1863&gt;=Overview!$F$18,(1-Overview!$F$9)*'='!Q1863-Overview!$F$18*'='!O1863,0)</f>
        <v>74.719297000736873</v>
      </c>
      <c r="V1863" s="2"/>
      <c r="W1863" s="112">
        <f>G1863/Overview!$F$19</f>
        <v>5.3937210401268265</v>
      </c>
      <c r="X1863" s="60">
        <f>G1863^3*(1+H1863*Overview!$F$38)</f>
        <v>61.289581390436709</v>
      </c>
      <c r="Y1863" s="61">
        <f>G1863^3*Overview!$F$42*(1+Overview!$F$38*H1863)+I1863*Overview!$F$39/Overview!$F$40</f>
        <v>5.6886650659074531</v>
      </c>
    </row>
    <row r="1864" spans="1:25">
      <c r="A1864" s="34">
        <v>1861</v>
      </c>
      <c r="B1864">
        <v>1</v>
      </c>
      <c r="C1864">
        <v>24</v>
      </c>
      <c r="D1864" s="149">
        <f t="shared" si="176"/>
        <v>178.09744310451387</v>
      </c>
      <c r="E1864" s="125">
        <f>B1864/(B1864+Overview!$F$22)</f>
        <v>0.58823529411764708</v>
      </c>
      <c r="F1864" s="118">
        <f>EXP(Overview!$F$21/Overview!$F$5-Overview!$F$21/('='!C1864+273.15))</f>
        <v>1.2060497570954571</v>
      </c>
      <c r="G1864" s="77">
        <f t="shared" si="177"/>
        <v>3.6534115480554719</v>
      </c>
      <c r="H1864" s="115">
        <f t="shared" si="178"/>
        <v>0.58823529411764708</v>
      </c>
      <c r="I1864" s="80">
        <f>IF((A1864-Overview!$F$43)/365=ROUND((A1864-Overview!$F$43)/365,0),I1863*0.05,I1863+U1863)</f>
        <v>4046.7488962678008</v>
      </c>
      <c r="J1864" s="70">
        <f>IF(D1864&lt;Overview!$F$16,1,'='!G1864/Overview!$F$26)</f>
        <v>158.15634407166544</v>
      </c>
      <c r="K1864" s="71">
        <f>IF(D1864&lt;Overview!$F$17,'='!G1864/Overview!$F$26,Overview!$F$33)</f>
        <v>9.1428571428571423</v>
      </c>
      <c r="L1864" s="72">
        <f t="shared" si="179"/>
        <v>9.1428571428571423</v>
      </c>
      <c r="M1864" s="81">
        <f>MIN(1,Overview!$F$44*F1864*(G1864-Overview!$F$25)^2+0.2)</f>
        <v>1</v>
      </c>
      <c r="N1864" s="48">
        <f>L1864*F1864*Overview!$F$8</f>
        <v>0.12482270400293095</v>
      </c>
      <c r="O1864" s="48">
        <f>F1864*Overview!$F$6</f>
        <v>2.3686817229354781E-3</v>
      </c>
      <c r="P1864" s="122">
        <f>N1864*(H1864/G1864-(1+Overview!$F$35/'='!G1864)/(Overview!$F$37*Overview!$F$33))/('='!H1864+Overview!$F$36)</f>
        <v>2.0021778959594349E-4</v>
      </c>
      <c r="Q1864" s="128">
        <f>(N1864/G1864-P1864)*H1864*Overview!$F$29*'='!G1864^3</f>
        <v>882.03848060019311</v>
      </c>
      <c r="R1864" s="57">
        <f t="shared" si="174"/>
        <v>0</v>
      </c>
      <c r="S1864" s="58">
        <f t="shared" si="175"/>
        <v>2.4382599487865356E-4</v>
      </c>
      <c r="T1864" s="58">
        <f>IF(D1864&lt;Overview!$F$18,(1-Overview!$F$9)*'='!Q1864-'='!D1864*'='!O1864,0)</f>
        <v>0</v>
      </c>
      <c r="U1864" s="54">
        <f>IF(D1864&gt;=Overview!$F$18,(1-Overview!$F$9)*'='!Q1864-Overview!$F$18*'='!O1864,0)</f>
        <v>74.730185014004633</v>
      </c>
      <c r="V1864" s="2"/>
      <c r="W1864" s="112">
        <f>G1864/Overview!$F$19</f>
        <v>5.3940817186704146</v>
      </c>
      <c r="X1864" s="60">
        <f>G1864^3*(1+H1864*Overview!$F$38)</f>
        <v>61.301877529803491</v>
      </c>
      <c r="Y1864" s="61">
        <f>G1864^3*Overview!$F$42*(1+Overview!$F$38*H1864)+I1864*Overview!$F$39/Overview!$F$40</f>
        <v>5.6930186115383146</v>
      </c>
    </row>
    <row r="1865" spans="1:25">
      <c r="A1865" s="34">
        <v>1862</v>
      </c>
      <c r="B1865">
        <v>1</v>
      </c>
      <c r="C1865">
        <v>24</v>
      </c>
      <c r="D1865" s="149">
        <f t="shared" si="176"/>
        <v>178.09744310451387</v>
      </c>
      <c r="E1865" s="125">
        <f>B1865/(B1865+Overview!$F$22)</f>
        <v>0.58823529411764708</v>
      </c>
      <c r="F1865" s="118">
        <f>EXP(Overview!$F$21/Overview!$F$5-Overview!$F$21/('='!C1865+273.15))</f>
        <v>1.2060497570954571</v>
      </c>
      <c r="G1865" s="77">
        <f t="shared" si="177"/>
        <v>3.6536553740503503</v>
      </c>
      <c r="H1865" s="115">
        <f t="shared" si="178"/>
        <v>0.58823529411764708</v>
      </c>
      <c r="I1865" s="80">
        <f>IF((A1865-Overview!$F$43)/365=ROUND((A1865-Overview!$F$43)/365,0),I1864*0.05,I1864+U1864)</f>
        <v>4121.4790812818055</v>
      </c>
      <c r="J1865" s="70">
        <f>IF(D1865&lt;Overview!$F$16,1,'='!G1865/Overview!$F$26)</f>
        <v>158.16689930953899</v>
      </c>
      <c r="K1865" s="71">
        <f>IF(D1865&lt;Overview!$F$17,'='!G1865/Overview!$F$26,Overview!$F$33)</f>
        <v>9.1428571428571423</v>
      </c>
      <c r="L1865" s="72">
        <f t="shared" si="179"/>
        <v>9.1428571428571423</v>
      </c>
      <c r="M1865" s="81">
        <f>MIN(1,Overview!$F$44*F1865*(G1865-Overview!$F$25)^2+0.2)</f>
        <v>1</v>
      </c>
      <c r="N1865" s="48">
        <f>L1865*F1865*Overview!$F$8</f>
        <v>0.12482270400293095</v>
      </c>
      <c r="O1865" s="48">
        <f>F1865*Overview!$F$6</f>
        <v>2.3686817229354781E-3</v>
      </c>
      <c r="P1865" s="122">
        <f>N1865*(H1865/G1865-(1+Overview!$F$35/'='!G1865)/(Overview!$F$37*Overview!$F$33))/('='!H1865+Overview!$F$36)</f>
        <v>1.9982614075513135E-4</v>
      </c>
      <c r="Q1865" s="128">
        <f>(N1865/G1865-P1865)*H1865*Overview!$F$29*'='!G1865^3</f>
        <v>882.16604320646252</v>
      </c>
      <c r="R1865" s="57">
        <f t="shared" si="174"/>
        <v>0</v>
      </c>
      <c r="S1865" s="58">
        <f t="shared" si="175"/>
        <v>2.433652843485758E-4</v>
      </c>
      <c r="T1865" s="58">
        <f>IF(D1865&lt;Overview!$F$18,(1-Overview!$F$9)*'='!Q1865-'='!D1865*'='!O1865,0)</f>
        <v>0</v>
      </c>
      <c r="U1865" s="54">
        <f>IF(D1865&gt;=Overview!$F$18,(1-Overview!$F$9)*'='!Q1865-Overview!$F$18*'='!O1865,0)</f>
        <v>74.741053348058784</v>
      </c>
      <c r="V1865" s="2"/>
      <c r="W1865" s="112">
        <f>G1865/Overview!$F$19</f>
        <v>5.3944417157099513</v>
      </c>
      <c r="X1865" s="60">
        <f>G1865^3*(1+H1865*Overview!$F$38)</f>
        <v>61.31415207537826</v>
      </c>
      <c r="Y1865" s="61">
        <f>G1865^3*Overview!$F$42*(1+Overview!$F$38*H1865)+I1865*Overview!$F$39/Overview!$F$40</f>
        <v>5.6973706868615608</v>
      </c>
    </row>
    <row r="1866" spans="1:25">
      <c r="A1866" s="34">
        <v>1863</v>
      </c>
      <c r="B1866">
        <v>1</v>
      </c>
      <c r="C1866">
        <v>24</v>
      </c>
      <c r="D1866" s="149">
        <f t="shared" si="176"/>
        <v>178.09744310451387</v>
      </c>
      <c r="E1866" s="125">
        <f>B1866/(B1866+Overview!$F$22)</f>
        <v>0.58823529411764708</v>
      </c>
      <c r="F1866" s="118">
        <f>EXP(Overview!$F$21/Overview!$F$5-Overview!$F$21/('='!C1866+273.15))</f>
        <v>1.2060497570954571</v>
      </c>
      <c r="G1866" s="77">
        <f t="shared" si="177"/>
        <v>3.6538987393346991</v>
      </c>
      <c r="H1866" s="115">
        <f t="shared" si="178"/>
        <v>0.58823529411764708</v>
      </c>
      <c r="I1866" s="80">
        <f>IF((A1866-Overview!$F$43)/365=ROUND((A1866-Overview!$F$43)/365,0),I1865*0.05,I1865+U1865)</f>
        <v>4196.2201346298643</v>
      </c>
      <c r="J1866" s="70">
        <f>IF(D1866&lt;Overview!$F$16,1,'='!G1866/Overview!$F$26)</f>
        <v>158.17743460323373</v>
      </c>
      <c r="K1866" s="71">
        <f>IF(D1866&lt;Overview!$F$17,'='!G1866/Overview!$F$26,Overview!$F$33)</f>
        <v>9.1428571428571423</v>
      </c>
      <c r="L1866" s="72">
        <f t="shared" si="179"/>
        <v>9.1428571428571423</v>
      </c>
      <c r="M1866" s="81">
        <f>MIN(1,Overview!$F$44*F1866*(G1866-Overview!$F$25)^2+0.2)</f>
        <v>1</v>
      </c>
      <c r="N1866" s="48">
        <f>L1866*F1866*Overview!$F$8</f>
        <v>0.12482270400293095</v>
      </c>
      <c r="O1866" s="48">
        <f>F1866*Overview!$F$6</f>
        <v>2.3686817229354781E-3</v>
      </c>
      <c r="P1866" s="122">
        <f>N1866*(H1866/G1866-(1+Overview!$F$35/'='!G1866)/(Overview!$F$37*Overview!$F$33))/('='!H1866+Overview!$F$36)</f>
        <v>1.9943528405859889E-4</v>
      </c>
      <c r="Q1866" s="128">
        <f>(N1866/G1866-P1866)*H1866*Overview!$F$29*'='!G1866^3</f>
        <v>882.29337523313598</v>
      </c>
      <c r="R1866" s="57">
        <f t="shared" si="174"/>
        <v>0</v>
      </c>
      <c r="S1866" s="58">
        <f t="shared" si="175"/>
        <v>2.4290544433352404E-4</v>
      </c>
      <c r="T1866" s="58">
        <f>IF(D1866&lt;Overview!$F$18,(1-Overview!$F$9)*'='!Q1866-'='!D1866*'='!O1866,0)</f>
        <v>0</v>
      </c>
      <c r="U1866" s="54">
        <f>IF(D1866&gt;=Overview!$F$18,(1-Overview!$F$9)*'='!Q1866-Overview!$F$18*'='!O1866,0)</f>
        <v>74.751902036731366</v>
      </c>
      <c r="V1866" s="2"/>
      <c r="W1866" s="112">
        <f>G1866/Overview!$F$19</f>
        <v>5.3948010325331452</v>
      </c>
      <c r="X1866" s="60">
        <f>G1866^3*(1+H1866*Overview!$F$38)</f>
        <v>61.326405061880592</v>
      </c>
      <c r="Y1866" s="61">
        <f>G1866^3*Overview!$F$42*(1+Overview!$F$38*H1866)+I1866*Overview!$F$39/Overview!$F$40</f>
        <v>5.7017212941468047</v>
      </c>
    </row>
    <row r="1867" spans="1:25">
      <c r="A1867" s="34">
        <v>1864</v>
      </c>
      <c r="B1867">
        <v>1</v>
      </c>
      <c r="C1867">
        <v>24</v>
      </c>
      <c r="D1867" s="149">
        <f t="shared" si="176"/>
        <v>178.09744310451387</v>
      </c>
      <c r="E1867" s="125">
        <f>B1867/(B1867+Overview!$F$22)</f>
        <v>0.58823529411764708</v>
      </c>
      <c r="F1867" s="118">
        <f>EXP(Overview!$F$21/Overview!$F$5-Overview!$F$21/('='!C1867+273.15))</f>
        <v>1.2060497570954571</v>
      </c>
      <c r="G1867" s="77">
        <f t="shared" si="177"/>
        <v>3.6541416447790325</v>
      </c>
      <c r="H1867" s="115">
        <f t="shared" si="178"/>
        <v>0.58823529411764708</v>
      </c>
      <c r="I1867" s="80">
        <f>IF((A1867-Overview!$F$43)/365=ROUND((A1867-Overview!$F$43)/365,0),I1866*0.05,I1866+U1866)</f>
        <v>4270.9720366665961</v>
      </c>
      <c r="J1867" s="70">
        <f>IF(D1867&lt;Overview!$F$16,1,'='!G1867/Overview!$F$26)</f>
        <v>158.1879499904343</v>
      </c>
      <c r="K1867" s="71">
        <f>IF(D1867&lt;Overview!$F$17,'='!G1867/Overview!$F$26,Overview!$F$33)</f>
        <v>9.1428571428571423</v>
      </c>
      <c r="L1867" s="72">
        <f t="shared" si="179"/>
        <v>9.1428571428571423</v>
      </c>
      <c r="M1867" s="81">
        <f>MIN(1,Overview!$F$44*F1867*(G1867-Overview!$F$25)^2+0.2)</f>
        <v>1</v>
      </c>
      <c r="N1867" s="48">
        <f>L1867*F1867*Overview!$F$8</f>
        <v>0.12482270400293095</v>
      </c>
      <c r="O1867" s="48">
        <f>F1867*Overview!$F$6</f>
        <v>2.3686817229354781E-3</v>
      </c>
      <c r="P1867" s="122">
        <f>N1867*(H1867/G1867-(1+Overview!$F$35/'='!G1867)/(Overview!$F$37*Overview!$F$33))/('='!H1867+Overview!$F$36)</f>
        <v>1.9904521780242894E-4</v>
      </c>
      <c r="Q1867" s="128">
        <f>(N1867/G1867-P1867)*H1867*Overview!$F$29*'='!G1867^3</f>
        <v>882.42047707669906</v>
      </c>
      <c r="R1867" s="57">
        <f t="shared" si="174"/>
        <v>0</v>
      </c>
      <c r="S1867" s="58">
        <f t="shared" si="175"/>
        <v>2.4244647318865615E-4</v>
      </c>
      <c r="T1867" s="58">
        <f>IF(D1867&lt;Overview!$F$18,(1-Overview!$F$9)*'='!Q1867-'='!D1867*'='!O1867,0)</f>
        <v>0</v>
      </c>
      <c r="U1867" s="54">
        <f>IF(D1867&gt;=Overview!$F$18,(1-Overview!$F$9)*'='!Q1867-Overview!$F$18*'='!O1867,0)</f>
        <v>74.762731113802943</v>
      </c>
      <c r="V1867" s="2"/>
      <c r="W1867" s="112">
        <f>G1867/Overview!$F$19</f>
        <v>5.395159670425266</v>
      </c>
      <c r="X1867" s="60">
        <f>G1867^3*(1+H1867*Overview!$F$38)</f>
        <v>61.338636523986736</v>
      </c>
      <c r="Y1867" s="61">
        <f>G1867^3*Overview!$F$42*(1+Overview!$F$38*H1867)+I1867*Overview!$F$39/Overview!$F$40</f>
        <v>5.7060704356612266</v>
      </c>
    </row>
    <row r="1868" spans="1:25">
      <c r="A1868" s="34">
        <v>1865</v>
      </c>
      <c r="B1868">
        <v>1</v>
      </c>
      <c r="C1868">
        <v>24</v>
      </c>
      <c r="D1868" s="149">
        <f t="shared" si="176"/>
        <v>178.09744310451387</v>
      </c>
      <c r="E1868" s="125">
        <f>B1868/(B1868+Overview!$F$22)</f>
        <v>0.58823529411764708</v>
      </c>
      <c r="F1868" s="118">
        <f>EXP(Overview!$F$21/Overview!$F$5-Overview!$F$21/('='!C1868+273.15))</f>
        <v>1.2060497570954571</v>
      </c>
      <c r="G1868" s="77">
        <f t="shared" si="177"/>
        <v>3.6543840912522212</v>
      </c>
      <c r="H1868" s="115">
        <f t="shared" si="178"/>
        <v>0.58823529411764708</v>
      </c>
      <c r="I1868" s="80">
        <f>IF((A1868-Overview!$F$43)/365=ROUND((A1868-Overview!$F$43)/365,0),I1867*0.05,I1867+U1867)</f>
        <v>4345.7347677803991</v>
      </c>
      <c r="J1868" s="70">
        <f>IF(D1868&lt;Overview!$F$16,1,'='!G1868/Overview!$F$26)</f>
        <v>158.19844550875416</v>
      </c>
      <c r="K1868" s="71">
        <f>IF(D1868&lt;Overview!$F$17,'='!G1868/Overview!$F$26,Overview!$F$33)</f>
        <v>9.1428571428571423</v>
      </c>
      <c r="L1868" s="72">
        <f t="shared" si="179"/>
        <v>9.1428571428571423</v>
      </c>
      <c r="M1868" s="81">
        <f>MIN(1,Overview!$F$44*F1868*(G1868-Overview!$F$25)^2+0.2)</f>
        <v>1</v>
      </c>
      <c r="N1868" s="48">
        <f>L1868*F1868*Overview!$F$8</f>
        <v>0.12482270400293095</v>
      </c>
      <c r="O1868" s="48">
        <f>F1868*Overview!$F$6</f>
        <v>2.3686817229354781E-3</v>
      </c>
      <c r="P1868" s="122">
        <f>N1868*(H1868/G1868-(1+Overview!$F$35/'='!G1868)/(Overview!$F$37*Overview!$F$33))/('='!H1868+Overview!$F$36)</f>
        <v>1.986559402867672E-4</v>
      </c>
      <c r="Q1868" s="128">
        <f>(N1868/G1868-P1868)*H1868*Overview!$F$29*'='!G1868^3</f>
        <v>882.54734913303571</v>
      </c>
      <c r="R1868" s="57">
        <f t="shared" si="174"/>
        <v>0</v>
      </c>
      <c r="S1868" s="58">
        <f t="shared" si="175"/>
        <v>2.4198836927223776E-4</v>
      </c>
      <c r="T1868" s="58">
        <f>IF(D1868&lt;Overview!$F$18,(1-Overview!$F$9)*'='!Q1868-'='!D1868*'='!O1868,0)</f>
        <v>0</v>
      </c>
      <c r="U1868" s="54">
        <f>IF(D1868&gt;=Overview!$F$18,(1-Overview!$F$9)*'='!Q1868-Overview!$F$18*'='!O1868,0)</f>
        <v>74.773540613002822</v>
      </c>
      <c r="V1868" s="2"/>
      <c r="W1868" s="112">
        <f>G1868/Overview!$F$19</f>
        <v>5.3955176306691586</v>
      </c>
      <c r="X1868" s="60">
        <f>G1868^3*(1+H1868*Overview!$F$38)</f>
        <v>61.350846496329716</v>
      </c>
      <c r="Y1868" s="61">
        <f>G1868^3*Overview!$F$42*(1+Overview!$F$38*H1868)+I1868*Overview!$F$39/Overview!$F$40</f>
        <v>5.7104181136695864</v>
      </c>
    </row>
    <row r="1869" spans="1:25">
      <c r="A1869" s="34">
        <v>1866</v>
      </c>
      <c r="B1869">
        <v>1</v>
      </c>
      <c r="C1869">
        <v>24</v>
      </c>
      <c r="D1869" s="149">
        <f t="shared" si="176"/>
        <v>178.09744310451387</v>
      </c>
      <c r="E1869" s="125">
        <f>B1869/(B1869+Overview!$F$22)</f>
        <v>0.58823529411764708</v>
      </c>
      <c r="F1869" s="118">
        <f>EXP(Overview!$F$21/Overview!$F$5-Overview!$F$21/('='!C1869+273.15))</f>
        <v>1.2060497570954571</v>
      </c>
      <c r="G1869" s="77">
        <f t="shared" si="177"/>
        <v>3.6546260796214933</v>
      </c>
      <c r="H1869" s="115">
        <f t="shared" si="178"/>
        <v>0.58823529411764708</v>
      </c>
      <c r="I1869" s="80">
        <f>IF((A1869-Overview!$F$43)/365=ROUND((A1869-Overview!$F$43)/365,0),I1868*0.05,I1868+U1868)</f>
        <v>4420.5083083934023</v>
      </c>
      <c r="J1869" s="70">
        <f>IF(D1869&lt;Overview!$F$16,1,'='!G1869/Overview!$F$26)</f>
        <v>158.20892119573566</v>
      </c>
      <c r="K1869" s="71">
        <f>IF(D1869&lt;Overview!$F$17,'='!G1869/Overview!$F$26,Overview!$F$33)</f>
        <v>9.1428571428571423</v>
      </c>
      <c r="L1869" s="72">
        <f t="shared" si="179"/>
        <v>9.1428571428571423</v>
      </c>
      <c r="M1869" s="81">
        <f>MIN(1,Overview!$F$44*F1869*(G1869-Overview!$F$25)^2+0.2)</f>
        <v>1</v>
      </c>
      <c r="N1869" s="48">
        <f>L1869*F1869*Overview!$F$8</f>
        <v>0.12482270400293095</v>
      </c>
      <c r="O1869" s="48">
        <f>F1869*Overview!$F$6</f>
        <v>2.3686817229354781E-3</v>
      </c>
      <c r="P1869" s="122">
        <f>N1869*(H1869/G1869-(1+Overview!$F$35/'='!G1869)/(Overview!$F$37*Overview!$F$33))/('='!H1869+Overview!$F$36)</f>
        <v>1.9826744981581122E-4</v>
      </c>
      <c r="Q1869" s="128">
        <f>(N1869/G1869-P1869)*H1869*Overview!$F$29*'='!G1869^3</f>
        <v>882.67399179742677</v>
      </c>
      <c r="R1869" s="57">
        <f t="shared" si="174"/>
        <v>0</v>
      </c>
      <c r="S1869" s="58">
        <f t="shared" si="175"/>
        <v>2.4153113094563643E-4</v>
      </c>
      <c r="T1869" s="58">
        <f>IF(D1869&lt;Overview!$F$18,(1-Overview!$F$9)*'='!Q1869-'='!D1869*'='!O1869,0)</f>
        <v>0</v>
      </c>
      <c r="U1869" s="54">
        <f>IF(D1869&gt;=Overview!$F$18,(1-Overview!$F$9)*'='!Q1869-Overview!$F$18*'='!O1869,0)</f>
        <v>74.78433056800894</v>
      </c>
      <c r="V1869" s="2"/>
      <c r="W1869" s="112">
        <f>G1869/Overview!$F$19</f>
        <v>5.3958749145452432</v>
      </c>
      <c r="X1869" s="60">
        <f>G1869^3*(1+H1869*Overview!$F$38)</f>
        <v>61.363035013499314</v>
      </c>
      <c r="Y1869" s="61">
        <f>G1869^3*Overview!$F$42*(1+Overview!$F$38*H1869)+I1869*Overview!$F$39/Overview!$F$40</f>
        <v>5.7147643304342148</v>
      </c>
    </row>
    <row r="1870" spans="1:25">
      <c r="A1870" s="34">
        <v>1867</v>
      </c>
      <c r="B1870">
        <v>1</v>
      </c>
      <c r="C1870">
        <v>24</v>
      </c>
      <c r="D1870" s="149">
        <f t="shared" si="176"/>
        <v>178.09744310451387</v>
      </c>
      <c r="E1870" s="125">
        <f>B1870/(B1870+Overview!$F$22)</f>
        <v>0.58823529411764708</v>
      </c>
      <c r="F1870" s="118">
        <f>EXP(Overview!$F$21/Overview!$F$5-Overview!$F$21/('='!C1870+273.15))</f>
        <v>1.2060497570954571</v>
      </c>
      <c r="G1870" s="77">
        <f t="shared" si="177"/>
        <v>3.6548676107524392</v>
      </c>
      <c r="H1870" s="115">
        <f t="shared" si="178"/>
        <v>0.58823529411764708</v>
      </c>
      <c r="I1870" s="80">
        <f>IF((A1870-Overview!$F$43)/365=ROUND((A1870-Overview!$F$43)/365,0),I1869*0.05,I1869+U1869)</f>
        <v>4495.2926389614113</v>
      </c>
      <c r="J1870" s="70">
        <f>IF(D1870&lt;Overview!$F$16,1,'='!G1870/Overview!$F$26)</f>
        <v>158.21937708885019</v>
      </c>
      <c r="K1870" s="71">
        <f>IF(D1870&lt;Overview!$F$17,'='!G1870/Overview!$F$26,Overview!$F$33)</f>
        <v>9.1428571428571423</v>
      </c>
      <c r="L1870" s="72">
        <f t="shared" si="179"/>
        <v>9.1428571428571423</v>
      </c>
      <c r="M1870" s="81">
        <f>MIN(1,Overview!$F$44*F1870*(G1870-Overview!$F$25)^2+0.2)</f>
        <v>1</v>
      </c>
      <c r="N1870" s="48">
        <f>L1870*F1870*Overview!$F$8</f>
        <v>0.12482270400293095</v>
      </c>
      <c r="O1870" s="48">
        <f>F1870*Overview!$F$6</f>
        <v>2.3686817229354781E-3</v>
      </c>
      <c r="P1870" s="122">
        <f>N1870*(H1870/G1870-(1+Overview!$F$35/'='!G1870)/(Overview!$F$37*Overview!$F$33))/('='!H1870+Overview!$F$36)</f>
        <v>1.9787974469779812E-4</v>
      </c>
      <c r="Q1870" s="128">
        <f>(N1870/G1870-P1870)*H1870*Overview!$F$29*'='!G1870^3</f>
        <v>882.80040546455211</v>
      </c>
      <c r="R1870" s="57">
        <f t="shared" si="174"/>
        <v>0</v>
      </c>
      <c r="S1870" s="58">
        <f t="shared" si="175"/>
        <v>2.4107475657331469E-4</v>
      </c>
      <c r="T1870" s="58">
        <f>IF(D1870&lt;Overview!$F$18,(1-Overview!$F$9)*'='!Q1870-'='!D1870*'='!O1870,0)</f>
        <v>0</v>
      </c>
      <c r="U1870" s="54">
        <f>IF(D1870&gt;=Overview!$F$18,(1-Overview!$F$9)*'='!Q1870-Overview!$F$18*'='!O1870,0)</f>
        <v>74.795101012448015</v>
      </c>
      <c r="V1870" s="2"/>
      <c r="W1870" s="112">
        <f>G1870/Overview!$F$19</f>
        <v>5.3962315233315206</v>
      </c>
      <c r="X1870" s="60">
        <f>G1870^3*(1+H1870*Overview!$F$38)</f>
        <v>61.375202110042054</v>
      </c>
      <c r="Y1870" s="61">
        <f>G1870^3*Overview!$F$42*(1+Overview!$F$38*H1870)+I1870*Overview!$F$39/Overview!$F$40</f>
        <v>5.7191090882150171</v>
      </c>
    </row>
    <row r="1871" spans="1:25">
      <c r="A1871" s="34">
        <v>1868</v>
      </c>
      <c r="B1871">
        <v>1</v>
      </c>
      <c r="C1871">
        <v>24</v>
      </c>
      <c r="D1871" s="149">
        <f t="shared" si="176"/>
        <v>178.09744310451387</v>
      </c>
      <c r="E1871" s="125">
        <f>B1871/(B1871+Overview!$F$22)</f>
        <v>0.58823529411764708</v>
      </c>
      <c r="F1871" s="118">
        <f>EXP(Overview!$F$21/Overview!$F$5-Overview!$F$21/('='!C1871+273.15))</f>
        <v>1.2060497570954571</v>
      </c>
      <c r="G1871" s="77">
        <f t="shared" si="177"/>
        <v>3.6551086855090125</v>
      </c>
      <c r="H1871" s="115">
        <f t="shared" si="178"/>
        <v>0.58823529411764708</v>
      </c>
      <c r="I1871" s="80">
        <f>IF((A1871-Overview!$F$43)/365=ROUND((A1871-Overview!$F$43)/365,0),I1870*0.05,I1870+U1870)</f>
        <v>4570.0877399738592</v>
      </c>
      <c r="J1871" s="70">
        <f>IF(D1871&lt;Overview!$F$16,1,'='!G1871/Overview!$F$26)</f>
        <v>158.22981322549839</v>
      </c>
      <c r="K1871" s="71">
        <f>IF(D1871&lt;Overview!$F$17,'='!G1871/Overview!$F$26,Overview!$F$33)</f>
        <v>9.1428571428571423</v>
      </c>
      <c r="L1871" s="72">
        <f t="shared" si="179"/>
        <v>9.1428571428571423</v>
      </c>
      <c r="M1871" s="81">
        <f>MIN(1,Overview!$F$44*F1871*(G1871-Overview!$F$25)^2+0.2)</f>
        <v>1</v>
      </c>
      <c r="N1871" s="48">
        <f>L1871*F1871*Overview!$F$8</f>
        <v>0.12482270400293095</v>
      </c>
      <c r="O1871" s="48">
        <f>F1871*Overview!$F$6</f>
        <v>2.3686817229354781E-3</v>
      </c>
      <c r="P1871" s="122">
        <f>N1871*(H1871/G1871-(1+Overview!$F$35/'='!G1871)/(Overview!$F$37*Overview!$F$33))/('='!H1871+Overview!$F$36)</f>
        <v>1.9749282324499554E-4</v>
      </c>
      <c r="Q1871" s="128">
        <f>(N1871/G1871-P1871)*H1871*Overview!$F$29*'='!G1871^3</f>
        <v>882.92659052849069</v>
      </c>
      <c r="R1871" s="57">
        <f t="shared" si="174"/>
        <v>0</v>
      </c>
      <c r="S1871" s="58">
        <f t="shared" si="175"/>
        <v>2.4061924452282646E-4</v>
      </c>
      <c r="T1871" s="58">
        <f>IF(D1871&lt;Overview!$F$18,(1-Overview!$F$9)*'='!Q1871-'='!D1871*'='!O1871,0)</f>
        <v>0</v>
      </c>
      <c r="U1871" s="54">
        <f>IF(D1871&gt;=Overview!$F$18,(1-Overview!$F$9)*'='!Q1871-Overview!$F$18*'='!O1871,0)</f>
        <v>74.805851979895579</v>
      </c>
      <c r="V1871" s="2"/>
      <c r="W1871" s="112">
        <f>G1871/Overview!$F$19</f>
        <v>5.3965874583035767</v>
      </c>
      <c r="X1871" s="60">
        <f>G1871^3*(1+H1871*Overview!$F$38)</f>
        <v>61.387347820461159</v>
      </c>
      <c r="Y1871" s="61">
        <f>G1871^3*Overview!$F$42*(1+Overview!$F$38*H1871)+I1871*Overview!$F$39/Overview!$F$40</f>
        <v>5.7234523892694593</v>
      </c>
    </row>
    <row r="1872" spans="1:25">
      <c r="A1872" s="34">
        <v>1869</v>
      </c>
      <c r="B1872">
        <v>1</v>
      </c>
      <c r="C1872">
        <v>24</v>
      </c>
      <c r="D1872" s="149">
        <f t="shared" si="176"/>
        <v>178.09744310451387</v>
      </c>
      <c r="E1872" s="125">
        <f>B1872/(B1872+Overview!$F$22)</f>
        <v>0.58823529411764708</v>
      </c>
      <c r="F1872" s="118">
        <f>EXP(Overview!$F$21/Overview!$F$5-Overview!$F$21/('='!C1872+273.15))</f>
        <v>1.2060497570954571</v>
      </c>
      <c r="G1872" s="77">
        <f t="shared" si="177"/>
        <v>3.6553493047535355</v>
      </c>
      <c r="H1872" s="115">
        <f t="shared" si="178"/>
        <v>0.58823529411764708</v>
      </c>
      <c r="I1872" s="80">
        <f>IF((A1872-Overview!$F$43)/365=ROUND((A1872-Overview!$F$43)/365,0),I1871*0.05,I1871+U1871)</f>
        <v>4644.8935919537544</v>
      </c>
      <c r="J1872" s="70">
        <f>IF(D1872&lt;Overview!$F$16,1,'='!G1872/Overview!$F$26)</f>
        <v>158.2402296430102</v>
      </c>
      <c r="K1872" s="71">
        <f>IF(D1872&lt;Overview!$F$17,'='!G1872/Overview!$F$26,Overview!$F$33)</f>
        <v>9.1428571428571423</v>
      </c>
      <c r="L1872" s="72">
        <f t="shared" si="179"/>
        <v>9.1428571428571423</v>
      </c>
      <c r="M1872" s="81">
        <f>MIN(1,Overview!$F$44*F1872*(G1872-Overview!$F$25)^2+0.2)</f>
        <v>1</v>
      </c>
      <c r="N1872" s="48">
        <f>L1872*F1872*Overview!$F$8</f>
        <v>0.12482270400293095</v>
      </c>
      <c r="O1872" s="48">
        <f>F1872*Overview!$F$6</f>
        <v>2.3686817229354781E-3</v>
      </c>
      <c r="P1872" s="122">
        <f>N1872*(H1872/G1872-(1+Overview!$F$35/'='!G1872)/(Overview!$F$37*Overview!$F$33))/('='!H1872+Overview!$F$36)</f>
        <v>1.9710668377368956E-4</v>
      </c>
      <c r="Q1872" s="128">
        <f>(N1872/G1872-P1872)*H1872*Overview!$F$29*'='!G1872^3</f>
        <v>883.05254738272106</v>
      </c>
      <c r="R1872" s="57">
        <f t="shared" si="174"/>
        <v>0</v>
      </c>
      <c r="S1872" s="58">
        <f t="shared" si="175"/>
        <v>2.4016459316481039E-4</v>
      </c>
      <c r="T1872" s="58">
        <f>IF(D1872&lt;Overview!$F$18,(1-Overview!$F$9)*'='!Q1872-'='!D1872*'='!O1872,0)</f>
        <v>0</v>
      </c>
      <c r="U1872" s="54">
        <f>IF(D1872&gt;=Overview!$F$18,(1-Overview!$F$9)*'='!Q1872-Overview!$F$18*'='!O1872,0)</f>
        <v>74.816583503876018</v>
      </c>
      <c r="V1872" s="2"/>
      <c r="W1872" s="112">
        <f>G1872/Overview!$F$19</f>
        <v>5.3969427207345868</v>
      </c>
      <c r="X1872" s="60">
        <f>G1872^3*(1+H1872*Overview!$F$38)</f>
        <v>61.39947217921668</v>
      </c>
      <c r="Y1872" s="61">
        <f>G1872^3*Overview!$F$42*(1+Overview!$F$38*H1872)+I1872*Overview!$F$39/Overview!$F$40</f>
        <v>5.7277942358525813</v>
      </c>
    </row>
    <row r="1873" spans="1:25">
      <c r="A1873" s="34">
        <v>1870</v>
      </c>
      <c r="B1873">
        <v>1</v>
      </c>
      <c r="C1873">
        <v>24</v>
      </c>
      <c r="D1873" s="149">
        <f t="shared" si="176"/>
        <v>178.09744310451387</v>
      </c>
      <c r="E1873" s="125">
        <f>B1873/(B1873+Overview!$F$22)</f>
        <v>0.58823529411764708</v>
      </c>
      <c r="F1873" s="118">
        <f>EXP(Overview!$F$21/Overview!$F$5-Overview!$F$21/('='!C1873+273.15))</f>
        <v>1.2060497570954571</v>
      </c>
      <c r="G1873" s="77">
        <f t="shared" si="177"/>
        <v>3.6555894693467001</v>
      </c>
      <c r="H1873" s="115">
        <f t="shared" si="178"/>
        <v>0.58823529411764708</v>
      </c>
      <c r="I1873" s="80">
        <f>IF((A1873-Overview!$F$43)/365=ROUND((A1873-Overview!$F$43)/365,0),I1872*0.05,I1872+U1872)</f>
        <v>4719.7101754576306</v>
      </c>
      <c r="J1873" s="70">
        <f>IF(D1873&lt;Overview!$F$16,1,'='!G1873/Overview!$F$26)</f>
        <v>158.25062637864502</v>
      </c>
      <c r="K1873" s="71">
        <f>IF(D1873&lt;Overview!$F$17,'='!G1873/Overview!$F$26,Overview!$F$33)</f>
        <v>9.1428571428571423</v>
      </c>
      <c r="L1873" s="72">
        <f t="shared" si="179"/>
        <v>9.1428571428571423</v>
      </c>
      <c r="M1873" s="81">
        <f>MIN(1,Overview!$F$44*F1873*(G1873-Overview!$F$25)^2+0.2)</f>
        <v>1</v>
      </c>
      <c r="N1873" s="48">
        <f>L1873*F1873*Overview!$F$8</f>
        <v>0.12482270400293095</v>
      </c>
      <c r="O1873" s="48">
        <f>F1873*Overview!$F$6</f>
        <v>2.3686817229354781E-3</v>
      </c>
      <c r="P1873" s="122">
        <f>N1873*(H1873/G1873-(1+Overview!$F$35/'='!G1873)/(Overview!$F$37*Overview!$F$33))/('='!H1873+Overview!$F$36)</f>
        <v>1.967213246041735E-4</v>
      </c>
      <c r="Q1873" s="128">
        <f>(N1873/G1873-P1873)*H1873*Overview!$F$29*'='!G1873^3</f>
        <v>883.17827642012196</v>
      </c>
      <c r="R1873" s="57">
        <f t="shared" si="174"/>
        <v>0</v>
      </c>
      <c r="S1873" s="58">
        <f t="shared" si="175"/>
        <v>2.3971080087298354E-4</v>
      </c>
      <c r="T1873" s="58">
        <f>IF(D1873&lt;Overview!$F$18,(1-Overview!$F$9)*'='!Q1873-'='!D1873*'='!O1873,0)</f>
        <v>0</v>
      </c>
      <c r="U1873" s="54">
        <f>IF(D1873&gt;=Overview!$F$18,(1-Overview!$F$9)*'='!Q1873-Overview!$F$18*'='!O1873,0)</f>
        <v>74.827295617862575</v>
      </c>
      <c r="V1873" s="2"/>
      <c r="W1873" s="112">
        <f>G1873/Overview!$F$19</f>
        <v>5.3972973118953194</v>
      </c>
      <c r="X1873" s="60">
        <f>G1873^3*(1+H1873*Overview!$F$38)</f>
        <v>61.411575220725332</v>
      </c>
      <c r="Y1873" s="61">
        <f>G1873^3*Overview!$F$42*(1+Overview!$F$38*H1873)+I1873*Overview!$F$39/Overview!$F$40</f>
        <v>5.7321346302169838</v>
      </c>
    </row>
    <row r="1874" spans="1:25">
      <c r="A1874" s="34">
        <v>1871</v>
      </c>
      <c r="B1874">
        <v>1</v>
      </c>
      <c r="C1874">
        <v>24</v>
      </c>
      <c r="D1874" s="149">
        <f t="shared" si="176"/>
        <v>178.09744310451387</v>
      </c>
      <c r="E1874" s="125">
        <f>B1874/(B1874+Overview!$F$22)</f>
        <v>0.58823529411764708</v>
      </c>
      <c r="F1874" s="118">
        <f>EXP(Overview!$F$21/Overview!$F$5-Overview!$F$21/('='!C1874+273.15))</f>
        <v>1.2060497570954571</v>
      </c>
      <c r="G1874" s="77">
        <f t="shared" si="177"/>
        <v>3.6558291801475731</v>
      </c>
      <c r="H1874" s="115">
        <f t="shared" si="178"/>
        <v>0.58823529411764708</v>
      </c>
      <c r="I1874" s="80">
        <f>IF((A1874-Overview!$F$43)/365=ROUND((A1874-Overview!$F$43)/365,0),I1873*0.05,I1873+U1873)</f>
        <v>4794.5374710754932</v>
      </c>
      <c r="J1874" s="70">
        <f>IF(D1874&lt;Overview!$F$16,1,'='!G1874/Overview!$F$26)</f>
        <v>158.26100346959191</v>
      </c>
      <c r="K1874" s="71">
        <f>IF(D1874&lt;Overview!$F$17,'='!G1874/Overview!$F$26,Overview!$F$33)</f>
        <v>9.1428571428571423</v>
      </c>
      <c r="L1874" s="72">
        <f t="shared" si="179"/>
        <v>9.1428571428571423</v>
      </c>
      <c r="M1874" s="81">
        <f>MIN(1,Overview!$F$44*F1874*(G1874-Overview!$F$25)^2+0.2)</f>
        <v>1</v>
      </c>
      <c r="N1874" s="48">
        <f>L1874*F1874*Overview!$F$8</f>
        <v>0.12482270400293095</v>
      </c>
      <c r="O1874" s="48">
        <f>F1874*Overview!$F$6</f>
        <v>2.3686817229354781E-3</v>
      </c>
      <c r="P1874" s="122">
        <f>N1874*(H1874/G1874-(1+Overview!$F$35/'='!G1874)/(Overview!$F$37*Overview!$F$33))/('='!H1874+Overview!$F$36)</f>
        <v>1.9633674406073568E-4</v>
      </c>
      <c r="Q1874" s="128">
        <f>(N1874/G1874-P1874)*H1874*Overview!$F$29*'='!G1874^3</f>
        <v>883.30377803297358</v>
      </c>
      <c r="R1874" s="57">
        <f t="shared" si="174"/>
        <v>0</v>
      </c>
      <c r="S1874" s="58">
        <f t="shared" si="175"/>
        <v>2.3925786602413442E-4</v>
      </c>
      <c r="T1874" s="58">
        <f>IF(D1874&lt;Overview!$F$18,(1-Overview!$F$9)*'='!Q1874-'='!D1874*'='!O1874,0)</f>
        <v>0</v>
      </c>
      <c r="U1874" s="54">
        <f>IF(D1874&gt;=Overview!$F$18,(1-Overview!$F$9)*'='!Q1874-Overview!$F$18*'='!O1874,0)</f>
        <v>74.837988355277531</v>
      </c>
      <c r="V1874" s="2"/>
      <c r="W1874" s="112">
        <f>G1874/Overview!$F$19</f>
        <v>5.3976512330541455</v>
      </c>
      <c r="X1874" s="60">
        <f>G1874^3*(1+H1874*Overview!$F$38)</f>
        <v>61.423656979360665</v>
      </c>
      <c r="Y1874" s="61">
        <f>G1874^3*Overview!$F$42*(1+Overview!$F$38*H1874)+I1874*Overview!$F$39/Overview!$F$40</f>
        <v>5.7364735746128312</v>
      </c>
    </row>
    <row r="1875" spans="1:25">
      <c r="A1875" s="34">
        <v>1872</v>
      </c>
      <c r="B1875">
        <v>1</v>
      </c>
      <c r="C1875">
        <v>24</v>
      </c>
      <c r="D1875" s="149">
        <f t="shared" si="176"/>
        <v>178.09744310451387</v>
      </c>
      <c r="E1875" s="125">
        <f>B1875/(B1875+Overview!$F$22)</f>
        <v>0.58823529411764708</v>
      </c>
      <c r="F1875" s="118">
        <f>EXP(Overview!$F$21/Overview!$F$5-Overview!$F$21/('='!C1875+273.15))</f>
        <v>1.2060497570954571</v>
      </c>
      <c r="G1875" s="77">
        <f t="shared" si="177"/>
        <v>3.6560684380135973</v>
      </c>
      <c r="H1875" s="115">
        <f t="shared" si="178"/>
        <v>0.58823529411764708</v>
      </c>
      <c r="I1875" s="80">
        <f>IF((A1875-Overview!$F$43)/365=ROUND((A1875-Overview!$F$43)/365,0),I1874*0.05,I1874+U1874)</f>
        <v>4869.3754594307711</v>
      </c>
      <c r="J1875" s="70">
        <f>IF(D1875&lt;Overview!$F$16,1,'='!G1875/Overview!$F$26)</f>
        <v>158.27136095296959</v>
      </c>
      <c r="K1875" s="71">
        <f>IF(D1875&lt;Overview!$F$17,'='!G1875/Overview!$F$26,Overview!$F$33)</f>
        <v>9.1428571428571423</v>
      </c>
      <c r="L1875" s="72">
        <f t="shared" si="179"/>
        <v>9.1428571428571423</v>
      </c>
      <c r="M1875" s="81">
        <f>MIN(1,Overview!$F$44*F1875*(G1875-Overview!$F$25)^2+0.2)</f>
        <v>1</v>
      </c>
      <c r="N1875" s="48">
        <f>L1875*F1875*Overview!$F$8</f>
        <v>0.12482270400293095</v>
      </c>
      <c r="O1875" s="48">
        <f>F1875*Overview!$F$6</f>
        <v>2.3686817229354781E-3</v>
      </c>
      <c r="P1875" s="122">
        <f>N1875*(H1875/G1875-(1+Overview!$F$35/'='!G1875)/(Overview!$F$37*Overview!$F$33))/('='!H1875+Overview!$F$36)</f>
        <v>1.9595294047165164E-4</v>
      </c>
      <c r="Q1875" s="128">
        <f>(N1875/G1875-P1875)*H1875*Overview!$F$29*'='!G1875^3</f>
        <v>883.42905261295743</v>
      </c>
      <c r="R1875" s="57">
        <f t="shared" si="174"/>
        <v>0</v>
      </c>
      <c r="S1875" s="58">
        <f t="shared" si="175"/>
        <v>2.3880578699812097E-4</v>
      </c>
      <c r="T1875" s="58">
        <f>IF(D1875&lt;Overview!$F$18,(1-Overview!$F$9)*'='!Q1875-'='!D1875*'='!O1875,0)</f>
        <v>0</v>
      </c>
      <c r="U1875" s="54">
        <f>IF(D1875&gt;=Overview!$F$18,(1-Overview!$F$9)*'='!Q1875-Overview!$F$18*'='!O1875,0)</f>
        <v>74.848661749492152</v>
      </c>
      <c r="V1875" s="2"/>
      <c r="W1875" s="112">
        <f>G1875/Overview!$F$19</f>
        <v>5.3980044854770375</v>
      </c>
      <c r="X1875" s="60">
        <f>G1875^3*(1+H1875*Overview!$F$38)</f>
        <v>61.435717489452955</v>
      </c>
      <c r="Y1875" s="61">
        <f>G1875^3*Overview!$F$42*(1+Overview!$F$38*H1875)+I1875*Overview!$F$39/Overview!$F$40</f>
        <v>5.7408110712878484</v>
      </c>
    </row>
    <row r="1876" spans="1:25">
      <c r="A1876" s="34">
        <v>1873</v>
      </c>
      <c r="B1876">
        <v>1</v>
      </c>
      <c r="C1876">
        <v>24</v>
      </c>
      <c r="D1876" s="149">
        <f t="shared" si="176"/>
        <v>178.09744310451387</v>
      </c>
      <c r="E1876" s="125">
        <f>B1876/(B1876+Overview!$F$22)</f>
        <v>0.58823529411764708</v>
      </c>
      <c r="F1876" s="118">
        <f>EXP(Overview!$F$21/Overview!$F$5-Overview!$F$21/('='!C1876+273.15))</f>
        <v>1.2060497570954571</v>
      </c>
      <c r="G1876" s="77">
        <f t="shared" si="177"/>
        <v>3.6563072438005952</v>
      </c>
      <c r="H1876" s="115">
        <f t="shared" si="178"/>
        <v>0.58823529411764708</v>
      </c>
      <c r="I1876" s="80">
        <f>IF((A1876-Overview!$F$43)/365=ROUND((A1876-Overview!$F$43)/365,0),I1875*0.05,I1875+U1875)</f>
        <v>4944.224121180263</v>
      </c>
      <c r="J1876" s="70">
        <f>IF(D1876&lt;Overview!$F$16,1,'='!G1876/Overview!$F$26)</f>
        <v>158.28169886582663</v>
      </c>
      <c r="K1876" s="71">
        <f>IF(D1876&lt;Overview!$F$17,'='!G1876/Overview!$F$26,Overview!$F$33)</f>
        <v>9.1428571428571423</v>
      </c>
      <c r="L1876" s="72">
        <f t="shared" si="179"/>
        <v>9.1428571428571423</v>
      </c>
      <c r="M1876" s="81">
        <f>MIN(1,Overview!$F$44*F1876*(G1876-Overview!$F$25)^2+0.2)</f>
        <v>1</v>
      </c>
      <c r="N1876" s="48">
        <f>L1876*F1876*Overview!$F$8</f>
        <v>0.12482270400293095</v>
      </c>
      <c r="O1876" s="48">
        <f>F1876*Overview!$F$6</f>
        <v>2.3686817229354781E-3</v>
      </c>
      <c r="P1876" s="122">
        <f>N1876*(H1876/G1876-(1+Overview!$F$35/'='!G1876)/(Overview!$F$37*Overview!$F$33))/('='!H1876+Overview!$F$36)</f>
        <v>1.9556991216917064E-4</v>
      </c>
      <c r="Q1876" s="128">
        <f>(N1876/G1876-P1876)*H1876*Overview!$F$29*'='!G1876^3</f>
        <v>883.55410055115647</v>
      </c>
      <c r="R1876" s="57">
        <f t="shared" si="174"/>
        <v>0</v>
      </c>
      <c r="S1876" s="58">
        <f t="shared" si="175"/>
        <v>2.3835456217786161E-4</v>
      </c>
      <c r="T1876" s="58">
        <f>IF(D1876&lt;Overview!$F$18,(1-Overview!$F$9)*'='!Q1876-'='!D1876*'='!O1876,0)</f>
        <v>0</v>
      </c>
      <c r="U1876" s="54">
        <f>IF(D1876&gt;=Overview!$F$18,(1-Overview!$F$9)*'='!Q1876-Overview!$F$18*'='!O1876,0)</f>
        <v>74.859315833826713</v>
      </c>
      <c r="V1876" s="2"/>
      <c r="W1876" s="112">
        <f>G1876/Overview!$F$19</f>
        <v>5.398357070427573</v>
      </c>
      <c r="X1876" s="60">
        <f>G1876^3*(1+H1876*Overview!$F$38)</f>
        <v>61.447756785289222</v>
      </c>
      <c r="Y1876" s="61">
        <f>G1876^3*Overview!$F$42*(1+Overview!$F$38*H1876)+I1876*Overview!$F$39/Overview!$F$40</f>
        <v>5.7451471224873174</v>
      </c>
    </row>
    <row r="1877" spans="1:25">
      <c r="A1877" s="34">
        <v>1874</v>
      </c>
      <c r="B1877">
        <v>1</v>
      </c>
      <c r="C1877">
        <v>24</v>
      </c>
      <c r="D1877" s="149">
        <f t="shared" si="176"/>
        <v>178.09744310451387</v>
      </c>
      <c r="E1877" s="125">
        <f>B1877/(B1877+Overview!$F$22)</f>
        <v>0.58823529411764708</v>
      </c>
      <c r="F1877" s="118">
        <f>EXP(Overview!$F$21/Overview!$F$5-Overview!$F$21/('='!C1877+273.15))</f>
        <v>1.2060497570954571</v>
      </c>
      <c r="G1877" s="77">
        <f t="shared" si="177"/>
        <v>3.656545598362773</v>
      </c>
      <c r="H1877" s="115">
        <f t="shared" si="178"/>
        <v>0.58823529411764708</v>
      </c>
      <c r="I1877" s="80">
        <f>IF((A1877-Overview!$F$43)/365=ROUND((A1877-Overview!$F$43)/365,0),I1876*0.05,I1876+U1876)</f>
        <v>5019.0834370140892</v>
      </c>
      <c r="J1877" s="70">
        <f>IF(D1877&lt;Overview!$F$16,1,'='!G1877/Overview!$F$26)</f>
        <v>158.29201724514169</v>
      </c>
      <c r="K1877" s="71">
        <f>IF(D1877&lt;Overview!$F$17,'='!G1877/Overview!$F$26,Overview!$F$33)</f>
        <v>9.1428571428571423</v>
      </c>
      <c r="L1877" s="72">
        <f t="shared" si="179"/>
        <v>9.1428571428571423</v>
      </c>
      <c r="M1877" s="81">
        <f>MIN(1,Overview!$F$44*F1877*(G1877-Overview!$F$25)^2+0.2)</f>
        <v>1</v>
      </c>
      <c r="N1877" s="48">
        <f>L1877*F1877*Overview!$F$8</f>
        <v>0.12482270400293095</v>
      </c>
      <c r="O1877" s="48">
        <f>F1877*Overview!$F$6</f>
        <v>2.3686817229354781E-3</v>
      </c>
      <c r="P1877" s="122">
        <f>N1877*(H1877/G1877-(1+Overview!$F$35/'='!G1877)/(Overview!$F$37*Overview!$F$33))/('='!H1877+Overview!$F$36)</f>
        <v>1.9518765748950475E-4</v>
      </c>
      <c r="Q1877" s="128">
        <f>(N1877/G1877-P1877)*H1877*Overview!$F$29*'='!G1877^3</f>
        <v>883.67892223805734</v>
      </c>
      <c r="R1877" s="57">
        <f t="shared" si="174"/>
        <v>0</v>
      </c>
      <c r="S1877" s="58">
        <f t="shared" si="175"/>
        <v>2.3790418994932972E-4</v>
      </c>
      <c r="T1877" s="58">
        <f>IF(D1877&lt;Overview!$F$18,(1-Overview!$F$9)*'='!Q1877-'='!D1877*'='!O1877,0)</f>
        <v>0</v>
      </c>
      <c r="U1877" s="54">
        <f>IF(D1877&gt;=Overview!$F$18,(1-Overview!$F$9)*'='!Q1877-Overview!$F$18*'='!O1877,0)</f>
        <v>74.869950641550659</v>
      </c>
      <c r="V1877" s="2"/>
      <c r="W1877" s="112">
        <f>G1877/Overview!$F$19</f>
        <v>5.3987089891669466</v>
      </c>
      <c r="X1877" s="60">
        <f>G1877^3*(1+H1877*Overview!$F$38)</f>
        <v>61.459774901113285</v>
      </c>
      <c r="Y1877" s="61">
        <f>G1877^3*Overview!$F$42*(1+Overview!$F$38*H1877)+I1877*Overview!$F$39/Overview!$F$40</f>
        <v>5.7494817304540806</v>
      </c>
    </row>
    <row r="1878" spans="1:25">
      <c r="A1878" s="34">
        <v>1875</v>
      </c>
      <c r="B1878">
        <v>1</v>
      </c>
      <c r="C1878">
        <v>24</v>
      </c>
      <c r="D1878" s="149">
        <f t="shared" si="176"/>
        <v>178.09744310451387</v>
      </c>
      <c r="E1878" s="125">
        <f>B1878/(B1878+Overview!$F$22)</f>
        <v>0.58823529411764708</v>
      </c>
      <c r="F1878" s="118">
        <f>EXP(Overview!$F$21/Overview!$F$5-Overview!$F$21/('='!C1878+273.15))</f>
        <v>1.2060497570954571</v>
      </c>
      <c r="G1878" s="77">
        <f t="shared" si="177"/>
        <v>3.6567835025527224</v>
      </c>
      <c r="H1878" s="115">
        <f t="shared" si="178"/>
        <v>0.58823529411764708</v>
      </c>
      <c r="I1878" s="80">
        <f>IF((A1878-Overview!$F$43)/365=ROUND((A1878-Overview!$F$43)/365,0),I1877*0.05,I1877+U1877)</f>
        <v>5093.9533876556397</v>
      </c>
      <c r="J1878" s="70">
        <f>IF(D1878&lt;Overview!$F$16,1,'='!G1878/Overview!$F$26)</f>
        <v>158.3023161278235</v>
      </c>
      <c r="K1878" s="71">
        <f>IF(D1878&lt;Overview!$F$17,'='!G1878/Overview!$F$26,Overview!$F$33)</f>
        <v>9.1428571428571423</v>
      </c>
      <c r="L1878" s="72">
        <f t="shared" si="179"/>
        <v>9.1428571428571423</v>
      </c>
      <c r="M1878" s="81">
        <f>MIN(1,Overview!$F$44*F1878*(G1878-Overview!$F$25)^2+0.2)</f>
        <v>1</v>
      </c>
      <c r="N1878" s="48">
        <f>L1878*F1878*Overview!$F$8</f>
        <v>0.12482270400293095</v>
      </c>
      <c r="O1878" s="48">
        <f>F1878*Overview!$F$6</f>
        <v>2.3686817229354781E-3</v>
      </c>
      <c r="P1878" s="122">
        <f>N1878*(H1878/G1878-(1+Overview!$F$35/'='!G1878)/(Overview!$F$37*Overview!$F$33))/('='!H1878+Overview!$F$36)</f>
        <v>1.9480617477281759E-4</v>
      </c>
      <c r="Q1878" s="128">
        <f>(N1878/G1878-P1878)*H1878*Overview!$F$29*'='!G1878^3</f>
        <v>883.80351806354975</v>
      </c>
      <c r="R1878" s="57">
        <f t="shared" si="174"/>
        <v>0</v>
      </c>
      <c r="S1878" s="58">
        <f t="shared" si="175"/>
        <v>2.3745466870154724E-4</v>
      </c>
      <c r="T1878" s="58">
        <f>IF(D1878&lt;Overview!$F$18,(1-Overview!$F$9)*'='!Q1878-'='!D1878*'='!O1878,0)</f>
        <v>0</v>
      </c>
      <c r="U1878" s="54">
        <f>IF(D1878&gt;=Overview!$F$18,(1-Overview!$F$9)*'='!Q1878-Overview!$F$18*'='!O1878,0)</f>
        <v>74.880566205882616</v>
      </c>
      <c r="V1878" s="2"/>
      <c r="W1878" s="112">
        <f>G1878/Overview!$F$19</f>
        <v>5.3990602429539676</v>
      </c>
      <c r="X1878" s="60">
        <f>G1878^3*(1+H1878*Overview!$F$38)</f>
        <v>61.471771871125704</v>
      </c>
      <c r="Y1878" s="61">
        <f>G1878^3*Overview!$F$42*(1+Overview!$F$38*H1878)+I1878*Overview!$F$39/Overview!$F$40</f>
        <v>5.7538148974285317</v>
      </c>
    </row>
    <row r="1879" spans="1:25">
      <c r="A1879" s="34">
        <v>1876</v>
      </c>
      <c r="B1879">
        <v>1</v>
      </c>
      <c r="C1879">
        <v>24</v>
      </c>
      <c r="D1879" s="149">
        <f t="shared" si="176"/>
        <v>178.09744310451387</v>
      </c>
      <c r="E1879" s="125">
        <f>B1879/(B1879+Overview!$F$22)</f>
        <v>0.58823529411764708</v>
      </c>
      <c r="F1879" s="118">
        <f>EXP(Overview!$F$21/Overview!$F$5-Overview!$F$21/('='!C1879+273.15))</f>
        <v>1.2060497570954571</v>
      </c>
      <c r="G1879" s="77">
        <f t="shared" si="177"/>
        <v>3.6570209572214241</v>
      </c>
      <c r="H1879" s="115">
        <f t="shared" si="178"/>
        <v>0.58823529411764708</v>
      </c>
      <c r="I1879" s="80">
        <f>IF((A1879-Overview!$F$43)/365=ROUND((A1879-Overview!$F$43)/365,0),I1878*0.05,I1878+U1878)</f>
        <v>5168.8339538615228</v>
      </c>
      <c r="J1879" s="70">
        <f>IF(D1879&lt;Overview!$F$16,1,'='!G1879/Overview!$F$26)</f>
        <v>158.31259555071099</v>
      </c>
      <c r="K1879" s="71">
        <f>IF(D1879&lt;Overview!$F$17,'='!G1879/Overview!$F$26,Overview!$F$33)</f>
        <v>9.1428571428571423</v>
      </c>
      <c r="L1879" s="72">
        <f t="shared" si="179"/>
        <v>9.1428571428571423</v>
      </c>
      <c r="M1879" s="81">
        <f>MIN(1,Overview!$F$44*F1879*(G1879-Overview!$F$25)^2+0.2)</f>
        <v>1</v>
      </c>
      <c r="N1879" s="48">
        <f>L1879*F1879*Overview!$F$8</f>
        <v>0.12482270400293095</v>
      </c>
      <c r="O1879" s="48">
        <f>F1879*Overview!$F$6</f>
        <v>2.3686817229354781E-3</v>
      </c>
      <c r="P1879" s="122">
        <f>N1879*(H1879/G1879-(1+Overview!$F$35/'='!G1879)/(Overview!$F$37*Overview!$F$33))/('='!H1879+Overview!$F$36)</f>
        <v>1.944254623632174E-4</v>
      </c>
      <c r="Q1879" s="128">
        <f>(N1879/G1879-P1879)*H1879*Overview!$F$29*'='!G1879^3</f>
        <v>883.92788841692709</v>
      </c>
      <c r="R1879" s="57">
        <f t="shared" si="174"/>
        <v>0</v>
      </c>
      <c r="S1879" s="58">
        <f t="shared" si="175"/>
        <v>2.3700599682658375E-4</v>
      </c>
      <c r="T1879" s="58">
        <f>IF(D1879&lt;Overview!$F$18,(1-Overview!$F$9)*'='!Q1879-'='!D1879*'='!O1879,0)</f>
        <v>0</v>
      </c>
      <c r="U1879" s="54">
        <f>IF(D1879&gt;=Overview!$F$18,(1-Overview!$F$9)*'='!Q1879-Overview!$F$18*'='!O1879,0)</f>
        <v>74.891162559990363</v>
      </c>
      <c r="V1879" s="2"/>
      <c r="W1879" s="112">
        <f>G1879/Overview!$F$19</f>
        <v>5.3994108330450672</v>
      </c>
      <c r="X1879" s="60">
        <f>G1879^3*(1+H1879*Overview!$F$38)</f>
        <v>61.483747729483817</v>
      </c>
      <c r="Y1879" s="61">
        <f>G1879^3*Overview!$F$42*(1+Overview!$F$38*H1879)+I1879*Overview!$F$39/Overview!$F$40</f>
        <v>5.7581466256486165</v>
      </c>
    </row>
    <row r="1880" spans="1:25">
      <c r="A1880" s="34">
        <v>1877</v>
      </c>
      <c r="B1880">
        <v>1</v>
      </c>
      <c r="C1880">
        <v>24</v>
      </c>
      <c r="D1880" s="149">
        <f t="shared" si="176"/>
        <v>178.09744310451387</v>
      </c>
      <c r="E1880" s="125">
        <f>B1880/(B1880+Overview!$F$22)</f>
        <v>0.58823529411764708</v>
      </c>
      <c r="F1880" s="118">
        <f>EXP(Overview!$F$21/Overview!$F$5-Overview!$F$21/('='!C1880+273.15))</f>
        <v>1.2060497570954571</v>
      </c>
      <c r="G1880" s="77">
        <f t="shared" si="177"/>
        <v>3.6572579632182505</v>
      </c>
      <c r="H1880" s="115">
        <f t="shared" si="178"/>
        <v>0.58823529411764708</v>
      </c>
      <c r="I1880" s="80">
        <f>IF((A1880-Overview!$F$43)/365=ROUND((A1880-Overview!$F$43)/365,0),I1879*0.05,I1879+U1879)</f>
        <v>5243.7251164215131</v>
      </c>
      <c r="J1880" s="70">
        <f>IF(D1880&lt;Overview!$F$16,1,'='!G1880/Overview!$F$26)</f>
        <v>158.32285555057362</v>
      </c>
      <c r="K1880" s="71">
        <f>IF(D1880&lt;Overview!$F$17,'='!G1880/Overview!$F$26,Overview!$F$33)</f>
        <v>9.1428571428571423</v>
      </c>
      <c r="L1880" s="72">
        <f t="shared" si="179"/>
        <v>9.1428571428571423</v>
      </c>
      <c r="M1880" s="81">
        <f>MIN(1,Overview!$F$44*F1880*(G1880-Overview!$F$25)^2+0.2)</f>
        <v>1</v>
      </c>
      <c r="N1880" s="48">
        <f>L1880*F1880*Overview!$F$8</f>
        <v>0.12482270400293095</v>
      </c>
      <c r="O1880" s="48">
        <f>F1880*Overview!$F$6</f>
        <v>2.3686817229354781E-3</v>
      </c>
      <c r="P1880" s="122">
        <f>N1880*(H1880/G1880-(1+Overview!$F$35/'='!G1880)/(Overview!$F$37*Overview!$F$33))/('='!H1880+Overview!$F$36)</f>
        <v>1.9404551860874067E-4</v>
      </c>
      <c r="Q1880" s="128">
        <f>(N1880/G1880-P1880)*H1880*Overview!$F$29*'='!G1880^3</f>
        <v>884.05203368688717</v>
      </c>
      <c r="R1880" s="57">
        <f t="shared" si="174"/>
        <v>0</v>
      </c>
      <c r="S1880" s="58">
        <f t="shared" si="175"/>
        <v>2.3655817271954398E-4</v>
      </c>
      <c r="T1880" s="58">
        <f>IF(D1880&lt;Overview!$F$18,(1-Overview!$F$9)*'='!Q1880-'='!D1880*'='!O1880,0)</f>
        <v>0</v>
      </c>
      <c r="U1880" s="54">
        <f>IF(D1880&gt;=Overview!$F$18,(1-Overview!$F$9)*'='!Q1880-Overview!$F$18*'='!O1880,0)</f>
        <v>74.901739736990962</v>
      </c>
      <c r="V1880" s="2"/>
      <c r="W1880" s="112">
        <f>G1880/Overview!$F$19</f>
        <v>5.3997607606943019</v>
      </c>
      <c r="X1880" s="60">
        <f>G1880^3*(1+H1880*Overview!$F$38)</f>
        <v>61.495702510301733</v>
      </c>
      <c r="Y1880" s="61">
        <f>G1880^3*Overview!$F$42*(1+Overview!$F$38*H1880)+I1880*Overview!$F$39/Overview!$F$40</f>
        <v>5.7624769173498356</v>
      </c>
    </row>
    <row r="1881" spans="1:25">
      <c r="A1881" s="34">
        <v>1878</v>
      </c>
      <c r="B1881">
        <v>1</v>
      </c>
      <c r="C1881">
        <v>24</v>
      </c>
      <c r="D1881" s="149">
        <f t="shared" si="176"/>
        <v>178.09744310451387</v>
      </c>
      <c r="E1881" s="125">
        <f>B1881/(B1881+Overview!$F$22)</f>
        <v>0.58823529411764708</v>
      </c>
      <c r="F1881" s="118">
        <f>EXP(Overview!$F$21/Overview!$F$5-Overview!$F$21/('='!C1881+273.15))</f>
        <v>1.2060497570954571</v>
      </c>
      <c r="G1881" s="77">
        <f t="shared" si="177"/>
        <v>3.6574945213909702</v>
      </c>
      <c r="H1881" s="115">
        <f t="shared" si="178"/>
        <v>0.58823529411764708</v>
      </c>
      <c r="I1881" s="80">
        <f>IF((A1881-Overview!$F$43)/365=ROUND((A1881-Overview!$F$43)/365,0),I1880*0.05,I1880+U1880)</f>
        <v>5318.6268561585039</v>
      </c>
      <c r="J1881" s="70">
        <f>IF(D1881&lt;Overview!$F$16,1,'='!G1881/Overview!$F$26)</f>
        <v>158.33309616411128</v>
      </c>
      <c r="K1881" s="71">
        <f>IF(D1881&lt;Overview!$F$17,'='!G1881/Overview!$F$26,Overview!$F$33)</f>
        <v>9.1428571428571423</v>
      </c>
      <c r="L1881" s="72">
        <f t="shared" si="179"/>
        <v>9.1428571428571423</v>
      </c>
      <c r="M1881" s="81">
        <f>MIN(1,Overview!$F$44*F1881*(G1881-Overview!$F$25)^2+0.2)</f>
        <v>1</v>
      </c>
      <c r="N1881" s="48">
        <f>L1881*F1881*Overview!$F$8</f>
        <v>0.12482270400293095</v>
      </c>
      <c r="O1881" s="48">
        <f>F1881*Overview!$F$6</f>
        <v>2.3686817229354781E-3</v>
      </c>
      <c r="P1881" s="122">
        <f>N1881*(H1881/G1881-(1+Overview!$F$35/'='!G1881)/(Overview!$F$37*Overview!$F$33))/('='!H1881+Overview!$F$36)</f>
        <v>1.9366634186134324E-4</v>
      </c>
      <c r="Q1881" s="128">
        <f>(N1881/G1881-P1881)*H1881*Overview!$F$29*'='!G1881^3</f>
        <v>884.17595426153309</v>
      </c>
      <c r="R1881" s="57">
        <f t="shared" si="174"/>
        <v>0</v>
      </c>
      <c r="S1881" s="58">
        <f t="shared" si="175"/>
        <v>2.3611119477856456E-4</v>
      </c>
      <c r="T1881" s="58">
        <f>IF(D1881&lt;Overview!$F$18,(1-Overview!$F$9)*'='!Q1881-'='!D1881*'='!O1881,0)</f>
        <v>0</v>
      </c>
      <c r="U1881" s="54">
        <f>IF(D1881&gt;=Overview!$F$18,(1-Overview!$F$9)*'='!Q1881-Overview!$F$18*'='!O1881,0)</f>
        <v>74.912297769950797</v>
      </c>
      <c r="V1881" s="2"/>
      <c r="W1881" s="112">
        <f>G1881/Overview!$F$19</f>
        <v>5.4001100271533593</v>
      </c>
      <c r="X1881" s="60">
        <f>G1881^3*(1+H1881*Overview!$F$38)</f>
        <v>61.507636247650353</v>
      </c>
      <c r="Y1881" s="61">
        <f>G1881^3*Overview!$F$42*(1+Overview!$F$38*H1881)+I1881*Overview!$F$39/Overview!$F$40</f>
        <v>5.7668057747652384</v>
      </c>
    </row>
    <row r="1882" spans="1:25">
      <c r="A1882" s="34">
        <v>1879</v>
      </c>
      <c r="B1882">
        <v>1</v>
      </c>
      <c r="C1882">
        <v>24</v>
      </c>
      <c r="D1882" s="149">
        <f t="shared" si="176"/>
        <v>178.09744310451387</v>
      </c>
      <c r="E1882" s="125">
        <f>B1882/(B1882+Overview!$F$22)</f>
        <v>0.58823529411764708</v>
      </c>
      <c r="F1882" s="118">
        <f>EXP(Overview!$F$21/Overview!$F$5-Overview!$F$21/('='!C1882+273.15))</f>
        <v>1.2060497570954571</v>
      </c>
      <c r="G1882" s="77">
        <f t="shared" si="177"/>
        <v>3.6577306325857486</v>
      </c>
      <c r="H1882" s="115">
        <f t="shared" si="178"/>
        <v>0.58823529411764708</v>
      </c>
      <c r="I1882" s="80">
        <f>IF((A1882-Overview!$F$43)/365=ROUND((A1882-Overview!$F$43)/365,0),I1881*0.05,I1881+U1881)</f>
        <v>5393.5391539284547</v>
      </c>
      <c r="J1882" s="70">
        <f>IF(D1882&lt;Overview!$F$16,1,'='!G1882/Overview!$F$26)</f>
        <v>158.3433174279545</v>
      </c>
      <c r="K1882" s="71">
        <f>IF(D1882&lt;Overview!$F$17,'='!G1882/Overview!$F$26,Overview!$F$33)</f>
        <v>9.1428571428571423</v>
      </c>
      <c r="L1882" s="72">
        <f t="shared" si="179"/>
        <v>9.1428571428571423</v>
      </c>
      <c r="M1882" s="81">
        <f>MIN(1,Overview!$F$44*F1882*(G1882-Overview!$F$25)^2+0.2)</f>
        <v>1</v>
      </c>
      <c r="N1882" s="48">
        <f>L1882*F1882*Overview!$F$8</f>
        <v>0.12482270400293095</v>
      </c>
      <c r="O1882" s="48">
        <f>F1882*Overview!$F$6</f>
        <v>2.3686817229354781E-3</v>
      </c>
      <c r="P1882" s="122">
        <f>N1882*(H1882/G1882-(1+Overview!$F$35/'='!G1882)/(Overview!$F$37*Overview!$F$33))/('='!H1882+Overview!$F$36)</f>
        <v>1.9328793047689198E-4</v>
      </c>
      <c r="Q1882" s="128">
        <f>(N1882/G1882-P1882)*H1882*Overview!$F$29*'='!G1882^3</f>
        <v>884.29965052837395</v>
      </c>
      <c r="R1882" s="57">
        <f t="shared" si="174"/>
        <v>0</v>
      </c>
      <c r="S1882" s="58">
        <f t="shared" si="175"/>
        <v>2.3566506140481076E-4</v>
      </c>
      <c r="T1882" s="58">
        <f>IF(D1882&lt;Overview!$F$18,(1-Overview!$F$9)*'='!Q1882-'='!D1882*'='!O1882,0)</f>
        <v>0</v>
      </c>
      <c r="U1882" s="54">
        <f>IF(D1882&gt;=Overview!$F$18,(1-Overview!$F$9)*'='!Q1882-Overview!$F$18*'='!O1882,0)</f>
        <v>74.922836691885635</v>
      </c>
      <c r="V1882" s="2"/>
      <c r="W1882" s="112">
        <f>G1882/Overview!$F$19</f>
        <v>5.400458633671561</v>
      </c>
      <c r="X1882" s="60">
        <f>G1882^3*(1+H1882*Overview!$F$38)</f>
        <v>61.519548975557356</v>
      </c>
      <c r="Y1882" s="61">
        <f>G1882^3*Overview!$F$42*(1+Overview!$F$38*H1882)+I1882*Overview!$F$39/Overview!$F$40</f>
        <v>5.7711332001254156</v>
      </c>
    </row>
    <row r="1883" spans="1:25">
      <c r="A1883" s="34">
        <v>1880</v>
      </c>
      <c r="B1883">
        <v>1</v>
      </c>
      <c r="C1883">
        <v>24</v>
      </c>
      <c r="D1883" s="149">
        <f t="shared" si="176"/>
        <v>178.09744310451387</v>
      </c>
      <c r="E1883" s="125">
        <f>B1883/(B1883+Overview!$F$22)</f>
        <v>0.58823529411764708</v>
      </c>
      <c r="F1883" s="118">
        <f>EXP(Overview!$F$21/Overview!$F$5-Overview!$F$21/('='!C1883+273.15))</f>
        <v>1.2060497570954571</v>
      </c>
      <c r="G1883" s="77">
        <f t="shared" si="177"/>
        <v>3.6579662976471532</v>
      </c>
      <c r="H1883" s="115">
        <f t="shared" si="178"/>
        <v>0.58823529411764708</v>
      </c>
      <c r="I1883" s="80">
        <f>IF((A1883-Overview!$F$43)/365=ROUND((A1883-Overview!$F$43)/365,0),I1882*0.05,I1882+U1882)</f>
        <v>5468.4619906203407</v>
      </c>
      <c r="J1883" s="70">
        <f>IF(D1883&lt;Overview!$F$16,1,'='!G1883/Overview!$F$26)</f>
        <v>158.35351937866466</v>
      </c>
      <c r="K1883" s="71">
        <f>IF(D1883&lt;Overview!$F$17,'='!G1883/Overview!$F$26,Overview!$F$33)</f>
        <v>9.1428571428571423</v>
      </c>
      <c r="L1883" s="72">
        <f t="shared" si="179"/>
        <v>9.1428571428571423</v>
      </c>
      <c r="M1883" s="81">
        <f>MIN(1,Overview!$F$44*F1883*(G1883-Overview!$F$25)^2+0.2)</f>
        <v>1</v>
      </c>
      <c r="N1883" s="48">
        <f>L1883*F1883*Overview!$F$8</f>
        <v>0.12482270400293095</v>
      </c>
      <c r="O1883" s="48">
        <f>F1883*Overview!$F$6</f>
        <v>2.3686817229354781E-3</v>
      </c>
      <c r="P1883" s="122">
        <f>N1883*(H1883/G1883-(1+Overview!$F$35/'='!G1883)/(Overview!$F$37*Overview!$F$33))/('='!H1883+Overview!$F$36)</f>
        <v>1.9291028281515283E-4</v>
      </c>
      <c r="Q1883" s="128">
        <f>(N1883/G1883-P1883)*H1883*Overview!$F$29*'='!G1883^3</f>
        <v>884.42312287432492</v>
      </c>
      <c r="R1883" s="57">
        <f t="shared" si="174"/>
        <v>0</v>
      </c>
      <c r="S1883" s="58">
        <f t="shared" si="175"/>
        <v>2.3521977100246993E-4</v>
      </c>
      <c r="T1883" s="58">
        <f>IF(D1883&lt;Overview!$F$18,(1-Overview!$F$9)*'='!Q1883-'='!D1883*'='!O1883,0)</f>
        <v>0</v>
      </c>
      <c r="U1883" s="54">
        <f>IF(D1883&gt;=Overview!$F$18,(1-Overview!$F$9)*'='!Q1883-Overview!$F$18*'='!O1883,0)</f>
        <v>74.933356535760666</v>
      </c>
      <c r="V1883" s="2"/>
      <c r="W1883" s="112">
        <f>G1883/Overview!$F$19</f>
        <v>5.4008065814958703</v>
      </c>
      <c r="X1883" s="60">
        <f>G1883^3*(1+H1883*Overview!$F$38)</f>
        <v>61.531440728007205</v>
      </c>
      <c r="Y1883" s="61">
        <f>G1883^3*Overview!$F$42*(1+Overview!$F$38*H1883)+I1883*Overview!$F$39/Overview!$F$40</f>
        <v>5.7754591956585131</v>
      </c>
    </row>
    <row r="1884" spans="1:25">
      <c r="A1884" s="34">
        <v>1881</v>
      </c>
      <c r="B1884">
        <v>1</v>
      </c>
      <c r="C1884">
        <v>24</v>
      </c>
      <c r="D1884" s="149">
        <f t="shared" si="176"/>
        <v>178.09744310451387</v>
      </c>
      <c r="E1884" s="125">
        <f>B1884/(B1884+Overview!$F$22)</f>
        <v>0.58823529411764708</v>
      </c>
      <c r="F1884" s="118">
        <f>EXP(Overview!$F$21/Overview!$F$5-Overview!$F$21/('='!C1884+273.15))</f>
        <v>1.2060497570954571</v>
      </c>
      <c r="G1884" s="77">
        <f t="shared" si="177"/>
        <v>3.6582015174181555</v>
      </c>
      <c r="H1884" s="115">
        <f t="shared" si="178"/>
        <v>0.58823529411764708</v>
      </c>
      <c r="I1884" s="80">
        <f>IF((A1884-Overview!$F$43)/365=ROUND((A1884-Overview!$F$43)/365,0),I1883*0.05,I1883+U1883)</f>
        <v>5543.3953471561017</v>
      </c>
      <c r="J1884" s="70">
        <f>IF(D1884&lt;Overview!$F$16,1,'='!G1884/Overview!$F$26)</f>
        <v>158.363702052734</v>
      </c>
      <c r="K1884" s="71">
        <f>IF(D1884&lt;Overview!$F$17,'='!G1884/Overview!$F$26,Overview!$F$33)</f>
        <v>9.1428571428571423</v>
      </c>
      <c r="L1884" s="72">
        <f t="shared" si="179"/>
        <v>9.1428571428571423</v>
      </c>
      <c r="M1884" s="81">
        <f>MIN(1,Overview!$F$44*F1884*(G1884-Overview!$F$25)^2+0.2)</f>
        <v>1</v>
      </c>
      <c r="N1884" s="48">
        <f>L1884*F1884*Overview!$F$8</f>
        <v>0.12482270400293095</v>
      </c>
      <c r="O1884" s="48">
        <f>F1884*Overview!$F$6</f>
        <v>2.3686817229354781E-3</v>
      </c>
      <c r="P1884" s="122">
        <f>N1884*(H1884/G1884-(1+Overview!$F$35/'='!G1884)/(Overview!$F$37*Overview!$F$33))/('='!H1884+Overview!$F$36)</f>
        <v>1.9253339723977755E-4</v>
      </c>
      <c r="Q1884" s="128">
        <f>(N1884/G1884-P1884)*H1884*Overview!$F$29*'='!G1884^3</f>
        <v>884.54637168570821</v>
      </c>
      <c r="R1884" s="57">
        <f t="shared" si="174"/>
        <v>0</v>
      </c>
      <c r="S1884" s="58">
        <f t="shared" si="175"/>
        <v>2.3477532197874225E-4</v>
      </c>
      <c r="T1884" s="58">
        <f>IF(D1884&lt;Overview!$F$18,(1-Overview!$F$9)*'='!Q1884-'='!D1884*'='!O1884,0)</f>
        <v>0</v>
      </c>
      <c r="U1884" s="54">
        <f>IF(D1884&gt;=Overview!$F$18,(1-Overview!$F$9)*'='!Q1884-Overview!$F$18*'='!O1884,0)</f>
        <v>74.943857334490517</v>
      </c>
      <c r="V1884" s="2"/>
      <c r="W1884" s="112">
        <f>G1884/Overview!$F$19</f>
        <v>5.4011538718708927</v>
      </c>
      <c r="X1884" s="60">
        <f>G1884^3*(1+H1884*Overview!$F$38)</f>
        <v>61.543311538941168</v>
      </c>
      <c r="Y1884" s="61">
        <f>G1884^3*Overview!$F$42*(1+Overview!$F$38*H1884)+I1884*Overview!$F$39/Overview!$F$40</f>
        <v>5.7797837635902152</v>
      </c>
    </row>
    <row r="1885" spans="1:25">
      <c r="A1885" s="34">
        <v>1882</v>
      </c>
      <c r="B1885">
        <v>1</v>
      </c>
      <c r="C1885">
        <v>24</v>
      </c>
      <c r="D1885" s="149">
        <f t="shared" si="176"/>
        <v>178.09744310451387</v>
      </c>
      <c r="E1885" s="125">
        <f>B1885/(B1885+Overview!$F$22)</f>
        <v>0.58823529411764708</v>
      </c>
      <c r="F1885" s="118">
        <f>EXP(Overview!$F$21/Overview!$F$5-Overview!$F$21/('='!C1885+273.15))</f>
        <v>1.2060497570954571</v>
      </c>
      <c r="G1885" s="77">
        <f t="shared" si="177"/>
        <v>3.6584362927401344</v>
      </c>
      <c r="H1885" s="115">
        <f t="shared" si="178"/>
        <v>0.58823529411764708</v>
      </c>
      <c r="I1885" s="80">
        <f>IF((A1885-Overview!$F$43)/365=ROUND((A1885-Overview!$F$43)/365,0),I1884*0.05,I1884+U1884)</f>
        <v>5618.3392044905922</v>
      </c>
      <c r="J1885" s="70">
        <f>IF(D1885&lt;Overview!$F$16,1,'='!G1885/Overview!$F$26)</f>
        <v>158.37386548658591</v>
      </c>
      <c r="K1885" s="71">
        <f>IF(D1885&lt;Overview!$F$17,'='!G1885/Overview!$F$26,Overview!$F$33)</f>
        <v>9.1428571428571423</v>
      </c>
      <c r="L1885" s="72">
        <f t="shared" si="179"/>
        <v>9.1428571428571423</v>
      </c>
      <c r="M1885" s="81">
        <f>MIN(1,Overview!$F$44*F1885*(G1885-Overview!$F$25)^2+0.2)</f>
        <v>1</v>
      </c>
      <c r="N1885" s="48">
        <f>L1885*F1885*Overview!$F$8</f>
        <v>0.12482270400293095</v>
      </c>
      <c r="O1885" s="48">
        <f>F1885*Overview!$F$6</f>
        <v>2.3686817229354781E-3</v>
      </c>
      <c r="P1885" s="122">
        <f>N1885*(H1885/G1885-(1+Overview!$F$35/'='!G1885)/(Overview!$F$37*Overview!$F$33))/('='!H1885+Overview!$F$36)</f>
        <v>1.9215727211829373E-4</v>
      </c>
      <c r="Q1885" s="128">
        <f>(N1885/G1885-P1885)*H1885*Overview!$F$29*'='!G1885^3</f>
        <v>884.66939734825348</v>
      </c>
      <c r="R1885" s="57">
        <f t="shared" si="174"/>
        <v>0</v>
      </c>
      <c r="S1885" s="58">
        <f t="shared" si="175"/>
        <v>2.3433171274383591E-4</v>
      </c>
      <c r="T1885" s="58">
        <f>IF(D1885&lt;Overview!$F$18,(1-Overview!$F$9)*'='!Q1885-'='!D1885*'='!O1885,0)</f>
        <v>0</v>
      </c>
      <c r="U1885" s="54">
        <f>IF(D1885&gt;=Overview!$F$18,(1-Overview!$F$9)*'='!Q1885-Overview!$F$18*'='!O1885,0)</f>
        <v>74.95433912093938</v>
      </c>
      <c r="V1885" s="2"/>
      <c r="W1885" s="112">
        <f>G1885/Overview!$F$19</f>
        <v>5.4015005060388814</v>
      </c>
      <c r="X1885" s="60">
        <f>G1885^3*(1+H1885*Overview!$F$38)</f>
        <v>61.555161442257322</v>
      </c>
      <c r="Y1885" s="61">
        <f>G1885^3*Overview!$F$42*(1+Overview!$F$38*H1885)+I1885*Overview!$F$39/Overview!$F$40</f>
        <v>5.7841069061437498</v>
      </c>
    </row>
    <row r="1886" spans="1:25">
      <c r="A1886" s="34">
        <v>1883</v>
      </c>
      <c r="B1886">
        <v>1</v>
      </c>
      <c r="C1886">
        <v>24</v>
      </c>
      <c r="D1886" s="149">
        <f t="shared" si="176"/>
        <v>178.09744310451387</v>
      </c>
      <c r="E1886" s="125">
        <f>B1886/(B1886+Overview!$F$22)</f>
        <v>0.58823529411764708</v>
      </c>
      <c r="F1886" s="118">
        <f>EXP(Overview!$F$21/Overview!$F$5-Overview!$F$21/('='!C1886+273.15))</f>
        <v>1.2060497570954571</v>
      </c>
      <c r="G1886" s="77">
        <f t="shared" si="177"/>
        <v>3.6586706244528782</v>
      </c>
      <c r="H1886" s="115">
        <f t="shared" si="178"/>
        <v>0.58823529411764708</v>
      </c>
      <c r="I1886" s="80">
        <f>IF((A1886-Overview!$F$43)/365=ROUND((A1886-Overview!$F$43)/365,0),I1885*0.05,I1885+U1885)</f>
        <v>5693.2935436115313</v>
      </c>
      <c r="J1886" s="70">
        <f>IF(D1886&lt;Overview!$F$16,1,'='!G1886/Overview!$F$26)</f>
        <v>158.38400971657481</v>
      </c>
      <c r="K1886" s="71">
        <f>IF(D1886&lt;Overview!$F$17,'='!G1886/Overview!$F$26,Overview!$F$33)</f>
        <v>9.1428571428571423</v>
      </c>
      <c r="L1886" s="72">
        <f t="shared" si="179"/>
        <v>9.1428571428571423</v>
      </c>
      <c r="M1886" s="81">
        <f>MIN(1,Overview!$F$44*F1886*(G1886-Overview!$F$25)^2+0.2)</f>
        <v>1</v>
      </c>
      <c r="N1886" s="48">
        <f>L1886*F1886*Overview!$F$8</f>
        <v>0.12482270400293095</v>
      </c>
      <c r="O1886" s="48">
        <f>F1886*Overview!$F$6</f>
        <v>2.3686817229354781E-3</v>
      </c>
      <c r="P1886" s="122">
        <f>N1886*(H1886/G1886-(1+Overview!$F$35/'='!G1886)/(Overview!$F$37*Overview!$F$33))/('='!H1886+Overview!$F$36)</f>
        <v>1.9178190582209954E-4</v>
      </c>
      <c r="Q1886" s="128">
        <f>(N1886/G1886-P1886)*H1886*Overview!$F$29*'='!G1886^3</f>
        <v>884.79220024709855</v>
      </c>
      <c r="R1886" s="57">
        <f t="shared" si="174"/>
        <v>0</v>
      </c>
      <c r="S1886" s="58">
        <f t="shared" si="175"/>
        <v>2.3388894171096799E-4</v>
      </c>
      <c r="T1886" s="58">
        <f>IF(D1886&lt;Overview!$F$18,(1-Overview!$F$9)*'='!Q1886-'='!D1886*'='!O1886,0)</f>
        <v>0</v>
      </c>
      <c r="U1886" s="54">
        <f>IF(D1886&gt;=Overview!$F$18,(1-Overview!$F$9)*'='!Q1886-Overview!$F$18*'='!O1886,0)</f>
        <v>74.964801927920973</v>
      </c>
      <c r="V1886" s="2"/>
      <c r="W1886" s="112">
        <f>G1886/Overview!$F$19</f>
        <v>5.4018464852397434</v>
      </c>
      <c r="X1886" s="60">
        <f>G1886^3*(1+H1886*Overview!$F$38)</f>
        <v>61.566990471810527</v>
      </c>
      <c r="Y1886" s="61">
        <f>G1886^3*Overview!$F$42*(1+Overview!$F$38*H1886)+I1886*Overview!$F$39/Overview!$F$40</f>
        <v>5.7884286255398845</v>
      </c>
    </row>
    <row r="1887" spans="1:25">
      <c r="A1887" s="34">
        <v>1884</v>
      </c>
      <c r="B1887">
        <v>1</v>
      </c>
      <c r="C1887">
        <v>24</v>
      </c>
      <c r="D1887" s="149">
        <f t="shared" si="176"/>
        <v>178.09744310451387</v>
      </c>
      <c r="E1887" s="125">
        <f>B1887/(B1887+Overview!$F$22)</f>
        <v>0.58823529411764708</v>
      </c>
      <c r="F1887" s="118">
        <f>EXP(Overview!$F$21/Overview!$F$5-Overview!$F$21/('='!C1887+273.15))</f>
        <v>1.2060497570954571</v>
      </c>
      <c r="G1887" s="77">
        <f t="shared" si="177"/>
        <v>3.6589045133945892</v>
      </c>
      <c r="H1887" s="115">
        <f t="shared" si="178"/>
        <v>0.58823529411764708</v>
      </c>
      <c r="I1887" s="80">
        <f>IF((A1887-Overview!$F$43)/365=ROUND((A1887-Overview!$F$43)/365,0),I1886*0.05,I1886+U1886)</f>
        <v>5768.2583455394524</v>
      </c>
      <c r="J1887" s="70">
        <f>IF(D1887&lt;Overview!$F$16,1,'='!G1887/Overview!$F$26)</f>
        <v>158.39413477898654</v>
      </c>
      <c r="K1887" s="71">
        <f>IF(D1887&lt;Overview!$F$17,'='!G1887/Overview!$F$26,Overview!$F$33)</f>
        <v>9.1428571428571423</v>
      </c>
      <c r="L1887" s="72">
        <f t="shared" si="179"/>
        <v>9.1428571428571423</v>
      </c>
      <c r="M1887" s="81">
        <f>MIN(1,Overview!$F$44*F1887*(G1887-Overview!$F$25)^2+0.2)</f>
        <v>1</v>
      </c>
      <c r="N1887" s="48">
        <f>L1887*F1887*Overview!$F$8</f>
        <v>0.12482270400293095</v>
      </c>
      <c r="O1887" s="48">
        <f>F1887*Overview!$F$6</f>
        <v>2.3686817229354781E-3</v>
      </c>
      <c r="P1887" s="122">
        <f>N1887*(H1887/G1887-(1+Overview!$F$35/'='!G1887)/(Overview!$F$37*Overview!$F$33))/('='!H1887+Overview!$F$36)</f>
        <v>1.914072967264466E-4</v>
      </c>
      <c r="Q1887" s="128">
        <f>(N1887/G1887-P1887)*H1887*Overview!$F$29*'='!G1887^3</f>
        <v>884.91478076679039</v>
      </c>
      <c r="R1887" s="57">
        <f t="shared" si="174"/>
        <v>0</v>
      </c>
      <c r="S1887" s="58">
        <f t="shared" si="175"/>
        <v>2.3344700729635096E-4</v>
      </c>
      <c r="T1887" s="58">
        <f>IF(D1887&lt;Overview!$F$18,(1-Overview!$F$9)*'='!Q1887-'='!D1887*'='!O1887,0)</f>
        <v>0</v>
      </c>
      <c r="U1887" s="54">
        <f>IF(D1887&gt;=Overview!$F$18,(1-Overview!$F$9)*'='!Q1887-Overview!$F$18*'='!O1887,0)</f>
        <v>74.97524578819872</v>
      </c>
      <c r="V1887" s="2"/>
      <c r="W1887" s="112">
        <f>G1887/Overview!$F$19</f>
        <v>5.4021918107110425</v>
      </c>
      <c r="X1887" s="60">
        <f>G1887^3*(1+H1887*Overview!$F$38)</f>
        <v>61.578798661412478</v>
      </c>
      <c r="Y1887" s="61">
        <f>G1887^3*Overview!$F$42*(1+Overview!$F$38*H1887)+I1887*Overview!$F$39/Overview!$F$40</f>
        <v>5.7927489239969274</v>
      </c>
    </row>
    <row r="1888" spans="1:25">
      <c r="A1888" s="34">
        <v>1885</v>
      </c>
      <c r="B1888">
        <v>1</v>
      </c>
      <c r="C1888">
        <v>24</v>
      </c>
      <c r="D1888" s="149">
        <f t="shared" si="176"/>
        <v>178.09744310451387</v>
      </c>
      <c r="E1888" s="125">
        <f>B1888/(B1888+Overview!$F$22)</f>
        <v>0.58823529411764708</v>
      </c>
      <c r="F1888" s="118">
        <f>EXP(Overview!$F$21/Overview!$F$5-Overview!$F$21/('='!C1888+273.15))</f>
        <v>1.2060497570954571</v>
      </c>
      <c r="G1888" s="77">
        <f t="shared" si="177"/>
        <v>3.6591379604018854</v>
      </c>
      <c r="H1888" s="115">
        <f t="shared" si="178"/>
        <v>0.58823529411764708</v>
      </c>
      <c r="I1888" s="80">
        <f>IF((A1888-Overview!$F$43)/365=ROUND((A1888-Overview!$F$43)/365,0),I1887*0.05,I1887+U1887)</f>
        <v>5843.2335913276511</v>
      </c>
      <c r="J1888" s="70">
        <f>IF(D1888&lt;Overview!$F$16,1,'='!G1888/Overview!$F$26)</f>
        <v>158.40424071003835</v>
      </c>
      <c r="K1888" s="71">
        <f>IF(D1888&lt;Overview!$F$17,'='!G1888/Overview!$F$26,Overview!$F$33)</f>
        <v>9.1428571428571423</v>
      </c>
      <c r="L1888" s="72">
        <f t="shared" si="179"/>
        <v>9.1428571428571423</v>
      </c>
      <c r="M1888" s="81">
        <f>MIN(1,Overview!$F$44*F1888*(G1888-Overview!$F$25)^2+0.2)</f>
        <v>1</v>
      </c>
      <c r="N1888" s="48">
        <f>L1888*F1888*Overview!$F$8</f>
        <v>0.12482270400293095</v>
      </c>
      <c r="O1888" s="48">
        <f>F1888*Overview!$F$6</f>
        <v>2.3686817229354781E-3</v>
      </c>
      <c r="P1888" s="122">
        <f>N1888*(H1888/G1888-(1+Overview!$F$35/'='!G1888)/(Overview!$F$37*Overview!$F$33))/('='!H1888+Overview!$F$36)</f>
        <v>1.9103344321043104E-4</v>
      </c>
      <c r="Q1888" s="128">
        <f>(N1888/G1888-P1888)*H1888*Overview!$F$29*'='!G1888^3</f>
        <v>885.03713929128469</v>
      </c>
      <c r="R1888" s="57">
        <f t="shared" si="174"/>
        <v>0</v>
      </c>
      <c r="S1888" s="58">
        <f t="shared" si="175"/>
        <v>2.3300590791918869E-4</v>
      </c>
      <c r="T1888" s="58">
        <f>IF(D1888&lt;Overview!$F$18,(1-Overview!$F$9)*'='!Q1888-'='!D1888*'='!O1888,0)</f>
        <v>0</v>
      </c>
      <c r="U1888" s="54">
        <f>IF(D1888&gt;=Overview!$F$18,(1-Overview!$F$9)*'='!Q1888-Overview!$F$18*'='!O1888,0)</f>
        <v>74.985670734485637</v>
      </c>
      <c r="V1888" s="2"/>
      <c r="W1888" s="112">
        <f>G1888/Overview!$F$19</f>
        <v>5.4025364836880048</v>
      </c>
      <c r="X1888" s="60">
        <f>G1888^3*(1+H1888*Overview!$F$38)</f>
        <v>61.590586044831667</v>
      </c>
      <c r="Y1888" s="61">
        <f>G1888^3*Overview!$F$42*(1+Overview!$F$38*H1888)+I1888*Overview!$F$39/Overview!$F$40</f>
        <v>5.7970678037307239</v>
      </c>
    </row>
    <row r="1889" spans="1:25">
      <c r="A1889" s="34">
        <v>1886</v>
      </c>
      <c r="B1889">
        <v>1</v>
      </c>
      <c r="C1889">
        <v>24</v>
      </c>
      <c r="D1889" s="149">
        <f t="shared" si="176"/>
        <v>178.09744310451387</v>
      </c>
      <c r="E1889" s="125">
        <f>B1889/(B1889+Overview!$F$22)</f>
        <v>0.58823529411764708</v>
      </c>
      <c r="F1889" s="118">
        <f>EXP(Overview!$F$21/Overview!$F$5-Overview!$F$21/('='!C1889+273.15))</f>
        <v>1.2060497570954571</v>
      </c>
      <c r="G1889" s="77">
        <f t="shared" si="177"/>
        <v>3.6593709663098046</v>
      </c>
      <c r="H1889" s="115">
        <f t="shared" si="178"/>
        <v>0.58823529411764708</v>
      </c>
      <c r="I1889" s="80">
        <f>IF((A1889-Overview!$F$43)/365=ROUND((A1889-Overview!$F$43)/365,0),I1888*0.05,I1888+U1888)</f>
        <v>5918.2192620621363</v>
      </c>
      <c r="J1889" s="70">
        <f>IF(D1889&lt;Overview!$F$16,1,'='!G1889/Overview!$F$26)</f>
        <v>158.41432754587899</v>
      </c>
      <c r="K1889" s="71">
        <f>IF(D1889&lt;Overview!$F$17,'='!G1889/Overview!$F$26,Overview!$F$33)</f>
        <v>9.1428571428571423</v>
      </c>
      <c r="L1889" s="72">
        <f t="shared" si="179"/>
        <v>9.1428571428571423</v>
      </c>
      <c r="M1889" s="81">
        <f>MIN(1,Overview!$F$44*F1889*(G1889-Overview!$F$25)^2+0.2)</f>
        <v>1</v>
      </c>
      <c r="N1889" s="48">
        <f>L1889*F1889*Overview!$F$8</f>
        <v>0.12482270400293095</v>
      </c>
      <c r="O1889" s="48">
        <f>F1889*Overview!$F$6</f>
        <v>2.3686817229354781E-3</v>
      </c>
      <c r="P1889" s="122">
        <f>N1889*(H1889/G1889-(1+Overview!$F$35/'='!G1889)/(Overview!$F$37*Overview!$F$33))/('='!H1889+Overview!$F$36)</f>
        <v>1.9066034365698717E-4</v>
      </c>
      <c r="Q1889" s="128">
        <f>(N1889/G1889-P1889)*H1889*Overview!$F$29*'='!G1889^3</f>
        <v>885.15927620394791</v>
      </c>
      <c r="R1889" s="57">
        <f t="shared" si="174"/>
        <v>0</v>
      </c>
      <c r="S1889" s="58">
        <f t="shared" si="175"/>
        <v>2.3256564200167619E-4</v>
      </c>
      <c r="T1889" s="58">
        <f>IF(D1889&lt;Overview!$F$18,(1-Overview!$F$9)*'='!Q1889-'='!D1889*'='!O1889,0)</f>
        <v>0</v>
      </c>
      <c r="U1889" s="54">
        <f>IF(D1889&gt;=Overview!$F$18,(1-Overview!$F$9)*'='!Q1889-Overview!$F$18*'='!O1889,0)</f>
        <v>74.996076799444538</v>
      </c>
      <c r="V1889" s="2"/>
      <c r="W1889" s="112">
        <f>G1889/Overview!$F$19</f>
        <v>5.4028805054035205</v>
      </c>
      <c r="X1889" s="60">
        <f>G1889^3*(1+H1889*Overview!$F$38)</f>
        <v>61.602352655793418</v>
      </c>
      <c r="Y1889" s="61">
        <f>G1889^3*Overview!$F$42*(1+Overview!$F$38*H1889)+I1889*Overview!$F$39/Overview!$F$40</f>
        <v>5.8013852669546528</v>
      </c>
    </row>
    <row r="1890" spans="1:25">
      <c r="A1890" s="34">
        <v>1887</v>
      </c>
      <c r="B1890">
        <v>1</v>
      </c>
      <c r="C1890">
        <v>24</v>
      </c>
      <c r="D1890" s="149">
        <f t="shared" si="176"/>
        <v>178.09744310451387</v>
      </c>
      <c r="E1890" s="125">
        <f>B1890/(B1890+Overview!$F$22)</f>
        <v>0.58823529411764708</v>
      </c>
      <c r="F1890" s="118">
        <f>EXP(Overview!$F$21/Overview!$F$5-Overview!$F$21/('='!C1890+273.15))</f>
        <v>1.2060497570954571</v>
      </c>
      <c r="G1890" s="77">
        <f t="shared" si="177"/>
        <v>3.6596035319518063</v>
      </c>
      <c r="H1890" s="115">
        <f t="shared" si="178"/>
        <v>0.58823529411764708</v>
      </c>
      <c r="I1890" s="80">
        <f>IF((A1890-Overview!$F$43)/365=ROUND((A1890-Overview!$F$43)/365,0),I1889*0.05,I1889+U1889)</f>
        <v>5993.2153388615807</v>
      </c>
      <c r="J1890" s="70">
        <f>IF(D1890&lt;Overview!$F$16,1,'='!G1890/Overview!$F$26)</f>
        <v>158.42439532258902</v>
      </c>
      <c r="K1890" s="71">
        <f>IF(D1890&lt;Overview!$F$17,'='!G1890/Overview!$F$26,Overview!$F$33)</f>
        <v>9.1428571428571423</v>
      </c>
      <c r="L1890" s="72">
        <f t="shared" si="179"/>
        <v>9.1428571428571423</v>
      </c>
      <c r="M1890" s="81">
        <f>MIN(1,Overview!$F$44*F1890*(G1890-Overview!$F$25)^2+0.2)</f>
        <v>1</v>
      </c>
      <c r="N1890" s="48">
        <f>L1890*F1890*Overview!$F$8</f>
        <v>0.12482270400293095</v>
      </c>
      <c r="O1890" s="48">
        <f>F1890*Overview!$F$6</f>
        <v>2.3686817229354781E-3</v>
      </c>
      <c r="P1890" s="122">
        <f>N1890*(H1890/G1890-(1+Overview!$F$35/'='!G1890)/(Overview!$F$37*Overview!$F$33))/('='!H1890+Overview!$F$36)</f>
        <v>1.9028799645286846E-4</v>
      </c>
      <c r="Q1890" s="128">
        <f>(N1890/G1890-P1890)*H1890*Overview!$F$29*'='!G1890^3</f>
        <v>885.28119188755647</v>
      </c>
      <c r="R1890" s="57">
        <f t="shared" si="174"/>
        <v>0</v>
      </c>
      <c r="S1890" s="58">
        <f t="shared" si="175"/>
        <v>2.321262079689834E-4</v>
      </c>
      <c r="T1890" s="58">
        <f>IF(D1890&lt;Overview!$F$18,(1-Overview!$F$9)*'='!Q1890-'='!D1890*'='!O1890,0)</f>
        <v>0</v>
      </c>
      <c r="U1890" s="54">
        <f>IF(D1890&gt;=Overview!$F$18,(1-Overview!$F$9)*'='!Q1890-Overview!$F$18*'='!O1890,0)</f>
        <v>75.006464015687982</v>
      </c>
      <c r="V1890" s="2"/>
      <c r="W1890" s="112">
        <f>G1890/Overview!$F$19</f>
        <v>5.4032238770881538</v>
      </c>
      <c r="X1890" s="60">
        <f>G1890^3*(1+H1890*Overview!$F$38)</f>
        <v>61.614098527979898</v>
      </c>
      <c r="Y1890" s="61">
        <f>G1890^3*Overview!$F$42*(1+Overview!$F$38*H1890)+I1890*Overview!$F$39/Overview!$F$40</f>
        <v>5.80570131587963</v>
      </c>
    </row>
    <row r="1891" spans="1:25">
      <c r="A1891" s="34">
        <v>1888</v>
      </c>
      <c r="B1891">
        <v>1</v>
      </c>
      <c r="C1891">
        <v>24</v>
      </c>
      <c r="D1891" s="149">
        <f t="shared" si="176"/>
        <v>178.09744310451387</v>
      </c>
      <c r="E1891" s="125">
        <f>B1891/(B1891+Overview!$F$22)</f>
        <v>0.58823529411764708</v>
      </c>
      <c r="F1891" s="118">
        <f>EXP(Overview!$F$21/Overview!$F$5-Overview!$F$21/('='!C1891+273.15))</f>
        <v>1.2060497570954571</v>
      </c>
      <c r="G1891" s="77">
        <f t="shared" si="177"/>
        <v>3.6598356581597753</v>
      </c>
      <c r="H1891" s="115">
        <f t="shared" si="178"/>
        <v>0.58823529411764708</v>
      </c>
      <c r="I1891" s="80">
        <f>IF((A1891-Overview!$F$43)/365=ROUND((A1891-Overview!$F$43)/365,0),I1890*0.05,I1890+U1890)</f>
        <v>6068.2218028772686</v>
      </c>
      <c r="J1891" s="70">
        <f>IF(D1891&lt;Overview!$F$16,1,'='!G1891/Overview!$F$26)</f>
        <v>158.43444407618077</v>
      </c>
      <c r="K1891" s="71">
        <f>IF(D1891&lt;Overview!$F$17,'='!G1891/Overview!$F$26,Overview!$F$33)</f>
        <v>9.1428571428571423</v>
      </c>
      <c r="L1891" s="72">
        <f t="shared" si="179"/>
        <v>9.1428571428571423</v>
      </c>
      <c r="M1891" s="81">
        <f>MIN(1,Overview!$F$44*F1891*(G1891-Overview!$F$25)^2+0.2)</f>
        <v>1</v>
      </c>
      <c r="N1891" s="48">
        <f>L1891*F1891*Overview!$F$8</f>
        <v>0.12482270400293095</v>
      </c>
      <c r="O1891" s="48">
        <f>F1891*Overview!$F$6</f>
        <v>2.3686817229354781E-3</v>
      </c>
      <c r="P1891" s="122">
        <f>N1891*(H1891/G1891-(1+Overview!$F$35/'='!G1891)/(Overview!$F$37*Overview!$F$33))/('='!H1891+Overview!$F$36)</f>
        <v>1.8991639998864747E-4</v>
      </c>
      <c r="Q1891" s="128">
        <f>(N1891/G1891-P1891)*H1891*Overview!$F$29*'='!G1891^3</f>
        <v>885.40288672429813</v>
      </c>
      <c r="R1891" s="57">
        <f t="shared" si="174"/>
        <v>0</v>
      </c>
      <c r="S1891" s="58">
        <f t="shared" si="175"/>
        <v>2.3168760424926226E-4</v>
      </c>
      <c r="T1891" s="58">
        <f>IF(D1891&lt;Overview!$F$18,(1-Overview!$F$9)*'='!Q1891-'='!D1891*'='!O1891,0)</f>
        <v>0</v>
      </c>
      <c r="U1891" s="54">
        <f>IF(D1891&gt;=Overview!$F$18,(1-Overview!$F$9)*'='!Q1891-Overview!$F$18*'='!O1891,0)</f>
        <v>75.016832415778381</v>
      </c>
      <c r="V1891" s="2"/>
      <c r="W1891" s="112">
        <f>G1891/Overview!$F$19</f>
        <v>5.403566599970139</v>
      </c>
      <c r="X1891" s="60">
        <f>G1891^3*(1+H1891*Overview!$F$38)</f>
        <v>61.625823695030107</v>
      </c>
      <c r="Y1891" s="61">
        <f>G1891^3*Overview!$F$42*(1+Overview!$F$38*H1891)+I1891*Overview!$F$39/Overview!$F$40</f>
        <v>5.8100159527141031</v>
      </c>
    </row>
    <row r="1892" spans="1:25">
      <c r="A1892" s="34">
        <v>1889</v>
      </c>
      <c r="B1892">
        <v>1</v>
      </c>
      <c r="C1892">
        <v>24</v>
      </c>
      <c r="D1892" s="149">
        <f t="shared" si="176"/>
        <v>178.09744310451387</v>
      </c>
      <c r="E1892" s="125">
        <f>B1892/(B1892+Overview!$F$22)</f>
        <v>0.58823529411764708</v>
      </c>
      <c r="F1892" s="118">
        <f>EXP(Overview!$F$21/Overview!$F$5-Overview!$F$21/('='!C1892+273.15))</f>
        <v>1.2060497570954571</v>
      </c>
      <c r="G1892" s="77">
        <f t="shared" si="177"/>
        <v>3.6600673457640247</v>
      </c>
      <c r="H1892" s="115">
        <f t="shared" si="178"/>
        <v>0.58823529411764708</v>
      </c>
      <c r="I1892" s="80">
        <f>IF((A1892-Overview!$F$43)/365=ROUND((A1892-Overview!$F$43)/365,0),I1891*0.05,I1891+U1891)</f>
        <v>6143.2386352930471</v>
      </c>
      <c r="J1892" s="70">
        <f>IF(D1892&lt;Overview!$F$16,1,'='!G1892/Overview!$F$26)</f>
        <v>158.44447384259848</v>
      </c>
      <c r="K1892" s="71">
        <f>IF(D1892&lt;Overview!$F$17,'='!G1892/Overview!$F$26,Overview!$F$33)</f>
        <v>9.1428571428571423</v>
      </c>
      <c r="L1892" s="72">
        <f t="shared" si="179"/>
        <v>9.1428571428571423</v>
      </c>
      <c r="M1892" s="81">
        <f>MIN(1,Overview!$F$44*F1892*(G1892-Overview!$F$25)^2+0.2)</f>
        <v>1</v>
      </c>
      <c r="N1892" s="48">
        <f>L1892*F1892*Overview!$F$8</f>
        <v>0.12482270400293095</v>
      </c>
      <c r="O1892" s="48">
        <f>F1892*Overview!$F$6</f>
        <v>2.3686817229354781E-3</v>
      </c>
      <c r="P1892" s="122">
        <f>N1892*(H1892/G1892-(1+Overview!$F$35/'='!G1892)/(Overview!$F$37*Overview!$F$33))/('='!H1892+Overview!$F$36)</f>
        <v>1.8954555265869651E-4</v>
      </c>
      <c r="Q1892" s="128">
        <f>(N1892/G1892-P1892)*H1892*Overview!$F$29*'='!G1892^3</f>
        <v>885.52436109577263</v>
      </c>
      <c r="R1892" s="57">
        <f t="shared" si="174"/>
        <v>0</v>
      </c>
      <c r="S1892" s="58">
        <f t="shared" si="175"/>
        <v>2.3124982927363015E-4</v>
      </c>
      <c r="T1892" s="58">
        <f>IF(D1892&lt;Overview!$F$18,(1-Overview!$F$9)*'='!Q1892-'='!D1892*'='!O1892,0)</f>
        <v>0</v>
      </c>
      <c r="U1892" s="54">
        <f>IF(D1892&gt;=Overview!$F$18,(1-Overview!$F$9)*'='!Q1892-Overview!$F$18*'='!O1892,0)</f>
        <v>75.027182032228012</v>
      </c>
      <c r="V1892" s="2"/>
      <c r="W1892" s="112">
        <f>G1892/Overview!$F$19</f>
        <v>5.4039086752753942</v>
      </c>
      <c r="X1892" s="60">
        <f>G1892^3*(1+H1892*Overview!$F$38)</f>
        <v>61.637528190539889</v>
      </c>
      <c r="Y1892" s="61">
        <f>G1892^3*Overview!$F$42*(1+Overview!$F$38*H1892)+I1892*Overview!$F$39/Overview!$F$40</f>
        <v>5.8143291796640515</v>
      </c>
    </row>
    <row r="1893" spans="1:25">
      <c r="A1893" s="34">
        <v>1890</v>
      </c>
      <c r="B1893">
        <v>1</v>
      </c>
      <c r="C1893">
        <v>24</v>
      </c>
      <c r="D1893" s="149">
        <f t="shared" si="176"/>
        <v>178.09744310451387</v>
      </c>
      <c r="E1893" s="125">
        <f>B1893/(B1893+Overview!$F$22)</f>
        <v>0.58823529411764708</v>
      </c>
      <c r="F1893" s="118">
        <f>EXP(Overview!$F$21/Overview!$F$5-Overview!$F$21/('='!C1893+273.15))</f>
        <v>1.2060497570954571</v>
      </c>
      <c r="G1893" s="77">
        <f t="shared" si="177"/>
        <v>3.6602985955932983</v>
      </c>
      <c r="H1893" s="115">
        <f t="shared" si="178"/>
        <v>0.58823529411764708</v>
      </c>
      <c r="I1893" s="80">
        <f>IF((A1893-Overview!$F$43)/365=ROUND((A1893-Overview!$F$43)/365,0),I1892*0.05,I1892+U1892)</f>
        <v>6218.2658173252748</v>
      </c>
      <c r="J1893" s="70">
        <f>IF(D1893&lt;Overview!$F$16,1,'='!G1893/Overview!$F$26)</f>
        <v>158.45448465771855</v>
      </c>
      <c r="K1893" s="71">
        <f>IF(D1893&lt;Overview!$F$17,'='!G1893/Overview!$F$26,Overview!$F$33)</f>
        <v>9.1428571428571423</v>
      </c>
      <c r="L1893" s="72">
        <f t="shared" si="179"/>
        <v>9.1428571428571423</v>
      </c>
      <c r="M1893" s="81">
        <f>MIN(1,Overview!$F$44*F1893*(G1893-Overview!$F$25)^2+0.2)</f>
        <v>1</v>
      </c>
      <c r="N1893" s="48">
        <f>L1893*F1893*Overview!$F$8</f>
        <v>0.12482270400293095</v>
      </c>
      <c r="O1893" s="48">
        <f>F1893*Overview!$F$6</f>
        <v>2.3686817229354781E-3</v>
      </c>
      <c r="P1893" s="122">
        <f>N1893*(H1893/G1893-(1+Overview!$F$35/'='!G1893)/(Overview!$F$37*Overview!$F$33))/('='!H1893+Overview!$F$36)</f>
        <v>1.8917545286118383E-4</v>
      </c>
      <c r="Q1893" s="128">
        <f>(N1893/G1893-P1893)*H1893*Overview!$F$29*'='!G1893^3</f>
        <v>885.6456153829921</v>
      </c>
      <c r="R1893" s="57">
        <f t="shared" si="174"/>
        <v>0</v>
      </c>
      <c r="S1893" s="58">
        <f t="shared" si="175"/>
        <v>2.3081288147617246E-4</v>
      </c>
      <c r="T1893" s="58">
        <f>IF(D1893&lt;Overview!$F$18,(1-Overview!$F$9)*'='!Q1893-'='!D1893*'='!O1893,0)</f>
        <v>0</v>
      </c>
      <c r="U1893" s="54">
        <f>IF(D1893&gt;=Overview!$F$18,(1-Overview!$F$9)*'='!Q1893-Overview!$F$18*'='!O1893,0)</f>
        <v>75.037512897499099</v>
      </c>
      <c r="V1893" s="2"/>
      <c r="W1893" s="112">
        <f>G1893/Overview!$F$19</f>
        <v>5.4042501042275184</v>
      </c>
      <c r="X1893" s="60">
        <f>G1893^3*(1+H1893*Overview!$F$38)</f>
        <v>61.649212048061926</v>
      </c>
      <c r="Y1893" s="61">
        <f>G1893^3*Overview!$F$42*(1+Overview!$F$38*H1893)+I1893*Overview!$F$39/Overview!$F$40</f>
        <v>5.8186409989329801</v>
      </c>
    </row>
    <row r="1894" spans="1:25">
      <c r="A1894" s="34">
        <v>1891</v>
      </c>
      <c r="B1894">
        <v>1</v>
      </c>
      <c r="C1894">
        <v>24</v>
      </c>
      <c r="D1894" s="149">
        <f t="shared" si="176"/>
        <v>178.09744310451387</v>
      </c>
      <c r="E1894" s="125">
        <f>B1894/(B1894+Overview!$F$22)</f>
        <v>0.58823529411764708</v>
      </c>
      <c r="F1894" s="118">
        <f>EXP(Overview!$F$21/Overview!$F$5-Overview!$F$21/('='!C1894+273.15))</f>
        <v>1.2060497570954571</v>
      </c>
      <c r="G1894" s="77">
        <f t="shared" si="177"/>
        <v>3.6605294084747744</v>
      </c>
      <c r="H1894" s="115">
        <f t="shared" si="178"/>
        <v>0.58823529411764708</v>
      </c>
      <c r="I1894" s="80">
        <f>IF((A1894-Overview!$F$43)/365=ROUND((A1894-Overview!$F$43)/365,0),I1893*0.05,I1893+U1893)</f>
        <v>6293.3033302227741</v>
      </c>
      <c r="J1894" s="70">
        <f>IF(D1894&lt;Overview!$F$16,1,'='!G1894/Overview!$F$26)</f>
        <v>158.46447655734954</v>
      </c>
      <c r="K1894" s="71">
        <f>IF(D1894&lt;Overview!$F$17,'='!G1894/Overview!$F$26,Overview!$F$33)</f>
        <v>9.1428571428571423</v>
      </c>
      <c r="L1894" s="72">
        <f t="shared" si="179"/>
        <v>9.1428571428571423</v>
      </c>
      <c r="M1894" s="81">
        <f>MIN(1,Overview!$F$44*F1894*(G1894-Overview!$F$25)^2+0.2)</f>
        <v>1</v>
      </c>
      <c r="N1894" s="48">
        <f>L1894*F1894*Overview!$F$8</f>
        <v>0.12482270400293095</v>
      </c>
      <c r="O1894" s="48">
        <f>F1894*Overview!$F$6</f>
        <v>2.3686817229354781E-3</v>
      </c>
      <c r="P1894" s="122">
        <f>N1894*(H1894/G1894-(1+Overview!$F$35/'='!G1894)/(Overview!$F$37*Overview!$F$33))/('='!H1894+Overview!$F$36)</f>
        <v>1.8880609899805825E-4</v>
      </c>
      <c r="Q1894" s="128">
        <f>(N1894/G1894-P1894)*H1894*Overview!$F$29*'='!G1894^3</f>
        <v>885.76664996638169</v>
      </c>
      <c r="R1894" s="57">
        <f t="shared" si="174"/>
        <v>0</v>
      </c>
      <c r="S1894" s="58">
        <f t="shared" si="175"/>
        <v>2.3037675929393062E-4</v>
      </c>
      <c r="T1894" s="58">
        <f>IF(D1894&lt;Overview!$F$18,(1-Overview!$F$9)*'='!Q1894-'='!D1894*'='!O1894,0)</f>
        <v>0</v>
      </c>
      <c r="U1894" s="54">
        <f>IF(D1894&gt;=Overview!$F$18,(1-Overview!$F$9)*'='!Q1894-Overview!$F$18*'='!O1894,0)</f>
        <v>75.047825044003901</v>
      </c>
      <c r="V1894" s="2"/>
      <c r="W1894" s="112">
        <f>G1894/Overview!$F$19</f>
        <v>5.4045908880477986</v>
      </c>
      <c r="X1894" s="60">
        <f>G1894^3*(1+H1894*Overview!$F$38)</f>
        <v>61.66087530110579</v>
      </c>
      <c r="Y1894" s="61">
        <f>G1894^3*Overview!$F$42*(1+Overview!$F$38*H1894)+I1894*Overview!$F$39/Overview!$F$40</f>
        <v>5.8229514127219284</v>
      </c>
    </row>
    <row r="1895" spans="1:25">
      <c r="A1895" s="34">
        <v>1892</v>
      </c>
      <c r="B1895">
        <v>1</v>
      </c>
      <c r="C1895">
        <v>24</v>
      </c>
      <c r="D1895" s="149">
        <f t="shared" si="176"/>
        <v>178.09744310451387</v>
      </c>
      <c r="E1895" s="125">
        <f>B1895/(B1895+Overview!$F$22)</f>
        <v>0.58823529411764708</v>
      </c>
      <c r="F1895" s="118">
        <f>EXP(Overview!$F$21/Overview!$F$5-Overview!$F$21/('='!C1895+273.15))</f>
        <v>1.2060497570954571</v>
      </c>
      <c r="G1895" s="77">
        <f t="shared" si="177"/>
        <v>3.6607597852340681</v>
      </c>
      <c r="H1895" s="115">
        <f t="shared" si="178"/>
        <v>0.58823529411764708</v>
      </c>
      <c r="I1895" s="80">
        <f>IF((A1895-Overview!$F$43)/365=ROUND((A1895-Overview!$F$43)/365,0),I1894*0.05,I1894+U1894)</f>
        <v>6368.3511552667778</v>
      </c>
      <c r="J1895" s="70">
        <f>IF(D1895&lt;Overview!$F$16,1,'='!G1895/Overview!$F$26)</f>
        <v>158.47444957723238</v>
      </c>
      <c r="K1895" s="71">
        <f>IF(D1895&lt;Overview!$F$17,'='!G1895/Overview!$F$26,Overview!$F$33)</f>
        <v>9.1428571428571423</v>
      </c>
      <c r="L1895" s="72">
        <f t="shared" si="179"/>
        <v>9.1428571428571423</v>
      </c>
      <c r="M1895" s="81">
        <f>MIN(1,Overview!$F$44*F1895*(G1895-Overview!$F$25)^2+0.2)</f>
        <v>1</v>
      </c>
      <c r="N1895" s="48">
        <f>L1895*F1895*Overview!$F$8</f>
        <v>0.12482270400293095</v>
      </c>
      <c r="O1895" s="48">
        <f>F1895*Overview!$F$6</f>
        <v>2.3686817229354781E-3</v>
      </c>
      <c r="P1895" s="122">
        <f>N1895*(H1895/G1895-(1+Overview!$F$35/'='!G1895)/(Overview!$F$37*Overview!$F$33))/('='!H1895+Overview!$F$36)</f>
        <v>1.8843748947504219E-4</v>
      </c>
      <c r="Q1895" s="128">
        <f>(N1895/G1895-P1895)*H1895*Overview!$F$29*'='!G1895^3</f>
        <v>885.88746522578049</v>
      </c>
      <c r="R1895" s="57">
        <f t="shared" si="174"/>
        <v>0</v>
      </c>
      <c r="S1895" s="58">
        <f t="shared" si="175"/>
        <v>2.2994146116690081E-4</v>
      </c>
      <c r="T1895" s="58">
        <f>IF(D1895&lt;Overview!$F$18,(1-Overview!$F$9)*'='!Q1895-'='!D1895*'='!O1895,0)</f>
        <v>0</v>
      </c>
      <c r="U1895" s="54">
        <f>IF(D1895&gt;=Overview!$F$18,(1-Overview!$F$9)*'='!Q1895-Overview!$F$18*'='!O1895,0)</f>
        <v>75.058118504104669</v>
      </c>
      <c r="V1895" s="2"/>
      <c r="W1895" s="112">
        <f>G1895/Overview!$F$19</f>
        <v>5.4049310279552163</v>
      </c>
      <c r="X1895" s="60">
        <f>G1895^3*(1+H1895*Overview!$F$38)</f>
        <v>61.672517983137901</v>
      </c>
      <c r="Y1895" s="61">
        <f>G1895^3*Overview!$F$42*(1+Overview!$F$38*H1895)+I1895*Overview!$F$39/Overview!$F$40</f>
        <v>5.8272604232294576</v>
      </c>
    </row>
    <row r="1896" spans="1:25">
      <c r="A1896" s="34">
        <v>1893</v>
      </c>
      <c r="B1896">
        <v>1</v>
      </c>
      <c r="C1896">
        <v>24</v>
      </c>
      <c r="D1896" s="149">
        <f t="shared" si="176"/>
        <v>178.09744310451387</v>
      </c>
      <c r="E1896" s="125">
        <f>B1896/(B1896+Overview!$F$22)</f>
        <v>0.58823529411764708</v>
      </c>
      <c r="F1896" s="118">
        <f>EXP(Overview!$F$21/Overview!$F$5-Overview!$F$21/('='!C1896+273.15))</f>
        <v>1.2060497570954571</v>
      </c>
      <c r="G1896" s="77">
        <f t="shared" si="177"/>
        <v>3.6609897266952349</v>
      </c>
      <c r="H1896" s="115">
        <f t="shared" si="178"/>
        <v>0.58823529411764708</v>
      </c>
      <c r="I1896" s="80">
        <f>IF((A1896-Overview!$F$43)/365=ROUND((A1896-Overview!$F$43)/365,0),I1895*0.05,I1895+U1895)</f>
        <v>6443.4092737708825</v>
      </c>
      <c r="J1896" s="70">
        <f>IF(D1896&lt;Overview!$F$16,1,'='!G1896/Overview!$F$26)</f>
        <v>158.48440375304048</v>
      </c>
      <c r="K1896" s="71">
        <f>IF(D1896&lt;Overview!$F$17,'='!G1896/Overview!$F$26,Overview!$F$33)</f>
        <v>9.1428571428571423</v>
      </c>
      <c r="L1896" s="72">
        <f t="shared" si="179"/>
        <v>9.1428571428571423</v>
      </c>
      <c r="M1896" s="81">
        <f>MIN(1,Overview!$F$44*F1896*(G1896-Overview!$F$25)^2+0.2)</f>
        <v>1</v>
      </c>
      <c r="N1896" s="48">
        <f>L1896*F1896*Overview!$F$8</f>
        <v>0.12482270400293095</v>
      </c>
      <c r="O1896" s="48">
        <f>F1896*Overview!$F$6</f>
        <v>2.3686817229354781E-3</v>
      </c>
      <c r="P1896" s="122">
        <f>N1896*(H1896/G1896-(1+Overview!$F$35/'='!G1896)/(Overview!$F$37*Overview!$F$33))/('='!H1896+Overview!$F$36)</f>
        <v>1.8806962270161848E-4</v>
      </c>
      <c r="Q1896" s="128">
        <f>(N1896/G1896-P1896)*H1896*Overview!$F$29*'='!G1896^3</f>
        <v>886.00806154044142</v>
      </c>
      <c r="R1896" s="57">
        <f t="shared" si="174"/>
        <v>0</v>
      </c>
      <c r="S1896" s="58">
        <f t="shared" si="175"/>
        <v>2.2950698553802473E-4</v>
      </c>
      <c r="T1896" s="58">
        <f>IF(D1896&lt;Overview!$F$18,(1-Overview!$F$9)*'='!Q1896-'='!D1896*'='!O1896,0)</f>
        <v>0</v>
      </c>
      <c r="U1896" s="54">
        <f>IF(D1896&gt;=Overview!$F$18,(1-Overview!$F$9)*'='!Q1896-Overview!$F$18*'='!O1896,0)</f>
        <v>75.068393310113791</v>
      </c>
      <c r="V1896" s="2"/>
      <c r="W1896" s="112">
        <f>G1896/Overview!$F$19</f>
        <v>5.405270525166447</v>
      </c>
      <c r="X1896" s="60">
        <f>G1896^3*(1+H1896*Overview!$F$38)</f>
        <v>61.684140127581585</v>
      </c>
      <c r="Y1896" s="61">
        <f>G1896^3*Overview!$F$42*(1+Overview!$F$38*H1896)+I1896*Overview!$F$39/Overview!$F$40</f>
        <v>5.831568032651659</v>
      </c>
    </row>
    <row r="1897" spans="1:25">
      <c r="A1897" s="34">
        <v>1894</v>
      </c>
      <c r="B1897">
        <v>1</v>
      </c>
      <c r="C1897">
        <v>24</v>
      </c>
      <c r="D1897" s="149">
        <f t="shared" si="176"/>
        <v>178.09744310451387</v>
      </c>
      <c r="E1897" s="125">
        <f>B1897/(B1897+Overview!$F$22)</f>
        <v>0.58823529411764708</v>
      </c>
      <c r="F1897" s="118">
        <f>EXP(Overview!$F$21/Overview!$F$5-Overview!$F$21/('='!C1897+273.15))</f>
        <v>1.2060497570954571</v>
      </c>
      <c r="G1897" s="77">
        <f t="shared" si="177"/>
        <v>3.661219233680773</v>
      </c>
      <c r="H1897" s="115">
        <f t="shared" si="178"/>
        <v>0.58823529411764708</v>
      </c>
      <c r="I1897" s="80">
        <f>IF((A1897-Overview!$F$43)/365=ROUND((A1897-Overview!$F$43)/365,0),I1896*0.05,I1896+U1896)</f>
        <v>6518.4776670809961</v>
      </c>
      <c r="J1897" s="70">
        <f>IF(D1897&lt;Overview!$F$16,1,'='!G1897/Overview!$F$26)</f>
        <v>158.49433912037978</v>
      </c>
      <c r="K1897" s="71">
        <f>IF(D1897&lt;Overview!$F$17,'='!G1897/Overview!$F$26,Overview!$F$33)</f>
        <v>9.1428571428571423</v>
      </c>
      <c r="L1897" s="72">
        <f t="shared" si="179"/>
        <v>9.1428571428571423</v>
      </c>
      <c r="M1897" s="81">
        <f>MIN(1,Overview!$F$44*F1897*(G1897-Overview!$F$25)^2+0.2)</f>
        <v>1</v>
      </c>
      <c r="N1897" s="48">
        <f>L1897*F1897*Overview!$F$8</f>
        <v>0.12482270400293095</v>
      </c>
      <c r="O1897" s="48">
        <f>F1897*Overview!$F$6</f>
        <v>2.3686817229354781E-3</v>
      </c>
      <c r="P1897" s="122">
        <f>N1897*(H1897/G1897-(1+Overview!$F$35/'='!G1897)/(Overview!$F$37*Overview!$F$33))/('='!H1897+Overview!$F$36)</f>
        <v>1.877024970910232E-4</v>
      </c>
      <c r="Q1897" s="128">
        <f>(N1897/G1897-P1897)*H1897*Overview!$F$29*'='!G1897^3</f>
        <v>886.12843928903237</v>
      </c>
      <c r="R1897" s="57">
        <f t="shared" si="174"/>
        <v>0</v>
      </c>
      <c r="S1897" s="58">
        <f t="shared" si="175"/>
        <v>2.2907333085318783E-4</v>
      </c>
      <c r="T1897" s="58">
        <f>IF(D1897&lt;Overview!$F$18,(1-Overview!$F$9)*'='!Q1897-'='!D1897*'='!O1897,0)</f>
        <v>0</v>
      </c>
      <c r="U1897" s="54">
        <f>IF(D1897&gt;=Overview!$F$18,(1-Overview!$F$9)*'='!Q1897-Overview!$F$18*'='!O1897,0)</f>
        <v>75.078649494293728</v>
      </c>
      <c r="V1897" s="2"/>
      <c r="W1897" s="112">
        <f>G1897/Overview!$F$19</f>
        <v>5.4056093808958705</v>
      </c>
      <c r="X1897" s="60">
        <f>G1897^3*(1+H1897*Overview!$F$38)</f>
        <v>61.695741767817026</v>
      </c>
      <c r="Y1897" s="61">
        <f>G1897^3*Overview!$F$42*(1+Overview!$F$38*H1897)+I1897*Overview!$F$39/Overview!$F$40</f>
        <v>5.8358742431821433</v>
      </c>
    </row>
    <row r="1898" spans="1:25">
      <c r="A1898" s="34">
        <v>1895</v>
      </c>
      <c r="B1898">
        <v>1</v>
      </c>
      <c r="C1898">
        <v>24</v>
      </c>
      <c r="D1898" s="149">
        <f t="shared" si="176"/>
        <v>178.09744310451387</v>
      </c>
      <c r="E1898" s="125">
        <f>B1898/(B1898+Overview!$F$22)</f>
        <v>0.58823529411764708</v>
      </c>
      <c r="F1898" s="118">
        <f>EXP(Overview!$F$21/Overview!$F$5-Overview!$F$21/('='!C1898+273.15))</f>
        <v>1.2060497570954571</v>
      </c>
      <c r="G1898" s="77">
        <f t="shared" si="177"/>
        <v>3.6614483070116259</v>
      </c>
      <c r="H1898" s="115">
        <f t="shared" si="178"/>
        <v>0.58823529411764708</v>
      </c>
      <c r="I1898" s="80">
        <f>IF((A1898-Overview!$F$43)/365=ROUND((A1898-Overview!$F$43)/365,0),I1897*0.05,I1897+U1897)</f>
        <v>6593.5563165752901</v>
      </c>
      <c r="J1898" s="70">
        <f>IF(D1898&lt;Overview!$F$16,1,'='!G1898/Overview!$F$26)</f>
        <v>158.504255714789</v>
      </c>
      <c r="K1898" s="71">
        <f>IF(D1898&lt;Overview!$F$17,'='!G1898/Overview!$F$26,Overview!$F$33)</f>
        <v>9.1428571428571423</v>
      </c>
      <c r="L1898" s="72">
        <f t="shared" si="179"/>
        <v>9.1428571428571423</v>
      </c>
      <c r="M1898" s="81">
        <f>MIN(1,Overview!$F$44*F1898*(G1898-Overview!$F$25)^2+0.2)</f>
        <v>1</v>
      </c>
      <c r="N1898" s="48">
        <f>L1898*F1898*Overview!$F$8</f>
        <v>0.12482270400293095</v>
      </c>
      <c r="O1898" s="48">
        <f>F1898*Overview!$F$6</f>
        <v>2.3686817229354781E-3</v>
      </c>
      <c r="P1898" s="122">
        <f>N1898*(H1898/G1898-(1+Overview!$F$35/'='!G1898)/(Overview!$F$37*Overview!$F$33))/('='!H1898+Overview!$F$36)</f>
        <v>1.8733611106023568E-4</v>
      </c>
      <c r="Q1898" s="128">
        <f>(N1898/G1898-P1898)*H1898*Overview!$F$29*'='!G1898^3</f>
        <v>886.24859884963746</v>
      </c>
      <c r="R1898" s="57">
        <f t="shared" si="174"/>
        <v>0</v>
      </c>
      <c r="S1898" s="58">
        <f t="shared" si="175"/>
        <v>2.2864049556121395E-4</v>
      </c>
      <c r="T1898" s="58">
        <f>IF(D1898&lt;Overview!$F$18,(1-Overview!$F$9)*'='!Q1898-'='!D1898*'='!O1898,0)</f>
        <v>0</v>
      </c>
      <c r="U1898" s="54">
        <f>IF(D1898&gt;=Overview!$F$18,(1-Overview!$F$9)*'='!Q1898-Overview!$F$18*'='!O1898,0)</f>
        <v>75.088887088857291</v>
      </c>
      <c r="V1898" s="2"/>
      <c r="W1898" s="112">
        <f>G1898/Overview!$F$19</f>
        <v>5.4059475963555679</v>
      </c>
      <c r="X1898" s="60">
        <f>G1898^3*(1+H1898*Overview!$F$38)</f>
        <v>61.707322937181303</v>
      </c>
      <c r="Y1898" s="61">
        <f>G1898^3*Overview!$F$42*(1+Overview!$F$38*H1898)+I1898*Overview!$F$39/Overview!$F$40</f>
        <v>5.840179057012044</v>
      </c>
    </row>
    <row r="1899" spans="1:25">
      <c r="A1899" s="34">
        <v>1896</v>
      </c>
      <c r="B1899">
        <v>1</v>
      </c>
      <c r="C1899">
        <v>24</v>
      </c>
      <c r="D1899" s="149">
        <f t="shared" si="176"/>
        <v>178.09744310451387</v>
      </c>
      <c r="E1899" s="125">
        <f>B1899/(B1899+Overview!$F$22)</f>
        <v>0.58823529411764708</v>
      </c>
      <c r="F1899" s="118">
        <f>EXP(Overview!$F$21/Overview!$F$5-Overview!$F$21/('='!C1899+273.15))</f>
        <v>1.2060497570954571</v>
      </c>
      <c r="G1899" s="77">
        <f t="shared" si="177"/>
        <v>3.6616769475071873</v>
      </c>
      <c r="H1899" s="115">
        <f t="shared" si="178"/>
        <v>0.58823529411764708</v>
      </c>
      <c r="I1899" s="80">
        <f>IF((A1899-Overview!$F$43)/365=ROUND((A1899-Overview!$F$43)/365,0),I1898*0.05,I1898+U1898)</f>
        <v>6668.6452036641476</v>
      </c>
      <c r="J1899" s="70">
        <f>IF(D1899&lt;Overview!$F$16,1,'='!G1899/Overview!$F$26)</f>
        <v>158.51415357173971</v>
      </c>
      <c r="K1899" s="71">
        <f>IF(D1899&lt;Overview!$F$17,'='!G1899/Overview!$F$26,Overview!$F$33)</f>
        <v>9.1428571428571423</v>
      </c>
      <c r="L1899" s="72">
        <f t="shared" si="179"/>
        <v>9.1428571428571423</v>
      </c>
      <c r="M1899" s="81">
        <f>MIN(1,Overview!$F$44*F1899*(G1899-Overview!$F$25)^2+0.2)</f>
        <v>1</v>
      </c>
      <c r="N1899" s="48">
        <f>L1899*F1899*Overview!$F$8</f>
        <v>0.12482270400293095</v>
      </c>
      <c r="O1899" s="48">
        <f>F1899*Overview!$F$6</f>
        <v>2.3686817229354781E-3</v>
      </c>
      <c r="P1899" s="122">
        <f>N1899*(H1899/G1899-(1+Overview!$F$35/'='!G1899)/(Overview!$F$37*Overview!$F$33))/('='!H1899+Overview!$F$36)</f>
        <v>1.8697046302996334E-4</v>
      </c>
      <c r="Q1899" s="128">
        <f>(N1899/G1899-P1899)*H1899*Overview!$F$29*'='!G1899^3</f>
        <v>886.36854059975531</v>
      </c>
      <c r="R1899" s="57">
        <f t="shared" si="174"/>
        <v>0</v>
      </c>
      <c r="S1899" s="58">
        <f t="shared" si="175"/>
        <v>2.2820847811385385E-4</v>
      </c>
      <c r="T1899" s="58">
        <f>IF(D1899&lt;Overview!$F$18,(1-Overview!$F$9)*'='!Q1899-'='!D1899*'='!O1899,0)</f>
        <v>0</v>
      </c>
      <c r="U1899" s="54">
        <f>IF(D1899&gt;=Overview!$F$18,(1-Overview!$F$9)*'='!Q1899-Overview!$F$18*'='!O1899,0)</f>
        <v>75.099106125967324</v>
      </c>
      <c r="V1899" s="2"/>
      <c r="W1899" s="112">
        <f>G1899/Overview!$F$19</f>
        <v>5.4062851727553332</v>
      </c>
      <c r="X1899" s="60">
        <f>G1899^3*(1+H1899*Overview!$F$38)</f>
        <v>61.718883668968424</v>
      </c>
      <c r="Y1899" s="61">
        <f>G1899^3*Overview!$F$42*(1+Overview!$F$38*H1899)+I1899*Overview!$F$39/Overview!$F$40</f>
        <v>5.8444824763300174</v>
      </c>
    </row>
    <row r="1900" spans="1:25">
      <c r="A1900" s="34">
        <v>1897</v>
      </c>
      <c r="B1900">
        <v>1</v>
      </c>
      <c r="C1900">
        <v>24</v>
      </c>
      <c r="D1900" s="149">
        <f t="shared" si="176"/>
        <v>178.09744310451387</v>
      </c>
      <c r="E1900" s="125">
        <f>B1900/(B1900+Overview!$F$22)</f>
        <v>0.58823529411764708</v>
      </c>
      <c r="F1900" s="118">
        <f>EXP(Overview!$F$21/Overview!$F$5-Overview!$F$21/('='!C1900+273.15))</f>
        <v>1.2060497570954571</v>
      </c>
      <c r="G1900" s="77">
        <f t="shared" si="177"/>
        <v>3.6619051559853011</v>
      </c>
      <c r="H1900" s="115">
        <f t="shared" si="178"/>
        <v>0.58823529411764708</v>
      </c>
      <c r="I1900" s="80">
        <f>IF((A1900-Overview!$F$43)/365=ROUND((A1900-Overview!$F$43)/365,0),I1899*0.05,I1899+U1899)</f>
        <v>6743.744309790115</v>
      </c>
      <c r="J1900" s="70">
        <f>IF(D1900&lt;Overview!$F$16,1,'='!G1900/Overview!$F$26)</f>
        <v>158.52403272663642</v>
      </c>
      <c r="K1900" s="71">
        <f>IF(D1900&lt;Overview!$F$17,'='!G1900/Overview!$F$26,Overview!$F$33)</f>
        <v>9.1428571428571423</v>
      </c>
      <c r="L1900" s="72">
        <f t="shared" si="179"/>
        <v>9.1428571428571423</v>
      </c>
      <c r="M1900" s="81">
        <f>MIN(1,Overview!$F$44*F1900*(G1900-Overview!$F$25)^2+0.2)</f>
        <v>1</v>
      </c>
      <c r="N1900" s="48">
        <f>L1900*F1900*Overview!$F$8</f>
        <v>0.12482270400293095</v>
      </c>
      <c r="O1900" s="48">
        <f>F1900*Overview!$F$6</f>
        <v>2.3686817229354781E-3</v>
      </c>
      <c r="P1900" s="122">
        <f>N1900*(H1900/G1900-(1+Overview!$F$35/'='!G1900)/(Overview!$F$37*Overview!$F$33))/('='!H1900+Overview!$F$36)</f>
        <v>1.8660555142463754E-4</v>
      </c>
      <c r="Q1900" s="128">
        <f>(N1900/G1900-P1900)*H1900*Overview!$F$29*'='!G1900^3</f>
        <v>886.48826491630336</v>
      </c>
      <c r="R1900" s="57">
        <f t="shared" si="174"/>
        <v>0</v>
      </c>
      <c r="S1900" s="58">
        <f t="shared" si="175"/>
        <v>2.2777727696578684E-4</v>
      </c>
      <c r="T1900" s="58">
        <f>IF(D1900&lt;Overview!$F$18,(1-Overview!$F$9)*'='!Q1900-'='!D1900*'='!O1900,0)</f>
        <v>0</v>
      </c>
      <c r="U1900" s="54">
        <f>IF(D1900&gt;=Overview!$F$18,(1-Overview!$F$9)*'='!Q1900-Overview!$F$18*'='!O1900,0)</f>
        <v>75.10930663773722</v>
      </c>
      <c r="V1900" s="2"/>
      <c r="W1900" s="112">
        <f>G1900/Overview!$F$19</f>
        <v>5.4066221113026742</v>
      </c>
      <c r="X1900" s="60">
        <f>G1900^3*(1+H1900*Overview!$F$38)</f>
        <v>61.730423996429266</v>
      </c>
      <c r="Y1900" s="61">
        <f>G1900^3*Overview!$F$42*(1+Overview!$F$38*H1900)+I1900*Overview!$F$39/Overview!$F$40</f>
        <v>5.848784503322241</v>
      </c>
    </row>
    <row r="1901" spans="1:25">
      <c r="A1901" s="34">
        <v>1898</v>
      </c>
      <c r="B1901">
        <v>1</v>
      </c>
      <c r="C1901">
        <v>24</v>
      </c>
      <c r="D1901" s="149">
        <f t="shared" si="176"/>
        <v>178.09744310451387</v>
      </c>
      <c r="E1901" s="125">
        <f>B1901/(B1901+Overview!$F$22)</f>
        <v>0.58823529411764708</v>
      </c>
      <c r="F1901" s="118">
        <f>EXP(Overview!$F$21/Overview!$F$5-Overview!$F$21/('='!C1901+273.15))</f>
        <v>1.2060497570954571</v>
      </c>
      <c r="G1901" s="77">
        <f t="shared" si="177"/>
        <v>3.6621329332622667</v>
      </c>
      <c r="H1901" s="115">
        <f t="shared" si="178"/>
        <v>0.58823529411764708</v>
      </c>
      <c r="I1901" s="80">
        <f>IF((A1901-Overview!$F$43)/365=ROUND((A1901-Overview!$F$43)/365,0),I1900*0.05,I1900+U1900)</f>
        <v>6818.8536164278521</v>
      </c>
      <c r="J1901" s="70">
        <f>IF(D1901&lt;Overview!$F$16,1,'='!G1901/Overview!$F$26)</f>
        <v>158.53389321481674</v>
      </c>
      <c r="K1901" s="71">
        <f>IF(D1901&lt;Overview!$F$17,'='!G1901/Overview!$F$26,Overview!$F$33)</f>
        <v>9.1428571428571423</v>
      </c>
      <c r="L1901" s="72">
        <f t="shared" si="179"/>
        <v>9.1428571428571423</v>
      </c>
      <c r="M1901" s="81">
        <f>MIN(1,Overview!$F$44*F1901*(G1901-Overview!$F$25)^2+0.2)</f>
        <v>1</v>
      </c>
      <c r="N1901" s="48">
        <f>L1901*F1901*Overview!$F$8</f>
        <v>0.12482270400293095</v>
      </c>
      <c r="O1901" s="48">
        <f>F1901*Overview!$F$6</f>
        <v>2.3686817229354781E-3</v>
      </c>
      <c r="P1901" s="122">
        <f>N1901*(H1901/G1901-(1+Overview!$F$35/'='!G1901)/(Overview!$F$37*Overview!$F$33))/('='!H1901+Overview!$F$36)</f>
        <v>1.8624137467240039E-4</v>
      </c>
      <c r="Q1901" s="128">
        <f>(N1901/G1901-P1901)*H1901*Overview!$F$29*'='!G1901^3</f>
        <v>886.60777217561474</v>
      </c>
      <c r="R1901" s="57">
        <f t="shared" si="174"/>
        <v>0</v>
      </c>
      <c r="S1901" s="58">
        <f t="shared" si="175"/>
        <v>2.2734689057461149E-4</v>
      </c>
      <c r="T1901" s="58">
        <f>IF(D1901&lt;Overview!$F$18,(1-Overview!$F$9)*'='!Q1901-'='!D1901*'='!O1901,0)</f>
        <v>0</v>
      </c>
      <c r="U1901" s="54">
        <f>IF(D1901&gt;=Overview!$F$18,(1-Overview!$F$9)*'='!Q1901-Overview!$F$18*'='!O1901,0)</f>
        <v>75.119488656230558</v>
      </c>
      <c r="V1901" s="2"/>
      <c r="W1901" s="112">
        <f>G1901/Overview!$F$19</f>
        <v>5.4069584132028154</v>
      </c>
      <c r="X1901" s="60">
        <f>G1901^3*(1+H1901*Overview!$F$38)</f>
        <v>61.741943952771678</v>
      </c>
      <c r="Y1901" s="61">
        <f>G1901^3*Overview!$F$42*(1+Overview!$F$38*H1901)+I1901*Overview!$F$39/Overview!$F$40</f>
        <v>5.8530851401724062</v>
      </c>
    </row>
    <row r="1902" spans="1:25">
      <c r="A1902" s="34">
        <v>1899</v>
      </c>
      <c r="B1902">
        <v>1</v>
      </c>
      <c r="C1902">
        <v>24</v>
      </c>
      <c r="D1902" s="149">
        <f t="shared" si="176"/>
        <v>178.09744310451387</v>
      </c>
      <c r="E1902" s="125">
        <f>B1902/(B1902+Overview!$F$22)</f>
        <v>0.58823529411764708</v>
      </c>
      <c r="F1902" s="118">
        <f>EXP(Overview!$F$21/Overview!$F$5-Overview!$F$21/('='!C1902+273.15))</f>
        <v>1.2060497570954571</v>
      </c>
      <c r="G1902" s="77">
        <f t="shared" si="177"/>
        <v>3.6623602801528414</v>
      </c>
      <c r="H1902" s="115">
        <f t="shared" si="178"/>
        <v>0.58823529411764708</v>
      </c>
      <c r="I1902" s="80">
        <f>IF((A1902-Overview!$F$43)/365=ROUND((A1902-Overview!$F$43)/365,0),I1901*0.05,I1901+U1901)</f>
        <v>6893.9731050840828</v>
      </c>
      <c r="J1902" s="70">
        <f>IF(D1902&lt;Overview!$F$16,1,'='!G1902/Overview!$F$26)</f>
        <v>158.54373507155159</v>
      </c>
      <c r="K1902" s="71">
        <f>IF(D1902&lt;Overview!$F$17,'='!G1902/Overview!$F$26,Overview!$F$33)</f>
        <v>9.1428571428571423</v>
      </c>
      <c r="L1902" s="72">
        <f t="shared" si="179"/>
        <v>9.1428571428571423</v>
      </c>
      <c r="M1902" s="81">
        <f>MIN(1,Overview!$F$44*F1902*(G1902-Overview!$F$25)^2+0.2)</f>
        <v>1</v>
      </c>
      <c r="N1902" s="48">
        <f>L1902*F1902*Overview!$F$8</f>
        <v>0.12482270400293095</v>
      </c>
      <c r="O1902" s="48">
        <f>F1902*Overview!$F$6</f>
        <v>2.3686817229354781E-3</v>
      </c>
      <c r="P1902" s="122">
        <f>N1902*(H1902/G1902-(1+Overview!$F$35/'='!G1902)/(Overview!$F$37*Overview!$F$33))/('='!H1902+Overview!$F$36)</f>
        <v>1.8587793120509289E-4</v>
      </c>
      <c r="Q1902" s="128">
        <f>(N1902/G1902-P1902)*H1902*Overview!$F$29*'='!G1902^3</f>
        <v>886.72706275344171</v>
      </c>
      <c r="R1902" s="57">
        <f t="shared" si="174"/>
        <v>0</v>
      </c>
      <c r="S1902" s="58">
        <f t="shared" si="175"/>
        <v>2.2691731740083821E-4</v>
      </c>
      <c r="T1902" s="58">
        <f>IF(D1902&lt;Overview!$F$18,(1-Overview!$F$9)*'='!Q1902-'='!D1902*'='!O1902,0)</f>
        <v>0</v>
      </c>
      <c r="U1902" s="54">
        <f>IF(D1902&gt;=Overview!$F$18,(1-Overview!$F$9)*'='!Q1902-Overview!$F$18*'='!O1902,0)</f>
        <v>75.129652213461412</v>
      </c>
      <c r="V1902" s="2"/>
      <c r="W1902" s="112">
        <f>G1902/Overview!$F$19</f>
        <v>5.4072940796587057</v>
      </c>
      <c r="X1902" s="60">
        <f>G1902^3*(1+H1902*Overview!$F$38)</f>
        <v>61.753443571160432</v>
      </c>
      <c r="Y1902" s="61">
        <f>G1902^3*Overview!$F$42*(1+Overview!$F$38*H1902)+I1902*Overview!$F$39/Overview!$F$40</f>
        <v>5.8573843890617292</v>
      </c>
    </row>
    <row r="1903" spans="1:25">
      <c r="A1903" s="34">
        <v>1900</v>
      </c>
      <c r="B1903">
        <v>1</v>
      </c>
      <c r="C1903">
        <v>24</v>
      </c>
      <c r="D1903" s="149">
        <f t="shared" si="176"/>
        <v>178.09744310451387</v>
      </c>
      <c r="E1903" s="125">
        <f>B1903/(B1903+Overview!$F$22)</f>
        <v>0.58823529411764708</v>
      </c>
      <c r="F1903" s="118">
        <f>EXP(Overview!$F$21/Overview!$F$5-Overview!$F$21/('='!C1903+273.15))</f>
        <v>1.2060497570954571</v>
      </c>
      <c r="G1903" s="77">
        <f t="shared" si="177"/>
        <v>3.6625871974702422</v>
      </c>
      <c r="H1903" s="115">
        <f t="shared" si="178"/>
        <v>0.58823529411764708</v>
      </c>
      <c r="I1903" s="80">
        <f>IF((A1903-Overview!$F$43)/365=ROUND((A1903-Overview!$F$43)/365,0),I1902*0.05,I1902+U1902)</f>
        <v>6969.1027572975445</v>
      </c>
      <c r="J1903" s="70">
        <f>IF(D1903&lt;Overview!$F$16,1,'='!G1903/Overview!$F$26)</f>
        <v>158.55355833204513</v>
      </c>
      <c r="K1903" s="71">
        <f>IF(D1903&lt;Overview!$F$17,'='!G1903/Overview!$F$26,Overview!$F$33)</f>
        <v>9.1428571428571423</v>
      </c>
      <c r="L1903" s="72">
        <f t="shared" si="179"/>
        <v>9.1428571428571423</v>
      </c>
      <c r="M1903" s="81">
        <f>MIN(1,Overview!$F$44*F1903*(G1903-Overview!$F$25)^2+0.2)</f>
        <v>1</v>
      </c>
      <c r="N1903" s="48">
        <f>L1903*F1903*Overview!$F$8</f>
        <v>0.12482270400293095</v>
      </c>
      <c r="O1903" s="48">
        <f>F1903*Overview!$F$6</f>
        <v>2.3686817229354781E-3</v>
      </c>
      <c r="P1903" s="122">
        <f>N1903*(H1903/G1903-(1+Overview!$F$35/'='!G1903)/(Overview!$F$37*Overview!$F$33))/('='!H1903+Overview!$F$36)</f>
        <v>1.8551521945825046E-4</v>
      </c>
      <c r="Q1903" s="128">
        <f>(N1903/G1903-P1903)*H1903*Overview!$F$29*'='!G1903^3</f>
        <v>886.84613702495449</v>
      </c>
      <c r="R1903" s="57">
        <f t="shared" si="174"/>
        <v>0</v>
      </c>
      <c r="S1903" s="58">
        <f t="shared" si="175"/>
        <v>2.2648855590789017E-4</v>
      </c>
      <c r="T1903" s="58">
        <f>IF(D1903&lt;Overview!$F$18,(1-Overview!$F$9)*'='!Q1903-'='!D1903*'='!O1903,0)</f>
        <v>0</v>
      </c>
      <c r="U1903" s="54">
        <f>IF(D1903&gt;=Overview!$F$18,(1-Overview!$F$9)*'='!Q1903-Overview!$F$18*'='!O1903,0)</f>
        <v>75.139797341394299</v>
      </c>
      <c r="V1903" s="2"/>
      <c r="W1903" s="112">
        <f>G1903/Overview!$F$19</f>
        <v>5.40762911187102</v>
      </c>
      <c r="X1903" s="60">
        <f>G1903^3*(1+H1903*Overview!$F$38)</f>
        <v>61.764922884717201</v>
      </c>
      <c r="Y1903" s="61">
        <f>G1903^3*Overview!$F$42*(1+Overview!$F$38*H1903)+I1903*Overview!$F$39/Overview!$F$40</f>
        <v>5.8616822521689329</v>
      </c>
    </row>
    <row r="1904" spans="1:25">
      <c r="A1904" s="34">
        <v>1901</v>
      </c>
      <c r="B1904">
        <v>1</v>
      </c>
      <c r="C1904">
        <v>24</v>
      </c>
      <c r="D1904" s="149">
        <f t="shared" si="176"/>
        <v>178.09744310451387</v>
      </c>
      <c r="E1904" s="125">
        <f>B1904/(B1904+Overview!$F$22)</f>
        <v>0.58823529411764708</v>
      </c>
      <c r="F1904" s="118">
        <f>EXP(Overview!$F$21/Overview!$F$5-Overview!$F$21/('='!C1904+273.15))</f>
        <v>1.2060497570954571</v>
      </c>
      <c r="G1904" s="77">
        <f t="shared" si="177"/>
        <v>3.66281368602615</v>
      </c>
      <c r="H1904" s="115">
        <f t="shared" si="178"/>
        <v>0.58823529411764708</v>
      </c>
      <c r="I1904" s="80">
        <f>IF((A1904-Overview!$F$43)/365=ROUND((A1904-Overview!$F$43)/365,0),I1903*0.05,I1903+U1903)</f>
        <v>7044.2425546389386</v>
      </c>
      <c r="J1904" s="70">
        <f>IF(D1904&lt;Overview!$F$16,1,'='!G1904/Overview!$F$26)</f>
        <v>158.56336303143507</v>
      </c>
      <c r="K1904" s="71">
        <f>IF(D1904&lt;Overview!$F$17,'='!G1904/Overview!$F$26,Overview!$F$33)</f>
        <v>9.1428571428571423</v>
      </c>
      <c r="L1904" s="72">
        <f t="shared" si="179"/>
        <v>9.1428571428571423</v>
      </c>
      <c r="M1904" s="81">
        <f>MIN(1,Overview!$F$44*F1904*(G1904-Overview!$F$25)^2+0.2)</f>
        <v>1</v>
      </c>
      <c r="N1904" s="48">
        <f>L1904*F1904*Overview!$F$8</f>
        <v>0.12482270400293095</v>
      </c>
      <c r="O1904" s="48">
        <f>F1904*Overview!$F$6</f>
        <v>2.3686817229354781E-3</v>
      </c>
      <c r="P1904" s="122">
        <f>N1904*(H1904/G1904-(1+Overview!$F$35/'='!G1904)/(Overview!$F$37*Overview!$F$33))/('='!H1904+Overview!$F$36)</f>
        <v>1.8515323787108713E-4</v>
      </c>
      <c r="Q1904" s="128">
        <f>(N1904/G1904-P1904)*H1904*Overview!$F$29*'='!G1904^3</f>
        <v>886.96499536474209</v>
      </c>
      <c r="R1904" s="57">
        <f t="shared" si="174"/>
        <v>0</v>
      </c>
      <c r="S1904" s="58">
        <f t="shared" si="175"/>
        <v>2.2606060456209108E-4</v>
      </c>
      <c r="T1904" s="58">
        <f>IF(D1904&lt;Overview!$F$18,(1-Overview!$F$9)*'='!Q1904-'='!D1904*'='!O1904,0)</f>
        <v>0</v>
      </c>
      <c r="U1904" s="54">
        <f>IF(D1904&gt;=Overview!$F$18,(1-Overview!$F$9)*'='!Q1904-Overview!$F$18*'='!O1904,0)</f>
        <v>75.149924071944199</v>
      </c>
      <c r="V1904" s="2"/>
      <c r="W1904" s="112">
        <f>G1904/Overview!$F$19</f>
        <v>5.4079635110381661</v>
      </c>
      <c r="X1904" s="60">
        <f>G1904^3*(1+H1904*Overview!$F$38)</f>
        <v>61.776381926520649</v>
      </c>
      <c r="Y1904" s="61">
        <f>G1904^3*Overview!$F$42*(1+Overview!$F$38*H1904)+I1904*Overview!$F$39/Overview!$F$40</f>
        <v>5.8659787316702587</v>
      </c>
    </row>
    <row r="1905" spans="1:25">
      <c r="A1905" s="34">
        <v>1902</v>
      </c>
      <c r="B1905">
        <v>1</v>
      </c>
      <c r="C1905">
        <v>24</v>
      </c>
      <c r="D1905" s="149">
        <f t="shared" si="176"/>
        <v>178.09744310451387</v>
      </c>
      <c r="E1905" s="125">
        <f>B1905/(B1905+Overview!$F$22)</f>
        <v>0.58823529411764708</v>
      </c>
      <c r="F1905" s="118">
        <f>EXP(Overview!$F$21/Overview!$F$5-Overview!$F$21/('='!C1905+273.15))</f>
        <v>1.2060497570954571</v>
      </c>
      <c r="G1905" s="77">
        <f t="shared" si="177"/>
        <v>3.6630397466307119</v>
      </c>
      <c r="H1905" s="115">
        <f t="shared" si="178"/>
        <v>0.58823529411764708</v>
      </c>
      <c r="I1905" s="80">
        <f>IF((A1905-Overview!$F$43)/365=ROUND((A1905-Overview!$F$43)/365,0),I1904*0.05,I1904+U1904)</f>
        <v>7119.3924787108826</v>
      </c>
      <c r="J1905" s="70">
        <f>IF(D1905&lt;Overview!$F$16,1,'='!G1905/Overview!$F$26)</f>
        <v>158.57314920479274</v>
      </c>
      <c r="K1905" s="71">
        <f>IF(D1905&lt;Overview!$F$17,'='!G1905/Overview!$F$26,Overview!$F$33)</f>
        <v>9.1428571428571423</v>
      </c>
      <c r="L1905" s="72">
        <f t="shared" si="179"/>
        <v>9.1428571428571423</v>
      </c>
      <c r="M1905" s="81">
        <f>MIN(1,Overview!$F$44*F1905*(G1905-Overview!$F$25)^2+0.2)</f>
        <v>1</v>
      </c>
      <c r="N1905" s="48">
        <f>L1905*F1905*Overview!$F$8</f>
        <v>0.12482270400293095</v>
      </c>
      <c r="O1905" s="48">
        <f>F1905*Overview!$F$6</f>
        <v>2.3686817229354781E-3</v>
      </c>
      <c r="P1905" s="122">
        <f>N1905*(H1905/G1905-(1+Overview!$F$35/'='!G1905)/(Overview!$F$37*Overview!$F$33))/('='!H1905+Overview!$F$36)</f>
        <v>1.8479198488649036E-4</v>
      </c>
      <c r="Q1905" s="128">
        <f>(N1905/G1905-P1905)*H1905*Overview!$F$29*'='!G1905^3</f>
        <v>887.08363814681468</v>
      </c>
      <c r="R1905" s="57">
        <f t="shared" si="174"/>
        <v>0</v>
      </c>
      <c r="S1905" s="58">
        <f t="shared" si="175"/>
        <v>2.2563346183266533E-4</v>
      </c>
      <c r="T1905" s="58">
        <f>IF(D1905&lt;Overview!$F$18,(1-Overview!$F$9)*'='!Q1905-'='!D1905*'='!O1905,0)</f>
        <v>0</v>
      </c>
      <c r="U1905" s="54">
        <f>IF(D1905&gt;=Overview!$F$18,(1-Overview!$F$9)*'='!Q1905-Overview!$F$18*'='!O1905,0)</f>
        <v>75.160032436976792</v>
      </c>
      <c r="V1905" s="2"/>
      <c r="W1905" s="112">
        <f>G1905/Overview!$F$19</f>
        <v>5.4082972783562848</v>
      </c>
      <c r="X1905" s="60">
        <f>G1905^3*(1+H1905*Overview!$F$38)</f>
        <v>61.787820729606388</v>
      </c>
      <c r="Y1905" s="61">
        <f>G1905^3*Overview!$F$42*(1+Overview!$F$38*H1905)+I1905*Overview!$F$39/Overview!$F$40</f>
        <v>5.8702738297394665</v>
      </c>
    </row>
    <row r="1906" spans="1:25">
      <c r="A1906" s="34">
        <v>1903</v>
      </c>
      <c r="B1906">
        <v>1</v>
      </c>
      <c r="C1906">
        <v>24</v>
      </c>
      <c r="D1906" s="149">
        <f t="shared" si="176"/>
        <v>178.09744310451387</v>
      </c>
      <c r="E1906" s="125">
        <f>B1906/(B1906+Overview!$F$22)</f>
        <v>0.58823529411764708</v>
      </c>
      <c r="F1906" s="118">
        <f>EXP(Overview!$F$21/Overview!$F$5-Overview!$F$21/('='!C1906+273.15))</f>
        <v>1.2060497570954571</v>
      </c>
      <c r="G1906" s="77">
        <f t="shared" si="177"/>
        <v>3.6632653800925445</v>
      </c>
      <c r="H1906" s="115">
        <f t="shared" si="178"/>
        <v>0.58823529411764708</v>
      </c>
      <c r="I1906" s="80">
        <f>IF((A1906-Overview!$F$43)/365=ROUND((A1906-Overview!$F$43)/365,0),I1905*0.05,I1905+U1905)</f>
        <v>7194.5525111478591</v>
      </c>
      <c r="J1906" s="70">
        <f>IF(D1906&lt;Overview!$F$16,1,'='!G1906/Overview!$F$26)</f>
        <v>158.58291688712313</v>
      </c>
      <c r="K1906" s="71">
        <f>IF(D1906&lt;Overview!$F$17,'='!G1906/Overview!$F$26,Overview!$F$33)</f>
        <v>9.1428571428571423</v>
      </c>
      <c r="L1906" s="72">
        <f t="shared" si="179"/>
        <v>9.1428571428571423</v>
      </c>
      <c r="M1906" s="81">
        <f>MIN(1,Overview!$F$44*F1906*(G1906-Overview!$F$25)^2+0.2)</f>
        <v>1</v>
      </c>
      <c r="N1906" s="48">
        <f>L1906*F1906*Overview!$F$8</f>
        <v>0.12482270400293095</v>
      </c>
      <c r="O1906" s="48">
        <f>F1906*Overview!$F$6</f>
        <v>2.3686817229354781E-3</v>
      </c>
      <c r="P1906" s="122">
        <f>N1906*(H1906/G1906-(1+Overview!$F$35/'='!G1906)/(Overview!$F$37*Overview!$F$33))/('='!H1906+Overview!$F$36)</f>
        <v>1.8443145895100465E-4</v>
      </c>
      <c r="Q1906" s="128">
        <f>(N1906/G1906-P1906)*H1906*Overview!$F$29*'='!G1906^3</f>
        <v>887.20206574460201</v>
      </c>
      <c r="R1906" s="57">
        <f t="shared" si="174"/>
        <v>0</v>
      </c>
      <c r="S1906" s="58">
        <f t="shared" si="175"/>
        <v>2.2520712619172488E-4</v>
      </c>
      <c r="T1906" s="58">
        <f>IF(D1906&lt;Overview!$F$18,(1-Overview!$F$9)*'='!Q1906-'='!D1906*'='!O1906,0)</f>
        <v>0</v>
      </c>
      <c r="U1906" s="54">
        <f>IF(D1906&gt;=Overview!$F$18,(1-Overview!$F$9)*'='!Q1906-Overview!$F$18*'='!O1906,0)</f>
        <v>75.170122468308264</v>
      </c>
      <c r="V1906" s="2"/>
      <c r="W1906" s="112">
        <f>G1906/Overview!$F$19</f>
        <v>5.4086304150192595</v>
      </c>
      <c r="X1906" s="60">
        <f>G1906^3*(1+H1906*Overview!$F$38)</f>
        <v>61.79923932696704</v>
      </c>
      <c r="Y1906" s="61">
        <f>G1906^3*Overview!$F$42*(1+Overview!$F$38*H1906)+I1906*Overview!$F$39/Overview!$F$40</f>
        <v>5.8745675485478221</v>
      </c>
    </row>
    <row r="1907" spans="1:25">
      <c r="A1907" s="34">
        <v>1904</v>
      </c>
      <c r="B1907">
        <v>1</v>
      </c>
      <c r="C1907">
        <v>24</v>
      </c>
      <c r="D1907" s="149">
        <f t="shared" si="176"/>
        <v>178.09744310451387</v>
      </c>
      <c r="E1907" s="125">
        <f>B1907/(B1907+Overview!$F$22)</f>
        <v>0.58823529411764708</v>
      </c>
      <c r="F1907" s="118">
        <f>EXP(Overview!$F$21/Overview!$F$5-Overview!$F$21/('='!C1907+273.15))</f>
        <v>1.2060497570954571</v>
      </c>
      <c r="G1907" s="77">
        <f t="shared" si="177"/>
        <v>3.6634905872187362</v>
      </c>
      <c r="H1907" s="115">
        <f t="shared" si="178"/>
        <v>0.58823529411764708</v>
      </c>
      <c r="I1907" s="80">
        <f>IF((A1907-Overview!$F$43)/365=ROUND((A1907-Overview!$F$43)/365,0),I1906*0.05,I1906+U1906)</f>
        <v>7269.7226336161675</v>
      </c>
      <c r="J1907" s="70">
        <f>IF(D1907&lt;Overview!$F$16,1,'='!G1907/Overview!$F$26)</f>
        <v>158.5926661133652</v>
      </c>
      <c r="K1907" s="71">
        <f>IF(D1907&lt;Overview!$F$17,'='!G1907/Overview!$F$26,Overview!$F$33)</f>
        <v>9.1428571428571423</v>
      </c>
      <c r="L1907" s="72">
        <f t="shared" si="179"/>
        <v>9.1428571428571423</v>
      </c>
      <c r="M1907" s="81">
        <f>MIN(1,Overview!$F$44*F1907*(G1907-Overview!$F$25)^2+0.2)</f>
        <v>1</v>
      </c>
      <c r="N1907" s="48">
        <f>L1907*F1907*Overview!$F$8</f>
        <v>0.12482270400293095</v>
      </c>
      <c r="O1907" s="48">
        <f>F1907*Overview!$F$6</f>
        <v>2.3686817229354781E-3</v>
      </c>
      <c r="P1907" s="122">
        <f>N1907*(H1907/G1907-(1+Overview!$F$35/'='!G1907)/(Overview!$F$37*Overview!$F$33))/('='!H1907+Overview!$F$36)</f>
        <v>1.8407165851482986E-4</v>
      </c>
      <c r="Q1907" s="128">
        <f>(N1907/G1907-P1907)*H1907*Overview!$F$29*'='!G1907^3</f>
        <v>887.32027853095474</v>
      </c>
      <c r="R1907" s="57">
        <f t="shared" si="174"/>
        <v>0</v>
      </c>
      <c r="S1907" s="58">
        <f t="shared" si="175"/>
        <v>2.2478159611427357E-4</v>
      </c>
      <c r="T1907" s="58">
        <f>IF(D1907&lt;Overview!$F$18,(1-Overview!$F$9)*'='!Q1907-'='!D1907*'='!O1907,0)</f>
        <v>0</v>
      </c>
      <c r="U1907" s="54">
        <f>IF(D1907&gt;=Overview!$F$18,(1-Overview!$F$9)*'='!Q1907-Overview!$F$18*'='!O1907,0)</f>
        <v>75.180194197705518</v>
      </c>
      <c r="V1907" s="2"/>
      <c r="W1907" s="112">
        <f>G1907/Overview!$F$19</f>
        <v>5.4089629222187154</v>
      </c>
      <c r="X1907" s="60">
        <f>G1907^3*(1+H1907*Overview!$F$38)</f>
        <v>61.810637751552136</v>
      </c>
      <c r="Y1907" s="61">
        <f>G1907^3*Overview!$F$42*(1+Overview!$F$38*H1907)+I1907*Overview!$F$39/Overview!$F$40</f>
        <v>5.8788598902641036</v>
      </c>
    </row>
    <row r="1908" spans="1:25">
      <c r="A1908" s="34">
        <v>1905</v>
      </c>
      <c r="B1908">
        <v>1</v>
      </c>
      <c r="C1908">
        <v>24</v>
      </c>
      <c r="D1908" s="149">
        <f t="shared" si="176"/>
        <v>178.09744310451387</v>
      </c>
      <c r="E1908" s="125">
        <f>B1908/(B1908+Overview!$F$22)</f>
        <v>0.58823529411764708</v>
      </c>
      <c r="F1908" s="118">
        <f>EXP(Overview!$F$21/Overview!$F$5-Overview!$F$21/('='!C1908+273.15))</f>
        <v>1.2060497570954571</v>
      </c>
      <c r="G1908" s="77">
        <f t="shared" si="177"/>
        <v>3.6637153688148505</v>
      </c>
      <c r="H1908" s="115">
        <f t="shared" si="178"/>
        <v>0.58823529411764708</v>
      </c>
      <c r="I1908" s="80">
        <f>IF((A1908-Overview!$F$43)/365=ROUND((A1908-Overview!$F$43)/365,0),I1907*0.05,I1907+U1907)</f>
        <v>7344.902827813873</v>
      </c>
      <c r="J1908" s="70">
        <f>IF(D1908&lt;Overview!$F$16,1,'='!G1908/Overview!$F$26)</f>
        <v>158.6023969183918</v>
      </c>
      <c r="K1908" s="71">
        <f>IF(D1908&lt;Overview!$F$17,'='!G1908/Overview!$F$26,Overview!$F$33)</f>
        <v>9.1428571428571423</v>
      </c>
      <c r="L1908" s="72">
        <f t="shared" si="179"/>
        <v>9.1428571428571423</v>
      </c>
      <c r="M1908" s="81">
        <f>MIN(1,Overview!$F$44*F1908*(G1908-Overview!$F$25)^2+0.2)</f>
        <v>1</v>
      </c>
      <c r="N1908" s="48">
        <f>L1908*F1908*Overview!$F$8</f>
        <v>0.12482270400293095</v>
      </c>
      <c r="O1908" s="48">
        <f>F1908*Overview!$F$6</f>
        <v>2.3686817229354781E-3</v>
      </c>
      <c r="P1908" s="122">
        <f>N1908*(H1908/G1908-(1+Overview!$F$35/'='!G1908)/(Overview!$F$37*Overview!$F$33))/('='!H1908+Overview!$F$36)</f>
        <v>1.8371258203180577E-4</v>
      </c>
      <c r="Q1908" s="128">
        <f>(N1908/G1908-P1908)*H1908*Overview!$F$29*'='!G1908^3</f>
        <v>887.43827687814587</v>
      </c>
      <c r="R1908" s="57">
        <f t="shared" si="174"/>
        <v>0</v>
      </c>
      <c r="S1908" s="58">
        <f t="shared" si="175"/>
        <v>2.2435687007819525E-4</v>
      </c>
      <c r="T1908" s="58">
        <f>IF(D1908&lt;Overview!$F$18,(1-Overview!$F$9)*'='!Q1908-'='!D1908*'='!O1908,0)</f>
        <v>0</v>
      </c>
      <c r="U1908" s="54">
        <f>IF(D1908&gt;=Overview!$F$18,(1-Overview!$F$9)*'='!Q1908-Overview!$F$18*'='!O1908,0)</f>
        <v>75.1902476568862</v>
      </c>
      <c r="V1908" s="2"/>
      <c r="W1908" s="112">
        <f>G1908/Overview!$F$19</f>
        <v>5.4092948011440285</v>
      </c>
      <c r="X1908" s="60">
        <f>G1908^3*(1+H1908*Overview!$F$38)</f>
        <v>61.82201603626828</v>
      </c>
      <c r="Y1908" s="61">
        <f>G1908^3*Overview!$F$42*(1+Overview!$F$38*H1908)+I1908*Overview!$F$39/Overview!$F$40</f>
        <v>5.8831508570546029</v>
      </c>
    </row>
    <row r="1909" spans="1:25">
      <c r="A1909" s="34">
        <v>1906</v>
      </c>
      <c r="B1909">
        <v>1</v>
      </c>
      <c r="C1909">
        <v>24</v>
      </c>
      <c r="D1909" s="149">
        <f t="shared" si="176"/>
        <v>178.09744310451387</v>
      </c>
      <c r="E1909" s="125">
        <f>B1909/(B1909+Overview!$F$22)</f>
        <v>0.58823529411764708</v>
      </c>
      <c r="F1909" s="118">
        <f>EXP(Overview!$F$21/Overview!$F$5-Overview!$F$21/('='!C1909+273.15))</f>
        <v>1.2060497570954571</v>
      </c>
      <c r="G1909" s="77">
        <f t="shared" si="177"/>
        <v>3.6639397256849286</v>
      </c>
      <c r="H1909" s="115">
        <f t="shared" si="178"/>
        <v>0.58823529411764708</v>
      </c>
      <c r="I1909" s="80">
        <f>IF((A1909-Overview!$F$43)/365=ROUND((A1909-Overview!$F$43)/365,0),I1908*0.05,I1908+U1908)</f>
        <v>7420.0930754707597</v>
      </c>
      <c r="J1909" s="70">
        <f>IF(D1909&lt;Overview!$F$16,1,'='!G1909/Overview!$F$26)</f>
        <v>158.61210933700991</v>
      </c>
      <c r="K1909" s="71">
        <f>IF(D1909&lt;Overview!$F$17,'='!G1909/Overview!$F$26,Overview!$F$33)</f>
        <v>9.1428571428571423</v>
      </c>
      <c r="L1909" s="72">
        <f t="shared" si="179"/>
        <v>9.1428571428571423</v>
      </c>
      <c r="M1909" s="81">
        <f>MIN(1,Overview!$F$44*F1909*(G1909-Overview!$F$25)^2+0.2)</f>
        <v>1</v>
      </c>
      <c r="N1909" s="48">
        <f>L1909*F1909*Overview!$F$8</f>
        <v>0.12482270400293095</v>
      </c>
      <c r="O1909" s="48">
        <f>F1909*Overview!$F$6</f>
        <v>2.3686817229354781E-3</v>
      </c>
      <c r="P1909" s="122">
        <f>N1909*(H1909/G1909-(1+Overview!$F$35/'='!G1909)/(Overview!$F$37*Overview!$F$33))/('='!H1909+Overview!$F$36)</f>
        <v>1.8335422795940316E-4</v>
      </c>
      <c r="Q1909" s="128">
        <f>(N1909/G1909-P1909)*H1909*Overview!$F$29*'='!G1909^3</f>
        <v>887.5560611578702</v>
      </c>
      <c r="R1909" s="57">
        <f t="shared" si="174"/>
        <v>0</v>
      </c>
      <c r="S1909" s="58">
        <f t="shared" si="175"/>
        <v>2.2393294656424919E-4</v>
      </c>
      <c r="T1909" s="58">
        <f>IF(D1909&lt;Overview!$F$18,(1-Overview!$F$9)*'='!Q1909-'='!D1909*'='!O1909,0)</f>
        <v>0</v>
      </c>
      <c r="U1909" s="54">
        <f>IF(D1909&gt;=Overview!$F$18,(1-Overview!$F$9)*'='!Q1909-Overview!$F$18*'='!O1909,0)</f>
        <v>75.200282877518717</v>
      </c>
      <c r="V1909" s="2"/>
      <c r="W1909" s="112">
        <f>G1909/Overview!$F$19</f>
        <v>5.4096260529823246</v>
      </c>
      <c r="X1909" s="60">
        <f>G1909^3*(1+H1909*Overview!$F$38)</f>
        <v>61.833374213979042</v>
      </c>
      <c r="Y1909" s="61">
        <f>G1909^3*Overview!$F$42*(1+Overview!$F$38*H1909)+I1909*Overview!$F$39/Overview!$F$40</f>
        <v>5.8874404510831155</v>
      </c>
    </row>
    <row r="1910" spans="1:25">
      <c r="A1910" s="34">
        <v>1907</v>
      </c>
      <c r="B1910">
        <v>1</v>
      </c>
      <c r="C1910">
        <v>24</v>
      </c>
      <c r="D1910" s="149">
        <f t="shared" si="176"/>
        <v>178.09744310451387</v>
      </c>
      <c r="E1910" s="125">
        <f>B1910/(B1910+Overview!$F$22)</f>
        <v>0.58823529411764708</v>
      </c>
      <c r="F1910" s="118">
        <f>EXP(Overview!$F$21/Overview!$F$5-Overview!$F$21/('='!C1910+273.15))</f>
        <v>1.2060497570954571</v>
      </c>
      <c r="G1910" s="77">
        <f t="shared" si="177"/>
        <v>3.6641636586314927</v>
      </c>
      <c r="H1910" s="115">
        <f t="shared" si="178"/>
        <v>0.58823529411764708</v>
      </c>
      <c r="I1910" s="80">
        <f>IF((A1910-Overview!$F$43)/365=ROUND((A1910-Overview!$F$43)/365,0),I1909*0.05,I1909+U1909)</f>
        <v>7495.2933583482782</v>
      </c>
      <c r="J1910" s="70">
        <f>IF(D1910&lt;Overview!$F$16,1,'='!G1910/Overview!$F$26)</f>
        <v>158.62180340396074</v>
      </c>
      <c r="K1910" s="71">
        <f>IF(D1910&lt;Overview!$F$17,'='!G1910/Overview!$F$26,Overview!$F$33)</f>
        <v>9.1428571428571423</v>
      </c>
      <c r="L1910" s="72">
        <f t="shared" si="179"/>
        <v>9.1428571428571423</v>
      </c>
      <c r="M1910" s="81">
        <f>MIN(1,Overview!$F$44*F1910*(G1910-Overview!$F$25)^2+0.2)</f>
        <v>1</v>
      </c>
      <c r="N1910" s="48">
        <f>L1910*F1910*Overview!$F$8</f>
        <v>0.12482270400293095</v>
      </c>
      <c r="O1910" s="48">
        <f>F1910*Overview!$F$6</f>
        <v>2.3686817229354781E-3</v>
      </c>
      <c r="P1910" s="122">
        <f>N1910*(H1910/G1910-(1+Overview!$F$35/'='!G1910)/(Overview!$F$37*Overview!$F$33))/('='!H1910+Overview!$F$36)</f>
        <v>1.8299659475871352E-4</v>
      </c>
      <c r="Q1910" s="128">
        <f>(N1910/G1910-P1910)*H1910*Overview!$F$29*'='!G1910^3</f>
        <v>887.67363174124603</v>
      </c>
      <c r="R1910" s="57">
        <f t="shared" si="174"/>
        <v>0</v>
      </c>
      <c r="S1910" s="58">
        <f t="shared" si="175"/>
        <v>2.2350982405606413E-4</v>
      </c>
      <c r="T1910" s="58">
        <f>IF(D1910&lt;Overview!$F$18,(1-Overview!$F$9)*'='!Q1910-'='!D1910*'='!O1910,0)</f>
        <v>0</v>
      </c>
      <c r="U1910" s="54">
        <f>IF(D1910&gt;=Overview!$F$18,(1-Overview!$F$9)*'='!Q1910-Overview!$F$18*'='!O1910,0)</f>
        <v>75.210299891222334</v>
      </c>
      <c r="V1910" s="2"/>
      <c r="W1910" s="112">
        <f>G1910/Overview!$F$19</f>
        <v>5.4099566789184887</v>
      </c>
      <c r="X1910" s="60">
        <f>G1910^3*(1+H1910*Overview!$F$38)</f>
        <v>61.844712317505</v>
      </c>
      <c r="Y1910" s="61">
        <f>G1910^3*Overview!$F$42*(1+Overview!$F$38*H1910)+I1910*Overview!$F$39/Overview!$F$40</f>
        <v>5.8917286745109481</v>
      </c>
    </row>
    <row r="1911" spans="1:25">
      <c r="A1911" s="34">
        <v>1908</v>
      </c>
      <c r="B1911">
        <v>1</v>
      </c>
      <c r="C1911">
        <v>24</v>
      </c>
      <c r="D1911" s="149">
        <f t="shared" si="176"/>
        <v>178.09744310451387</v>
      </c>
      <c r="E1911" s="125">
        <f>B1911/(B1911+Overview!$F$22)</f>
        <v>0.58823529411764708</v>
      </c>
      <c r="F1911" s="118">
        <f>EXP(Overview!$F$21/Overview!$F$5-Overview!$F$21/('='!C1911+273.15))</f>
        <v>1.2060497570954571</v>
      </c>
      <c r="G1911" s="77">
        <f t="shared" si="177"/>
        <v>3.6643871684555487</v>
      </c>
      <c r="H1911" s="115">
        <f t="shared" si="178"/>
        <v>0.58823529411764708</v>
      </c>
      <c r="I1911" s="80">
        <f>IF((A1911-Overview!$F$43)/365=ROUND((A1911-Overview!$F$43)/365,0),I1910*0.05,I1910+U1910)</f>
        <v>7570.5036582395005</v>
      </c>
      <c r="J1911" s="70">
        <f>IF(D1911&lt;Overview!$F$16,1,'='!G1911/Overview!$F$26)</f>
        <v>158.63147915391986</v>
      </c>
      <c r="K1911" s="71">
        <f>IF(D1911&lt;Overview!$F$17,'='!G1911/Overview!$F$26,Overview!$F$33)</f>
        <v>9.1428571428571423</v>
      </c>
      <c r="L1911" s="72">
        <f t="shared" si="179"/>
        <v>9.1428571428571423</v>
      </c>
      <c r="M1911" s="81">
        <f>MIN(1,Overview!$F$44*F1911*(G1911-Overview!$F$25)^2+0.2)</f>
        <v>1</v>
      </c>
      <c r="N1911" s="48">
        <f>L1911*F1911*Overview!$F$8</f>
        <v>0.12482270400293095</v>
      </c>
      <c r="O1911" s="48">
        <f>F1911*Overview!$F$6</f>
        <v>2.3686817229354781E-3</v>
      </c>
      <c r="P1911" s="122">
        <f>N1911*(H1911/G1911-(1+Overview!$F$35/'='!G1911)/(Overview!$F$37*Overview!$F$33))/('='!H1911+Overview!$F$36)</f>
        <v>1.8263968089444305E-4</v>
      </c>
      <c r="Q1911" s="128">
        <f>(N1911/G1911-P1911)*H1911*Overview!$F$29*'='!G1911^3</f>
        <v>887.79098899881467</v>
      </c>
      <c r="R1911" s="57">
        <f t="shared" si="174"/>
        <v>0</v>
      </c>
      <c r="S1911" s="58">
        <f t="shared" si="175"/>
        <v>2.2308750104013772E-4</v>
      </c>
      <c r="T1911" s="58">
        <f>IF(D1911&lt;Overview!$F$18,(1-Overview!$F$9)*'='!Q1911-'='!D1911*'='!O1911,0)</f>
        <v>0</v>
      </c>
      <c r="U1911" s="54">
        <f>IF(D1911&gt;=Overview!$F$18,(1-Overview!$F$9)*'='!Q1911-Overview!$F$18*'='!O1911,0)</f>
        <v>75.22029872956719</v>
      </c>
      <c r="V1911" s="2"/>
      <c r="W1911" s="112">
        <f>G1911/Overview!$F$19</f>
        <v>5.410286680135167</v>
      </c>
      <c r="X1911" s="60">
        <f>G1911^3*(1+H1911*Overview!$F$38)</f>
        <v>61.856030379623789</v>
      </c>
      <c r="Y1911" s="61">
        <f>G1911^3*Overview!$F$42*(1+Overview!$F$38*H1911)+I1911*Overview!$F$39/Overview!$F$40</f>
        <v>5.8960155294969123</v>
      </c>
    </row>
    <row r="1912" spans="1:25">
      <c r="A1912" s="34">
        <v>1909</v>
      </c>
      <c r="B1912">
        <v>1</v>
      </c>
      <c r="C1912">
        <v>24</v>
      </c>
      <c r="D1912" s="149">
        <f t="shared" si="176"/>
        <v>178.09744310451387</v>
      </c>
      <c r="E1912" s="125">
        <f>B1912/(B1912+Overview!$F$22)</f>
        <v>0.58823529411764708</v>
      </c>
      <c r="F1912" s="118">
        <f>EXP(Overview!$F$21/Overview!$F$5-Overview!$F$21/('='!C1912+273.15))</f>
        <v>1.2060497570954571</v>
      </c>
      <c r="G1912" s="77">
        <f t="shared" si="177"/>
        <v>3.664610255956589</v>
      </c>
      <c r="H1912" s="115">
        <f t="shared" si="178"/>
        <v>0.58823529411764708</v>
      </c>
      <c r="I1912" s="80">
        <f>IF((A1912-Overview!$F$43)/365=ROUND((A1912-Overview!$F$43)/365,0),I1911*0.05,I1911+U1911)</f>
        <v>7645.7239569690673</v>
      </c>
      <c r="J1912" s="70">
        <f>IF(D1912&lt;Overview!$F$16,1,'='!G1912/Overview!$F$26)</f>
        <v>158.64113662149737</v>
      </c>
      <c r="K1912" s="71">
        <f>IF(D1912&lt;Overview!$F$17,'='!G1912/Overview!$F$26,Overview!$F$33)</f>
        <v>9.1428571428571423</v>
      </c>
      <c r="L1912" s="72">
        <f t="shared" si="179"/>
        <v>9.1428571428571423</v>
      </c>
      <c r="M1912" s="81">
        <f>MIN(1,Overview!$F$44*F1912*(G1912-Overview!$F$25)^2+0.2)</f>
        <v>1</v>
      </c>
      <c r="N1912" s="48">
        <f>L1912*F1912*Overview!$F$8</f>
        <v>0.12482270400293095</v>
      </c>
      <c r="O1912" s="48">
        <f>F1912*Overview!$F$6</f>
        <v>2.3686817229354781E-3</v>
      </c>
      <c r="P1912" s="122">
        <f>N1912*(H1912/G1912-(1+Overview!$F$35/'='!G1912)/(Overview!$F$37*Overview!$F$33))/('='!H1912+Overview!$F$36)</f>
        <v>1.8228348483489561E-4</v>
      </c>
      <c r="Q1912" s="128">
        <f>(N1912/G1912-P1912)*H1912*Overview!$F$29*'='!G1912^3</f>
        <v>887.9081333005422</v>
      </c>
      <c r="R1912" s="57">
        <f t="shared" si="174"/>
        <v>0</v>
      </c>
      <c r="S1912" s="58">
        <f t="shared" si="175"/>
        <v>2.2266597600582191E-4</v>
      </c>
      <c r="T1912" s="58">
        <f>IF(D1912&lt;Overview!$F$18,(1-Overview!$F$9)*'='!Q1912-'='!D1912*'='!O1912,0)</f>
        <v>0</v>
      </c>
      <c r="U1912" s="54">
        <f>IF(D1912&gt;=Overview!$F$18,(1-Overview!$F$9)*'='!Q1912-Overview!$F$18*'='!O1912,0)</f>
        <v>75.230279424074368</v>
      </c>
      <c r="V1912" s="2"/>
      <c r="W1912" s="112">
        <f>G1912/Overview!$F$19</f>
        <v>5.4106160578127698</v>
      </c>
      <c r="X1912" s="60">
        <f>G1912^3*(1+H1912*Overview!$F$38)</f>
        <v>61.867328433070114</v>
      </c>
      <c r="Y1912" s="61">
        <f>G1912^3*Overview!$F$42*(1+Overview!$F$38*H1912)+I1912*Overview!$F$39/Overview!$F$40</f>
        <v>5.9003010181973288</v>
      </c>
    </row>
    <row r="1913" spans="1:25">
      <c r="A1913" s="34">
        <v>1910</v>
      </c>
      <c r="B1913">
        <v>1</v>
      </c>
      <c r="C1913">
        <v>24</v>
      </c>
      <c r="D1913" s="149">
        <f t="shared" si="176"/>
        <v>178.09744310451387</v>
      </c>
      <c r="E1913" s="125">
        <f>B1913/(B1913+Overview!$F$22)</f>
        <v>0.58823529411764708</v>
      </c>
      <c r="F1913" s="118">
        <f>EXP(Overview!$F$21/Overview!$F$5-Overview!$F$21/('='!C1913+273.15))</f>
        <v>1.2060497570954571</v>
      </c>
      <c r="G1913" s="77">
        <f t="shared" si="177"/>
        <v>3.6648329219325948</v>
      </c>
      <c r="H1913" s="115">
        <f t="shared" si="178"/>
        <v>0.58823529411764708</v>
      </c>
      <c r="I1913" s="80">
        <f>IF((A1913-Overview!$F$43)/365=ROUND((A1913-Overview!$F$43)/365,0),I1912*0.05,I1912+U1912)</f>
        <v>7720.9542363931414</v>
      </c>
      <c r="J1913" s="70">
        <f>IF(D1913&lt;Overview!$F$16,1,'='!G1913/Overview!$F$26)</f>
        <v>158.65077584123787</v>
      </c>
      <c r="K1913" s="71">
        <f>IF(D1913&lt;Overview!$F$17,'='!G1913/Overview!$F$26,Overview!$F$33)</f>
        <v>9.1428571428571423</v>
      </c>
      <c r="L1913" s="72">
        <f t="shared" si="179"/>
        <v>9.1428571428571423</v>
      </c>
      <c r="M1913" s="81">
        <f>MIN(1,Overview!$F$44*F1913*(G1913-Overview!$F$25)^2+0.2)</f>
        <v>1</v>
      </c>
      <c r="N1913" s="48">
        <f>L1913*F1913*Overview!$F$8</f>
        <v>0.12482270400293095</v>
      </c>
      <c r="O1913" s="48">
        <f>F1913*Overview!$F$6</f>
        <v>2.3686817229354781E-3</v>
      </c>
      <c r="P1913" s="122">
        <f>N1913*(H1913/G1913-(1+Overview!$F$35/'='!G1913)/(Overview!$F$37*Overview!$F$33))/('='!H1913+Overview!$F$36)</f>
        <v>1.8192800505197144E-4</v>
      </c>
      <c r="Q1913" s="128">
        <f>(N1913/G1913-P1913)*H1913*Overview!$F$29*'='!G1913^3</f>
        <v>888.02506501581888</v>
      </c>
      <c r="R1913" s="57">
        <f t="shared" si="174"/>
        <v>0</v>
      </c>
      <c r="S1913" s="58">
        <f t="shared" si="175"/>
        <v>2.2224524744532813E-4</v>
      </c>
      <c r="T1913" s="58">
        <f>IF(D1913&lt;Overview!$F$18,(1-Overview!$F$9)*'='!Q1913-'='!D1913*'='!O1913,0)</f>
        <v>0</v>
      </c>
      <c r="U1913" s="54">
        <f>IF(D1913&gt;=Overview!$F$18,(1-Overview!$F$9)*'='!Q1913-Overview!$F$18*'='!O1913,0)</f>
        <v>75.240242006215951</v>
      </c>
      <c r="V1913" s="2"/>
      <c r="W1913" s="112">
        <f>G1913/Overview!$F$19</f>
        <v>5.4109448131294773</v>
      </c>
      <c r="X1913" s="60">
        <f>G1913^3*(1+H1913*Overview!$F$38)</f>
        <v>61.878606510535654</v>
      </c>
      <c r="Y1913" s="61">
        <f>G1913^3*Overview!$F$42*(1+Overview!$F$38*H1913)+I1913*Overview!$F$39/Overview!$F$40</f>
        <v>5.9045851427660185</v>
      </c>
    </row>
    <row r="1914" spans="1:25">
      <c r="A1914" s="34">
        <v>1911</v>
      </c>
      <c r="B1914">
        <v>1</v>
      </c>
      <c r="C1914">
        <v>24</v>
      </c>
      <c r="D1914" s="149">
        <f t="shared" si="176"/>
        <v>178.09744310451387</v>
      </c>
      <c r="E1914" s="125">
        <f>B1914/(B1914+Overview!$F$22)</f>
        <v>0.58823529411764708</v>
      </c>
      <c r="F1914" s="118">
        <f>EXP(Overview!$F$21/Overview!$F$5-Overview!$F$21/('='!C1914+273.15))</f>
        <v>1.2060497570954571</v>
      </c>
      <c r="G1914" s="77">
        <f t="shared" si="177"/>
        <v>3.6650551671800402</v>
      </c>
      <c r="H1914" s="115">
        <f t="shared" si="178"/>
        <v>0.58823529411764708</v>
      </c>
      <c r="I1914" s="80">
        <f>IF((A1914-Overview!$F$43)/365=ROUND((A1914-Overview!$F$43)/365,0),I1913*0.05,I1913+U1913)</f>
        <v>7796.1944783993576</v>
      </c>
      <c r="J1914" s="70">
        <f>IF(D1914&lt;Overview!$F$16,1,'='!G1914/Overview!$F$26)</f>
        <v>158.6603968476208</v>
      </c>
      <c r="K1914" s="71">
        <f>IF(D1914&lt;Overview!$F$17,'='!G1914/Overview!$F$26,Overview!$F$33)</f>
        <v>9.1428571428571423</v>
      </c>
      <c r="L1914" s="72">
        <f t="shared" si="179"/>
        <v>9.1428571428571423</v>
      </c>
      <c r="M1914" s="81">
        <f>MIN(1,Overview!$F$44*F1914*(G1914-Overview!$F$25)^2+0.2)</f>
        <v>1</v>
      </c>
      <c r="N1914" s="48">
        <f>L1914*F1914*Overview!$F$8</f>
        <v>0.12482270400293095</v>
      </c>
      <c r="O1914" s="48">
        <f>F1914*Overview!$F$6</f>
        <v>2.3686817229354781E-3</v>
      </c>
      <c r="P1914" s="122">
        <f>N1914*(H1914/G1914-(1+Overview!$F$35/'='!G1914)/(Overview!$F$37*Overview!$F$33))/('='!H1914+Overview!$F$36)</f>
        <v>1.8157324002115213E-4</v>
      </c>
      <c r="Q1914" s="128">
        <f>(N1914/G1914-P1914)*H1914*Overview!$F$29*'='!G1914^3</f>
        <v>888.14178451346072</v>
      </c>
      <c r="R1914" s="57">
        <f t="shared" si="174"/>
        <v>0</v>
      </c>
      <c r="S1914" s="58">
        <f t="shared" si="175"/>
        <v>2.2182531385371508E-4</v>
      </c>
      <c r="T1914" s="58">
        <f>IF(D1914&lt;Overview!$F$18,(1-Overview!$F$9)*'='!Q1914-'='!D1914*'='!O1914,0)</f>
        <v>0</v>
      </c>
      <c r="U1914" s="54">
        <f>IF(D1914&gt;=Overview!$F$18,(1-Overview!$F$9)*'='!Q1914-Overview!$F$18*'='!O1914,0)</f>
        <v>75.250186507415037</v>
      </c>
      <c r="V1914" s="2"/>
      <c r="W1914" s="112">
        <f>G1914/Overview!$F$19</f>
        <v>5.4112729472612431</v>
      </c>
      <c r="X1914" s="60">
        <f>G1914^3*(1+H1914*Overview!$F$38)</f>
        <v>61.889864644669203</v>
      </c>
      <c r="Y1914" s="61">
        <f>G1914^3*Overview!$F$42*(1+Overview!$F$38*H1914)+I1914*Overview!$F$39/Overview!$F$40</f>
        <v>5.9088679053543087</v>
      </c>
    </row>
    <row r="1915" spans="1:25">
      <c r="A1915" s="34">
        <v>1912</v>
      </c>
      <c r="B1915">
        <v>1</v>
      </c>
      <c r="C1915">
        <v>24</v>
      </c>
      <c r="D1915" s="149">
        <f t="shared" si="176"/>
        <v>178.09744310451387</v>
      </c>
      <c r="E1915" s="125">
        <f>B1915/(B1915+Overview!$F$22)</f>
        <v>0.58823529411764708</v>
      </c>
      <c r="F1915" s="118">
        <f>EXP(Overview!$F$21/Overview!$F$5-Overview!$F$21/('='!C1915+273.15))</f>
        <v>1.2060497570954571</v>
      </c>
      <c r="G1915" s="77">
        <f t="shared" si="177"/>
        <v>3.6652769924938937</v>
      </c>
      <c r="H1915" s="115">
        <f t="shared" si="178"/>
        <v>0.58823529411764708</v>
      </c>
      <c r="I1915" s="80">
        <f>IF((A1915-Overview!$F$43)/365=ROUND((A1915-Overview!$F$43)/365,0),I1914*0.05,I1914+U1914)</f>
        <v>7871.4446649067722</v>
      </c>
      <c r="J1915" s="70">
        <f>IF(D1915&lt;Overview!$F$16,1,'='!G1915/Overview!$F$26)</f>
        <v>158.66999967506035</v>
      </c>
      <c r="K1915" s="71">
        <f>IF(D1915&lt;Overview!$F$17,'='!G1915/Overview!$F$26,Overview!$F$33)</f>
        <v>9.1428571428571423</v>
      </c>
      <c r="L1915" s="72">
        <f t="shared" si="179"/>
        <v>9.1428571428571423</v>
      </c>
      <c r="M1915" s="81">
        <f>MIN(1,Overview!$F$44*F1915*(G1915-Overview!$F$25)^2+0.2)</f>
        <v>1</v>
      </c>
      <c r="N1915" s="48">
        <f>L1915*F1915*Overview!$F$8</f>
        <v>0.12482270400293095</v>
      </c>
      <c r="O1915" s="48">
        <f>F1915*Overview!$F$6</f>
        <v>2.3686817229354781E-3</v>
      </c>
      <c r="P1915" s="122">
        <f>N1915*(H1915/G1915-(1+Overview!$F$35/'='!G1915)/(Overview!$F$37*Overview!$F$33))/('='!H1915+Overview!$F$36)</f>
        <v>1.8121918822149261E-4</v>
      </c>
      <c r="Q1915" s="128">
        <f>(N1915/G1915-P1915)*H1915*Overview!$F$29*'='!G1915^3</f>
        <v>888.25829216170973</v>
      </c>
      <c r="R1915" s="57">
        <f t="shared" si="174"/>
        <v>0</v>
      </c>
      <c r="S1915" s="58">
        <f t="shared" si="175"/>
        <v>2.2140617372888574E-4</v>
      </c>
      <c r="T1915" s="58">
        <f>IF(D1915&lt;Overview!$F$18,(1-Overview!$F$9)*'='!Q1915-'='!D1915*'='!O1915,0)</f>
        <v>0</v>
      </c>
      <c r="U1915" s="54">
        <f>IF(D1915&gt;=Overview!$F$18,(1-Overview!$F$9)*'='!Q1915-Overview!$F$18*'='!O1915,0)</f>
        <v>75.260112959045841</v>
      </c>
      <c r="V1915" s="2"/>
      <c r="W1915" s="112">
        <f>G1915/Overview!$F$19</f>
        <v>5.4116004613818012</v>
      </c>
      <c r="X1915" s="60">
        <f>G1915^3*(1+H1915*Overview!$F$38)</f>
        <v>61.901102868076627</v>
      </c>
      <c r="Y1915" s="61">
        <f>G1915^3*Overview!$F$42*(1+Overview!$F$38*H1915)+I1915*Overview!$F$39/Overview!$F$40</f>
        <v>5.913149308111028</v>
      </c>
    </row>
    <row r="1916" spans="1:25">
      <c r="A1916" s="34">
        <v>1913</v>
      </c>
      <c r="B1916">
        <v>1</v>
      </c>
      <c r="C1916">
        <v>24</v>
      </c>
      <c r="D1916" s="149">
        <f t="shared" si="176"/>
        <v>178.09744310451387</v>
      </c>
      <c r="E1916" s="125">
        <f>B1916/(B1916+Overview!$F$22)</f>
        <v>0.58823529411764708</v>
      </c>
      <c r="F1916" s="118">
        <f>EXP(Overview!$F$21/Overview!$F$5-Overview!$F$21/('='!C1916+273.15))</f>
        <v>1.2060497570954571</v>
      </c>
      <c r="G1916" s="77">
        <f t="shared" si="177"/>
        <v>3.6654983986676224</v>
      </c>
      <c r="H1916" s="115">
        <f t="shared" si="178"/>
        <v>0.58823529411764708</v>
      </c>
      <c r="I1916" s="80">
        <f>IF((A1916-Overview!$F$43)/365=ROUND((A1916-Overview!$F$43)/365,0),I1915*0.05,I1915+U1915)</f>
        <v>7946.704777865818</v>
      </c>
      <c r="J1916" s="70">
        <f>IF(D1916&lt;Overview!$F$16,1,'='!G1916/Overview!$F$26)</f>
        <v>158.67958435790572</v>
      </c>
      <c r="K1916" s="71">
        <f>IF(D1916&lt;Overview!$F$17,'='!G1916/Overview!$F$26,Overview!$F$33)</f>
        <v>9.1428571428571423</v>
      </c>
      <c r="L1916" s="72">
        <f t="shared" si="179"/>
        <v>9.1428571428571423</v>
      </c>
      <c r="M1916" s="81">
        <f>MIN(1,Overview!$F$44*F1916*(G1916-Overview!$F$25)^2+0.2)</f>
        <v>1</v>
      </c>
      <c r="N1916" s="48">
        <f>L1916*F1916*Overview!$F$8</f>
        <v>0.12482270400293095</v>
      </c>
      <c r="O1916" s="48">
        <f>F1916*Overview!$F$6</f>
        <v>2.3686817229354781E-3</v>
      </c>
      <c r="P1916" s="122">
        <f>N1916*(H1916/G1916-(1+Overview!$F$35/'='!G1916)/(Overview!$F$37*Overview!$F$33))/('='!H1916+Overview!$F$36)</f>
        <v>1.808658481356078E-4</v>
      </c>
      <c r="Q1916" s="128">
        <f>(N1916/G1916-P1916)*H1916*Overview!$F$29*'='!G1916^3</f>
        <v>888.37458832823518</v>
      </c>
      <c r="R1916" s="57">
        <f t="shared" si="174"/>
        <v>0</v>
      </c>
      <c r="S1916" s="58">
        <f t="shared" si="175"/>
        <v>2.2098782557157724E-4</v>
      </c>
      <c r="T1916" s="58">
        <f>IF(D1916&lt;Overview!$F$18,(1-Overview!$F$9)*'='!Q1916-'='!D1916*'='!O1916,0)</f>
        <v>0</v>
      </c>
      <c r="U1916" s="54">
        <f>IF(D1916&gt;=Overview!$F$18,(1-Overview!$F$9)*'='!Q1916-Overview!$F$18*'='!O1916,0)</f>
        <v>75.270021392433819</v>
      </c>
      <c r="V1916" s="2"/>
      <c r="W1916" s="112">
        <f>G1916/Overview!$F$19</f>
        <v>5.4119273566626642</v>
      </c>
      <c r="X1916" s="60">
        <f>G1916^3*(1+H1916*Overview!$F$38)</f>
        <v>61.912321213320901</v>
      </c>
      <c r="Y1916" s="61">
        <f>G1916^3*Overview!$F$42*(1+Overview!$F$38*H1916)+I1916*Overview!$F$39/Overview!$F$40</f>
        <v>5.9174293531825057</v>
      </c>
    </row>
    <row r="1917" spans="1:25">
      <c r="A1917" s="34">
        <v>1914</v>
      </c>
      <c r="B1917">
        <v>1</v>
      </c>
      <c r="C1917">
        <v>24</v>
      </c>
      <c r="D1917" s="149">
        <f t="shared" si="176"/>
        <v>178.09744310451387</v>
      </c>
      <c r="E1917" s="125">
        <f>B1917/(B1917+Overview!$F$22)</f>
        <v>0.58823529411764708</v>
      </c>
      <c r="F1917" s="118">
        <f>EXP(Overview!$F$21/Overview!$F$5-Overview!$F$21/('='!C1917+273.15))</f>
        <v>1.2060497570954571</v>
      </c>
      <c r="G1917" s="77">
        <f t="shared" si="177"/>
        <v>3.6657193864931941</v>
      </c>
      <c r="H1917" s="115">
        <f t="shared" si="178"/>
        <v>0.58823529411764708</v>
      </c>
      <c r="I1917" s="80">
        <f>IF((A1917-Overview!$F$43)/365=ROUND((A1917-Overview!$F$43)/365,0),I1916*0.05,I1916+U1916)</f>
        <v>8021.9747992582516</v>
      </c>
      <c r="J1917" s="70">
        <f>IF(D1917&lt;Overview!$F$16,1,'='!G1917/Overview!$F$26)</f>
        <v>158.68915093044131</v>
      </c>
      <c r="K1917" s="71">
        <f>IF(D1917&lt;Overview!$F$17,'='!G1917/Overview!$F$26,Overview!$F$33)</f>
        <v>9.1428571428571423</v>
      </c>
      <c r="L1917" s="72">
        <f t="shared" si="179"/>
        <v>9.1428571428571423</v>
      </c>
      <c r="M1917" s="81">
        <f>MIN(1,Overview!$F$44*F1917*(G1917-Overview!$F$25)^2+0.2)</f>
        <v>1</v>
      </c>
      <c r="N1917" s="48">
        <f>L1917*F1917*Overview!$F$8</f>
        <v>0.12482270400293095</v>
      </c>
      <c r="O1917" s="48">
        <f>F1917*Overview!$F$6</f>
        <v>2.3686817229354781E-3</v>
      </c>
      <c r="P1917" s="122">
        <f>N1917*(H1917/G1917-(1+Overview!$F$35/'='!G1917)/(Overview!$F$37*Overview!$F$33))/('='!H1917+Overview!$F$36)</f>
        <v>1.8051321824967076E-4</v>
      </c>
      <c r="Q1917" s="128">
        <f>(N1917/G1917-P1917)*H1917*Overview!$F$29*'='!G1917^3</f>
        <v>888.49067338013333</v>
      </c>
      <c r="R1917" s="57">
        <f t="shared" si="174"/>
        <v>0</v>
      </c>
      <c r="S1917" s="58">
        <f t="shared" si="175"/>
        <v>2.2057026788536505E-4</v>
      </c>
      <c r="T1917" s="58">
        <f>IF(D1917&lt;Overview!$F$18,(1-Overview!$F$9)*'='!Q1917-'='!D1917*'='!O1917,0)</f>
        <v>0</v>
      </c>
      <c r="U1917" s="54">
        <f>IF(D1917&gt;=Overview!$F$18,(1-Overview!$F$9)*'='!Q1917-Overview!$F$18*'='!O1917,0)</f>
        <v>75.27991183885554</v>
      </c>
      <c r="V1917" s="2"/>
      <c r="W1917" s="112">
        <f>G1917/Overview!$F$19</f>
        <v>5.4122536342731342</v>
      </c>
      <c r="X1917" s="60">
        <f>G1917^3*(1+H1917*Overview!$F$38)</f>
        <v>61.923519712922115</v>
      </c>
      <c r="Y1917" s="61">
        <f>G1917^3*Overview!$F$42*(1+Overview!$F$38*H1917)+I1917*Overview!$F$39/Overview!$F$40</f>
        <v>5.9217080427125763</v>
      </c>
    </row>
    <row r="1918" spans="1:25">
      <c r="A1918" s="34">
        <v>1915</v>
      </c>
      <c r="B1918">
        <v>1</v>
      </c>
      <c r="C1918">
        <v>24</v>
      </c>
      <c r="D1918" s="149">
        <f t="shared" si="176"/>
        <v>178.09744310451387</v>
      </c>
      <c r="E1918" s="125">
        <f>B1918/(B1918+Overview!$F$22)</f>
        <v>0.58823529411764708</v>
      </c>
      <c r="F1918" s="118">
        <f>EXP(Overview!$F$21/Overview!$F$5-Overview!$F$21/('='!C1918+273.15))</f>
        <v>1.2060497570954571</v>
      </c>
      <c r="G1918" s="77">
        <f t="shared" si="177"/>
        <v>3.6659399567610795</v>
      </c>
      <c r="H1918" s="115">
        <f t="shared" si="178"/>
        <v>0.58823529411764708</v>
      </c>
      <c r="I1918" s="80">
        <f>IF((A1918-Overview!$F$43)/365=ROUND((A1918-Overview!$F$43)/365,0),I1917*0.05,I1917+U1917)</f>
        <v>8097.2547110971072</v>
      </c>
      <c r="J1918" s="70">
        <f>IF(D1918&lt;Overview!$F$16,1,'='!G1918/Overview!$F$26)</f>
        <v>158.69869942688658</v>
      </c>
      <c r="K1918" s="71">
        <f>IF(D1918&lt;Overview!$F$17,'='!G1918/Overview!$F$26,Overview!$F$33)</f>
        <v>9.1428571428571423</v>
      </c>
      <c r="L1918" s="72">
        <f t="shared" si="179"/>
        <v>9.1428571428571423</v>
      </c>
      <c r="M1918" s="81">
        <f>MIN(1,Overview!$F$44*F1918*(G1918-Overview!$F$25)^2+0.2)</f>
        <v>1</v>
      </c>
      <c r="N1918" s="48">
        <f>L1918*F1918*Overview!$F$8</f>
        <v>0.12482270400293095</v>
      </c>
      <c r="O1918" s="48">
        <f>F1918*Overview!$F$6</f>
        <v>2.3686817229354781E-3</v>
      </c>
      <c r="P1918" s="122">
        <f>N1918*(H1918/G1918-(1+Overview!$F$35/'='!G1918)/(Overview!$F$37*Overview!$F$33))/('='!H1918+Overview!$F$36)</f>
        <v>1.8016129705339539E-4</v>
      </c>
      <c r="Q1918" s="128">
        <f>(N1918/G1918-P1918)*H1918*Overview!$F$29*'='!G1918^3</f>
        <v>888.60654768392783</v>
      </c>
      <c r="R1918" s="57">
        <f t="shared" si="174"/>
        <v>0</v>
      </c>
      <c r="S1918" s="58">
        <f t="shared" si="175"/>
        <v>2.201534991766481E-4</v>
      </c>
      <c r="T1918" s="58">
        <f>IF(D1918&lt;Overview!$F$18,(1-Overview!$F$9)*'='!Q1918-'='!D1918*'='!O1918,0)</f>
        <v>0</v>
      </c>
      <c r="U1918" s="54">
        <f>IF(D1918&gt;=Overview!$F$18,(1-Overview!$F$9)*'='!Q1918-Overview!$F$18*'='!O1918,0)</f>
        <v>75.289784329538833</v>
      </c>
      <c r="V1918" s="2"/>
      <c r="W1918" s="112">
        <f>G1918/Overview!$F$19</f>
        <v>5.4125792953803034</v>
      </c>
      <c r="X1918" s="60">
        <f>G1918^3*(1+H1918*Overview!$F$38)</f>
        <v>61.934698399357416</v>
      </c>
      <c r="Y1918" s="61">
        <f>G1918^3*Overview!$F$42*(1+Overview!$F$38*H1918)+I1918*Overview!$F$39/Overview!$F$40</f>
        <v>5.9259853788425687</v>
      </c>
    </row>
    <row r="1919" spans="1:25">
      <c r="A1919" s="34">
        <v>1916</v>
      </c>
      <c r="B1919">
        <v>1</v>
      </c>
      <c r="C1919">
        <v>24</v>
      </c>
      <c r="D1919" s="149">
        <f t="shared" si="176"/>
        <v>178.09744310451387</v>
      </c>
      <c r="E1919" s="125">
        <f>B1919/(B1919+Overview!$F$22)</f>
        <v>0.58823529411764708</v>
      </c>
      <c r="F1919" s="118">
        <f>EXP(Overview!$F$21/Overview!$F$5-Overview!$F$21/('='!C1919+273.15))</f>
        <v>1.2060497570954571</v>
      </c>
      <c r="G1919" s="77">
        <f t="shared" si="177"/>
        <v>3.6661601102602561</v>
      </c>
      <c r="H1919" s="115">
        <f t="shared" si="178"/>
        <v>0.58823529411764708</v>
      </c>
      <c r="I1919" s="80">
        <f>IF((A1919-Overview!$F$43)/365=ROUND((A1919-Overview!$F$43)/365,0),I1918*0.05,I1918+U1918)</f>
        <v>8172.5444954266459</v>
      </c>
      <c r="J1919" s="70">
        <f>IF(D1919&lt;Overview!$F$16,1,'='!G1919/Overview!$F$26)</f>
        <v>158.70822988139636</v>
      </c>
      <c r="K1919" s="71">
        <f>IF(D1919&lt;Overview!$F$17,'='!G1919/Overview!$F$26,Overview!$F$33)</f>
        <v>9.1428571428571423</v>
      </c>
      <c r="L1919" s="72">
        <f t="shared" si="179"/>
        <v>9.1428571428571423</v>
      </c>
      <c r="M1919" s="81">
        <f>MIN(1,Overview!$F$44*F1919*(G1919-Overview!$F$25)^2+0.2)</f>
        <v>1</v>
      </c>
      <c r="N1919" s="48">
        <f>L1919*F1919*Overview!$F$8</f>
        <v>0.12482270400293095</v>
      </c>
      <c r="O1919" s="48">
        <f>F1919*Overview!$F$6</f>
        <v>2.3686817229354781E-3</v>
      </c>
      <c r="P1919" s="122">
        <f>N1919*(H1919/G1919-(1+Overview!$F$35/'='!G1919)/(Overview!$F$37*Overview!$F$33))/('='!H1919+Overview!$F$36)</f>
        <v>1.7981008304003343E-4</v>
      </c>
      <c r="Q1919" s="128">
        <f>(N1919/G1919-P1919)*H1919*Overview!$F$29*'='!G1919^3</f>
        <v>888.72221160557137</v>
      </c>
      <c r="R1919" s="57">
        <f t="shared" si="174"/>
        <v>0</v>
      </c>
      <c r="S1919" s="58">
        <f t="shared" si="175"/>
        <v>2.1973751795465159E-4</v>
      </c>
      <c r="T1919" s="58">
        <f>IF(D1919&lt;Overview!$F$18,(1-Overview!$F$9)*'='!Q1919-'='!D1919*'='!O1919,0)</f>
        <v>0</v>
      </c>
      <c r="U1919" s="54">
        <f>IF(D1919&gt;=Overview!$F$18,(1-Overview!$F$9)*'='!Q1919-Overview!$F$18*'='!O1919,0)</f>
        <v>75.299638895662852</v>
      </c>
      <c r="V1919" s="2"/>
      <c r="W1919" s="112">
        <f>G1919/Overview!$F$19</f>
        <v>5.4129043411490567</v>
      </c>
      <c r="X1919" s="60">
        <f>G1919^3*(1+H1919*Overview!$F$38)</f>
        <v>61.945857305061132</v>
      </c>
      <c r="Y1919" s="61">
        <f>G1919^3*Overview!$F$42*(1+Overview!$F$38*H1919)+I1919*Overview!$F$39/Overview!$F$40</f>
        <v>5.9302613637113133</v>
      </c>
    </row>
    <row r="1920" spans="1:25">
      <c r="A1920" s="34">
        <v>1917</v>
      </c>
      <c r="B1920">
        <v>1</v>
      </c>
      <c r="C1920">
        <v>24</v>
      </c>
      <c r="D1920" s="149">
        <f t="shared" si="176"/>
        <v>178.09744310451387</v>
      </c>
      <c r="E1920" s="125">
        <f>B1920/(B1920+Overview!$F$22)</f>
        <v>0.58823529411764708</v>
      </c>
      <c r="F1920" s="118">
        <f>EXP(Overview!$F$21/Overview!$F$5-Overview!$F$21/('='!C1920+273.15))</f>
        <v>1.2060497570954571</v>
      </c>
      <c r="G1920" s="77">
        <f t="shared" si="177"/>
        <v>3.6663798477782108</v>
      </c>
      <c r="H1920" s="115">
        <f t="shared" si="178"/>
        <v>0.58823529411764708</v>
      </c>
      <c r="I1920" s="80">
        <f>IF((A1920-Overview!$F$43)/365=ROUND((A1920-Overview!$F$43)/365,0),I1919*0.05,I1919+U1919)</f>
        <v>8247.8441343223094</v>
      </c>
      <c r="J1920" s="70">
        <f>IF(D1920&lt;Overview!$F$16,1,'='!G1920/Overview!$F$26)</f>
        <v>158.71774232806109</v>
      </c>
      <c r="K1920" s="71">
        <f>IF(D1920&lt;Overview!$F$17,'='!G1920/Overview!$F$26,Overview!$F$33)</f>
        <v>9.1428571428571423</v>
      </c>
      <c r="L1920" s="72">
        <f t="shared" si="179"/>
        <v>9.1428571428571423</v>
      </c>
      <c r="M1920" s="81">
        <f>MIN(1,Overview!$F$44*F1920*(G1920-Overview!$F$25)^2+0.2)</f>
        <v>1</v>
      </c>
      <c r="N1920" s="48">
        <f>L1920*F1920*Overview!$F$8</f>
        <v>0.12482270400293095</v>
      </c>
      <c r="O1920" s="48">
        <f>F1920*Overview!$F$6</f>
        <v>2.3686817229354781E-3</v>
      </c>
      <c r="P1920" s="122">
        <f>N1920*(H1920/G1920-(1+Overview!$F$35/'='!G1920)/(Overview!$F$37*Overview!$F$33))/('='!H1920+Overview!$F$36)</f>
        <v>1.7945957470635727E-4</v>
      </c>
      <c r="Q1920" s="128">
        <f>(N1920/G1920-P1920)*H1920*Overview!$F$29*'='!G1920^3</f>
        <v>888.83766551044641</v>
      </c>
      <c r="R1920" s="57">
        <f t="shared" si="174"/>
        <v>0</v>
      </c>
      <c r="S1920" s="58">
        <f t="shared" si="175"/>
        <v>2.1932232273141222E-4</v>
      </c>
      <c r="T1920" s="58">
        <f>IF(D1920&lt;Overview!$F$18,(1-Overview!$F$9)*'='!Q1920-'='!D1920*'='!O1920,0)</f>
        <v>0</v>
      </c>
      <c r="U1920" s="54">
        <f>IF(D1920&gt;=Overview!$F$18,(1-Overview!$F$9)*'='!Q1920-Overview!$F$18*'='!O1920,0)</f>
        <v>75.309475568358209</v>
      </c>
      <c r="V1920" s="2"/>
      <c r="W1920" s="112">
        <f>G1920/Overview!$F$19</f>
        <v>5.4132287727420803</v>
      </c>
      <c r="X1920" s="60">
        <f>G1920^3*(1+H1920*Overview!$F$38)</f>
        <v>61.956996462424733</v>
      </c>
      <c r="Y1920" s="61">
        <f>G1920^3*Overview!$F$42*(1+Overview!$F$38*H1920)+I1920*Overview!$F$39/Overview!$F$40</f>
        <v>5.9345359994551412</v>
      </c>
    </row>
    <row r="1921" spans="1:25">
      <c r="A1921" s="34">
        <v>1918</v>
      </c>
      <c r="B1921">
        <v>1</v>
      </c>
      <c r="C1921">
        <v>24</v>
      </c>
      <c r="D1921" s="149">
        <f t="shared" si="176"/>
        <v>178.09744310451387</v>
      </c>
      <c r="E1921" s="125">
        <f>B1921/(B1921+Overview!$F$22)</f>
        <v>0.58823529411764708</v>
      </c>
      <c r="F1921" s="118">
        <f>EXP(Overview!$F$21/Overview!$F$5-Overview!$F$21/('='!C1921+273.15))</f>
        <v>1.2060497570954571</v>
      </c>
      <c r="G1921" s="77">
        <f t="shared" si="177"/>
        <v>3.6665991701009424</v>
      </c>
      <c r="H1921" s="115">
        <f t="shared" si="178"/>
        <v>0.58823529411764708</v>
      </c>
      <c r="I1921" s="80">
        <f>IF((A1921-Overview!$F$43)/365=ROUND((A1921-Overview!$F$43)/365,0),I1920*0.05,I1920+U1920)</f>
        <v>8323.1536098906672</v>
      </c>
      <c r="J1921" s="70">
        <f>IF(D1921&lt;Overview!$F$16,1,'='!G1921/Overview!$F$26)</f>
        <v>158.72723680090661</v>
      </c>
      <c r="K1921" s="71">
        <f>IF(D1921&lt;Overview!$F$17,'='!G1921/Overview!$F$26,Overview!$F$33)</f>
        <v>9.1428571428571423</v>
      </c>
      <c r="L1921" s="72">
        <f t="shared" si="179"/>
        <v>9.1428571428571423</v>
      </c>
      <c r="M1921" s="81">
        <f>MIN(1,Overview!$F$44*F1921*(G1921-Overview!$F$25)^2+0.2)</f>
        <v>1</v>
      </c>
      <c r="N1921" s="48">
        <f>L1921*F1921*Overview!$F$8</f>
        <v>0.12482270400293095</v>
      </c>
      <c r="O1921" s="48">
        <f>F1921*Overview!$F$6</f>
        <v>2.3686817229354781E-3</v>
      </c>
      <c r="P1921" s="122">
        <f>N1921*(H1921/G1921-(1+Overview!$F$35/'='!G1921)/(Overview!$F$37*Overview!$F$33))/('='!H1921+Overview!$F$36)</f>
        <v>1.7910977055265889E-4</v>
      </c>
      <c r="Q1921" s="128">
        <f>(N1921/G1921-P1921)*H1921*Overview!$F$29*'='!G1921^3</f>
        <v>888.95290976336435</v>
      </c>
      <c r="R1921" s="57">
        <f t="shared" si="174"/>
        <v>0</v>
      </c>
      <c r="S1921" s="58">
        <f t="shared" si="175"/>
        <v>2.1890791202178311E-4</v>
      </c>
      <c r="T1921" s="58">
        <f>IF(D1921&lt;Overview!$F$18,(1-Overview!$F$9)*'='!Q1921-'='!D1921*'='!O1921,0)</f>
        <v>0</v>
      </c>
      <c r="U1921" s="54">
        <f>IF(D1921&gt;=Overview!$F$18,(1-Overview!$F$9)*'='!Q1921-Overview!$F$18*'='!O1921,0)</f>
        <v>75.319294378706815</v>
      </c>
      <c r="V1921" s="2"/>
      <c r="W1921" s="112">
        <f>G1921/Overview!$F$19</f>
        <v>5.4135525913198617</v>
      </c>
      <c r="X1921" s="60">
        <f>G1921^3*(1+H1921*Overview!$F$38)</f>
        <v>61.96811590379685</v>
      </c>
      <c r="Y1921" s="61">
        <f>G1921^3*Overview!$F$42*(1+Overview!$F$38*H1921)+I1921*Overview!$F$39/Overview!$F$40</f>
        <v>5.9388092882078736</v>
      </c>
    </row>
    <row r="1922" spans="1:25">
      <c r="A1922" s="34">
        <v>1919</v>
      </c>
      <c r="B1922">
        <v>1</v>
      </c>
      <c r="C1922">
        <v>24</v>
      </c>
      <c r="D1922" s="149">
        <f t="shared" si="176"/>
        <v>178.09744310451387</v>
      </c>
      <c r="E1922" s="125">
        <f>B1922/(B1922+Overview!$F$22)</f>
        <v>0.58823529411764708</v>
      </c>
      <c r="F1922" s="118">
        <f>EXP(Overview!$F$21/Overview!$F$5-Overview!$F$21/('='!C1922+273.15))</f>
        <v>1.2060497570954571</v>
      </c>
      <c r="G1922" s="77">
        <f t="shared" si="177"/>
        <v>3.6668180780129642</v>
      </c>
      <c r="H1922" s="115">
        <f t="shared" si="178"/>
        <v>0.58823529411764708</v>
      </c>
      <c r="I1922" s="80">
        <f>IF((A1922-Overview!$F$43)/365=ROUND((A1922-Overview!$F$43)/365,0),I1921*0.05,I1921+U1921)</f>
        <v>8398.4729042693743</v>
      </c>
      <c r="J1922" s="70">
        <f>IF(D1922&lt;Overview!$F$16,1,'='!G1922/Overview!$F$26)</f>
        <v>158.73671333389456</v>
      </c>
      <c r="K1922" s="71">
        <f>IF(D1922&lt;Overview!$F$17,'='!G1922/Overview!$F$26,Overview!$F$33)</f>
        <v>9.1428571428571423</v>
      </c>
      <c r="L1922" s="72">
        <f t="shared" si="179"/>
        <v>9.1428571428571423</v>
      </c>
      <c r="M1922" s="81">
        <f>MIN(1,Overview!$F$44*F1922*(G1922-Overview!$F$25)^2+0.2)</f>
        <v>1</v>
      </c>
      <c r="N1922" s="48">
        <f>L1922*F1922*Overview!$F$8</f>
        <v>0.12482270400293095</v>
      </c>
      <c r="O1922" s="48">
        <f>F1922*Overview!$F$6</f>
        <v>2.3686817229354781E-3</v>
      </c>
      <c r="P1922" s="122">
        <f>N1922*(H1922/G1922-(1+Overview!$F$35/'='!G1922)/(Overview!$F$37*Overview!$F$33))/('='!H1922+Overview!$F$36)</f>
        <v>1.787606690827338E-4</v>
      </c>
      <c r="Q1922" s="128">
        <f>(N1922/G1922-P1922)*H1922*Overview!$F$29*'='!G1922^3</f>
        <v>889.06794472856768</v>
      </c>
      <c r="R1922" s="57">
        <f t="shared" si="174"/>
        <v>0</v>
      </c>
      <c r="S1922" s="58">
        <f t="shared" si="175"/>
        <v>2.1849428434342048E-4</v>
      </c>
      <c r="T1922" s="58">
        <f>IF(D1922&lt;Overview!$F$18,(1-Overview!$F$9)*'='!Q1922-'='!D1922*'='!O1922,0)</f>
        <v>0</v>
      </c>
      <c r="U1922" s="54">
        <f>IF(D1922&gt;=Overview!$F$18,(1-Overview!$F$9)*'='!Q1922-Overview!$F$18*'='!O1922,0)</f>
        <v>75.329095357742148</v>
      </c>
      <c r="V1922" s="2"/>
      <c r="W1922" s="112">
        <f>G1922/Overview!$F$19</f>
        <v>5.4138757980406975</v>
      </c>
      <c r="X1922" s="60">
        <f>G1922^3*(1+H1922*Overview!$F$38)</f>
        <v>61.979215661483266</v>
      </c>
      <c r="Y1922" s="61">
        <f>G1922^3*Overview!$F$42*(1+Overview!$F$38*H1922)+I1922*Overview!$F$39/Overview!$F$40</f>
        <v>5.9430812321008357</v>
      </c>
    </row>
    <row r="1923" spans="1:25">
      <c r="A1923" s="34">
        <v>1920</v>
      </c>
      <c r="B1923">
        <v>1</v>
      </c>
      <c r="C1923">
        <v>24</v>
      </c>
      <c r="D1923" s="149">
        <f t="shared" si="176"/>
        <v>178.09744310451387</v>
      </c>
      <c r="E1923" s="125">
        <f>B1923/(B1923+Overview!$F$22)</f>
        <v>0.58823529411764708</v>
      </c>
      <c r="F1923" s="118">
        <f>EXP(Overview!$F$21/Overview!$F$5-Overview!$F$21/('='!C1923+273.15))</f>
        <v>1.2060497570954571</v>
      </c>
      <c r="G1923" s="77">
        <f t="shared" si="177"/>
        <v>3.6670365722973077</v>
      </c>
      <c r="H1923" s="115">
        <f t="shared" si="178"/>
        <v>0.58823529411764708</v>
      </c>
      <c r="I1923" s="80">
        <f>IF((A1923-Overview!$F$43)/365=ROUND((A1923-Overview!$F$43)/365,0),I1922*0.05,I1922+U1922)</f>
        <v>8473.8019996271159</v>
      </c>
      <c r="J1923" s="70">
        <f>IF(D1923&lt;Overview!$F$16,1,'='!G1923/Overview!$F$26)</f>
        <v>158.74617196092242</v>
      </c>
      <c r="K1923" s="71">
        <f>IF(D1923&lt;Overview!$F$17,'='!G1923/Overview!$F$26,Overview!$F$33)</f>
        <v>9.1428571428571423</v>
      </c>
      <c r="L1923" s="72">
        <f t="shared" si="179"/>
        <v>9.1428571428571423</v>
      </c>
      <c r="M1923" s="81">
        <f>MIN(1,Overview!$F$44*F1923*(G1923-Overview!$F$25)^2+0.2)</f>
        <v>1</v>
      </c>
      <c r="N1923" s="48">
        <f>L1923*F1923*Overview!$F$8</f>
        <v>0.12482270400293095</v>
      </c>
      <c r="O1923" s="48">
        <f>F1923*Overview!$F$6</f>
        <v>2.3686817229354781E-3</v>
      </c>
      <c r="P1923" s="122">
        <f>N1923*(H1923/G1923-(1+Overview!$F$35/'='!G1923)/(Overview!$F$37*Overview!$F$33))/('='!H1923+Overview!$F$36)</f>
        <v>1.7841226880387578E-4</v>
      </c>
      <c r="Q1923" s="128">
        <f>(N1923/G1923-P1923)*H1923*Overview!$F$29*'='!G1923^3</f>
        <v>889.18277076972947</v>
      </c>
      <c r="R1923" s="57">
        <f t="shared" ref="R1923:R1986" si="180">(E1923*M1923-H1923)*N1923/G1923</f>
        <v>0</v>
      </c>
      <c r="S1923" s="58">
        <f t="shared" ref="S1923:S1986" si="181">G1923*P1923/3</f>
        <v>2.1808143821678349E-4</v>
      </c>
      <c r="T1923" s="58">
        <f>IF(D1923&lt;Overview!$F$18,(1-Overview!$F$9)*'='!Q1923-'='!D1923*'='!O1923,0)</f>
        <v>0</v>
      </c>
      <c r="U1923" s="54">
        <f>IF(D1923&gt;=Overview!$F$18,(1-Overview!$F$9)*'='!Q1923-Overview!$F$18*'='!O1923,0)</f>
        <v>75.33887853644913</v>
      </c>
      <c r="V1923" s="2"/>
      <c r="W1923" s="112">
        <f>G1923/Overview!$F$19</f>
        <v>5.4141983940606933</v>
      </c>
      <c r="X1923" s="60">
        <f>G1923^3*(1+H1923*Overview!$F$38)</f>
        <v>61.990295767746986</v>
      </c>
      <c r="Y1923" s="61">
        <f>G1923^3*Overview!$F$42*(1+Overview!$F$38*H1923)+I1923*Overview!$F$39/Overview!$F$40</f>
        <v>5.9473518332628439</v>
      </c>
    </row>
    <row r="1924" spans="1:25">
      <c r="A1924" s="34">
        <v>1921</v>
      </c>
      <c r="B1924">
        <v>1</v>
      </c>
      <c r="C1924">
        <v>24</v>
      </c>
      <c r="D1924" s="149">
        <f t="shared" ref="D1924:D1987" si="182">D1923+T1923</f>
        <v>178.09744310451387</v>
      </c>
      <c r="E1924" s="125">
        <f>B1924/(B1924+Overview!$F$22)</f>
        <v>0.58823529411764708</v>
      </c>
      <c r="F1924" s="118">
        <f>EXP(Overview!$F$21/Overview!$F$5-Overview!$F$21/('='!C1924+273.15))</f>
        <v>1.2060497570954571</v>
      </c>
      <c r="G1924" s="77">
        <f t="shared" ref="G1924:G1987" si="183">G1923+S1923</f>
        <v>3.6672546537355246</v>
      </c>
      <c r="H1924" s="115">
        <f t="shared" ref="H1924:H1987" si="184">H1923+R1923</f>
        <v>0.58823529411764708</v>
      </c>
      <c r="I1924" s="80">
        <f>IF((A1924-Overview!$F$43)/365=ROUND((A1924-Overview!$F$43)/365,0),I1923*0.05,I1923+U1923)</f>
        <v>8549.1408781635655</v>
      </c>
      <c r="J1924" s="70">
        <f>IF(D1924&lt;Overview!$F$16,1,'='!G1924/Overview!$F$26)</f>
        <v>158.75561271582359</v>
      </c>
      <c r="K1924" s="71">
        <f>IF(D1924&lt;Overview!$F$17,'='!G1924/Overview!$F$26,Overview!$F$33)</f>
        <v>9.1428571428571423</v>
      </c>
      <c r="L1924" s="72">
        <f t="shared" ref="L1924:L1987" si="185">IF(J1924=1,1,K1924)</f>
        <v>9.1428571428571423</v>
      </c>
      <c r="M1924" s="81">
        <f>MIN(1,Overview!$F$44*F1924*(G1924-Overview!$F$25)^2+0.2)</f>
        <v>1</v>
      </c>
      <c r="N1924" s="48">
        <f>L1924*F1924*Overview!$F$8</f>
        <v>0.12482270400293095</v>
      </c>
      <c r="O1924" s="48">
        <f>F1924*Overview!$F$6</f>
        <v>2.3686817229354781E-3</v>
      </c>
      <c r="P1924" s="122">
        <f>N1924*(H1924/G1924-(1+Overview!$F$35/'='!G1924)/(Overview!$F$37*Overview!$F$33))/('='!H1924+Overview!$F$36)</f>
        <v>1.7806456822686489E-4</v>
      </c>
      <c r="Q1924" s="128">
        <f>(N1924/G1924-P1924)*H1924*Overview!$F$29*'='!G1924^3</f>
        <v>889.29738824995513</v>
      </c>
      <c r="R1924" s="57">
        <f t="shared" si="180"/>
        <v>0</v>
      </c>
      <c r="S1924" s="58">
        <f t="shared" si="181"/>
        <v>2.1766937216512571E-4</v>
      </c>
      <c r="T1924" s="58">
        <f>IF(D1924&lt;Overview!$F$18,(1-Overview!$F$9)*'='!Q1924-'='!D1924*'='!O1924,0)</f>
        <v>0</v>
      </c>
      <c r="U1924" s="54">
        <f>IF(D1924&gt;=Overview!$F$18,(1-Overview!$F$9)*'='!Q1924-Overview!$F$18*'='!O1924,0)</f>
        <v>75.348643945764351</v>
      </c>
      <c r="V1924" s="2"/>
      <c r="W1924" s="112">
        <f>G1924/Overview!$F$19</f>
        <v>5.4145203805337729</v>
      </c>
      <c r="X1924" s="60">
        <f>G1924^3*(1+H1924*Overview!$F$38)</f>
        <v>62.001356254808194</v>
      </c>
      <c r="Y1924" s="61">
        <f>G1924^3*Overview!$F$42*(1+Overview!$F$38*H1924)+I1924*Overview!$F$39/Overview!$F$40</f>
        <v>5.9516210938202088</v>
      </c>
    </row>
    <row r="1925" spans="1:25">
      <c r="A1925" s="34">
        <v>1922</v>
      </c>
      <c r="B1925">
        <v>1</v>
      </c>
      <c r="C1925">
        <v>24</v>
      </c>
      <c r="D1925" s="149">
        <f t="shared" si="182"/>
        <v>178.09744310451387</v>
      </c>
      <c r="E1925" s="125">
        <f>B1925/(B1925+Overview!$F$22)</f>
        <v>0.58823529411764708</v>
      </c>
      <c r="F1925" s="118">
        <f>EXP(Overview!$F$21/Overview!$F$5-Overview!$F$21/('='!C1925+273.15))</f>
        <v>1.2060497570954571</v>
      </c>
      <c r="G1925" s="77">
        <f t="shared" si="183"/>
        <v>3.6674723231076896</v>
      </c>
      <c r="H1925" s="115">
        <f t="shared" si="184"/>
        <v>0.58823529411764708</v>
      </c>
      <c r="I1925" s="80">
        <f>IF((A1925-Overview!$F$43)/365=ROUND((A1925-Overview!$F$43)/365,0),I1924*0.05,I1924+U1924)</f>
        <v>8624.4895221093302</v>
      </c>
      <c r="J1925" s="70">
        <f>IF(D1925&lt;Overview!$F$16,1,'='!G1925/Overview!$F$26)</f>
        <v>158.76503563236753</v>
      </c>
      <c r="K1925" s="71">
        <f>IF(D1925&lt;Overview!$F$17,'='!G1925/Overview!$F$26,Overview!$F$33)</f>
        <v>9.1428571428571423</v>
      </c>
      <c r="L1925" s="72">
        <f t="shared" si="185"/>
        <v>9.1428571428571423</v>
      </c>
      <c r="M1925" s="81">
        <f>MIN(1,Overview!$F$44*F1925*(G1925-Overview!$F$25)^2+0.2)</f>
        <v>1</v>
      </c>
      <c r="N1925" s="48">
        <f>L1925*F1925*Overview!$F$8</f>
        <v>0.12482270400293095</v>
      </c>
      <c r="O1925" s="48">
        <f>F1925*Overview!$F$6</f>
        <v>2.3686817229354781E-3</v>
      </c>
      <c r="P1925" s="122">
        <f>N1925*(H1925/G1925-(1+Overview!$F$35/'='!G1925)/(Overview!$F$37*Overview!$F$33))/('='!H1925+Overview!$F$36)</f>
        <v>1.7771756586595938E-4</v>
      </c>
      <c r="Q1925" s="128">
        <f>(N1925/G1925-P1925)*H1925*Overview!$F$29*'='!G1925^3</f>
        <v>889.41179753178176</v>
      </c>
      <c r="R1925" s="57">
        <f t="shared" si="180"/>
        <v>0</v>
      </c>
      <c r="S1925" s="58">
        <f t="shared" si="181"/>
        <v>2.1725808471449129E-4</v>
      </c>
      <c r="T1925" s="58">
        <f>IF(D1925&lt;Overview!$F$18,(1-Overview!$F$9)*'='!Q1925-'='!D1925*'='!O1925,0)</f>
        <v>0</v>
      </c>
      <c r="U1925" s="54">
        <f>IF(D1925&gt;=Overview!$F$18,(1-Overview!$F$9)*'='!Q1925-Overview!$F$18*'='!O1925,0)</f>
        <v>75.358391616575986</v>
      </c>
      <c r="V1925" s="2"/>
      <c r="W1925" s="112">
        <f>G1925/Overview!$F$19</f>
        <v>5.4148417586116784</v>
      </c>
      <c r="X1925" s="60">
        <f>G1925^3*(1+H1925*Overview!$F$38)</f>
        <v>62.01239715484428</v>
      </c>
      <c r="Y1925" s="61">
        <f>G1925^3*Overview!$F$42*(1+Overview!$F$38*H1925)+I1925*Overview!$F$39/Overview!$F$40</f>
        <v>5.9558890158967355</v>
      </c>
    </row>
    <row r="1926" spans="1:25">
      <c r="A1926" s="34">
        <v>1923</v>
      </c>
      <c r="B1926">
        <v>1</v>
      </c>
      <c r="C1926">
        <v>24</v>
      </c>
      <c r="D1926" s="149">
        <f t="shared" si="182"/>
        <v>178.09744310451387</v>
      </c>
      <c r="E1926" s="125">
        <f>B1926/(B1926+Overview!$F$22)</f>
        <v>0.58823529411764708</v>
      </c>
      <c r="F1926" s="118">
        <f>EXP(Overview!$F$21/Overview!$F$5-Overview!$F$21/('='!C1926+273.15))</f>
        <v>1.2060497570954571</v>
      </c>
      <c r="G1926" s="77">
        <f t="shared" si="183"/>
        <v>3.6676895811924042</v>
      </c>
      <c r="H1926" s="115">
        <f t="shared" si="184"/>
        <v>0.58823529411764708</v>
      </c>
      <c r="I1926" s="80">
        <f>IF((A1926-Overview!$F$43)/365=ROUND((A1926-Overview!$F$43)/365,0),I1925*0.05,I1925+U1925)</f>
        <v>8699.8479137259055</v>
      </c>
      <c r="J1926" s="70">
        <f>IF(D1926&lt;Overview!$F$16,1,'='!G1926/Overview!$F$26)</f>
        <v>158.77444074425992</v>
      </c>
      <c r="K1926" s="71">
        <f>IF(D1926&lt;Overview!$F$17,'='!G1926/Overview!$F$26,Overview!$F$33)</f>
        <v>9.1428571428571423</v>
      </c>
      <c r="L1926" s="72">
        <f t="shared" si="185"/>
        <v>9.1428571428571423</v>
      </c>
      <c r="M1926" s="81">
        <f>MIN(1,Overview!$F$44*F1926*(G1926-Overview!$F$25)^2+0.2)</f>
        <v>1</v>
      </c>
      <c r="N1926" s="48">
        <f>L1926*F1926*Overview!$F$8</f>
        <v>0.12482270400293095</v>
      </c>
      <c r="O1926" s="48">
        <f>F1926*Overview!$F$6</f>
        <v>2.3686817229354781E-3</v>
      </c>
      <c r="P1926" s="122">
        <f>N1926*(H1926/G1926-(1+Overview!$F$35/'='!G1926)/(Overview!$F$37*Overview!$F$33))/('='!H1926+Overview!$F$36)</f>
        <v>1.7737126023888549E-4</v>
      </c>
      <c r="Q1926" s="128">
        <f>(N1926/G1926-P1926)*H1926*Overview!$F$29*'='!G1926^3</f>
        <v>889.52599897718005</v>
      </c>
      <c r="R1926" s="57">
        <f t="shared" si="180"/>
        <v>0</v>
      </c>
      <c r="S1926" s="58">
        <f t="shared" si="181"/>
        <v>2.1684757439370897E-4</v>
      </c>
      <c r="T1926" s="58">
        <f>IF(D1926&lt;Overview!$F$18,(1-Overview!$F$9)*'='!Q1926-'='!D1926*'='!O1926,0)</f>
        <v>0</v>
      </c>
      <c r="U1926" s="54">
        <f>IF(D1926&gt;=Overview!$F$18,(1-Overview!$F$9)*'='!Q1926-Overview!$F$18*'='!O1926,0)</f>
        <v>75.368121579723919</v>
      </c>
      <c r="V1926" s="2"/>
      <c r="W1926" s="112">
        <f>G1926/Overview!$F$19</f>
        <v>5.4151625294439745</v>
      </c>
      <c r="X1926" s="60">
        <f>G1926^3*(1+H1926*Overview!$F$38)</f>
        <v>62.023418499989916</v>
      </c>
      <c r="Y1926" s="61">
        <f>G1926^3*Overview!$F$42*(1+Overview!$F$38*H1926)+I1926*Overview!$F$39/Overview!$F$40</f>
        <v>5.960155601613728</v>
      </c>
    </row>
    <row r="1927" spans="1:25">
      <c r="A1927" s="34">
        <v>1924</v>
      </c>
      <c r="B1927">
        <v>1</v>
      </c>
      <c r="C1927">
        <v>24</v>
      </c>
      <c r="D1927" s="149">
        <f t="shared" si="182"/>
        <v>178.09744310451387</v>
      </c>
      <c r="E1927" s="125">
        <f>B1927/(B1927+Overview!$F$22)</f>
        <v>0.58823529411764708</v>
      </c>
      <c r="F1927" s="118">
        <f>EXP(Overview!$F$21/Overview!$F$5-Overview!$F$21/('='!C1927+273.15))</f>
        <v>1.2060497570954571</v>
      </c>
      <c r="G1927" s="77">
        <f t="shared" si="183"/>
        <v>3.667906428766798</v>
      </c>
      <c r="H1927" s="115">
        <f t="shared" si="184"/>
        <v>0.58823529411764708</v>
      </c>
      <c r="I1927" s="80">
        <f>IF((A1927-Overview!$F$43)/365=ROUND((A1927-Overview!$F$43)/365,0),I1926*0.05,I1926+U1926)</f>
        <v>8775.2160353056297</v>
      </c>
      <c r="J1927" s="70">
        <f>IF(D1927&lt;Overview!$F$16,1,'='!G1927/Overview!$F$26)</f>
        <v>158.78382808514277</v>
      </c>
      <c r="K1927" s="71">
        <f>IF(D1927&lt;Overview!$F$17,'='!G1927/Overview!$F$26,Overview!$F$33)</f>
        <v>9.1428571428571423</v>
      </c>
      <c r="L1927" s="72">
        <f t="shared" si="185"/>
        <v>9.1428571428571423</v>
      </c>
      <c r="M1927" s="81">
        <f>MIN(1,Overview!$F$44*F1927*(G1927-Overview!$F$25)^2+0.2)</f>
        <v>1</v>
      </c>
      <c r="N1927" s="48">
        <f>L1927*F1927*Overview!$F$8</f>
        <v>0.12482270400293095</v>
      </c>
      <c r="O1927" s="48">
        <f>F1927*Overview!$F$6</f>
        <v>2.3686817229354781E-3</v>
      </c>
      <c r="P1927" s="122">
        <f>N1927*(H1927/G1927-(1+Overview!$F$35/'='!G1927)/(Overview!$F$37*Overview!$F$33))/('='!H1927+Overview!$F$36)</f>
        <v>1.7702564986682941E-4</v>
      </c>
      <c r="Q1927" s="128">
        <f>(N1927/G1927-P1927)*H1927*Overview!$F$29*'='!G1927^3</f>
        <v>889.63999294755433</v>
      </c>
      <c r="R1927" s="57">
        <f t="shared" si="180"/>
        <v>0</v>
      </c>
      <c r="S1927" s="58">
        <f t="shared" si="181"/>
        <v>2.1643783973438794E-4</v>
      </c>
      <c r="T1927" s="58">
        <f>IF(D1927&lt;Overview!$F$18,(1-Overview!$F$9)*'='!Q1927-'='!D1927*'='!O1927,0)</f>
        <v>0</v>
      </c>
      <c r="U1927" s="54">
        <f>IF(D1927&gt;=Overview!$F$18,(1-Overview!$F$9)*'='!Q1927-Overview!$F$18*'='!O1927,0)</f>
        <v>75.377833865999804</v>
      </c>
      <c r="V1927" s="2"/>
      <c r="W1927" s="112">
        <f>G1927/Overview!$F$19</f>
        <v>5.4154826941780572</v>
      </c>
      <c r="X1927" s="60">
        <f>G1927^3*(1+H1927*Overview!$F$38)</f>
        <v>62.034420322336977</v>
      </c>
      <c r="Y1927" s="61">
        <f>G1927^3*Overview!$F$42*(1+Overview!$F$38*H1927)+I1927*Overview!$F$39/Overview!$F$40</f>
        <v>5.9644208530899725</v>
      </c>
    </row>
    <row r="1928" spans="1:25">
      <c r="A1928" s="34">
        <v>1925</v>
      </c>
      <c r="B1928">
        <v>1</v>
      </c>
      <c r="C1928">
        <v>24</v>
      </c>
      <c r="D1928" s="149">
        <f t="shared" si="182"/>
        <v>178.09744310451387</v>
      </c>
      <c r="E1928" s="125">
        <f>B1928/(B1928+Overview!$F$22)</f>
        <v>0.58823529411764708</v>
      </c>
      <c r="F1928" s="118">
        <f>EXP(Overview!$F$21/Overview!$F$5-Overview!$F$21/('='!C1928+273.15))</f>
        <v>1.2060497570954571</v>
      </c>
      <c r="G1928" s="77">
        <f t="shared" si="183"/>
        <v>3.6681228666065322</v>
      </c>
      <c r="H1928" s="115">
        <f t="shared" si="184"/>
        <v>0.58823529411764708</v>
      </c>
      <c r="I1928" s="80">
        <f>IF((A1928-Overview!$F$43)/365=ROUND((A1928-Overview!$F$43)/365,0),I1927*0.05,I1927+U1927)</f>
        <v>8850.5938691716292</v>
      </c>
      <c r="J1928" s="70">
        <f>IF(D1928&lt;Overview!$F$16,1,'='!G1928/Overview!$F$26)</f>
        <v>158.79319768859446</v>
      </c>
      <c r="K1928" s="71">
        <f>IF(D1928&lt;Overview!$F$17,'='!G1928/Overview!$F$26,Overview!$F$33)</f>
        <v>9.1428571428571423</v>
      </c>
      <c r="L1928" s="72">
        <f t="shared" si="185"/>
        <v>9.1428571428571423</v>
      </c>
      <c r="M1928" s="81">
        <f>MIN(1,Overview!$F$44*F1928*(G1928-Overview!$F$25)^2+0.2)</f>
        <v>1</v>
      </c>
      <c r="N1928" s="48">
        <f>L1928*F1928*Overview!$F$8</f>
        <v>0.12482270400293095</v>
      </c>
      <c r="O1928" s="48">
        <f>F1928*Overview!$F$6</f>
        <v>2.3686817229354781E-3</v>
      </c>
      <c r="P1928" s="122">
        <f>N1928*(H1928/G1928-(1+Overview!$F$35/'='!G1928)/(Overview!$F$37*Overview!$F$33))/('='!H1928+Overview!$F$36)</f>
        <v>1.7668073327442715E-4</v>
      </c>
      <c r="Q1928" s="128">
        <f>(N1928/G1928-P1928)*H1928*Overview!$F$29*'='!G1928^3</f>
        <v>889.75377980374253</v>
      </c>
      <c r="R1928" s="57">
        <f t="shared" si="180"/>
        <v>0</v>
      </c>
      <c r="S1928" s="58">
        <f t="shared" si="181"/>
        <v>2.1602887927091197E-4</v>
      </c>
      <c r="T1928" s="58">
        <f>IF(D1928&lt;Overview!$F$18,(1-Overview!$F$9)*'='!Q1928-'='!D1928*'='!O1928,0)</f>
        <v>0</v>
      </c>
      <c r="U1928" s="54">
        <f>IF(D1928&gt;=Overview!$F$18,(1-Overview!$F$9)*'='!Q1928-Overview!$F$18*'='!O1928,0)</f>
        <v>75.387528506147035</v>
      </c>
      <c r="V1928" s="2"/>
      <c r="W1928" s="112">
        <f>G1928/Overview!$F$19</f>
        <v>5.4158022539591499</v>
      </c>
      <c r="X1928" s="60">
        <f>G1928^3*(1+H1928*Overview!$F$38)</f>
        <v>62.045402653934623</v>
      </c>
      <c r="Y1928" s="61">
        <f>G1928^3*Overview!$F$42*(1+Overview!$F$38*H1928)+I1928*Overview!$F$39/Overview!$F$40</f>
        <v>5.9686847724417564</v>
      </c>
    </row>
    <row r="1929" spans="1:25">
      <c r="A1929" s="34">
        <v>1926</v>
      </c>
      <c r="B1929">
        <v>1</v>
      </c>
      <c r="C1929">
        <v>24</v>
      </c>
      <c r="D1929" s="149">
        <f t="shared" si="182"/>
        <v>178.09744310451387</v>
      </c>
      <c r="E1929" s="125">
        <f>B1929/(B1929+Overview!$F$22)</f>
        <v>0.58823529411764708</v>
      </c>
      <c r="F1929" s="118">
        <f>EXP(Overview!$F$21/Overview!$F$5-Overview!$F$21/('='!C1929+273.15))</f>
        <v>1.2060497570954571</v>
      </c>
      <c r="G1929" s="77">
        <f t="shared" si="183"/>
        <v>3.6683388954858032</v>
      </c>
      <c r="H1929" s="115">
        <f t="shared" si="184"/>
        <v>0.58823529411764708</v>
      </c>
      <c r="I1929" s="80">
        <f>IF((A1929-Overview!$F$43)/365=ROUND((A1929-Overview!$F$43)/365,0),I1928*0.05,I1928+U1928)</f>
        <v>8925.9813976777768</v>
      </c>
      <c r="J1929" s="70">
        <f>IF(D1929&lt;Overview!$F$16,1,'='!G1929/Overview!$F$26)</f>
        <v>158.80254958813001</v>
      </c>
      <c r="K1929" s="71">
        <f>IF(D1929&lt;Overview!$F$17,'='!G1929/Overview!$F$26,Overview!$F$33)</f>
        <v>9.1428571428571423</v>
      </c>
      <c r="L1929" s="72">
        <f t="shared" si="185"/>
        <v>9.1428571428571423</v>
      </c>
      <c r="M1929" s="81">
        <f>MIN(1,Overview!$F$44*F1929*(G1929-Overview!$F$25)^2+0.2)</f>
        <v>1</v>
      </c>
      <c r="N1929" s="48">
        <f>L1929*F1929*Overview!$F$8</f>
        <v>0.12482270400293095</v>
      </c>
      <c r="O1929" s="48">
        <f>F1929*Overview!$F$6</f>
        <v>2.3686817229354781E-3</v>
      </c>
      <c r="P1929" s="122">
        <f>N1929*(H1929/G1929-(1+Overview!$F$35/'='!G1929)/(Overview!$F$37*Overview!$F$33))/('='!H1929+Overview!$F$36)</f>
        <v>1.7633650898975543E-4</v>
      </c>
      <c r="Q1929" s="128">
        <f>(N1929/G1929-P1929)*H1929*Overview!$F$29*'='!G1929^3</f>
        <v>889.86735990601824</v>
      </c>
      <c r="R1929" s="57">
        <f t="shared" si="180"/>
        <v>0</v>
      </c>
      <c r="S1929" s="58">
        <f t="shared" si="181"/>
        <v>2.1562069154043397E-4</v>
      </c>
      <c r="T1929" s="58">
        <f>IF(D1929&lt;Overview!$F$18,(1-Overview!$F$9)*'='!Q1929-'='!D1929*'='!O1929,0)</f>
        <v>0</v>
      </c>
      <c r="U1929" s="54">
        <f>IF(D1929&gt;=Overview!$F$18,(1-Overview!$F$9)*'='!Q1929-Overview!$F$18*'='!O1929,0)</f>
        <v>75.39720553086093</v>
      </c>
      <c r="V1929" s="2"/>
      <c r="W1929" s="112">
        <f>G1929/Overview!$F$19</f>
        <v>5.4161212099303162</v>
      </c>
      <c r="X1929" s="60">
        <f>G1929^3*(1+H1929*Overview!$F$38)</f>
        <v>62.056365526789278</v>
      </c>
      <c r="Y1929" s="61">
        <f>G1929^3*Overview!$F$42*(1+Overview!$F$38*H1929)+I1929*Overview!$F$39/Overview!$F$40</f>
        <v>5.9729473617828504</v>
      </c>
    </row>
    <row r="1930" spans="1:25">
      <c r="A1930" s="34">
        <v>1927</v>
      </c>
      <c r="B1930">
        <v>1</v>
      </c>
      <c r="C1930">
        <v>24</v>
      </c>
      <c r="D1930" s="149">
        <f t="shared" si="182"/>
        <v>178.09744310451387</v>
      </c>
      <c r="E1930" s="125">
        <f>B1930/(B1930+Overview!$F$22)</f>
        <v>0.58823529411764708</v>
      </c>
      <c r="F1930" s="118">
        <f>EXP(Overview!$F$21/Overview!$F$5-Overview!$F$21/('='!C1930+273.15))</f>
        <v>1.2060497570954571</v>
      </c>
      <c r="G1930" s="77">
        <f t="shared" si="183"/>
        <v>3.6685545161773434</v>
      </c>
      <c r="H1930" s="115">
        <f t="shared" si="184"/>
        <v>0.58823529411764708</v>
      </c>
      <c r="I1930" s="80">
        <f>IF((A1930-Overview!$F$43)/365=ROUND((A1930-Overview!$F$43)/365,0),I1929*0.05,I1929+U1929)</f>
        <v>9001.3786032086373</v>
      </c>
      <c r="J1930" s="70">
        <f>IF(D1930&lt;Overview!$F$16,1,'='!G1930/Overview!$F$26)</f>
        <v>158.81188381720102</v>
      </c>
      <c r="K1930" s="71">
        <f>IF(D1930&lt;Overview!$F$17,'='!G1930/Overview!$F$26,Overview!$F$33)</f>
        <v>9.1428571428571423</v>
      </c>
      <c r="L1930" s="72">
        <f t="shared" si="185"/>
        <v>9.1428571428571423</v>
      </c>
      <c r="M1930" s="81">
        <f>MIN(1,Overview!$F$44*F1930*(G1930-Overview!$F$25)^2+0.2)</f>
        <v>1</v>
      </c>
      <c r="N1930" s="48">
        <f>L1930*F1930*Overview!$F$8</f>
        <v>0.12482270400293095</v>
      </c>
      <c r="O1930" s="48">
        <f>F1930*Overview!$F$6</f>
        <v>2.3686817229354781E-3</v>
      </c>
      <c r="P1930" s="122">
        <f>N1930*(H1930/G1930-(1+Overview!$F$35/'='!G1930)/(Overview!$F$37*Overview!$F$33))/('='!H1930+Overview!$F$36)</f>
        <v>1.759929755443216E-4</v>
      </c>
      <c r="Q1930" s="128">
        <f>(N1930/G1930-P1930)*H1930*Overview!$F$29*'='!G1930^3</f>
        <v>889.98073361408979</v>
      </c>
      <c r="R1930" s="57">
        <f t="shared" si="180"/>
        <v>0</v>
      </c>
      <c r="S1930" s="58">
        <f t="shared" si="181"/>
        <v>2.1521327508286991E-4</v>
      </c>
      <c r="T1930" s="58">
        <f>IF(D1930&lt;Overview!$F$18,(1-Overview!$F$9)*'='!Q1930-'='!D1930*'='!O1930,0)</f>
        <v>0</v>
      </c>
      <c r="U1930" s="54">
        <f>IF(D1930&gt;=Overview!$F$18,(1-Overview!$F$9)*'='!Q1930-Overview!$F$18*'='!O1930,0)</f>
        <v>75.406864970788632</v>
      </c>
      <c r="V1930" s="2"/>
      <c r="W1930" s="112">
        <f>G1930/Overview!$F$19</f>
        <v>5.4164395632324576</v>
      </c>
      <c r="X1930" s="60">
        <f>G1930^3*(1+H1930*Overview!$F$38)</f>
        <v>62.06730897286468</v>
      </c>
      <c r="Y1930" s="61">
        <f>G1930^3*Overview!$F$42*(1+Overview!$F$38*H1930)+I1930*Overview!$F$39/Overview!$F$40</f>
        <v>5.9772086232245236</v>
      </c>
    </row>
    <row r="1931" spans="1:25">
      <c r="A1931" s="34">
        <v>1928</v>
      </c>
      <c r="B1931">
        <v>1</v>
      </c>
      <c r="C1931">
        <v>24</v>
      </c>
      <c r="D1931" s="149">
        <f t="shared" si="182"/>
        <v>178.09744310451387</v>
      </c>
      <c r="E1931" s="125">
        <f>B1931/(B1931+Overview!$F$22)</f>
        <v>0.58823529411764708</v>
      </c>
      <c r="F1931" s="118">
        <f>EXP(Overview!$F$21/Overview!$F$5-Overview!$F$21/('='!C1931+273.15))</f>
        <v>1.2060497570954571</v>
      </c>
      <c r="G1931" s="77">
        <f t="shared" si="183"/>
        <v>3.6687697294524262</v>
      </c>
      <c r="H1931" s="115">
        <f t="shared" si="184"/>
        <v>0.58823529411764708</v>
      </c>
      <c r="I1931" s="80">
        <f>IF((A1931-Overview!$F$43)/365=ROUND((A1931-Overview!$F$43)/365,0),I1930*0.05,I1930+U1930)</f>
        <v>9076.7854681794252</v>
      </c>
      <c r="J1931" s="70">
        <f>IF(D1931&lt;Overview!$F$16,1,'='!G1931/Overview!$F$26)</f>
        <v>158.82120040919594</v>
      </c>
      <c r="K1931" s="71">
        <f>IF(D1931&lt;Overview!$F$17,'='!G1931/Overview!$F$26,Overview!$F$33)</f>
        <v>9.1428571428571423</v>
      </c>
      <c r="L1931" s="72">
        <f t="shared" si="185"/>
        <v>9.1428571428571423</v>
      </c>
      <c r="M1931" s="81">
        <f>MIN(1,Overview!$F$44*F1931*(G1931-Overview!$F$25)^2+0.2)</f>
        <v>1</v>
      </c>
      <c r="N1931" s="48">
        <f>L1931*F1931*Overview!$F$8</f>
        <v>0.12482270400293095</v>
      </c>
      <c r="O1931" s="48">
        <f>F1931*Overview!$F$6</f>
        <v>2.3686817229354781E-3</v>
      </c>
      <c r="P1931" s="122">
        <f>N1931*(H1931/G1931-(1+Overview!$F$35/'='!G1931)/(Overview!$F$37*Overview!$F$33))/('='!H1931+Overview!$F$36)</f>
        <v>1.7565013147305644E-4</v>
      </c>
      <c r="Q1931" s="128">
        <f>(N1931/G1931-P1931)*H1931*Overview!$F$29*'='!G1931^3</f>
        <v>890.09390128710277</v>
      </c>
      <c r="R1931" s="57">
        <f t="shared" si="180"/>
        <v>0</v>
      </c>
      <c r="S1931" s="58">
        <f t="shared" si="181"/>
        <v>2.1480662844089611E-4</v>
      </c>
      <c r="T1931" s="58">
        <f>IF(D1931&lt;Overview!$F$18,(1-Overview!$F$9)*'='!Q1931-'='!D1931*'='!O1931,0)</f>
        <v>0</v>
      </c>
      <c r="U1931" s="54">
        <f>IF(D1931&gt;=Overview!$F$18,(1-Overview!$F$9)*'='!Q1931-Overview!$F$18*'='!O1931,0)</f>
        <v>75.416506856529338</v>
      </c>
      <c r="V1931" s="2"/>
      <c r="W1931" s="112">
        <f>G1931/Overview!$F$19</f>
        <v>5.41675731500432</v>
      </c>
      <c r="X1931" s="60">
        <f>G1931^3*(1+H1931*Overview!$F$38)</f>
        <v>62.078233024081868</v>
      </c>
      <c r="Y1931" s="61">
        <f>G1931^3*Overview!$F$42*(1+Overview!$F$38*H1931)+I1931*Overview!$F$39/Overview!$F$40</f>
        <v>5.9814685588755285</v>
      </c>
    </row>
    <row r="1932" spans="1:25">
      <c r="A1932" s="34">
        <v>1929</v>
      </c>
      <c r="B1932">
        <v>1</v>
      </c>
      <c r="C1932">
        <v>24</v>
      </c>
      <c r="D1932" s="149">
        <f t="shared" si="182"/>
        <v>178.09744310451387</v>
      </c>
      <c r="E1932" s="125">
        <f>B1932/(B1932+Overview!$F$22)</f>
        <v>0.58823529411764708</v>
      </c>
      <c r="F1932" s="118">
        <f>EXP(Overview!$F$21/Overview!$F$5-Overview!$F$21/('='!C1932+273.15))</f>
        <v>1.2060497570954571</v>
      </c>
      <c r="G1932" s="77">
        <f t="shared" si="183"/>
        <v>3.6689845360808673</v>
      </c>
      <c r="H1932" s="115">
        <f t="shared" si="184"/>
        <v>0.58823529411764708</v>
      </c>
      <c r="I1932" s="80">
        <f>IF((A1932-Overview!$F$43)/365=ROUND((A1932-Overview!$F$43)/365,0),I1931*0.05,I1931+U1931)</f>
        <v>9152.2019750359541</v>
      </c>
      <c r="J1932" s="70">
        <f>IF(D1932&lt;Overview!$F$16,1,'='!G1932/Overview!$F$26)</f>
        <v>158.83049939744015</v>
      </c>
      <c r="K1932" s="71">
        <f>IF(D1932&lt;Overview!$F$17,'='!G1932/Overview!$F$26,Overview!$F$33)</f>
        <v>9.1428571428571423</v>
      </c>
      <c r="L1932" s="72">
        <f t="shared" si="185"/>
        <v>9.1428571428571423</v>
      </c>
      <c r="M1932" s="81">
        <f>MIN(1,Overview!$F$44*F1932*(G1932-Overview!$F$25)^2+0.2)</f>
        <v>1</v>
      </c>
      <c r="N1932" s="48">
        <f>L1932*F1932*Overview!$F$8</f>
        <v>0.12482270400293095</v>
      </c>
      <c r="O1932" s="48">
        <f>F1932*Overview!$F$6</f>
        <v>2.3686817229354781E-3</v>
      </c>
      <c r="P1932" s="122">
        <f>N1932*(H1932/G1932-(1+Overview!$F$35/'='!G1932)/(Overview!$F$37*Overview!$F$33))/('='!H1932+Overview!$F$36)</f>
        <v>1.7530797531430323E-4</v>
      </c>
      <c r="Q1932" s="128">
        <f>(N1932/G1932-P1932)*H1932*Overview!$F$29*'='!G1932^3</f>
        <v>890.20686328363865</v>
      </c>
      <c r="R1932" s="57">
        <f t="shared" si="180"/>
        <v>0</v>
      </c>
      <c r="S1932" s="58">
        <f t="shared" si="181"/>
        <v>2.1440075015994166E-4</v>
      </c>
      <c r="T1932" s="58">
        <f>IF(D1932&lt;Overview!$F$18,(1-Overview!$F$9)*'='!Q1932-'='!D1932*'='!O1932,0)</f>
        <v>0</v>
      </c>
      <c r="U1932" s="54">
        <f>IF(D1932&gt;=Overview!$F$18,(1-Overview!$F$9)*'='!Q1932-Overview!$F$18*'='!O1932,0)</f>
        <v>75.426131218634197</v>
      </c>
      <c r="V1932" s="2"/>
      <c r="W1932" s="112">
        <f>G1932/Overview!$F$19</f>
        <v>5.4170744663825001</v>
      </c>
      <c r="X1932" s="60">
        <f>G1932^3*(1+H1932*Overview!$F$38)</f>
        <v>62.089137712319229</v>
      </c>
      <c r="Y1932" s="61">
        <f>G1932^3*Overview!$F$42*(1+Overview!$F$38*H1932)+I1932*Overview!$F$39/Overview!$F$40</f>
        <v>5.9857271708421118</v>
      </c>
    </row>
    <row r="1933" spans="1:25">
      <c r="A1933" s="34">
        <v>1930</v>
      </c>
      <c r="B1933">
        <v>1</v>
      </c>
      <c r="C1933">
        <v>24</v>
      </c>
      <c r="D1933" s="149">
        <f t="shared" si="182"/>
        <v>178.09744310451387</v>
      </c>
      <c r="E1933" s="125">
        <f>B1933/(B1933+Overview!$F$22)</f>
        <v>0.58823529411764708</v>
      </c>
      <c r="F1933" s="118">
        <f>EXP(Overview!$F$21/Overview!$F$5-Overview!$F$21/('='!C1933+273.15))</f>
        <v>1.2060497570954571</v>
      </c>
      <c r="G1933" s="77">
        <f t="shared" si="183"/>
        <v>3.6691989368310272</v>
      </c>
      <c r="H1933" s="115">
        <f t="shared" si="184"/>
        <v>0.58823529411764708</v>
      </c>
      <c r="I1933" s="80">
        <f>IF((A1933-Overview!$F$43)/365=ROUND((A1933-Overview!$F$43)/365,0),I1932*0.05,I1932+U1932)</f>
        <v>9227.6281062545877</v>
      </c>
      <c r="J1933" s="70">
        <f>IF(D1933&lt;Overview!$F$16,1,'='!G1933/Overview!$F$26)</f>
        <v>158.83978081519598</v>
      </c>
      <c r="K1933" s="71">
        <f>IF(D1933&lt;Overview!$F$17,'='!G1933/Overview!$F$26,Overview!$F$33)</f>
        <v>9.1428571428571423</v>
      </c>
      <c r="L1933" s="72">
        <f t="shared" si="185"/>
        <v>9.1428571428571423</v>
      </c>
      <c r="M1933" s="81">
        <f>MIN(1,Overview!$F$44*F1933*(G1933-Overview!$F$25)^2+0.2)</f>
        <v>1</v>
      </c>
      <c r="N1933" s="48">
        <f>L1933*F1933*Overview!$F$8</f>
        <v>0.12482270400293095</v>
      </c>
      <c r="O1933" s="48">
        <f>F1933*Overview!$F$6</f>
        <v>2.3686817229354781E-3</v>
      </c>
      <c r="P1933" s="122">
        <f>N1933*(H1933/G1933-(1+Overview!$F$35/'='!G1933)/(Overview!$F$37*Overview!$F$33))/('='!H1933+Overview!$F$36)</f>
        <v>1.7496650560980847E-4</v>
      </c>
      <c r="Q1933" s="128">
        <f>(N1933/G1933-P1933)*H1933*Overview!$F$29*'='!G1933^3</f>
        <v>890.31961996171651</v>
      </c>
      <c r="R1933" s="57">
        <f t="shared" si="180"/>
        <v>0</v>
      </c>
      <c r="S1933" s="58">
        <f t="shared" si="181"/>
        <v>2.1399563878818308E-4</v>
      </c>
      <c r="T1933" s="58">
        <f>IF(D1933&lt;Overview!$F$18,(1-Overview!$F$9)*'='!Q1933-'='!D1933*'='!O1933,0)</f>
        <v>0</v>
      </c>
      <c r="U1933" s="54">
        <f>IF(D1933&gt;=Overview!$F$18,(1-Overview!$F$9)*'='!Q1933-Overview!$F$18*'='!O1933,0)</f>
        <v>75.435738087606424</v>
      </c>
      <c r="V1933" s="2"/>
      <c r="W1933" s="112">
        <f>G1933/Overview!$F$19</f>
        <v>5.4173910185014424</v>
      </c>
      <c r="X1933" s="60">
        <f>G1933^3*(1+H1933*Overview!$F$38)</f>
        <v>62.100023069412444</v>
      </c>
      <c r="Y1933" s="61">
        <f>G1933^3*Overview!$F$42*(1+Overview!$F$38*H1933)+I1933*Overview!$F$39/Overview!$F$40</f>
        <v>5.9899844612280013</v>
      </c>
    </row>
    <row r="1934" spans="1:25">
      <c r="A1934" s="34">
        <v>1931</v>
      </c>
      <c r="B1934">
        <v>1</v>
      </c>
      <c r="C1934">
        <v>24</v>
      </c>
      <c r="D1934" s="149">
        <f t="shared" si="182"/>
        <v>178.09744310451387</v>
      </c>
      <c r="E1934" s="125">
        <f>B1934/(B1934+Overview!$F$22)</f>
        <v>0.58823529411764708</v>
      </c>
      <c r="F1934" s="118">
        <f>EXP(Overview!$F$21/Overview!$F$5-Overview!$F$21/('='!C1934+273.15))</f>
        <v>1.2060497570954571</v>
      </c>
      <c r="G1934" s="77">
        <f t="shared" si="183"/>
        <v>3.6694129324698155</v>
      </c>
      <c r="H1934" s="115">
        <f t="shared" si="184"/>
        <v>0.58823529411764708</v>
      </c>
      <c r="I1934" s="80">
        <f>IF((A1934-Overview!$F$43)/365=ROUND((A1934-Overview!$F$43)/365,0),I1933*0.05,I1933+U1933)</f>
        <v>9303.063844342194</v>
      </c>
      <c r="J1934" s="70">
        <f>IF(D1934&lt;Overview!$F$16,1,'='!G1934/Overview!$F$26)</f>
        <v>158.84904469566303</v>
      </c>
      <c r="K1934" s="71">
        <f>IF(D1934&lt;Overview!$F$17,'='!G1934/Overview!$F$26,Overview!$F$33)</f>
        <v>9.1428571428571423</v>
      </c>
      <c r="L1934" s="72">
        <f t="shared" si="185"/>
        <v>9.1428571428571423</v>
      </c>
      <c r="M1934" s="81">
        <f>MIN(1,Overview!$F$44*F1934*(G1934-Overview!$F$25)^2+0.2)</f>
        <v>1</v>
      </c>
      <c r="N1934" s="48">
        <f>L1934*F1934*Overview!$F$8</f>
        <v>0.12482270400293095</v>
      </c>
      <c r="O1934" s="48">
        <f>F1934*Overview!$F$6</f>
        <v>2.3686817229354781E-3</v>
      </c>
      <c r="P1934" s="122">
        <f>N1934*(H1934/G1934-(1+Overview!$F$35/'='!G1934)/(Overview!$F$37*Overview!$F$33))/('='!H1934+Overview!$F$36)</f>
        <v>1.7462572090471692E-4</v>
      </c>
      <c r="Q1934" s="128">
        <f>(N1934/G1934-P1934)*H1934*Overview!$F$29*'='!G1934^3</f>
        <v>890.43217167879379</v>
      </c>
      <c r="R1934" s="57">
        <f t="shared" si="180"/>
        <v>0</v>
      </c>
      <c r="S1934" s="58">
        <f t="shared" si="181"/>
        <v>2.1359129287654429E-4</v>
      </c>
      <c r="T1934" s="58">
        <f>IF(D1934&lt;Overview!$F$18,(1-Overview!$F$9)*'='!Q1934-'='!D1934*'='!O1934,0)</f>
        <v>0</v>
      </c>
      <c r="U1934" s="54">
        <f>IF(D1934&gt;=Overview!$F$18,(1-Overview!$F$9)*'='!Q1934-Overview!$F$18*'='!O1934,0)</f>
        <v>75.445327493901402</v>
      </c>
      <c r="V1934" s="2"/>
      <c r="W1934" s="112">
        <f>G1934/Overview!$F$19</f>
        <v>5.4177069724934528</v>
      </c>
      <c r="X1934" s="60">
        <f>G1934^3*(1+H1934*Overview!$F$38)</f>
        <v>62.1108891271546</v>
      </c>
      <c r="Y1934" s="61">
        <f>G1934^3*Overview!$F$42*(1+Overview!$F$38*H1934)+I1934*Overview!$F$39/Overview!$F$40</f>
        <v>5.9942404321344203</v>
      </c>
    </row>
    <row r="1935" spans="1:25">
      <c r="A1935" s="34">
        <v>1932</v>
      </c>
      <c r="B1935">
        <v>1</v>
      </c>
      <c r="C1935">
        <v>24</v>
      </c>
      <c r="D1935" s="149">
        <f t="shared" si="182"/>
        <v>178.09744310451387</v>
      </c>
      <c r="E1935" s="125">
        <f>B1935/(B1935+Overview!$F$22)</f>
        <v>0.58823529411764708</v>
      </c>
      <c r="F1935" s="118">
        <f>EXP(Overview!$F$21/Overview!$F$5-Overview!$F$21/('='!C1935+273.15))</f>
        <v>1.2060497570954571</v>
      </c>
      <c r="G1935" s="77">
        <f t="shared" si="183"/>
        <v>3.6696265237626919</v>
      </c>
      <c r="H1935" s="115">
        <f t="shared" si="184"/>
        <v>0.58823529411764708</v>
      </c>
      <c r="I1935" s="80">
        <f>IF((A1935-Overview!$F$43)/365=ROUND((A1935-Overview!$F$43)/365,0),I1934*0.05,I1934+U1934)</f>
        <v>9378.5091718360945</v>
      </c>
      <c r="J1935" s="70">
        <f>IF(D1935&lt;Overview!$F$16,1,'='!G1935/Overview!$F$26)</f>
        <v>158.85829107197802</v>
      </c>
      <c r="K1935" s="71">
        <f>IF(D1935&lt;Overview!$F$17,'='!G1935/Overview!$F$26,Overview!$F$33)</f>
        <v>9.1428571428571423</v>
      </c>
      <c r="L1935" s="72">
        <f t="shared" si="185"/>
        <v>9.1428571428571423</v>
      </c>
      <c r="M1935" s="81">
        <f>MIN(1,Overview!$F$44*F1935*(G1935-Overview!$F$25)^2+0.2)</f>
        <v>1</v>
      </c>
      <c r="N1935" s="48">
        <f>L1935*F1935*Overview!$F$8</f>
        <v>0.12482270400293095</v>
      </c>
      <c r="O1935" s="48">
        <f>F1935*Overview!$F$6</f>
        <v>2.3686817229354781E-3</v>
      </c>
      <c r="P1935" s="122">
        <f>N1935*(H1935/G1935-(1+Overview!$F$35/'='!G1935)/(Overview!$F$37*Overview!$F$33))/('='!H1935+Overview!$F$36)</f>
        <v>1.7428561974755429E-4</v>
      </c>
      <c r="Q1935" s="128">
        <f>(N1935/G1935-P1935)*H1935*Overview!$F$29*'='!G1935^3</f>
        <v>890.54451879176622</v>
      </c>
      <c r="R1935" s="57">
        <f t="shared" si="180"/>
        <v>0</v>
      </c>
      <c r="S1935" s="58">
        <f t="shared" si="181"/>
        <v>2.1318771097868133E-4</v>
      </c>
      <c r="T1935" s="58">
        <f>IF(D1935&lt;Overview!$F$18,(1-Overview!$F$9)*'='!Q1935-'='!D1935*'='!O1935,0)</f>
        <v>0</v>
      </c>
      <c r="U1935" s="54">
        <f>IF(D1935&gt;=Overview!$F$18,(1-Overview!$F$9)*'='!Q1935-Overview!$F$18*'='!O1935,0)</f>
        <v>75.454899467926666</v>
      </c>
      <c r="V1935" s="2"/>
      <c r="W1935" s="112">
        <f>G1935/Overview!$F$19</f>
        <v>5.4180223294886929</v>
      </c>
      <c r="X1935" s="60">
        <f>G1935^3*(1+H1935*Overview!$F$38)</f>
        <v>62.121735917296142</v>
      </c>
      <c r="Y1935" s="61">
        <f>G1935^3*Overview!$F$42*(1+Overview!$F$38*H1935)+I1935*Overview!$F$39/Overview!$F$40</f>
        <v>5.9984950856600756</v>
      </c>
    </row>
    <row r="1936" spans="1:25">
      <c r="A1936" s="34">
        <v>1933</v>
      </c>
      <c r="B1936">
        <v>1</v>
      </c>
      <c r="C1936">
        <v>24</v>
      </c>
      <c r="D1936" s="149">
        <f t="shared" si="182"/>
        <v>178.09744310451387</v>
      </c>
      <c r="E1936" s="125">
        <f>B1936/(B1936+Overview!$F$22)</f>
        <v>0.58823529411764708</v>
      </c>
      <c r="F1936" s="118">
        <f>EXP(Overview!$F$21/Overview!$F$5-Overview!$F$21/('='!C1936+273.15))</f>
        <v>1.2060497570954571</v>
      </c>
      <c r="G1936" s="77">
        <f t="shared" si="183"/>
        <v>3.6698397114736707</v>
      </c>
      <c r="H1936" s="115">
        <f t="shared" si="184"/>
        <v>0.58823529411764708</v>
      </c>
      <c r="I1936" s="80">
        <f>IF((A1936-Overview!$F$43)/365=ROUND((A1936-Overview!$F$43)/365,0),I1935*0.05,I1935+U1935)</f>
        <v>9453.9640713040208</v>
      </c>
      <c r="J1936" s="70">
        <f>IF(D1936&lt;Overview!$F$16,1,'='!G1936/Overview!$F$26)</f>
        <v>158.86751997721518</v>
      </c>
      <c r="K1936" s="71">
        <f>IF(D1936&lt;Overview!$F$17,'='!G1936/Overview!$F$26,Overview!$F$33)</f>
        <v>9.1428571428571423</v>
      </c>
      <c r="L1936" s="72">
        <f t="shared" si="185"/>
        <v>9.1428571428571423</v>
      </c>
      <c r="M1936" s="81">
        <f>MIN(1,Overview!$F$44*F1936*(G1936-Overview!$F$25)^2+0.2)</f>
        <v>1</v>
      </c>
      <c r="N1936" s="48">
        <f>L1936*F1936*Overview!$F$8</f>
        <v>0.12482270400293095</v>
      </c>
      <c r="O1936" s="48">
        <f>F1936*Overview!$F$6</f>
        <v>2.3686817229354781E-3</v>
      </c>
      <c r="P1936" s="122">
        <f>N1936*(H1936/G1936-(1+Overview!$F$35/'='!G1936)/(Overview!$F$37*Overview!$F$33))/('='!H1936+Overview!$F$36)</f>
        <v>1.7394620069022645E-4</v>
      </c>
      <c r="Q1936" s="128">
        <f>(N1936/G1936-P1936)*H1936*Overview!$F$29*'='!G1936^3</f>
        <v>890.65666165696928</v>
      </c>
      <c r="R1936" s="57">
        <f t="shared" si="180"/>
        <v>0</v>
      </c>
      <c r="S1936" s="58">
        <f t="shared" si="181"/>
        <v>2.1278489165098727E-4</v>
      </c>
      <c r="T1936" s="58">
        <f>IF(D1936&lt;Overview!$F$18,(1-Overview!$F$9)*'='!Q1936-'='!D1936*'='!O1936,0)</f>
        <v>0</v>
      </c>
      <c r="U1936" s="54">
        <f>IF(D1936&gt;=Overview!$F$18,(1-Overview!$F$9)*'='!Q1936-Overview!$F$18*'='!O1936,0)</f>
        <v>75.464454040041957</v>
      </c>
      <c r="V1936" s="2"/>
      <c r="W1936" s="112">
        <f>G1936/Overview!$F$19</f>
        <v>5.4183370906151938</v>
      </c>
      <c r="X1936" s="60">
        <f>G1936^3*(1+H1936*Overview!$F$38)</f>
        <v>62.132563471544927</v>
      </c>
      <c r="Y1936" s="61">
        <f>G1936^3*Overview!$F$42*(1+Overview!$F$38*H1936)+I1936*Overview!$F$39/Overview!$F$40</f>
        <v>6.0027484239011635</v>
      </c>
    </row>
    <row r="1937" spans="1:25">
      <c r="A1937" s="34">
        <v>1934</v>
      </c>
      <c r="B1937">
        <v>1</v>
      </c>
      <c r="C1937">
        <v>24</v>
      </c>
      <c r="D1937" s="149">
        <f t="shared" si="182"/>
        <v>178.09744310451387</v>
      </c>
      <c r="E1937" s="125">
        <f>B1937/(B1937+Overview!$F$22)</f>
        <v>0.58823529411764708</v>
      </c>
      <c r="F1937" s="118">
        <f>EXP(Overview!$F$21/Overview!$F$5-Overview!$F$21/('='!C1937+273.15))</f>
        <v>1.2060497570954571</v>
      </c>
      <c r="G1937" s="77">
        <f t="shared" si="183"/>
        <v>3.6700524963653218</v>
      </c>
      <c r="H1937" s="115">
        <f t="shared" si="184"/>
        <v>0.58823529411764708</v>
      </c>
      <c r="I1937" s="80">
        <f>IF((A1937-Overview!$F$43)/365=ROUND((A1937-Overview!$F$43)/365,0),I1936*0.05,I1936+U1936)</f>
        <v>9529.428525344063</v>
      </c>
      <c r="J1937" s="70">
        <f>IF(D1937&lt;Overview!$F$16,1,'='!G1937/Overview!$F$26)</f>
        <v>158.87673144438622</v>
      </c>
      <c r="K1937" s="71">
        <f>IF(D1937&lt;Overview!$F$17,'='!G1937/Overview!$F$26,Overview!$F$33)</f>
        <v>9.1428571428571423</v>
      </c>
      <c r="L1937" s="72">
        <f t="shared" si="185"/>
        <v>9.1428571428571423</v>
      </c>
      <c r="M1937" s="81">
        <f>MIN(1,Overview!$F$44*F1937*(G1937-Overview!$F$25)^2+0.2)</f>
        <v>1</v>
      </c>
      <c r="N1937" s="48">
        <f>L1937*F1937*Overview!$F$8</f>
        <v>0.12482270400293095</v>
      </c>
      <c r="O1937" s="48">
        <f>F1937*Overview!$F$6</f>
        <v>2.3686817229354781E-3</v>
      </c>
      <c r="P1937" s="122">
        <f>N1937*(H1937/G1937-(1+Overview!$F$35/'='!G1937)/(Overview!$F$37*Overview!$F$33))/('='!H1937+Overview!$F$36)</f>
        <v>1.7360746228800699E-4</v>
      </c>
      <c r="Q1937" s="128">
        <f>(N1937/G1937-P1937)*H1937*Overview!$F$29*'='!G1937^3</f>
        <v>890.76860063017807</v>
      </c>
      <c r="R1937" s="57">
        <f t="shared" si="180"/>
        <v>0</v>
      </c>
      <c r="S1937" s="58">
        <f t="shared" si="181"/>
        <v>2.1238283345258286E-4</v>
      </c>
      <c r="T1937" s="58">
        <f>IF(D1937&lt;Overview!$F$18,(1-Overview!$F$9)*'='!Q1937-'='!D1937*'='!O1937,0)</f>
        <v>0</v>
      </c>
      <c r="U1937" s="54">
        <f>IF(D1937&gt;=Overview!$F$18,(1-Overview!$F$9)*'='!Q1937-Overview!$F$18*'='!O1937,0)</f>
        <v>75.473991240559343</v>
      </c>
      <c r="V1937" s="2"/>
      <c r="W1937" s="112">
        <f>G1937/Overview!$F$19</f>
        <v>5.4186512569988512</v>
      </c>
      <c r="X1937" s="60">
        <f>G1937^3*(1+H1937*Overview!$F$38)</f>
        <v>62.143371821566198</v>
      </c>
      <c r="Y1937" s="61">
        <f>G1937^3*Overview!$F$42*(1+Overview!$F$38*H1937)+I1937*Overview!$F$39/Overview!$F$40</f>
        <v>6.0070004489513629</v>
      </c>
    </row>
    <row r="1938" spans="1:25">
      <c r="A1938" s="34">
        <v>1935</v>
      </c>
      <c r="B1938">
        <v>1</v>
      </c>
      <c r="C1938">
        <v>24</v>
      </c>
      <c r="D1938" s="149">
        <f t="shared" si="182"/>
        <v>178.09744310451387</v>
      </c>
      <c r="E1938" s="125">
        <f>B1938/(B1938+Overview!$F$22)</f>
        <v>0.58823529411764708</v>
      </c>
      <c r="F1938" s="118">
        <f>EXP(Overview!$F$21/Overview!$F$5-Overview!$F$21/('='!C1938+273.15))</f>
        <v>1.2060497570954571</v>
      </c>
      <c r="G1938" s="77">
        <f t="shared" si="183"/>
        <v>3.6702648791987742</v>
      </c>
      <c r="H1938" s="115">
        <f t="shared" si="184"/>
        <v>0.58823529411764708</v>
      </c>
      <c r="I1938" s="80">
        <f>IF((A1938-Overview!$F$43)/365=ROUND((A1938-Overview!$F$43)/365,0),I1937*0.05,I1937+U1937)</f>
        <v>9604.9025165846215</v>
      </c>
      <c r="J1938" s="70">
        <f>IF(D1938&lt;Overview!$F$16,1,'='!G1938/Overview!$F$26)</f>
        <v>158.88592550644046</v>
      </c>
      <c r="K1938" s="71">
        <f>IF(D1938&lt;Overview!$F$17,'='!G1938/Overview!$F$26,Overview!$F$33)</f>
        <v>9.1428571428571423</v>
      </c>
      <c r="L1938" s="72">
        <f t="shared" si="185"/>
        <v>9.1428571428571423</v>
      </c>
      <c r="M1938" s="81">
        <f>MIN(1,Overview!$F$44*F1938*(G1938-Overview!$F$25)^2+0.2)</f>
        <v>1</v>
      </c>
      <c r="N1938" s="48">
        <f>L1938*F1938*Overview!$F$8</f>
        <v>0.12482270400293095</v>
      </c>
      <c r="O1938" s="48">
        <f>F1938*Overview!$F$6</f>
        <v>2.3686817229354781E-3</v>
      </c>
      <c r="P1938" s="122">
        <f>N1938*(H1938/G1938-(1+Overview!$F$35/'='!G1938)/(Overview!$F$37*Overview!$F$33))/('='!H1938+Overview!$F$36)</f>
        <v>1.7326940309952629E-4</v>
      </c>
      <c r="Q1938" s="128">
        <f>(N1938/G1938-P1938)*H1938*Overview!$F$29*'='!G1938^3</f>
        <v>890.88033606660827</v>
      </c>
      <c r="R1938" s="57">
        <f t="shared" si="180"/>
        <v>0</v>
      </c>
      <c r="S1938" s="58">
        <f t="shared" si="181"/>
        <v>2.1198153494530886E-4</v>
      </c>
      <c r="T1938" s="58">
        <f>IF(D1938&lt;Overview!$F$18,(1-Overview!$F$9)*'='!Q1938-'='!D1938*'='!O1938,0)</f>
        <v>0</v>
      </c>
      <c r="U1938" s="54">
        <f>IF(D1938&gt;=Overview!$F$18,(1-Overview!$F$9)*'='!Q1938-Overview!$F$18*'='!O1938,0)</f>
        <v>75.483511099743197</v>
      </c>
      <c r="V1938" s="2"/>
      <c r="W1938" s="112">
        <f>G1938/Overview!$F$19</f>
        <v>5.4189648297634347</v>
      </c>
      <c r="X1938" s="60">
        <f>G1938^3*(1+H1938*Overview!$F$38)</f>
        <v>62.154160998982633</v>
      </c>
      <c r="Y1938" s="61">
        <f>G1938^3*Overview!$F$42*(1+Overview!$F$38*H1938)+I1938*Overview!$F$39/Overview!$F$40</f>
        <v>6.011251162901841</v>
      </c>
    </row>
    <row r="1939" spans="1:25">
      <c r="A1939" s="34">
        <v>1936</v>
      </c>
      <c r="B1939">
        <v>1</v>
      </c>
      <c r="C1939">
        <v>24</v>
      </c>
      <c r="D1939" s="149">
        <f t="shared" si="182"/>
        <v>178.09744310451387</v>
      </c>
      <c r="E1939" s="125">
        <f>B1939/(B1939+Overview!$F$22)</f>
        <v>0.58823529411764708</v>
      </c>
      <c r="F1939" s="118">
        <f>EXP(Overview!$F$21/Overview!$F$5-Overview!$F$21/('='!C1939+273.15))</f>
        <v>1.2060497570954571</v>
      </c>
      <c r="G1939" s="77">
        <f t="shared" si="183"/>
        <v>3.6704768607337197</v>
      </c>
      <c r="H1939" s="115">
        <f t="shared" si="184"/>
        <v>0.58823529411764708</v>
      </c>
      <c r="I1939" s="80">
        <f>IF((A1939-Overview!$F$43)/365=ROUND((A1939-Overview!$F$43)/365,0),I1938*0.05,I1938+U1938)</f>
        <v>9680.3860276843643</v>
      </c>
      <c r="J1939" s="70">
        <f>IF(D1939&lt;Overview!$F$16,1,'='!G1939/Overview!$F$26)</f>
        <v>158.89510219626493</v>
      </c>
      <c r="K1939" s="71">
        <f>IF(D1939&lt;Overview!$F$17,'='!G1939/Overview!$F$26,Overview!$F$33)</f>
        <v>9.1428571428571423</v>
      </c>
      <c r="L1939" s="72">
        <f t="shared" si="185"/>
        <v>9.1428571428571423</v>
      </c>
      <c r="M1939" s="81">
        <f>MIN(1,Overview!$F$44*F1939*(G1939-Overview!$F$25)^2+0.2)</f>
        <v>1</v>
      </c>
      <c r="N1939" s="48">
        <f>L1939*F1939*Overview!$F$8</f>
        <v>0.12482270400293095</v>
      </c>
      <c r="O1939" s="48">
        <f>F1939*Overview!$F$6</f>
        <v>2.3686817229354781E-3</v>
      </c>
      <c r="P1939" s="122">
        <f>N1939*(H1939/G1939-(1+Overview!$F$35/'='!G1939)/(Overview!$F$37*Overview!$F$33))/('='!H1939+Overview!$F$36)</f>
        <v>1.7293202168676449E-4</v>
      </c>
      <c r="Q1939" s="128">
        <f>(N1939/G1939-P1939)*H1939*Overview!$F$29*'='!G1939^3</f>
        <v>890.99186832091789</v>
      </c>
      <c r="R1939" s="57">
        <f t="shared" si="180"/>
        <v>0</v>
      </c>
      <c r="S1939" s="58">
        <f t="shared" si="181"/>
        <v>2.1158099469372361E-4</v>
      </c>
      <c r="T1939" s="58">
        <f>IF(D1939&lt;Overview!$F$18,(1-Overview!$F$9)*'='!Q1939-'='!D1939*'='!O1939,0)</f>
        <v>0</v>
      </c>
      <c r="U1939" s="54">
        <f>IF(D1939&gt;=Overview!$F$18,(1-Overview!$F$9)*'='!Q1939-Overview!$F$18*'='!O1939,0)</f>
        <v>75.493013647810386</v>
      </c>
      <c r="V1939" s="2"/>
      <c r="W1939" s="112">
        <f>G1939/Overview!$F$19</f>
        <v>5.4192778100305912</v>
      </c>
      <c r="X1939" s="60">
        <f>G1939^3*(1+H1939*Overview!$F$38)</f>
        <v>62.164931035374394</v>
      </c>
      <c r="Y1939" s="61">
        <f>G1939^3*Overview!$F$42*(1+Overview!$F$38*H1939)+I1939*Overview!$F$39/Overview!$F$40</f>
        <v>6.0155005678412525</v>
      </c>
    </row>
    <row r="1940" spans="1:25">
      <c r="A1940" s="34">
        <v>1937</v>
      </c>
      <c r="B1940">
        <v>1</v>
      </c>
      <c r="C1940">
        <v>24</v>
      </c>
      <c r="D1940" s="149">
        <f t="shared" si="182"/>
        <v>178.09744310451387</v>
      </c>
      <c r="E1940" s="125">
        <f>B1940/(B1940+Overview!$F$22)</f>
        <v>0.58823529411764708</v>
      </c>
      <c r="F1940" s="118">
        <f>EXP(Overview!$F$21/Overview!$F$5-Overview!$F$21/('='!C1940+273.15))</f>
        <v>1.2060497570954571</v>
      </c>
      <c r="G1940" s="77">
        <f t="shared" si="183"/>
        <v>3.6706884417284136</v>
      </c>
      <c r="H1940" s="115">
        <f t="shared" si="184"/>
        <v>0.58823529411764708</v>
      </c>
      <c r="I1940" s="80">
        <f>IF((A1940-Overview!$F$43)/365=ROUND((A1940-Overview!$F$43)/365,0),I1939*0.05,I1939+U1939)</f>
        <v>9755.8790413321749</v>
      </c>
      <c r="J1940" s="70">
        <f>IF(D1940&lt;Overview!$F$16,1,'='!G1940/Overview!$F$26)</f>
        <v>158.90426154668458</v>
      </c>
      <c r="K1940" s="71">
        <f>IF(D1940&lt;Overview!$F$17,'='!G1940/Overview!$F$26,Overview!$F$33)</f>
        <v>9.1428571428571423</v>
      </c>
      <c r="L1940" s="72">
        <f t="shared" si="185"/>
        <v>9.1428571428571423</v>
      </c>
      <c r="M1940" s="81">
        <f>MIN(1,Overview!$F$44*F1940*(G1940-Overview!$F$25)^2+0.2)</f>
        <v>1</v>
      </c>
      <c r="N1940" s="48">
        <f>L1940*F1940*Overview!$F$8</f>
        <v>0.12482270400293095</v>
      </c>
      <c r="O1940" s="48">
        <f>F1940*Overview!$F$6</f>
        <v>2.3686817229354781E-3</v>
      </c>
      <c r="P1940" s="122">
        <f>N1940*(H1940/G1940-(1+Overview!$F$35/'='!G1940)/(Overview!$F$37*Overview!$F$33))/('='!H1940+Overview!$F$36)</f>
        <v>1.7259531661504521E-4</v>
      </c>
      <c r="Q1940" s="128">
        <f>(N1940/G1940-P1940)*H1940*Overview!$F$29*'='!G1940^3</f>
        <v>891.10319774720472</v>
      </c>
      <c r="R1940" s="57">
        <f t="shared" si="180"/>
        <v>0</v>
      </c>
      <c r="S1940" s="58">
        <f t="shared" si="181"/>
        <v>2.1118121126510083E-4</v>
      </c>
      <c r="T1940" s="58">
        <f>IF(D1940&lt;Overview!$F$18,(1-Overview!$F$9)*'='!Q1940-'='!D1940*'='!O1940,0)</f>
        <v>0</v>
      </c>
      <c r="U1940" s="54">
        <f>IF(D1940&gt;=Overview!$F$18,(1-Overview!$F$9)*'='!Q1940-Overview!$F$18*'='!O1940,0)</f>
        <v>75.502498914930015</v>
      </c>
      <c r="V1940" s="2"/>
      <c r="W1940" s="112">
        <f>G1940/Overview!$F$19</f>
        <v>5.4195901989198489</v>
      </c>
      <c r="X1940" s="60">
        <f>G1940^3*(1+H1940*Overview!$F$38)</f>
        <v>62.175681962279064</v>
      </c>
      <c r="Y1940" s="61">
        <f>G1940^3*Overview!$F$42*(1+Overview!$F$38*H1940)+I1940*Overview!$F$39/Overview!$F$40</f>
        <v>6.0197486658557313</v>
      </c>
    </row>
    <row r="1941" spans="1:25">
      <c r="A1941" s="34">
        <v>1938</v>
      </c>
      <c r="B1941">
        <v>1</v>
      </c>
      <c r="C1941">
        <v>24</v>
      </c>
      <c r="D1941" s="149">
        <f t="shared" si="182"/>
        <v>178.09744310451387</v>
      </c>
      <c r="E1941" s="125">
        <f>B1941/(B1941+Overview!$F$22)</f>
        <v>0.58823529411764708</v>
      </c>
      <c r="F1941" s="118">
        <f>EXP(Overview!$F$21/Overview!$F$5-Overview!$F$21/('='!C1941+273.15))</f>
        <v>1.2060497570954571</v>
      </c>
      <c r="G1941" s="77">
        <f t="shared" si="183"/>
        <v>3.6708996229396789</v>
      </c>
      <c r="H1941" s="115">
        <f t="shared" si="184"/>
        <v>0.58823529411764708</v>
      </c>
      <c r="I1941" s="80">
        <f>IF((A1941-Overview!$F$43)/365=ROUND((A1941-Overview!$F$43)/365,0),I1940*0.05,I1940+U1940)</f>
        <v>9831.3815402471046</v>
      </c>
      <c r="J1941" s="70">
        <f>IF(D1941&lt;Overview!$F$16,1,'='!G1941/Overview!$F$26)</f>
        <v>158.91340359046231</v>
      </c>
      <c r="K1941" s="71">
        <f>IF(D1941&lt;Overview!$F$17,'='!G1941/Overview!$F$26,Overview!$F$33)</f>
        <v>9.1428571428571423</v>
      </c>
      <c r="L1941" s="72">
        <f t="shared" si="185"/>
        <v>9.1428571428571423</v>
      </c>
      <c r="M1941" s="81">
        <f>MIN(1,Overview!$F$44*F1941*(G1941-Overview!$F$25)^2+0.2)</f>
        <v>1</v>
      </c>
      <c r="N1941" s="48">
        <f>L1941*F1941*Overview!$F$8</f>
        <v>0.12482270400293095</v>
      </c>
      <c r="O1941" s="48">
        <f>F1941*Overview!$F$6</f>
        <v>2.3686817229354781E-3</v>
      </c>
      <c r="P1941" s="122">
        <f>N1941*(H1941/G1941-(1+Overview!$F$35/'='!G1941)/(Overview!$F$37*Overview!$F$33))/('='!H1941+Overview!$F$36)</f>
        <v>1.7225928645302159E-4</v>
      </c>
      <c r="Q1941" s="128">
        <f>(N1941/G1941-P1941)*H1941*Overview!$F$29*'='!G1941^3</f>
        <v>891.21432469901106</v>
      </c>
      <c r="R1941" s="57">
        <f t="shared" si="180"/>
        <v>0</v>
      </c>
      <c r="S1941" s="58">
        <f t="shared" si="181"/>
        <v>2.1078218322941836E-4</v>
      </c>
      <c r="T1941" s="58">
        <f>IF(D1941&lt;Overview!$F$18,(1-Overview!$F$9)*'='!Q1941-'='!D1941*'='!O1941,0)</f>
        <v>0</v>
      </c>
      <c r="U1941" s="54">
        <f>IF(D1941&gt;=Overview!$F$18,(1-Overview!$F$9)*'='!Q1941-Overview!$F$18*'='!O1941,0)</f>
        <v>75.511966931223924</v>
      </c>
      <c r="V1941" s="2"/>
      <c r="W1941" s="112">
        <f>G1941/Overview!$F$19</f>
        <v>5.4199019975486173</v>
      </c>
      <c r="X1941" s="60">
        <f>G1941^3*(1+H1941*Overview!$F$38)</f>
        <v>62.18641381119172</v>
      </c>
      <c r="Y1941" s="61">
        <f>G1941^3*Overview!$F$42*(1+Overview!$F$38*H1941)+I1941*Overview!$F$39/Overview!$F$40</f>
        <v>6.0239954590289004</v>
      </c>
    </row>
    <row r="1942" spans="1:25">
      <c r="A1942" s="34">
        <v>1939</v>
      </c>
      <c r="B1942">
        <v>1</v>
      </c>
      <c r="C1942">
        <v>24</v>
      </c>
      <c r="D1942" s="149">
        <f t="shared" si="182"/>
        <v>178.09744310451387</v>
      </c>
      <c r="E1942" s="125">
        <f>B1942/(B1942+Overview!$F$22)</f>
        <v>0.58823529411764708</v>
      </c>
      <c r="F1942" s="118">
        <f>EXP(Overview!$F$21/Overview!$F$5-Overview!$F$21/('='!C1942+273.15))</f>
        <v>1.2060497570954571</v>
      </c>
      <c r="G1942" s="77">
        <f t="shared" si="183"/>
        <v>3.6711104051229082</v>
      </c>
      <c r="H1942" s="115">
        <f t="shared" si="184"/>
        <v>0.58823529411764708</v>
      </c>
      <c r="I1942" s="80">
        <f>IF((A1942-Overview!$F$43)/365=ROUND((A1942-Overview!$F$43)/365,0),I1941*0.05,I1941+U1941)</f>
        <v>9906.8935071783289</v>
      </c>
      <c r="J1942" s="70">
        <f>IF(D1942&lt;Overview!$F$16,1,'='!G1942/Overview!$F$26)</f>
        <v>158.92252836029905</v>
      </c>
      <c r="K1942" s="71">
        <f>IF(D1942&lt;Overview!$F$17,'='!G1942/Overview!$F$26,Overview!$F$33)</f>
        <v>9.1428571428571423</v>
      </c>
      <c r="L1942" s="72">
        <f t="shared" si="185"/>
        <v>9.1428571428571423</v>
      </c>
      <c r="M1942" s="81">
        <f>MIN(1,Overview!$F$44*F1942*(G1942-Overview!$F$25)^2+0.2)</f>
        <v>1</v>
      </c>
      <c r="N1942" s="48">
        <f>L1942*F1942*Overview!$F$8</f>
        <v>0.12482270400293095</v>
      </c>
      <c r="O1942" s="48">
        <f>F1942*Overview!$F$6</f>
        <v>2.3686817229354781E-3</v>
      </c>
      <c r="P1942" s="122">
        <f>N1942*(H1942/G1942-(1+Overview!$F$35/'='!G1942)/(Overview!$F$37*Overview!$F$33))/('='!H1942+Overview!$F$36)</f>
        <v>1.7192392977267203E-4</v>
      </c>
      <c r="Q1942" s="128">
        <f>(N1942/G1942-P1942)*H1942*Overview!$F$29*'='!G1942^3</f>
        <v>891.32524952932113</v>
      </c>
      <c r="R1942" s="57">
        <f t="shared" si="180"/>
        <v>0</v>
      </c>
      <c r="S1942" s="58">
        <f t="shared" si="181"/>
        <v>2.1038390915935879E-4</v>
      </c>
      <c r="T1942" s="58">
        <f>IF(D1942&lt;Overview!$F$18,(1-Overview!$F$9)*'='!Q1942-'='!D1942*'='!O1942,0)</f>
        <v>0</v>
      </c>
      <c r="U1942" s="54">
        <f>IF(D1942&gt;=Overview!$F$18,(1-Overview!$F$9)*'='!Q1942-Overview!$F$18*'='!O1942,0)</f>
        <v>75.52141772676633</v>
      </c>
      <c r="V1942" s="2"/>
      <c r="W1942" s="112">
        <f>G1942/Overview!$F$19</f>
        <v>5.4202132070321989</v>
      </c>
      <c r="X1942" s="60">
        <f>G1942^3*(1+H1942*Overview!$F$38)</f>
        <v>62.197126613564926</v>
      </c>
      <c r="Y1942" s="61">
        <f>G1942^3*Overview!$F$42*(1+Overview!$F$38*H1942)+I1942*Overview!$F$39/Overview!$F$40</f>
        <v>6.0282409494418649</v>
      </c>
    </row>
    <row r="1943" spans="1:25">
      <c r="A1943" s="34">
        <v>1940</v>
      </c>
      <c r="B1943">
        <v>1</v>
      </c>
      <c r="C1943">
        <v>24</v>
      </c>
      <c r="D1943" s="149">
        <f t="shared" si="182"/>
        <v>178.09744310451387</v>
      </c>
      <c r="E1943" s="125">
        <f>B1943/(B1943+Overview!$F$22)</f>
        <v>0.58823529411764708</v>
      </c>
      <c r="F1943" s="118">
        <f>EXP(Overview!$F$21/Overview!$F$5-Overview!$F$21/('='!C1943+273.15))</f>
        <v>1.2060497570954571</v>
      </c>
      <c r="G1943" s="77">
        <f t="shared" si="183"/>
        <v>3.6713207890320674</v>
      </c>
      <c r="H1943" s="115">
        <f t="shared" si="184"/>
        <v>0.58823529411764708</v>
      </c>
      <c r="I1943" s="80">
        <f>IF((A1943-Overview!$F$43)/365=ROUND((A1943-Overview!$F$43)/365,0),I1942*0.05,I1942+U1942)</f>
        <v>9982.4149249050952</v>
      </c>
      <c r="J1943" s="70">
        <f>IF(D1943&lt;Overview!$F$16,1,'='!G1943/Overview!$F$26)</f>
        <v>158.93163588883408</v>
      </c>
      <c r="K1943" s="71">
        <f>IF(D1943&lt;Overview!$F$17,'='!G1943/Overview!$F$26,Overview!$F$33)</f>
        <v>9.1428571428571423</v>
      </c>
      <c r="L1943" s="72">
        <f t="shared" si="185"/>
        <v>9.1428571428571423</v>
      </c>
      <c r="M1943" s="81">
        <f>MIN(1,Overview!$F$44*F1943*(G1943-Overview!$F$25)^2+0.2)</f>
        <v>1</v>
      </c>
      <c r="N1943" s="48">
        <f>L1943*F1943*Overview!$F$8</f>
        <v>0.12482270400293095</v>
      </c>
      <c r="O1943" s="48">
        <f>F1943*Overview!$F$6</f>
        <v>2.3686817229354781E-3</v>
      </c>
      <c r="P1943" s="122">
        <f>N1943*(H1943/G1943-(1+Overview!$F$35/'='!G1943)/(Overview!$F$37*Overview!$F$33))/('='!H1943+Overview!$F$36)</f>
        <v>1.715892451492863E-4</v>
      </c>
      <c r="Q1943" s="128">
        <f>(N1943/G1943-P1943)*H1943*Overview!$F$29*'='!G1943^3</f>
        <v>891.43597259056332</v>
      </c>
      <c r="R1943" s="57">
        <f t="shared" si="180"/>
        <v>0</v>
      </c>
      <c r="S1943" s="58">
        <f t="shared" si="181"/>
        <v>2.099863876302982E-4</v>
      </c>
      <c r="T1943" s="58">
        <f>IF(D1943&lt;Overview!$F$18,(1-Overview!$F$9)*'='!Q1943-'='!D1943*'='!O1943,0)</f>
        <v>0</v>
      </c>
      <c r="U1943" s="54">
        <f>IF(D1943&gt;=Overview!$F$18,(1-Overview!$F$9)*'='!Q1943-Overview!$F$18*'='!O1943,0)</f>
        <v>75.530851331584174</v>
      </c>
      <c r="V1943" s="2"/>
      <c r="W1943" s="112">
        <f>G1943/Overview!$F$19</f>
        <v>5.4205238284837849</v>
      </c>
      <c r="X1943" s="60">
        <f>G1943^3*(1+H1943*Overview!$F$38)</f>
        <v>62.207820400808785</v>
      </c>
      <c r="Y1943" s="61">
        <f>G1943^3*Overview!$F$42*(1+Overview!$F$38*H1943)+I1943*Overview!$F$39/Overview!$F$40</f>
        <v>6.0324851391732111</v>
      </c>
    </row>
    <row r="1944" spans="1:25">
      <c r="A1944" s="34">
        <v>1941</v>
      </c>
      <c r="B1944">
        <v>1</v>
      </c>
      <c r="C1944">
        <v>24</v>
      </c>
      <c r="D1944" s="149">
        <f t="shared" si="182"/>
        <v>178.09744310451387</v>
      </c>
      <c r="E1944" s="125">
        <f>B1944/(B1944+Overview!$F$22)</f>
        <v>0.58823529411764708</v>
      </c>
      <c r="F1944" s="118">
        <f>EXP(Overview!$F$21/Overview!$F$5-Overview!$F$21/('='!C1944+273.15))</f>
        <v>1.2060497570954571</v>
      </c>
      <c r="G1944" s="77">
        <f t="shared" si="183"/>
        <v>3.6715307754196975</v>
      </c>
      <c r="H1944" s="115">
        <f t="shared" si="184"/>
        <v>0.58823529411764708</v>
      </c>
      <c r="I1944" s="80">
        <f>IF((A1944-Overview!$F$43)/365=ROUND((A1944-Overview!$F$43)/365,0),I1943*0.05,I1943+U1943)</f>
        <v>10057.94577623668</v>
      </c>
      <c r="J1944" s="70">
        <f>IF(D1944&lt;Overview!$F$16,1,'='!G1944/Overview!$F$26)</f>
        <v>158.94072620864492</v>
      </c>
      <c r="K1944" s="71">
        <f>IF(D1944&lt;Overview!$F$17,'='!G1944/Overview!$F$26,Overview!$F$33)</f>
        <v>9.1428571428571423</v>
      </c>
      <c r="L1944" s="72">
        <f t="shared" si="185"/>
        <v>9.1428571428571423</v>
      </c>
      <c r="M1944" s="81">
        <f>MIN(1,Overview!$F$44*F1944*(G1944-Overview!$F$25)^2+0.2)</f>
        <v>1</v>
      </c>
      <c r="N1944" s="48">
        <f>L1944*F1944*Overview!$F$8</f>
        <v>0.12482270400293095</v>
      </c>
      <c r="O1944" s="48">
        <f>F1944*Overview!$F$6</f>
        <v>2.3686817229354781E-3</v>
      </c>
      <c r="P1944" s="122">
        <f>N1944*(H1944/G1944-(1+Overview!$F$35/'='!G1944)/(Overview!$F$37*Overview!$F$33))/('='!H1944+Overview!$F$36)</f>
        <v>1.7125523116146225E-4</v>
      </c>
      <c r="Q1944" s="128">
        <f>(N1944/G1944-P1944)*H1944*Overview!$F$29*'='!G1944^3</f>
        <v>891.54649423461115</v>
      </c>
      <c r="R1944" s="57">
        <f t="shared" si="180"/>
        <v>0</v>
      </c>
      <c r="S1944" s="58">
        <f t="shared" si="181"/>
        <v>2.0958961722030768E-4</v>
      </c>
      <c r="T1944" s="58">
        <f>IF(D1944&lt;Overview!$F$18,(1-Overview!$F$9)*'='!Q1944-'='!D1944*'='!O1944,0)</f>
        <v>0</v>
      </c>
      <c r="U1944" s="54">
        <f>IF(D1944&gt;=Overview!$F$18,(1-Overview!$F$9)*'='!Q1944-Overview!$F$18*'='!O1944,0)</f>
        <v>75.540267775657043</v>
      </c>
      <c r="V1944" s="2"/>
      <c r="W1944" s="112">
        <f>G1944/Overview!$F$19</f>
        <v>5.4208338630144652</v>
      </c>
      <c r="X1944" s="60">
        <f>G1944^3*(1+H1944*Overview!$F$38)</f>
        <v>62.218495204290939</v>
      </c>
      <c r="Y1944" s="61">
        <f>G1944^3*Overview!$F$42*(1+Overview!$F$38*H1944)+I1944*Overview!$F$39/Overview!$F$40</f>
        <v>6.0367280302990141</v>
      </c>
    </row>
    <row r="1945" spans="1:25">
      <c r="A1945" s="34">
        <v>1942</v>
      </c>
      <c r="B1945">
        <v>1</v>
      </c>
      <c r="C1945">
        <v>24</v>
      </c>
      <c r="D1945" s="149">
        <f t="shared" si="182"/>
        <v>178.09744310451387</v>
      </c>
      <c r="E1945" s="125">
        <f>B1945/(B1945+Overview!$F$22)</f>
        <v>0.58823529411764708</v>
      </c>
      <c r="F1945" s="118">
        <f>EXP(Overview!$F$21/Overview!$F$5-Overview!$F$21/('='!C1945+273.15))</f>
        <v>1.2060497570954571</v>
      </c>
      <c r="G1945" s="77">
        <f t="shared" si="183"/>
        <v>3.6717403650369178</v>
      </c>
      <c r="H1945" s="115">
        <f t="shared" si="184"/>
        <v>0.58823529411764708</v>
      </c>
      <c r="I1945" s="80">
        <f>IF((A1945-Overview!$F$43)/365=ROUND((A1945-Overview!$F$43)/365,0),I1944*0.05,I1944+U1944)</f>
        <v>10133.486044012338</v>
      </c>
      <c r="J1945" s="70">
        <f>IF(D1945&lt;Overview!$F$16,1,'='!G1945/Overview!$F$26)</f>
        <v>158.94979935224754</v>
      </c>
      <c r="K1945" s="71">
        <f>IF(D1945&lt;Overview!$F$17,'='!G1945/Overview!$F$26,Overview!$F$33)</f>
        <v>9.1428571428571423</v>
      </c>
      <c r="L1945" s="72">
        <f t="shared" si="185"/>
        <v>9.1428571428571423</v>
      </c>
      <c r="M1945" s="81">
        <f>MIN(1,Overview!$F$44*F1945*(G1945-Overview!$F$25)^2+0.2)</f>
        <v>1</v>
      </c>
      <c r="N1945" s="48">
        <f>L1945*F1945*Overview!$F$8</f>
        <v>0.12482270400293095</v>
      </c>
      <c r="O1945" s="48">
        <f>F1945*Overview!$F$6</f>
        <v>2.3686817229354781E-3</v>
      </c>
      <c r="P1945" s="122">
        <f>N1945*(H1945/G1945-(1+Overview!$F$35/'='!G1945)/(Overview!$F$37*Overview!$F$33))/('='!H1945+Overview!$F$36)</f>
        <v>1.7092188639109278E-4</v>
      </c>
      <c r="Q1945" s="128">
        <f>(N1945/G1945-P1945)*H1945*Overview!$F$29*'='!G1945^3</f>
        <v>891.65681481278216</v>
      </c>
      <c r="R1945" s="57">
        <f t="shared" si="180"/>
        <v>0</v>
      </c>
      <c r="S1945" s="58">
        <f t="shared" si="181"/>
        <v>2.0919359651014322E-4</v>
      </c>
      <c r="T1945" s="58">
        <f>IF(D1945&lt;Overview!$F$18,(1-Overview!$F$9)*'='!Q1945-'='!D1945*'='!O1945,0)</f>
        <v>0</v>
      </c>
      <c r="U1945" s="54">
        <f>IF(D1945&gt;=Overview!$F$18,(1-Overview!$F$9)*'='!Q1945-Overview!$F$18*'='!O1945,0)</f>
        <v>75.549667088917218</v>
      </c>
      <c r="V1945" s="2"/>
      <c r="W1945" s="112">
        <f>G1945/Overview!$F$19</f>
        <v>5.4211433117332319</v>
      </c>
      <c r="X1945" s="60">
        <f>G1945^3*(1+H1945*Overview!$F$38)</f>
        <v>62.229151055336594</v>
      </c>
      <c r="Y1945" s="61">
        <f>G1945^3*Overview!$F$42*(1+Overview!$F$38*H1945)+I1945*Overview!$F$39/Overview!$F$40</f>
        <v>6.0409696248928295</v>
      </c>
    </row>
    <row r="1946" spans="1:25">
      <c r="A1946" s="34">
        <v>1943</v>
      </c>
      <c r="B1946">
        <v>1</v>
      </c>
      <c r="C1946">
        <v>24</v>
      </c>
      <c r="D1946" s="149">
        <f t="shared" si="182"/>
        <v>178.09744310451387</v>
      </c>
      <c r="E1946" s="125">
        <f>B1946/(B1946+Overview!$F$22)</f>
        <v>0.58823529411764708</v>
      </c>
      <c r="F1946" s="118">
        <f>EXP(Overview!$F$21/Overview!$F$5-Overview!$F$21/('='!C1946+273.15))</f>
        <v>1.2060497570954571</v>
      </c>
      <c r="G1946" s="77">
        <f t="shared" si="183"/>
        <v>3.6719495586334281</v>
      </c>
      <c r="H1946" s="115">
        <f t="shared" si="184"/>
        <v>0.58823529411764708</v>
      </c>
      <c r="I1946" s="80">
        <f>IF((A1946-Overview!$F$43)/365=ROUND((A1946-Overview!$F$43)/365,0),I1945*0.05,I1945+U1945)</f>
        <v>10209.035711101254</v>
      </c>
      <c r="J1946" s="70">
        <f>IF(D1946&lt;Overview!$F$16,1,'='!G1946/Overview!$F$26)</f>
        <v>158.95885535209646</v>
      </c>
      <c r="K1946" s="71">
        <f>IF(D1946&lt;Overview!$F$17,'='!G1946/Overview!$F$26,Overview!$F$33)</f>
        <v>9.1428571428571423</v>
      </c>
      <c r="L1946" s="72">
        <f t="shared" si="185"/>
        <v>9.1428571428571423</v>
      </c>
      <c r="M1946" s="81">
        <f>MIN(1,Overview!$F$44*F1946*(G1946-Overview!$F$25)^2+0.2)</f>
        <v>1</v>
      </c>
      <c r="N1946" s="48">
        <f>L1946*F1946*Overview!$F$8</f>
        <v>0.12482270400293095</v>
      </c>
      <c r="O1946" s="48">
        <f>F1946*Overview!$F$6</f>
        <v>2.3686817229354781E-3</v>
      </c>
      <c r="P1946" s="122">
        <f>N1946*(H1946/G1946-(1+Overview!$F$35/'='!G1946)/(Overview!$F$37*Overview!$F$33))/('='!H1946+Overview!$F$36)</f>
        <v>1.7058920942335779E-4</v>
      </c>
      <c r="Q1946" s="128">
        <f>(N1946/G1946-P1946)*H1946*Overview!$F$29*'='!G1946^3</f>
        <v>891.76693467583982</v>
      </c>
      <c r="R1946" s="57">
        <f t="shared" si="180"/>
        <v>0</v>
      </c>
      <c r="S1946" s="58">
        <f t="shared" si="181"/>
        <v>2.0879832408324134E-4</v>
      </c>
      <c r="T1946" s="58">
        <f>IF(D1946&lt;Overview!$F$18,(1-Overview!$F$9)*'='!Q1946-'='!D1946*'='!O1946,0)</f>
        <v>0</v>
      </c>
      <c r="U1946" s="54">
        <f>IF(D1946&gt;=Overview!$F$18,(1-Overview!$F$9)*'='!Q1946-Overview!$F$18*'='!O1946,0)</f>
        <v>75.559049301249729</v>
      </c>
      <c r="V1946" s="2"/>
      <c r="W1946" s="112">
        <f>G1946/Overview!$F$19</f>
        <v>5.4214521757469774</v>
      </c>
      <c r="X1946" s="60">
        <f>G1946^3*(1+H1946*Overview!$F$38)</f>
        <v>62.239787985228517</v>
      </c>
      <c r="Y1946" s="61">
        <f>G1946^3*Overview!$F$42*(1+Overview!$F$38*H1946)+I1946*Overview!$F$39/Overview!$F$40</f>
        <v>6.0452099250256941</v>
      </c>
    </row>
    <row r="1947" spans="1:25">
      <c r="A1947" s="34">
        <v>1944</v>
      </c>
      <c r="B1947">
        <v>1</v>
      </c>
      <c r="C1947">
        <v>24</v>
      </c>
      <c r="D1947" s="149">
        <f t="shared" si="182"/>
        <v>178.09744310451387</v>
      </c>
      <c r="E1947" s="125">
        <f>B1947/(B1947+Overview!$F$22)</f>
        <v>0.58823529411764708</v>
      </c>
      <c r="F1947" s="118">
        <f>EXP(Overview!$F$21/Overview!$F$5-Overview!$F$21/('='!C1947+273.15))</f>
        <v>1.2060497570954571</v>
      </c>
      <c r="G1947" s="77">
        <f t="shared" si="183"/>
        <v>3.6721583569575111</v>
      </c>
      <c r="H1947" s="115">
        <f t="shared" si="184"/>
        <v>0.58823529411764708</v>
      </c>
      <c r="I1947" s="80">
        <f>IF((A1947-Overview!$F$43)/365=ROUND((A1947-Overview!$F$43)/365,0),I1946*0.05,I1946+U1946)</f>
        <v>10284.594760402504</v>
      </c>
      <c r="J1947" s="70">
        <f>IF(D1947&lt;Overview!$F$16,1,'='!G1947/Overview!$F$26)</f>
        <v>158.96789424058491</v>
      </c>
      <c r="K1947" s="71">
        <f>IF(D1947&lt;Overview!$F$17,'='!G1947/Overview!$F$26,Overview!$F$33)</f>
        <v>9.1428571428571423</v>
      </c>
      <c r="L1947" s="72">
        <f t="shared" si="185"/>
        <v>9.1428571428571423</v>
      </c>
      <c r="M1947" s="81">
        <f>MIN(1,Overview!$F$44*F1947*(G1947-Overview!$F$25)^2+0.2)</f>
        <v>1</v>
      </c>
      <c r="N1947" s="48">
        <f>L1947*F1947*Overview!$F$8</f>
        <v>0.12482270400293095</v>
      </c>
      <c r="O1947" s="48">
        <f>F1947*Overview!$F$6</f>
        <v>2.3686817229354781E-3</v>
      </c>
      <c r="P1947" s="122">
        <f>N1947*(H1947/G1947-(1+Overview!$F$35/'='!G1947)/(Overview!$F$37*Overview!$F$33))/('='!H1947+Overview!$F$36)</f>
        <v>1.7025719884672003E-4</v>
      </c>
      <c r="Q1947" s="128">
        <f>(N1947/G1947-P1947)*H1947*Overview!$F$29*'='!G1947^3</f>
        <v>891.87685417399462</v>
      </c>
      <c r="R1947" s="57">
        <f t="shared" si="180"/>
        <v>0</v>
      </c>
      <c r="S1947" s="58">
        <f t="shared" si="181"/>
        <v>2.0840379852571988E-4</v>
      </c>
      <c r="T1947" s="58">
        <f>IF(D1947&lt;Overview!$F$18,(1-Overview!$F$9)*'='!Q1947-'='!D1947*'='!O1947,0)</f>
        <v>0</v>
      </c>
      <c r="U1947" s="54">
        <f>IF(D1947&gt;=Overview!$F$18,(1-Overview!$F$9)*'='!Q1947-Overview!$F$18*'='!O1947,0)</f>
        <v>75.568414442492525</v>
      </c>
      <c r="V1947" s="2"/>
      <c r="W1947" s="112">
        <f>G1947/Overview!$F$19</f>
        <v>5.4217604561605066</v>
      </c>
      <c r="X1947" s="60">
        <f>G1947^3*(1+H1947*Overview!$F$38)</f>
        <v>62.250406025207049</v>
      </c>
      <c r="Y1947" s="61">
        <f>G1947^3*Overview!$F$42*(1+Overview!$F$38*H1947)+I1947*Overview!$F$39/Overview!$F$40</f>
        <v>6.0494489327661256</v>
      </c>
    </row>
    <row r="1948" spans="1:25">
      <c r="A1948" s="34">
        <v>1945</v>
      </c>
      <c r="B1948">
        <v>1</v>
      </c>
      <c r="C1948">
        <v>24</v>
      </c>
      <c r="D1948" s="149">
        <f t="shared" si="182"/>
        <v>178.09744310451387</v>
      </c>
      <c r="E1948" s="125">
        <f>B1948/(B1948+Overview!$F$22)</f>
        <v>0.58823529411764708</v>
      </c>
      <c r="F1948" s="118">
        <f>EXP(Overview!$F$21/Overview!$F$5-Overview!$F$21/('='!C1948+273.15))</f>
        <v>1.2060497570954571</v>
      </c>
      <c r="G1948" s="77">
        <f t="shared" si="183"/>
        <v>3.6723667607560371</v>
      </c>
      <c r="H1948" s="115">
        <f t="shared" si="184"/>
        <v>0.58823529411764708</v>
      </c>
      <c r="I1948" s="80">
        <f>IF((A1948-Overview!$F$43)/365=ROUND((A1948-Overview!$F$43)/365,0),I1947*0.05,I1947+U1947)</f>
        <v>10360.163174844996</v>
      </c>
      <c r="J1948" s="70">
        <f>IF(D1948&lt;Overview!$F$16,1,'='!G1948/Overview!$F$26)</f>
        <v>158.97691605004491</v>
      </c>
      <c r="K1948" s="71">
        <f>IF(D1948&lt;Overview!$F$17,'='!G1948/Overview!$F$26,Overview!$F$33)</f>
        <v>9.1428571428571423</v>
      </c>
      <c r="L1948" s="72">
        <f t="shared" si="185"/>
        <v>9.1428571428571423</v>
      </c>
      <c r="M1948" s="81">
        <f>MIN(1,Overview!$F$44*F1948*(G1948-Overview!$F$25)^2+0.2)</f>
        <v>1</v>
      </c>
      <c r="N1948" s="48">
        <f>L1948*F1948*Overview!$F$8</f>
        <v>0.12482270400293095</v>
      </c>
      <c r="O1948" s="48">
        <f>F1948*Overview!$F$6</f>
        <v>2.3686817229354781E-3</v>
      </c>
      <c r="P1948" s="122">
        <f>N1948*(H1948/G1948-(1+Overview!$F$35/'='!G1948)/(Overview!$F$37*Overview!$F$33))/('='!H1948+Overview!$F$36)</f>
        <v>1.6992585325290794E-4</v>
      </c>
      <c r="Q1948" s="128">
        <f>(N1948/G1948-P1948)*H1948*Overview!$F$29*'='!G1948^3</f>
        <v>891.98657365690315</v>
      </c>
      <c r="R1948" s="57">
        <f t="shared" si="180"/>
        <v>0</v>
      </c>
      <c r="S1948" s="58">
        <f t="shared" si="181"/>
        <v>2.0801001842636241E-4</v>
      </c>
      <c r="T1948" s="58">
        <f>IF(D1948&lt;Overview!$F$18,(1-Overview!$F$9)*'='!Q1948-'='!D1948*'='!O1948,0)</f>
        <v>0</v>
      </c>
      <c r="U1948" s="54">
        <f>IF(D1948&gt;=Overview!$F$18,(1-Overview!$F$9)*'='!Q1948-Overview!$F$18*'='!O1948,0)</f>
        <v>75.577762542436332</v>
      </c>
      <c r="V1948" s="2"/>
      <c r="W1948" s="112">
        <f>G1948/Overview!$F$19</f>
        <v>5.422068154076535</v>
      </c>
      <c r="X1948" s="60">
        <f>G1948^3*(1+H1948*Overview!$F$38)</f>
        <v>62.261005206470195</v>
      </c>
      <c r="Y1948" s="61">
        <f>G1948^3*Overview!$F$42*(1+Overview!$F$38*H1948)+I1948*Overview!$F$39/Overview!$F$40</f>
        <v>6.0536866501801265</v>
      </c>
    </row>
    <row r="1949" spans="1:25">
      <c r="A1949" s="34">
        <v>1946</v>
      </c>
      <c r="B1949">
        <v>1</v>
      </c>
      <c r="C1949">
        <v>24</v>
      </c>
      <c r="D1949" s="149">
        <f t="shared" si="182"/>
        <v>178.09744310451387</v>
      </c>
      <c r="E1949" s="125">
        <f>B1949/(B1949+Overview!$F$22)</f>
        <v>0.58823529411764708</v>
      </c>
      <c r="F1949" s="118">
        <f>EXP(Overview!$F$21/Overview!$F$5-Overview!$F$21/('='!C1949+273.15))</f>
        <v>1.2060497570954571</v>
      </c>
      <c r="G1949" s="77">
        <f t="shared" si="183"/>
        <v>3.6725747707744634</v>
      </c>
      <c r="H1949" s="115">
        <f t="shared" si="184"/>
        <v>0.58823529411764708</v>
      </c>
      <c r="I1949" s="80">
        <f>IF((A1949-Overview!$F$43)/365=ROUND((A1949-Overview!$F$43)/365,0),I1948*0.05,I1948+U1948)</f>
        <v>10435.740937387432</v>
      </c>
      <c r="J1949" s="70">
        <f>IF(D1949&lt;Overview!$F$16,1,'='!G1949/Overview!$F$26)</f>
        <v>158.98592081274734</v>
      </c>
      <c r="K1949" s="71">
        <f>IF(D1949&lt;Overview!$F$17,'='!G1949/Overview!$F$26,Overview!$F$33)</f>
        <v>9.1428571428571423</v>
      </c>
      <c r="L1949" s="72">
        <f t="shared" si="185"/>
        <v>9.1428571428571423</v>
      </c>
      <c r="M1949" s="81">
        <f>MIN(1,Overview!$F$44*F1949*(G1949-Overview!$F$25)^2+0.2)</f>
        <v>1</v>
      </c>
      <c r="N1949" s="48">
        <f>L1949*F1949*Overview!$F$8</f>
        <v>0.12482270400293095</v>
      </c>
      <c r="O1949" s="48">
        <f>F1949*Overview!$F$6</f>
        <v>2.3686817229354781E-3</v>
      </c>
      <c r="P1949" s="122">
        <f>N1949*(H1949/G1949-(1+Overview!$F$35/'='!G1949)/(Overview!$F$37*Overview!$F$33))/('='!H1949+Overview!$F$36)</f>
        <v>1.6959517123691471E-4</v>
      </c>
      <c r="Q1949" s="128">
        <f>(N1949/G1949-P1949)*H1949*Overview!$F$29*'='!G1949^3</f>
        <v>892.09609347367029</v>
      </c>
      <c r="R1949" s="57">
        <f t="shared" si="180"/>
        <v>0</v>
      </c>
      <c r="S1949" s="58">
        <f t="shared" si="181"/>
        <v>2.0761698237662263E-4</v>
      </c>
      <c r="T1949" s="58">
        <f>IF(D1949&lt;Overview!$F$18,(1-Overview!$F$9)*'='!Q1949-'='!D1949*'='!O1949,0)</f>
        <v>0</v>
      </c>
      <c r="U1949" s="54">
        <f>IF(D1949&gt;=Overview!$F$18,(1-Overview!$F$9)*'='!Q1949-Overview!$F$18*'='!O1949,0)</f>
        <v>75.587093630824882</v>
      </c>
      <c r="V1949" s="2"/>
      <c r="W1949" s="112">
        <f>G1949/Overview!$F$19</f>
        <v>5.422375270595694</v>
      </c>
      <c r="X1949" s="60">
        <f>G1949^3*(1+H1949*Overview!$F$38)</f>
        <v>62.271585560173534</v>
      </c>
      <c r="Y1949" s="61">
        <f>G1949^3*Overview!$F$42*(1+Overview!$F$38*H1949)+I1949*Overview!$F$39/Overview!$F$40</f>
        <v>6.0579230793311805</v>
      </c>
    </row>
    <row r="1950" spans="1:25">
      <c r="A1950" s="34">
        <v>1947</v>
      </c>
      <c r="B1950">
        <v>1</v>
      </c>
      <c r="C1950">
        <v>24</v>
      </c>
      <c r="D1950" s="149">
        <f t="shared" si="182"/>
        <v>178.09744310451387</v>
      </c>
      <c r="E1950" s="125">
        <f>B1950/(B1950+Overview!$F$22)</f>
        <v>0.58823529411764708</v>
      </c>
      <c r="F1950" s="118">
        <f>EXP(Overview!$F$21/Overview!$F$5-Overview!$F$21/('='!C1950+273.15))</f>
        <v>1.2060497570954571</v>
      </c>
      <c r="G1950" s="77">
        <f t="shared" si="183"/>
        <v>3.6727823877568402</v>
      </c>
      <c r="H1950" s="115">
        <f t="shared" si="184"/>
        <v>0.58823529411764708</v>
      </c>
      <c r="I1950" s="80">
        <f>IF((A1950-Overview!$F$43)/365=ROUND((A1950-Overview!$F$43)/365,0),I1949*0.05,I1949+U1949)</f>
        <v>10511.328031018258</v>
      </c>
      <c r="J1950" s="70">
        <f>IF(D1950&lt;Overview!$F$16,1,'='!G1950/Overview!$F$26)</f>
        <v>158.99490856090219</v>
      </c>
      <c r="K1950" s="71">
        <f>IF(D1950&lt;Overview!$F$17,'='!G1950/Overview!$F$26,Overview!$F$33)</f>
        <v>9.1428571428571423</v>
      </c>
      <c r="L1950" s="72">
        <f t="shared" si="185"/>
        <v>9.1428571428571423</v>
      </c>
      <c r="M1950" s="81">
        <f>MIN(1,Overview!$F$44*F1950*(G1950-Overview!$F$25)^2+0.2)</f>
        <v>1</v>
      </c>
      <c r="N1950" s="48">
        <f>L1950*F1950*Overview!$F$8</f>
        <v>0.12482270400293095</v>
      </c>
      <c r="O1950" s="48">
        <f>F1950*Overview!$F$6</f>
        <v>2.3686817229354781E-3</v>
      </c>
      <c r="P1950" s="122">
        <f>N1950*(H1950/G1950-(1+Overview!$F$35/'='!G1950)/(Overview!$F$37*Overview!$F$33))/('='!H1950+Overview!$F$36)</f>
        <v>1.6926515139698592E-4</v>
      </c>
      <c r="Q1950" s="128">
        <f>(N1950/G1950-P1950)*H1950*Overview!$F$29*'='!G1950^3</f>
        <v>892.20541397284876</v>
      </c>
      <c r="R1950" s="57">
        <f t="shared" si="180"/>
        <v>0</v>
      </c>
      <c r="S1950" s="58">
        <f t="shared" si="181"/>
        <v>2.0722468897061501E-4</v>
      </c>
      <c r="T1950" s="58">
        <f>IF(D1950&lt;Overview!$F$18,(1-Overview!$F$9)*'='!Q1950-'='!D1950*'='!O1950,0)</f>
        <v>0</v>
      </c>
      <c r="U1950" s="54">
        <f>IF(D1950&gt;=Overview!$F$18,(1-Overview!$F$9)*'='!Q1950-Overview!$F$18*'='!O1950,0)</f>
        <v>75.596407737354895</v>
      </c>
      <c r="V1950" s="2"/>
      <c r="W1950" s="112">
        <f>G1950/Overview!$F$19</f>
        <v>5.4226818068165361</v>
      </c>
      <c r="X1950" s="60">
        <f>G1950^3*(1+H1950*Overview!$F$38)</f>
        <v>62.282147117430348</v>
      </c>
      <c r="Y1950" s="61">
        <f>G1950^3*Overview!$F$42*(1+Overview!$F$38*H1950)+I1950*Overview!$F$39/Overview!$F$40</f>
        <v>6.0621582222802521</v>
      </c>
    </row>
    <row r="1951" spans="1:25">
      <c r="A1951" s="34">
        <v>1948</v>
      </c>
      <c r="B1951">
        <v>1</v>
      </c>
      <c r="C1951">
        <v>24</v>
      </c>
      <c r="D1951" s="149">
        <f t="shared" si="182"/>
        <v>178.09744310451387</v>
      </c>
      <c r="E1951" s="125">
        <f>B1951/(B1951+Overview!$F$22)</f>
        <v>0.58823529411764708</v>
      </c>
      <c r="F1951" s="118">
        <f>EXP(Overview!$F$21/Overview!$F$5-Overview!$F$21/('='!C1951+273.15))</f>
        <v>1.2060497570954571</v>
      </c>
      <c r="G1951" s="77">
        <f t="shared" si="183"/>
        <v>3.6729896124458108</v>
      </c>
      <c r="H1951" s="115">
        <f t="shared" si="184"/>
        <v>0.58823529411764708</v>
      </c>
      <c r="I1951" s="80">
        <f>IF((A1951-Overview!$F$43)/365=ROUND((A1951-Overview!$F$43)/365,0),I1950*0.05,I1950+U1950)</f>
        <v>10586.924438755614</v>
      </c>
      <c r="J1951" s="70">
        <f>IF(D1951&lt;Overview!$F$16,1,'='!G1951/Overview!$F$26)</f>
        <v>159.00387932665848</v>
      </c>
      <c r="K1951" s="71">
        <f>IF(D1951&lt;Overview!$F$17,'='!G1951/Overview!$F$26,Overview!$F$33)</f>
        <v>9.1428571428571423</v>
      </c>
      <c r="L1951" s="72">
        <f t="shared" si="185"/>
        <v>9.1428571428571423</v>
      </c>
      <c r="M1951" s="81">
        <f>MIN(1,Overview!$F$44*F1951*(G1951-Overview!$F$25)^2+0.2)</f>
        <v>1</v>
      </c>
      <c r="N1951" s="48">
        <f>L1951*F1951*Overview!$F$8</f>
        <v>0.12482270400293095</v>
      </c>
      <c r="O1951" s="48">
        <f>F1951*Overview!$F$6</f>
        <v>2.3686817229354781E-3</v>
      </c>
      <c r="P1951" s="122">
        <f>N1951*(H1951/G1951-(1+Overview!$F$35/'='!G1951)/(Overview!$F$37*Overview!$F$33))/('='!H1951+Overview!$F$36)</f>
        <v>1.6893579233461176E-4</v>
      </c>
      <c r="Q1951" s="128">
        <f>(N1951/G1951-P1951)*H1951*Overview!$F$29*'='!G1951^3</f>
        <v>892.31453550244055</v>
      </c>
      <c r="R1951" s="57">
        <f t="shared" si="180"/>
        <v>0</v>
      </c>
      <c r="S1951" s="58">
        <f t="shared" si="181"/>
        <v>2.0683313680511055E-4</v>
      </c>
      <c r="T1951" s="58">
        <f>IF(D1951&lt;Overview!$F$18,(1-Overview!$F$9)*'='!Q1951-'='!D1951*'='!O1951,0)</f>
        <v>0</v>
      </c>
      <c r="U1951" s="54">
        <f>IF(D1951&gt;=Overview!$F$18,(1-Overview!$F$9)*'='!Q1951-Overview!$F$18*'='!O1951,0)</f>
        <v>75.605704891676112</v>
      </c>
      <c r="V1951" s="2"/>
      <c r="W1951" s="112">
        <f>G1951/Overview!$F$19</f>
        <v>5.4229877638355388</v>
      </c>
      <c r="X1951" s="60">
        <f>G1951^3*(1+H1951*Overview!$F$38)</f>
        <v>62.292689909311562</v>
      </c>
      <c r="Y1951" s="61">
        <f>G1951^3*Overview!$F$42*(1+Overview!$F$38*H1951)+I1951*Overview!$F$39/Overview!$F$40</f>
        <v>6.0663920810857839</v>
      </c>
    </row>
    <row r="1952" spans="1:25">
      <c r="A1952" s="34">
        <v>1949</v>
      </c>
      <c r="B1952">
        <v>1</v>
      </c>
      <c r="C1952">
        <v>24</v>
      </c>
      <c r="D1952" s="149">
        <f t="shared" si="182"/>
        <v>178.09744310451387</v>
      </c>
      <c r="E1952" s="125">
        <f>B1952/(B1952+Overview!$F$22)</f>
        <v>0.58823529411764708</v>
      </c>
      <c r="F1952" s="118">
        <f>EXP(Overview!$F$21/Overview!$F$5-Overview!$F$21/('='!C1952+273.15))</f>
        <v>1.2060497570954571</v>
      </c>
      <c r="G1952" s="77">
        <f t="shared" si="183"/>
        <v>3.673196445582616</v>
      </c>
      <c r="H1952" s="115">
        <f t="shared" si="184"/>
        <v>0.58823529411764708</v>
      </c>
      <c r="I1952" s="80">
        <f>IF((A1952-Overview!$F$43)/365=ROUND((A1952-Overview!$F$43)/365,0),I1951*0.05,I1951+U1951)</f>
        <v>10662.530143647289</v>
      </c>
      <c r="J1952" s="70">
        <f>IF(D1952&lt;Overview!$F$16,1,'='!G1952/Overview!$F$26)</f>
        <v>159.0128331421046</v>
      </c>
      <c r="K1952" s="71">
        <f>IF(D1952&lt;Overview!$F$17,'='!G1952/Overview!$F$26,Overview!$F$33)</f>
        <v>9.1428571428571423</v>
      </c>
      <c r="L1952" s="72">
        <f t="shared" si="185"/>
        <v>9.1428571428571423</v>
      </c>
      <c r="M1952" s="81">
        <f>MIN(1,Overview!$F$44*F1952*(G1952-Overview!$F$25)^2+0.2)</f>
        <v>1</v>
      </c>
      <c r="N1952" s="48">
        <f>L1952*F1952*Overview!$F$8</f>
        <v>0.12482270400293095</v>
      </c>
      <c r="O1952" s="48">
        <f>F1952*Overview!$F$6</f>
        <v>2.3686817229354781E-3</v>
      </c>
      <c r="P1952" s="122">
        <f>N1952*(H1952/G1952-(1+Overview!$F$35/'='!G1952)/(Overview!$F$37*Overview!$F$33))/('='!H1952+Overview!$F$36)</f>
        <v>1.6860709265451769E-4</v>
      </c>
      <c r="Q1952" s="128">
        <f>(N1952/G1952-P1952)*H1952*Overview!$F$29*'='!G1952^3</f>
        <v>892.42345840989719</v>
      </c>
      <c r="R1952" s="57">
        <f t="shared" si="180"/>
        <v>0</v>
      </c>
      <c r="S1952" s="58">
        <f t="shared" si="181"/>
        <v>2.0644232447953107E-4</v>
      </c>
      <c r="T1952" s="58">
        <f>IF(D1952&lt;Overview!$F$18,(1-Overview!$F$9)*'='!Q1952-'='!D1952*'='!O1952,0)</f>
        <v>0</v>
      </c>
      <c r="U1952" s="54">
        <f>IF(D1952&gt;=Overview!$F$18,(1-Overview!$F$9)*'='!Q1952-Overview!$F$18*'='!O1952,0)</f>
        <v>75.614985123391421</v>
      </c>
      <c r="V1952" s="2"/>
      <c r="W1952" s="112">
        <f>G1952/Overview!$F$19</f>
        <v>5.4232931427471076</v>
      </c>
      <c r="X1952" s="60">
        <f>G1952^3*(1+H1952*Overview!$F$38)</f>
        <v>62.303213966845803</v>
      </c>
      <c r="Y1952" s="61">
        <f>G1952^3*Overview!$F$42*(1+Overview!$F$38*H1952)+I1952*Overview!$F$39/Overview!$F$40</f>
        <v>6.0706246578037044</v>
      </c>
    </row>
    <row r="1953" spans="1:25">
      <c r="A1953" s="34">
        <v>1950</v>
      </c>
      <c r="B1953">
        <v>1</v>
      </c>
      <c r="C1953">
        <v>24</v>
      </c>
      <c r="D1953" s="149">
        <f t="shared" si="182"/>
        <v>178.09744310451387</v>
      </c>
      <c r="E1953" s="125">
        <f>B1953/(B1953+Overview!$F$22)</f>
        <v>0.58823529411764708</v>
      </c>
      <c r="F1953" s="118">
        <f>EXP(Overview!$F$21/Overview!$F$5-Overview!$F$21/('='!C1953+273.15))</f>
        <v>1.2060497570954571</v>
      </c>
      <c r="G1953" s="77">
        <f t="shared" si="183"/>
        <v>3.6734028879070957</v>
      </c>
      <c r="H1953" s="115">
        <f t="shared" si="184"/>
        <v>0.58823529411764708</v>
      </c>
      <c r="I1953" s="80">
        <f>IF((A1953-Overview!$F$43)/365=ROUND((A1953-Overview!$F$43)/365,0),I1952*0.05,I1952+U1952)</f>
        <v>10738.14512877068</v>
      </c>
      <c r="J1953" s="70">
        <f>IF(D1953&lt;Overview!$F$16,1,'='!G1953/Overview!$F$26)</f>
        <v>159.0217700392682</v>
      </c>
      <c r="K1953" s="71">
        <f>IF(D1953&lt;Overview!$F$17,'='!G1953/Overview!$F$26,Overview!$F$33)</f>
        <v>9.1428571428571423</v>
      </c>
      <c r="L1953" s="72">
        <f t="shared" si="185"/>
        <v>9.1428571428571423</v>
      </c>
      <c r="M1953" s="81">
        <f>MIN(1,Overview!$F$44*F1953*(G1953-Overview!$F$25)^2+0.2)</f>
        <v>1</v>
      </c>
      <c r="N1953" s="48">
        <f>L1953*F1953*Overview!$F$8</f>
        <v>0.12482270400293095</v>
      </c>
      <c r="O1953" s="48">
        <f>F1953*Overview!$F$6</f>
        <v>2.3686817229354781E-3</v>
      </c>
      <c r="P1953" s="122">
        <f>N1953*(H1953/G1953-(1+Overview!$F$35/'='!G1953)/(Overview!$F$37*Overview!$F$33))/('='!H1953+Overview!$F$36)</f>
        <v>1.6827905096465642E-4</v>
      </c>
      <c r="Q1953" s="128">
        <f>(N1953/G1953-P1953)*H1953*Overview!$F$29*'='!G1953^3</f>
        <v>892.53218304211941</v>
      </c>
      <c r="R1953" s="57">
        <f t="shared" si="180"/>
        <v>0</v>
      </c>
      <c r="S1953" s="58">
        <f t="shared" si="181"/>
        <v>2.0605225059594476E-4</v>
      </c>
      <c r="T1953" s="58">
        <f>IF(D1953&lt;Overview!$F$18,(1-Overview!$F$9)*'='!Q1953-'='!D1953*'='!O1953,0)</f>
        <v>0</v>
      </c>
      <c r="U1953" s="54">
        <f>IF(D1953&gt;=Overview!$F$18,(1-Overview!$F$9)*'='!Q1953-Overview!$F$18*'='!O1953,0)</f>
        <v>75.624248462056755</v>
      </c>
      <c r="V1953" s="2"/>
      <c r="W1953" s="112">
        <f>G1953/Overview!$F$19</f>
        <v>5.4235979446435785</v>
      </c>
      <c r="X1953" s="60">
        <f>G1953^3*(1+H1953*Overview!$F$38)</f>
        <v>62.313719321019406</v>
      </c>
      <c r="Y1953" s="61">
        <f>G1953^3*Overview!$F$42*(1+Overview!$F$38*H1953)+I1953*Overview!$F$39/Overview!$F$40</f>
        <v>6.0748559544874174</v>
      </c>
    </row>
    <row r="1954" spans="1:25">
      <c r="A1954" s="34">
        <v>1951</v>
      </c>
      <c r="B1954">
        <v>1</v>
      </c>
      <c r="C1954">
        <v>24</v>
      </c>
      <c r="D1954" s="149">
        <f t="shared" si="182"/>
        <v>178.09744310451387</v>
      </c>
      <c r="E1954" s="125">
        <f>B1954/(B1954+Overview!$F$22)</f>
        <v>0.58823529411764708</v>
      </c>
      <c r="F1954" s="118">
        <f>EXP(Overview!$F$21/Overview!$F$5-Overview!$F$21/('='!C1954+273.15))</f>
        <v>1.2060497570954571</v>
      </c>
      <c r="G1954" s="77">
        <f t="shared" si="183"/>
        <v>3.6736089401576915</v>
      </c>
      <c r="H1954" s="115">
        <f t="shared" si="184"/>
        <v>0.58823529411764708</v>
      </c>
      <c r="I1954" s="80">
        <f>IF((A1954-Overview!$F$43)/365=ROUND((A1954-Overview!$F$43)/365,0),I1953*0.05,I1953+U1953)</f>
        <v>10813.769377232737</v>
      </c>
      <c r="J1954" s="70">
        <f>IF(D1954&lt;Overview!$F$16,1,'='!G1954/Overview!$F$26)</f>
        <v>159.03069005011653</v>
      </c>
      <c r="K1954" s="71">
        <f>IF(D1954&lt;Overview!$F$17,'='!G1954/Overview!$F$26,Overview!$F$33)</f>
        <v>9.1428571428571423</v>
      </c>
      <c r="L1954" s="72">
        <f t="shared" si="185"/>
        <v>9.1428571428571423</v>
      </c>
      <c r="M1954" s="81">
        <f>MIN(1,Overview!$F$44*F1954*(G1954-Overview!$F$25)^2+0.2)</f>
        <v>1</v>
      </c>
      <c r="N1954" s="48">
        <f>L1954*F1954*Overview!$F$8</f>
        <v>0.12482270400293095</v>
      </c>
      <c r="O1954" s="48">
        <f>F1954*Overview!$F$6</f>
        <v>2.3686817229354781E-3</v>
      </c>
      <c r="P1954" s="122">
        <f>N1954*(H1954/G1954-(1+Overview!$F$35/'='!G1954)/(Overview!$F$37*Overview!$F$33))/('='!H1954+Overview!$F$36)</f>
        <v>1.6795166587619989E-4</v>
      </c>
      <c r="Q1954" s="128">
        <f>(N1954/G1954-P1954)*H1954*Overview!$F$29*'='!G1954^3</f>
        <v>892.64070974546053</v>
      </c>
      <c r="R1954" s="57">
        <f t="shared" si="180"/>
        <v>0</v>
      </c>
      <c r="S1954" s="58">
        <f t="shared" si="181"/>
        <v>2.0566291375906181E-4</v>
      </c>
      <c r="T1954" s="58">
        <f>IF(D1954&lt;Overview!$F$18,(1-Overview!$F$9)*'='!Q1954-'='!D1954*'='!O1954,0)</f>
        <v>0</v>
      </c>
      <c r="U1954" s="54">
        <f>IF(D1954&gt;=Overview!$F$18,(1-Overview!$F$9)*'='!Q1954-Overview!$F$18*'='!O1954,0)</f>
        <v>75.63349493718141</v>
      </c>
      <c r="V1954" s="2"/>
      <c r="W1954" s="112">
        <f>G1954/Overview!$F$19</f>
        <v>5.4239021706152242</v>
      </c>
      <c r="X1954" s="60">
        <f>G1954^3*(1+H1954*Overview!$F$38)</f>
        <v>62.324206002776442</v>
      </c>
      <c r="Y1954" s="61">
        <f>G1954^3*Overview!$F$42*(1+Overview!$F$38*H1954)+I1954*Overview!$F$39/Overview!$F$40</f>
        <v>6.0790859731878122</v>
      </c>
    </row>
    <row r="1955" spans="1:25">
      <c r="A1955" s="34">
        <v>1952</v>
      </c>
      <c r="B1955">
        <v>1</v>
      </c>
      <c r="C1955">
        <v>24</v>
      </c>
      <c r="D1955" s="149">
        <f t="shared" si="182"/>
        <v>178.09744310451387</v>
      </c>
      <c r="E1955" s="125">
        <f>B1955/(B1955+Overview!$F$22)</f>
        <v>0.58823529411764708</v>
      </c>
      <c r="F1955" s="118">
        <f>EXP(Overview!$F$21/Overview!$F$5-Overview!$F$21/('='!C1955+273.15))</f>
        <v>1.2060497570954571</v>
      </c>
      <c r="G1955" s="77">
        <f t="shared" si="183"/>
        <v>3.6738146030714507</v>
      </c>
      <c r="H1955" s="115">
        <f t="shared" si="184"/>
        <v>0.58823529411764708</v>
      </c>
      <c r="I1955" s="80">
        <f>IF((A1955-Overview!$F$43)/365=ROUND((A1955-Overview!$F$43)/365,0),I1954*0.05,I1954+U1954)</f>
        <v>10889.402872169918</v>
      </c>
      <c r="J1955" s="70">
        <f>IF(D1955&lt;Overview!$F$16,1,'='!G1955/Overview!$F$26)</f>
        <v>159.0395932065563</v>
      </c>
      <c r="K1955" s="71">
        <f>IF(D1955&lt;Overview!$F$17,'='!G1955/Overview!$F$26,Overview!$F$33)</f>
        <v>9.1428571428571423</v>
      </c>
      <c r="L1955" s="72">
        <f t="shared" si="185"/>
        <v>9.1428571428571423</v>
      </c>
      <c r="M1955" s="81">
        <f>MIN(1,Overview!$F$44*F1955*(G1955-Overview!$F$25)^2+0.2)</f>
        <v>1</v>
      </c>
      <c r="N1955" s="48">
        <f>L1955*F1955*Overview!$F$8</f>
        <v>0.12482270400293095</v>
      </c>
      <c r="O1955" s="48">
        <f>F1955*Overview!$F$6</f>
        <v>2.3686817229354781E-3</v>
      </c>
      <c r="P1955" s="122">
        <f>N1955*(H1955/G1955-(1+Overview!$F$35/'='!G1955)/(Overview!$F$37*Overview!$F$33))/('='!H1955+Overview!$F$36)</f>
        <v>1.6762493600352898E-4</v>
      </c>
      <c r="Q1955" s="128">
        <f>(N1955/G1955-P1955)*H1955*Overview!$F$29*'='!G1955^3</f>
        <v>892.74903886572406</v>
      </c>
      <c r="R1955" s="57">
        <f t="shared" si="180"/>
        <v>0</v>
      </c>
      <c r="S1955" s="58">
        <f t="shared" si="181"/>
        <v>2.0527431257622738E-4</v>
      </c>
      <c r="T1955" s="58">
        <f>IF(D1955&lt;Overview!$F$18,(1-Overview!$F$9)*'='!Q1955-'='!D1955*'='!O1955,0)</f>
        <v>0</v>
      </c>
      <c r="U1955" s="54">
        <f>IF(D1955&gt;=Overview!$F$18,(1-Overview!$F$9)*'='!Q1955-Overview!$F$18*'='!O1955,0)</f>
        <v>75.64272457822787</v>
      </c>
      <c r="V1955" s="2"/>
      <c r="W1955" s="112">
        <f>G1955/Overview!$F$19</f>
        <v>5.4242058217502596</v>
      </c>
      <c r="X1955" s="60">
        <f>G1955^3*(1+H1955*Overview!$F$38)</f>
        <v>62.334674043018758</v>
      </c>
      <c r="Y1955" s="61">
        <f>G1955^3*Overview!$F$42*(1+Overview!$F$38*H1955)+I1955*Overview!$F$39/Overview!$F$40</f>
        <v>6.0833147159532537</v>
      </c>
    </row>
    <row r="1956" spans="1:25">
      <c r="A1956" s="34">
        <v>1953</v>
      </c>
      <c r="B1956">
        <v>1</v>
      </c>
      <c r="C1956">
        <v>24</v>
      </c>
      <c r="D1956" s="149">
        <f t="shared" si="182"/>
        <v>178.09744310451387</v>
      </c>
      <c r="E1956" s="125">
        <f>B1956/(B1956+Overview!$F$22)</f>
        <v>0.58823529411764708</v>
      </c>
      <c r="F1956" s="118">
        <f>EXP(Overview!$F$21/Overview!$F$5-Overview!$F$21/('='!C1956+273.15))</f>
        <v>1.2060497570954571</v>
      </c>
      <c r="G1956" s="77">
        <f t="shared" si="183"/>
        <v>3.6740198773840271</v>
      </c>
      <c r="H1956" s="115">
        <f t="shared" si="184"/>
        <v>0.58823529411764708</v>
      </c>
      <c r="I1956" s="80">
        <f>IF((A1956-Overview!$F$43)/365=ROUND((A1956-Overview!$F$43)/365,0),I1955*0.05,I1955+U1955)</f>
        <v>10965.045596748145</v>
      </c>
      <c r="J1956" s="70">
        <f>IF(D1956&lt;Overview!$F$16,1,'='!G1956/Overview!$F$26)</f>
        <v>159.04847954043407</v>
      </c>
      <c r="K1956" s="71">
        <f>IF(D1956&lt;Overview!$F$17,'='!G1956/Overview!$F$26,Overview!$F$33)</f>
        <v>9.1428571428571423</v>
      </c>
      <c r="L1956" s="72">
        <f t="shared" si="185"/>
        <v>9.1428571428571423</v>
      </c>
      <c r="M1956" s="81">
        <f>MIN(1,Overview!$F$44*F1956*(G1956-Overview!$F$25)^2+0.2)</f>
        <v>1</v>
      </c>
      <c r="N1956" s="48">
        <f>L1956*F1956*Overview!$F$8</f>
        <v>0.12482270400293095</v>
      </c>
      <c r="O1956" s="48">
        <f>F1956*Overview!$F$6</f>
        <v>2.3686817229354781E-3</v>
      </c>
      <c r="P1956" s="122">
        <f>N1956*(H1956/G1956-(1+Overview!$F$35/'='!G1956)/(Overview!$F$37*Overview!$F$33))/('='!H1956+Overview!$F$36)</f>
        <v>1.6729885996422859E-4</v>
      </c>
      <c r="Q1956" s="128">
        <f>(N1956/G1956-P1956)*H1956*Overview!$F$29*'='!G1956^3</f>
        <v>892.85717074816591</v>
      </c>
      <c r="R1956" s="57">
        <f t="shared" si="180"/>
        <v>0</v>
      </c>
      <c r="S1956" s="58">
        <f t="shared" si="181"/>
        <v>2.0488644565742087E-4</v>
      </c>
      <c r="T1956" s="58">
        <f>IF(D1956&lt;Overview!$F$18,(1-Overview!$F$9)*'='!Q1956-'='!D1956*'='!O1956,0)</f>
        <v>0</v>
      </c>
      <c r="U1956" s="54">
        <f>IF(D1956&gt;=Overview!$F$18,(1-Overview!$F$9)*'='!Q1956-Overview!$F$18*'='!O1956,0)</f>
        <v>75.651937414611908</v>
      </c>
      <c r="V1956" s="2"/>
      <c r="W1956" s="112">
        <f>G1956/Overview!$F$19</f>
        <v>5.4245088991348398</v>
      </c>
      <c r="X1956" s="60">
        <f>G1956^3*(1+H1956*Overview!$F$38)</f>
        <v>62.345123472605934</v>
      </c>
      <c r="Y1956" s="61">
        <f>G1956^3*Overview!$F$42*(1+Overview!$F$38*H1956)+I1956*Overview!$F$39/Overview!$F$40</f>
        <v>6.0875421848295899</v>
      </c>
    </row>
    <row r="1957" spans="1:25">
      <c r="A1957" s="34">
        <v>1954</v>
      </c>
      <c r="B1957">
        <v>1</v>
      </c>
      <c r="C1957">
        <v>24</v>
      </c>
      <c r="D1957" s="149">
        <f t="shared" si="182"/>
        <v>178.09744310451387</v>
      </c>
      <c r="E1957" s="125">
        <f>B1957/(B1957+Overview!$F$22)</f>
        <v>0.58823529411764708</v>
      </c>
      <c r="F1957" s="118">
        <f>EXP(Overview!$F$21/Overview!$F$5-Overview!$F$21/('='!C1957+273.15))</f>
        <v>1.2060497570954571</v>
      </c>
      <c r="G1957" s="77">
        <f t="shared" si="183"/>
        <v>3.6742247638296845</v>
      </c>
      <c r="H1957" s="115">
        <f t="shared" si="184"/>
        <v>0.58823529411764708</v>
      </c>
      <c r="I1957" s="80">
        <f>IF((A1957-Overview!$F$43)/365=ROUND((A1957-Overview!$F$43)/365,0),I1956*0.05,I1956+U1956)</f>
        <v>11040.697534162757</v>
      </c>
      <c r="J1957" s="70">
        <f>IF(D1957&lt;Overview!$F$16,1,'='!G1957/Overview!$F$26)</f>
        <v>159.05734908353614</v>
      </c>
      <c r="K1957" s="71">
        <f>IF(D1957&lt;Overview!$F$17,'='!G1957/Overview!$F$26,Overview!$F$33)</f>
        <v>9.1428571428571423</v>
      </c>
      <c r="L1957" s="72">
        <f t="shared" si="185"/>
        <v>9.1428571428571423</v>
      </c>
      <c r="M1957" s="81">
        <f>MIN(1,Overview!$F$44*F1957*(G1957-Overview!$F$25)^2+0.2)</f>
        <v>1</v>
      </c>
      <c r="N1957" s="48">
        <f>L1957*F1957*Overview!$F$8</f>
        <v>0.12482270400293095</v>
      </c>
      <c r="O1957" s="48">
        <f>F1957*Overview!$F$6</f>
        <v>2.3686817229354781E-3</v>
      </c>
      <c r="P1957" s="122">
        <f>N1957*(H1957/G1957-(1+Overview!$F$35/'='!G1957)/(Overview!$F$37*Overview!$F$33))/('='!H1957+Overview!$F$36)</f>
        <v>1.6697343637907448E-4</v>
      </c>
      <c r="Q1957" s="128">
        <f>(N1957/G1957-P1957)*H1957*Overview!$F$29*'='!G1957^3</f>
        <v>892.96510573749458</v>
      </c>
      <c r="R1957" s="57">
        <f t="shared" si="180"/>
        <v>0</v>
      </c>
      <c r="S1957" s="58">
        <f t="shared" si="181"/>
        <v>2.0449931161524527E-4</v>
      </c>
      <c r="T1957" s="58">
        <f>IF(D1957&lt;Overview!$F$18,(1-Overview!$F$9)*'='!Q1957-'='!D1957*'='!O1957,0)</f>
        <v>0</v>
      </c>
      <c r="U1957" s="54">
        <f>IF(D1957&gt;=Overview!$F$18,(1-Overview!$F$9)*'='!Q1957-Overview!$F$18*'='!O1957,0)</f>
        <v>75.661133475702712</v>
      </c>
      <c r="V1957" s="2"/>
      <c r="W1957" s="112">
        <f>G1957/Overview!$F$19</f>
        <v>5.4248114038530701</v>
      </c>
      <c r="X1957" s="60">
        <f>G1957^3*(1+H1957*Overview!$F$38)</f>
        <v>62.35555432235536</v>
      </c>
      <c r="Y1957" s="61">
        <f>G1957^3*Overview!$F$42*(1+Overview!$F$38*H1957)+I1957*Overview!$F$39/Overview!$F$40</f>
        <v>6.0917683818601445</v>
      </c>
    </row>
    <row r="1958" spans="1:25">
      <c r="A1958" s="34">
        <v>1955</v>
      </c>
      <c r="B1958">
        <v>1</v>
      </c>
      <c r="C1958">
        <v>24</v>
      </c>
      <c r="D1958" s="149">
        <f t="shared" si="182"/>
        <v>178.09744310451387</v>
      </c>
      <c r="E1958" s="125">
        <f>B1958/(B1958+Overview!$F$22)</f>
        <v>0.58823529411764708</v>
      </c>
      <c r="F1958" s="118">
        <f>EXP(Overview!$F$21/Overview!$F$5-Overview!$F$21/('='!C1958+273.15))</f>
        <v>1.2060497570954571</v>
      </c>
      <c r="G1958" s="77">
        <f t="shared" si="183"/>
        <v>3.6744292631412998</v>
      </c>
      <c r="H1958" s="115">
        <f t="shared" si="184"/>
        <v>0.58823529411764708</v>
      </c>
      <c r="I1958" s="80">
        <f>IF((A1958-Overview!$F$43)/365=ROUND((A1958-Overview!$F$43)/365,0),I1957*0.05,I1957+U1957)</f>
        <v>11116.35866763846</v>
      </c>
      <c r="J1958" s="70">
        <f>IF(D1958&lt;Overview!$F$16,1,'='!G1958/Overview!$F$26)</f>
        <v>159.06620186758875</v>
      </c>
      <c r="K1958" s="71">
        <f>IF(D1958&lt;Overview!$F$17,'='!G1958/Overview!$F$26,Overview!$F$33)</f>
        <v>9.1428571428571423</v>
      </c>
      <c r="L1958" s="72">
        <f t="shared" si="185"/>
        <v>9.1428571428571423</v>
      </c>
      <c r="M1958" s="81">
        <f>MIN(1,Overview!$F$44*F1958*(G1958-Overview!$F$25)^2+0.2)</f>
        <v>1</v>
      </c>
      <c r="N1958" s="48">
        <f>L1958*F1958*Overview!$F$8</f>
        <v>0.12482270400293095</v>
      </c>
      <c r="O1958" s="48">
        <f>F1958*Overview!$F$6</f>
        <v>2.3686817229354781E-3</v>
      </c>
      <c r="P1958" s="122">
        <f>N1958*(H1958/G1958-(1+Overview!$F$35/'='!G1958)/(Overview!$F$37*Overview!$F$33))/('='!H1958+Overview!$F$36)</f>
        <v>1.6664866387202919E-4</v>
      </c>
      <c r="Q1958" s="128">
        <f>(N1958/G1958-P1958)*H1958*Overview!$F$29*'='!G1958^3</f>
        <v>893.07284417787264</v>
      </c>
      <c r="R1958" s="57">
        <f t="shared" si="180"/>
        <v>0</v>
      </c>
      <c r="S1958" s="58">
        <f t="shared" si="181"/>
        <v>2.0411290906492747E-4</v>
      </c>
      <c r="T1958" s="58">
        <f>IF(D1958&lt;Overview!$F$18,(1-Overview!$F$9)*'='!Q1958-'='!D1958*'='!O1958,0)</f>
        <v>0</v>
      </c>
      <c r="U1958" s="54">
        <f>IF(D1958&gt;=Overview!$F$18,(1-Overview!$F$9)*'='!Q1958-Overview!$F$18*'='!O1958,0)</f>
        <v>75.670312790822933</v>
      </c>
      <c r="V1958" s="2"/>
      <c r="W1958" s="112">
        <f>G1958/Overview!$F$19</f>
        <v>5.4251133369870068</v>
      </c>
      <c r="X1958" s="60">
        <f>G1958^3*(1+H1958*Overview!$F$38)</f>
        <v>62.365966623042262</v>
      </c>
      <c r="Y1958" s="61">
        <f>G1958^3*Overview!$F$42*(1+Overview!$F$38*H1958)+I1958*Overview!$F$39/Overview!$F$40</f>
        <v>6.0959933090857295</v>
      </c>
    </row>
    <row r="1959" spans="1:25">
      <c r="A1959" s="34">
        <v>1956</v>
      </c>
      <c r="B1959">
        <v>1</v>
      </c>
      <c r="C1959">
        <v>24</v>
      </c>
      <c r="D1959" s="149">
        <f t="shared" si="182"/>
        <v>178.09744310451387</v>
      </c>
      <c r="E1959" s="125">
        <f>B1959/(B1959+Overview!$F$22)</f>
        <v>0.58823529411764708</v>
      </c>
      <c r="F1959" s="118">
        <f>EXP(Overview!$F$21/Overview!$F$5-Overview!$F$21/('='!C1959+273.15))</f>
        <v>1.2060497570954571</v>
      </c>
      <c r="G1959" s="77">
        <f t="shared" si="183"/>
        <v>3.6746333760503647</v>
      </c>
      <c r="H1959" s="115">
        <f t="shared" si="184"/>
        <v>0.58823529411764708</v>
      </c>
      <c r="I1959" s="80">
        <f>IF((A1959-Overview!$F$43)/365=ROUND((A1959-Overview!$F$43)/365,0),I1958*0.05,I1958+U1958)</f>
        <v>11192.028980429282</v>
      </c>
      <c r="J1959" s="70">
        <f>IF(D1959&lt;Overview!$F$16,1,'='!G1959/Overview!$F$26)</f>
        <v>159.07503792425823</v>
      </c>
      <c r="K1959" s="71">
        <f>IF(D1959&lt;Overview!$F$17,'='!G1959/Overview!$F$26,Overview!$F$33)</f>
        <v>9.1428571428571423</v>
      </c>
      <c r="L1959" s="72">
        <f t="shared" si="185"/>
        <v>9.1428571428571423</v>
      </c>
      <c r="M1959" s="81">
        <f>MIN(1,Overview!$F$44*F1959*(G1959-Overview!$F$25)^2+0.2)</f>
        <v>1</v>
      </c>
      <c r="N1959" s="48">
        <f>L1959*F1959*Overview!$F$8</f>
        <v>0.12482270400293095</v>
      </c>
      <c r="O1959" s="48">
        <f>F1959*Overview!$F$6</f>
        <v>2.3686817229354781E-3</v>
      </c>
      <c r="P1959" s="122">
        <f>N1959*(H1959/G1959-(1+Overview!$F$35/'='!G1959)/(Overview!$F$37*Overview!$F$33))/('='!H1959+Overview!$F$36)</f>
        <v>1.6632454107022988E-4</v>
      </c>
      <c r="Q1959" s="128">
        <f>(N1959/G1959-P1959)*H1959*Overview!$F$29*'='!G1959^3</f>
        <v>893.18038641291571</v>
      </c>
      <c r="R1959" s="57">
        <f t="shared" si="180"/>
        <v>0</v>
      </c>
      <c r="S1959" s="58">
        <f t="shared" si="181"/>
        <v>2.0372723662430878E-4</v>
      </c>
      <c r="T1959" s="58">
        <f>IF(D1959&lt;Overview!$F$18,(1-Overview!$F$9)*'='!Q1959-'='!D1959*'='!O1959,0)</f>
        <v>0</v>
      </c>
      <c r="U1959" s="54">
        <f>IF(D1959&gt;=Overview!$F$18,(1-Overview!$F$9)*'='!Q1959-Overview!$F$18*'='!O1959,0)</f>
        <v>75.679475389248594</v>
      </c>
      <c r="V1959" s="2"/>
      <c r="W1959" s="112">
        <f>G1959/Overview!$F$19</f>
        <v>5.4254146996166615</v>
      </c>
      <c r="X1959" s="60">
        <f>G1959^3*(1+H1959*Overview!$F$38)</f>
        <v>62.376360405399673</v>
      </c>
      <c r="Y1959" s="61">
        <f>G1959^3*Overview!$F$42*(1+Overview!$F$38*H1959)+I1959*Overview!$F$39/Overview!$F$40</f>
        <v>6.1002169685446255</v>
      </c>
    </row>
    <row r="1960" spans="1:25">
      <c r="A1960" s="34">
        <v>1957</v>
      </c>
      <c r="B1960">
        <v>1</v>
      </c>
      <c r="C1960">
        <v>24</v>
      </c>
      <c r="D1960" s="149">
        <f t="shared" si="182"/>
        <v>178.09744310451387</v>
      </c>
      <c r="E1960" s="125">
        <f>B1960/(B1960+Overview!$F$22)</f>
        <v>0.58823529411764708</v>
      </c>
      <c r="F1960" s="118">
        <f>EXP(Overview!$F$21/Overview!$F$5-Overview!$F$21/('='!C1960+273.15))</f>
        <v>1.2060497570954571</v>
      </c>
      <c r="G1960" s="77">
        <f t="shared" si="183"/>
        <v>3.6748371032869889</v>
      </c>
      <c r="H1960" s="115">
        <f t="shared" si="184"/>
        <v>0.58823529411764708</v>
      </c>
      <c r="I1960" s="80">
        <f>IF((A1960-Overview!$F$43)/365=ROUND((A1960-Overview!$F$43)/365,0),I1959*0.05,I1959+U1959)</f>
        <v>11267.708455818531</v>
      </c>
      <c r="J1960" s="70">
        <f>IF(D1960&lt;Overview!$F$16,1,'='!G1960/Overview!$F$26)</f>
        <v>159.08385728515103</v>
      </c>
      <c r="K1960" s="71">
        <f>IF(D1960&lt;Overview!$F$17,'='!G1960/Overview!$F$26,Overview!$F$33)</f>
        <v>9.1428571428571423</v>
      </c>
      <c r="L1960" s="72">
        <f t="shared" si="185"/>
        <v>9.1428571428571423</v>
      </c>
      <c r="M1960" s="81">
        <f>MIN(1,Overview!$F$44*F1960*(G1960-Overview!$F$25)^2+0.2)</f>
        <v>1</v>
      </c>
      <c r="N1960" s="48">
        <f>L1960*F1960*Overview!$F$8</f>
        <v>0.12482270400293095</v>
      </c>
      <c r="O1960" s="48">
        <f>F1960*Overview!$F$6</f>
        <v>2.3686817229354781E-3</v>
      </c>
      <c r="P1960" s="122">
        <f>N1960*(H1960/G1960-(1+Overview!$F$35/'='!G1960)/(Overview!$F$37*Overview!$F$33))/('='!H1960+Overview!$F$36)</f>
        <v>1.6600106660398227E-4</v>
      </c>
      <c r="Q1960" s="128">
        <f>(N1960/G1960-P1960)*H1960*Overview!$F$29*'='!G1960^3</f>
        <v>893.28773278569497</v>
      </c>
      <c r="R1960" s="57">
        <f t="shared" si="180"/>
        <v>0</v>
      </c>
      <c r="S1960" s="58">
        <f t="shared" si="181"/>
        <v>2.0334229291384291E-4</v>
      </c>
      <c r="T1960" s="58">
        <f>IF(D1960&lt;Overview!$F$18,(1-Overview!$F$9)*'='!Q1960-'='!D1960*'='!O1960,0)</f>
        <v>0</v>
      </c>
      <c r="U1960" s="54">
        <f>IF(D1960&gt;=Overview!$F$18,(1-Overview!$F$9)*'='!Q1960-Overview!$F$18*'='!O1960,0)</f>
        <v>75.688621300209391</v>
      </c>
      <c r="V1960" s="2"/>
      <c r="W1960" s="112">
        <f>G1960/Overview!$F$19</f>
        <v>5.4257154928200038</v>
      </c>
      <c r="X1960" s="60">
        <f>G1960^3*(1+H1960*Overview!$F$38)</f>
        <v>62.386735700118507</v>
      </c>
      <c r="Y1960" s="61">
        <f>G1960^3*Overview!$F$42*(1+Overview!$F$38*H1960)+I1960*Overview!$F$39/Overview!$F$40</f>
        <v>6.1044393622725979</v>
      </c>
    </row>
    <row r="1961" spans="1:25">
      <c r="A1961" s="34">
        <v>1958</v>
      </c>
      <c r="B1961">
        <v>1</v>
      </c>
      <c r="C1961">
        <v>24</v>
      </c>
      <c r="D1961" s="149">
        <f t="shared" si="182"/>
        <v>178.09744310451387</v>
      </c>
      <c r="E1961" s="125">
        <f>B1961/(B1961+Overview!$F$22)</f>
        <v>0.58823529411764708</v>
      </c>
      <c r="F1961" s="118">
        <f>EXP(Overview!$F$21/Overview!$F$5-Overview!$F$21/('='!C1961+273.15))</f>
        <v>1.2060497570954571</v>
      </c>
      <c r="G1961" s="77">
        <f t="shared" si="183"/>
        <v>3.6750404455799028</v>
      </c>
      <c r="H1961" s="115">
        <f t="shared" si="184"/>
        <v>0.58823529411764708</v>
      </c>
      <c r="I1961" s="80">
        <f>IF((A1961-Overview!$F$43)/365=ROUND((A1961-Overview!$F$43)/365,0),I1960*0.05,I1960+U1960)</f>
        <v>11343.39707711874</v>
      </c>
      <c r="J1961" s="70">
        <f>IF(D1961&lt;Overview!$F$16,1,'='!G1961/Overview!$F$26)</f>
        <v>159.09265998181399</v>
      </c>
      <c r="K1961" s="71">
        <f>IF(D1961&lt;Overview!$F$17,'='!G1961/Overview!$F$26,Overview!$F$33)</f>
        <v>9.1428571428571423</v>
      </c>
      <c r="L1961" s="72">
        <f t="shared" si="185"/>
        <v>9.1428571428571423</v>
      </c>
      <c r="M1961" s="81">
        <f>MIN(1,Overview!$F$44*F1961*(G1961-Overview!$F$25)^2+0.2)</f>
        <v>1</v>
      </c>
      <c r="N1961" s="48">
        <f>L1961*F1961*Overview!$F$8</f>
        <v>0.12482270400293095</v>
      </c>
      <c r="O1961" s="48">
        <f>F1961*Overview!$F$6</f>
        <v>2.3686817229354781E-3</v>
      </c>
      <c r="P1961" s="122">
        <f>N1961*(H1961/G1961-(1+Overview!$F$35/'='!G1961)/(Overview!$F$37*Overview!$F$33))/('='!H1961+Overview!$F$36)</f>
        <v>1.6567823910675162E-4</v>
      </c>
      <c r="Q1961" s="128">
        <f>(N1961/G1961-P1961)*H1961*Overview!$F$29*'='!G1961^3</f>
        <v>893.39488363873716</v>
      </c>
      <c r="R1961" s="57">
        <f t="shared" si="180"/>
        <v>0</v>
      </c>
      <c r="S1961" s="58">
        <f t="shared" si="181"/>
        <v>2.0295807655659002E-4</v>
      </c>
      <c r="T1961" s="58">
        <f>IF(D1961&lt;Overview!$F$18,(1-Overview!$F$9)*'='!Q1961-'='!D1961*'='!O1961,0)</f>
        <v>0</v>
      </c>
      <c r="U1961" s="54">
        <f>IF(D1961&gt;=Overview!$F$18,(1-Overview!$F$9)*'='!Q1961-Overview!$F$18*'='!O1961,0)</f>
        <v>75.697750552888579</v>
      </c>
      <c r="V1961" s="2"/>
      <c r="W1961" s="112">
        <f>G1961/Overview!$F$19</f>
        <v>5.4260157176729704</v>
      </c>
      <c r="X1961" s="60">
        <f>G1961^3*(1+H1961*Overview!$F$38)</f>
        <v>62.397092537847577</v>
      </c>
      <c r="Y1961" s="61">
        <f>G1961^3*Overview!$F$42*(1+Overview!$F$38*H1961)+I1961*Overview!$F$39/Overview!$F$40</f>
        <v>6.1086604923028958</v>
      </c>
    </row>
    <row r="1962" spans="1:25">
      <c r="A1962" s="34">
        <v>1959</v>
      </c>
      <c r="B1962">
        <v>1</v>
      </c>
      <c r="C1962">
        <v>24</v>
      </c>
      <c r="D1962" s="149">
        <f t="shared" si="182"/>
        <v>178.09744310451387</v>
      </c>
      <c r="E1962" s="125">
        <f>B1962/(B1962+Overview!$F$22)</f>
        <v>0.58823529411764708</v>
      </c>
      <c r="F1962" s="118">
        <f>EXP(Overview!$F$21/Overview!$F$5-Overview!$F$21/('='!C1962+273.15))</f>
        <v>1.2060497570954571</v>
      </c>
      <c r="G1962" s="77">
        <f t="shared" si="183"/>
        <v>3.6752434036564594</v>
      </c>
      <c r="H1962" s="115">
        <f t="shared" si="184"/>
        <v>0.58823529411764708</v>
      </c>
      <c r="I1962" s="80">
        <f>IF((A1962-Overview!$F$43)/365=ROUND((A1962-Overview!$F$43)/365,0),I1961*0.05,I1961+U1961)</f>
        <v>11419.094827671628</v>
      </c>
      <c r="J1962" s="70">
        <f>IF(D1962&lt;Overview!$F$16,1,'='!G1962/Overview!$F$26)</f>
        <v>159.10144604573418</v>
      </c>
      <c r="K1962" s="71">
        <f>IF(D1962&lt;Overview!$F$17,'='!G1962/Overview!$F$26,Overview!$F$33)</f>
        <v>9.1428571428571423</v>
      </c>
      <c r="L1962" s="72">
        <f t="shared" si="185"/>
        <v>9.1428571428571423</v>
      </c>
      <c r="M1962" s="81">
        <f>MIN(1,Overview!$F$44*F1962*(G1962-Overview!$F$25)^2+0.2)</f>
        <v>1</v>
      </c>
      <c r="N1962" s="48">
        <f>L1962*F1962*Overview!$F$8</f>
        <v>0.12482270400293095</v>
      </c>
      <c r="O1962" s="48">
        <f>F1962*Overview!$F$6</f>
        <v>2.3686817229354781E-3</v>
      </c>
      <c r="P1962" s="122">
        <f>N1962*(H1962/G1962-(1+Overview!$F$35/'='!G1962)/(Overview!$F$37*Overview!$F$33))/('='!H1962+Overview!$F$36)</f>
        <v>1.6535605721515551E-4</v>
      </c>
      <c r="Q1962" s="128">
        <f>(N1962/G1962-P1962)*H1962*Overview!$F$29*'='!G1962^3</f>
        <v>893.5018393140233</v>
      </c>
      <c r="R1962" s="57">
        <f t="shared" si="180"/>
        <v>0</v>
      </c>
      <c r="S1962" s="58">
        <f t="shared" si="181"/>
        <v>2.0257458617821346E-4</v>
      </c>
      <c r="T1962" s="58">
        <f>IF(D1962&lt;Overview!$F$18,(1-Overview!$F$9)*'='!Q1962-'='!D1962*'='!O1962,0)</f>
        <v>0</v>
      </c>
      <c r="U1962" s="54">
        <f>IF(D1962&gt;=Overview!$F$18,(1-Overview!$F$9)*'='!Q1962-Overview!$F$18*'='!O1962,0)</f>
        <v>75.706863176422956</v>
      </c>
      <c r="V1962" s="2"/>
      <c r="W1962" s="112">
        <f>G1962/Overview!$F$19</f>
        <v>5.4263153752494597</v>
      </c>
      <c r="X1962" s="60">
        <f>G1962^3*(1+H1962*Overview!$F$38)</f>
        <v>62.407430949193532</v>
      </c>
      <c r="Y1962" s="61">
        <f>G1962^3*Overview!$F$42*(1+Overview!$F$38*H1962)+I1962*Overview!$F$39/Overview!$F$40</f>
        <v>6.1128803606662387</v>
      </c>
    </row>
    <row r="1963" spans="1:25">
      <c r="A1963" s="34">
        <v>1960</v>
      </c>
      <c r="B1963">
        <v>1</v>
      </c>
      <c r="C1963">
        <v>24</v>
      </c>
      <c r="D1963" s="149">
        <f t="shared" si="182"/>
        <v>178.09744310451387</v>
      </c>
      <c r="E1963" s="125">
        <f>B1963/(B1963+Overview!$F$22)</f>
        <v>0.58823529411764708</v>
      </c>
      <c r="F1963" s="118">
        <f>EXP(Overview!$F$21/Overview!$F$5-Overview!$F$21/('='!C1963+273.15))</f>
        <v>1.2060497570954571</v>
      </c>
      <c r="G1963" s="77">
        <f t="shared" si="183"/>
        <v>3.6754459782426374</v>
      </c>
      <c r="H1963" s="115">
        <f t="shared" si="184"/>
        <v>0.58823529411764708</v>
      </c>
      <c r="I1963" s="80">
        <f>IF((A1963-Overview!$F$43)/365=ROUND((A1963-Overview!$F$43)/365,0),I1962*0.05,I1962+U1962)</f>
        <v>11494.801690848051</v>
      </c>
      <c r="J1963" s="70">
        <f>IF(D1963&lt;Overview!$F$16,1,'='!G1963/Overview!$F$26)</f>
        <v>159.11021550833928</v>
      </c>
      <c r="K1963" s="71">
        <f>IF(D1963&lt;Overview!$F$17,'='!G1963/Overview!$F$26,Overview!$F$33)</f>
        <v>9.1428571428571423</v>
      </c>
      <c r="L1963" s="72">
        <f t="shared" si="185"/>
        <v>9.1428571428571423</v>
      </c>
      <c r="M1963" s="81">
        <f>MIN(1,Overview!$F$44*F1963*(G1963-Overview!$F$25)^2+0.2)</f>
        <v>1</v>
      </c>
      <c r="N1963" s="48">
        <f>L1963*F1963*Overview!$F$8</f>
        <v>0.12482270400293095</v>
      </c>
      <c r="O1963" s="48">
        <f>F1963*Overview!$F$6</f>
        <v>2.3686817229354781E-3</v>
      </c>
      <c r="P1963" s="122">
        <f>N1963*(H1963/G1963-(1+Overview!$F$35/'='!G1963)/(Overview!$F$37*Overview!$F$33))/('='!H1963+Overview!$F$36)</f>
        <v>1.650345195689528E-4</v>
      </c>
      <c r="Q1963" s="128">
        <f>(N1963/G1963-P1963)*H1963*Overview!$F$29*'='!G1963^3</f>
        <v>893.60860015299306</v>
      </c>
      <c r="R1963" s="57">
        <f t="shared" si="180"/>
        <v>0</v>
      </c>
      <c r="S1963" s="58">
        <f t="shared" si="181"/>
        <v>2.0219182040697112E-4</v>
      </c>
      <c r="T1963" s="58">
        <f>IF(D1963&lt;Overview!$F$18,(1-Overview!$F$9)*'='!Q1963-'='!D1963*'='!O1963,0)</f>
        <v>0</v>
      </c>
      <c r="U1963" s="54">
        <f>IF(D1963&gt;=Overview!$F$18,(1-Overview!$F$9)*'='!Q1963-Overview!$F$18*'='!O1963,0)</f>
        <v>75.715959199903182</v>
      </c>
      <c r="V1963" s="2"/>
      <c r="W1963" s="112">
        <f>G1963/Overview!$F$19</f>
        <v>5.4266144666213458</v>
      </c>
      <c r="X1963" s="60">
        <f>G1963^3*(1+H1963*Overview!$F$38)</f>
        <v>62.417750964721002</v>
      </c>
      <c r="Y1963" s="61">
        <f>G1963^3*Overview!$F$42*(1+Overview!$F$38*H1963)+I1963*Overview!$F$39/Overview!$F$40</f>
        <v>6.1170989693908329</v>
      </c>
    </row>
    <row r="1964" spans="1:25">
      <c r="A1964" s="34">
        <v>1961</v>
      </c>
      <c r="B1964">
        <v>1</v>
      </c>
      <c r="C1964">
        <v>24</v>
      </c>
      <c r="D1964" s="149">
        <f t="shared" si="182"/>
        <v>178.09744310451387</v>
      </c>
      <c r="E1964" s="125">
        <f>B1964/(B1964+Overview!$F$22)</f>
        <v>0.58823529411764708</v>
      </c>
      <c r="F1964" s="118">
        <f>EXP(Overview!$F$21/Overview!$F$5-Overview!$F$21/('='!C1964+273.15))</f>
        <v>1.2060497570954571</v>
      </c>
      <c r="G1964" s="77">
        <f t="shared" si="183"/>
        <v>3.6756481700630443</v>
      </c>
      <c r="H1964" s="115">
        <f t="shared" si="184"/>
        <v>0.58823529411764708</v>
      </c>
      <c r="I1964" s="80">
        <f>IF((A1964-Overview!$F$43)/365=ROUND((A1964-Overview!$F$43)/365,0),I1963*0.05,I1963+U1963)</f>
        <v>11570.517650047954</v>
      </c>
      <c r="J1964" s="70">
        <f>IF(D1964&lt;Overview!$F$16,1,'='!G1964/Overview!$F$26)</f>
        <v>159.1189684009976</v>
      </c>
      <c r="K1964" s="71">
        <f>IF(D1964&lt;Overview!$F$17,'='!G1964/Overview!$F$26,Overview!$F$33)</f>
        <v>9.1428571428571423</v>
      </c>
      <c r="L1964" s="72">
        <f t="shared" si="185"/>
        <v>9.1428571428571423</v>
      </c>
      <c r="M1964" s="81">
        <f>MIN(1,Overview!$F$44*F1964*(G1964-Overview!$F$25)^2+0.2)</f>
        <v>1</v>
      </c>
      <c r="N1964" s="48">
        <f>L1964*F1964*Overview!$F$8</f>
        <v>0.12482270400293095</v>
      </c>
      <c r="O1964" s="48">
        <f>F1964*Overview!$F$6</f>
        <v>2.3686817229354781E-3</v>
      </c>
      <c r="P1964" s="122">
        <f>N1964*(H1964/G1964-(1+Overview!$F$35/'='!G1964)/(Overview!$F$37*Overview!$F$33))/('='!H1964+Overview!$F$36)</f>
        <v>1.6471362481103853E-4</v>
      </c>
      <c r="Q1964" s="128">
        <f>(N1964/G1964-P1964)*H1964*Overview!$F$29*'='!G1964^3</f>
        <v>893.71516649654154</v>
      </c>
      <c r="R1964" s="57">
        <f t="shared" si="180"/>
        <v>0</v>
      </c>
      <c r="S1964" s="58">
        <f t="shared" si="181"/>
        <v>2.0180977787371486E-4</v>
      </c>
      <c r="T1964" s="58">
        <f>IF(D1964&lt;Overview!$F$18,(1-Overview!$F$9)*'='!Q1964-'='!D1964*'='!O1964,0)</f>
        <v>0</v>
      </c>
      <c r="U1964" s="54">
        <f>IF(D1964&gt;=Overview!$F$18,(1-Overview!$F$9)*'='!Q1964-Overview!$F$18*'='!O1964,0)</f>
        <v>75.725038652373513</v>
      </c>
      <c r="V1964" s="2"/>
      <c r="W1964" s="112">
        <f>G1964/Overview!$F$19</f>
        <v>5.4269129928584734</v>
      </c>
      <c r="X1964" s="60">
        <f>G1964^3*(1+H1964*Overview!$F$38)</f>
        <v>62.428052614952549</v>
      </c>
      <c r="Y1964" s="61">
        <f>G1964^3*Overview!$F$42*(1+Overview!$F$38*H1964)+I1964*Overview!$F$39/Overview!$F$40</f>
        <v>6.1213163205023591</v>
      </c>
    </row>
    <row r="1965" spans="1:25">
      <c r="A1965" s="34">
        <v>1962</v>
      </c>
      <c r="B1965">
        <v>1</v>
      </c>
      <c r="C1965">
        <v>24</v>
      </c>
      <c r="D1965" s="149">
        <f t="shared" si="182"/>
        <v>178.09744310451387</v>
      </c>
      <c r="E1965" s="125">
        <f>B1965/(B1965+Overview!$F$22)</f>
        <v>0.58823529411764708</v>
      </c>
      <c r="F1965" s="118">
        <f>EXP(Overview!$F$21/Overview!$F$5-Overview!$F$21/('='!C1965+273.15))</f>
        <v>1.2060497570954571</v>
      </c>
      <c r="G1965" s="77">
        <f t="shared" si="183"/>
        <v>3.6758499798409181</v>
      </c>
      <c r="H1965" s="115">
        <f t="shared" si="184"/>
        <v>0.58823529411764708</v>
      </c>
      <c r="I1965" s="80">
        <f>IF((A1965-Overview!$F$43)/365=ROUND((A1965-Overview!$F$43)/365,0),I1964*0.05,I1964+U1964)</f>
        <v>11646.242688700328</v>
      </c>
      <c r="J1965" s="70">
        <f>IF(D1965&lt;Overview!$F$16,1,'='!G1965/Overview!$F$26)</f>
        <v>159.1277047550181</v>
      </c>
      <c r="K1965" s="71">
        <f>IF(D1965&lt;Overview!$F$17,'='!G1965/Overview!$F$26,Overview!$F$33)</f>
        <v>9.1428571428571423</v>
      </c>
      <c r="L1965" s="72">
        <f t="shared" si="185"/>
        <v>9.1428571428571423</v>
      </c>
      <c r="M1965" s="81">
        <f>MIN(1,Overview!$F$44*F1965*(G1965-Overview!$F$25)^2+0.2)</f>
        <v>1</v>
      </c>
      <c r="N1965" s="48">
        <f>L1965*F1965*Overview!$F$8</f>
        <v>0.12482270400293095</v>
      </c>
      <c r="O1965" s="48">
        <f>F1965*Overview!$F$6</f>
        <v>2.3686817229354781E-3</v>
      </c>
      <c r="P1965" s="122">
        <f>N1965*(H1965/G1965-(1+Overview!$F$35/'='!G1965)/(Overview!$F$37*Overview!$F$33))/('='!H1965+Overview!$F$36)</f>
        <v>1.6439337158743287E-4</v>
      </c>
      <c r="Q1965" s="128">
        <f>(N1965/G1965-P1965)*H1965*Overview!$F$29*'='!G1965^3</f>
        <v>893.82153868502371</v>
      </c>
      <c r="R1965" s="57">
        <f t="shared" si="180"/>
        <v>0</v>
      </c>
      <c r="S1965" s="58">
        <f t="shared" si="181"/>
        <v>2.0142845721188188E-4</v>
      </c>
      <c r="T1965" s="58">
        <f>IF(D1965&lt;Overview!$F$18,(1-Overview!$F$9)*'='!Q1965-'='!D1965*'='!O1965,0)</f>
        <v>0</v>
      </c>
      <c r="U1965" s="54">
        <f>IF(D1965&gt;=Overview!$F$18,(1-Overview!$F$9)*'='!Q1965-Overview!$F$18*'='!O1965,0)</f>
        <v>75.734101562832194</v>
      </c>
      <c r="V1965" s="2"/>
      <c r="W1965" s="112">
        <f>G1965/Overview!$F$19</f>
        <v>5.42721095502867</v>
      </c>
      <c r="X1965" s="60">
        <f>G1965^3*(1+H1965*Overview!$F$38)</f>
        <v>62.438335930368716</v>
      </c>
      <c r="Y1965" s="61">
        <f>G1965^3*Overview!$F$42*(1+Overview!$F$38*H1965)+I1965*Overview!$F$39/Overview!$F$40</f>
        <v>6.1255324160239804</v>
      </c>
    </row>
    <row r="1966" spans="1:25">
      <c r="A1966" s="34">
        <v>1963</v>
      </c>
      <c r="B1966">
        <v>1</v>
      </c>
      <c r="C1966">
        <v>24</v>
      </c>
      <c r="D1966" s="149">
        <f t="shared" si="182"/>
        <v>178.09744310451387</v>
      </c>
      <c r="E1966" s="125">
        <f>B1966/(B1966+Overview!$F$22)</f>
        <v>0.58823529411764708</v>
      </c>
      <c r="F1966" s="118">
        <f>EXP(Overview!$F$21/Overview!$F$5-Overview!$F$21/('='!C1966+273.15))</f>
        <v>1.2060497570954571</v>
      </c>
      <c r="G1966" s="77">
        <f t="shared" si="183"/>
        <v>3.6760514082981302</v>
      </c>
      <c r="H1966" s="115">
        <f t="shared" si="184"/>
        <v>0.58823529411764708</v>
      </c>
      <c r="I1966" s="80">
        <f>IF((A1966-Overview!$F$43)/365=ROUND((A1966-Overview!$F$43)/365,0),I1965*0.05,I1965+U1965)</f>
        <v>11721.976790263159</v>
      </c>
      <c r="J1966" s="70">
        <f>IF(D1966&lt;Overview!$F$16,1,'='!G1966/Overview!$F$26)</f>
        <v>159.13642460165067</v>
      </c>
      <c r="K1966" s="71">
        <f>IF(D1966&lt;Overview!$F$17,'='!G1966/Overview!$F$26,Overview!$F$33)</f>
        <v>9.1428571428571423</v>
      </c>
      <c r="L1966" s="72">
        <f t="shared" si="185"/>
        <v>9.1428571428571423</v>
      </c>
      <c r="M1966" s="81">
        <f>MIN(1,Overview!$F$44*F1966*(G1966-Overview!$F$25)^2+0.2)</f>
        <v>1</v>
      </c>
      <c r="N1966" s="48">
        <f>L1966*F1966*Overview!$F$8</f>
        <v>0.12482270400293095</v>
      </c>
      <c r="O1966" s="48">
        <f>F1966*Overview!$F$6</f>
        <v>2.3686817229354781E-3</v>
      </c>
      <c r="P1966" s="122">
        <f>N1966*(H1966/G1966-(1+Overview!$F$35/'='!G1966)/(Overview!$F$37*Overview!$F$33))/('='!H1966+Overview!$F$36)</f>
        <v>1.6407375854727394E-4</v>
      </c>
      <c r="Q1966" s="128">
        <f>(N1966/G1966-P1966)*H1966*Overview!$F$29*'='!G1966^3</f>
        <v>893.92771705825157</v>
      </c>
      <c r="R1966" s="57">
        <f t="shared" si="180"/>
        <v>0</v>
      </c>
      <c r="S1966" s="58">
        <f t="shared" si="181"/>
        <v>2.0104785705749126E-4</v>
      </c>
      <c r="T1966" s="58">
        <f>IF(D1966&lt;Overview!$F$18,(1-Overview!$F$9)*'='!Q1966-'='!D1966*'='!O1966,0)</f>
        <v>0</v>
      </c>
      <c r="U1966" s="54">
        <f>IF(D1966&gt;=Overview!$F$18,(1-Overview!$F$9)*'='!Q1966-Overview!$F$18*'='!O1966,0)</f>
        <v>75.743147960231212</v>
      </c>
      <c r="V1966" s="2"/>
      <c r="W1966" s="112">
        <f>G1966/Overview!$F$19</f>
        <v>5.4275083541977409</v>
      </c>
      <c r="X1966" s="60">
        <f>G1966^3*(1+H1966*Overview!$F$38)</f>
        <v>62.448600941408003</v>
      </c>
      <c r="Y1966" s="61">
        <f>G1966^3*Overview!$F$42*(1+Overview!$F$38*H1966)+I1966*Overview!$F$39/Overview!$F$40</f>
        <v>6.1297472579763372</v>
      </c>
    </row>
    <row r="1967" spans="1:25">
      <c r="A1967" s="34">
        <v>1964</v>
      </c>
      <c r="B1967">
        <v>1</v>
      </c>
      <c r="C1967">
        <v>24</v>
      </c>
      <c r="D1967" s="149">
        <f t="shared" si="182"/>
        <v>178.09744310451387</v>
      </c>
      <c r="E1967" s="125">
        <f>B1967/(B1967+Overview!$F$22)</f>
        <v>0.58823529411764708</v>
      </c>
      <c r="F1967" s="118">
        <f>EXP(Overview!$F$21/Overview!$F$5-Overview!$F$21/('='!C1967+273.15))</f>
        <v>1.2060497570954571</v>
      </c>
      <c r="G1967" s="77">
        <f t="shared" si="183"/>
        <v>3.6762524561551877</v>
      </c>
      <c r="H1967" s="115">
        <f t="shared" si="184"/>
        <v>0.58823529411764708</v>
      </c>
      <c r="I1967" s="80">
        <f>IF((A1967-Overview!$F$43)/365=ROUND((A1967-Overview!$F$43)/365,0),I1966*0.05,I1966+U1966)</f>
        <v>11797.71993822339</v>
      </c>
      <c r="J1967" s="70">
        <f>IF(D1967&lt;Overview!$F$16,1,'='!G1967/Overview!$F$26)</f>
        <v>159.14512797208604</v>
      </c>
      <c r="K1967" s="71">
        <f>IF(D1967&lt;Overview!$F$17,'='!G1967/Overview!$F$26,Overview!$F$33)</f>
        <v>9.1428571428571423</v>
      </c>
      <c r="L1967" s="72">
        <f t="shared" si="185"/>
        <v>9.1428571428571423</v>
      </c>
      <c r="M1967" s="81">
        <f>MIN(1,Overview!$F$44*F1967*(G1967-Overview!$F$25)^2+0.2)</f>
        <v>1</v>
      </c>
      <c r="N1967" s="48">
        <f>L1967*F1967*Overview!$F$8</f>
        <v>0.12482270400293095</v>
      </c>
      <c r="O1967" s="48">
        <f>F1967*Overview!$F$6</f>
        <v>2.3686817229354781E-3</v>
      </c>
      <c r="P1967" s="122">
        <f>N1967*(H1967/G1967-(1+Overview!$F$35/'='!G1967)/(Overview!$F$37*Overview!$F$33))/('='!H1967+Overview!$F$36)</f>
        <v>1.6375478434281276E-4</v>
      </c>
      <c r="Q1967" s="128">
        <f>(N1967/G1967-P1967)*H1967*Overview!$F$29*'='!G1967^3</f>
        <v>894.0337019554961</v>
      </c>
      <c r="R1967" s="57">
        <f t="shared" si="180"/>
        <v>0</v>
      </c>
      <c r="S1967" s="58">
        <f t="shared" si="181"/>
        <v>2.0066797604914284E-4</v>
      </c>
      <c r="T1967" s="58">
        <f>IF(D1967&lt;Overview!$F$18,(1-Overview!$F$9)*'='!Q1967-'='!D1967*'='!O1967,0)</f>
        <v>0</v>
      </c>
      <c r="U1967" s="54">
        <f>IF(D1967&gt;=Overview!$F$18,(1-Overview!$F$9)*'='!Q1967-Overview!$F$18*'='!O1967,0)</f>
        <v>75.752177873476441</v>
      </c>
      <c r="V1967" s="2"/>
      <c r="W1967" s="112">
        <f>G1967/Overview!$F$19</f>
        <v>5.4278051914294814</v>
      </c>
      <c r="X1967" s="60">
        <f>G1967^3*(1+H1967*Overview!$F$38)</f>
        <v>62.458847678466924</v>
      </c>
      <c r="Y1967" s="61">
        <f>G1967^3*Overview!$F$42*(1+Overview!$F$38*H1967)+I1967*Overview!$F$39/Overview!$F$40</f>
        <v>6.1339608483775478</v>
      </c>
    </row>
    <row r="1968" spans="1:25">
      <c r="A1968" s="34">
        <v>1965</v>
      </c>
      <c r="B1968">
        <v>1</v>
      </c>
      <c r="C1968">
        <v>24</v>
      </c>
      <c r="D1968" s="149">
        <f t="shared" si="182"/>
        <v>178.09744310451387</v>
      </c>
      <c r="E1968" s="125">
        <f>B1968/(B1968+Overview!$F$22)</f>
        <v>0.58823529411764708</v>
      </c>
      <c r="F1968" s="118">
        <f>EXP(Overview!$F$21/Overview!$F$5-Overview!$F$21/('='!C1968+273.15))</f>
        <v>1.2060497570954571</v>
      </c>
      <c r="G1968" s="77">
        <f t="shared" si="183"/>
        <v>3.6764531241312368</v>
      </c>
      <c r="H1968" s="115">
        <f t="shared" si="184"/>
        <v>0.58823529411764708</v>
      </c>
      <c r="I1968" s="80">
        <f>IF((A1968-Overview!$F$43)/365=ROUND((A1968-Overview!$F$43)/365,0),I1967*0.05,I1967+U1967)</f>
        <v>11873.472116096867</v>
      </c>
      <c r="J1968" s="70">
        <f>IF(D1968&lt;Overview!$F$16,1,'='!G1968/Overview!$F$26)</f>
        <v>159.15381489745616</v>
      </c>
      <c r="K1968" s="71">
        <f>IF(D1968&lt;Overview!$F$17,'='!G1968/Overview!$F$26,Overview!$F$33)</f>
        <v>9.1428571428571423</v>
      </c>
      <c r="L1968" s="72">
        <f t="shared" si="185"/>
        <v>9.1428571428571423</v>
      </c>
      <c r="M1968" s="81">
        <f>MIN(1,Overview!$F$44*F1968*(G1968-Overview!$F$25)^2+0.2)</f>
        <v>1</v>
      </c>
      <c r="N1968" s="48">
        <f>L1968*F1968*Overview!$F$8</f>
        <v>0.12482270400293095</v>
      </c>
      <c r="O1968" s="48">
        <f>F1968*Overview!$F$6</f>
        <v>2.3686817229354781E-3</v>
      </c>
      <c r="P1968" s="122">
        <f>N1968*(H1968/G1968-(1+Overview!$F$35/'='!G1968)/(Overview!$F$37*Overview!$F$33))/('='!H1968+Overview!$F$36)</f>
        <v>1.6343644762939821E-4</v>
      </c>
      <c r="Q1968" s="128">
        <f>(N1968/G1968-P1968)*H1968*Overview!$F$29*'='!G1968^3</f>
        <v>894.13949371548961</v>
      </c>
      <c r="R1968" s="57">
        <f t="shared" si="180"/>
        <v>0</v>
      </c>
      <c r="S1968" s="58">
        <f t="shared" si="181"/>
        <v>2.0028881282800411E-4</v>
      </c>
      <c r="T1968" s="58">
        <f>IF(D1968&lt;Overview!$F$18,(1-Overview!$F$9)*'='!Q1968-'='!D1968*'='!O1968,0)</f>
        <v>0</v>
      </c>
      <c r="U1968" s="54">
        <f>IF(D1968&gt;=Overview!$F$18,(1-Overview!$F$9)*'='!Q1968-Overview!$F$18*'='!O1968,0)</f>
        <v>75.761191331427895</v>
      </c>
      <c r="V1968" s="2"/>
      <c r="W1968" s="112">
        <f>G1968/Overview!$F$19</f>
        <v>5.428101467785674</v>
      </c>
      <c r="X1968" s="60">
        <f>G1968^3*(1+H1968*Overview!$F$38)</f>
        <v>62.469076171900078</v>
      </c>
      <c r="Y1968" s="61">
        <f>G1968^3*Overview!$F$42*(1+Overview!$F$38*H1968)+I1968*Overview!$F$39/Overview!$F$40</f>
        <v>6.1381731892432159</v>
      </c>
    </row>
    <row r="1969" spans="1:25">
      <c r="A1969" s="34">
        <v>1966</v>
      </c>
      <c r="B1969">
        <v>1</v>
      </c>
      <c r="C1969">
        <v>24</v>
      </c>
      <c r="D1969" s="149">
        <f t="shared" si="182"/>
        <v>178.09744310451387</v>
      </c>
      <c r="E1969" s="125">
        <f>B1969/(B1969+Overview!$F$22)</f>
        <v>0.58823529411764708</v>
      </c>
      <c r="F1969" s="118">
        <f>EXP(Overview!$F$21/Overview!$F$5-Overview!$F$21/('='!C1969+273.15))</f>
        <v>1.2060497570954571</v>
      </c>
      <c r="G1969" s="77">
        <f t="shared" si="183"/>
        <v>3.6766534129440647</v>
      </c>
      <c r="H1969" s="115">
        <f t="shared" si="184"/>
        <v>0.58823529411764708</v>
      </c>
      <c r="I1969" s="80">
        <f>IF((A1969-Overview!$F$43)/365=ROUND((A1969-Overview!$F$43)/365,0),I1968*0.05,I1968+U1968)</f>
        <v>11949.233307428296</v>
      </c>
      <c r="J1969" s="70">
        <f>IF(D1969&lt;Overview!$F$16,1,'='!G1969/Overview!$F$26)</f>
        <v>159.16248540883399</v>
      </c>
      <c r="K1969" s="71">
        <f>IF(D1969&lt;Overview!$F$17,'='!G1969/Overview!$F$26,Overview!$F$33)</f>
        <v>9.1428571428571423</v>
      </c>
      <c r="L1969" s="72">
        <f t="shared" si="185"/>
        <v>9.1428571428571423</v>
      </c>
      <c r="M1969" s="81">
        <f>MIN(1,Overview!$F$44*F1969*(G1969-Overview!$F$25)^2+0.2)</f>
        <v>1</v>
      </c>
      <c r="N1969" s="48">
        <f>L1969*F1969*Overview!$F$8</f>
        <v>0.12482270400293095</v>
      </c>
      <c r="O1969" s="48">
        <f>F1969*Overview!$F$6</f>
        <v>2.3686817229354781E-3</v>
      </c>
      <c r="P1969" s="122">
        <f>N1969*(H1969/G1969-(1+Overview!$F$35/'='!G1969)/(Overview!$F$37*Overview!$F$33))/('='!H1969+Overview!$F$36)</f>
        <v>1.6311874706547683E-4</v>
      </c>
      <c r="Q1969" s="128">
        <f>(N1969/G1969-P1969)*H1969*Overview!$F$29*'='!G1969^3</f>
        <v>894.24509267642372</v>
      </c>
      <c r="R1969" s="57">
        <f t="shared" si="180"/>
        <v>0</v>
      </c>
      <c r="S1969" s="58">
        <f t="shared" si="181"/>
        <v>1.9991036603781502E-4</v>
      </c>
      <c r="T1969" s="58">
        <f>IF(D1969&lt;Overview!$F$18,(1-Overview!$F$9)*'='!Q1969-'='!D1969*'='!O1969,0)</f>
        <v>0</v>
      </c>
      <c r="U1969" s="54">
        <f>IF(D1969&gt;=Overview!$F$18,(1-Overview!$F$9)*'='!Q1969-Overview!$F$18*'='!O1969,0)</f>
        <v>75.770188362899475</v>
      </c>
      <c r="V1969" s="2"/>
      <c r="W1969" s="112">
        <f>G1969/Overview!$F$19</f>
        <v>5.4283971843260961</v>
      </c>
      <c r="X1969" s="60">
        <f>G1969^3*(1+H1969*Overview!$F$38)</f>
        <v>62.479286452020062</v>
      </c>
      <c r="Y1969" s="61">
        <f>G1969^3*Overview!$F$42*(1+Overview!$F$38*H1969)+I1969*Overview!$F$39/Overview!$F$40</f>
        <v>6.1423842825864172</v>
      </c>
    </row>
    <row r="1970" spans="1:25">
      <c r="A1970" s="34">
        <v>1967</v>
      </c>
      <c r="B1970">
        <v>1</v>
      </c>
      <c r="C1970">
        <v>24</v>
      </c>
      <c r="D1970" s="149">
        <f t="shared" si="182"/>
        <v>178.09744310451387</v>
      </c>
      <c r="E1970" s="125">
        <f>B1970/(B1970+Overview!$F$22)</f>
        <v>0.58823529411764708</v>
      </c>
      <c r="F1970" s="118">
        <f>EXP(Overview!$F$21/Overview!$F$5-Overview!$F$21/('='!C1970+273.15))</f>
        <v>1.2060497570954571</v>
      </c>
      <c r="G1970" s="77">
        <f t="shared" si="183"/>
        <v>3.6768533233101026</v>
      </c>
      <c r="H1970" s="115">
        <f t="shared" si="184"/>
        <v>0.58823529411764708</v>
      </c>
      <c r="I1970" s="80">
        <f>IF((A1970-Overview!$F$43)/365=ROUND((A1970-Overview!$F$43)/365,0),I1969*0.05,I1969+U1969)</f>
        <v>12025.003495791196</v>
      </c>
      <c r="J1970" s="70">
        <f>IF(D1970&lt;Overview!$F$16,1,'='!G1970/Overview!$F$26)</f>
        <v>159.1711395372339</v>
      </c>
      <c r="K1970" s="71">
        <f>IF(D1970&lt;Overview!$F$17,'='!G1970/Overview!$F$26,Overview!$F$33)</f>
        <v>9.1428571428571423</v>
      </c>
      <c r="L1970" s="72">
        <f t="shared" si="185"/>
        <v>9.1428571428571423</v>
      </c>
      <c r="M1970" s="81">
        <f>MIN(1,Overview!$F$44*F1970*(G1970-Overview!$F$25)^2+0.2)</f>
        <v>1</v>
      </c>
      <c r="N1970" s="48">
        <f>L1970*F1970*Overview!$F$8</f>
        <v>0.12482270400293095</v>
      </c>
      <c r="O1970" s="48">
        <f>F1970*Overview!$F$6</f>
        <v>2.3686817229354781E-3</v>
      </c>
      <c r="P1970" s="122">
        <f>N1970*(H1970/G1970-(1+Overview!$F$35/'='!G1970)/(Overview!$F$37*Overview!$F$33))/('='!H1970+Overview!$F$36)</f>
        <v>1.6280168131257574E-4</v>
      </c>
      <c r="Q1970" s="128">
        <f>(N1970/G1970-P1970)*H1970*Overview!$F$29*'='!G1970^3</f>
        <v>894.35049917595188</v>
      </c>
      <c r="R1970" s="57">
        <f t="shared" si="180"/>
        <v>0</v>
      </c>
      <c r="S1970" s="58">
        <f t="shared" si="181"/>
        <v>1.995326343248721E-4</v>
      </c>
      <c r="T1970" s="58">
        <f>IF(D1970&lt;Overview!$F$18,(1-Overview!$F$9)*'='!Q1970-'='!D1970*'='!O1970,0)</f>
        <v>0</v>
      </c>
      <c r="U1970" s="54">
        <f>IF(D1970&gt;=Overview!$F$18,(1-Overview!$F$9)*'='!Q1970-Overview!$F$18*'='!O1970,0)</f>
        <v>75.77916899665928</v>
      </c>
      <c r="V1970" s="2"/>
      <c r="W1970" s="112">
        <f>G1970/Overview!$F$19</f>
        <v>5.4286923421085227</v>
      </c>
      <c r="X1970" s="60">
        <f>G1970^3*(1+H1970*Overview!$F$38)</f>
        <v>62.489478549097619</v>
      </c>
      <c r="Y1970" s="61">
        <f>G1970^3*Overview!$F$42*(1+Overview!$F$38*H1970)+I1970*Overview!$F$39/Overview!$F$40</f>
        <v>6.1465941304177116</v>
      </c>
    </row>
    <row r="1971" spans="1:25">
      <c r="A1971" s="34">
        <v>1968</v>
      </c>
      <c r="B1971">
        <v>1</v>
      </c>
      <c r="C1971">
        <v>24</v>
      </c>
      <c r="D1971" s="149">
        <f t="shared" si="182"/>
        <v>178.09744310451387</v>
      </c>
      <c r="E1971" s="125">
        <f>B1971/(B1971+Overview!$F$22)</f>
        <v>0.58823529411764708</v>
      </c>
      <c r="F1971" s="118">
        <f>EXP(Overview!$F$21/Overview!$F$5-Overview!$F$21/('='!C1971+273.15))</f>
        <v>1.2060497570954571</v>
      </c>
      <c r="G1971" s="77">
        <f t="shared" si="183"/>
        <v>3.6770528559444275</v>
      </c>
      <c r="H1971" s="115">
        <f t="shared" si="184"/>
        <v>0.58823529411764708</v>
      </c>
      <c r="I1971" s="80">
        <f>IF((A1971-Overview!$F$43)/365=ROUND((A1971-Overview!$F$43)/365,0),I1970*0.05,I1970+U1970)</f>
        <v>12100.782664787856</v>
      </c>
      <c r="J1971" s="70">
        <f>IF(D1971&lt;Overview!$F$16,1,'='!G1971/Overview!$F$26)</f>
        <v>159.17977731361159</v>
      </c>
      <c r="K1971" s="71">
        <f>IF(D1971&lt;Overview!$F$17,'='!G1971/Overview!$F$26,Overview!$F$33)</f>
        <v>9.1428571428571423</v>
      </c>
      <c r="L1971" s="72">
        <f t="shared" si="185"/>
        <v>9.1428571428571423</v>
      </c>
      <c r="M1971" s="81">
        <f>MIN(1,Overview!$F$44*F1971*(G1971-Overview!$F$25)^2+0.2)</f>
        <v>1</v>
      </c>
      <c r="N1971" s="48">
        <f>L1971*F1971*Overview!$F$8</f>
        <v>0.12482270400293095</v>
      </c>
      <c r="O1971" s="48">
        <f>F1971*Overview!$F$6</f>
        <v>2.3686817229354781E-3</v>
      </c>
      <c r="P1971" s="122">
        <f>N1971*(H1971/G1971-(1+Overview!$F$35/'='!G1971)/(Overview!$F$37*Overview!$F$33))/('='!H1971+Overview!$F$36)</f>
        <v>1.6248524903530258E-4</v>
      </c>
      <c r="Q1971" s="128">
        <f>(N1971/G1971-P1971)*H1971*Overview!$F$29*'='!G1971^3</f>
        <v>894.4557135511883</v>
      </c>
      <c r="R1971" s="57">
        <f t="shared" si="180"/>
        <v>0</v>
      </c>
      <c r="S1971" s="58">
        <f t="shared" si="181"/>
        <v>1.9915561633803366E-4</v>
      </c>
      <c r="T1971" s="58">
        <f>IF(D1971&lt;Overview!$F$18,(1-Overview!$F$9)*'='!Q1971-'='!D1971*'='!O1971,0)</f>
        <v>0</v>
      </c>
      <c r="U1971" s="54">
        <f>IF(D1971&gt;=Overview!$F$18,(1-Overview!$F$9)*'='!Q1971-Overview!$F$18*'='!O1971,0)</f>
        <v>75.788133261429422</v>
      </c>
      <c r="V1971" s="2"/>
      <c r="W1971" s="112">
        <f>G1971/Overview!$F$19</f>
        <v>5.4289869421887307</v>
      </c>
      <c r="X1971" s="60">
        <f>G1971^3*(1+H1971*Overview!$F$38)</f>
        <v>62.499652493361531</v>
      </c>
      <c r="Y1971" s="61">
        <f>G1971^3*Overview!$F$42*(1+Overview!$F$38*H1971)+I1971*Overview!$F$39/Overview!$F$40</f>
        <v>6.1508027347451364</v>
      </c>
    </row>
    <row r="1972" spans="1:25">
      <c r="A1972" s="34">
        <v>1969</v>
      </c>
      <c r="B1972">
        <v>1</v>
      </c>
      <c r="C1972">
        <v>24</v>
      </c>
      <c r="D1972" s="149">
        <f t="shared" si="182"/>
        <v>178.09744310451387</v>
      </c>
      <c r="E1972" s="125">
        <f>B1972/(B1972+Overview!$F$22)</f>
        <v>0.58823529411764708</v>
      </c>
      <c r="F1972" s="118">
        <f>EXP(Overview!$F$21/Overview!$F$5-Overview!$F$21/('='!C1972+273.15))</f>
        <v>1.2060497570954571</v>
      </c>
      <c r="G1972" s="77">
        <f t="shared" si="183"/>
        <v>3.6772520115607654</v>
      </c>
      <c r="H1972" s="115">
        <f t="shared" si="184"/>
        <v>0.58823529411764708</v>
      </c>
      <c r="I1972" s="80">
        <f>IF((A1972-Overview!$F$43)/365=ROUND((A1972-Overview!$F$43)/365,0),I1971*0.05,I1971+U1971)</f>
        <v>12176.570798049284</v>
      </c>
      <c r="J1972" s="70">
        <f>IF(D1972&lt;Overview!$F$16,1,'='!G1972/Overview!$F$26)</f>
        <v>159.18839876886432</v>
      </c>
      <c r="K1972" s="71">
        <f>IF(D1972&lt;Overview!$F$17,'='!G1972/Overview!$F$26,Overview!$F$33)</f>
        <v>9.1428571428571423</v>
      </c>
      <c r="L1972" s="72">
        <f t="shared" si="185"/>
        <v>9.1428571428571423</v>
      </c>
      <c r="M1972" s="81">
        <f>MIN(1,Overview!$F$44*F1972*(G1972-Overview!$F$25)^2+0.2)</f>
        <v>1</v>
      </c>
      <c r="N1972" s="48">
        <f>L1972*F1972*Overview!$F$8</f>
        <v>0.12482270400293095</v>
      </c>
      <c r="O1972" s="48">
        <f>F1972*Overview!$F$6</f>
        <v>2.3686817229354781E-3</v>
      </c>
      <c r="P1972" s="122">
        <f>N1972*(H1972/G1972-(1+Overview!$F$35/'='!G1972)/(Overview!$F$37*Overview!$F$33))/('='!H1972+Overview!$F$36)</f>
        <v>1.621694489013356E-4</v>
      </c>
      <c r="Q1972" s="128">
        <f>(N1972/G1972-P1972)*H1972*Overview!$F$29*'='!G1972^3</f>
        <v>894.56073613871058</v>
      </c>
      <c r="R1972" s="57">
        <f t="shared" si="180"/>
        <v>0</v>
      </c>
      <c r="S1972" s="58">
        <f t="shared" si="181"/>
        <v>1.9877931072871238E-4</v>
      </c>
      <c r="T1972" s="58">
        <f>IF(D1972&lt;Overview!$F$18,(1-Overview!$F$9)*'='!Q1972-'='!D1972*'='!O1972,0)</f>
        <v>0</v>
      </c>
      <c r="U1972" s="54">
        <f>IF(D1972&gt;=Overview!$F$18,(1-Overview!$F$9)*'='!Q1972-Overview!$F$18*'='!O1972,0)</f>
        <v>75.797081185886313</v>
      </c>
      <c r="V1972" s="2"/>
      <c r="W1972" s="112">
        <f>G1972/Overview!$F$19</f>
        <v>5.4292809856205011</v>
      </c>
      <c r="X1972" s="60">
        <f>G1972^3*(1+H1972*Overview!$F$38)</f>
        <v>62.509808314998736</v>
      </c>
      <c r="Y1972" s="61">
        <f>G1972^3*Overview!$F$42*(1+Overview!$F$38*H1972)+I1972*Overview!$F$39/Overview!$F$40</f>
        <v>6.1550100975742099</v>
      </c>
    </row>
    <row r="1973" spans="1:25">
      <c r="A1973" s="34">
        <v>1970</v>
      </c>
      <c r="B1973">
        <v>1</v>
      </c>
      <c r="C1973">
        <v>24</v>
      </c>
      <c r="D1973" s="149">
        <f t="shared" si="182"/>
        <v>178.09744310451387</v>
      </c>
      <c r="E1973" s="125">
        <f>B1973/(B1973+Overview!$F$22)</f>
        <v>0.58823529411764708</v>
      </c>
      <c r="F1973" s="118">
        <f>EXP(Overview!$F$21/Overview!$F$5-Overview!$F$21/('='!C1973+273.15))</f>
        <v>1.2060497570954571</v>
      </c>
      <c r="G1973" s="77">
        <f t="shared" si="183"/>
        <v>3.677450790871494</v>
      </c>
      <c r="H1973" s="115">
        <f t="shared" si="184"/>
        <v>0.58823529411764708</v>
      </c>
      <c r="I1973" s="80">
        <f>IF((A1973-Overview!$F$43)/365=ROUND((A1973-Overview!$F$43)/365,0),I1972*0.05,I1972+U1972)</f>
        <v>12252.367879235171</v>
      </c>
      <c r="J1973" s="70">
        <f>IF(D1973&lt;Overview!$F$16,1,'='!G1973/Overview!$F$26)</f>
        <v>159.19700393383093</v>
      </c>
      <c r="K1973" s="71">
        <f>IF(D1973&lt;Overview!$F$17,'='!G1973/Overview!$F$26,Overview!$F$33)</f>
        <v>9.1428571428571423</v>
      </c>
      <c r="L1973" s="72">
        <f t="shared" si="185"/>
        <v>9.1428571428571423</v>
      </c>
      <c r="M1973" s="81">
        <f>MIN(1,Overview!$F$44*F1973*(G1973-Overview!$F$25)^2+0.2)</f>
        <v>1</v>
      </c>
      <c r="N1973" s="48">
        <f>L1973*F1973*Overview!$F$8</f>
        <v>0.12482270400293095</v>
      </c>
      <c r="O1973" s="48">
        <f>F1973*Overview!$F$6</f>
        <v>2.3686817229354781E-3</v>
      </c>
      <c r="P1973" s="122">
        <f>N1973*(H1973/G1973-(1+Overview!$F$35/'='!G1973)/(Overview!$F$37*Overview!$F$33))/('='!H1973+Overview!$F$36)</f>
        <v>1.6185427958141218E-4</v>
      </c>
      <c r="Q1973" s="128">
        <f>(N1973/G1973-P1973)*H1973*Overview!$F$29*'='!G1973^3</f>
        <v>894.66556727455895</v>
      </c>
      <c r="R1973" s="57">
        <f t="shared" si="180"/>
        <v>0</v>
      </c>
      <c r="S1973" s="58">
        <f t="shared" si="181"/>
        <v>1.9840371615086671E-4</v>
      </c>
      <c r="T1973" s="58">
        <f>IF(D1973&lt;Overview!$F$18,(1-Overview!$F$9)*'='!Q1973-'='!D1973*'='!O1973,0)</f>
        <v>0</v>
      </c>
      <c r="U1973" s="54">
        <f>IF(D1973&gt;=Overview!$F$18,(1-Overview!$F$9)*'='!Q1973-Overview!$F$18*'='!O1973,0)</f>
        <v>75.806012798660603</v>
      </c>
      <c r="V1973" s="2"/>
      <c r="W1973" s="112">
        <f>G1973/Overview!$F$19</f>
        <v>5.4295744734556237</v>
      </c>
      <c r="X1973" s="60">
        <f>G1973^3*(1+H1973*Overview!$F$38)</f>
        <v>62.519946044154331</v>
      </c>
      <c r="Y1973" s="61">
        <f>G1973^3*Overview!$F$42*(1+Overview!$F$38*H1973)+I1973*Overview!$F$39/Overview!$F$40</f>
        <v>6.1592162209079264</v>
      </c>
    </row>
    <row r="1974" spans="1:25">
      <c r="A1974" s="34">
        <v>1971</v>
      </c>
      <c r="B1974">
        <v>1</v>
      </c>
      <c r="C1974">
        <v>24</v>
      </c>
      <c r="D1974" s="149">
        <f t="shared" si="182"/>
        <v>178.09744310451387</v>
      </c>
      <c r="E1974" s="125">
        <f>B1974/(B1974+Overview!$F$22)</f>
        <v>0.58823529411764708</v>
      </c>
      <c r="F1974" s="118">
        <f>EXP(Overview!$F$21/Overview!$F$5-Overview!$F$21/('='!C1974+273.15))</f>
        <v>1.2060497570954571</v>
      </c>
      <c r="G1974" s="77">
        <f t="shared" si="183"/>
        <v>3.6776491945876448</v>
      </c>
      <c r="H1974" s="115">
        <f t="shared" si="184"/>
        <v>0.58823529411764708</v>
      </c>
      <c r="I1974" s="80">
        <f>IF((A1974-Overview!$F$43)/365=ROUND((A1974-Overview!$F$43)/365,0),I1973*0.05,I1973+U1973)</f>
        <v>12328.173892033832</v>
      </c>
      <c r="J1974" s="70">
        <f>IF(D1974&lt;Overview!$F$16,1,'='!G1974/Overview!$F$26)</f>
        <v>159.205592839292</v>
      </c>
      <c r="K1974" s="71">
        <f>IF(D1974&lt;Overview!$F$17,'='!G1974/Overview!$F$26,Overview!$F$33)</f>
        <v>9.1428571428571423</v>
      </c>
      <c r="L1974" s="72">
        <f t="shared" si="185"/>
        <v>9.1428571428571423</v>
      </c>
      <c r="M1974" s="81">
        <f>MIN(1,Overview!$F$44*F1974*(G1974-Overview!$F$25)^2+0.2)</f>
        <v>1</v>
      </c>
      <c r="N1974" s="48">
        <f>L1974*F1974*Overview!$F$8</f>
        <v>0.12482270400293095</v>
      </c>
      <c r="O1974" s="48">
        <f>F1974*Overview!$F$6</f>
        <v>2.3686817229354781E-3</v>
      </c>
      <c r="P1974" s="122">
        <f>N1974*(H1974/G1974-(1+Overview!$F$35/'='!G1974)/(Overview!$F$37*Overview!$F$33))/('='!H1974+Overview!$F$36)</f>
        <v>1.6153973974932198E-4</v>
      </c>
      <c r="Q1974" s="128">
        <f>(N1974/G1974-P1974)*H1974*Overview!$F$29*'='!G1974^3</f>
        <v>894.77020729423771</v>
      </c>
      <c r="R1974" s="57">
        <f t="shared" si="180"/>
        <v>0</v>
      </c>
      <c r="S1974" s="58">
        <f t="shared" si="181"/>
        <v>1.9802883126099726E-4</v>
      </c>
      <c r="T1974" s="58">
        <f>IF(D1974&lt;Overview!$F$18,(1-Overview!$F$9)*'='!Q1974-'='!D1974*'='!O1974,0)</f>
        <v>0</v>
      </c>
      <c r="U1974" s="54">
        <f>IF(D1974&gt;=Overview!$F$18,(1-Overview!$F$9)*'='!Q1974-Overview!$F$18*'='!O1974,0)</f>
        <v>75.814928128337229</v>
      </c>
      <c r="V1974" s="2"/>
      <c r="W1974" s="112">
        <f>G1974/Overview!$F$19</f>
        <v>5.4298674067439023</v>
      </c>
      <c r="X1974" s="60">
        <f>G1974^3*(1+H1974*Overview!$F$38)</f>
        <v>62.530065710931602</v>
      </c>
      <c r="Y1974" s="61">
        <f>G1974^3*Overview!$F$42*(1+Overview!$F$38*H1974)+I1974*Overview!$F$39/Overview!$F$40</f>
        <v>6.1634211067467692</v>
      </c>
    </row>
    <row r="1975" spans="1:25">
      <c r="A1975" s="34">
        <v>1972</v>
      </c>
      <c r="B1975">
        <v>1</v>
      </c>
      <c r="C1975">
        <v>24</v>
      </c>
      <c r="D1975" s="149">
        <f t="shared" si="182"/>
        <v>178.09744310451387</v>
      </c>
      <c r="E1975" s="125">
        <f>B1975/(B1975+Overview!$F$22)</f>
        <v>0.58823529411764708</v>
      </c>
      <c r="F1975" s="118">
        <f>EXP(Overview!$F$21/Overview!$F$5-Overview!$F$21/('='!C1975+273.15))</f>
        <v>1.2060497570954571</v>
      </c>
      <c r="G1975" s="77">
        <f t="shared" si="183"/>
        <v>3.6778472234189059</v>
      </c>
      <c r="H1975" s="115">
        <f t="shared" si="184"/>
        <v>0.58823529411764708</v>
      </c>
      <c r="I1975" s="80">
        <f>IF((A1975-Overview!$F$43)/365=ROUND((A1975-Overview!$F$43)/365,0),I1974*0.05,I1974+U1974)</f>
        <v>12403.988820162169</v>
      </c>
      <c r="J1975" s="70">
        <f>IF(D1975&lt;Overview!$F$16,1,'='!G1975/Overview!$F$26)</f>
        <v>159.21416551596997</v>
      </c>
      <c r="K1975" s="71">
        <f>IF(D1975&lt;Overview!$F$17,'='!G1975/Overview!$F$26,Overview!$F$33)</f>
        <v>9.1428571428571423</v>
      </c>
      <c r="L1975" s="72">
        <f t="shared" si="185"/>
        <v>9.1428571428571423</v>
      </c>
      <c r="M1975" s="81">
        <f>MIN(1,Overview!$F$44*F1975*(G1975-Overview!$F$25)^2+0.2)</f>
        <v>1</v>
      </c>
      <c r="N1975" s="48">
        <f>L1975*F1975*Overview!$F$8</f>
        <v>0.12482270400293095</v>
      </c>
      <c r="O1975" s="48">
        <f>F1975*Overview!$F$6</f>
        <v>2.3686817229354781E-3</v>
      </c>
      <c r="P1975" s="122">
        <f>N1975*(H1975/G1975-(1+Overview!$F$35/'='!G1975)/(Overview!$F$37*Overview!$F$33))/('='!H1975+Overview!$F$36)</f>
        <v>1.6122582808190088E-4</v>
      </c>
      <c r="Q1975" s="128">
        <f>(N1975/G1975-P1975)*H1975*Overview!$F$29*'='!G1975^3</f>
        <v>894.87465653271454</v>
      </c>
      <c r="R1975" s="57">
        <f t="shared" si="180"/>
        <v>0</v>
      </c>
      <c r="S1975" s="58">
        <f t="shared" si="181"/>
        <v>1.9765465471814433E-4</v>
      </c>
      <c r="T1975" s="58">
        <f>IF(D1975&lt;Overview!$F$18,(1-Overview!$F$9)*'='!Q1975-'='!D1975*'='!O1975,0)</f>
        <v>0</v>
      </c>
      <c r="U1975" s="54">
        <f>IF(D1975&gt;=Overview!$F$18,(1-Overview!$F$9)*'='!Q1975-Overview!$F$18*'='!O1975,0)</f>
        <v>75.823827203455451</v>
      </c>
      <c r="V1975" s="2"/>
      <c r="W1975" s="112">
        <f>G1975/Overview!$F$19</f>
        <v>5.4301597865331548</v>
      </c>
      <c r="X1975" s="60">
        <f>G1975^3*(1+H1975*Overview!$F$38)</f>
        <v>62.540167345392</v>
      </c>
      <c r="Y1975" s="61">
        <f>G1975^3*Overview!$F$42*(1+Overview!$F$38*H1975)+I1975*Overview!$F$39/Overview!$F$40</f>
        <v>6.1676247570886904</v>
      </c>
    </row>
    <row r="1976" spans="1:25">
      <c r="A1976" s="34">
        <v>1973</v>
      </c>
      <c r="B1976">
        <v>1</v>
      </c>
      <c r="C1976">
        <v>24</v>
      </c>
      <c r="D1976" s="149">
        <f t="shared" si="182"/>
        <v>178.09744310451387</v>
      </c>
      <c r="E1976" s="125">
        <f>B1976/(B1976+Overview!$F$22)</f>
        <v>0.58823529411764708</v>
      </c>
      <c r="F1976" s="118">
        <f>EXP(Overview!$F$21/Overview!$F$5-Overview!$F$21/('='!C1976+273.15))</f>
        <v>1.2060497570954571</v>
      </c>
      <c r="G1976" s="77">
        <f t="shared" si="183"/>
        <v>3.6780448780736239</v>
      </c>
      <c r="H1976" s="115">
        <f t="shared" si="184"/>
        <v>0.58823529411764708</v>
      </c>
      <c r="I1976" s="80">
        <f>IF((A1976-Overview!$F$43)/365=ROUND((A1976-Overview!$F$43)/365,0),I1975*0.05,I1975+U1975)</f>
        <v>12479.812647365625</v>
      </c>
      <c r="J1976" s="70">
        <f>IF(D1976&lt;Overview!$F$16,1,'='!G1976/Overview!$F$26)</f>
        <v>159.22272199452917</v>
      </c>
      <c r="K1976" s="71">
        <f>IF(D1976&lt;Overview!$F$17,'='!G1976/Overview!$F$26,Overview!$F$33)</f>
        <v>9.1428571428571423</v>
      </c>
      <c r="L1976" s="72">
        <f t="shared" si="185"/>
        <v>9.1428571428571423</v>
      </c>
      <c r="M1976" s="81">
        <f>MIN(1,Overview!$F$44*F1976*(G1976-Overview!$F$25)^2+0.2)</f>
        <v>1</v>
      </c>
      <c r="N1976" s="48">
        <f>L1976*F1976*Overview!$F$8</f>
        <v>0.12482270400293095</v>
      </c>
      <c r="O1976" s="48">
        <f>F1976*Overview!$F$6</f>
        <v>2.3686817229354781E-3</v>
      </c>
      <c r="P1976" s="122">
        <f>N1976*(H1976/G1976-(1+Overview!$F$35/'='!G1976)/(Overview!$F$37*Overview!$F$33))/('='!H1976+Overview!$F$36)</f>
        <v>1.6091254325902477E-4</v>
      </c>
      <c r="Q1976" s="128">
        <f>(N1976/G1976-P1976)*H1976*Overview!$F$29*'='!G1976^3</f>
        <v>894.97891532442338</v>
      </c>
      <c r="R1976" s="57">
        <f t="shared" si="180"/>
        <v>0</v>
      </c>
      <c r="S1976" s="58">
        <f t="shared" si="181"/>
        <v>1.972811851838855E-4</v>
      </c>
      <c r="T1976" s="58">
        <f>IF(D1976&lt;Overview!$F$18,(1-Overview!$F$9)*'='!Q1976-'='!D1976*'='!O1976,0)</f>
        <v>0</v>
      </c>
      <c r="U1976" s="54">
        <f>IF(D1976&gt;=Overview!$F$18,(1-Overview!$F$9)*'='!Q1976-Overview!$F$18*'='!O1976,0)</f>
        <v>75.832710052509043</v>
      </c>
      <c r="V1976" s="2"/>
      <c r="W1976" s="112">
        <f>G1976/Overview!$F$19</f>
        <v>5.4304516138692218</v>
      </c>
      <c r="X1976" s="60">
        <f>G1976^3*(1+H1976*Overview!$F$38)</f>
        <v>62.550250977555201</v>
      </c>
      <c r="Y1976" s="61">
        <f>G1976^3*Overview!$F$42*(1+Overview!$F$38*H1976)+I1976*Overview!$F$39/Overview!$F$40</f>
        <v>6.1718271739291293</v>
      </c>
    </row>
    <row r="1977" spans="1:25">
      <c r="A1977" s="34">
        <v>1974</v>
      </c>
      <c r="B1977">
        <v>1</v>
      </c>
      <c r="C1977">
        <v>24</v>
      </c>
      <c r="D1977" s="149">
        <f t="shared" si="182"/>
        <v>178.09744310451387</v>
      </c>
      <c r="E1977" s="125">
        <f>B1977/(B1977+Overview!$F$22)</f>
        <v>0.58823529411764708</v>
      </c>
      <c r="F1977" s="118">
        <f>EXP(Overview!$F$21/Overview!$F$5-Overview!$F$21/('='!C1977+273.15))</f>
        <v>1.2060497570954571</v>
      </c>
      <c r="G1977" s="77">
        <f t="shared" si="183"/>
        <v>3.6782421592588079</v>
      </c>
      <c r="H1977" s="115">
        <f t="shared" si="184"/>
        <v>0.58823529411764708</v>
      </c>
      <c r="I1977" s="80">
        <f>IF((A1977-Overview!$F$43)/365=ROUND((A1977-Overview!$F$43)/365,0),I1976*0.05,I1976+U1976)</f>
        <v>12555.645357418134</v>
      </c>
      <c r="J1977" s="70">
        <f>IF(D1977&lt;Overview!$F$16,1,'='!G1977/Overview!$F$26)</f>
        <v>159.23126230557611</v>
      </c>
      <c r="K1977" s="71">
        <f>IF(D1977&lt;Overview!$F$17,'='!G1977/Overview!$F$26,Overview!$F$33)</f>
        <v>9.1428571428571423</v>
      </c>
      <c r="L1977" s="72">
        <f t="shared" si="185"/>
        <v>9.1428571428571423</v>
      </c>
      <c r="M1977" s="81">
        <f>MIN(1,Overview!$F$44*F1977*(G1977-Overview!$F$25)^2+0.2)</f>
        <v>1</v>
      </c>
      <c r="N1977" s="48">
        <f>L1977*F1977*Overview!$F$8</f>
        <v>0.12482270400293095</v>
      </c>
      <c r="O1977" s="48">
        <f>F1977*Overview!$F$6</f>
        <v>2.3686817229354781E-3</v>
      </c>
      <c r="P1977" s="122">
        <f>N1977*(H1977/G1977-(1+Overview!$F$35/'='!G1977)/(Overview!$F$37*Overview!$F$33))/('='!H1977+Overview!$F$36)</f>
        <v>1.605998839635945E-4</v>
      </c>
      <c r="Q1977" s="128">
        <f>(N1977/G1977-P1977)*H1977*Overview!$F$29*'='!G1977^3</f>
        <v>895.08298400326316</v>
      </c>
      <c r="R1977" s="57">
        <f t="shared" si="180"/>
        <v>0</v>
      </c>
      <c r="S1977" s="58">
        <f t="shared" si="181"/>
        <v>1.9690842132232195E-4</v>
      </c>
      <c r="T1977" s="58">
        <f>IF(D1977&lt;Overview!$F$18,(1-Overview!$F$9)*'='!Q1977-'='!D1977*'='!O1977,0)</f>
        <v>0</v>
      </c>
      <c r="U1977" s="54">
        <f>IF(D1977&gt;=Overview!$F$18,(1-Overview!$F$9)*'='!Q1977-Overview!$F$18*'='!O1977,0)</f>
        <v>75.841576703946203</v>
      </c>
      <c r="V1977" s="2"/>
      <c r="W1977" s="112">
        <f>G1977/Overview!$F$19</f>
        <v>5.4307428897959662</v>
      </c>
      <c r="X1977" s="60">
        <f>G1977^3*(1+H1977*Overview!$F$38)</f>
        <v>62.560316637399161</v>
      </c>
      <c r="Y1977" s="61">
        <f>G1977^3*Overview!$F$42*(1+Overview!$F$38*H1977)+I1977*Overview!$F$39/Overview!$F$40</f>
        <v>6.1760283592610028</v>
      </c>
    </row>
    <row r="1978" spans="1:25">
      <c r="A1978" s="34">
        <v>1975</v>
      </c>
      <c r="B1978">
        <v>1</v>
      </c>
      <c r="C1978">
        <v>24</v>
      </c>
      <c r="D1978" s="149">
        <f t="shared" si="182"/>
        <v>178.09744310451387</v>
      </c>
      <c r="E1978" s="125">
        <f>B1978/(B1978+Overview!$F$22)</f>
        <v>0.58823529411764708</v>
      </c>
      <c r="F1978" s="118">
        <f>EXP(Overview!$F$21/Overview!$F$5-Overview!$F$21/('='!C1978+273.15))</f>
        <v>1.2060497570954571</v>
      </c>
      <c r="G1978" s="77">
        <f t="shared" si="183"/>
        <v>3.6784390676801304</v>
      </c>
      <c r="H1978" s="115">
        <f t="shared" si="184"/>
        <v>0.58823529411764708</v>
      </c>
      <c r="I1978" s="80">
        <f>IF((A1978-Overview!$F$43)/365=ROUND((A1978-Overview!$F$43)/365,0),I1977*0.05,I1977+U1977)</f>
        <v>12631.48693412208</v>
      </c>
      <c r="J1978" s="70">
        <f>IF(D1978&lt;Overview!$F$16,1,'='!G1978/Overview!$F$26)</f>
        <v>159.23978647965933</v>
      </c>
      <c r="K1978" s="71">
        <f>IF(D1978&lt;Overview!$F$17,'='!G1978/Overview!$F$26,Overview!$F$33)</f>
        <v>9.1428571428571423</v>
      </c>
      <c r="L1978" s="72">
        <f t="shared" si="185"/>
        <v>9.1428571428571423</v>
      </c>
      <c r="M1978" s="81">
        <f>MIN(1,Overview!$F$44*F1978*(G1978-Overview!$F$25)^2+0.2)</f>
        <v>1</v>
      </c>
      <c r="N1978" s="48">
        <f>L1978*F1978*Overview!$F$8</f>
        <v>0.12482270400293095</v>
      </c>
      <c r="O1978" s="48">
        <f>F1978*Overview!$F$6</f>
        <v>2.3686817229354781E-3</v>
      </c>
      <c r="P1978" s="122">
        <f>N1978*(H1978/G1978-(1+Overview!$F$35/'='!G1978)/(Overview!$F$37*Overview!$F$33))/('='!H1978+Overview!$F$36)</f>
        <v>1.6028784888153381E-4</v>
      </c>
      <c r="Q1978" s="128">
        <f>(N1978/G1978-P1978)*H1978*Overview!$F$29*'='!G1978^3</f>
        <v>895.18686290259916</v>
      </c>
      <c r="R1978" s="57">
        <f t="shared" si="180"/>
        <v>0</v>
      </c>
      <c r="S1978" s="58">
        <f t="shared" si="181"/>
        <v>1.9653636180008095E-4</v>
      </c>
      <c r="T1978" s="58">
        <f>IF(D1978&lt;Overview!$F$18,(1-Overview!$F$9)*'='!Q1978-'='!D1978*'='!O1978,0)</f>
        <v>0</v>
      </c>
      <c r="U1978" s="54">
        <f>IF(D1978&gt;=Overview!$F$18,(1-Overview!$F$9)*'='!Q1978-Overview!$F$18*'='!O1978,0)</f>
        <v>75.850427186169625</v>
      </c>
      <c r="V1978" s="2"/>
      <c r="W1978" s="112">
        <f>G1978/Overview!$F$19</f>
        <v>5.431033615355279</v>
      </c>
      <c r="X1978" s="60">
        <f>G1978^3*(1+H1978*Overview!$F$38)</f>
        <v>62.570364354860089</v>
      </c>
      <c r="Y1978" s="61">
        <f>G1978^3*Overview!$F$42*(1+Overview!$F$38*H1978)+I1978*Overview!$F$39/Overview!$F$40</f>
        <v>6.1802283150747126</v>
      </c>
    </row>
    <row r="1979" spans="1:25">
      <c r="A1979" s="34">
        <v>1976</v>
      </c>
      <c r="B1979">
        <v>1</v>
      </c>
      <c r="C1979">
        <v>24</v>
      </c>
      <c r="D1979" s="149">
        <f t="shared" si="182"/>
        <v>178.09744310451387</v>
      </c>
      <c r="E1979" s="125">
        <f>B1979/(B1979+Overview!$F$22)</f>
        <v>0.58823529411764708</v>
      </c>
      <c r="F1979" s="118">
        <f>EXP(Overview!$F$21/Overview!$F$5-Overview!$F$21/('='!C1979+273.15))</f>
        <v>1.2060497570954571</v>
      </c>
      <c r="G1979" s="77">
        <f t="shared" si="183"/>
        <v>3.6786356040419306</v>
      </c>
      <c r="H1979" s="115">
        <f t="shared" si="184"/>
        <v>0.58823529411764708</v>
      </c>
      <c r="I1979" s="80">
        <f>IF((A1979-Overview!$F$43)/365=ROUND((A1979-Overview!$F$43)/365,0),I1978*0.05,I1978+U1978)</f>
        <v>12707.337361308249</v>
      </c>
      <c r="J1979" s="70">
        <f>IF(D1979&lt;Overview!$F$16,1,'='!G1979/Overview!$F$26)</f>
        <v>159.24829454726972</v>
      </c>
      <c r="K1979" s="71">
        <f>IF(D1979&lt;Overview!$F$17,'='!G1979/Overview!$F$26,Overview!$F$33)</f>
        <v>9.1428571428571423</v>
      </c>
      <c r="L1979" s="72">
        <f t="shared" si="185"/>
        <v>9.1428571428571423</v>
      </c>
      <c r="M1979" s="81">
        <f>MIN(1,Overview!$F$44*F1979*(G1979-Overview!$F$25)^2+0.2)</f>
        <v>1</v>
      </c>
      <c r="N1979" s="48">
        <f>L1979*F1979*Overview!$F$8</f>
        <v>0.12482270400293095</v>
      </c>
      <c r="O1979" s="48">
        <f>F1979*Overview!$F$6</f>
        <v>2.3686817229354781E-3</v>
      </c>
      <c r="P1979" s="122">
        <f>N1979*(H1979/G1979-(1+Overview!$F$35/'='!G1979)/(Overview!$F$37*Overview!$F$33))/('='!H1979+Overview!$F$36)</f>
        <v>1.5997643670178128E-4</v>
      </c>
      <c r="Q1979" s="128">
        <f>(N1979/G1979-P1979)*H1979*Overview!$F$29*'='!G1979^3</f>
        <v>895.29055235526346</v>
      </c>
      <c r="R1979" s="57">
        <f t="shared" si="180"/>
        <v>0</v>
      </c>
      <c r="S1979" s="58">
        <f t="shared" si="181"/>
        <v>1.9616500528631096E-4</v>
      </c>
      <c r="T1979" s="58">
        <f>IF(D1979&lt;Overview!$F$18,(1-Overview!$F$9)*'='!Q1979-'='!D1979*'='!O1979,0)</f>
        <v>0</v>
      </c>
      <c r="U1979" s="54">
        <f>IF(D1979&gt;=Overview!$F$18,(1-Overview!$F$9)*'='!Q1979-Overview!$F$18*'='!O1979,0)</f>
        <v>75.859261527536617</v>
      </c>
      <c r="V1979" s="2"/>
      <c r="W1979" s="112">
        <f>G1979/Overview!$F$19</f>
        <v>5.431323791587082</v>
      </c>
      <c r="X1979" s="60">
        <f>G1979^3*(1+H1979*Overview!$F$38)</f>
        <v>62.580394159832473</v>
      </c>
      <c r="Y1979" s="61">
        <f>G1979^3*Overview!$F$42*(1+Overview!$F$38*H1979)+I1979*Overview!$F$39/Overview!$F$40</f>
        <v>6.1844270433581361</v>
      </c>
    </row>
    <row r="1980" spans="1:25">
      <c r="A1980" s="34">
        <v>1977</v>
      </c>
      <c r="B1980">
        <v>1</v>
      </c>
      <c r="C1980">
        <v>24</v>
      </c>
      <c r="D1980" s="149">
        <f t="shared" si="182"/>
        <v>178.09744310451387</v>
      </c>
      <c r="E1980" s="125">
        <f>B1980/(B1980+Overview!$F$22)</f>
        <v>0.58823529411764708</v>
      </c>
      <c r="F1980" s="118">
        <f>EXP(Overview!$F$21/Overview!$F$5-Overview!$F$21/('='!C1980+273.15))</f>
        <v>1.2060497570954571</v>
      </c>
      <c r="G1980" s="77">
        <f t="shared" si="183"/>
        <v>3.6788317690472168</v>
      </c>
      <c r="H1980" s="115">
        <f t="shared" si="184"/>
        <v>0.58823529411764708</v>
      </c>
      <c r="I1980" s="80">
        <f>IF((A1980-Overview!$F$43)/365=ROUND((A1980-Overview!$F$43)/365,0),I1979*0.05,I1979+U1979)</f>
        <v>12783.196622835787</v>
      </c>
      <c r="J1980" s="70">
        <f>IF(D1980&lt;Overview!$F$16,1,'='!G1980/Overview!$F$26)</f>
        <v>159.25678653884057</v>
      </c>
      <c r="K1980" s="71">
        <f>IF(D1980&lt;Overview!$F$17,'='!G1980/Overview!$F$26,Overview!$F$33)</f>
        <v>9.1428571428571423</v>
      </c>
      <c r="L1980" s="72">
        <f t="shared" si="185"/>
        <v>9.1428571428571423</v>
      </c>
      <c r="M1980" s="81">
        <f>MIN(1,Overview!$F$44*F1980*(G1980-Overview!$F$25)^2+0.2)</f>
        <v>1</v>
      </c>
      <c r="N1980" s="48">
        <f>L1980*F1980*Overview!$F$8</f>
        <v>0.12482270400293095</v>
      </c>
      <c r="O1980" s="48">
        <f>F1980*Overview!$F$6</f>
        <v>2.3686817229354781E-3</v>
      </c>
      <c r="P1980" s="122">
        <f>N1980*(H1980/G1980-(1+Overview!$F$35/'='!G1980)/(Overview!$F$37*Overview!$F$33))/('='!H1980+Overview!$F$36)</f>
        <v>1.5966564611627905E-4</v>
      </c>
      <c r="Q1980" s="128">
        <f>(N1980/G1980-P1980)*H1980*Overview!$F$29*'='!G1980^3</f>
        <v>895.3940526935553</v>
      </c>
      <c r="R1980" s="57">
        <f t="shared" si="180"/>
        <v>0</v>
      </c>
      <c r="S1980" s="58">
        <f t="shared" si="181"/>
        <v>1.9579435045267255E-4</v>
      </c>
      <c r="T1980" s="58">
        <f>IF(D1980&lt;Overview!$F$18,(1-Overview!$F$9)*'='!Q1980-'='!D1980*'='!O1980,0)</f>
        <v>0</v>
      </c>
      <c r="U1980" s="54">
        <f>IF(D1980&gt;=Overview!$F$18,(1-Overview!$F$9)*'='!Q1980-Overview!$F$18*'='!O1980,0)</f>
        <v>75.868079756359094</v>
      </c>
      <c r="V1980" s="2"/>
      <c r="W1980" s="112">
        <f>G1980/Overview!$F$19</f>
        <v>5.4316134195293317</v>
      </c>
      <c r="X1980" s="60">
        <f>G1980^3*(1+H1980*Overview!$F$38)</f>
        <v>62.590406082169117</v>
      </c>
      <c r="Y1980" s="61">
        <f>G1980^3*Overview!$F$42*(1+Overview!$F$38*H1980)+I1980*Overview!$F$39/Overview!$F$40</f>
        <v>6.18862454609663</v>
      </c>
    </row>
    <row r="1981" spans="1:25">
      <c r="A1981" s="34">
        <v>1978</v>
      </c>
      <c r="B1981">
        <v>1</v>
      </c>
      <c r="C1981">
        <v>24</v>
      </c>
      <c r="D1981" s="149">
        <f t="shared" si="182"/>
        <v>178.09744310451387</v>
      </c>
      <c r="E1981" s="125">
        <f>B1981/(B1981+Overview!$F$22)</f>
        <v>0.58823529411764708</v>
      </c>
      <c r="F1981" s="118">
        <f>EXP(Overview!$F$21/Overview!$F$5-Overview!$F$21/('='!C1981+273.15))</f>
        <v>1.2060497570954571</v>
      </c>
      <c r="G1981" s="77">
        <f t="shared" si="183"/>
        <v>3.6790275633976695</v>
      </c>
      <c r="H1981" s="115">
        <f t="shared" si="184"/>
        <v>0.58823529411764708</v>
      </c>
      <c r="I1981" s="80">
        <f>IF((A1981-Overview!$F$43)/365=ROUND((A1981-Overview!$F$43)/365,0),I1980*0.05,I1980+U1980)</f>
        <v>12859.064702592146</v>
      </c>
      <c r="J1981" s="70">
        <f>IF(D1981&lt;Overview!$F$16,1,'='!G1981/Overview!$F$26)</f>
        <v>159.26526248474761</v>
      </c>
      <c r="K1981" s="71">
        <f>IF(D1981&lt;Overview!$F$17,'='!G1981/Overview!$F$26,Overview!$F$33)</f>
        <v>9.1428571428571423</v>
      </c>
      <c r="L1981" s="72">
        <f t="shared" si="185"/>
        <v>9.1428571428571423</v>
      </c>
      <c r="M1981" s="81">
        <f>MIN(1,Overview!$F$44*F1981*(G1981-Overview!$F$25)^2+0.2)</f>
        <v>1</v>
      </c>
      <c r="N1981" s="48">
        <f>L1981*F1981*Overview!$F$8</f>
        <v>0.12482270400293095</v>
      </c>
      <c r="O1981" s="48">
        <f>F1981*Overview!$F$6</f>
        <v>2.3686817229354781E-3</v>
      </c>
      <c r="P1981" s="122">
        <f>N1981*(H1981/G1981-(1+Overview!$F$35/'='!G1981)/(Overview!$F$37*Overview!$F$33))/('='!H1981+Overview!$F$36)</f>
        <v>1.5935547581996903E-4</v>
      </c>
      <c r="Q1981" s="128">
        <f>(N1981/G1981-P1981)*H1981*Overview!$F$29*'='!G1981^3</f>
        <v>895.49736424924356</v>
      </c>
      <c r="R1981" s="57">
        <f t="shared" si="180"/>
        <v>0</v>
      </c>
      <c r="S1981" s="58">
        <f t="shared" si="181"/>
        <v>1.9542439597333898E-4</v>
      </c>
      <c r="T1981" s="58">
        <f>IF(D1981&lt;Overview!$F$18,(1-Overview!$F$9)*'='!Q1981-'='!D1981*'='!O1981,0)</f>
        <v>0</v>
      </c>
      <c r="U1981" s="54">
        <f>IF(D1981&gt;=Overview!$F$18,(1-Overview!$F$9)*'='!Q1981-Overview!$F$18*'='!O1981,0)</f>
        <v>75.876881900903726</v>
      </c>
      <c r="V1981" s="2"/>
      <c r="W1981" s="112">
        <f>G1981/Overview!$F$19</f>
        <v>5.4319025002180261</v>
      </c>
      <c r="X1981" s="60">
        <f>G1981^3*(1+H1981*Overview!$F$38)</f>
        <v>62.600400151681228</v>
      </c>
      <c r="Y1981" s="61">
        <f>G1981^3*Overview!$F$42*(1+Overview!$F$38*H1981)+I1981*Overview!$F$39/Overview!$F$40</f>
        <v>6.1928208252730421</v>
      </c>
    </row>
    <row r="1982" spans="1:25">
      <c r="A1982" s="34">
        <v>1979</v>
      </c>
      <c r="B1982">
        <v>1</v>
      </c>
      <c r="C1982">
        <v>24</v>
      </c>
      <c r="D1982" s="149">
        <f t="shared" si="182"/>
        <v>178.09744310451387</v>
      </c>
      <c r="E1982" s="125">
        <f>B1982/(B1982+Overview!$F$22)</f>
        <v>0.58823529411764708</v>
      </c>
      <c r="F1982" s="118">
        <f>EXP(Overview!$F$21/Overview!$F$5-Overview!$F$21/('='!C1982+273.15))</f>
        <v>1.2060497570954571</v>
      </c>
      <c r="G1982" s="77">
        <f t="shared" si="183"/>
        <v>3.6792229877936427</v>
      </c>
      <c r="H1982" s="115">
        <f t="shared" si="184"/>
        <v>0.58823529411764708</v>
      </c>
      <c r="I1982" s="80">
        <f>IF((A1982-Overview!$F$43)/365=ROUND((A1982-Overview!$F$43)/365,0),I1981*0.05,I1981+U1981)</f>
        <v>12934.94158449305</v>
      </c>
      <c r="J1982" s="70">
        <f>IF(D1982&lt;Overview!$F$16,1,'='!G1982/Overview!$F$26)</f>
        <v>159.27372241530921</v>
      </c>
      <c r="K1982" s="71">
        <f>IF(D1982&lt;Overview!$F$17,'='!G1982/Overview!$F$26,Overview!$F$33)</f>
        <v>9.1428571428571423</v>
      </c>
      <c r="L1982" s="72">
        <f t="shared" si="185"/>
        <v>9.1428571428571423</v>
      </c>
      <c r="M1982" s="81">
        <f>MIN(1,Overview!$F$44*F1982*(G1982-Overview!$F$25)^2+0.2)</f>
        <v>1</v>
      </c>
      <c r="N1982" s="48">
        <f>L1982*F1982*Overview!$F$8</f>
        <v>0.12482270400293095</v>
      </c>
      <c r="O1982" s="48">
        <f>F1982*Overview!$F$6</f>
        <v>2.3686817229354781E-3</v>
      </c>
      <c r="P1982" s="122">
        <f>N1982*(H1982/G1982-(1+Overview!$F$35/'='!G1982)/(Overview!$F$37*Overview!$F$33))/('='!H1982+Overview!$F$36)</f>
        <v>1.5904592451078045E-4</v>
      </c>
      <c r="Q1982" s="128">
        <f>(N1982/G1982-P1982)*H1982*Overview!$F$29*'='!G1982^3</f>
        <v>895.6004873535644</v>
      </c>
      <c r="R1982" s="57">
        <f t="shared" si="180"/>
        <v>0</v>
      </c>
      <c r="S1982" s="58">
        <f t="shared" si="181"/>
        <v>1.9505514052498528E-4</v>
      </c>
      <c r="T1982" s="58">
        <f>IF(D1982&lt;Overview!$F$18,(1-Overview!$F$9)*'='!Q1982-'='!D1982*'='!O1982,0)</f>
        <v>0</v>
      </c>
      <c r="U1982" s="54">
        <f>IF(D1982&gt;=Overview!$F$18,(1-Overview!$F$9)*'='!Q1982-Overview!$F$18*'='!O1982,0)</f>
        <v>75.885667989391862</v>
      </c>
      <c r="V1982" s="2"/>
      <c r="W1982" s="112">
        <f>G1982/Overview!$F$19</f>
        <v>5.4321910346872029</v>
      </c>
      <c r="X1982" s="60">
        <f>G1982^3*(1+H1982*Overview!$F$38)</f>
        <v>62.610376398138307</v>
      </c>
      <c r="Y1982" s="61">
        <f>G1982^3*Overview!$F$42*(1+Overview!$F$38*H1982)+I1982*Overview!$F$39/Overview!$F$40</f>
        <v>6.1970158828676913</v>
      </c>
    </row>
    <row r="1983" spans="1:25">
      <c r="A1983" s="34">
        <v>1980</v>
      </c>
      <c r="B1983">
        <v>1</v>
      </c>
      <c r="C1983">
        <v>24</v>
      </c>
      <c r="D1983" s="149">
        <f t="shared" si="182"/>
        <v>178.09744310451387</v>
      </c>
      <c r="E1983" s="125">
        <f>B1983/(B1983+Overview!$F$22)</f>
        <v>0.58823529411764708</v>
      </c>
      <c r="F1983" s="118">
        <f>EXP(Overview!$F$21/Overview!$F$5-Overview!$F$21/('='!C1983+273.15))</f>
        <v>1.2060497570954571</v>
      </c>
      <c r="G1983" s="77">
        <f t="shared" si="183"/>
        <v>3.6794180429341679</v>
      </c>
      <c r="H1983" s="115">
        <f t="shared" si="184"/>
        <v>0.58823529411764708</v>
      </c>
      <c r="I1983" s="80">
        <f>IF((A1983-Overview!$F$43)/365=ROUND((A1983-Overview!$F$43)/365,0),I1982*0.05,I1982+U1982)</f>
        <v>13010.827252482442</v>
      </c>
      <c r="J1983" s="70">
        <f>IF(D1983&lt;Overview!$F$16,1,'='!G1983/Overview!$F$26)</f>
        <v>159.2821663607865</v>
      </c>
      <c r="K1983" s="71">
        <f>IF(D1983&lt;Overview!$F$17,'='!G1983/Overview!$F$26,Overview!$F$33)</f>
        <v>9.1428571428571423</v>
      </c>
      <c r="L1983" s="72">
        <f t="shared" si="185"/>
        <v>9.1428571428571423</v>
      </c>
      <c r="M1983" s="81">
        <f>MIN(1,Overview!$F$44*F1983*(G1983-Overview!$F$25)^2+0.2)</f>
        <v>1</v>
      </c>
      <c r="N1983" s="48">
        <f>L1983*F1983*Overview!$F$8</f>
        <v>0.12482270400293095</v>
      </c>
      <c r="O1983" s="48">
        <f>F1983*Overview!$F$6</f>
        <v>2.3686817229354781E-3</v>
      </c>
      <c r="P1983" s="122">
        <f>N1983*(H1983/G1983-(1+Overview!$F$35/'='!G1983)/(Overview!$F$37*Overview!$F$33))/('='!H1983+Overview!$F$36)</f>
        <v>1.5873699088962616E-4</v>
      </c>
      <c r="Q1983" s="128">
        <f>(N1983/G1983-P1983)*H1983*Overview!$F$29*'='!G1983^3</f>
        <v>895.70342233722499</v>
      </c>
      <c r="R1983" s="57">
        <f t="shared" si="180"/>
        <v>0</v>
      </c>
      <c r="S1983" s="58">
        <f t="shared" si="181"/>
        <v>1.9468658278678903E-4</v>
      </c>
      <c r="T1983" s="58">
        <f>IF(D1983&lt;Overview!$F$18,(1-Overview!$F$9)*'='!Q1983-'='!D1983*'='!O1983,0)</f>
        <v>0</v>
      </c>
      <c r="U1983" s="54">
        <f>IF(D1983&gt;=Overview!$F$18,(1-Overview!$F$9)*'='!Q1983-Overview!$F$18*'='!O1983,0)</f>
        <v>75.894438049999749</v>
      </c>
      <c r="V1983" s="2"/>
      <c r="W1983" s="112">
        <f>G1983/Overview!$F$19</f>
        <v>5.4324790239689467</v>
      </c>
      <c r="X1983" s="60">
        <f>G1983^3*(1+H1983*Overview!$F$38)</f>
        <v>62.620334851268332</v>
      </c>
      <c r="Y1983" s="61">
        <f>G1983^3*Overview!$F$42*(1+Overview!$F$38*H1983)+I1983*Overview!$F$39/Overview!$F$40</f>
        <v>6.2012097208583867</v>
      </c>
    </row>
    <row r="1984" spans="1:25">
      <c r="A1984" s="34">
        <v>1981</v>
      </c>
      <c r="B1984">
        <v>1</v>
      </c>
      <c r="C1984">
        <v>24</v>
      </c>
      <c r="D1984" s="149">
        <f t="shared" si="182"/>
        <v>178.09744310451387</v>
      </c>
      <c r="E1984" s="125">
        <f>B1984/(B1984+Overview!$F$22)</f>
        <v>0.58823529411764708</v>
      </c>
      <c r="F1984" s="118">
        <f>EXP(Overview!$F$21/Overview!$F$5-Overview!$F$21/('='!C1984+273.15))</f>
        <v>1.2060497570954571</v>
      </c>
      <c r="G1984" s="77">
        <f t="shared" si="183"/>
        <v>3.6796127295169545</v>
      </c>
      <c r="H1984" s="115">
        <f t="shared" si="184"/>
        <v>0.58823529411764708</v>
      </c>
      <c r="I1984" s="80">
        <f>IF((A1984-Overview!$F$43)/365=ROUND((A1984-Overview!$F$43)/365,0),I1983*0.05,I1983+U1983)</f>
        <v>13086.721690532442</v>
      </c>
      <c r="J1984" s="70">
        <f>IF(D1984&lt;Overview!$F$16,1,'='!G1984/Overview!$F$26)</f>
        <v>159.29059435138331</v>
      </c>
      <c r="K1984" s="71">
        <f>IF(D1984&lt;Overview!$F$17,'='!G1984/Overview!$F$26,Overview!$F$33)</f>
        <v>9.1428571428571423</v>
      </c>
      <c r="L1984" s="72">
        <f t="shared" si="185"/>
        <v>9.1428571428571423</v>
      </c>
      <c r="M1984" s="81">
        <f>MIN(1,Overview!$F$44*F1984*(G1984-Overview!$F$25)^2+0.2)</f>
        <v>1</v>
      </c>
      <c r="N1984" s="48">
        <f>L1984*F1984*Overview!$F$8</f>
        <v>0.12482270400293095</v>
      </c>
      <c r="O1984" s="48">
        <f>F1984*Overview!$F$6</f>
        <v>2.3686817229354781E-3</v>
      </c>
      <c r="P1984" s="122">
        <f>N1984*(H1984/G1984-(1+Overview!$F$35/'='!G1984)/(Overview!$F$37*Overview!$F$33))/('='!H1984+Overview!$F$36)</f>
        <v>1.5842867366039419E-4</v>
      </c>
      <c r="Q1984" s="128">
        <f>(N1984/G1984-P1984)*H1984*Overview!$F$29*'='!G1984^3</f>
        <v>895.80616953040112</v>
      </c>
      <c r="R1984" s="57">
        <f t="shared" si="180"/>
        <v>0</v>
      </c>
      <c r="S1984" s="58">
        <f t="shared" si="181"/>
        <v>1.9431872144042462E-4</v>
      </c>
      <c r="T1984" s="58">
        <f>IF(D1984&lt;Overview!$F$18,(1-Overview!$F$9)*'='!Q1984-'='!D1984*'='!O1984,0)</f>
        <v>0</v>
      </c>
      <c r="U1984" s="54">
        <f>IF(D1984&gt;=Overview!$F$18,(1-Overview!$F$9)*'='!Q1984-Overview!$F$18*'='!O1984,0)</f>
        <v>75.903192110858356</v>
      </c>
      <c r="V1984" s="2"/>
      <c r="W1984" s="112">
        <f>G1984/Overview!$F$19</f>
        <v>5.4327664690933917</v>
      </c>
      <c r="X1984" s="60">
        <f>G1984^3*(1+H1984*Overview!$F$38)</f>
        <v>62.630275540757616</v>
      </c>
      <c r="Y1984" s="61">
        <f>G1984^3*Overview!$F$42*(1+Overview!$F$38*H1984)+I1984*Overview!$F$39/Overview!$F$40</f>
        <v>6.2054023412204131</v>
      </c>
    </row>
    <row r="1985" spans="1:25">
      <c r="A1985" s="34">
        <v>1982</v>
      </c>
      <c r="B1985">
        <v>1</v>
      </c>
      <c r="C1985">
        <v>24</v>
      </c>
      <c r="D1985" s="149">
        <f t="shared" si="182"/>
        <v>178.09744310451387</v>
      </c>
      <c r="E1985" s="125">
        <f>B1985/(B1985+Overview!$F$22)</f>
        <v>0.58823529411764708</v>
      </c>
      <c r="F1985" s="118">
        <f>EXP(Overview!$F$21/Overview!$F$5-Overview!$F$21/('='!C1985+273.15))</f>
        <v>1.2060497570954571</v>
      </c>
      <c r="G1985" s="77">
        <f t="shared" si="183"/>
        <v>3.6798070482383949</v>
      </c>
      <c r="H1985" s="115">
        <f t="shared" si="184"/>
        <v>0.58823529411764708</v>
      </c>
      <c r="I1985" s="80">
        <f>IF((A1985-Overview!$F$43)/365=ROUND((A1985-Overview!$F$43)/365,0),I1984*0.05,I1984+U1984)</f>
        <v>13162.6248826433</v>
      </c>
      <c r="J1985" s="70">
        <f>IF(D1985&lt;Overview!$F$16,1,'='!G1985/Overview!$F$26)</f>
        <v>159.29900641724655</v>
      </c>
      <c r="K1985" s="71">
        <f>IF(D1985&lt;Overview!$F$17,'='!G1985/Overview!$F$26,Overview!$F$33)</f>
        <v>9.1428571428571423</v>
      </c>
      <c r="L1985" s="72">
        <f t="shared" si="185"/>
        <v>9.1428571428571423</v>
      </c>
      <c r="M1985" s="81">
        <f>MIN(1,Overview!$F$44*F1985*(G1985-Overview!$F$25)^2+0.2)</f>
        <v>1</v>
      </c>
      <c r="N1985" s="48">
        <f>L1985*F1985*Overview!$F$8</f>
        <v>0.12482270400293095</v>
      </c>
      <c r="O1985" s="48">
        <f>F1985*Overview!$F$6</f>
        <v>2.3686817229354781E-3</v>
      </c>
      <c r="P1985" s="122">
        <f>N1985*(H1985/G1985-(1+Overview!$F$35/'='!G1985)/(Overview!$F$37*Overview!$F$33))/('='!H1985+Overview!$F$36)</f>
        <v>1.5812097152993586E-4</v>
      </c>
      <c r="Q1985" s="128">
        <f>(N1985/G1985-P1985)*H1985*Overview!$F$29*'='!G1985^3</f>
        <v>895.90872926274062</v>
      </c>
      <c r="R1985" s="57">
        <f t="shared" si="180"/>
        <v>0</v>
      </c>
      <c r="S1985" s="58">
        <f t="shared" si="181"/>
        <v>1.9395155517005352E-4</v>
      </c>
      <c r="T1985" s="58">
        <f>IF(D1985&lt;Overview!$F$18,(1-Overview!$F$9)*'='!Q1985-'='!D1985*'='!O1985,0)</f>
        <v>0</v>
      </c>
      <c r="U1985" s="54">
        <f>IF(D1985&gt;=Overview!$F$18,(1-Overview!$F$9)*'='!Q1985-Overview!$F$18*'='!O1985,0)</f>
        <v>75.911930200053675</v>
      </c>
      <c r="V1985" s="2"/>
      <c r="W1985" s="112">
        <f>G1985/Overview!$F$19</f>
        <v>5.433053371088727</v>
      </c>
      <c r="X1985" s="60">
        <f>G1985^3*(1+H1985*Overview!$F$38)</f>
        <v>62.640198496250967</v>
      </c>
      <c r="Y1985" s="61">
        <f>G1985^3*Overview!$F$42*(1+Overview!$F$38*H1985)+I1985*Overview!$F$39/Overview!$F$40</f>
        <v>6.2095937459265418</v>
      </c>
    </row>
    <row r="1986" spans="1:25">
      <c r="A1986" s="34">
        <v>1983</v>
      </c>
      <c r="B1986">
        <v>1</v>
      </c>
      <c r="C1986">
        <v>24</v>
      </c>
      <c r="D1986" s="149">
        <f t="shared" si="182"/>
        <v>178.09744310451387</v>
      </c>
      <c r="E1986" s="125">
        <f>B1986/(B1986+Overview!$F$22)</f>
        <v>0.58823529411764708</v>
      </c>
      <c r="F1986" s="118">
        <f>EXP(Overview!$F$21/Overview!$F$5-Overview!$F$21/('='!C1986+273.15))</f>
        <v>1.2060497570954571</v>
      </c>
      <c r="G1986" s="77">
        <f t="shared" si="183"/>
        <v>3.680000999793565</v>
      </c>
      <c r="H1986" s="115">
        <f t="shared" si="184"/>
        <v>0.58823529411764708</v>
      </c>
      <c r="I1986" s="80">
        <f>IF((A1986-Overview!$F$43)/365=ROUND((A1986-Overview!$F$43)/365,0),I1985*0.05,I1985+U1985)</f>
        <v>13238.536812843355</v>
      </c>
      <c r="J1986" s="70">
        <f>IF(D1986&lt;Overview!$F$16,1,'='!G1986/Overview!$F$26)</f>
        <v>159.30740258846603</v>
      </c>
      <c r="K1986" s="71">
        <f>IF(D1986&lt;Overview!$F$17,'='!G1986/Overview!$F$26,Overview!$F$33)</f>
        <v>9.1428571428571423</v>
      </c>
      <c r="L1986" s="72">
        <f t="shared" si="185"/>
        <v>9.1428571428571423</v>
      </c>
      <c r="M1986" s="81">
        <f>MIN(1,Overview!$F$44*F1986*(G1986-Overview!$F$25)^2+0.2)</f>
        <v>1</v>
      </c>
      <c r="N1986" s="48">
        <f>L1986*F1986*Overview!$F$8</f>
        <v>0.12482270400293095</v>
      </c>
      <c r="O1986" s="48">
        <f>F1986*Overview!$F$6</f>
        <v>2.3686817229354781E-3</v>
      </c>
      <c r="P1986" s="122">
        <f>N1986*(H1986/G1986-(1+Overview!$F$35/'='!G1986)/(Overview!$F$37*Overview!$F$33))/('='!H1986+Overview!$F$36)</f>
        <v>1.5781388320806468E-4</v>
      </c>
      <c r="Q1986" s="128">
        <f>(N1986/G1986-P1986)*H1986*Overview!$F$29*'='!G1986^3</f>
        <v>896.01110186336189</v>
      </c>
      <c r="R1986" s="57">
        <f t="shared" si="180"/>
        <v>0</v>
      </c>
      <c r="S1986" s="58">
        <f t="shared" si="181"/>
        <v>1.9358508266232764E-4</v>
      </c>
      <c r="T1986" s="58">
        <f>IF(D1986&lt;Overview!$F$18,(1-Overview!$F$9)*'='!Q1986-'='!D1986*'='!O1986,0)</f>
        <v>0</v>
      </c>
      <c r="U1986" s="54">
        <f>IF(D1986&gt;=Overview!$F$18,(1-Overview!$F$9)*'='!Q1986-Overview!$F$18*'='!O1986,0)</f>
        <v>75.920652345626607</v>
      </c>
      <c r="V1986" s="2"/>
      <c r="W1986" s="112">
        <f>G1986/Overview!$F$19</f>
        <v>5.4333397309811975</v>
      </c>
      <c r="X1986" s="60">
        <f>G1986^3*(1+H1986*Overview!$F$38)</f>
        <v>62.65010374735165</v>
      </c>
      <c r="Y1986" s="61">
        <f>G1986^3*Overview!$F$42*(1+Overview!$F$38*H1986)+I1986*Overview!$F$39/Overview!$F$40</f>
        <v>6.2137839369470234</v>
      </c>
    </row>
    <row r="1987" spans="1:25">
      <c r="A1987" s="34">
        <v>1984</v>
      </c>
      <c r="B1987">
        <v>1</v>
      </c>
      <c r="C1987">
        <v>24</v>
      </c>
      <c r="D1987" s="149">
        <f t="shared" si="182"/>
        <v>178.09744310451387</v>
      </c>
      <c r="E1987" s="125">
        <f>B1987/(B1987+Overview!$F$22)</f>
        <v>0.58823529411764708</v>
      </c>
      <c r="F1987" s="118">
        <f>EXP(Overview!$F$21/Overview!$F$5-Overview!$F$21/('='!C1987+273.15))</f>
        <v>1.2060497570954571</v>
      </c>
      <c r="G1987" s="77">
        <f t="shared" si="183"/>
        <v>3.6801945848762272</v>
      </c>
      <c r="H1987" s="115">
        <f t="shared" si="184"/>
        <v>0.58823529411764708</v>
      </c>
      <c r="I1987" s="80">
        <f>IF((A1987-Overview!$F$43)/365=ROUND((A1987-Overview!$F$43)/365,0),I1986*0.05,I1986+U1986)</f>
        <v>13314.457465188982</v>
      </c>
      <c r="J1987" s="70">
        <f>IF(D1987&lt;Overview!$F$16,1,'='!G1987/Overview!$F$26)</f>
        <v>159.31578289507479</v>
      </c>
      <c r="K1987" s="71">
        <f>IF(D1987&lt;Overview!$F$17,'='!G1987/Overview!$F$26,Overview!$F$33)</f>
        <v>9.1428571428571423</v>
      </c>
      <c r="L1987" s="72">
        <f t="shared" si="185"/>
        <v>9.1428571428571423</v>
      </c>
      <c r="M1987" s="81">
        <f>MIN(1,Overview!$F$44*F1987*(G1987-Overview!$F$25)^2+0.2)</f>
        <v>1</v>
      </c>
      <c r="N1987" s="48">
        <f>L1987*F1987*Overview!$F$8</f>
        <v>0.12482270400293095</v>
      </c>
      <c r="O1987" s="48">
        <f>F1987*Overview!$F$6</f>
        <v>2.3686817229354781E-3</v>
      </c>
      <c r="P1987" s="122">
        <f>N1987*(H1987/G1987-(1+Overview!$F$35/'='!G1987)/(Overview!$F$37*Overview!$F$33))/('='!H1987+Overview!$F$36)</f>
        <v>1.5750740740754318E-4</v>
      </c>
      <c r="Q1987" s="128">
        <f>(N1987/G1987-P1987)*H1987*Overview!$F$29*'='!G1987^3</f>
        <v>896.11328766085592</v>
      </c>
      <c r="R1987" s="57">
        <f t="shared" ref="R1987:R2050" si="186">(E1987*M1987-H1987)*N1987/G1987</f>
        <v>0</v>
      </c>
      <c r="S1987" s="58">
        <f t="shared" ref="S1987:S2050" si="187">G1987*P1987/3</f>
        <v>1.9321930260637803E-4</v>
      </c>
      <c r="T1987" s="58">
        <f>IF(D1987&lt;Overview!$F$18,(1-Overview!$F$9)*'='!Q1987-'='!D1987*'='!O1987,0)</f>
        <v>0</v>
      </c>
      <c r="U1987" s="54">
        <f>IF(D1987&gt;=Overview!$F$18,(1-Overview!$F$9)*'='!Q1987-Overview!$F$18*'='!O1987,0)</f>
        <v>75.929358575573104</v>
      </c>
      <c r="V1987" s="2"/>
      <c r="W1987" s="112">
        <f>G1987/Overview!$F$19</f>
        <v>5.4336255497951083</v>
      </c>
      <c r="X1987" s="60">
        <f>G1987^3*(1+H1987*Overview!$F$38)</f>
        <v>62.659991323621426</v>
      </c>
      <c r="Y1987" s="61">
        <f>G1987^3*Overview!$F$42*(1+Overview!$F$38*H1987)+I1987*Overview!$F$39/Overview!$F$40</f>
        <v>6.2179729162495949</v>
      </c>
    </row>
    <row r="1988" spans="1:25">
      <c r="A1988" s="34">
        <v>1985</v>
      </c>
      <c r="B1988">
        <v>1</v>
      </c>
      <c r="C1988">
        <v>24</v>
      </c>
      <c r="D1988" s="149">
        <f t="shared" ref="D1988:D2051" si="188">D1987+T1987</f>
        <v>178.09744310451387</v>
      </c>
      <c r="E1988" s="125">
        <f>B1988/(B1988+Overview!$F$22)</f>
        <v>0.58823529411764708</v>
      </c>
      <c r="F1988" s="118">
        <f>EXP(Overview!$F$21/Overview!$F$5-Overview!$F$21/('='!C1988+273.15))</f>
        <v>1.2060497570954571</v>
      </c>
      <c r="G1988" s="77">
        <f t="shared" ref="G1988:G2051" si="189">G1987+S1987</f>
        <v>3.6803878041788334</v>
      </c>
      <c r="H1988" s="115">
        <f t="shared" ref="H1988:H2051" si="190">H1987+R1987</f>
        <v>0.58823529411764708</v>
      </c>
      <c r="I1988" s="80">
        <f>IF((A1988-Overview!$F$43)/365=ROUND((A1988-Overview!$F$43)/365,0),I1987*0.05,I1987+U1987)</f>
        <v>13390.386823764555</v>
      </c>
      <c r="J1988" s="70">
        <f>IF(D1988&lt;Overview!$F$16,1,'='!G1988/Overview!$F$26)</f>
        <v>159.32414736704908</v>
      </c>
      <c r="K1988" s="71">
        <f>IF(D1988&lt;Overview!$F$17,'='!G1988/Overview!$F$26,Overview!$F$33)</f>
        <v>9.1428571428571423</v>
      </c>
      <c r="L1988" s="72">
        <f t="shared" ref="L1988:L2051" si="191">IF(J1988=1,1,K1988)</f>
        <v>9.1428571428571423</v>
      </c>
      <c r="M1988" s="81">
        <f>MIN(1,Overview!$F$44*F1988*(G1988-Overview!$F$25)^2+0.2)</f>
        <v>1</v>
      </c>
      <c r="N1988" s="48">
        <f>L1988*F1988*Overview!$F$8</f>
        <v>0.12482270400293095</v>
      </c>
      <c r="O1988" s="48">
        <f>F1988*Overview!$F$6</f>
        <v>2.3686817229354781E-3</v>
      </c>
      <c r="P1988" s="122">
        <f>N1988*(H1988/G1988-(1+Overview!$F$35/'='!G1988)/(Overview!$F$37*Overview!$F$33))/('='!H1988+Overview!$F$36)</f>
        <v>1.5720154284407786E-4</v>
      </c>
      <c r="Q1988" s="128">
        <f>(N1988/G1988-P1988)*H1988*Overview!$F$29*'='!G1988^3</f>
        <v>896.215286983287</v>
      </c>
      <c r="R1988" s="57">
        <f t="shared" si="186"/>
        <v>0</v>
      </c>
      <c r="S1988" s="58">
        <f t="shared" si="187"/>
        <v>1.9285421369381352E-4</v>
      </c>
      <c r="T1988" s="58">
        <f>IF(D1988&lt;Overview!$F$18,(1-Overview!$F$9)*'='!Q1988-'='!D1988*'='!O1988,0)</f>
        <v>0</v>
      </c>
      <c r="U1988" s="54">
        <f>IF(D1988&gt;=Overview!$F$18,(1-Overview!$F$9)*'='!Q1988-Overview!$F$18*'='!O1988,0)</f>
        <v>75.938048917844228</v>
      </c>
      <c r="V1988" s="2"/>
      <c r="W1988" s="112">
        <f>G1988/Overview!$F$19</f>
        <v>5.4339108285528326</v>
      </c>
      <c r="X1988" s="60">
        <f>G1988^3*(1+H1988*Overview!$F$38)</f>
        <v>62.669861254580589</v>
      </c>
      <c r="Y1988" s="61">
        <f>G1988^3*Overview!$F$42*(1+Overview!$F$38*H1988)+I1988*Overview!$F$39/Overview!$F$40</f>
        <v>6.2221606857994765</v>
      </c>
    </row>
    <row r="1989" spans="1:25">
      <c r="A1989" s="34">
        <v>1986</v>
      </c>
      <c r="B1989">
        <v>1</v>
      </c>
      <c r="C1989">
        <v>24</v>
      </c>
      <c r="D1989" s="149">
        <f t="shared" si="188"/>
        <v>178.09744310451387</v>
      </c>
      <c r="E1989" s="125">
        <f>B1989/(B1989+Overview!$F$22)</f>
        <v>0.58823529411764708</v>
      </c>
      <c r="F1989" s="118">
        <f>EXP(Overview!$F$21/Overview!$F$5-Overview!$F$21/('='!C1989+273.15))</f>
        <v>1.2060497570954571</v>
      </c>
      <c r="G1989" s="77">
        <f t="shared" si="189"/>
        <v>3.6805806583925271</v>
      </c>
      <c r="H1989" s="115">
        <f t="shared" si="190"/>
        <v>0.58823529411764708</v>
      </c>
      <c r="I1989" s="80">
        <f>IF((A1989-Overview!$F$43)/365=ROUND((A1989-Overview!$F$43)/365,0),I1988*0.05,I1988+U1988)</f>
        <v>13466.324872682399</v>
      </c>
      <c r="J1989" s="70">
        <f>IF(D1989&lt;Overview!$F$16,1,'='!G1989/Overview!$F$26)</f>
        <v>159.33249603430855</v>
      </c>
      <c r="K1989" s="71">
        <f>IF(D1989&lt;Overview!$F$17,'='!G1989/Overview!$F$26,Overview!$F$33)</f>
        <v>9.1428571428571423</v>
      </c>
      <c r="L1989" s="72">
        <f t="shared" si="191"/>
        <v>9.1428571428571423</v>
      </c>
      <c r="M1989" s="81">
        <f>MIN(1,Overview!$F$44*F1989*(G1989-Overview!$F$25)^2+0.2)</f>
        <v>1</v>
      </c>
      <c r="N1989" s="48">
        <f>L1989*F1989*Overview!$F$8</f>
        <v>0.12482270400293095</v>
      </c>
      <c r="O1989" s="48">
        <f>F1989*Overview!$F$6</f>
        <v>2.3686817229354781E-3</v>
      </c>
      <c r="P1989" s="122">
        <f>N1989*(H1989/G1989-(1+Overview!$F$35/'='!G1989)/(Overview!$F$37*Overview!$F$33))/('='!H1989+Overview!$F$36)</f>
        <v>1.5689628823631113E-4</v>
      </c>
      <c r="Q1989" s="128">
        <f>(N1989/G1989-P1989)*H1989*Overview!$F$29*'='!G1989^3</f>
        <v>896.31710015819135</v>
      </c>
      <c r="R1989" s="57">
        <f t="shared" si="186"/>
        <v>0</v>
      </c>
      <c r="S1989" s="58">
        <f t="shared" si="187"/>
        <v>1.9248981461871524E-4</v>
      </c>
      <c r="T1989" s="58">
        <f>IF(D1989&lt;Overview!$F$18,(1-Overview!$F$9)*'='!Q1989-'='!D1989*'='!O1989,0)</f>
        <v>0</v>
      </c>
      <c r="U1989" s="54">
        <f>IF(D1989&gt;=Overview!$F$18,(1-Overview!$F$9)*'='!Q1989-Overview!$F$18*'='!O1989,0)</f>
        <v>75.946723400346087</v>
      </c>
      <c r="V1989" s="2"/>
      <c r="W1989" s="112">
        <f>G1989/Overview!$F$19</f>
        <v>5.4341955682748075</v>
      </c>
      <c r="X1989" s="60">
        <f>G1989^3*(1+H1989*Overview!$F$38)</f>
        <v>62.679713569707978</v>
      </c>
      <c r="Y1989" s="61">
        <f>G1989^3*Overview!$F$42*(1+Overview!$F$38*H1989)+I1989*Overview!$F$39/Overview!$F$40</f>
        <v>6.22634724755937</v>
      </c>
    </row>
    <row r="1990" spans="1:25">
      <c r="A1990" s="34">
        <v>1987</v>
      </c>
      <c r="B1990">
        <v>1</v>
      </c>
      <c r="C1990">
        <v>24</v>
      </c>
      <c r="D1990" s="149">
        <f t="shared" si="188"/>
        <v>178.09744310451387</v>
      </c>
      <c r="E1990" s="125">
        <f>B1990/(B1990+Overview!$F$22)</f>
        <v>0.58823529411764708</v>
      </c>
      <c r="F1990" s="118">
        <f>EXP(Overview!$F$21/Overview!$F$5-Overview!$F$21/('='!C1990+273.15))</f>
        <v>1.2060497570954571</v>
      </c>
      <c r="G1990" s="77">
        <f t="shared" si="189"/>
        <v>3.680773148207146</v>
      </c>
      <c r="H1990" s="115">
        <f t="shared" si="190"/>
        <v>0.58823529411764708</v>
      </c>
      <c r="I1990" s="80">
        <f>IF((A1990-Overview!$F$43)/365=ROUND((A1990-Overview!$F$43)/365,0),I1989*0.05,I1989+U1989)</f>
        <v>13542.271596082745</v>
      </c>
      <c r="J1990" s="70">
        <f>IF(D1990&lt;Overview!$F$16,1,'='!G1990/Overview!$F$26)</f>
        <v>159.34082892671628</v>
      </c>
      <c r="K1990" s="71">
        <f>IF(D1990&lt;Overview!$F$17,'='!G1990/Overview!$F$26,Overview!$F$33)</f>
        <v>9.1428571428571423</v>
      </c>
      <c r="L1990" s="72">
        <f t="shared" si="191"/>
        <v>9.1428571428571423</v>
      </c>
      <c r="M1990" s="81">
        <f>MIN(1,Overview!$F$44*F1990*(G1990-Overview!$F$25)^2+0.2)</f>
        <v>1</v>
      </c>
      <c r="N1990" s="48">
        <f>L1990*F1990*Overview!$F$8</f>
        <v>0.12482270400293095</v>
      </c>
      <c r="O1990" s="48">
        <f>F1990*Overview!$F$6</f>
        <v>2.3686817229354781E-3</v>
      </c>
      <c r="P1990" s="122">
        <f>N1990*(H1990/G1990-(1+Overview!$F$35/'='!G1990)/(Overview!$F$37*Overview!$F$33))/('='!H1990+Overview!$F$36)</f>
        <v>1.5659164230581222E-4</v>
      </c>
      <c r="Q1990" s="128">
        <f>(N1990/G1990-P1990)*H1990*Overview!$F$29*'='!G1990^3</f>
        <v>896.41872751258052</v>
      </c>
      <c r="R1990" s="57">
        <f t="shared" si="186"/>
        <v>0</v>
      </c>
      <c r="S1990" s="58">
        <f t="shared" si="187"/>
        <v>1.9212610407763058E-4</v>
      </c>
      <c r="T1990" s="58">
        <f>IF(D1990&lt;Overview!$F$18,(1-Overview!$F$9)*'='!Q1990-'='!D1990*'='!O1990,0)</f>
        <v>0</v>
      </c>
      <c r="U1990" s="54">
        <f>IF(D1990&gt;=Overview!$F$18,(1-Overview!$F$9)*'='!Q1990-Overview!$F$18*'='!O1990,0)</f>
        <v>75.955382050940031</v>
      </c>
      <c r="V1990" s="2"/>
      <c r="W1990" s="112">
        <f>G1990/Overview!$F$19</f>
        <v>5.4344797699795455</v>
      </c>
      <c r="X1990" s="60">
        <f>G1990^3*(1+H1990*Overview!$F$38)</f>
        <v>62.689548298440997</v>
      </c>
      <c r="Y1990" s="61">
        <f>G1990^3*Overview!$F$42*(1+Overview!$F$38*H1990)+I1990*Overview!$F$39/Overview!$F$40</f>
        <v>6.2305326034894666</v>
      </c>
    </row>
    <row r="1991" spans="1:25">
      <c r="A1991" s="34">
        <v>1988</v>
      </c>
      <c r="B1991">
        <v>1</v>
      </c>
      <c r="C1991">
        <v>24</v>
      </c>
      <c r="D1991" s="149">
        <f t="shared" si="188"/>
        <v>178.09744310451387</v>
      </c>
      <c r="E1991" s="125">
        <f>B1991/(B1991+Overview!$F$22)</f>
        <v>0.58823529411764708</v>
      </c>
      <c r="F1991" s="118">
        <f>EXP(Overview!$F$21/Overview!$F$5-Overview!$F$21/('='!C1991+273.15))</f>
        <v>1.2060497570954571</v>
      </c>
      <c r="G1991" s="77">
        <f t="shared" si="189"/>
        <v>3.6809652743112236</v>
      </c>
      <c r="H1991" s="115">
        <f t="shared" si="190"/>
        <v>0.58823529411764708</v>
      </c>
      <c r="I1991" s="80">
        <f>IF((A1991-Overview!$F$43)/365=ROUND((A1991-Overview!$F$43)/365,0),I1990*0.05,I1990+U1990)</f>
        <v>13618.226978133685</v>
      </c>
      <c r="J1991" s="70">
        <f>IF(D1991&lt;Overview!$F$16,1,'='!G1991/Overview!$F$26)</f>
        <v>159.34914607407896</v>
      </c>
      <c r="K1991" s="71">
        <f>IF(D1991&lt;Overview!$F$17,'='!G1991/Overview!$F$26,Overview!$F$33)</f>
        <v>9.1428571428571423</v>
      </c>
      <c r="L1991" s="72">
        <f t="shared" si="191"/>
        <v>9.1428571428571423</v>
      </c>
      <c r="M1991" s="81">
        <f>MIN(1,Overview!$F$44*F1991*(G1991-Overview!$F$25)^2+0.2)</f>
        <v>1</v>
      </c>
      <c r="N1991" s="48">
        <f>L1991*F1991*Overview!$F$8</f>
        <v>0.12482270400293095</v>
      </c>
      <c r="O1991" s="48">
        <f>F1991*Overview!$F$6</f>
        <v>2.3686817229354781E-3</v>
      </c>
      <c r="P1991" s="122">
        <f>N1991*(H1991/G1991-(1+Overview!$F$35/'='!G1991)/(Overview!$F$37*Overview!$F$33))/('='!H1991+Overview!$F$36)</f>
        <v>1.5628760377707303E-4</v>
      </c>
      <c r="Q1991" s="128">
        <f>(N1991/G1991-P1991)*H1991*Overview!$F$29*'='!G1991^3</f>
        <v>896.52016937294013</v>
      </c>
      <c r="R1991" s="57">
        <f t="shared" si="186"/>
        <v>0</v>
      </c>
      <c r="S1991" s="58">
        <f t="shared" si="187"/>
        <v>1.9176308076957249E-4</v>
      </c>
      <c r="T1991" s="58">
        <f>IF(D1991&lt;Overview!$F$18,(1-Overview!$F$9)*'='!Q1991-'='!D1991*'='!O1991,0)</f>
        <v>0</v>
      </c>
      <c r="U1991" s="54">
        <f>IF(D1991&gt;=Overview!$F$18,(1-Overview!$F$9)*'='!Q1991-Overview!$F$18*'='!O1991,0)</f>
        <v>75.96402489744267</v>
      </c>
      <c r="V1991" s="2"/>
      <c r="W1991" s="112">
        <f>G1991/Overview!$F$19</f>
        <v>5.4347634346836315</v>
      </c>
      <c r="X1991" s="60">
        <f>G1991^3*(1+H1991*Overview!$F$38)</f>
        <v>62.699365470175636</v>
      </c>
      <c r="Y1991" s="61">
        <f>G1991^3*Overview!$F$42*(1+Overview!$F$38*H1991)+I1991*Overview!$F$39/Overview!$F$40</f>
        <v>6.234716755547435</v>
      </c>
    </row>
    <row r="1992" spans="1:25">
      <c r="A1992" s="34">
        <v>1989</v>
      </c>
      <c r="B1992">
        <v>1</v>
      </c>
      <c r="C1992">
        <v>24</v>
      </c>
      <c r="D1992" s="149">
        <f t="shared" si="188"/>
        <v>178.09744310451387</v>
      </c>
      <c r="E1992" s="125">
        <f>B1992/(B1992+Overview!$F$22)</f>
        <v>0.58823529411764708</v>
      </c>
      <c r="F1992" s="118">
        <f>EXP(Overview!$F$21/Overview!$F$5-Overview!$F$21/('='!C1992+273.15))</f>
        <v>1.2060497570954571</v>
      </c>
      <c r="G1992" s="77">
        <f t="shared" si="189"/>
        <v>3.6811570373919933</v>
      </c>
      <c r="H1992" s="115">
        <f t="shared" si="190"/>
        <v>0.58823529411764708</v>
      </c>
      <c r="I1992" s="80">
        <f>IF((A1992-Overview!$F$43)/365=ROUND((A1992-Overview!$F$43)/365,0),I1991*0.05,I1991+U1991)</f>
        <v>13694.191003031128</v>
      </c>
      <c r="J1992" s="70">
        <f>IF(D1992&lt;Overview!$F$16,1,'='!G1992/Overview!$F$26)</f>
        <v>159.35744750614691</v>
      </c>
      <c r="K1992" s="71">
        <f>IF(D1992&lt;Overview!$F$17,'='!G1992/Overview!$F$26,Overview!$F$33)</f>
        <v>9.1428571428571423</v>
      </c>
      <c r="L1992" s="72">
        <f t="shared" si="191"/>
        <v>9.1428571428571423</v>
      </c>
      <c r="M1992" s="81">
        <f>MIN(1,Overview!$F$44*F1992*(G1992-Overview!$F$25)^2+0.2)</f>
        <v>1</v>
      </c>
      <c r="N1992" s="48">
        <f>L1992*F1992*Overview!$F$8</f>
        <v>0.12482270400293095</v>
      </c>
      <c r="O1992" s="48">
        <f>F1992*Overview!$F$6</f>
        <v>2.3686817229354781E-3</v>
      </c>
      <c r="P1992" s="122">
        <f>N1992*(H1992/G1992-(1+Overview!$F$35/'='!G1992)/(Overview!$F$37*Overview!$F$33))/('='!H1992+Overview!$F$36)</f>
        <v>1.5598417137749508E-4</v>
      </c>
      <c r="Q1992" s="128">
        <f>(N1992/G1992-P1992)*H1992*Overview!$F$29*'='!G1992^3</f>
        <v>896.62142606523173</v>
      </c>
      <c r="R1992" s="57">
        <f t="shared" si="186"/>
        <v>0</v>
      </c>
      <c r="S1992" s="58">
        <f t="shared" si="187"/>
        <v>1.9140074339600826E-4</v>
      </c>
      <c r="T1992" s="58">
        <f>IF(D1992&lt;Overview!$F$18,(1-Overview!$F$9)*'='!Q1992-'='!D1992*'='!O1992,0)</f>
        <v>0</v>
      </c>
      <c r="U1992" s="54">
        <f>IF(D1992&gt;=Overview!$F$18,(1-Overview!$F$9)*'='!Q1992-Overview!$F$18*'='!O1992,0)</f>
        <v>75.972651967625922</v>
      </c>
      <c r="V1992" s="2"/>
      <c r="W1992" s="112">
        <f>G1992/Overview!$F$19</f>
        <v>5.4350465634017322</v>
      </c>
      <c r="X1992" s="60">
        <f>G1992^3*(1+H1992*Overview!$F$38)</f>
        <v>62.709165114266561</v>
      </c>
      <c r="Y1992" s="61">
        <f>G1992^3*Overview!$F$42*(1+Overview!$F$38*H1992)+I1992*Overview!$F$39/Overview!$F$40</f>
        <v>6.2388997056884339</v>
      </c>
    </row>
    <row r="1993" spans="1:25">
      <c r="A1993" s="34">
        <v>1990</v>
      </c>
      <c r="B1993">
        <v>1</v>
      </c>
      <c r="C1993">
        <v>24</v>
      </c>
      <c r="D1993" s="149">
        <f t="shared" si="188"/>
        <v>178.09744310451387</v>
      </c>
      <c r="E1993" s="125">
        <f>B1993/(B1993+Overview!$F$22)</f>
        <v>0.58823529411764708</v>
      </c>
      <c r="F1993" s="118">
        <f>EXP(Overview!$F$21/Overview!$F$5-Overview!$F$21/('='!C1993+273.15))</f>
        <v>1.2060497570954571</v>
      </c>
      <c r="G1993" s="77">
        <f t="shared" si="189"/>
        <v>3.6813484381353891</v>
      </c>
      <c r="H1993" s="115">
        <f t="shared" si="190"/>
        <v>0.58823529411764708</v>
      </c>
      <c r="I1993" s="80">
        <f>IF((A1993-Overview!$F$43)/365=ROUND((A1993-Overview!$F$43)/365,0),I1992*0.05,I1992+U1992)</f>
        <v>13770.163654998754</v>
      </c>
      <c r="J1993" s="70">
        <f>IF(D1993&lt;Overview!$F$16,1,'='!G1993/Overview!$F$26)</f>
        <v>159.36573325261426</v>
      </c>
      <c r="K1993" s="71">
        <f>IF(D1993&lt;Overview!$F$17,'='!G1993/Overview!$F$26,Overview!$F$33)</f>
        <v>9.1428571428571423</v>
      </c>
      <c r="L1993" s="72">
        <f t="shared" si="191"/>
        <v>9.1428571428571423</v>
      </c>
      <c r="M1993" s="81">
        <f>MIN(1,Overview!$F$44*F1993*(G1993-Overview!$F$25)^2+0.2)</f>
        <v>1</v>
      </c>
      <c r="N1993" s="48">
        <f>L1993*F1993*Overview!$F$8</f>
        <v>0.12482270400293095</v>
      </c>
      <c r="O1993" s="48">
        <f>F1993*Overview!$F$6</f>
        <v>2.3686817229354781E-3</v>
      </c>
      <c r="P1993" s="122">
        <f>N1993*(H1993/G1993-(1+Overview!$F$35/'='!G1993)/(Overview!$F$37*Overview!$F$33))/('='!H1993+Overview!$F$36)</f>
        <v>1.5568134383738946E-4</v>
      </c>
      <c r="Q1993" s="128">
        <f>(N1993/G1993-P1993)*H1993*Overview!$F$29*'='!G1993^3</f>
        <v>896.72249791489196</v>
      </c>
      <c r="R1993" s="57">
        <f t="shared" si="186"/>
        <v>0</v>
      </c>
      <c r="S1993" s="58">
        <f t="shared" si="187"/>
        <v>1.9103909066086407E-4</v>
      </c>
      <c r="T1993" s="58">
        <f>IF(D1993&lt;Overview!$F$18,(1-Overview!$F$9)*'='!Q1993-'='!D1993*'='!O1993,0)</f>
        <v>0</v>
      </c>
      <c r="U1993" s="54">
        <f>IF(D1993&gt;=Overview!$F$18,(1-Overview!$F$9)*'='!Q1993-Overview!$F$18*'='!O1993,0)</f>
        <v>75.981263289216969</v>
      </c>
      <c r="V1993" s="2"/>
      <c r="W1993" s="112">
        <f>G1993/Overview!$F$19</f>
        <v>5.4353291571465956</v>
      </c>
      <c r="X1993" s="60">
        <f>G1993^3*(1+H1993*Overview!$F$38)</f>
        <v>62.718947260027022</v>
      </c>
      <c r="Y1993" s="61">
        <f>G1993^3*Overview!$F$42*(1+Overview!$F$38*H1993)+I1993*Overview!$F$39/Overview!$F$40</f>
        <v>6.2430814558651049</v>
      </c>
    </row>
    <row r="1994" spans="1:25">
      <c r="A1994" s="34">
        <v>1991</v>
      </c>
      <c r="B1994">
        <v>1</v>
      </c>
      <c r="C1994">
        <v>24</v>
      </c>
      <c r="D1994" s="149">
        <f t="shared" si="188"/>
        <v>178.09744310451387</v>
      </c>
      <c r="E1994" s="125">
        <f>B1994/(B1994+Overview!$F$22)</f>
        <v>0.58823529411764708</v>
      </c>
      <c r="F1994" s="118">
        <f>EXP(Overview!$F$21/Overview!$F$5-Overview!$F$21/('='!C1994+273.15))</f>
        <v>1.2060497570954571</v>
      </c>
      <c r="G1994" s="77">
        <f t="shared" si="189"/>
        <v>3.6815394772260501</v>
      </c>
      <c r="H1994" s="115">
        <f t="shared" si="190"/>
        <v>0.58823529411764708</v>
      </c>
      <c r="I1994" s="80">
        <f>IF((A1994-Overview!$F$43)/365=ROUND((A1994-Overview!$F$43)/365,0),I1993*0.05,I1993+U1993)</f>
        <v>13846.144918287971</v>
      </c>
      <c r="J1994" s="70">
        <f>IF(D1994&lt;Overview!$F$16,1,'='!G1994/Overview!$F$26)</f>
        <v>159.37400334311906</v>
      </c>
      <c r="K1994" s="71">
        <f>IF(D1994&lt;Overview!$F$17,'='!G1994/Overview!$F$26,Overview!$F$33)</f>
        <v>9.1428571428571423</v>
      </c>
      <c r="L1994" s="72">
        <f t="shared" si="191"/>
        <v>9.1428571428571423</v>
      </c>
      <c r="M1994" s="81">
        <f>MIN(1,Overview!$F$44*F1994*(G1994-Overview!$F$25)^2+0.2)</f>
        <v>1</v>
      </c>
      <c r="N1994" s="48">
        <f>L1994*F1994*Overview!$F$8</f>
        <v>0.12482270400293095</v>
      </c>
      <c r="O1994" s="48">
        <f>F1994*Overview!$F$6</f>
        <v>2.3686817229354781E-3</v>
      </c>
      <c r="P1994" s="122">
        <f>N1994*(H1994/G1994-(1+Overview!$F$35/'='!G1994)/(Overview!$F$37*Overview!$F$33))/('='!H1994+Overview!$F$36)</f>
        <v>1.5537911988995962E-4</v>
      </c>
      <c r="Q1994" s="128">
        <f>(N1994/G1994-P1994)*H1994*Overview!$F$29*'='!G1994^3</f>
        <v>896.8233852468345</v>
      </c>
      <c r="R1994" s="57">
        <f t="shared" si="186"/>
        <v>0</v>
      </c>
      <c r="S1994" s="58">
        <f t="shared" si="187"/>
        <v>1.9067812127050859E-4</v>
      </c>
      <c r="T1994" s="58">
        <f>IF(D1994&lt;Overview!$F$18,(1-Overview!$F$9)*'='!Q1994-'='!D1994*'='!O1994,0)</f>
        <v>0</v>
      </c>
      <c r="U1994" s="54">
        <f>IF(D1994&gt;=Overview!$F$18,(1-Overview!$F$9)*'='!Q1994-Overview!$F$18*'='!O1994,0)</f>
        <v>75.989858889898471</v>
      </c>
      <c r="V1994" s="2"/>
      <c r="W1994" s="112">
        <f>G1994/Overview!$F$19</f>
        <v>5.4356112169290567</v>
      </c>
      <c r="X1994" s="60">
        <f>G1994^3*(1+H1994*Overview!$F$38)</f>
        <v>62.728711936728992</v>
      </c>
      <c r="Y1994" s="61">
        <f>G1994^3*Overview!$F$42*(1+Overview!$F$38*H1994)+I1994*Overview!$F$39/Overview!$F$40</f>
        <v>6.2472620080275778</v>
      </c>
    </row>
    <row r="1995" spans="1:25">
      <c r="A1995" s="34">
        <v>1992</v>
      </c>
      <c r="B1995">
        <v>1</v>
      </c>
      <c r="C1995">
        <v>24</v>
      </c>
      <c r="D1995" s="149">
        <f t="shared" si="188"/>
        <v>178.09744310451387</v>
      </c>
      <c r="E1995" s="125">
        <f>B1995/(B1995+Overview!$F$22)</f>
        <v>0.58823529411764708</v>
      </c>
      <c r="F1995" s="118">
        <f>EXP(Overview!$F$21/Overview!$F$5-Overview!$F$21/('='!C1995+273.15))</f>
        <v>1.2060497570954571</v>
      </c>
      <c r="G1995" s="77">
        <f t="shared" si="189"/>
        <v>3.6817301553473207</v>
      </c>
      <c r="H1995" s="115">
        <f t="shared" si="190"/>
        <v>0.58823529411764708</v>
      </c>
      <c r="I1995" s="80">
        <f>IF((A1995-Overview!$F$43)/365=ROUND((A1995-Overview!$F$43)/365,0),I1994*0.05,I1994+U1994)</f>
        <v>13922.134777177869</v>
      </c>
      <c r="J1995" s="70">
        <f>IF(D1995&lt;Overview!$F$16,1,'='!G1995/Overview!$F$26)</f>
        <v>159.38225780724332</v>
      </c>
      <c r="K1995" s="71">
        <f>IF(D1995&lt;Overview!$F$17,'='!G1995/Overview!$F$26,Overview!$F$33)</f>
        <v>9.1428571428571423</v>
      </c>
      <c r="L1995" s="72">
        <f t="shared" si="191"/>
        <v>9.1428571428571423</v>
      </c>
      <c r="M1995" s="81">
        <f>MIN(1,Overview!$F$44*F1995*(G1995-Overview!$F$25)^2+0.2)</f>
        <v>1</v>
      </c>
      <c r="N1995" s="48">
        <f>L1995*F1995*Overview!$F$8</f>
        <v>0.12482270400293095</v>
      </c>
      <c r="O1995" s="48">
        <f>F1995*Overview!$F$6</f>
        <v>2.3686817229354781E-3</v>
      </c>
      <c r="P1995" s="122">
        <f>N1995*(H1995/G1995-(1+Overview!$F$35/'='!G1995)/(Overview!$F$37*Overview!$F$33))/('='!H1995+Overview!$F$36)</f>
        <v>1.5507749827130249E-4</v>
      </c>
      <c r="Q1995" s="128">
        <f>(N1995/G1995-P1995)*H1995*Overview!$F$29*'='!G1995^3</f>
        <v>896.9240883854502</v>
      </c>
      <c r="R1995" s="57">
        <f t="shared" si="186"/>
        <v>0</v>
      </c>
      <c r="S1995" s="58">
        <f t="shared" si="187"/>
        <v>1.9031783393375881E-4</v>
      </c>
      <c r="T1995" s="58">
        <f>IF(D1995&lt;Overview!$F$18,(1-Overview!$F$9)*'='!Q1995-'='!D1995*'='!O1995,0)</f>
        <v>0</v>
      </c>
      <c r="U1995" s="54">
        <f>IF(D1995&gt;=Overview!$F$18,(1-Overview!$F$9)*'='!Q1995-Overview!$F$18*'='!O1995,0)</f>
        <v>75.998438797308538</v>
      </c>
      <c r="V1995" s="2"/>
      <c r="W1995" s="112">
        <f>G1995/Overview!$F$19</f>
        <v>5.43589274375804</v>
      </c>
      <c r="X1995" s="60">
        <f>G1995^3*(1+H1995*Overview!$F$38)</f>
        <v>62.738459173603154</v>
      </c>
      <c r="Y1995" s="61">
        <f>G1995^3*Overview!$F$42*(1+Overview!$F$38*H1995)+I1995*Overview!$F$39/Overview!$F$40</f>
        <v>6.2514413641234672</v>
      </c>
    </row>
    <row r="1996" spans="1:25">
      <c r="A1996" s="34">
        <v>1993</v>
      </c>
      <c r="B1996">
        <v>1</v>
      </c>
      <c r="C1996">
        <v>24</v>
      </c>
      <c r="D1996" s="149">
        <f t="shared" si="188"/>
        <v>178.09744310451387</v>
      </c>
      <c r="E1996" s="125">
        <f>B1996/(B1996+Overview!$F$22)</f>
        <v>0.58823529411764708</v>
      </c>
      <c r="F1996" s="118">
        <f>EXP(Overview!$F$21/Overview!$F$5-Overview!$F$21/('='!C1996+273.15))</f>
        <v>1.2060497570954571</v>
      </c>
      <c r="G1996" s="77">
        <f t="shared" si="189"/>
        <v>3.6819204731812545</v>
      </c>
      <c r="H1996" s="115">
        <f t="shared" si="190"/>
        <v>0.58823529411764708</v>
      </c>
      <c r="I1996" s="80">
        <f>IF((A1996-Overview!$F$43)/365=ROUND((A1996-Overview!$F$43)/365,0),I1995*0.05,I1995+U1995)</f>
        <v>13998.133215975178</v>
      </c>
      <c r="J1996" s="70">
        <f>IF(D1996&lt;Overview!$F$16,1,'='!G1996/Overview!$F$26)</f>
        <v>159.3904966745132</v>
      </c>
      <c r="K1996" s="71">
        <f>IF(D1996&lt;Overview!$F$17,'='!G1996/Overview!$F$26,Overview!$F$33)</f>
        <v>9.1428571428571423</v>
      </c>
      <c r="L1996" s="72">
        <f t="shared" si="191"/>
        <v>9.1428571428571423</v>
      </c>
      <c r="M1996" s="81">
        <f>MIN(1,Overview!$F$44*F1996*(G1996-Overview!$F$25)^2+0.2)</f>
        <v>1</v>
      </c>
      <c r="N1996" s="48">
        <f>L1996*F1996*Overview!$F$8</f>
        <v>0.12482270400293095</v>
      </c>
      <c r="O1996" s="48">
        <f>F1996*Overview!$F$6</f>
        <v>2.3686817229354781E-3</v>
      </c>
      <c r="P1996" s="122">
        <f>N1996*(H1996/G1996-(1+Overview!$F$35/'='!G1996)/(Overview!$F$37*Overview!$F$33))/('='!H1996+Overview!$F$36)</f>
        <v>1.5477647772039926E-4</v>
      </c>
      <c r="Q1996" s="128">
        <f>(N1996/G1996-P1996)*H1996*Overview!$F$29*'='!G1996^3</f>
        <v>897.02460765460864</v>
      </c>
      <c r="R1996" s="57">
        <f t="shared" si="186"/>
        <v>0</v>
      </c>
      <c r="S1996" s="58">
        <f t="shared" si="187"/>
        <v>1.8995822736187344E-4</v>
      </c>
      <c r="T1996" s="58">
        <f>IF(D1996&lt;Overview!$F$18,(1-Overview!$F$9)*'='!Q1996-'='!D1996*'='!O1996,0)</f>
        <v>0</v>
      </c>
      <c r="U1996" s="54">
        <f>IF(D1996&gt;=Overview!$F$18,(1-Overview!$F$9)*'='!Q1996-Overview!$F$18*'='!O1996,0)</f>
        <v>76.007003039040839</v>
      </c>
      <c r="V1996" s="2"/>
      <c r="W1996" s="112">
        <f>G1996/Overview!$F$19</f>
        <v>5.4361737386405649</v>
      </c>
      <c r="X1996" s="60">
        <f>G1996^3*(1+H1996*Overview!$F$38)</f>
        <v>62.748188999838895</v>
      </c>
      <c r="Y1996" s="61">
        <f>G1996^3*Overview!$F$42*(1+Overview!$F$38*H1996)+I1996*Overview!$F$39/Overview!$F$40</f>
        <v>6.2556195260978766</v>
      </c>
    </row>
    <row r="1997" spans="1:25">
      <c r="A1997" s="34">
        <v>1994</v>
      </c>
      <c r="B1997">
        <v>1</v>
      </c>
      <c r="C1997">
        <v>24</v>
      </c>
      <c r="D1997" s="149">
        <f t="shared" si="188"/>
        <v>178.09744310451387</v>
      </c>
      <c r="E1997" s="125">
        <f>B1997/(B1997+Overview!$F$22)</f>
        <v>0.58823529411764708</v>
      </c>
      <c r="F1997" s="118">
        <f>EXP(Overview!$F$21/Overview!$F$5-Overview!$F$21/('='!C1997+273.15))</f>
        <v>1.2060497570954571</v>
      </c>
      <c r="G1997" s="77">
        <f t="shared" si="189"/>
        <v>3.6821104314086162</v>
      </c>
      <c r="H1997" s="115">
        <f t="shared" si="190"/>
        <v>0.58823529411764708</v>
      </c>
      <c r="I1997" s="80">
        <f>IF((A1997-Overview!$F$43)/365=ROUND((A1997-Overview!$F$43)/365,0),I1996*0.05,I1996+U1996)</f>
        <v>14074.14021901422</v>
      </c>
      <c r="J1997" s="70">
        <f>IF(D1997&lt;Overview!$F$16,1,'='!G1997/Overview!$F$26)</f>
        <v>159.39871997439897</v>
      </c>
      <c r="K1997" s="71">
        <f>IF(D1997&lt;Overview!$F$17,'='!G1997/Overview!$F$26,Overview!$F$33)</f>
        <v>9.1428571428571423</v>
      </c>
      <c r="L1997" s="72">
        <f t="shared" si="191"/>
        <v>9.1428571428571423</v>
      </c>
      <c r="M1997" s="81">
        <f>MIN(1,Overview!$F$44*F1997*(G1997-Overview!$F$25)^2+0.2)</f>
        <v>1</v>
      </c>
      <c r="N1997" s="48">
        <f>L1997*F1997*Overview!$F$8</f>
        <v>0.12482270400293095</v>
      </c>
      <c r="O1997" s="48">
        <f>F1997*Overview!$F$6</f>
        <v>2.3686817229354781E-3</v>
      </c>
      <c r="P1997" s="122">
        <f>N1997*(H1997/G1997-(1+Overview!$F$35/'='!G1997)/(Overview!$F$37*Overview!$F$33))/('='!H1997+Overview!$F$36)</f>
        <v>1.5447605697910217E-4</v>
      </c>
      <c r="Q1997" s="128">
        <f>(N1997/G1997-P1997)*H1997*Overview!$F$29*'='!G1997^3</f>
        <v>897.12494337765725</v>
      </c>
      <c r="R1997" s="57">
        <f t="shared" si="186"/>
        <v>0</v>
      </c>
      <c r="S1997" s="58">
        <f t="shared" si="187"/>
        <v>1.895993002685413E-4</v>
      </c>
      <c r="T1997" s="58">
        <f>IF(D1997&lt;Overview!$F$18,(1-Overview!$F$9)*'='!Q1997-'='!D1997*'='!O1997,0)</f>
        <v>0</v>
      </c>
      <c r="U1997" s="54">
        <f>IF(D1997&gt;=Overview!$F$18,(1-Overview!$F$9)*'='!Q1997-Overview!$F$18*'='!O1997,0)</f>
        <v>76.015551642644581</v>
      </c>
      <c r="V1997" s="2"/>
      <c r="W1997" s="112">
        <f>G1997/Overview!$F$19</f>
        <v>5.4364542025817455</v>
      </c>
      <c r="X1997" s="60">
        <f>G1997^3*(1+H1997*Overview!$F$38)</f>
        <v>62.757901444584377</v>
      </c>
      <c r="Y1997" s="61">
        <f>G1997^3*Overview!$F$42*(1+Overview!$F$38*H1997)+I1997*Overview!$F$39/Overview!$F$40</f>
        <v>6.2597964958933936</v>
      </c>
    </row>
    <row r="1998" spans="1:25">
      <c r="A1998" s="34">
        <v>1995</v>
      </c>
      <c r="B1998">
        <v>1</v>
      </c>
      <c r="C1998">
        <v>24</v>
      </c>
      <c r="D1998" s="149">
        <f t="shared" si="188"/>
        <v>178.09744310451387</v>
      </c>
      <c r="E1998" s="125">
        <f>B1998/(B1998+Overview!$F$22)</f>
        <v>0.58823529411764708</v>
      </c>
      <c r="F1998" s="118">
        <f>EXP(Overview!$F$21/Overview!$F$5-Overview!$F$21/('='!C1998+273.15))</f>
        <v>1.2060497570954571</v>
      </c>
      <c r="G1998" s="77">
        <f t="shared" si="189"/>
        <v>3.6823000307088849</v>
      </c>
      <c r="H1998" s="115">
        <f t="shared" si="190"/>
        <v>0.58823529411764708</v>
      </c>
      <c r="I1998" s="80">
        <f>IF((A1998-Overview!$F$43)/365=ROUND((A1998-Overview!$F$43)/365,0),I1997*0.05,I1997+U1997)</f>
        <v>14150.155770656864</v>
      </c>
      <c r="J1998" s="70">
        <f>IF(D1998&lt;Overview!$F$16,1,'='!G1998/Overview!$F$26)</f>
        <v>159.40692773631537</v>
      </c>
      <c r="K1998" s="71">
        <f>IF(D1998&lt;Overview!$F$17,'='!G1998/Overview!$F$26,Overview!$F$33)</f>
        <v>9.1428571428571423</v>
      </c>
      <c r="L1998" s="72">
        <f t="shared" si="191"/>
        <v>9.1428571428571423</v>
      </c>
      <c r="M1998" s="81">
        <f>MIN(1,Overview!$F$44*F1998*(G1998-Overview!$F$25)^2+0.2)</f>
        <v>1</v>
      </c>
      <c r="N1998" s="48">
        <f>L1998*F1998*Overview!$F$8</f>
        <v>0.12482270400293095</v>
      </c>
      <c r="O1998" s="48">
        <f>F1998*Overview!$F$6</f>
        <v>2.3686817229354781E-3</v>
      </c>
      <c r="P1998" s="122">
        <f>N1998*(H1998/G1998-(1+Overview!$F$35/'='!G1998)/(Overview!$F$37*Overview!$F$33))/('='!H1998+Overview!$F$36)</f>
        <v>1.5417623479213277E-4</v>
      </c>
      <c r="Q1998" s="128">
        <f>(N1998/G1998-P1998)*H1998*Overview!$F$29*'='!G1998^3</f>
        <v>897.22509587742263</v>
      </c>
      <c r="R1998" s="57">
        <f t="shared" si="186"/>
        <v>0</v>
      </c>
      <c r="S1998" s="58">
        <f t="shared" si="187"/>
        <v>1.8924105136988357E-4</v>
      </c>
      <c r="T1998" s="58">
        <f>IF(D1998&lt;Overview!$F$18,(1-Overview!$F$9)*'='!Q1998-'='!D1998*'='!O1998,0)</f>
        <v>0</v>
      </c>
      <c r="U1998" s="54">
        <f>IF(D1998&gt;=Overview!$F$18,(1-Overview!$F$9)*'='!Q1998-Overview!$F$18*'='!O1998,0)</f>
        <v>76.02408463562459</v>
      </c>
      <c r="V1998" s="2"/>
      <c r="W1998" s="112">
        <f>G1998/Overview!$F$19</f>
        <v>5.4367341365847999</v>
      </c>
      <c r="X1998" s="60">
        <f>G1998^3*(1+H1998*Overview!$F$38)</f>
        <v>62.767596536946577</v>
      </c>
      <c r="Y1998" s="61">
        <f>G1998^3*Overview!$F$42*(1+Overview!$F$38*H1998)+I1998*Overview!$F$39/Overview!$F$40</f>
        <v>6.263972275450099</v>
      </c>
    </row>
    <row r="1999" spans="1:25">
      <c r="A1999" s="34">
        <v>1996</v>
      </c>
      <c r="B1999">
        <v>1</v>
      </c>
      <c r="C1999">
        <v>24</v>
      </c>
      <c r="D1999" s="149">
        <f t="shared" si="188"/>
        <v>178.09744310451387</v>
      </c>
      <c r="E1999" s="125">
        <f>B1999/(B1999+Overview!$F$22)</f>
        <v>0.58823529411764708</v>
      </c>
      <c r="F1999" s="118">
        <f>EXP(Overview!$F$21/Overview!$F$5-Overview!$F$21/('='!C1999+273.15))</f>
        <v>1.2060497570954571</v>
      </c>
      <c r="G1999" s="77">
        <f t="shared" si="189"/>
        <v>3.6824892717602546</v>
      </c>
      <c r="H1999" s="115">
        <f t="shared" si="190"/>
        <v>0.58823529411764708</v>
      </c>
      <c r="I1999" s="80">
        <f>IF((A1999-Overview!$F$43)/365=ROUND((A1999-Overview!$F$43)/365,0),I1998*0.05,I1998+U1998)</f>
        <v>14226.179855292488</v>
      </c>
      <c r="J1999" s="70">
        <f>IF(D1999&lt;Overview!$F$16,1,'='!G1999/Overview!$F$26)</f>
        <v>159.41511998962142</v>
      </c>
      <c r="K1999" s="71">
        <f>IF(D1999&lt;Overview!$F$17,'='!G1999/Overview!$F$26,Overview!$F$33)</f>
        <v>9.1428571428571423</v>
      </c>
      <c r="L1999" s="72">
        <f t="shared" si="191"/>
        <v>9.1428571428571423</v>
      </c>
      <c r="M1999" s="81">
        <f>MIN(1,Overview!$F$44*F1999*(G1999-Overview!$F$25)^2+0.2)</f>
        <v>1</v>
      </c>
      <c r="N1999" s="48">
        <f>L1999*F1999*Overview!$F$8</f>
        <v>0.12482270400293095</v>
      </c>
      <c r="O1999" s="48">
        <f>F1999*Overview!$F$6</f>
        <v>2.3686817229354781E-3</v>
      </c>
      <c r="P1999" s="122">
        <f>N1999*(H1999/G1999-(1+Overview!$F$35/'='!G1999)/(Overview!$F$37*Overview!$F$33))/('='!H1999+Overview!$F$36)</f>
        <v>1.5387700990707442E-4</v>
      </c>
      <c r="Q1999" s="128">
        <f>(N1999/G1999-P1999)*H1999*Overview!$F$29*'='!G1999^3</f>
        <v>897.32506547621119</v>
      </c>
      <c r="R1999" s="57">
        <f t="shared" si="186"/>
        <v>0</v>
      </c>
      <c r="S1999" s="58">
        <f t="shared" si="187"/>
        <v>1.8888347938444931E-4</v>
      </c>
      <c r="T1999" s="58">
        <f>IF(D1999&lt;Overview!$F$18,(1-Overview!$F$9)*'='!Q1999-'='!D1999*'='!O1999,0)</f>
        <v>0</v>
      </c>
      <c r="U1999" s="54">
        <f>IF(D1999&gt;=Overview!$F$18,(1-Overview!$F$9)*'='!Q1999-Overview!$F$18*'='!O1999,0)</f>
        <v>76.032602045441365</v>
      </c>
      <c r="V1999" s="2"/>
      <c r="W1999" s="112">
        <f>G1999/Overview!$F$19</f>
        <v>5.4370135416510479</v>
      </c>
      <c r="X1999" s="60">
        <f>G1999^3*(1+H1999*Overview!$F$38)</f>
        <v>62.777274305991206</v>
      </c>
      <c r="Y1999" s="61">
        <f>G1999^3*Overview!$F$42*(1+Overview!$F$38*H1999)+I1999*Overview!$F$39/Overview!$F$40</f>
        <v>6.2681468667055542</v>
      </c>
    </row>
    <row r="2000" spans="1:25">
      <c r="A2000" s="34">
        <v>1997</v>
      </c>
      <c r="B2000">
        <v>1</v>
      </c>
      <c r="C2000">
        <v>24</v>
      </c>
      <c r="D2000" s="149">
        <f t="shared" si="188"/>
        <v>178.09744310451387</v>
      </c>
      <c r="E2000" s="125">
        <f>B2000/(B2000+Overview!$F$22)</f>
        <v>0.58823529411764708</v>
      </c>
      <c r="F2000" s="118">
        <f>EXP(Overview!$F$21/Overview!$F$5-Overview!$F$21/('='!C2000+273.15))</f>
        <v>1.2060497570954571</v>
      </c>
      <c r="G2000" s="77">
        <f t="shared" si="189"/>
        <v>3.682678155239639</v>
      </c>
      <c r="H2000" s="115">
        <f t="shared" si="190"/>
        <v>0.58823529411764708</v>
      </c>
      <c r="I2000" s="80">
        <f>IF((A2000-Overview!$F$43)/365=ROUND((A2000-Overview!$F$43)/365,0),I1999*0.05,I1999+U1999)</f>
        <v>14302.21245733793</v>
      </c>
      <c r="J2000" s="70">
        <f>IF(D2000&lt;Overview!$F$16,1,'='!G2000/Overview!$F$26)</f>
        <v>159.42329676362075</v>
      </c>
      <c r="K2000" s="71">
        <f>IF(D2000&lt;Overview!$F$17,'='!G2000/Overview!$F$26,Overview!$F$33)</f>
        <v>9.1428571428571423</v>
      </c>
      <c r="L2000" s="72">
        <f t="shared" si="191"/>
        <v>9.1428571428571423</v>
      </c>
      <c r="M2000" s="81">
        <f>MIN(1,Overview!$F$44*F2000*(G2000-Overview!$F$25)^2+0.2)</f>
        <v>1</v>
      </c>
      <c r="N2000" s="48">
        <f>L2000*F2000*Overview!$F$8</f>
        <v>0.12482270400293095</v>
      </c>
      <c r="O2000" s="48">
        <f>F2000*Overview!$F$6</f>
        <v>2.3686817229354781E-3</v>
      </c>
      <c r="P2000" s="122">
        <f>N2000*(H2000/G2000-(1+Overview!$F$35/'='!G2000)/(Overview!$F$37*Overview!$F$33))/('='!H2000+Overview!$F$36)</f>
        <v>1.5357838107436157E-4</v>
      </c>
      <c r="Q2000" s="128">
        <f>(N2000/G2000-P2000)*H2000*Overview!$F$29*'='!G2000^3</f>
        <v>897.42485249581023</v>
      </c>
      <c r="R2000" s="57">
        <f t="shared" si="186"/>
        <v>0</v>
      </c>
      <c r="S2000" s="58">
        <f t="shared" si="187"/>
        <v>1.8852658303320673E-4</v>
      </c>
      <c r="T2000" s="58">
        <f>IF(D2000&lt;Overview!$F$18,(1-Overview!$F$9)*'='!Q2000-'='!D2000*'='!O2000,0)</f>
        <v>0</v>
      </c>
      <c r="U2000" s="54">
        <f>IF(D2000&gt;=Overview!$F$18,(1-Overview!$F$9)*'='!Q2000-Overview!$F$18*'='!O2000,0)</f>
        <v>76.041103899511214</v>
      </c>
      <c r="V2000" s="2"/>
      <c r="W2000" s="112">
        <f>G2000/Overview!$F$19</f>
        <v>5.4372924187799185</v>
      </c>
      <c r="X2000" s="60">
        <f>G2000^3*(1+H2000*Overview!$F$38)</f>
        <v>62.786934780742918</v>
      </c>
      <c r="Y2000" s="61">
        <f>G2000^3*Overview!$F$42*(1+Overview!$F$38*H2000)+I2000*Overview!$F$39/Overview!$F$40</f>
        <v>6.2723202715948183</v>
      </c>
    </row>
    <row r="2001" spans="1:25">
      <c r="A2001" s="34">
        <v>1998</v>
      </c>
      <c r="B2001">
        <v>1</v>
      </c>
      <c r="C2001">
        <v>24</v>
      </c>
      <c r="D2001" s="149">
        <f t="shared" si="188"/>
        <v>178.09744310451387</v>
      </c>
      <c r="E2001" s="125">
        <f>B2001/(B2001+Overview!$F$22)</f>
        <v>0.58823529411764708</v>
      </c>
      <c r="F2001" s="118">
        <f>EXP(Overview!$F$21/Overview!$F$5-Overview!$F$21/('='!C2001+273.15))</f>
        <v>1.2060497570954571</v>
      </c>
      <c r="G2001" s="77">
        <f t="shared" si="189"/>
        <v>3.6828666818226723</v>
      </c>
      <c r="H2001" s="115">
        <f t="shared" si="190"/>
        <v>0.58823529411764708</v>
      </c>
      <c r="I2001" s="80">
        <f>IF((A2001-Overview!$F$43)/365=ROUND((A2001-Overview!$F$43)/365,0),I2000*0.05,I2000+U2000)</f>
        <v>14378.253561237441</v>
      </c>
      <c r="J2001" s="70">
        <f>IF(D2001&lt;Overview!$F$16,1,'='!G2001/Overview!$F$26)</f>
        <v>159.43145808756157</v>
      </c>
      <c r="K2001" s="71">
        <f>IF(D2001&lt;Overview!$F$17,'='!G2001/Overview!$F$26,Overview!$F$33)</f>
        <v>9.1428571428571423</v>
      </c>
      <c r="L2001" s="72">
        <f t="shared" si="191"/>
        <v>9.1428571428571423</v>
      </c>
      <c r="M2001" s="81">
        <f>MIN(1,Overview!$F$44*F2001*(G2001-Overview!$F$25)^2+0.2)</f>
        <v>1</v>
      </c>
      <c r="N2001" s="48">
        <f>L2001*F2001*Overview!$F$8</f>
        <v>0.12482270400293095</v>
      </c>
      <c r="O2001" s="48">
        <f>F2001*Overview!$F$6</f>
        <v>2.3686817229354781E-3</v>
      </c>
      <c r="P2001" s="122">
        <f>N2001*(H2001/G2001-(1+Overview!$F$35/'='!G2001)/(Overview!$F$37*Overview!$F$33))/('='!H2001+Overview!$F$36)</f>
        <v>1.5328034704727441E-4</v>
      </c>
      <c r="Q2001" s="128">
        <f>(N2001/G2001-P2001)*H2001*Overview!$F$29*'='!G2001^3</f>
        <v>897.52445725748794</v>
      </c>
      <c r="R2001" s="57">
        <f t="shared" si="186"/>
        <v>0</v>
      </c>
      <c r="S2001" s="58">
        <f t="shared" si="187"/>
        <v>1.8817036103954105E-4</v>
      </c>
      <c r="T2001" s="58">
        <f>IF(D2001&lt;Overview!$F$18,(1-Overview!$F$9)*'='!Q2001-'='!D2001*'='!O2001,0)</f>
        <v>0</v>
      </c>
      <c r="U2001" s="54">
        <f>IF(D2001&gt;=Overview!$F$18,(1-Overview!$F$9)*'='!Q2001-Overview!$F$18*'='!O2001,0)</f>
        <v>76.049590225206146</v>
      </c>
      <c r="V2001" s="2"/>
      <c r="W2001" s="112">
        <f>G2001/Overview!$F$19</f>
        <v>5.4375707689689534</v>
      </c>
      <c r="X2001" s="60">
        <f>G2001^3*(1+H2001*Overview!$F$38)</f>
        <v>62.796577990185142</v>
      </c>
      <c r="Y2001" s="61">
        <f>G2001^3*Overview!$F$42*(1+Overview!$F$38*H2001)+I2001*Overview!$F$39/Overview!$F$40</f>
        <v>6.2764924920504352</v>
      </c>
    </row>
    <row r="2002" spans="1:25">
      <c r="A2002" s="34">
        <v>1999</v>
      </c>
      <c r="B2002">
        <v>1</v>
      </c>
      <c r="C2002">
        <v>24</v>
      </c>
      <c r="D2002" s="149">
        <f t="shared" si="188"/>
        <v>178.09744310451387</v>
      </c>
      <c r="E2002" s="125">
        <f>B2002/(B2002+Overview!$F$22)</f>
        <v>0.58823529411764708</v>
      </c>
      <c r="F2002" s="118">
        <f>EXP(Overview!$F$21/Overview!$F$5-Overview!$F$21/('='!C2002+273.15))</f>
        <v>1.2060497570954571</v>
      </c>
      <c r="G2002" s="77">
        <f t="shared" si="189"/>
        <v>3.6830548521837119</v>
      </c>
      <c r="H2002" s="115">
        <f t="shared" si="190"/>
        <v>0.58823529411764708</v>
      </c>
      <c r="I2002" s="80">
        <f>IF((A2002-Overview!$F$43)/365=ROUND((A2002-Overview!$F$43)/365,0),I2001*0.05,I2001+U2001)</f>
        <v>14454.303151462647</v>
      </c>
      <c r="J2002" s="70">
        <f>IF(D2002&lt;Overview!$F$16,1,'='!G2002/Overview!$F$26)</f>
        <v>159.4396039906369</v>
      </c>
      <c r="K2002" s="71">
        <f>IF(D2002&lt;Overview!$F$17,'='!G2002/Overview!$F$26,Overview!$F$33)</f>
        <v>9.1428571428571423</v>
      </c>
      <c r="L2002" s="72">
        <f t="shared" si="191"/>
        <v>9.1428571428571423</v>
      </c>
      <c r="M2002" s="81">
        <f>MIN(1,Overview!$F$44*F2002*(G2002-Overview!$F$25)^2+0.2)</f>
        <v>1</v>
      </c>
      <c r="N2002" s="48">
        <f>L2002*F2002*Overview!$F$8</f>
        <v>0.12482270400293095</v>
      </c>
      <c r="O2002" s="48">
        <f>F2002*Overview!$F$6</f>
        <v>2.3686817229354781E-3</v>
      </c>
      <c r="P2002" s="122">
        <f>N2002*(H2002/G2002-(1+Overview!$F$35/'='!G2002)/(Overview!$F$37*Overview!$F$33))/('='!H2002+Overview!$F$36)</f>
        <v>1.5298290658193191E-4</v>
      </c>
      <c r="Q2002" s="128">
        <f>(N2002/G2002-P2002)*H2002*Overview!$F$29*'='!G2002^3</f>
        <v>897.62388008199446</v>
      </c>
      <c r="R2002" s="57">
        <f t="shared" si="186"/>
        <v>0</v>
      </c>
      <c r="S2002" s="58">
        <f t="shared" si="187"/>
        <v>1.8781481212925061E-4</v>
      </c>
      <c r="T2002" s="58">
        <f>IF(D2002&lt;Overview!$F$18,(1-Overview!$F$9)*'='!Q2002-'='!D2002*'='!O2002,0)</f>
        <v>0</v>
      </c>
      <c r="U2002" s="54">
        <f>IF(D2002&gt;=Overview!$F$18,(1-Overview!$F$9)*'='!Q2002-Overview!$F$18*'='!O2002,0)</f>
        <v>76.058061049854103</v>
      </c>
      <c r="V2002" s="2"/>
      <c r="W2002" s="112">
        <f>G2002/Overview!$F$19</f>
        <v>5.4378485932138076</v>
      </c>
      <c r="X2002" s="60">
        <f>G2002^3*(1+H2002*Overview!$F$38)</f>
        <v>62.806203963260266</v>
      </c>
      <c r="Y2002" s="61">
        <f>G2002^3*Overview!$F$42*(1+Overview!$F$38*H2002)+I2002*Overview!$F$39/Overview!$F$40</f>
        <v>6.2806635300024372</v>
      </c>
    </row>
    <row r="2003" spans="1:25">
      <c r="A2003" s="34">
        <v>2000</v>
      </c>
      <c r="B2003">
        <v>1</v>
      </c>
      <c r="C2003">
        <v>24</v>
      </c>
      <c r="D2003" s="149">
        <f t="shared" si="188"/>
        <v>178.09744310451387</v>
      </c>
      <c r="E2003" s="125">
        <f>B2003/(B2003+Overview!$F$22)</f>
        <v>0.58823529411764708</v>
      </c>
      <c r="F2003" s="118">
        <f>EXP(Overview!$F$21/Overview!$F$5-Overview!$F$21/('='!C2003+273.15))</f>
        <v>1.2060497570954571</v>
      </c>
      <c r="G2003" s="77">
        <f t="shared" si="189"/>
        <v>3.6832426669958411</v>
      </c>
      <c r="H2003" s="115">
        <f t="shared" si="190"/>
        <v>0.58823529411764708</v>
      </c>
      <c r="I2003" s="80">
        <f>IF((A2003-Overview!$F$43)/365=ROUND((A2003-Overview!$F$43)/365,0),I2002*0.05,I2002+U2002)</f>
        <v>14530.361212512502</v>
      </c>
      <c r="J2003" s="70">
        <f>IF(D2003&lt;Overview!$F$16,1,'='!G2003/Overview!$F$26)</f>
        <v>159.44773450198448</v>
      </c>
      <c r="K2003" s="71">
        <f>IF(D2003&lt;Overview!$F$17,'='!G2003/Overview!$F$26,Overview!$F$33)</f>
        <v>9.1428571428571423</v>
      </c>
      <c r="L2003" s="72">
        <f t="shared" si="191"/>
        <v>9.1428571428571423</v>
      </c>
      <c r="M2003" s="81">
        <f>MIN(1,Overview!$F$44*F2003*(G2003-Overview!$F$25)^2+0.2)</f>
        <v>1</v>
      </c>
      <c r="N2003" s="48">
        <f>L2003*F2003*Overview!$F$8</f>
        <v>0.12482270400293095</v>
      </c>
      <c r="O2003" s="48">
        <f>F2003*Overview!$F$6</f>
        <v>2.3686817229354781E-3</v>
      </c>
      <c r="P2003" s="122">
        <f>N2003*(H2003/G2003-(1+Overview!$F$35/'='!G2003)/(Overview!$F$37*Overview!$F$33))/('='!H2003+Overview!$F$36)</f>
        <v>1.5268605843728284E-4</v>
      </c>
      <c r="Q2003" s="128">
        <f>(N2003/G2003-P2003)*H2003*Overview!$F$29*'='!G2003^3</f>
        <v>897.72312128956264</v>
      </c>
      <c r="R2003" s="57">
        <f t="shared" si="186"/>
        <v>0</v>
      </c>
      <c r="S2003" s="58">
        <f t="shared" si="187"/>
        <v>1.8745993503054017E-4</v>
      </c>
      <c r="T2003" s="58">
        <f>IF(D2003&lt;Overview!$F$18,(1-Overview!$F$9)*'='!Q2003-'='!D2003*'='!O2003,0)</f>
        <v>0</v>
      </c>
      <c r="U2003" s="54">
        <f>IF(D2003&gt;=Overview!$F$18,(1-Overview!$F$9)*'='!Q2003-Overview!$F$18*'='!O2003,0)</f>
        <v>76.066516400738919</v>
      </c>
      <c r="V2003" s="2"/>
      <c r="W2003" s="112">
        <f>G2003/Overview!$F$19</f>
        <v>5.4381258925082552</v>
      </c>
      <c r="X2003" s="60">
        <f>G2003^3*(1+H2003*Overview!$F$38)</f>
        <v>62.815812728869588</v>
      </c>
      <c r="Y2003" s="61">
        <f>G2003^3*Overview!$F$42*(1+Overview!$F$38*H2003)+I2003*Overview!$F$39/Overview!$F$40</f>
        <v>6.2848333873783506</v>
      </c>
    </row>
    <row r="2004" spans="1:25">
      <c r="A2004" s="34">
        <v>2001</v>
      </c>
      <c r="B2004">
        <v>1</v>
      </c>
      <c r="C2004">
        <v>24</v>
      </c>
      <c r="D2004" s="149">
        <f t="shared" si="188"/>
        <v>178.09744310451387</v>
      </c>
      <c r="E2004" s="125">
        <f>B2004/(B2004+Overview!$F$22)</f>
        <v>0.58823529411764708</v>
      </c>
      <c r="F2004" s="118">
        <f>EXP(Overview!$F$21/Overview!$F$5-Overview!$F$21/('='!C2004+273.15))</f>
        <v>1.2060497570954571</v>
      </c>
      <c r="G2004" s="77">
        <f t="shared" si="189"/>
        <v>3.6834301269308716</v>
      </c>
      <c r="H2004" s="115">
        <f t="shared" si="190"/>
        <v>0.58823529411764708</v>
      </c>
      <c r="I2004" s="80">
        <f>IF((A2004-Overview!$F$43)/365=ROUND((A2004-Overview!$F$43)/365,0),I2003*0.05,I2003+U2003)</f>
        <v>14606.427728913241</v>
      </c>
      <c r="J2004" s="70">
        <f>IF(D2004&lt;Overview!$F$16,1,'='!G2004/Overview!$F$26)</f>
        <v>159.4558496506871</v>
      </c>
      <c r="K2004" s="71">
        <f>IF(D2004&lt;Overview!$F$17,'='!G2004/Overview!$F$26,Overview!$F$33)</f>
        <v>9.1428571428571423</v>
      </c>
      <c r="L2004" s="72">
        <f t="shared" si="191"/>
        <v>9.1428571428571423</v>
      </c>
      <c r="M2004" s="81">
        <f>MIN(1,Overview!$F$44*F2004*(G2004-Overview!$F$25)^2+0.2)</f>
        <v>1</v>
      </c>
      <c r="N2004" s="48">
        <f>L2004*F2004*Overview!$F$8</f>
        <v>0.12482270400293095</v>
      </c>
      <c r="O2004" s="48">
        <f>F2004*Overview!$F$6</f>
        <v>2.3686817229354781E-3</v>
      </c>
      <c r="P2004" s="122">
        <f>N2004*(H2004/G2004-(1+Overview!$F$35/'='!G2004)/(Overview!$F$37*Overview!$F$33))/('='!H2004+Overview!$F$36)</f>
        <v>1.5238980137510035E-4</v>
      </c>
      <c r="Q2004" s="128">
        <f>(N2004/G2004-P2004)*H2004*Overview!$F$29*'='!G2004^3</f>
        <v>897.82218119990762</v>
      </c>
      <c r="R2004" s="57">
        <f t="shared" si="186"/>
        <v>0</v>
      </c>
      <c r="S2004" s="58">
        <f t="shared" si="187"/>
        <v>1.8710572847401873E-4</v>
      </c>
      <c r="T2004" s="58">
        <f>IF(D2004&lt;Overview!$F$18,(1-Overview!$F$9)*'='!Q2004-'='!D2004*'='!O2004,0)</f>
        <v>0</v>
      </c>
      <c r="U2004" s="54">
        <f>IF(D2004&gt;=Overview!$F$18,(1-Overview!$F$9)*'='!Q2004-Overview!$F$18*'='!O2004,0)</f>
        <v>76.074956305100301</v>
      </c>
      <c r="V2004" s="2"/>
      <c r="W2004" s="112">
        <f>G2004/Overview!$F$19</f>
        <v>5.4384026678441924</v>
      </c>
      <c r="X2004" s="60">
        <f>G2004^3*(1+H2004*Overview!$F$38)</f>
        <v>62.825404315873328</v>
      </c>
      <c r="Y2004" s="61">
        <f>G2004^3*Overview!$F$42*(1+Overview!$F$38*H2004)+I2004*Overview!$F$39/Overview!$F$40</f>
        <v>6.289002066103194</v>
      </c>
    </row>
    <row r="2005" spans="1:25">
      <c r="A2005" s="34">
        <v>2002</v>
      </c>
      <c r="B2005">
        <v>1</v>
      </c>
      <c r="C2005">
        <v>24</v>
      </c>
      <c r="D2005" s="149">
        <f t="shared" si="188"/>
        <v>178.09744310451387</v>
      </c>
      <c r="E2005" s="125">
        <f>B2005/(B2005+Overview!$F$22)</f>
        <v>0.58823529411764708</v>
      </c>
      <c r="F2005" s="118">
        <f>EXP(Overview!$F$21/Overview!$F$5-Overview!$F$21/('='!C2005+273.15))</f>
        <v>1.2060497570954571</v>
      </c>
      <c r="G2005" s="77">
        <f t="shared" si="189"/>
        <v>3.6836172326593455</v>
      </c>
      <c r="H2005" s="115">
        <f t="shared" si="190"/>
        <v>0.58823529411764708</v>
      </c>
      <c r="I2005" s="80">
        <f>IF((A2005-Overview!$F$43)/365=ROUND((A2005-Overview!$F$43)/365,0),I2004*0.05,I2004+U2004)</f>
        <v>14682.50268521834</v>
      </c>
      <c r="J2005" s="70">
        <f>IF(D2005&lt;Overview!$F$16,1,'='!G2005/Overview!$F$26)</f>
        <v>159.46394946577254</v>
      </c>
      <c r="K2005" s="71">
        <f>IF(D2005&lt;Overview!$F$17,'='!G2005/Overview!$F$26,Overview!$F$33)</f>
        <v>9.1428571428571423</v>
      </c>
      <c r="L2005" s="72">
        <f t="shared" si="191"/>
        <v>9.1428571428571423</v>
      </c>
      <c r="M2005" s="81">
        <f>MIN(1,Overview!$F$44*F2005*(G2005-Overview!$F$25)^2+0.2)</f>
        <v>1</v>
      </c>
      <c r="N2005" s="48">
        <f>L2005*F2005*Overview!$F$8</f>
        <v>0.12482270400293095</v>
      </c>
      <c r="O2005" s="48">
        <f>F2005*Overview!$F$6</f>
        <v>2.3686817229354781E-3</v>
      </c>
      <c r="P2005" s="122">
        <f>N2005*(H2005/G2005-(1+Overview!$F$35/'='!G2005)/(Overview!$F$37*Overview!$F$33))/('='!H2005+Overview!$F$36)</f>
        <v>1.5209413415997325E-4</v>
      </c>
      <c r="Q2005" s="128">
        <f>(N2005/G2005-P2005)*H2005*Overview!$F$29*'='!G2005^3</f>
        <v>897.92106013222929</v>
      </c>
      <c r="R2005" s="57">
        <f t="shared" si="186"/>
        <v>0</v>
      </c>
      <c r="S2005" s="58">
        <f t="shared" si="187"/>
        <v>1.8675219119269329E-4</v>
      </c>
      <c r="T2005" s="58">
        <f>IF(D2005&lt;Overview!$F$18,(1-Overview!$F$9)*'='!Q2005-'='!D2005*'='!O2005,0)</f>
        <v>0</v>
      </c>
      <c r="U2005" s="54">
        <f>IF(D2005&gt;=Overview!$F$18,(1-Overview!$F$9)*'='!Q2005-Overview!$F$18*'='!O2005,0)</f>
        <v>76.083380790134115</v>
      </c>
      <c r="V2005" s="2"/>
      <c r="W2005" s="112">
        <f>G2005/Overview!$F$19</f>
        <v>5.4386789202116423</v>
      </c>
      <c r="X2005" s="60">
        <f>G2005^3*(1+H2005*Overview!$F$38)</f>
        <v>62.834978753090731</v>
      </c>
      <c r="Y2005" s="61">
        <f>G2005^3*Overview!$F$42*(1+Overview!$F$38*H2005)+I2005*Overview!$F$39/Overview!$F$40</f>
        <v>6.2931695680994704</v>
      </c>
    </row>
    <row r="2006" spans="1:25">
      <c r="A2006" s="34">
        <v>2003</v>
      </c>
      <c r="B2006">
        <v>1</v>
      </c>
      <c r="C2006">
        <v>24</v>
      </c>
      <c r="D2006" s="149">
        <f t="shared" si="188"/>
        <v>178.09744310451387</v>
      </c>
      <c r="E2006" s="125">
        <f>B2006/(B2006+Overview!$F$22)</f>
        <v>0.58823529411764708</v>
      </c>
      <c r="F2006" s="118">
        <f>EXP(Overview!$F$21/Overview!$F$5-Overview!$F$21/('='!C2006+273.15))</f>
        <v>1.2060497570954571</v>
      </c>
      <c r="G2006" s="77">
        <f t="shared" si="189"/>
        <v>3.6838039848505382</v>
      </c>
      <c r="H2006" s="115">
        <f t="shared" si="190"/>
        <v>0.58823529411764708</v>
      </c>
      <c r="I2006" s="80">
        <f>IF((A2006-Overview!$F$43)/365=ROUND((A2006-Overview!$F$43)/365,0),I2005*0.05,I2005+U2005)</f>
        <v>14758.586066008475</v>
      </c>
      <c r="J2006" s="70">
        <f>IF(D2006&lt;Overview!$F$16,1,'='!G2006/Overview!$F$26)</f>
        <v>159.47203397621379</v>
      </c>
      <c r="K2006" s="71">
        <f>IF(D2006&lt;Overview!$F$17,'='!G2006/Overview!$F$26,Overview!$F$33)</f>
        <v>9.1428571428571423</v>
      </c>
      <c r="L2006" s="72">
        <f t="shared" si="191"/>
        <v>9.1428571428571423</v>
      </c>
      <c r="M2006" s="81">
        <f>MIN(1,Overview!$F$44*F2006*(G2006-Overview!$F$25)^2+0.2)</f>
        <v>1</v>
      </c>
      <c r="N2006" s="48">
        <f>L2006*F2006*Overview!$F$8</f>
        <v>0.12482270400293095</v>
      </c>
      <c r="O2006" s="48">
        <f>F2006*Overview!$F$6</f>
        <v>2.3686817229354781E-3</v>
      </c>
      <c r="P2006" s="122">
        <f>N2006*(H2006/G2006-(1+Overview!$F$35/'='!G2006)/(Overview!$F$37*Overview!$F$33))/('='!H2006+Overview!$F$36)</f>
        <v>1.5179905555929869E-4</v>
      </c>
      <c r="Q2006" s="128">
        <f>(N2006/G2006-P2006)*H2006*Overview!$F$29*'='!G2006^3</f>
        <v>898.01975840521141</v>
      </c>
      <c r="R2006" s="57">
        <f t="shared" si="186"/>
        <v>0</v>
      </c>
      <c r="S2006" s="58">
        <f t="shared" si="187"/>
        <v>1.8639932192196423E-4</v>
      </c>
      <c r="T2006" s="58">
        <f>IF(D2006&lt;Overview!$F$18,(1-Overview!$F$9)*'='!Q2006-'='!D2006*'='!O2006,0)</f>
        <v>0</v>
      </c>
      <c r="U2006" s="54">
        <f>IF(D2006&gt;=Overview!$F$18,(1-Overview!$F$9)*'='!Q2006-Overview!$F$18*'='!O2006,0)</f>
        <v>76.091789882992188</v>
      </c>
      <c r="V2006" s="2"/>
      <c r="W2006" s="112">
        <f>G2006/Overview!$F$19</f>
        <v>5.4389546505987569</v>
      </c>
      <c r="X2006" s="60">
        <f>G2006^3*(1+H2006*Overview!$F$38)</f>
        <v>62.844536069300005</v>
      </c>
      <c r="Y2006" s="61">
        <f>G2006^3*Overview!$F$42*(1+Overview!$F$38*H2006)+I2006*Overview!$F$39/Overview!$F$40</f>
        <v>6.2973358952871861</v>
      </c>
    </row>
    <row r="2007" spans="1:25">
      <c r="A2007" s="34">
        <v>2004</v>
      </c>
      <c r="B2007">
        <v>1</v>
      </c>
      <c r="C2007">
        <v>24</v>
      </c>
      <c r="D2007" s="149">
        <f t="shared" si="188"/>
        <v>178.09744310451387</v>
      </c>
      <c r="E2007" s="125">
        <f>B2007/(B2007+Overview!$F$22)</f>
        <v>0.58823529411764708</v>
      </c>
      <c r="F2007" s="118">
        <f>EXP(Overview!$F$21/Overview!$F$5-Overview!$F$21/('='!C2007+273.15))</f>
        <v>1.2060497570954571</v>
      </c>
      <c r="G2007" s="77">
        <f t="shared" si="189"/>
        <v>3.6839903841724602</v>
      </c>
      <c r="H2007" s="115">
        <f t="shared" si="190"/>
        <v>0.58823529411764708</v>
      </c>
      <c r="I2007" s="80">
        <f>IF((A2007-Overview!$F$43)/365=ROUND((A2007-Overview!$F$43)/365,0),I2006*0.05,I2006+U2006)</f>
        <v>14834.677855891467</v>
      </c>
      <c r="J2007" s="70">
        <f>IF(D2007&lt;Overview!$F$16,1,'='!G2007/Overview!$F$26)</f>
        <v>159.48010321092903</v>
      </c>
      <c r="K2007" s="71">
        <f>IF(D2007&lt;Overview!$F$17,'='!G2007/Overview!$F$26,Overview!$F$33)</f>
        <v>9.1428571428571423</v>
      </c>
      <c r="L2007" s="72">
        <f t="shared" si="191"/>
        <v>9.1428571428571423</v>
      </c>
      <c r="M2007" s="81">
        <f>MIN(1,Overview!$F$44*F2007*(G2007-Overview!$F$25)^2+0.2)</f>
        <v>1</v>
      </c>
      <c r="N2007" s="48">
        <f>L2007*F2007*Overview!$F$8</f>
        <v>0.12482270400293095</v>
      </c>
      <c r="O2007" s="48">
        <f>F2007*Overview!$F$6</f>
        <v>2.3686817229354781E-3</v>
      </c>
      <c r="P2007" s="122">
        <f>N2007*(H2007/G2007-(1+Overview!$F$35/'='!G2007)/(Overview!$F$37*Overview!$F$33))/('='!H2007+Overview!$F$36)</f>
        <v>1.5150456434327521E-4</v>
      </c>
      <c r="Q2007" s="128">
        <f>(N2007/G2007-P2007)*H2007*Overview!$F$29*'='!G2007^3</f>
        <v>898.11827633702296</v>
      </c>
      <c r="R2007" s="57">
        <f t="shared" si="186"/>
        <v>0</v>
      </c>
      <c r="S2007" s="58">
        <f t="shared" si="187"/>
        <v>1.8604711939962121E-4</v>
      </c>
      <c r="T2007" s="58">
        <f>IF(D2007&lt;Overview!$F$18,(1-Overview!$F$9)*'='!Q2007-'='!D2007*'='!O2007,0)</f>
        <v>0</v>
      </c>
      <c r="U2007" s="54">
        <f>IF(D2007&gt;=Overview!$F$18,(1-Overview!$F$9)*'='!Q2007-Overview!$F$18*'='!O2007,0)</f>
        <v>76.100183610782537</v>
      </c>
      <c r="V2007" s="2"/>
      <c r="W2007" s="112">
        <f>G2007/Overview!$F$19</f>
        <v>5.439229859991821</v>
      </c>
      <c r="X2007" s="60">
        <f>G2007^3*(1+H2007*Overview!$F$38)</f>
        <v>62.854076293238435</v>
      </c>
      <c r="Y2007" s="61">
        <f>G2007^3*Overview!$F$42*(1+Overview!$F$38*H2007)+I2007*Overview!$F$39/Overview!$F$40</f>
        <v>6.3015010495838339</v>
      </c>
    </row>
    <row r="2008" spans="1:25">
      <c r="A2008" s="34">
        <v>2005</v>
      </c>
      <c r="B2008">
        <v>1</v>
      </c>
      <c r="C2008">
        <v>24</v>
      </c>
      <c r="D2008" s="149">
        <f t="shared" si="188"/>
        <v>178.09744310451387</v>
      </c>
      <c r="E2008" s="125">
        <f>B2008/(B2008+Overview!$F$22)</f>
        <v>0.58823529411764708</v>
      </c>
      <c r="F2008" s="118">
        <f>EXP(Overview!$F$21/Overview!$F$5-Overview!$F$21/('='!C2008+273.15))</f>
        <v>1.2060497570954571</v>
      </c>
      <c r="G2008" s="77">
        <f t="shared" si="189"/>
        <v>3.6841764312918599</v>
      </c>
      <c r="H2008" s="115">
        <f t="shared" si="190"/>
        <v>0.58823529411764708</v>
      </c>
      <c r="I2008" s="80">
        <f>IF((A2008-Overview!$F$43)/365=ROUND((A2008-Overview!$F$43)/365,0),I2007*0.05,I2007+U2007)</f>
        <v>14910.778039502249</v>
      </c>
      <c r="J2008" s="70">
        <f>IF(D2008&lt;Overview!$F$16,1,'='!G2008/Overview!$F$26)</f>
        <v>159.48815719878183</v>
      </c>
      <c r="K2008" s="71">
        <f>IF(D2008&lt;Overview!$F$17,'='!G2008/Overview!$F$26,Overview!$F$33)</f>
        <v>9.1428571428571423</v>
      </c>
      <c r="L2008" s="72">
        <f t="shared" si="191"/>
        <v>9.1428571428571423</v>
      </c>
      <c r="M2008" s="81">
        <f>MIN(1,Overview!$F$44*F2008*(G2008-Overview!$F$25)^2+0.2)</f>
        <v>1</v>
      </c>
      <c r="N2008" s="48">
        <f>L2008*F2008*Overview!$F$8</f>
        <v>0.12482270400293095</v>
      </c>
      <c r="O2008" s="48">
        <f>F2008*Overview!$F$6</f>
        <v>2.3686817229354781E-3</v>
      </c>
      <c r="P2008" s="122">
        <f>N2008*(H2008/G2008-(1+Overview!$F$35/'='!G2008)/(Overview!$F$37*Overview!$F$33))/('='!H2008+Overview!$F$36)</f>
        <v>1.512106592848966E-4</v>
      </c>
      <c r="Q2008" s="128">
        <f>(N2008/G2008-P2008)*H2008*Overview!$F$29*'='!G2008^3</f>
        <v>898.21661424531794</v>
      </c>
      <c r="R2008" s="57">
        <f t="shared" si="186"/>
        <v>0</v>
      </c>
      <c r="S2008" s="58">
        <f t="shared" si="187"/>
        <v>1.8569558236583992E-4</v>
      </c>
      <c r="T2008" s="58">
        <f>IF(D2008&lt;Overview!$F$18,(1-Overview!$F$9)*'='!Q2008-'='!D2008*'='!O2008,0)</f>
        <v>0</v>
      </c>
      <c r="U2008" s="54">
        <f>IF(D2008&gt;=Overview!$F$18,(1-Overview!$F$9)*'='!Q2008-Overview!$F$18*'='!O2008,0)</f>
        <v>76.108562000569265</v>
      </c>
      <c r="V2008" s="2"/>
      <c r="W2008" s="112">
        <f>G2008/Overview!$F$19</f>
        <v>5.4395045493752541</v>
      </c>
      <c r="X2008" s="60">
        <f>G2008^3*(1+H2008*Overview!$F$38)</f>
        <v>62.863599453602347</v>
      </c>
      <c r="Y2008" s="61">
        <f>G2008^3*Overview!$F$42*(1+Overview!$F$38*H2008)+I2008*Overview!$F$39/Overview!$F$40</f>
        <v>6.3056650329043995</v>
      </c>
    </row>
    <row r="2009" spans="1:25">
      <c r="A2009" s="34">
        <v>2006</v>
      </c>
      <c r="B2009">
        <v>1</v>
      </c>
      <c r="C2009">
        <v>24</v>
      </c>
      <c r="D2009" s="149">
        <f t="shared" si="188"/>
        <v>178.09744310451387</v>
      </c>
      <c r="E2009" s="125">
        <f>B2009/(B2009+Overview!$F$22)</f>
        <v>0.58823529411764708</v>
      </c>
      <c r="F2009" s="118">
        <f>EXP(Overview!$F$21/Overview!$F$5-Overview!$F$21/('='!C2009+273.15))</f>
        <v>1.2060497570954571</v>
      </c>
      <c r="G2009" s="77">
        <f t="shared" si="189"/>
        <v>3.6843621268742259</v>
      </c>
      <c r="H2009" s="115">
        <f t="shared" si="190"/>
        <v>0.58823529411764708</v>
      </c>
      <c r="I2009" s="80">
        <f>IF((A2009-Overview!$F$43)/365=ROUND((A2009-Overview!$F$43)/365,0),I2008*0.05,I2008+U2008)</f>
        <v>14986.886601502818</v>
      </c>
      <c r="J2009" s="70">
        <f>IF(D2009&lt;Overview!$F$16,1,'='!G2009/Overview!$F$26)</f>
        <v>159.49619596858122</v>
      </c>
      <c r="K2009" s="71">
        <f>IF(D2009&lt;Overview!$F$17,'='!G2009/Overview!$F$26,Overview!$F$33)</f>
        <v>9.1428571428571423</v>
      </c>
      <c r="L2009" s="72">
        <f t="shared" si="191"/>
        <v>9.1428571428571423</v>
      </c>
      <c r="M2009" s="81">
        <f>MIN(1,Overview!$F$44*F2009*(G2009-Overview!$F$25)^2+0.2)</f>
        <v>1</v>
      </c>
      <c r="N2009" s="48">
        <f>L2009*F2009*Overview!$F$8</f>
        <v>0.12482270400293095</v>
      </c>
      <c r="O2009" s="48">
        <f>F2009*Overview!$F$6</f>
        <v>2.3686817229354781E-3</v>
      </c>
      <c r="P2009" s="122">
        <f>N2009*(H2009/G2009-(1+Overview!$F$35/'='!G2009)/(Overview!$F$37*Overview!$F$33))/('='!H2009+Overview!$F$36)</f>
        <v>1.5091733915994479E-4</v>
      </c>
      <c r="Q2009" s="128">
        <f>(N2009/G2009-P2009)*H2009*Overview!$F$29*'='!G2009^3</f>
        <v>898.31477244723806</v>
      </c>
      <c r="R2009" s="57">
        <f t="shared" si="186"/>
        <v>0</v>
      </c>
      <c r="S2009" s="58">
        <f t="shared" si="187"/>
        <v>1.8534470956317768E-4</v>
      </c>
      <c r="T2009" s="58">
        <f>IF(D2009&lt;Overview!$F$18,(1-Overview!$F$9)*'='!Q2009-'='!D2009*'='!O2009,0)</f>
        <v>0</v>
      </c>
      <c r="U2009" s="54">
        <f>IF(D2009&gt;=Overview!$F$18,(1-Overview!$F$9)*'='!Q2009-Overview!$F$18*'='!O2009,0)</f>
        <v>76.116925079372862</v>
      </c>
      <c r="V2009" s="2"/>
      <c r="W2009" s="112">
        <f>G2009/Overview!$F$19</f>
        <v>5.4397787197316196</v>
      </c>
      <c r="X2009" s="60">
        <f>G2009^3*(1+H2009*Overview!$F$38)</f>
        <v>62.873105579047149</v>
      </c>
      <c r="Y2009" s="61">
        <f>G2009^3*Overview!$F$42*(1+Overview!$F$38*H2009)+I2009*Overview!$F$39/Overview!$F$40</f>
        <v>6.3098278471613662</v>
      </c>
    </row>
    <row r="2010" spans="1:25">
      <c r="A2010" s="34">
        <v>2007</v>
      </c>
      <c r="B2010">
        <v>1</v>
      </c>
      <c r="C2010">
        <v>24</v>
      </c>
      <c r="D2010" s="149">
        <f t="shared" si="188"/>
        <v>178.09744310451387</v>
      </c>
      <c r="E2010" s="125">
        <f>B2010/(B2010+Overview!$F$22)</f>
        <v>0.58823529411764708</v>
      </c>
      <c r="F2010" s="118">
        <f>EXP(Overview!$F$21/Overview!$F$5-Overview!$F$21/('='!C2010+273.15))</f>
        <v>1.2060497570954571</v>
      </c>
      <c r="G2010" s="77">
        <f t="shared" si="189"/>
        <v>3.6845474715837891</v>
      </c>
      <c r="H2010" s="115">
        <f t="shared" si="190"/>
        <v>0.58823529411764708</v>
      </c>
      <c r="I2010" s="80">
        <f>IF((A2010-Overview!$F$43)/365=ROUND((A2010-Overview!$F$43)/365,0),I2009*0.05,I2009+U2009)</f>
        <v>15063.003526582192</v>
      </c>
      <c r="J2010" s="70">
        <f>IF(D2010&lt;Overview!$F$16,1,'='!G2010/Overview!$F$26)</f>
        <v>159.5042195490818</v>
      </c>
      <c r="K2010" s="71">
        <f>IF(D2010&lt;Overview!$F$17,'='!G2010/Overview!$F$26,Overview!$F$33)</f>
        <v>9.1428571428571423</v>
      </c>
      <c r="L2010" s="72">
        <f t="shared" si="191"/>
        <v>9.1428571428571423</v>
      </c>
      <c r="M2010" s="81">
        <f>MIN(1,Overview!$F$44*F2010*(G2010-Overview!$F$25)^2+0.2)</f>
        <v>1</v>
      </c>
      <c r="N2010" s="48">
        <f>L2010*F2010*Overview!$F$8</f>
        <v>0.12482270400293095</v>
      </c>
      <c r="O2010" s="48">
        <f>F2010*Overview!$F$6</f>
        <v>2.3686817229354781E-3</v>
      </c>
      <c r="P2010" s="122">
        <f>N2010*(H2010/G2010-(1+Overview!$F$35/'='!G2010)/(Overview!$F$37*Overview!$F$33))/('='!H2010+Overview!$F$36)</f>
        <v>1.5062460274697885E-4</v>
      </c>
      <c r="Q2010" s="128">
        <f>(N2010/G2010-P2010)*H2010*Overview!$F$29*'='!G2010^3</f>
        <v>898.41275125941047</v>
      </c>
      <c r="R2010" s="57">
        <f t="shared" si="186"/>
        <v>0</v>
      </c>
      <c r="S2010" s="58">
        <f t="shared" si="187"/>
        <v>1.8499449973656451E-4</v>
      </c>
      <c r="T2010" s="58">
        <f>IF(D2010&lt;Overview!$F$18,(1-Overview!$F$9)*'='!Q2010-'='!D2010*'='!O2010,0)</f>
        <v>0</v>
      </c>
      <c r="U2010" s="54">
        <f>IF(D2010&gt;=Overview!$F$18,(1-Overview!$F$9)*'='!Q2010-Overview!$F$18*'='!O2010,0)</f>
        <v>76.125272874169951</v>
      </c>
      <c r="V2010" s="2"/>
      <c r="W2010" s="112">
        <f>G2010/Overview!$F$19</f>
        <v>5.4400523720416194</v>
      </c>
      <c r="X2010" s="60">
        <f>G2010^3*(1+H2010*Overview!$F$38)</f>
        <v>62.88259469818739</v>
      </c>
      <c r="Y2010" s="61">
        <f>G2010^3*Overview!$F$42*(1+Overview!$F$38*H2010)+I2010*Overview!$F$39/Overview!$F$40</f>
        <v>6.3139894942647095</v>
      </c>
    </row>
    <row r="2011" spans="1:25">
      <c r="A2011" s="34">
        <v>2008</v>
      </c>
      <c r="B2011">
        <v>1</v>
      </c>
      <c r="C2011">
        <v>24</v>
      </c>
      <c r="D2011" s="149">
        <f t="shared" si="188"/>
        <v>178.09744310451387</v>
      </c>
      <c r="E2011" s="125">
        <f>B2011/(B2011+Overview!$F$22)</f>
        <v>0.58823529411764708</v>
      </c>
      <c r="F2011" s="118">
        <f>EXP(Overview!$F$21/Overview!$F$5-Overview!$F$21/('='!C2011+273.15))</f>
        <v>1.2060497570954571</v>
      </c>
      <c r="G2011" s="77">
        <f t="shared" si="189"/>
        <v>3.6847324660835259</v>
      </c>
      <c r="H2011" s="115">
        <f t="shared" si="190"/>
        <v>0.58823529411764708</v>
      </c>
      <c r="I2011" s="80">
        <f>IF((A2011-Overview!$F$43)/365=ROUND((A2011-Overview!$F$43)/365,0),I2010*0.05,I2010+U2010)</f>
        <v>15139.128799456361</v>
      </c>
      <c r="J2011" s="70">
        <f>IF(D2011&lt;Overview!$F$16,1,'='!G2011/Overview!$F$26)</f>
        <v>159.51222796898381</v>
      </c>
      <c r="K2011" s="71">
        <f>IF(D2011&lt;Overview!$F$17,'='!G2011/Overview!$F$26,Overview!$F$33)</f>
        <v>9.1428571428571423</v>
      </c>
      <c r="L2011" s="72">
        <f t="shared" si="191"/>
        <v>9.1428571428571423</v>
      </c>
      <c r="M2011" s="81">
        <f>MIN(1,Overview!$F$44*F2011*(G2011-Overview!$F$25)^2+0.2)</f>
        <v>1</v>
      </c>
      <c r="N2011" s="48">
        <f>L2011*F2011*Overview!$F$8</f>
        <v>0.12482270400293095</v>
      </c>
      <c r="O2011" s="48">
        <f>F2011*Overview!$F$6</f>
        <v>2.3686817229354781E-3</v>
      </c>
      <c r="P2011" s="122">
        <f>N2011*(H2011/G2011-(1+Overview!$F$35/'='!G2011)/(Overview!$F$37*Overview!$F$33))/('='!H2011+Overview!$F$36)</f>
        <v>1.5033244882733273E-4</v>
      </c>
      <c r="Q2011" s="128">
        <f>(N2011/G2011-P2011)*H2011*Overview!$F$29*'='!G2011^3</f>
        <v>898.51055099795121</v>
      </c>
      <c r="R2011" s="57">
        <f t="shared" si="186"/>
        <v>0</v>
      </c>
      <c r="S2011" s="58">
        <f t="shared" si="187"/>
        <v>1.8464495163330439E-4</v>
      </c>
      <c r="T2011" s="58">
        <f>IF(D2011&lt;Overview!$F$18,(1-Overview!$F$9)*'='!Q2011-'='!D2011*'='!O2011,0)</f>
        <v>0</v>
      </c>
      <c r="U2011" s="54">
        <f>IF(D2011&gt;=Overview!$F$18,(1-Overview!$F$9)*'='!Q2011-Overview!$F$18*'='!O2011,0)</f>
        <v>76.133605411893626</v>
      </c>
      <c r="V2011" s="2"/>
      <c r="W2011" s="112">
        <f>G2011/Overview!$F$19</f>
        <v>5.4403255072841068</v>
      </c>
      <c r="X2011" s="60">
        <f>G2011^3*(1+H2011*Overview!$F$38)</f>
        <v>62.892066839596779</v>
      </c>
      <c r="Y2011" s="61">
        <f>G2011^3*Overview!$F$42*(1+Overview!$F$38*H2011)+I2011*Overview!$F$39/Overview!$F$40</f>
        <v>6.3181499761219042</v>
      </c>
    </row>
    <row r="2012" spans="1:25">
      <c r="A2012" s="34">
        <v>2009</v>
      </c>
      <c r="B2012">
        <v>1</v>
      </c>
      <c r="C2012">
        <v>24</v>
      </c>
      <c r="D2012" s="149">
        <f t="shared" si="188"/>
        <v>178.09744310451387</v>
      </c>
      <c r="E2012" s="125">
        <f>B2012/(B2012+Overview!$F$22)</f>
        <v>0.58823529411764708</v>
      </c>
      <c r="F2012" s="118">
        <f>EXP(Overview!$F$21/Overview!$F$5-Overview!$F$21/('='!C2012+273.15))</f>
        <v>1.2060497570954571</v>
      </c>
      <c r="G2012" s="77">
        <f t="shared" si="189"/>
        <v>3.6849171110351593</v>
      </c>
      <c r="H2012" s="115">
        <f t="shared" si="190"/>
        <v>0.58823529411764708</v>
      </c>
      <c r="I2012" s="80">
        <f>IF((A2012-Overview!$F$43)/365=ROUND((A2012-Overview!$F$43)/365,0),I2011*0.05,I2011+U2011)</f>
        <v>15215.262404868254</v>
      </c>
      <c r="J2012" s="70">
        <f>IF(D2012&lt;Overview!$F$16,1,'='!G2012/Overview!$F$26)</f>
        <v>159.5202212569333</v>
      </c>
      <c r="K2012" s="71">
        <f>IF(D2012&lt;Overview!$F$17,'='!G2012/Overview!$F$26,Overview!$F$33)</f>
        <v>9.1428571428571423</v>
      </c>
      <c r="L2012" s="72">
        <f t="shared" si="191"/>
        <v>9.1428571428571423</v>
      </c>
      <c r="M2012" s="81">
        <f>MIN(1,Overview!$F$44*F2012*(G2012-Overview!$F$25)^2+0.2)</f>
        <v>1</v>
      </c>
      <c r="N2012" s="48">
        <f>L2012*F2012*Overview!$F$8</f>
        <v>0.12482270400293095</v>
      </c>
      <c r="O2012" s="48">
        <f>F2012*Overview!$F$6</f>
        <v>2.3686817229354781E-3</v>
      </c>
      <c r="P2012" s="122">
        <f>N2012*(H2012/G2012-(1+Overview!$F$35/'='!G2012)/(Overview!$F$37*Overview!$F$33))/('='!H2012+Overview!$F$36)</f>
        <v>1.5004087618510553E-4</v>
      </c>
      <c r="Q2012" s="128">
        <f>(N2012/G2012-P2012)*H2012*Overview!$F$29*'='!G2012^3</f>
        <v>898.60817197846416</v>
      </c>
      <c r="R2012" s="57">
        <f t="shared" si="186"/>
        <v>0</v>
      </c>
      <c r="S2012" s="58">
        <f t="shared" si="187"/>
        <v>1.8429606400306771E-4</v>
      </c>
      <c r="T2012" s="58">
        <f>IF(D2012&lt;Overview!$F$18,(1-Overview!$F$9)*'='!Q2012-'='!D2012*'='!O2012,0)</f>
        <v>0</v>
      </c>
      <c r="U2012" s="54">
        <f>IF(D2012&gt;=Overview!$F$18,(1-Overview!$F$9)*'='!Q2012-Overview!$F$18*'='!O2012,0)</f>
        <v>76.141922719433325</v>
      </c>
      <c r="V2012" s="2"/>
      <c r="W2012" s="112">
        <f>G2012/Overview!$F$19</f>
        <v>5.4405981264360834</v>
      </c>
      <c r="X2012" s="60">
        <f>G2012^3*(1+H2012*Overview!$F$38)</f>
        <v>62.901522031808163</v>
      </c>
      <c r="Y2012" s="61">
        <f>G2012^3*Overview!$F$42*(1+Overview!$F$38*H2012)+I2012*Overview!$F$39/Overview!$F$40</f>
        <v>6.3223092946379191</v>
      </c>
    </row>
    <row r="2013" spans="1:25">
      <c r="A2013" s="34">
        <v>2010</v>
      </c>
      <c r="B2013">
        <v>1</v>
      </c>
      <c r="C2013">
        <v>24</v>
      </c>
      <c r="D2013" s="149">
        <f t="shared" si="188"/>
        <v>178.09744310451387</v>
      </c>
      <c r="E2013" s="125">
        <f>B2013/(B2013+Overview!$F$22)</f>
        <v>0.58823529411764708</v>
      </c>
      <c r="F2013" s="118">
        <f>EXP(Overview!$F$21/Overview!$F$5-Overview!$F$21/('='!C2013+273.15))</f>
        <v>1.2060497570954571</v>
      </c>
      <c r="G2013" s="77">
        <f t="shared" si="189"/>
        <v>3.6851014070991623</v>
      </c>
      <c r="H2013" s="115">
        <f t="shared" si="190"/>
        <v>0.58823529411764708</v>
      </c>
      <c r="I2013" s="80">
        <f>IF((A2013-Overview!$F$43)/365=ROUND((A2013-Overview!$F$43)/365,0),I2012*0.05,I2012+U2012)</f>
        <v>15291.404327587687</v>
      </c>
      <c r="J2013" s="70">
        <f>IF(D2013&lt;Overview!$F$16,1,'='!G2013/Overview!$F$26)</f>
        <v>159.52819944152219</v>
      </c>
      <c r="K2013" s="71">
        <f>IF(D2013&lt;Overview!$F$17,'='!G2013/Overview!$F$26,Overview!$F$33)</f>
        <v>9.1428571428571423</v>
      </c>
      <c r="L2013" s="72">
        <f t="shared" si="191"/>
        <v>9.1428571428571423</v>
      </c>
      <c r="M2013" s="81">
        <f>MIN(1,Overview!$F$44*F2013*(G2013-Overview!$F$25)^2+0.2)</f>
        <v>1</v>
      </c>
      <c r="N2013" s="48">
        <f>L2013*F2013*Overview!$F$8</f>
        <v>0.12482270400293095</v>
      </c>
      <c r="O2013" s="48">
        <f>F2013*Overview!$F$6</f>
        <v>2.3686817229354781E-3</v>
      </c>
      <c r="P2013" s="122">
        <f>N2013*(H2013/G2013-(1+Overview!$F$35/'='!G2013)/(Overview!$F$37*Overview!$F$33))/('='!H2013+Overview!$F$36)</f>
        <v>1.4974988360715494E-4</v>
      </c>
      <c r="Q2013" s="128">
        <f>(N2013/G2013-P2013)*H2013*Overview!$F$29*'='!G2013^3</f>
        <v>898.70561451604192</v>
      </c>
      <c r="R2013" s="57">
        <f t="shared" si="186"/>
        <v>0</v>
      </c>
      <c r="S2013" s="58">
        <f t="shared" si="187"/>
        <v>1.8394783559788749E-4</v>
      </c>
      <c r="T2013" s="58">
        <f>IF(D2013&lt;Overview!$F$18,(1-Overview!$F$9)*'='!Q2013-'='!D2013*'='!O2013,0)</f>
        <v>0</v>
      </c>
      <c r="U2013" s="54">
        <f>IF(D2013&gt;=Overview!$F$18,(1-Overview!$F$9)*'='!Q2013-Overview!$F$18*'='!O2013,0)</f>
        <v>76.150224823634943</v>
      </c>
      <c r="V2013" s="2"/>
      <c r="W2013" s="112">
        <f>G2013/Overview!$F$19</f>
        <v>5.4408702304727035</v>
      </c>
      <c r="X2013" s="60">
        <f>G2013^3*(1+H2013*Overview!$F$38)</f>
        <v>62.91096030331363</v>
      </c>
      <c r="Y2013" s="61">
        <f>G2013^3*Overview!$F$42*(1+Overview!$F$38*H2013)+I2013*Overview!$F$39/Overview!$F$40</f>
        <v>6.3264674517152191</v>
      </c>
    </row>
    <row r="2014" spans="1:25">
      <c r="A2014" s="34">
        <v>2011</v>
      </c>
      <c r="B2014">
        <v>1</v>
      </c>
      <c r="C2014">
        <v>24</v>
      </c>
      <c r="D2014" s="149">
        <f t="shared" si="188"/>
        <v>178.09744310451387</v>
      </c>
      <c r="E2014" s="125">
        <f>B2014/(B2014+Overview!$F$22)</f>
        <v>0.58823529411764708</v>
      </c>
      <c r="F2014" s="118">
        <f>EXP(Overview!$F$21/Overview!$F$5-Overview!$F$21/('='!C2014+273.15))</f>
        <v>1.2060497570954571</v>
      </c>
      <c r="G2014" s="77">
        <f t="shared" si="189"/>
        <v>3.6852853549347602</v>
      </c>
      <c r="H2014" s="115">
        <f t="shared" si="190"/>
        <v>0.58823529411764708</v>
      </c>
      <c r="I2014" s="80">
        <f>IF((A2014-Overview!$F$43)/365=ROUND((A2014-Overview!$F$43)/365,0),I2013*0.05,I2013+U2013)</f>
        <v>15367.554552411322</v>
      </c>
      <c r="J2014" s="70">
        <f>IF(D2014&lt;Overview!$F$16,1,'='!G2014/Overview!$F$26)</f>
        <v>159.53616255128833</v>
      </c>
      <c r="K2014" s="71">
        <f>IF(D2014&lt;Overview!$F$17,'='!G2014/Overview!$F$26,Overview!$F$33)</f>
        <v>9.1428571428571423</v>
      </c>
      <c r="L2014" s="72">
        <f t="shared" si="191"/>
        <v>9.1428571428571423</v>
      </c>
      <c r="M2014" s="81">
        <f>MIN(1,Overview!$F$44*F2014*(G2014-Overview!$F$25)^2+0.2)</f>
        <v>1</v>
      </c>
      <c r="N2014" s="48">
        <f>L2014*F2014*Overview!$F$8</f>
        <v>0.12482270400293095</v>
      </c>
      <c r="O2014" s="48">
        <f>F2014*Overview!$F$6</f>
        <v>2.3686817229354781E-3</v>
      </c>
      <c r="P2014" s="122">
        <f>N2014*(H2014/G2014-(1+Overview!$F$35/'='!G2014)/(Overview!$F$37*Overview!$F$33))/('='!H2014+Overview!$F$36)</f>
        <v>1.4945946988308761E-4</v>
      </c>
      <c r="Q2014" s="128">
        <f>(N2014/G2014-P2014)*H2014*Overview!$F$29*'='!G2014^3</f>
        <v>898.80287892526667</v>
      </c>
      <c r="R2014" s="57">
        <f t="shared" si="186"/>
        <v>0</v>
      </c>
      <c r="S2014" s="58">
        <f t="shared" si="187"/>
        <v>1.8360026517215186E-4</v>
      </c>
      <c r="T2014" s="58">
        <f>IF(D2014&lt;Overview!$F$18,(1-Overview!$F$9)*'='!Q2014-'='!D2014*'='!O2014,0)</f>
        <v>0</v>
      </c>
      <c r="U2014" s="54">
        <f>IF(D2014&gt;=Overview!$F$18,(1-Overview!$F$9)*'='!Q2014-Overview!$F$18*'='!O2014,0)</f>
        <v>76.158511751300892</v>
      </c>
      <c r="V2014" s="2"/>
      <c r="W2014" s="112">
        <f>G2014/Overview!$F$19</f>
        <v>5.4411418203672817</v>
      </c>
      <c r="X2014" s="60">
        <f>G2014^3*(1+H2014*Overview!$F$38)</f>
        <v>62.920381682564496</v>
      </c>
      <c r="Y2014" s="61">
        <f>G2014^3*Overview!$F$42*(1+Overview!$F$38*H2014)+I2014*Overview!$F$39/Overview!$F$40</f>
        <v>6.3306244492537695</v>
      </c>
    </row>
    <row r="2015" spans="1:25">
      <c r="A2015" s="34">
        <v>2012</v>
      </c>
      <c r="B2015">
        <v>1</v>
      </c>
      <c r="C2015">
        <v>24</v>
      </c>
      <c r="D2015" s="149">
        <f t="shared" si="188"/>
        <v>178.09744310451387</v>
      </c>
      <c r="E2015" s="125">
        <f>B2015/(B2015+Overview!$F$22)</f>
        <v>0.58823529411764708</v>
      </c>
      <c r="F2015" s="118">
        <f>EXP(Overview!$F$21/Overview!$F$5-Overview!$F$21/('='!C2015+273.15))</f>
        <v>1.2060497570954571</v>
      </c>
      <c r="G2015" s="77">
        <f t="shared" si="189"/>
        <v>3.6854689551999322</v>
      </c>
      <c r="H2015" s="115">
        <f t="shared" si="190"/>
        <v>0.58823529411764708</v>
      </c>
      <c r="I2015" s="80">
        <f>IF((A2015-Overview!$F$43)/365=ROUND((A2015-Overview!$F$43)/365,0),I2014*0.05,I2014+U2014)</f>
        <v>15443.713064162623</v>
      </c>
      <c r="J2015" s="70">
        <f>IF(D2015&lt;Overview!$F$16,1,'='!G2015/Overview!$F$26)</f>
        <v>159.54411061471569</v>
      </c>
      <c r="K2015" s="71">
        <f>IF(D2015&lt;Overview!$F$17,'='!G2015/Overview!$F$26,Overview!$F$33)</f>
        <v>9.1428571428571423</v>
      </c>
      <c r="L2015" s="72">
        <f t="shared" si="191"/>
        <v>9.1428571428571423</v>
      </c>
      <c r="M2015" s="81">
        <f>MIN(1,Overview!$F$44*F2015*(G2015-Overview!$F$25)^2+0.2)</f>
        <v>1</v>
      </c>
      <c r="N2015" s="48">
        <f>L2015*F2015*Overview!$F$8</f>
        <v>0.12482270400293095</v>
      </c>
      <c r="O2015" s="48">
        <f>F2015*Overview!$F$6</f>
        <v>2.3686817229354781E-3</v>
      </c>
      <c r="P2015" s="122">
        <f>N2015*(H2015/G2015-(1+Overview!$F$35/'='!G2015)/(Overview!$F$37*Overview!$F$33))/('='!H2015+Overview!$F$36)</f>
        <v>1.4916963380525973E-4</v>
      </c>
      <c r="Q2015" s="128">
        <f>(N2015/G2015-P2015)*H2015*Overview!$F$29*'='!G2015^3</f>
        <v>898.89996552021091</v>
      </c>
      <c r="R2015" s="57">
        <f t="shared" si="186"/>
        <v>0</v>
      </c>
      <c r="S2015" s="58">
        <f t="shared" si="187"/>
        <v>1.8325335148260902E-4</v>
      </c>
      <c r="T2015" s="58">
        <f>IF(D2015&lt;Overview!$F$18,(1-Overview!$F$9)*'='!Q2015-'='!D2015*'='!O2015,0)</f>
        <v>0</v>
      </c>
      <c r="U2015" s="54">
        <f>IF(D2015&gt;=Overview!$F$18,(1-Overview!$F$9)*'='!Q2015-Overview!$F$18*'='!O2015,0)</f>
        <v>76.166783529190141</v>
      </c>
      <c r="V2015" s="2"/>
      <c r="W2015" s="112">
        <f>G2015/Overview!$F$19</f>
        <v>5.4414128970912925</v>
      </c>
      <c r="X2015" s="60">
        <f>G2015^3*(1+H2015*Overview!$F$38)</f>
        <v>62.929786197971339</v>
      </c>
      <c r="Y2015" s="61">
        <f>G2015^3*Overview!$F$42*(1+Overview!$F$38*H2015)+I2015*Overview!$F$39/Overview!$F$40</f>
        <v>6.3347802891510323</v>
      </c>
    </row>
    <row r="2016" spans="1:25">
      <c r="A2016" s="34">
        <v>2013</v>
      </c>
      <c r="B2016">
        <v>1</v>
      </c>
      <c r="C2016">
        <v>24</v>
      </c>
      <c r="D2016" s="149">
        <f t="shared" si="188"/>
        <v>178.09744310451387</v>
      </c>
      <c r="E2016" s="125">
        <f>B2016/(B2016+Overview!$F$22)</f>
        <v>0.58823529411764708</v>
      </c>
      <c r="F2016" s="118">
        <f>EXP(Overview!$F$21/Overview!$F$5-Overview!$F$21/('='!C2016+273.15))</f>
        <v>1.2060497570954571</v>
      </c>
      <c r="G2016" s="77">
        <f t="shared" si="189"/>
        <v>3.685652208551415</v>
      </c>
      <c r="H2016" s="115">
        <f t="shared" si="190"/>
        <v>0.58823529411764708</v>
      </c>
      <c r="I2016" s="80">
        <f>IF((A2016-Overview!$F$43)/365=ROUND((A2016-Overview!$F$43)/365,0),I2015*0.05,I2015+U2015)</f>
        <v>15519.879847691813</v>
      </c>
      <c r="J2016" s="70">
        <f>IF(D2016&lt;Overview!$F$16,1,'='!G2016/Overview!$F$26)</f>
        <v>159.55204366023443</v>
      </c>
      <c r="K2016" s="71">
        <f>IF(D2016&lt;Overview!$F$17,'='!G2016/Overview!$F$26,Overview!$F$33)</f>
        <v>9.1428571428571423</v>
      </c>
      <c r="L2016" s="72">
        <f t="shared" si="191"/>
        <v>9.1428571428571423</v>
      </c>
      <c r="M2016" s="81">
        <f>MIN(1,Overview!$F$44*F2016*(G2016-Overview!$F$25)^2+0.2)</f>
        <v>1</v>
      </c>
      <c r="N2016" s="48">
        <f>L2016*F2016*Overview!$F$8</f>
        <v>0.12482270400293095</v>
      </c>
      <c r="O2016" s="48">
        <f>F2016*Overview!$F$6</f>
        <v>2.3686817229354781E-3</v>
      </c>
      <c r="P2016" s="122">
        <f>N2016*(H2016/G2016-(1+Overview!$F$35/'='!G2016)/(Overview!$F$37*Overview!$F$33))/('='!H2016+Overview!$F$36)</f>
        <v>1.4888037416875912E-4</v>
      </c>
      <c r="Q2016" s="128">
        <f>(N2016/G2016-P2016)*H2016*Overview!$F$29*'='!G2016^3</f>
        <v>898.99687461443898</v>
      </c>
      <c r="R2016" s="57">
        <f t="shared" si="186"/>
        <v>0</v>
      </c>
      <c r="S2016" s="58">
        <f t="shared" si="187"/>
        <v>1.8290709328834935E-4</v>
      </c>
      <c r="T2016" s="58">
        <f>IF(D2016&lt;Overview!$F$18,(1-Overview!$F$9)*'='!Q2016-'='!D2016*'='!O2016,0)</f>
        <v>0</v>
      </c>
      <c r="U2016" s="54">
        <f>IF(D2016&gt;=Overview!$F$18,(1-Overview!$F$9)*'='!Q2016-Overview!$F$18*'='!O2016,0)</f>
        <v>76.175040184018386</v>
      </c>
      <c r="V2016" s="2"/>
      <c r="W2016" s="112">
        <f>G2016/Overview!$F$19</f>
        <v>5.4416834616143728</v>
      </c>
      <c r="X2016" s="60">
        <f>G2016^3*(1+H2016*Overview!$F$38)</f>
        <v>62.939173877904061</v>
      </c>
      <c r="Y2016" s="61">
        <f>G2016^3*Overview!$F$42*(1+Overview!$F$38*H2016)+I2016*Overview!$F$39/Overview!$F$40</f>
        <v>6.3389349733019733</v>
      </c>
    </row>
    <row r="2017" spans="1:25">
      <c r="A2017" s="34">
        <v>2014</v>
      </c>
      <c r="B2017">
        <v>1</v>
      </c>
      <c r="C2017">
        <v>24</v>
      </c>
      <c r="D2017" s="149">
        <f t="shared" si="188"/>
        <v>178.09744310451387</v>
      </c>
      <c r="E2017" s="125">
        <f>B2017/(B2017+Overview!$F$22)</f>
        <v>0.58823529411764708</v>
      </c>
      <c r="F2017" s="118">
        <f>EXP(Overview!$F$21/Overview!$F$5-Overview!$F$21/('='!C2017+273.15))</f>
        <v>1.2060497570954571</v>
      </c>
      <c r="G2017" s="77">
        <f t="shared" si="189"/>
        <v>3.6858351156447031</v>
      </c>
      <c r="H2017" s="115">
        <f t="shared" si="190"/>
        <v>0.58823529411764708</v>
      </c>
      <c r="I2017" s="80">
        <f>IF((A2017-Overview!$F$43)/365=ROUND((A2017-Overview!$F$43)/365,0),I2016*0.05,I2016+U2016)</f>
        <v>15596.054887875831</v>
      </c>
      <c r="J2017" s="70">
        <f>IF(D2017&lt;Overview!$F$16,1,'='!G2017/Overview!$F$26)</f>
        <v>159.55996171622093</v>
      </c>
      <c r="K2017" s="71">
        <f>IF(D2017&lt;Overview!$F$17,'='!G2017/Overview!$F$26,Overview!$F$33)</f>
        <v>9.1428571428571423</v>
      </c>
      <c r="L2017" s="72">
        <f t="shared" si="191"/>
        <v>9.1428571428571423</v>
      </c>
      <c r="M2017" s="81">
        <f>MIN(1,Overview!$F$44*F2017*(G2017-Overview!$F$25)^2+0.2)</f>
        <v>1</v>
      </c>
      <c r="N2017" s="48">
        <f>L2017*F2017*Overview!$F$8</f>
        <v>0.12482270400293095</v>
      </c>
      <c r="O2017" s="48">
        <f>F2017*Overview!$F$6</f>
        <v>2.3686817229354781E-3</v>
      </c>
      <c r="P2017" s="122">
        <f>N2017*(H2017/G2017-(1+Overview!$F$35/'='!G2017)/(Overview!$F$37*Overview!$F$33))/('='!H2017+Overview!$F$36)</f>
        <v>1.4859168977140723E-4</v>
      </c>
      <c r="Q2017" s="128">
        <f>(N2017/G2017-P2017)*H2017*Overview!$F$29*'='!G2017^3</f>
        <v>899.09360652100486</v>
      </c>
      <c r="R2017" s="57">
        <f t="shared" si="186"/>
        <v>0</v>
      </c>
      <c r="S2017" s="58">
        <f t="shared" si="187"/>
        <v>1.8256148935081221E-4</v>
      </c>
      <c r="T2017" s="58">
        <f>IF(D2017&lt;Overview!$F$18,(1-Overview!$F$9)*'='!Q2017-'='!D2017*'='!O2017,0)</f>
        <v>0</v>
      </c>
      <c r="U2017" s="54">
        <f>IF(D2017&gt;=Overview!$F$18,(1-Overview!$F$9)*'='!Q2017-Overview!$F$18*'='!O2017,0)</f>
        <v>76.183281742457794</v>
      </c>
      <c r="V2017" s="2"/>
      <c r="W2017" s="112">
        <f>G2017/Overview!$F$19</f>
        <v>5.4419535149043305</v>
      </c>
      <c r="X2017" s="60">
        <f>G2017^3*(1+H2017*Overview!$F$38)</f>
        <v>62.948544750691831</v>
      </c>
      <c r="Y2017" s="61">
        <f>G2017^3*Overview!$F$42*(1+Overview!$F$38*H2017)+I2017*Overview!$F$39/Overview!$F$40</f>
        <v>6.3430885035990494</v>
      </c>
    </row>
    <row r="2018" spans="1:25">
      <c r="A2018" s="34">
        <v>2015</v>
      </c>
      <c r="B2018">
        <v>1</v>
      </c>
      <c r="C2018">
        <v>24</v>
      </c>
      <c r="D2018" s="149">
        <f t="shared" si="188"/>
        <v>178.09744310451387</v>
      </c>
      <c r="E2018" s="125">
        <f>B2018/(B2018+Overview!$F$22)</f>
        <v>0.58823529411764708</v>
      </c>
      <c r="F2018" s="118">
        <f>EXP(Overview!$F$21/Overview!$F$5-Overview!$F$21/('='!C2018+273.15))</f>
        <v>1.2060497570954571</v>
      </c>
      <c r="G2018" s="77">
        <f t="shared" si="189"/>
        <v>3.6860176771340538</v>
      </c>
      <c r="H2018" s="115">
        <f t="shared" si="190"/>
        <v>0.58823529411764708</v>
      </c>
      <c r="I2018" s="80">
        <f>IF((A2018-Overview!$F$43)/365=ROUND((A2018-Overview!$F$43)/365,0),I2017*0.05,I2017+U2017)</f>
        <v>15672.238169618289</v>
      </c>
      <c r="J2018" s="70">
        <f>IF(D2018&lt;Overview!$F$16,1,'='!G2018/Overview!$F$26)</f>
        <v>159.567864810998</v>
      </c>
      <c r="K2018" s="71">
        <f>IF(D2018&lt;Overview!$F$17,'='!G2018/Overview!$F$26,Overview!$F$33)</f>
        <v>9.1428571428571423</v>
      </c>
      <c r="L2018" s="72">
        <f t="shared" si="191"/>
        <v>9.1428571428571423</v>
      </c>
      <c r="M2018" s="81">
        <f>MIN(1,Overview!$F$44*F2018*(G2018-Overview!$F$25)^2+0.2)</f>
        <v>1</v>
      </c>
      <c r="N2018" s="48">
        <f>L2018*F2018*Overview!$F$8</f>
        <v>0.12482270400293095</v>
      </c>
      <c r="O2018" s="48">
        <f>F2018*Overview!$F$6</f>
        <v>2.3686817229354781E-3</v>
      </c>
      <c r="P2018" s="122">
        <f>N2018*(H2018/G2018-(1+Overview!$F$35/'='!G2018)/(Overview!$F$37*Overview!$F$33))/('='!H2018+Overview!$F$36)</f>
        <v>1.4830357941374774E-4</v>
      </c>
      <c r="Q2018" s="128">
        <f>(N2018/G2018-P2018)*H2018*Overview!$F$29*'='!G2018^3</f>
        <v>899.19016155245629</v>
      </c>
      <c r="R2018" s="57">
        <f t="shared" si="186"/>
        <v>0</v>
      </c>
      <c r="S2018" s="58">
        <f t="shared" si="187"/>
        <v>1.8221653843377602E-4</v>
      </c>
      <c r="T2018" s="58">
        <f>IF(D2018&lt;Overview!$F$18,(1-Overview!$F$9)*'='!Q2018-'='!D2018*'='!O2018,0)</f>
        <v>0</v>
      </c>
      <c r="U2018" s="54">
        <f>IF(D2018&gt;=Overview!$F$18,(1-Overview!$F$9)*'='!Q2018-Overview!$F$18*'='!O2018,0)</f>
        <v>76.191508231137448</v>
      </c>
      <c r="V2018" s="2"/>
      <c r="W2018" s="112">
        <f>G2018/Overview!$F$19</f>
        <v>5.4422230579271424</v>
      </c>
      <c r="X2018" s="60">
        <f>G2018^3*(1+H2018*Overview!$F$38)</f>
        <v>62.957898844623223</v>
      </c>
      <c r="Y2018" s="61">
        <f>G2018^3*Overview!$F$42*(1+Overview!$F$38*H2018)+I2018*Overview!$F$39/Overview!$F$40</f>
        <v>6.3472408819322306</v>
      </c>
    </row>
    <row r="2019" spans="1:25">
      <c r="A2019" s="34">
        <v>2016</v>
      </c>
      <c r="B2019">
        <v>1</v>
      </c>
      <c r="C2019">
        <v>24</v>
      </c>
      <c r="D2019" s="149">
        <f t="shared" si="188"/>
        <v>178.09744310451387</v>
      </c>
      <c r="E2019" s="125">
        <f>B2019/(B2019+Overview!$F$22)</f>
        <v>0.58823529411764708</v>
      </c>
      <c r="F2019" s="118">
        <f>EXP(Overview!$F$21/Overview!$F$5-Overview!$F$21/('='!C2019+273.15))</f>
        <v>1.2060497570954571</v>
      </c>
      <c r="G2019" s="77">
        <f t="shared" si="189"/>
        <v>3.6861998936724878</v>
      </c>
      <c r="H2019" s="115">
        <f t="shared" si="190"/>
        <v>0.58823529411764708</v>
      </c>
      <c r="I2019" s="80">
        <f>IF((A2019-Overview!$F$43)/365=ROUND((A2019-Overview!$F$43)/365,0),I2018*0.05,I2018+U2018)</f>
        <v>15748.429677849426</v>
      </c>
      <c r="J2019" s="70">
        <f>IF(D2019&lt;Overview!$F$16,1,'='!G2019/Overview!$F$26)</f>
        <v>159.57575297283498</v>
      </c>
      <c r="K2019" s="71">
        <f>IF(D2019&lt;Overview!$F$17,'='!G2019/Overview!$F$26,Overview!$F$33)</f>
        <v>9.1428571428571423</v>
      </c>
      <c r="L2019" s="72">
        <f t="shared" si="191"/>
        <v>9.1428571428571423</v>
      </c>
      <c r="M2019" s="81">
        <f>MIN(1,Overview!$F$44*F2019*(G2019-Overview!$F$25)^2+0.2)</f>
        <v>1</v>
      </c>
      <c r="N2019" s="48">
        <f>L2019*F2019*Overview!$F$8</f>
        <v>0.12482270400293095</v>
      </c>
      <c r="O2019" s="48">
        <f>F2019*Overview!$F$6</f>
        <v>2.3686817229354781E-3</v>
      </c>
      <c r="P2019" s="122">
        <f>N2019*(H2019/G2019-(1+Overview!$F$35/'='!G2019)/(Overview!$F$37*Overview!$F$33))/('='!H2019+Overview!$F$36)</f>
        <v>1.4801604189903882E-4</v>
      </c>
      <c r="Q2019" s="128">
        <f>(N2019/G2019-P2019)*H2019*Overview!$F$29*'='!G2019^3</f>
        <v>899.28654002083306</v>
      </c>
      <c r="R2019" s="57">
        <f t="shared" si="186"/>
        <v>0</v>
      </c>
      <c r="S2019" s="58">
        <f t="shared" si="187"/>
        <v>1.8187223930335312E-4</v>
      </c>
      <c r="T2019" s="58">
        <f>IF(D2019&lt;Overview!$F$18,(1-Overview!$F$9)*'='!Q2019-'='!D2019*'='!O2019,0)</f>
        <v>0</v>
      </c>
      <c r="U2019" s="54">
        <f>IF(D2019&gt;=Overview!$F$18,(1-Overview!$F$9)*'='!Q2019-Overview!$F$18*'='!O2019,0)</f>
        <v>76.199719676643156</v>
      </c>
      <c r="V2019" s="2"/>
      <c r="W2019" s="112">
        <f>G2019/Overview!$F$19</f>
        <v>5.4424920916469626</v>
      </c>
      <c r="X2019" s="60">
        <f>G2019^3*(1+H2019*Overview!$F$38)</f>
        <v>62.967236187946192</v>
      </c>
      <c r="Y2019" s="61">
        <f>G2019^3*Overview!$F$42*(1+Overview!$F$38*H2019)+I2019*Overview!$F$39/Overview!$F$40</f>
        <v>6.3513921101889776</v>
      </c>
    </row>
    <row r="2020" spans="1:25">
      <c r="A2020" s="34">
        <v>2017</v>
      </c>
      <c r="B2020">
        <v>1</v>
      </c>
      <c r="C2020">
        <v>24</v>
      </c>
      <c r="D2020" s="149">
        <f t="shared" si="188"/>
        <v>178.09744310451387</v>
      </c>
      <c r="E2020" s="125">
        <f>B2020/(B2020+Overview!$F$22)</f>
        <v>0.58823529411764708</v>
      </c>
      <c r="F2020" s="118">
        <f>EXP(Overview!$F$21/Overview!$F$5-Overview!$F$21/('='!C2020+273.15))</f>
        <v>1.2060497570954571</v>
      </c>
      <c r="G2020" s="77">
        <f t="shared" si="189"/>
        <v>3.6863817659117912</v>
      </c>
      <c r="H2020" s="115">
        <f t="shared" si="190"/>
        <v>0.58823529411764708</v>
      </c>
      <c r="I2020" s="80">
        <f>IF((A2020-Overview!$F$43)/365=ROUND((A2020-Overview!$F$43)/365,0),I2019*0.05,I2019+U2019)</f>
        <v>15824.629397526069</v>
      </c>
      <c r="J2020" s="70">
        <f>IF(D2020&lt;Overview!$F$16,1,'='!G2020/Overview!$F$26)</f>
        <v>159.58362622994767</v>
      </c>
      <c r="K2020" s="71">
        <f>IF(D2020&lt;Overview!$F$17,'='!G2020/Overview!$F$26,Overview!$F$33)</f>
        <v>9.1428571428571423</v>
      </c>
      <c r="L2020" s="72">
        <f t="shared" si="191"/>
        <v>9.1428571428571423</v>
      </c>
      <c r="M2020" s="81">
        <f>MIN(1,Overview!$F$44*F2020*(G2020-Overview!$F$25)^2+0.2)</f>
        <v>1</v>
      </c>
      <c r="N2020" s="48">
        <f>L2020*F2020*Overview!$F$8</f>
        <v>0.12482270400293095</v>
      </c>
      <c r="O2020" s="48">
        <f>F2020*Overview!$F$6</f>
        <v>2.3686817229354781E-3</v>
      </c>
      <c r="P2020" s="122">
        <f>N2020*(H2020/G2020-(1+Overview!$F$35/'='!G2020)/(Overview!$F$37*Overview!$F$33))/('='!H2020+Overview!$F$36)</f>
        <v>1.4772907603325189E-4</v>
      </c>
      <c r="Q2020" s="128">
        <f>(N2020/G2020-P2020)*H2020*Overview!$F$29*'='!G2020^3</f>
        <v>899.38274223766871</v>
      </c>
      <c r="R2020" s="57">
        <f t="shared" si="186"/>
        <v>0</v>
      </c>
      <c r="S2020" s="58">
        <f t="shared" si="187"/>
        <v>1.8152859072799213E-4</v>
      </c>
      <c r="T2020" s="58">
        <f>IF(D2020&lt;Overview!$F$18,(1-Overview!$F$9)*'='!Q2020-'='!D2020*'='!O2020,0)</f>
        <v>0</v>
      </c>
      <c r="U2020" s="54">
        <f>IF(D2020&gt;=Overview!$F$18,(1-Overview!$F$9)*'='!Q2020-Overview!$F$18*'='!O2020,0)</f>
        <v>76.207916105517555</v>
      </c>
      <c r="V2020" s="2"/>
      <c r="W2020" s="112">
        <f>G2020/Overview!$F$19</f>
        <v>5.4427606170261198</v>
      </c>
      <c r="X2020" s="60">
        <f>G2020^3*(1+H2020*Overview!$F$38)</f>
        <v>62.976556808868075</v>
      </c>
      <c r="Y2020" s="61">
        <f>G2020^3*Overview!$F$42*(1+Overview!$F$38*H2020)+I2020*Overview!$F$39/Overview!$F$40</f>
        <v>6.3555421902542593</v>
      </c>
    </row>
    <row r="2021" spans="1:25">
      <c r="A2021" s="34">
        <v>2018</v>
      </c>
      <c r="B2021">
        <v>1</v>
      </c>
      <c r="C2021">
        <v>24</v>
      </c>
      <c r="D2021" s="149">
        <f t="shared" si="188"/>
        <v>178.09744310451387</v>
      </c>
      <c r="E2021" s="125">
        <f>B2021/(B2021+Overview!$F$22)</f>
        <v>0.58823529411764708</v>
      </c>
      <c r="F2021" s="118">
        <f>EXP(Overview!$F$21/Overview!$F$5-Overview!$F$21/('='!C2021+273.15))</f>
        <v>1.2060497570954571</v>
      </c>
      <c r="G2021" s="77">
        <f t="shared" si="189"/>
        <v>3.6865632945025193</v>
      </c>
      <c r="H2021" s="115">
        <f t="shared" si="190"/>
        <v>0.58823529411764708</v>
      </c>
      <c r="I2021" s="80">
        <f>IF((A2021-Overview!$F$43)/365=ROUND((A2021-Overview!$F$43)/365,0),I2020*0.05,I2020+U2020)</f>
        <v>15900.837313631586</v>
      </c>
      <c r="J2021" s="70">
        <f>IF(D2021&lt;Overview!$F$16,1,'='!G2021/Overview!$F$26)</f>
        <v>159.59148461049867</v>
      </c>
      <c r="K2021" s="71">
        <f>IF(D2021&lt;Overview!$F$17,'='!G2021/Overview!$F$26,Overview!$F$33)</f>
        <v>9.1428571428571423</v>
      </c>
      <c r="L2021" s="72">
        <f t="shared" si="191"/>
        <v>9.1428571428571423</v>
      </c>
      <c r="M2021" s="81">
        <f>MIN(1,Overview!$F$44*F2021*(G2021-Overview!$F$25)^2+0.2)</f>
        <v>1</v>
      </c>
      <c r="N2021" s="48">
        <f>L2021*F2021*Overview!$F$8</f>
        <v>0.12482270400293095</v>
      </c>
      <c r="O2021" s="48">
        <f>F2021*Overview!$F$6</f>
        <v>2.3686817229354781E-3</v>
      </c>
      <c r="P2021" s="122">
        <f>N2021*(H2021/G2021-(1+Overview!$F$35/'='!G2021)/(Overview!$F$37*Overview!$F$33))/('='!H2021+Overview!$F$36)</f>
        <v>1.4744268062505758E-4</v>
      </c>
      <c r="Q2021" s="128">
        <f>(N2021/G2021-P2021)*H2021*Overview!$F$29*'='!G2021^3</f>
        <v>899.47876851399064</v>
      </c>
      <c r="R2021" s="57">
        <f t="shared" si="186"/>
        <v>0</v>
      </c>
      <c r="S2021" s="58">
        <f t="shared" si="187"/>
        <v>1.81185591478465E-4</v>
      </c>
      <c r="T2021" s="58">
        <f>IF(D2021&lt;Overview!$F$18,(1-Overview!$F$9)*'='!Q2021-'='!D2021*'='!O2021,0)</f>
        <v>0</v>
      </c>
      <c r="U2021" s="54">
        <f>IF(D2021&gt;=Overview!$F$18,(1-Overview!$F$9)*'='!Q2021-Overview!$F$18*'='!O2021,0)</f>
        <v>76.21609754426018</v>
      </c>
      <c r="V2021" s="2"/>
      <c r="W2021" s="112">
        <f>G2021/Overview!$F$19</f>
        <v>5.4430286350251285</v>
      </c>
      <c r="X2021" s="60">
        <f>G2021^3*(1+H2021*Overview!$F$38)</f>
        <v>62.985860735555661</v>
      </c>
      <c r="Y2021" s="61">
        <f>G2021^3*Overview!$F$42*(1+Overview!$F$38*H2021)+I2021*Overview!$F$39/Overview!$F$40</f>
        <v>6.3596911240105447</v>
      </c>
    </row>
    <row r="2022" spans="1:25">
      <c r="A2022" s="34">
        <v>2019</v>
      </c>
      <c r="B2022">
        <v>1</v>
      </c>
      <c r="C2022">
        <v>24</v>
      </c>
      <c r="D2022" s="149">
        <f t="shared" si="188"/>
        <v>178.09744310451387</v>
      </c>
      <c r="E2022" s="125">
        <f>B2022/(B2022+Overview!$F$22)</f>
        <v>0.58823529411764708</v>
      </c>
      <c r="F2022" s="118">
        <f>EXP(Overview!$F$21/Overview!$F$5-Overview!$F$21/('='!C2022+273.15))</f>
        <v>1.2060497570954571</v>
      </c>
      <c r="G2022" s="77">
        <f t="shared" si="189"/>
        <v>3.6867444800939979</v>
      </c>
      <c r="H2022" s="115">
        <f t="shared" si="190"/>
        <v>0.58823529411764708</v>
      </c>
      <c r="I2022" s="80">
        <f>IF((A2022-Overview!$F$43)/365=ROUND((A2022-Overview!$F$43)/365,0),I2021*0.05,I2021+U2021)</f>
        <v>15977.053411175846</v>
      </c>
      <c r="J2022" s="70">
        <f>IF(D2022&lt;Overview!$F$16,1,'='!G2022/Overview!$F$26)</f>
        <v>159.59932814259733</v>
      </c>
      <c r="K2022" s="71">
        <f>IF(D2022&lt;Overview!$F$17,'='!G2022/Overview!$F$26,Overview!$F$33)</f>
        <v>9.1428571428571423</v>
      </c>
      <c r="L2022" s="72">
        <f t="shared" si="191"/>
        <v>9.1428571428571423</v>
      </c>
      <c r="M2022" s="81">
        <f>MIN(1,Overview!$F$44*F2022*(G2022-Overview!$F$25)^2+0.2)</f>
        <v>1</v>
      </c>
      <c r="N2022" s="48">
        <f>L2022*F2022*Overview!$F$8</f>
        <v>0.12482270400293095</v>
      </c>
      <c r="O2022" s="48">
        <f>F2022*Overview!$F$6</f>
        <v>2.3686817229354781E-3</v>
      </c>
      <c r="P2022" s="122">
        <f>N2022*(H2022/G2022-(1+Overview!$F$35/'='!G2022)/(Overview!$F$37*Overview!$F$33))/('='!H2022+Overview!$F$36)</f>
        <v>1.4715685448582049E-4</v>
      </c>
      <c r="Q2022" s="128">
        <f>(N2022/G2022-P2022)*H2022*Overview!$F$29*'='!G2022^3</f>
        <v>899.57461916032139</v>
      </c>
      <c r="R2022" s="57">
        <f t="shared" si="186"/>
        <v>0</v>
      </c>
      <c r="S2022" s="58">
        <f t="shared" si="187"/>
        <v>1.8084324032786479E-4</v>
      </c>
      <c r="T2022" s="58">
        <f>IF(D2022&lt;Overview!$F$18,(1-Overview!$F$9)*'='!Q2022-'='!D2022*'='!O2022,0)</f>
        <v>0</v>
      </c>
      <c r="U2022" s="54">
        <f>IF(D2022&gt;=Overview!$F$18,(1-Overview!$F$9)*'='!Q2022-Overview!$F$18*'='!O2022,0)</f>
        <v>76.224264019327563</v>
      </c>
      <c r="V2022" s="2"/>
      <c r="W2022" s="112">
        <f>G2022/Overview!$F$19</f>
        <v>5.4432961466026839</v>
      </c>
      <c r="X2022" s="60">
        <f>G2022^3*(1+H2022*Overview!$F$38)</f>
        <v>62.995147996135245</v>
      </c>
      <c r="Y2022" s="61">
        <f>G2022^3*Overview!$F$42*(1+Overview!$F$38*H2022)+I2022*Overview!$F$39/Overview!$F$40</f>
        <v>6.3638389133378128</v>
      </c>
    </row>
    <row r="2023" spans="1:25">
      <c r="A2023" s="34">
        <v>2020</v>
      </c>
      <c r="B2023">
        <v>1</v>
      </c>
      <c r="C2023">
        <v>24</v>
      </c>
      <c r="D2023" s="149">
        <f t="shared" si="188"/>
        <v>178.09744310451387</v>
      </c>
      <c r="E2023" s="125">
        <f>B2023/(B2023+Overview!$F$22)</f>
        <v>0.58823529411764708</v>
      </c>
      <c r="F2023" s="118">
        <f>EXP(Overview!$F$21/Overview!$F$5-Overview!$F$21/('='!C2023+273.15))</f>
        <v>1.2060497570954571</v>
      </c>
      <c r="G2023" s="77">
        <f t="shared" si="189"/>
        <v>3.686925323334326</v>
      </c>
      <c r="H2023" s="115">
        <f t="shared" si="190"/>
        <v>0.58823529411764708</v>
      </c>
      <c r="I2023" s="80">
        <f>IF((A2023-Overview!$F$43)/365=ROUND((A2023-Overview!$F$43)/365,0),I2022*0.05,I2022+U2022)</f>
        <v>16053.277675195173</v>
      </c>
      <c r="J2023" s="70">
        <f>IF(D2023&lt;Overview!$F$16,1,'='!G2023/Overview!$F$26)</f>
        <v>159.60715685429983</v>
      </c>
      <c r="K2023" s="71">
        <f>IF(D2023&lt;Overview!$F$17,'='!G2023/Overview!$F$26,Overview!$F$33)</f>
        <v>9.1428571428571423</v>
      </c>
      <c r="L2023" s="72">
        <f t="shared" si="191"/>
        <v>9.1428571428571423</v>
      </c>
      <c r="M2023" s="81">
        <f>MIN(1,Overview!$F$44*F2023*(G2023-Overview!$F$25)^2+0.2)</f>
        <v>1</v>
      </c>
      <c r="N2023" s="48">
        <f>L2023*F2023*Overview!$F$8</f>
        <v>0.12482270400293095</v>
      </c>
      <c r="O2023" s="48">
        <f>F2023*Overview!$F$6</f>
        <v>2.3686817229354781E-3</v>
      </c>
      <c r="P2023" s="122">
        <f>N2023*(H2023/G2023-(1+Overview!$F$35/'='!G2023)/(Overview!$F$37*Overview!$F$33))/('='!H2023+Overview!$F$36)</f>
        <v>1.4687159642959852E-4</v>
      </c>
      <c r="Q2023" s="128">
        <f>(N2023/G2023-P2023)*H2023*Overview!$F$29*'='!G2023^3</f>
        <v>899.67029448667836</v>
      </c>
      <c r="R2023" s="57">
        <f t="shared" si="186"/>
        <v>0</v>
      </c>
      <c r="S2023" s="58">
        <f t="shared" si="187"/>
        <v>1.8050153605160871E-4</v>
      </c>
      <c r="T2023" s="58">
        <f>IF(D2023&lt;Overview!$F$18,(1-Overview!$F$9)*'='!Q2023-'='!D2023*'='!O2023,0)</f>
        <v>0</v>
      </c>
      <c r="U2023" s="54">
        <f>IF(D2023&gt;=Overview!$F$18,(1-Overview!$F$9)*'='!Q2023-Overview!$F$18*'='!O2023,0)</f>
        <v>76.23241555713318</v>
      </c>
      <c r="V2023" s="2"/>
      <c r="W2023" s="112">
        <f>G2023/Overview!$F$19</f>
        <v>5.443563152715674</v>
      </c>
      <c r="X2023" s="60">
        <f>G2023^3*(1+H2023*Overview!$F$38)</f>
        <v>63.004418618692576</v>
      </c>
      <c r="Y2023" s="61">
        <f>G2023^3*Overview!$F$42*(1+Overview!$F$38*H2023)+I2023*Overview!$F$39/Overview!$F$40</f>
        <v>6.3679855601135404</v>
      </c>
    </row>
    <row r="2024" spans="1:25">
      <c r="A2024" s="34">
        <v>2021</v>
      </c>
      <c r="B2024">
        <v>1</v>
      </c>
      <c r="C2024">
        <v>24</v>
      </c>
      <c r="D2024" s="149">
        <f t="shared" si="188"/>
        <v>178.09744310451387</v>
      </c>
      <c r="E2024" s="125">
        <f>B2024/(B2024+Overview!$F$22)</f>
        <v>0.58823529411764708</v>
      </c>
      <c r="F2024" s="118">
        <f>EXP(Overview!$F$21/Overview!$F$5-Overview!$F$21/('='!C2024+273.15))</f>
        <v>1.2060497570954571</v>
      </c>
      <c r="G2024" s="77">
        <f t="shared" si="189"/>
        <v>3.6871058248703776</v>
      </c>
      <c r="H2024" s="115">
        <f t="shared" si="190"/>
        <v>0.58823529411764708</v>
      </c>
      <c r="I2024" s="80">
        <f>IF((A2024-Overview!$F$43)/365=ROUND((A2024-Overview!$F$43)/365,0),I2023*0.05,I2023+U2023)</f>
        <v>16129.510090752306</v>
      </c>
      <c r="J2024" s="70">
        <f>IF(D2024&lt;Overview!$F$16,1,'='!G2024/Overview!$F$26)</f>
        <v>159.61497077360943</v>
      </c>
      <c r="K2024" s="71">
        <f>IF(D2024&lt;Overview!$F$17,'='!G2024/Overview!$F$26,Overview!$F$33)</f>
        <v>9.1428571428571423</v>
      </c>
      <c r="L2024" s="72">
        <f t="shared" si="191"/>
        <v>9.1428571428571423</v>
      </c>
      <c r="M2024" s="81">
        <f>MIN(1,Overview!$F$44*F2024*(G2024-Overview!$F$25)^2+0.2)</f>
        <v>1</v>
      </c>
      <c r="N2024" s="48">
        <f>L2024*F2024*Overview!$F$8</f>
        <v>0.12482270400293095</v>
      </c>
      <c r="O2024" s="48">
        <f>F2024*Overview!$F$6</f>
        <v>2.3686817229354781E-3</v>
      </c>
      <c r="P2024" s="122">
        <f>N2024*(H2024/G2024-(1+Overview!$F$35/'='!G2024)/(Overview!$F$37*Overview!$F$33))/('='!H2024+Overview!$F$36)</f>
        <v>1.4658690527312527E-4</v>
      </c>
      <c r="Q2024" s="128">
        <f>(N2024/G2024-P2024)*H2024*Overview!$F$29*'='!G2024^3</f>
        <v>899.76579480257544</v>
      </c>
      <c r="R2024" s="57">
        <f t="shared" si="186"/>
        <v>0</v>
      </c>
      <c r="S2024" s="58">
        <f t="shared" si="187"/>
        <v>1.8016047742742082E-4</v>
      </c>
      <c r="T2024" s="58">
        <f>IF(D2024&lt;Overview!$F$18,(1-Overview!$F$9)*'='!Q2024-'='!D2024*'='!O2024,0)</f>
        <v>0</v>
      </c>
      <c r="U2024" s="54">
        <f>IF(D2024&gt;=Overview!$F$18,(1-Overview!$F$9)*'='!Q2024-Overview!$F$18*'='!O2024,0)</f>
        <v>76.240552184047601</v>
      </c>
      <c r="V2024" s="2"/>
      <c r="W2024" s="112">
        <f>G2024/Overview!$F$19</f>
        <v>5.4438296543191758</v>
      </c>
      <c r="X2024" s="60">
        <f>G2024^3*(1+H2024*Overview!$F$38)</f>
        <v>63.013672631272982</v>
      </c>
      <c r="Y2024" s="61">
        <f>G2024^3*Overview!$F$42*(1+Overview!$F$38*H2024)+I2024*Overview!$F$39/Overview!$F$40</f>
        <v>6.3721310662127131</v>
      </c>
    </row>
    <row r="2025" spans="1:25">
      <c r="A2025" s="34">
        <v>2022</v>
      </c>
      <c r="B2025">
        <v>1</v>
      </c>
      <c r="C2025">
        <v>24</v>
      </c>
      <c r="D2025" s="149">
        <f t="shared" si="188"/>
        <v>178.09744310451387</v>
      </c>
      <c r="E2025" s="125">
        <f>B2025/(B2025+Overview!$F$22)</f>
        <v>0.58823529411764708</v>
      </c>
      <c r="F2025" s="118">
        <f>EXP(Overview!$F$21/Overview!$F$5-Overview!$F$21/('='!C2025+273.15))</f>
        <v>1.2060497570954571</v>
      </c>
      <c r="G2025" s="77">
        <f t="shared" si="189"/>
        <v>3.6872859853478053</v>
      </c>
      <c r="H2025" s="115">
        <f t="shared" si="190"/>
        <v>0.58823529411764708</v>
      </c>
      <c r="I2025" s="80">
        <f>IF((A2025-Overview!$F$43)/365=ROUND((A2025-Overview!$F$43)/365,0),I2024*0.05,I2024+U2024)</f>
        <v>16205.750642936355</v>
      </c>
      <c r="J2025" s="70">
        <f>IF(D2025&lt;Overview!$F$16,1,'='!G2025/Overview!$F$26)</f>
        <v>159.62276992847643</v>
      </c>
      <c r="K2025" s="71">
        <f>IF(D2025&lt;Overview!$F$17,'='!G2025/Overview!$F$26,Overview!$F$33)</f>
        <v>9.1428571428571423</v>
      </c>
      <c r="L2025" s="72">
        <f t="shared" si="191"/>
        <v>9.1428571428571423</v>
      </c>
      <c r="M2025" s="81">
        <f>MIN(1,Overview!$F$44*F2025*(G2025-Overview!$F$25)^2+0.2)</f>
        <v>1</v>
      </c>
      <c r="N2025" s="48">
        <f>L2025*F2025*Overview!$F$8</f>
        <v>0.12482270400293095</v>
      </c>
      <c r="O2025" s="48">
        <f>F2025*Overview!$F$6</f>
        <v>2.3686817229354781E-3</v>
      </c>
      <c r="P2025" s="122">
        <f>N2025*(H2025/G2025-(1+Overview!$F$35/'='!G2025)/(Overview!$F$37*Overview!$F$33))/('='!H2025+Overview!$F$36)</f>
        <v>1.4630277983581331E-4</v>
      </c>
      <c r="Q2025" s="128">
        <f>(N2025/G2025-P2025)*H2025*Overview!$F$29*'='!G2025^3</f>
        <v>899.86112041702302</v>
      </c>
      <c r="R2025" s="57">
        <f t="shared" si="186"/>
        <v>0</v>
      </c>
      <c r="S2025" s="58">
        <f t="shared" si="187"/>
        <v>1.7982006323533997E-4</v>
      </c>
      <c r="T2025" s="58">
        <f>IF(D2025&lt;Overview!$F$18,(1-Overview!$F$9)*'='!Q2025-'='!D2025*'='!O2025,0)</f>
        <v>0</v>
      </c>
      <c r="U2025" s="54">
        <f>IF(D2025&gt;=Overview!$F$18,(1-Overview!$F$9)*'='!Q2025-Overview!$F$18*'='!O2025,0)</f>
        <v>76.248673926398538</v>
      </c>
      <c r="V2025" s="2"/>
      <c r="W2025" s="112">
        <f>G2025/Overview!$F$19</f>
        <v>5.444095652366463</v>
      </c>
      <c r="X2025" s="60">
        <f>G2025^3*(1+H2025*Overview!$F$38)</f>
        <v>63.022910061881312</v>
      </c>
      <c r="Y2025" s="61">
        <f>G2025^3*Overview!$F$42*(1+Overview!$F$38*H2025)+I2025*Overview!$F$39/Overview!$F$40</f>
        <v>6.3762754335078258</v>
      </c>
    </row>
    <row r="2026" spans="1:25">
      <c r="A2026" s="34">
        <v>2023</v>
      </c>
      <c r="B2026">
        <v>1</v>
      </c>
      <c r="C2026">
        <v>24</v>
      </c>
      <c r="D2026" s="149">
        <f t="shared" si="188"/>
        <v>178.09744310451387</v>
      </c>
      <c r="E2026" s="125">
        <f>B2026/(B2026+Overview!$F$22)</f>
        <v>0.58823529411764708</v>
      </c>
      <c r="F2026" s="118">
        <f>EXP(Overview!$F$21/Overview!$F$5-Overview!$F$21/('='!C2026+273.15))</f>
        <v>1.2060497570954571</v>
      </c>
      <c r="G2026" s="77">
        <f t="shared" si="189"/>
        <v>3.6874658054110405</v>
      </c>
      <c r="H2026" s="115">
        <f t="shared" si="190"/>
        <v>0.58823529411764708</v>
      </c>
      <c r="I2026" s="80">
        <f>IF((A2026-Overview!$F$43)/365=ROUND((A2026-Overview!$F$43)/365,0),I2025*0.05,I2025+U2025)</f>
        <v>16281.999316862753</v>
      </c>
      <c r="J2026" s="70">
        <f>IF(D2026&lt;Overview!$F$16,1,'='!G2026/Overview!$F$26)</f>
        <v>159.63055434679831</v>
      </c>
      <c r="K2026" s="71">
        <f>IF(D2026&lt;Overview!$F$17,'='!G2026/Overview!$F$26,Overview!$F$33)</f>
        <v>9.1428571428571423</v>
      </c>
      <c r="L2026" s="72">
        <f t="shared" si="191"/>
        <v>9.1428571428571423</v>
      </c>
      <c r="M2026" s="81">
        <f>MIN(1,Overview!$F$44*F2026*(G2026-Overview!$F$25)^2+0.2)</f>
        <v>1</v>
      </c>
      <c r="N2026" s="48">
        <f>L2026*F2026*Overview!$F$8</f>
        <v>0.12482270400293095</v>
      </c>
      <c r="O2026" s="48">
        <f>F2026*Overview!$F$6</f>
        <v>2.3686817229354781E-3</v>
      </c>
      <c r="P2026" s="122">
        <f>N2026*(H2026/G2026-(1+Overview!$F$35/'='!G2026)/(Overview!$F$37*Overview!$F$33))/('='!H2026+Overview!$F$36)</f>
        <v>1.4601921893974207E-4</v>
      </c>
      <c r="Q2026" s="128">
        <f>(N2026/G2026-P2026)*H2026*Overview!$F$29*'='!G2026^3</f>
        <v>899.95627163852919</v>
      </c>
      <c r="R2026" s="57">
        <f t="shared" si="186"/>
        <v>0</v>
      </c>
      <c r="S2026" s="58">
        <f t="shared" si="187"/>
        <v>1.7948029225770901E-4</v>
      </c>
      <c r="T2026" s="58">
        <f>IF(D2026&lt;Overview!$F$18,(1-Overview!$F$9)*'='!Q2026-'='!D2026*'='!O2026,0)</f>
        <v>0</v>
      </c>
      <c r="U2026" s="54">
        <f>IF(D2026&gt;=Overview!$F$18,(1-Overview!$F$9)*'='!Q2026-Overview!$F$18*'='!O2026,0)</f>
        <v>76.256780810470858</v>
      </c>
      <c r="V2026" s="2"/>
      <c r="W2026" s="112">
        <f>G2026/Overview!$F$19</f>
        <v>5.4443611478090066</v>
      </c>
      <c r="X2026" s="60">
        <f>G2026^3*(1+H2026*Overview!$F$38)</f>
        <v>63.032130938482041</v>
      </c>
      <c r="Y2026" s="61">
        <f>G2026^3*Overview!$F$42*(1+Overview!$F$38*H2026)+I2026*Overview!$F$39/Overview!$F$40</f>
        <v>6.3804186638688742</v>
      </c>
    </row>
    <row r="2027" spans="1:25">
      <c r="A2027" s="34">
        <v>2024</v>
      </c>
      <c r="B2027">
        <v>1</v>
      </c>
      <c r="C2027">
        <v>24</v>
      </c>
      <c r="D2027" s="149">
        <f t="shared" si="188"/>
        <v>178.09744310451387</v>
      </c>
      <c r="E2027" s="125">
        <f>B2027/(B2027+Overview!$F$22)</f>
        <v>0.58823529411764708</v>
      </c>
      <c r="F2027" s="118">
        <f>EXP(Overview!$F$21/Overview!$F$5-Overview!$F$21/('='!C2027+273.15))</f>
        <v>1.2060497570954571</v>
      </c>
      <c r="G2027" s="77">
        <f t="shared" si="189"/>
        <v>3.6876452857032982</v>
      </c>
      <c r="H2027" s="115">
        <f t="shared" si="190"/>
        <v>0.58823529411764708</v>
      </c>
      <c r="I2027" s="80">
        <f>IF((A2027-Overview!$F$43)/365=ROUND((A2027-Overview!$F$43)/365,0),I2026*0.05,I2026+U2026)</f>
        <v>16358.256097673224</v>
      </c>
      <c r="J2027" s="70">
        <f>IF(D2027&lt;Overview!$F$16,1,'='!G2027/Overview!$F$26)</f>
        <v>159.63832405641983</v>
      </c>
      <c r="K2027" s="71">
        <f>IF(D2027&lt;Overview!$F$17,'='!G2027/Overview!$F$26,Overview!$F$33)</f>
        <v>9.1428571428571423</v>
      </c>
      <c r="L2027" s="72">
        <f t="shared" si="191"/>
        <v>9.1428571428571423</v>
      </c>
      <c r="M2027" s="81">
        <f>MIN(1,Overview!$F$44*F2027*(G2027-Overview!$F$25)^2+0.2)</f>
        <v>1</v>
      </c>
      <c r="N2027" s="48">
        <f>L2027*F2027*Overview!$F$8</f>
        <v>0.12482270400293095</v>
      </c>
      <c r="O2027" s="48">
        <f>F2027*Overview!$F$6</f>
        <v>2.3686817229354781E-3</v>
      </c>
      <c r="P2027" s="122">
        <f>N2027*(H2027/G2027-(1+Overview!$F$35/'='!G2027)/(Overview!$F$37*Overview!$F$33))/('='!H2027+Overview!$F$36)</f>
        <v>1.4573622140964955E-4</v>
      </c>
      <c r="Q2027" s="128">
        <f>(N2027/G2027-P2027)*H2027*Overview!$F$29*'='!G2027^3</f>
        <v>900.05124877509991</v>
      </c>
      <c r="R2027" s="57">
        <f t="shared" si="186"/>
        <v>0</v>
      </c>
      <c r="S2027" s="58">
        <f t="shared" si="187"/>
        <v>1.7914116327916876E-4</v>
      </c>
      <c r="T2027" s="58">
        <f>IF(D2027&lt;Overview!$F$18,(1-Overview!$F$9)*'='!Q2027-'='!D2027*'='!O2027,0)</f>
        <v>0</v>
      </c>
      <c r="U2027" s="54">
        <f>IF(D2027&gt;=Overview!$F$18,(1-Overview!$F$9)*'='!Q2027-Overview!$F$18*'='!O2027,0)</f>
        <v>76.264872862506692</v>
      </c>
      <c r="V2027" s="2"/>
      <c r="W2027" s="112">
        <f>G2027/Overview!$F$19</f>
        <v>5.4446261415964834</v>
      </c>
      <c r="X2027" s="60">
        <f>G2027^3*(1+H2027*Overview!$F$38)</f>
        <v>63.041335288999278</v>
      </c>
      <c r="Y2027" s="61">
        <f>G2027^3*Overview!$F$42*(1+Overview!$F$38*H2027)+I2027*Overview!$F$39/Overview!$F$40</f>
        <v>6.3845607591633726</v>
      </c>
    </row>
    <row r="2028" spans="1:25">
      <c r="A2028" s="34">
        <v>2025</v>
      </c>
      <c r="B2028">
        <v>1</v>
      </c>
      <c r="C2028">
        <v>24</v>
      </c>
      <c r="D2028" s="149">
        <f t="shared" si="188"/>
        <v>178.09744310451387</v>
      </c>
      <c r="E2028" s="125">
        <f>B2028/(B2028+Overview!$F$22)</f>
        <v>0.58823529411764708</v>
      </c>
      <c r="F2028" s="118">
        <f>EXP(Overview!$F$21/Overview!$F$5-Overview!$F$21/('='!C2028+273.15))</f>
        <v>1.2060497570954571</v>
      </c>
      <c r="G2028" s="77">
        <f t="shared" si="189"/>
        <v>3.6878244268665772</v>
      </c>
      <c r="H2028" s="115">
        <f t="shared" si="190"/>
        <v>0.58823529411764708</v>
      </c>
      <c r="I2028" s="80">
        <f>IF((A2028-Overview!$F$43)/365=ROUND((A2028-Overview!$F$43)/365,0),I2027*0.05,I2027+U2027)</f>
        <v>16434.52097053573</v>
      </c>
      <c r="J2028" s="70">
        <f>IF(D2028&lt;Overview!$F$16,1,'='!G2028/Overview!$F$26)</f>
        <v>159.64607908513321</v>
      </c>
      <c r="K2028" s="71">
        <f>IF(D2028&lt;Overview!$F$17,'='!G2028/Overview!$F$26,Overview!$F$33)</f>
        <v>9.1428571428571423</v>
      </c>
      <c r="L2028" s="72">
        <f t="shared" si="191"/>
        <v>9.1428571428571423</v>
      </c>
      <c r="M2028" s="81">
        <f>MIN(1,Overview!$F$44*F2028*(G2028-Overview!$F$25)^2+0.2)</f>
        <v>1</v>
      </c>
      <c r="N2028" s="48">
        <f>L2028*F2028*Overview!$F$8</f>
        <v>0.12482270400293095</v>
      </c>
      <c r="O2028" s="48">
        <f>F2028*Overview!$F$6</f>
        <v>2.3686817229354781E-3</v>
      </c>
      <c r="P2028" s="122">
        <f>N2028*(H2028/G2028-(1+Overview!$F$35/'='!G2028)/(Overview!$F$37*Overview!$F$33))/('='!H2028+Overview!$F$36)</f>
        <v>1.4545378607293052E-4</v>
      </c>
      <c r="Q2028" s="128">
        <f>(N2028/G2028-P2028)*H2028*Overview!$F$29*'='!G2028^3</f>
        <v>900.14605213423897</v>
      </c>
      <c r="R2028" s="57">
        <f t="shared" si="186"/>
        <v>0</v>
      </c>
      <c r="S2028" s="58">
        <f t="shared" si="187"/>
        <v>1.7880267508665957E-4</v>
      </c>
      <c r="T2028" s="58">
        <f>IF(D2028&lt;Overview!$F$18,(1-Overview!$F$9)*'='!Q2028-'='!D2028*'='!O2028,0)</f>
        <v>0</v>
      </c>
      <c r="U2028" s="54">
        <f>IF(D2028&gt;=Overview!$F$18,(1-Overview!$F$9)*'='!Q2028-Overview!$F$18*'='!O2028,0)</f>
        <v>76.272950108705345</v>
      </c>
      <c r="V2028" s="2"/>
      <c r="W2028" s="112">
        <f>G2028/Overview!$F$19</f>
        <v>5.4448906346767716</v>
      </c>
      <c r="X2028" s="60">
        <f>G2028^3*(1+H2028*Overview!$F$38)</f>
        <v>63.050523141316752</v>
      </c>
      <c r="Y2028" s="61">
        <f>G2028^3*Overview!$F$42*(1+Overview!$F$38*H2028)+I2028*Overview!$F$39/Overview!$F$40</f>
        <v>6.3887017212563331</v>
      </c>
    </row>
    <row r="2029" spans="1:25">
      <c r="A2029" s="34">
        <v>2026</v>
      </c>
      <c r="B2029">
        <v>1</v>
      </c>
      <c r="C2029">
        <v>24</v>
      </c>
      <c r="D2029" s="149">
        <f t="shared" si="188"/>
        <v>178.09744310451387</v>
      </c>
      <c r="E2029" s="125">
        <f>B2029/(B2029+Overview!$F$22)</f>
        <v>0.58823529411764708</v>
      </c>
      <c r="F2029" s="118">
        <f>EXP(Overview!$F$21/Overview!$F$5-Overview!$F$21/('='!C2029+273.15))</f>
        <v>1.2060497570954571</v>
      </c>
      <c r="G2029" s="77">
        <f t="shared" si="189"/>
        <v>3.688003229541664</v>
      </c>
      <c r="H2029" s="115">
        <f t="shared" si="190"/>
        <v>0.58823529411764708</v>
      </c>
      <c r="I2029" s="80">
        <f>IF((A2029-Overview!$F$43)/365=ROUND((A2029-Overview!$F$43)/365,0),I2028*0.05,I2028+U2028)</f>
        <v>16510.793920644435</v>
      </c>
      <c r="J2029" s="70">
        <f>IF(D2029&lt;Overview!$F$16,1,'='!G2029/Overview!$F$26)</f>
        <v>159.65381946067811</v>
      </c>
      <c r="K2029" s="71">
        <f>IF(D2029&lt;Overview!$F$17,'='!G2029/Overview!$F$26,Overview!$F$33)</f>
        <v>9.1428571428571423</v>
      </c>
      <c r="L2029" s="72">
        <f t="shared" si="191"/>
        <v>9.1428571428571423</v>
      </c>
      <c r="M2029" s="81">
        <f>MIN(1,Overview!$F$44*F2029*(G2029-Overview!$F$25)^2+0.2)</f>
        <v>1</v>
      </c>
      <c r="N2029" s="48">
        <f>L2029*F2029*Overview!$F$8</f>
        <v>0.12482270400293095</v>
      </c>
      <c r="O2029" s="48">
        <f>F2029*Overview!$F$6</f>
        <v>2.3686817229354781E-3</v>
      </c>
      <c r="P2029" s="122">
        <f>N2029*(H2029/G2029-(1+Overview!$F$35/'='!G2029)/(Overview!$F$37*Overview!$F$33))/('='!H2029+Overview!$F$36)</f>
        <v>1.4517191175962625E-4</v>
      </c>
      <c r="Q2029" s="128">
        <f>(N2029/G2029-P2029)*H2029*Overview!$F$29*'='!G2029^3</f>
        <v>900.24068202295064</v>
      </c>
      <c r="R2029" s="57">
        <f t="shared" si="186"/>
        <v>0</v>
      </c>
      <c r="S2029" s="58">
        <f t="shared" si="187"/>
        <v>1.7846482646941301E-4</v>
      </c>
      <c r="T2029" s="58">
        <f>IF(D2029&lt;Overview!$F$18,(1-Overview!$F$9)*'='!Q2029-'='!D2029*'='!O2029,0)</f>
        <v>0</v>
      </c>
      <c r="U2029" s="54">
        <f>IF(D2029&gt;=Overview!$F$18,(1-Overview!$F$9)*'='!Q2029-Overview!$F$18*'='!O2029,0)</f>
        <v>76.281012575223571</v>
      </c>
      <c r="V2029" s="2"/>
      <c r="W2029" s="112">
        <f>G2029/Overview!$F$19</f>
        <v>5.4451546279959606</v>
      </c>
      <c r="X2029" s="60">
        <f>G2029^3*(1+H2029*Overview!$F$38)</f>
        <v>63.059694523277905</v>
      </c>
      <c r="Y2029" s="61">
        <f>G2029^3*Overview!$F$42*(1+Overview!$F$38*H2029)+I2029*Overview!$F$39/Overview!$F$40</f>
        <v>6.3928415520102879</v>
      </c>
    </row>
    <row r="2030" spans="1:25">
      <c r="A2030" s="34">
        <v>2027</v>
      </c>
      <c r="B2030">
        <v>1</v>
      </c>
      <c r="C2030">
        <v>24</v>
      </c>
      <c r="D2030" s="149">
        <f t="shared" si="188"/>
        <v>178.09744310451387</v>
      </c>
      <c r="E2030" s="125">
        <f>B2030/(B2030+Overview!$F$22)</f>
        <v>0.58823529411764708</v>
      </c>
      <c r="F2030" s="118">
        <f>EXP(Overview!$F$21/Overview!$F$5-Overview!$F$21/('='!C2030+273.15))</f>
        <v>1.2060497570954571</v>
      </c>
      <c r="G2030" s="77">
        <f t="shared" si="189"/>
        <v>3.6881816943681334</v>
      </c>
      <c r="H2030" s="115">
        <f t="shared" si="190"/>
        <v>0.58823529411764708</v>
      </c>
      <c r="I2030" s="80">
        <f>IF((A2030-Overview!$F$43)/365=ROUND((A2030-Overview!$F$43)/365,0),I2029*0.05,I2029+U2029)</f>
        <v>16587.074933219657</v>
      </c>
      <c r="J2030" s="70">
        <f>IF(D2030&lt;Overview!$F$16,1,'='!G2030/Overview!$F$26)</f>
        <v>159.66154521074171</v>
      </c>
      <c r="K2030" s="71">
        <f>IF(D2030&lt;Overview!$F$17,'='!G2030/Overview!$F$26,Overview!$F$33)</f>
        <v>9.1428571428571423</v>
      </c>
      <c r="L2030" s="72">
        <f t="shared" si="191"/>
        <v>9.1428571428571423</v>
      </c>
      <c r="M2030" s="81">
        <f>MIN(1,Overview!$F$44*F2030*(G2030-Overview!$F$25)^2+0.2)</f>
        <v>1</v>
      </c>
      <c r="N2030" s="48">
        <f>L2030*F2030*Overview!$F$8</f>
        <v>0.12482270400293095</v>
      </c>
      <c r="O2030" s="48">
        <f>F2030*Overview!$F$6</f>
        <v>2.3686817229354781E-3</v>
      </c>
      <c r="P2030" s="122">
        <f>N2030*(H2030/G2030-(1+Overview!$F$35/'='!G2030)/(Overview!$F$37*Overview!$F$33))/('='!H2030+Overview!$F$36)</f>
        <v>1.4489059730241741E-4</v>
      </c>
      <c r="Q2030" s="128">
        <f>(N2030/G2030-P2030)*H2030*Overview!$F$29*'='!G2030^3</f>
        <v>900.33513874773837</v>
      </c>
      <c r="R2030" s="57">
        <f t="shared" si="186"/>
        <v>0</v>
      </c>
      <c r="S2030" s="58">
        <f t="shared" si="187"/>
        <v>1.7812761621894692E-4</v>
      </c>
      <c r="T2030" s="58">
        <f>IF(D2030&lt;Overview!$F$18,(1-Overview!$F$9)*'='!Q2030-'='!D2030*'='!O2030,0)</f>
        <v>0</v>
      </c>
      <c r="U2030" s="54">
        <f>IF(D2030&gt;=Overview!$F$18,(1-Overview!$F$9)*'='!Q2030-Overview!$F$18*'='!O2030,0)</f>
        <v>76.289060288175492</v>
      </c>
      <c r="V2030" s="2"/>
      <c r="W2030" s="112">
        <f>G2030/Overview!$F$19</f>
        <v>5.4454181224983511</v>
      </c>
      <c r="X2030" s="60">
        <f>G2030^3*(1+H2030*Overview!$F$38)</f>
        <v>63.068849462685883</v>
      </c>
      <c r="Y2030" s="61">
        <f>G2030^3*Overview!$F$42*(1+Overview!$F$38*H2030)+I2030*Overview!$F$39/Overview!$F$40</f>
        <v>6.3969802532852746</v>
      </c>
    </row>
    <row r="2031" spans="1:25">
      <c r="A2031" s="34">
        <v>2028</v>
      </c>
      <c r="B2031">
        <v>1</v>
      </c>
      <c r="C2031">
        <v>24</v>
      </c>
      <c r="D2031" s="149">
        <f t="shared" si="188"/>
        <v>178.09744310451387</v>
      </c>
      <c r="E2031" s="125">
        <f>B2031/(B2031+Overview!$F$22)</f>
        <v>0.58823529411764708</v>
      </c>
      <c r="F2031" s="118">
        <f>EXP(Overview!$F$21/Overview!$F$5-Overview!$F$21/('='!C2031+273.15))</f>
        <v>1.2060497570954571</v>
      </c>
      <c r="G2031" s="77">
        <f t="shared" si="189"/>
        <v>3.6883598219843523</v>
      </c>
      <c r="H2031" s="115">
        <f t="shared" si="190"/>
        <v>0.58823529411764708</v>
      </c>
      <c r="I2031" s="80">
        <f>IF((A2031-Overview!$F$43)/365=ROUND((A2031-Overview!$F$43)/365,0),I2030*0.05,I2030+U2030)</f>
        <v>16663.363993507832</v>
      </c>
      <c r="J2031" s="70">
        <f>IF(D2031&lt;Overview!$F$16,1,'='!G2031/Overview!$F$26)</f>
        <v>159.66925636295898</v>
      </c>
      <c r="K2031" s="71">
        <f>IF(D2031&lt;Overview!$F$17,'='!G2031/Overview!$F$26,Overview!$F$33)</f>
        <v>9.1428571428571423</v>
      </c>
      <c r="L2031" s="72">
        <f t="shared" si="191"/>
        <v>9.1428571428571423</v>
      </c>
      <c r="M2031" s="81">
        <f>MIN(1,Overview!$F$44*F2031*(G2031-Overview!$F$25)^2+0.2)</f>
        <v>1</v>
      </c>
      <c r="N2031" s="48">
        <f>L2031*F2031*Overview!$F$8</f>
        <v>0.12482270400293095</v>
      </c>
      <c r="O2031" s="48">
        <f>F2031*Overview!$F$6</f>
        <v>2.3686817229354781E-3</v>
      </c>
      <c r="P2031" s="122">
        <f>N2031*(H2031/G2031-(1+Overview!$F$35/'='!G2031)/(Overview!$F$37*Overview!$F$33))/('='!H2031+Overview!$F$36)</f>
        <v>1.4460984153662025E-4</v>
      </c>
      <c r="Q2031" s="128">
        <f>(N2031/G2031-P2031)*H2031*Overview!$F$29*'='!G2031^3</f>
        <v>900.42942261460644</v>
      </c>
      <c r="R2031" s="57">
        <f t="shared" si="186"/>
        <v>0</v>
      </c>
      <c r="S2031" s="58">
        <f t="shared" si="187"/>
        <v>1.777910431290647E-4</v>
      </c>
      <c r="T2031" s="58">
        <f>IF(D2031&lt;Overview!$F$18,(1-Overview!$F$9)*'='!Q2031-'='!D2031*'='!O2031,0)</f>
        <v>0</v>
      </c>
      <c r="U2031" s="54">
        <f>IF(D2031&gt;=Overview!$F$18,(1-Overview!$F$9)*'='!Q2031-Overview!$F$18*'='!O2031,0)</f>
        <v>76.29709327363264</v>
      </c>
      <c r="V2031" s="2"/>
      <c r="W2031" s="112">
        <f>G2031/Overview!$F$19</f>
        <v>5.4456811191264611</v>
      </c>
      <c r="X2031" s="60">
        <f>G2031^3*(1+H2031*Overview!$F$38)</f>
        <v>63.077987987303594</v>
      </c>
      <c r="Y2031" s="61">
        <f>G2031^3*Overview!$F$42*(1+Overview!$F$38*H2031)+I2031*Overview!$F$39/Overview!$F$40</f>
        <v>6.4011178269388456</v>
      </c>
    </row>
    <row r="2032" spans="1:25">
      <c r="A2032" s="34">
        <v>2029</v>
      </c>
      <c r="B2032">
        <v>1</v>
      </c>
      <c r="C2032">
        <v>24</v>
      </c>
      <c r="D2032" s="149">
        <f t="shared" si="188"/>
        <v>178.09744310451387</v>
      </c>
      <c r="E2032" s="125">
        <f>B2032/(B2032+Overview!$F$22)</f>
        <v>0.58823529411764708</v>
      </c>
      <c r="F2032" s="118">
        <f>EXP(Overview!$F$21/Overview!$F$5-Overview!$F$21/('='!C2032+273.15))</f>
        <v>1.2060497570954571</v>
      </c>
      <c r="G2032" s="77">
        <f t="shared" si="189"/>
        <v>3.6885376130274814</v>
      </c>
      <c r="H2032" s="115">
        <f t="shared" si="190"/>
        <v>0.58823529411764708</v>
      </c>
      <c r="I2032" s="80">
        <f>IF((A2032-Overview!$F$43)/365=ROUND((A2032-Overview!$F$43)/365,0),I2031*0.05,I2031+U2031)</f>
        <v>16739.661086781463</v>
      </c>
      <c r="J2032" s="70">
        <f>IF(D2032&lt;Overview!$F$16,1,'='!G2032/Overview!$F$26)</f>
        <v>159.67695294491261</v>
      </c>
      <c r="K2032" s="71">
        <f>IF(D2032&lt;Overview!$F$17,'='!G2032/Overview!$F$26,Overview!$F$33)</f>
        <v>9.1428571428571423</v>
      </c>
      <c r="L2032" s="72">
        <f t="shared" si="191"/>
        <v>9.1428571428571423</v>
      </c>
      <c r="M2032" s="81">
        <f>MIN(1,Overview!$F$44*F2032*(G2032-Overview!$F$25)^2+0.2)</f>
        <v>1</v>
      </c>
      <c r="N2032" s="48">
        <f>L2032*F2032*Overview!$F$8</f>
        <v>0.12482270400293095</v>
      </c>
      <c r="O2032" s="48">
        <f>F2032*Overview!$F$6</f>
        <v>2.3686817229354781E-3</v>
      </c>
      <c r="P2032" s="122">
        <f>N2032*(H2032/G2032-(1+Overview!$F$35/'='!G2032)/(Overview!$F$37*Overview!$F$33))/('='!H2032+Overview!$F$36)</f>
        <v>1.4432964330017721E-4</v>
      </c>
      <c r="Q2032" s="128">
        <f>(N2032/G2032-P2032)*H2032*Overview!$F$29*'='!G2032^3</f>
        <v>900.52353392906048</v>
      </c>
      <c r="R2032" s="57">
        <f t="shared" si="186"/>
        <v>0</v>
      </c>
      <c r="S2032" s="58">
        <f t="shared" si="187"/>
        <v>1.7745510599584781E-4</v>
      </c>
      <c r="T2032" s="58">
        <f>IF(D2032&lt;Overview!$F$18,(1-Overview!$F$9)*'='!Q2032-'='!D2032*'='!O2032,0)</f>
        <v>0</v>
      </c>
      <c r="U2032" s="54">
        <f>IF(D2032&gt;=Overview!$F$18,(1-Overview!$F$9)*'='!Q2032-Overview!$F$18*'='!O2032,0)</f>
        <v>76.30511155762413</v>
      </c>
      <c r="V2032" s="2"/>
      <c r="W2032" s="112">
        <f>G2032/Overview!$F$19</f>
        <v>5.4459436188210262</v>
      </c>
      <c r="X2032" s="60">
        <f>G2032^3*(1+H2032*Overview!$F$38)</f>
        <v>63.087110124853716</v>
      </c>
      <c r="Y2032" s="61">
        <f>G2032^3*Overview!$F$42*(1+Overview!$F$38*H2032)+I2032*Overview!$F$39/Overview!$F$40</f>
        <v>6.4052542748260652</v>
      </c>
    </row>
    <row r="2033" spans="1:25">
      <c r="A2033" s="34">
        <v>2030</v>
      </c>
      <c r="B2033">
        <v>1</v>
      </c>
      <c r="C2033">
        <v>24</v>
      </c>
      <c r="D2033" s="149">
        <f t="shared" si="188"/>
        <v>178.09744310451387</v>
      </c>
      <c r="E2033" s="125">
        <f>B2033/(B2033+Overview!$F$22)</f>
        <v>0.58823529411764708</v>
      </c>
      <c r="F2033" s="118">
        <f>EXP(Overview!$F$21/Overview!$F$5-Overview!$F$21/('='!C2033+273.15))</f>
        <v>1.2060497570954571</v>
      </c>
      <c r="G2033" s="77">
        <f t="shared" si="189"/>
        <v>3.6887150681334773</v>
      </c>
      <c r="H2033" s="115">
        <f t="shared" si="190"/>
        <v>0.58823529411764708</v>
      </c>
      <c r="I2033" s="80">
        <f>IF((A2033-Overview!$F$43)/365=ROUND((A2033-Overview!$F$43)/365,0),I2032*0.05,I2032+U2032)</f>
        <v>16815.966198339087</v>
      </c>
      <c r="J2033" s="70">
        <f>IF(D2033&lt;Overview!$F$16,1,'='!G2033/Overview!$F$26)</f>
        <v>159.68463498413323</v>
      </c>
      <c r="K2033" s="71">
        <f>IF(D2033&lt;Overview!$F$17,'='!G2033/Overview!$F$26,Overview!$F$33)</f>
        <v>9.1428571428571423</v>
      </c>
      <c r="L2033" s="72">
        <f t="shared" si="191"/>
        <v>9.1428571428571423</v>
      </c>
      <c r="M2033" s="81">
        <f>MIN(1,Overview!$F$44*F2033*(G2033-Overview!$F$25)^2+0.2)</f>
        <v>1</v>
      </c>
      <c r="N2033" s="48">
        <f>L2033*F2033*Overview!$F$8</f>
        <v>0.12482270400293095</v>
      </c>
      <c r="O2033" s="48">
        <f>F2033*Overview!$F$6</f>
        <v>2.3686817229354781E-3</v>
      </c>
      <c r="P2033" s="122">
        <f>N2033*(H2033/G2033-(1+Overview!$F$35/'='!G2033)/(Overview!$F$37*Overview!$F$33))/('='!H2033+Overview!$F$36)</f>
        <v>1.4405000143365203E-4</v>
      </c>
      <c r="Q2033" s="128">
        <f>(N2033/G2033-P2033)*H2033*Overview!$F$29*'='!G2033^3</f>
        <v>900.61747299610738</v>
      </c>
      <c r="R2033" s="57">
        <f t="shared" si="186"/>
        <v>0</v>
      </c>
      <c r="S2033" s="58">
        <f t="shared" si="187"/>
        <v>1.7711980361765375E-4</v>
      </c>
      <c r="T2033" s="58">
        <f>IF(D2033&lt;Overview!$F$18,(1-Overview!$F$9)*'='!Q2033-'='!D2033*'='!O2033,0)</f>
        <v>0</v>
      </c>
      <c r="U2033" s="54">
        <f>IF(D2033&gt;=Overview!$F$18,(1-Overview!$F$9)*'='!Q2033-Overview!$F$18*'='!O2033,0)</f>
        <v>76.313115166136527</v>
      </c>
      <c r="V2033" s="2"/>
      <c r="W2033" s="112">
        <f>G2033/Overview!$F$19</f>
        <v>5.4462056225210054</v>
      </c>
      <c r="X2033" s="60">
        <f>G2033^3*(1+H2033*Overview!$F$38)</f>
        <v>63.096215903018738</v>
      </c>
      <c r="Y2033" s="61">
        <f>G2033^3*Overview!$F$42*(1+Overview!$F$38*H2033)+I2033*Overview!$F$39/Overview!$F$40</f>
        <v>6.4093895987995122</v>
      </c>
    </row>
    <row r="2034" spans="1:25">
      <c r="A2034" s="34">
        <v>2031</v>
      </c>
      <c r="B2034">
        <v>1</v>
      </c>
      <c r="C2034">
        <v>24</v>
      </c>
      <c r="D2034" s="149">
        <f t="shared" si="188"/>
        <v>178.09744310451387</v>
      </c>
      <c r="E2034" s="125">
        <f>B2034/(B2034+Overview!$F$22)</f>
        <v>0.58823529411764708</v>
      </c>
      <c r="F2034" s="118">
        <f>EXP(Overview!$F$21/Overview!$F$5-Overview!$F$21/('='!C2034+273.15))</f>
        <v>1.2060497570954571</v>
      </c>
      <c r="G2034" s="77">
        <f t="shared" si="189"/>
        <v>3.6888921879370948</v>
      </c>
      <c r="H2034" s="115">
        <f t="shared" si="190"/>
        <v>0.58823529411764708</v>
      </c>
      <c r="I2034" s="80">
        <f>IF((A2034-Overview!$F$43)/365=ROUND((A2034-Overview!$F$43)/365,0),I2033*0.05,I2033+U2033)</f>
        <v>16892.279313505223</v>
      </c>
      <c r="J2034" s="70">
        <f>IF(D2034&lt;Overview!$F$16,1,'='!G2034/Overview!$F$26)</f>
        <v>159.69230250809935</v>
      </c>
      <c r="K2034" s="71">
        <f>IF(D2034&lt;Overview!$F$17,'='!G2034/Overview!$F$26,Overview!$F$33)</f>
        <v>9.1428571428571423</v>
      </c>
      <c r="L2034" s="72">
        <f t="shared" si="191"/>
        <v>9.1428571428571423</v>
      </c>
      <c r="M2034" s="81">
        <f>MIN(1,Overview!$F$44*F2034*(G2034-Overview!$F$25)^2+0.2)</f>
        <v>1</v>
      </c>
      <c r="N2034" s="48">
        <f>L2034*F2034*Overview!$F$8</f>
        <v>0.12482270400293095</v>
      </c>
      <c r="O2034" s="48">
        <f>F2034*Overview!$F$6</f>
        <v>2.3686817229354781E-3</v>
      </c>
      <c r="P2034" s="122">
        <f>N2034*(H2034/G2034-(1+Overview!$F$35/'='!G2034)/(Overview!$F$37*Overview!$F$33))/('='!H2034+Overview!$F$36)</f>
        <v>1.4377091478021958E-4</v>
      </c>
      <c r="Q2034" s="128">
        <f>(N2034/G2034-P2034)*H2034*Overview!$F$29*'='!G2034^3</f>
        <v>900.71124012025746</v>
      </c>
      <c r="R2034" s="57">
        <f t="shared" si="186"/>
        <v>0</v>
      </c>
      <c r="S2034" s="58">
        <f t="shared" si="187"/>
        <v>1.7678513479510728E-4</v>
      </c>
      <c r="T2034" s="58">
        <f>IF(D2034&lt;Overview!$F$18,(1-Overview!$F$9)*'='!Q2034-'='!D2034*'='!O2034,0)</f>
        <v>0</v>
      </c>
      <c r="U2034" s="54">
        <f>IF(D2034&gt;=Overview!$F$18,(1-Overview!$F$9)*'='!Q2034-Overview!$F$18*'='!O2034,0)</f>
        <v>76.321104125114118</v>
      </c>
      <c r="V2034" s="2"/>
      <c r="W2034" s="112">
        <f>G2034/Overview!$F$19</f>
        <v>5.4464671311635833</v>
      </c>
      <c r="X2034" s="60">
        <f>G2034^3*(1+H2034*Overview!$F$38)</f>
        <v>63.105305349440968</v>
      </c>
      <c r="Y2034" s="61">
        <f>G2034^3*Overview!$F$42*(1+Overview!$F$38*H2034)+I2034*Overview!$F$39/Overview!$F$40</f>
        <v>6.4135238007092772</v>
      </c>
    </row>
    <row r="2035" spans="1:25">
      <c r="A2035" s="34">
        <v>2032</v>
      </c>
      <c r="B2035">
        <v>1</v>
      </c>
      <c r="C2035">
        <v>24</v>
      </c>
      <c r="D2035" s="149">
        <f t="shared" si="188"/>
        <v>178.09744310451387</v>
      </c>
      <c r="E2035" s="125">
        <f>B2035/(B2035+Overview!$F$22)</f>
        <v>0.58823529411764708</v>
      </c>
      <c r="F2035" s="118">
        <f>EXP(Overview!$F$21/Overview!$F$5-Overview!$F$21/('='!C2035+273.15))</f>
        <v>1.2060497570954571</v>
      </c>
      <c r="G2035" s="77">
        <f t="shared" si="189"/>
        <v>3.68906897307189</v>
      </c>
      <c r="H2035" s="115">
        <f t="shared" si="190"/>
        <v>0.58823529411764708</v>
      </c>
      <c r="I2035" s="80">
        <f>IF((A2035-Overview!$F$43)/365=ROUND((A2035-Overview!$F$43)/365,0),I2034*0.05,I2034+U2034)</f>
        <v>16968.600417630336</v>
      </c>
      <c r="J2035" s="70">
        <f>IF(D2035&lt;Overview!$F$16,1,'='!G2035/Overview!$F$26)</f>
        <v>159.69995554423767</v>
      </c>
      <c r="K2035" s="71">
        <f>IF(D2035&lt;Overview!$F$17,'='!G2035/Overview!$F$26,Overview!$F$33)</f>
        <v>9.1428571428571423</v>
      </c>
      <c r="L2035" s="72">
        <f t="shared" si="191"/>
        <v>9.1428571428571423</v>
      </c>
      <c r="M2035" s="81">
        <f>MIN(1,Overview!$F$44*F2035*(G2035-Overview!$F$25)^2+0.2)</f>
        <v>1</v>
      </c>
      <c r="N2035" s="48">
        <f>L2035*F2035*Overview!$F$8</f>
        <v>0.12482270400293095</v>
      </c>
      <c r="O2035" s="48">
        <f>F2035*Overview!$F$6</f>
        <v>2.3686817229354781E-3</v>
      </c>
      <c r="P2035" s="122">
        <f>N2035*(H2035/G2035-(1+Overview!$F$35/'='!G2035)/(Overview!$F$37*Overview!$F$33))/('='!H2035+Overview!$F$36)</f>
        <v>1.434923821856649E-4</v>
      </c>
      <c r="Q2035" s="128">
        <f>(N2035/G2035-P2035)*H2035*Overview!$F$29*'='!G2035^3</f>
        <v>900.80483560552364</v>
      </c>
      <c r="R2035" s="57">
        <f t="shared" si="186"/>
        <v>0</v>
      </c>
      <c r="S2035" s="58">
        <f t="shared" si="187"/>
        <v>1.7645109833110332E-4</v>
      </c>
      <c r="T2035" s="58">
        <f>IF(D2035&lt;Overview!$F$18,(1-Overview!$F$9)*'='!Q2035-'='!D2035*'='!O2035,0)</f>
        <v>0</v>
      </c>
      <c r="U2035" s="54">
        <f>IF(D2035&gt;=Overview!$F$18,(1-Overview!$F$9)*'='!Q2035-Overview!$F$18*'='!O2035,0)</f>
        <v>76.329078460458788</v>
      </c>
      <c r="V2035" s="2"/>
      <c r="W2035" s="112">
        <f>G2035/Overview!$F$19</f>
        <v>5.4467281456841725</v>
      </c>
      <c r="X2035" s="60">
        <f>G2035^3*(1+H2035*Overview!$F$38)</f>
        <v>63.11437849172264</v>
      </c>
      <c r="Y2035" s="61">
        <f>G2035^3*Overview!$F$42*(1+Overview!$F$38*H2035)+I2035*Overview!$F$39/Overview!$F$40</f>
        <v>6.4176568824029738</v>
      </c>
    </row>
    <row r="2036" spans="1:25">
      <c r="A2036" s="34">
        <v>2033</v>
      </c>
      <c r="B2036">
        <v>1</v>
      </c>
      <c r="C2036">
        <v>24</v>
      </c>
      <c r="D2036" s="149">
        <f t="shared" si="188"/>
        <v>178.09744310451387</v>
      </c>
      <c r="E2036" s="125">
        <f>B2036/(B2036+Overview!$F$22)</f>
        <v>0.58823529411764708</v>
      </c>
      <c r="F2036" s="118">
        <f>EXP(Overview!$F$21/Overview!$F$5-Overview!$F$21/('='!C2036+273.15))</f>
        <v>1.2060497570954571</v>
      </c>
      <c r="G2036" s="77">
        <f t="shared" si="189"/>
        <v>3.6892454241702213</v>
      </c>
      <c r="H2036" s="115">
        <f t="shared" si="190"/>
        <v>0.58823529411764708</v>
      </c>
      <c r="I2036" s="80">
        <f>IF((A2036-Overview!$F$43)/365=ROUND((A2036-Overview!$F$43)/365,0),I2035*0.05,I2035+U2035)</f>
        <v>17044.929496090794</v>
      </c>
      <c r="J2036" s="70">
        <f>IF(D2036&lt;Overview!$F$16,1,'='!G2036/Overview!$F$26)</f>
        <v>159.70759411992302</v>
      </c>
      <c r="K2036" s="71">
        <f>IF(D2036&lt;Overview!$F$17,'='!G2036/Overview!$F$26,Overview!$F$33)</f>
        <v>9.1428571428571423</v>
      </c>
      <c r="L2036" s="72">
        <f t="shared" si="191"/>
        <v>9.1428571428571423</v>
      </c>
      <c r="M2036" s="81">
        <f>MIN(1,Overview!$F$44*F2036*(G2036-Overview!$F$25)^2+0.2)</f>
        <v>1</v>
      </c>
      <c r="N2036" s="48">
        <f>L2036*F2036*Overview!$F$8</f>
        <v>0.12482270400293095</v>
      </c>
      <c r="O2036" s="48">
        <f>F2036*Overview!$F$6</f>
        <v>2.3686817229354781E-3</v>
      </c>
      <c r="P2036" s="122">
        <f>N2036*(H2036/G2036-(1+Overview!$F$35/'='!G2036)/(Overview!$F$37*Overview!$F$33))/('='!H2036+Overview!$F$36)</f>
        <v>1.4321440249837191E-4</v>
      </c>
      <c r="Q2036" s="128">
        <f>(N2036/G2036-P2036)*H2036*Overview!$F$29*'='!G2036^3</f>
        <v>900.89825975542271</v>
      </c>
      <c r="R2036" s="57">
        <f t="shared" si="186"/>
        <v>0</v>
      </c>
      <c r="S2036" s="58">
        <f t="shared" si="187"/>
        <v>1.7611769303079697E-4</v>
      </c>
      <c r="T2036" s="58">
        <f>IF(D2036&lt;Overview!$F$18,(1-Overview!$F$9)*'='!Q2036-'='!D2036*'='!O2036,0)</f>
        <v>0</v>
      </c>
      <c r="U2036" s="54">
        <f>IF(D2036&gt;=Overview!$F$18,(1-Overview!$F$9)*'='!Q2036-Overview!$F$18*'='!O2036,0)</f>
        <v>76.3370381980302</v>
      </c>
      <c r="V2036" s="2"/>
      <c r="W2036" s="112">
        <f>G2036/Overview!$F$19</f>
        <v>5.44698866701642</v>
      </c>
      <c r="X2036" s="60">
        <f>G2036^3*(1+H2036*Overview!$F$38)</f>
        <v>63.123435357425862</v>
      </c>
      <c r="Y2036" s="61">
        <f>G2036^3*Overview!$F$42*(1+Overview!$F$38*H2036)+I2036*Overview!$F$39/Overview!$F$40</f>
        <v>6.4217888457257279</v>
      </c>
    </row>
    <row r="2037" spans="1:25">
      <c r="A2037" s="34">
        <v>2034</v>
      </c>
      <c r="B2037">
        <v>1</v>
      </c>
      <c r="C2037">
        <v>24</v>
      </c>
      <c r="D2037" s="149">
        <f t="shared" si="188"/>
        <v>178.09744310451387</v>
      </c>
      <c r="E2037" s="125">
        <f>B2037/(B2037+Overview!$F$22)</f>
        <v>0.58823529411764708</v>
      </c>
      <c r="F2037" s="118">
        <f>EXP(Overview!$F$21/Overview!$F$5-Overview!$F$21/('='!C2037+273.15))</f>
        <v>1.2060497570954571</v>
      </c>
      <c r="G2037" s="77">
        <f t="shared" si="189"/>
        <v>3.6894215418632519</v>
      </c>
      <c r="H2037" s="115">
        <f t="shared" si="190"/>
        <v>0.58823529411764708</v>
      </c>
      <c r="I2037" s="80">
        <f>IF((A2037-Overview!$F$43)/365=ROUND((A2037-Overview!$F$43)/365,0),I2036*0.05,I2036+U2036)</f>
        <v>17121.266534288825</v>
      </c>
      <c r="J2037" s="70">
        <f>IF(D2037&lt;Overview!$F$16,1,'='!G2037/Overview!$F$26)</f>
        <v>159.71521826247843</v>
      </c>
      <c r="K2037" s="71">
        <f>IF(D2037&lt;Overview!$F$17,'='!G2037/Overview!$F$26,Overview!$F$33)</f>
        <v>9.1428571428571423</v>
      </c>
      <c r="L2037" s="72">
        <f t="shared" si="191"/>
        <v>9.1428571428571423</v>
      </c>
      <c r="M2037" s="81">
        <f>MIN(1,Overview!$F$44*F2037*(G2037-Overview!$F$25)^2+0.2)</f>
        <v>1</v>
      </c>
      <c r="N2037" s="48">
        <f>L2037*F2037*Overview!$F$8</f>
        <v>0.12482270400293095</v>
      </c>
      <c r="O2037" s="48">
        <f>F2037*Overview!$F$6</f>
        <v>2.3686817229354781E-3</v>
      </c>
      <c r="P2037" s="122">
        <f>N2037*(H2037/G2037-(1+Overview!$F$35/'='!G2037)/(Overview!$F$37*Overview!$F$33))/('='!H2037+Overview!$F$36)</f>
        <v>1.4293697456931756E-4</v>
      </c>
      <c r="Q2037" s="128">
        <f>(N2037/G2037-P2037)*H2037*Overview!$F$29*'='!G2037^3</f>
        <v>900.9915128729757</v>
      </c>
      <c r="R2037" s="57">
        <f t="shared" si="186"/>
        <v>0</v>
      </c>
      <c r="S2037" s="58">
        <f t="shared" si="187"/>
        <v>1.7578491770160002E-4</v>
      </c>
      <c r="T2037" s="58">
        <f>IF(D2037&lt;Overview!$F$18,(1-Overview!$F$9)*'='!Q2037-'='!D2037*'='!O2037,0)</f>
        <v>0</v>
      </c>
      <c r="U2037" s="54">
        <f>IF(D2037&gt;=Overview!$F$18,(1-Overview!$F$9)*'='!Q2037-Overview!$F$18*'='!O2037,0)</f>
        <v>76.34498336364571</v>
      </c>
      <c r="V2037" s="2"/>
      <c r="W2037" s="112">
        <f>G2037/Overview!$F$19</f>
        <v>5.4472486960922071</v>
      </c>
      <c r="X2037" s="60">
        <f>G2037^3*(1+H2037*Overview!$F$38)</f>
        <v>63.132475974072641</v>
      </c>
      <c r="Y2037" s="61">
        <f>G2037^3*Overview!$F$42*(1+Overview!$F$38*H2037)+I2037*Overview!$F$39/Overview!$F$40</f>
        <v>6.4259196925201794</v>
      </c>
    </row>
    <row r="2038" spans="1:25">
      <c r="A2038" s="34">
        <v>2035</v>
      </c>
      <c r="B2038">
        <v>1</v>
      </c>
      <c r="C2038">
        <v>24</v>
      </c>
      <c r="D2038" s="149">
        <f t="shared" si="188"/>
        <v>178.09744310451387</v>
      </c>
      <c r="E2038" s="125">
        <f>B2038/(B2038+Overview!$F$22)</f>
        <v>0.58823529411764708</v>
      </c>
      <c r="F2038" s="118">
        <f>EXP(Overview!$F$21/Overview!$F$5-Overview!$F$21/('='!C2038+273.15))</f>
        <v>1.2060497570954571</v>
      </c>
      <c r="G2038" s="77">
        <f t="shared" si="189"/>
        <v>3.6895973267809534</v>
      </c>
      <c r="H2038" s="115">
        <f t="shared" si="190"/>
        <v>0.58823529411764708</v>
      </c>
      <c r="I2038" s="80">
        <f>IF((A2038-Overview!$F$43)/365=ROUND((A2038-Overview!$F$43)/365,0),I2037*0.05,I2037+U2037)</f>
        <v>17197.611517652469</v>
      </c>
      <c r="J2038" s="70">
        <f>IF(D2038&lt;Overview!$F$16,1,'='!G2038/Overview!$F$26)</f>
        <v>159.72282799917548</v>
      </c>
      <c r="K2038" s="71">
        <f>IF(D2038&lt;Overview!$F$17,'='!G2038/Overview!$F$26,Overview!$F$33)</f>
        <v>9.1428571428571423</v>
      </c>
      <c r="L2038" s="72">
        <f t="shared" si="191"/>
        <v>9.1428571428571423</v>
      </c>
      <c r="M2038" s="81">
        <f>MIN(1,Overview!$F$44*F2038*(G2038-Overview!$F$25)^2+0.2)</f>
        <v>1</v>
      </c>
      <c r="N2038" s="48">
        <f>L2038*F2038*Overview!$F$8</f>
        <v>0.12482270400293095</v>
      </c>
      <c r="O2038" s="48">
        <f>F2038*Overview!$F$6</f>
        <v>2.3686817229354781E-3</v>
      </c>
      <c r="P2038" s="122">
        <f>N2038*(H2038/G2038-(1+Overview!$F$35/'='!G2038)/(Overview!$F$37*Overview!$F$33))/('='!H2038+Overview!$F$36)</f>
        <v>1.4266009725206775E-4</v>
      </c>
      <c r="Q2038" s="128">
        <f>(N2038/G2038-P2038)*H2038*Overview!$F$29*'='!G2038^3</f>
        <v>901.08459526070931</v>
      </c>
      <c r="R2038" s="57">
        <f t="shared" si="186"/>
        <v>0</v>
      </c>
      <c r="S2038" s="58">
        <f t="shared" si="187"/>
        <v>1.7545277115318001E-4</v>
      </c>
      <c r="T2038" s="58">
        <f>IF(D2038&lt;Overview!$F$18,(1-Overview!$F$9)*'='!Q2038-'='!D2038*'='!O2038,0)</f>
        <v>0</v>
      </c>
      <c r="U2038" s="54">
        <f>IF(D2038&gt;=Overview!$F$18,(1-Overview!$F$9)*'='!Q2038-Overview!$F$18*'='!O2038,0)</f>
        <v>76.352913983080612</v>
      </c>
      <c r="V2038" s="2"/>
      <c r="W2038" s="112">
        <f>G2038/Overview!$F$19</f>
        <v>5.4475082338416554</v>
      </c>
      <c r="X2038" s="60">
        <f>G2038^3*(1+H2038*Overview!$F$38)</f>
        <v>63.141500369145035</v>
      </c>
      <c r="Y2038" s="61">
        <f>G2038^3*Overview!$F$42*(1+Overview!$F$38*H2038)+I2038*Overview!$F$39/Overview!$F$40</f>
        <v>6.4300494246264961</v>
      </c>
    </row>
    <row r="2039" spans="1:25">
      <c r="A2039" s="34">
        <v>2036</v>
      </c>
      <c r="B2039">
        <v>1</v>
      </c>
      <c r="C2039">
        <v>24</v>
      </c>
      <c r="D2039" s="149">
        <f t="shared" si="188"/>
        <v>178.09744310451387</v>
      </c>
      <c r="E2039" s="125">
        <f>B2039/(B2039+Overview!$F$22)</f>
        <v>0.58823529411764708</v>
      </c>
      <c r="F2039" s="118">
        <f>EXP(Overview!$F$21/Overview!$F$5-Overview!$F$21/('='!C2039+273.15))</f>
        <v>1.2060497570954571</v>
      </c>
      <c r="G2039" s="77">
        <f t="shared" si="189"/>
        <v>3.6897727795521065</v>
      </c>
      <c r="H2039" s="115">
        <f t="shared" si="190"/>
        <v>0.58823529411764708</v>
      </c>
      <c r="I2039" s="80">
        <f>IF((A2039-Overview!$F$43)/365=ROUND((A2039-Overview!$F$43)/365,0),I2038*0.05,I2038+U2038)</f>
        <v>17273.964431635548</v>
      </c>
      <c r="J2039" s="70">
        <f>IF(D2039&lt;Overview!$F$16,1,'='!G2039/Overview!$F$26)</f>
        <v>159.73042335723406</v>
      </c>
      <c r="K2039" s="71">
        <f>IF(D2039&lt;Overview!$F$17,'='!G2039/Overview!$F$26,Overview!$F$33)</f>
        <v>9.1428571428571423</v>
      </c>
      <c r="L2039" s="72">
        <f t="shared" si="191"/>
        <v>9.1428571428571423</v>
      </c>
      <c r="M2039" s="81">
        <f>MIN(1,Overview!$F$44*F2039*(G2039-Overview!$F$25)^2+0.2)</f>
        <v>1</v>
      </c>
      <c r="N2039" s="48">
        <f>L2039*F2039*Overview!$F$8</f>
        <v>0.12482270400293095</v>
      </c>
      <c r="O2039" s="48">
        <f>F2039*Overview!$F$6</f>
        <v>2.3686817229354781E-3</v>
      </c>
      <c r="P2039" s="122">
        <f>N2039*(H2039/G2039-(1+Overview!$F$35/'='!G2039)/(Overview!$F$37*Overview!$F$33))/('='!H2039+Overview!$F$36)</f>
        <v>1.42383769402767E-4</v>
      </c>
      <c r="Q2039" s="128">
        <f>(N2039/G2039-P2039)*H2039*Overview!$F$29*'='!G2039^3</f>
        <v>901.17750722065557</v>
      </c>
      <c r="R2039" s="57">
        <f t="shared" si="186"/>
        <v>0</v>
      </c>
      <c r="S2039" s="58">
        <f t="shared" si="187"/>
        <v>1.7512125219745127E-4</v>
      </c>
      <c r="T2039" s="58">
        <f>IF(D2039&lt;Overview!$F$18,(1-Overview!$F$9)*'='!Q2039-'='!D2039*'='!O2039,0)</f>
        <v>0</v>
      </c>
      <c r="U2039" s="54">
        <f>IF(D2039&gt;=Overview!$F$18,(1-Overview!$F$9)*'='!Q2039-Overview!$F$18*'='!O2039,0)</f>
        <v>76.360830082068034</v>
      </c>
      <c r="V2039" s="2"/>
      <c r="W2039" s="112">
        <f>G2039/Overview!$F$19</f>
        <v>5.447767281193129</v>
      </c>
      <c r="X2039" s="60">
        <f>G2039^3*(1+H2039*Overview!$F$38)</f>
        <v>63.150508570085023</v>
      </c>
      <c r="Y2039" s="61">
        <f>G2039^3*Overview!$F$42*(1+Overview!$F$38*H2039)+I2039*Overview!$F$39/Overview!$F$40</f>
        <v>6.4341780438823601</v>
      </c>
    </row>
    <row r="2040" spans="1:25">
      <c r="A2040" s="34">
        <v>2037</v>
      </c>
      <c r="B2040">
        <v>1</v>
      </c>
      <c r="C2040">
        <v>24</v>
      </c>
      <c r="D2040" s="149">
        <f t="shared" si="188"/>
        <v>178.09744310451387</v>
      </c>
      <c r="E2040" s="125">
        <f>B2040/(B2040+Overview!$F$22)</f>
        <v>0.58823529411764708</v>
      </c>
      <c r="F2040" s="118">
        <f>EXP(Overview!$F$21/Overview!$F$5-Overview!$F$21/('='!C2040+273.15))</f>
        <v>1.2060497570954571</v>
      </c>
      <c r="G2040" s="77">
        <f t="shared" si="189"/>
        <v>3.6899479008043041</v>
      </c>
      <c r="H2040" s="115">
        <f t="shared" si="190"/>
        <v>0.58823529411764708</v>
      </c>
      <c r="I2040" s="80">
        <f>IF((A2040-Overview!$F$43)/365=ROUND((A2040-Overview!$F$43)/365,0),I2039*0.05,I2039+U2039)</f>
        <v>17350.325261717615</v>
      </c>
      <c r="J2040" s="70">
        <f>IF(D2040&lt;Overview!$F$16,1,'='!G2040/Overview!$F$26)</f>
        <v>159.73800436382268</v>
      </c>
      <c r="K2040" s="71">
        <f>IF(D2040&lt;Overview!$F$17,'='!G2040/Overview!$F$26,Overview!$F$33)</f>
        <v>9.1428571428571423</v>
      </c>
      <c r="L2040" s="72">
        <f t="shared" si="191"/>
        <v>9.1428571428571423</v>
      </c>
      <c r="M2040" s="81">
        <f>MIN(1,Overview!$F$44*F2040*(G2040-Overview!$F$25)^2+0.2)</f>
        <v>1</v>
      </c>
      <c r="N2040" s="48">
        <f>L2040*F2040*Overview!$F$8</f>
        <v>0.12482270400293095</v>
      </c>
      <c r="O2040" s="48">
        <f>F2040*Overview!$F$6</f>
        <v>2.3686817229354781E-3</v>
      </c>
      <c r="P2040" s="122">
        <f>N2040*(H2040/G2040-(1+Overview!$F$35/'='!G2040)/(Overview!$F$37*Overview!$F$33))/('='!H2040+Overview!$F$36)</f>
        <v>1.4210798988013458E-4</v>
      </c>
      <c r="Q2040" s="128">
        <f>(N2040/G2040-P2040)*H2040*Overview!$F$29*'='!G2040^3</f>
        <v>901.27024905435292</v>
      </c>
      <c r="R2040" s="57">
        <f t="shared" si="186"/>
        <v>0</v>
      </c>
      <c r="S2040" s="58">
        <f t="shared" si="187"/>
        <v>1.7479035964857394E-4</v>
      </c>
      <c r="T2040" s="58">
        <f>IF(D2040&lt;Overview!$F$18,(1-Overview!$F$9)*'='!Q2040-'='!D2040*'='!O2040,0)</f>
        <v>0</v>
      </c>
      <c r="U2040" s="54">
        <f>IF(D2040&gt;=Overview!$F$18,(1-Overview!$F$9)*'='!Q2040-Overview!$F$18*'='!O2040,0)</f>
        <v>76.368731686299043</v>
      </c>
      <c r="V2040" s="2"/>
      <c r="W2040" s="112">
        <f>G2040/Overview!$F$19</f>
        <v>5.4480258390732379</v>
      </c>
      <c r="X2040" s="60">
        <f>G2040^3*(1+H2040*Overview!$F$38)</f>
        <v>63.159500604294685</v>
      </c>
      <c r="Y2040" s="61">
        <f>G2040^3*Overview!$F$42*(1+Overview!$F$38*H2040)+I2040*Overview!$F$39/Overview!$F$40</f>
        <v>6.4383055521229773</v>
      </c>
    </row>
    <row r="2041" spans="1:25">
      <c r="A2041" s="34">
        <v>2038</v>
      </c>
      <c r="B2041">
        <v>1</v>
      </c>
      <c r="C2041">
        <v>24</v>
      </c>
      <c r="D2041" s="149">
        <f t="shared" si="188"/>
        <v>178.09744310451387</v>
      </c>
      <c r="E2041" s="125">
        <f>B2041/(B2041+Overview!$F$22)</f>
        <v>0.58823529411764708</v>
      </c>
      <c r="F2041" s="118">
        <f>EXP(Overview!$F$21/Overview!$F$5-Overview!$F$21/('='!C2041+273.15))</f>
        <v>1.2060497570954571</v>
      </c>
      <c r="G2041" s="77">
        <f t="shared" si="189"/>
        <v>3.6901226911639529</v>
      </c>
      <c r="H2041" s="115">
        <f t="shared" si="190"/>
        <v>0.58823529411764708</v>
      </c>
      <c r="I2041" s="80">
        <f>IF((A2041-Overview!$F$43)/365=ROUND((A2041-Overview!$F$43)/365,0),I2040*0.05,I2040+U2040)</f>
        <v>17426.693993403915</v>
      </c>
      <c r="J2041" s="70">
        <f>IF(D2041&lt;Overview!$F$16,1,'='!G2041/Overview!$F$26)</f>
        <v>159.74557104605859</v>
      </c>
      <c r="K2041" s="71">
        <f>IF(D2041&lt;Overview!$F$17,'='!G2041/Overview!$F$26,Overview!$F$33)</f>
        <v>9.1428571428571423</v>
      </c>
      <c r="L2041" s="72">
        <f t="shared" si="191"/>
        <v>9.1428571428571423</v>
      </c>
      <c r="M2041" s="81">
        <f>MIN(1,Overview!$F$44*F2041*(G2041-Overview!$F$25)^2+0.2)</f>
        <v>1</v>
      </c>
      <c r="N2041" s="48">
        <f>L2041*F2041*Overview!$F$8</f>
        <v>0.12482270400293095</v>
      </c>
      <c r="O2041" s="48">
        <f>F2041*Overview!$F$6</f>
        <v>2.3686817229354781E-3</v>
      </c>
      <c r="P2041" s="122">
        <f>N2041*(H2041/G2041-(1+Overview!$F$35/'='!G2041)/(Overview!$F$37*Overview!$F$33))/('='!H2041+Overview!$F$36)</f>
        <v>1.4183275754545751E-4</v>
      </c>
      <c r="Q2041" s="128">
        <f>(N2041/G2041-P2041)*H2041*Overview!$F$29*'='!G2041^3</f>
        <v>901.36282106284693</v>
      </c>
      <c r="R2041" s="57">
        <f t="shared" si="186"/>
        <v>0</v>
      </c>
      <c r="S2041" s="58">
        <f t="shared" si="187"/>
        <v>1.7446009232294937E-4</v>
      </c>
      <c r="T2041" s="58">
        <f>IF(D2041&lt;Overview!$F$18,(1-Overview!$F$9)*'='!Q2041-'='!D2041*'='!O2041,0)</f>
        <v>0</v>
      </c>
      <c r="U2041" s="54">
        <f>IF(D2041&gt;=Overview!$F$18,(1-Overview!$F$9)*'='!Q2041-Overview!$F$18*'='!O2041,0)</f>
        <v>76.376618821422738</v>
      </c>
      <c r="V2041" s="2"/>
      <c r="W2041" s="112">
        <f>G2041/Overview!$F$19</f>
        <v>5.4482839084068404</v>
      </c>
      <c r="X2041" s="60">
        <f>G2041^3*(1+H2041*Overview!$F$38)</f>
        <v>63.168476499136098</v>
      </c>
      <c r="Y2041" s="61">
        <f>G2041^3*Overview!$F$42*(1+Overview!$F$38*H2041)+I2041*Overview!$F$39/Overview!$F$40</f>
        <v>6.4424319511810726</v>
      </c>
    </row>
    <row r="2042" spans="1:25">
      <c r="A2042" s="34">
        <v>2039</v>
      </c>
      <c r="B2042">
        <v>1</v>
      </c>
      <c r="C2042">
        <v>24</v>
      </c>
      <c r="D2042" s="149">
        <f t="shared" si="188"/>
        <v>178.09744310451387</v>
      </c>
      <c r="E2042" s="125">
        <f>B2042/(B2042+Overview!$F$22)</f>
        <v>0.58823529411764708</v>
      </c>
      <c r="F2042" s="118">
        <f>EXP(Overview!$F$21/Overview!$F$5-Overview!$F$21/('='!C2042+273.15))</f>
        <v>1.2060497570954571</v>
      </c>
      <c r="G2042" s="77">
        <f t="shared" si="189"/>
        <v>3.6902971512562757</v>
      </c>
      <c r="H2042" s="115">
        <f t="shared" si="190"/>
        <v>0.58823529411764708</v>
      </c>
      <c r="I2042" s="80">
        <f>IF((A2042-Overview!$F$43)/365=ROUND((A2042-Overview!$F$43)/365,0),I2041*0.05,I2041+U2041)</f>
        <v>17503.070612225336</v>
      </c>
      <c r="J2042" s="70">
        <f>IF(D2042&lt;Overview!$F$16,1,'='!G2042/Overview!$F$26)</f>
        <v>159.75312343100762</v>
      </c>
      <c r="K2042" s="71">
        <f>IF(D2042&lt;Overview!$F$17,'='!G2042/Overview!$F$26,Overview!$F$33)</f>
        <v>9.1428571428571423</v>
      </c>
      <c r="L2042" s="72">
        <f t="shared" si="191"/>
        <v>9.1428571428571423</v>
      </c>
      <c r="M2042" s="81">
        <f>MIN(1,Overview!$F$44*F2042*(G2042-Overview!$F$25)^2+0.2)</f>
        <v>1</v>
      </c>
      <c r="N2042" s="48">
        <f>L2042*F2042*Overview!$F$8</f>
        <v>0.12482270400293095</v>
      </c>
      <c r="O2042" s="48">
        <f>F2042*Overview!$F$6</f>
        <v>2.3686817229354781E-3</v>
      </c>
      <c r="P2042" s="122">
        <f>N2042*(H2042/G2042-(1+Overview!$F$35/'='!G2042)/(Overview!$F$37*Overview!$F$33))/('='!H2042+Overview!$F$36)</f>
        <v>1.415580712625832E-4</v>
      </c>
      <c r="Q2042" s="128">
        <f>(N2042/G2042-P2042)*H2042*Overview!$F$29*'='!G2042^3</f>
        <v>901.45522354669072</v>
      </c>
      <c r="R2042" s="57">
        <f t="shared" si="186"/>
        <v>0</v>
      </c>
      <c r="S2042" s="58">
        <f t="shared" si="187"/>
        <v>1.7413044903921455E-4</v>
      </c>
      <c r="T2042" s="58">
        <f>IF(D2042&lt;Overview!$F$18,(1-Overview!$F$9)*'='!Q2042-'='!D2042*'='!O2042,0)</f>
        <v>0</v>
      </c>
      <c r="U2042" s="54">
        <f>IF(D2042&gt;=Overview!$F$18,(1-Overview!$F$9)*'='!Q2042-Overview!$F$18*'='!O2042,0)</f>
        <v>76.384491513046228</v>
      </c>
      <c r="V2042" s="2"/>
      <c r="W2042" s="112">
        <f>G2042/Overview!$F$19</f>
        <v>5.4485414901170461</v>
      </c>
      <c r="X2042" s="60">
        <f>G2042^3*(1+H2042*Overview!$F$38)</f>
        <v>63.177436281931456</v>
      </c>
      <c r="Y2042" s="61">
        <f>G2042^3*Overview!$F$42*(1+Overview!$F$38*H2042)+I2042*Overview!$F$39/Overview!$F$40</f>
        <v>6.4465572428868949</v>
      </c>
    </row>
    <row r="2043" spans="1:25">
      <c r="A2043" s="34">
        <v>2040</v>
      </c>
      <c r="B2043">
        <v>1</v>
      </c>
      <c r="C2043">
        <v>24</v>
      </c>
      <c r="D2043" s="149">
        <f t="shared" si="188"/>
        <v>178.09744310451387</v>
      </c>
      <c r="E2043" s="125">
        <f>B2043/(B2043+Overview!$F$22)</f>
        <v>0.58823529411764708</v>
      </c>
      <c r="F2043" s="118">
        <f>EXP(Overview!$F$21/Overview!$F$5-Overview!$F$21/('='!C2043+273.15))</f>
        <v>1.2060497570954571</v>
      </c>
      <c r="G2043" s="77">
        <f t="shared" si="189"/>
        <v>3.6904712817053147</v>
      </c>
      <c r="H2043" s="115">
        <f t="shared" si="190"/>
        <v>0.58823529411764708</v>
      </c>
      <c r="I2043" s="80">
        <f>IF((A2043-Overview!$F$43)/365=ROUND((A2043-Overview!$F$43)/365,0),I2042*0.05,I2042+U2042)</f>
        <v>17579.455103738383</v>
      </c>
      <c r="J2043" s="70">
        <f>IF(D2043&lt;Overview!$F$16,1,'='!G2043/Overview!$F$26)</f>
        <v>159.76066154568463</v>
      </c>
      <c r="K2043" s="71">
        <f>IF(D2043&lt;Overview!$F$17,'='!G2043/Overview!$F$26,Overview!$F$33)</f>
        <v>9.1428571428571423</v>
      </c>
      <c r="L2043" s="72">
        <f t="shared" si="191"/>
        <v>9.1428571428571423</v>
      </c>
      <c r="M2043" s="81">
        <f>MIN(1,Overview!$F$44*F2043*(G2043-Overview!$F$25)^2+0.2)</f>
        <v>1</v>
      </c>
      <c r="N2043" s="48">
        <f>L2043*F2043*Overview!$F$8</f>
        <v>0.12482270400293095</v>
      </c>
      <c r="O2043" s="48">
        <f>F2043*Overview!$F$6</f>
        <v>2.3686817229354781E-3</v>
      </c>
      <c r="P2043" s="122">
        <f>N2043*(H2043/G2043-(1+Overview!$F$35/'='!G2043)/(Overview!$F$37*Overview!$F$33))/('='!H2043+Overview!$F$36)</f>
        <v>1.4128392989791371E-4</v>
      </c>
      <c r="Q2043" s="128">
        <f>(N2043/G2043-P2043)*H2043*Overview!$F$29*'='!G2043^3</f>
        <v>901.54745680594601</v>
      </c>
      <c r="R2043" s="57">
        <f t="shared" si="186"/>
        <v>0</v>
      </c>
      <c r="S2043" s="58">
        <f t="shared" si="187"/>
        <v>1.7380142861823914E-4</v>
      </c>
      <c r="T2043" s="58">
        <f>IF(D2043&lt;Overview!$F$18,(1-Overview!$F$9)*'='!Q2043-'='!D2043*'='!O2043,0)</f>
        <v>0</v>
      </c>
      <c r="U2043" s="54">
        <f>IF(D2043&gt;=Overview!$F$18,(1-Overview!$F$9)*'='!Q2043-Overview!$F$18*'='!O2043,0)</f>
        <v>76.392349786734783</v>
      </c>
      <c r="V2043" s="2"/>
      <c r="W2043" s="112">
        <f>G2043/Overview!$F$19</f>
        <v>5.4487985851252247</v>
      </c>
      <c r="X2043" s="60">
        <f>G2043^3*(1+H2043*Overview!$F$38)</f>
        <v>63.186379979963107</v>
      </c>
      <c r="Y2043" s="61">
        <f>G2043^3*Overview!$F$42*(1+Overview!$F$38*H2043)+I2043*Overview!$F$39/Overview!$F$40</f>
        <v>6.4506814290682195</v>
      </c>
    </row>
    <row r="2044" spans="1:25">
      <c r="A2044" s="34">
        <v>2041</v>
      </c>
      <c r="B2044">
        <v>1</v>
      </c>
      <c r="C2044">
        <v>24</v>
      </c>
      <c r="D2044" s="149">
        <f t="shared" si="188"/>
        <v>178.09744310451387</v>
      </c>
      <c r="E2044" s="125">
        <f>B2044/(B2044+Overview!$F$22)</f>
        <v>0.58823529411764708</v>
      </c>
      <c r="F2044" s="118">
        <f>EXP(Overview!$F$21/Overview!$F$5-Overview!$F$21/('='!C2044+273.15))</f>
        <v>1.2060497570954571</v>
      </c>
      <c r="G2044" s="77">
        <f t="shared" si="189"/>
        <v>3.690645083133933</v>
      </c>
      <c r="H2044" s="115">
        <f t="shared" si="190"/>
        <v>0.58823529411764708</v>
      </c>
      <c r="I2044" s="80">
        <f>IF((A2044-Overview!$F$43)/365=ROUND((A2044-Overview!$F$43)/365,0),I2043*0.05,I2043+U2043)</f>
        <v>17655.847453525119</v>
      </c>
      <c r="J2044" s="70">
        <f>IF(D2044&lt;Overview!$F$16,1,'='!G2044/Overview!$F$26)</f>
        <v>159.76818541705339</v>
      </c>
      <c r="K2044" s="71">
        <f>IF(D2044&lt;Overview!$F$17,'='!G2044/Overview!$F$26,Overview!$F$33)</f>
        <v>9.1428571428571423</v>
      </c>
      <c r="L2044" s="72">
        <f t="shared" si="191"/>
        <v>9.1428571428571423</v>
      </c>
      <c r="M2044" s="81">
        <f>MIN(1,Overview!$F$44*F2044*(G2044-Overview!$F$25)^2+0.2)</f>
        <v>1</v>
      </c>
      <c r="N2044" s="48">
        <f>L2044*F2044*Overview!$F$8</f>
        <v>0.12482270400293095</v>
      </c>
      <c r="O2044" s="48">
        <f>F2044*Overview!$F$6</f>
        <v>2.3686817229354781E-3</v>
      </c>
      <c r="P2044" s="122">
        <f>N2044*(H2044/G2044-(1+Overview!$F$35/'='!G2044)/(Overview!$F$37*Overview!$F$33))/('='!H2044+Overview!$F$36)</f>
        <v>1.410103323203994E-4</v>
      </c>
      <c r="Q2044" s="128">
        <f>(N2044/G2044-P2044)*H2044*Overview!$F$29*'='!G2044^3</f>
        <v>901.63952114018332</v>
      </c>
      <c r="R2044" s="57">
        <f t="shared" si="186"/>
        <v>0</v>
      </c>
      <c r="S2044" s="58">
        <f t="shared" si="187"/>
        <v>1.7347302988312131E-4</v>
      </c>
      <c r="T2044" s="58">
        <f>IF(D2044&lt;Overview!$F$18,(1-Overview!$F$9)*'='!Q2044-'='!D2044*'='!O2044,0)</f>
        <v>0</v>
      </c>
      <c r="U2044" s="54">
        <f>IF(D2044&gt;=Overview!$F$18,(1-Overview!$F$9)*'='!Q2044-Overview!$F$18*'='!O2044,0)</f>
        <v>76.400193668011795</v>
      </c>
      <c r="V2044" s="2"/>
      <c r="W2044" s="112">
        <f>G2044/Overview!$F$19</f>
        <v>5.4490551943510006</v>
      </c>
      <c r="X2044" s="60">
        <f>G2044^3*(1+H2044*Overview!$F$38)</f>
        <v>63.195307620473542</v>
      </c>
      <c r="Y2044" s="61">
        <f>G2044^3*Overview!$F$42*(1+Overview!$F$38*H2044)+I2044*Overview!$F$39/Overview!$F$40</f>
        <v>6.4548045115503472</v>
      </c>
    </row>
    <row r="2045" spans="1:25">
      <c r="A2045" s="34">
        <v>2042</v>
      </c>
      <c r="B2045">
        <v>1</v>
      </c>
      <c r="C2045">
        <v>24</v>
      </c>
      <c r="D2045" s="149">
        <f t="shared" si="188"/>
        <v>178.09744310451387</v>
      </c>
      <c r="E2045" s="125">
        <f>B2045/(B2045+Overview!$F$22)</f>
        <v>0.58823529411764708</v>
      </c>
      <c r="F2045" s="118">
        <f>EXP(Overview!$F$21/Overview!$F$5-Overview!$F$21/('='!C2045+273.15))</f>
        <v>1.2060497570954571</v>
      </c>
      <c r="G2045" s="77">
        <f t="shared" si="189"/>
        <v>3.690818556163816</v>
      </c>
      <c r="H2045" s="115">
        <f t="shared" si="190"/>
        <v>0.58823529411764708</v>
      </c>
      <c r="I2045" s="80">
        <f>IF((A2045-Overview!$F$43)/365=ROUND((A2045-Overview!$F$43)/365,0),I2044*0.05,I2044+U2044)</f>
        <v>17732.24764719313</v>
      </c>
      <c r="J2045" s="70">
        <f>IF(D2045&lt;Overview!$F$16,1,'='!G2045/Overview!$F$26)</f>
        <v>159.77569507202668</v>
      </c>
      <c r="K2045" s="71">
        <f>IF(D2045&lt;Overview!$F$17,'='!G2045/Overview!$F$26,Overview!$F$33)</f>
        <v>9.1428571428571423</v>
      </c>
      <c r="L2045" s="72">
        <f t="shared" si="191"/>
        <v>9.1428571428571423</v>
      </c>
      <c r="M2045" s="81">
        <f>MIN(1,Overview!$F$44*F2045*(G2045-Overview!$F$25)^2+0.2)</f>
        <v>1</v>
      </c>
      <c r="N2045" s="48">
        <f>L2045*F2045*Overview!$F$8</f>
        <v>0.12482270400293095</v>
      </c>
      <c r="O2045" s="48">
        <f>F2045*Overview!$F$6</f>
        <v>2.3686817229354781E-3</v>
      </c>
      <c r="P2045" s="122">
        <f>N2045*(H2045/G2045-(1+Overview!$F$35/'='!G2045)/(Overview!$F$37*Overview!$F$33))/('='!H2045+Overview!$F$36)</f>
        <v>1.4073727740153096E-4</v>
      </c>
      <c r="Q2045" s="128">
        <f>(N2045/G2045-P2045)*H2045*Overview!$F$29*'='!G2045^3</f>
        <v>901.73141684848235</v>
      </c>
      <c r="R2045" s="57">
        <f t="shared" si="186"/>
        <v>0</v>
      </c>
      <c r="S2045" s="58">
        <f t="shared" si="187"/>
        <v>1.7314525165918165E-4</v>
      </c>
      <c r="T2045" s="58">
        <f>IF(D2045&lt;Overview!$F$18,(1-Overview!$F$9)*'='!Q2045-'='!D2045*'='!O2045,0)</f>
        <v>0</v>
      </c>
      <c r="U2045" s="54">
        <f>IF(D2045&gt;=Overview!$F$18,(1-Overview!$F$9)*'='!Q2045-Overview!$F$18*'='!O2045,0)</f>
        <v>76.408023182358875</v>
      </c>
      <c r="V2045" s="2"/>
      <c r="W2045" s="112">
        <f>G2045/Overview!$F$19</f>
        <v>5.4493113187122635</v>
      </c>
      <c r="X2045" s="60">
        <f>G2045^3*(1+H2045*Overview!$F$38)</f>
        <v>63.204219230665437</v>
      </c>
      <c r="Y2045" s="61">
        <f>G2045^3*Overview!$F$42*(1+Overview!$F$38*H2045)+I2045*Overview!$F$39/Overview!$F$40</f>
        <v>6.4589264921560998</v>
      </c>
    </row>
    <row r="2046" spans="1:25">
      <c r="A2046" s="34">
        <v>2043</v>
      </c>
      <c r="B2046">
        <v>1</v>
      </c>
      <c r="C2046">
        <v>24</v>
      </c>
      <c r="D2046" s="149">
        <f t="shared" si="188"/>
        <v>178.09744310451387</v>
      </c>
      <c r="E2046" s="125">
        <f>B2046/(B2046+Overview!$F$22)</f>
        <v>0.58823529411764708</v>
      </c>
      <c r="F2046" s="118">
        <f>EXP(Overview!$F$21/Overview!$F$5-Overview!$F$21/('='!C2046+273.15))</f>
        <v>1.2060497570954571</v>
      </c>
      <c r="G2046" s="77">
        <f t="shared" si="189"/>
        <v>3.6909917014154754</v>
      </c>
      <c r="H2046" s="115">
        <f t="shared" si="190"/>
        <v>0.58823529411764708</v>
      </c>
      <c r="I2046" s="80">
        <f>IF((A2046-Overview!$F$43)/365=ROUND((A2046-Overview!$F$43)/365,0),I2045*0.05,I2045+U2045)</f>
        <v>17808.655670375487</v>
      </c>
      <c r="J2046" s="70">
        <f>IF(D2046&lt;Overview!$F$16,1,'='!G2046/Overview!$F$26)</f>
        <v>159.78319053746648</v>
      </c>
      <c r="K2046" s="71">
        <f>IF(D2046&lt;Overview!$F$17,'='!G2046/Overview!$F$26,Overview!$F$33)</f>
        <v>9.1428571428571423</v>
      </c>
      <c r="L2046" s="72">
        <f t="shared" si="191"/>
        <v>9.1428571428571423</v>
      </c>
      <c r="M2046" s="81">
        <f>MIN(1,Overview!$F$44*F2046*(G2046-Overview!$F$25)^2+0.2)</f>
        <v>1</v>
      </c>
      <c r="N2046" s="48">
        <f>L2046*F2046*Overview!$F$8</f>
        <v>0.12482270400293095</v>
      </c>
      <c r="O2046" s="48">
        <f>F2046*Overview!$F$6</f>
        <v>2.3686817229354781E-3</v>
      </c>
      <c r="P2046" s="122">
        <f>N2046*(H2046/G2046-(1+Overview!$F$35/'='!G2046)/(Overview!$F$37*Overview!$F$33))/('='!H2046+Overview!$F$36)</f>
        <v>1.4046476401533345E-4</v>
      </c>
      <c r="Q2046" s="128">
        <f>(N2046/G2046-P2046)*H2046*Overview!$F$29*'='!G2046^3</f>
        <v>901.82314422943421</v>
      </c>
      <c r="R2046" s="57">
        <f t="shared" si="186"/>
        <v>0</v>
      </c>
      <c r="S2046" s="58">
        <f t="shared" si="187"/>
        <v>1.7281809277395964E-4</v>
      </c>
      <c r="T2046" s="58">
        <f>IF(D2046&lt;Overview!$F$18,(1-Overview!$F$9)*'='!Q2046-'='!D2046*'='!O2046,0)</f>
        <v>0</v>
      </c>
      <c r="U2046" s="54">
        <f>IF(D2046&gt;=Overview!$F$18,(1-Overview!$F$9)*'='!Q2046-Overview!$F$18*'='!O2046,0)</f>
        <v>76.415838355215968</v>
      </c>
      <c r="V2046" s="2"/>
      <c r="W2046" s="112">
        <f>G2046/Overview!$F$19</f>
        <v>5.4495669591251668</v>
      </c>
      <c r="X2046" s="60">
        <f>G2046^3*(1+H2046*Overview!$F$38)</f>
        <v>63.213114837701724</v>
      </c>
      <c r="Y2046" s="61">
        <f>G2046^3*Overview!$F$42*(1+Overview!$F$38*H2046)+I2046*Overview!$F$39/Overview!$F$40</f>
        <v>6.4630473727058355</v>
      </c>
    </row>
    <row r="2047" spans="1:25">
      <c r="A2047" s="34">
        <v>2044</v>
      </c>
      <c r="B2047">
        <v>1</v>
      </c>
      <c r="C2047">
        <v>24</v>
      </c>
      <c r="D2047" s="149">
        <f t="shared" si="188"/>
        <v>178.09744310451387</v>
      </c>
      <c r="E2047" s="125">
        <f>B2047/(B2047+Overview!$F$22)</f>
        <v>0.58823529411764708</v>
      </c>
      <c r="F2047" s="118">
        <f>EXP(Overview!$F$21/Overview!$F$5-Overview!$F$21/('='!C2047+273.15))</f>
        <v>1.2060497570954571</v>
      </c>
      <c r="G2047" s="77">
        <f t="shared" si="189"/>
        <v>3.6911645195082494</v>
      </c>
      <c r="H2047" s="115">
        <f t="shared" si="190"/>
        <v>0.58823529411764708</v>
      </c>
      <c r="I2047" s="80">
        <f>IF((A2047-Overview!$F$43)/365=ROUND((A2047-Overview!$F$43)/365,0),I2046*0.05,I2046+U2046)</f>
        <v>17885.071508730703</v>
      </c>
      <c r="J2047" s="70">
        <f>IF(D2047&lt;Overview!$F$16,1,'='!G2047/Overview!$F$26)</f>
        <v>159.79067184018396</v>
      </c>
      <c r="K2047" s="71">
        <f>IF(D2047&lt;Overview!$F$17,'='!G2047/Overview!$F$26,Overview!$F$33)</f>
        <v>9.1428571428571423</v>
      </c>
      <c r="L2047" s="72">
        <f t="shared" si="191"/>
        <v>9.1428571428571423</v>
      </c>
      <c r="M2047" s="81">
        <f>MIN(1,Overview!$F$44*F2047*(G2047-Overview!$F$25)^2+0.2)</f>
        <v>1</v>
      </c>
      <c r="N2047" s="48">
        <f>L2047*F2047*Overview!$F$8</f>
        <v>0.12482270400293095</v>
      </c>
      <c r="O2047" s="48">
        <f>F2047*Overview!$F$6</f>
        <v>2.3686817229354781E-3</v>
      </c>
      <c r="P2047" s="122">
        <f>N2047*(H2047/G2047-(1+Overview!$F$35/'='!G2047)/(Overview!$F$37*Overview!$F$33))/('='!H2047+Overview!$F$36)</f>
        <v>1.4019279103836299E-4</v>
      </c>
      <c r="Q2047" s="128">
        <f>(N2047/G2047-P2047)*H2047*Overview!$F$29*'='!G2047^3</f>
        <v>901.91470358113907</v>
      </c>
      <c r="R2047" s="57">
        <f t="shared" si="186"/>
        <v>0</v>
      </c>
      <c r="S2047" s="58">
        <f t="shared" si="187"/>
        <v>1.7249155205721319E-4</v>
      </c>
      <c r="T2047" s="58">
        <f>IF(D2047&lt;Overview!$F$18,(1-Overview!$F$9)*'='!Q2047-'='!D2047*'='!O2047,0)</f>
        <v>0</v>
      </c>
      <c r="U2047" s="54">
        <f>IF(D2047&gt;=Overview!$F$18,(1-Overview!$F$9)*'='!Q2047-Overview!$F$18*'='!O2047,0)</f>
        <v>76.423639211981225</v>
      </c>
      <c r="V2047" s="2"/>
      <c r="W2047" s="112">
        <f>G2047/Overview!$F$19</f>
        <v>5.4498221165041327</v>
      </c>
      <c r="X2047" s="60">
        <f>G2047^3*(1+H2047*Overview!$F$38)</f>
        <v>63.221994468705518</v>
      </c>
      <c r="Y2047" s="61">
        <f>G2047^3*Overview!$F$42*(1+Overview!$F$38*H2047)+I2047*Overview!$F$39/Overview!$F$40</f>
        <v>6.4671671550174308</v>
      </c>
    </row>
    <row r="2048" spans="1:25">
      <c r="A2048" s="34">
        <v>2045</v>
      </c>
      <c r="B2048">
        <v>1</v>
      </c>
      <c r="C2048">
        <v>24</v>
      </c>
      <c r="D2048" s="149">
        <f t="shared" si="188"/>
        <v>178.09744310451387</v>
      </c>
      <c r="E2048" s="125">
        <f>B2048/(B2048+Overview!$F$22)</f>
        <v>0.58823529411764708</v>
      </c>
      <c r="F2048" s="118">
        <f>EXP(Overview!$F$21/Overview!$F$5-Overview!$F$21/('='!C2048+273.15))</f>
        <v>1.2060497570954571</v>
      </c>
      <c r="G2048" s="77">
        <f t="shared" si="189"/>
        <v>3.6913370110603068</v>
      </c>
      <c r="H2048" s="115">
        <f t="shared" si="190"/>
        <v>0.58823529411764708</v>
      </c>
      <c r="I2048" s="80">
        <f>IF((A2048-Overview!$F$43)/365=ROUND((A2048-Overview!$F$43)/365,0),I2047*0.05,I2047+U2047)</f>
        <v>17961.495147942685</v>
      </c>
      <c r="J2048" s="70">
        <f>IF(D2048&lt;Overview!$F$16,1,'='!G2048/Overview!$F$26)</f>
        <v>159.79813900693969</v>
      </c>
      <c r="K2048" s="71">
        <f>IF(D2048&lt;Overview!$F$17,'='!G2048/Overview!$F$26,Overview!$F$33)</f>
        <v>9.1428571428571423</v>
      </c>
      <c r="L2048" s="72">
        <f t="shared" si="191"/>
        <v>9.1428571428571423</v>
      </c>
      <c r="M2048" s="81">
        <f>MIN(1,Overview!$F$44*F2048*(G2048-Overview!$F$25)^2+0.2)</f>
        <v>1</v>
      </c>
      <c r="N2048" s="48">
        <f>L2048*F2048*Overview!$F$8</f>
        <v>0.12482270400293095</v>
      </c>
      <c r="O2048" s="48">
        <f>F2048*Overview!$F$6</f>
        <v>2.3686817229354781E-3</v>
      </c>
      <c r="P2048" s="122">
        <f>N2048*(H2048/G2048-(1+Overview!$F$35/'='!G2048)/(Overview!$F$37*Overview!$F$33))/('='!H2048+Overview!$F$36)</f>
        <v>1.3992135734969586E-4</v>
      </c>
      <c r="Q2048" s="128">
        <f>(N2048/G2048-P2048)*H2048*Overview!$F$29*'='!G2048^3</f>
        <v>902.00609520121077</v>
      </c>
      <c r="R2048" s="57">
        <f t="shared" si="186"/>
        <v>0</v>
      </c>
      <c r="S2048" s="58">
        <f t="shared" si="187"/>
        <v>1.7216562834090912E-4</v>
      </c>
      <c r="T2048" s="58">
        <f>IF(D2048&lt;Overview!$F$18,(1-Overview!$F$9)*'='!Q2048-'='!D2048*'='!O2048,0)</f>
        <v>0</v>
      </c>
      <c r="U2048" s="54">
        <f>IF(D2048&gt;=Overview!$F$18,(1-Overview!$F$9)*'='!Q2048-Overview!$F$18*'='!O2048,0)</f>
        <v>76.431425778011331</v>
      </c>
      <c r="V2048" s="2"/>
      <c r="W2048" s="112">
        <f>G2048/Overview!$F$19</f>
        <v>5.450076791761858</v>
      </c>
      <c r="X2048" s="60">
        <f>G2048^3*(1+H2048*Overview!$F$38)</f>
        <v>63.230858150760305</v>
      </c>
      <c r="Y2048" s="61">
        <f>G2048^3*Overview!$F$42*(1+Overview!$F$38*H2048)+I2048*Overview!$F$39/Overview!$F$40</f>
        <v>6.471285840906301</v>
      </c>
    </row>
    <row r="2049" spans="1:25">
      <c r="A2049" s="34">
        <v>2046</v>
      </c>
      <c r="B2049">
        <v>1</v>
      </c>
      <c r="C2049">
        <v>24</v>
      </c>
      <c r="D2049" s="149">
        <f t="shared" si="188"/>
        <v>178.09744310451387</v>
      </c>
      <c r="E2049" s="125">
        <f>B2049/(B2049+Overview!$F$22)</f>
        <v>0.58823529411764708</v>
      </c>
      <c r="F2049" s="118">
        <f>EXP(Overview!$F$21/Overview!$F$5-Overview!$F$21/('='!C2049+273.15))</f>
        <v>1.2060497570954571</v>
      </c>
      <c r="G2049" s="77">
        <f t="shared" si="189"/>
        <v>3.6915091766886476</v>
      </c>
      <c r="H2049" s="115">
        <f t="shared" si="190"/>
        <v>0.58823529411764708</v>
      </c>
      <c r="I2049" s="80">
        <f>IF((A2049-Overview!$F$43)/365=ROUND((A2049-Overview!$F$43)/365,0),I2048*0.05,I2048+U2048)</f>
        <v>18037.926573720695</v>
      </c>
      <c r="J2049" s="70">
        <f>IF(D2049&lt;Overview!$F$16,1,'='!G2049/Overview!$F$26)</f>
        <v>159.80559206444363</v>
      </c>
      <c r="K2049" s="71">
        <f>IF(D2049&lt;Overview!$F$17,'='!G2049/Overview!$F$26,Overview!$F$33)</f>
        <v>9.1428571428571423</v>
      </c>
      <c r="L2049" s="72">
        <f t="shared" si="191"/>
        <v>9.1428571428571423</v>
      </c>
      <c r="M2049" s="81">
        <f>MIN(1,Overview!$F$44*F2049*(G2049-Overview!$F$25)^2+0.2)</f>
        <v>1</v>
      </c>
      <c r="N2049" s="48">
        <f>L2049*F2049*Overview!$F$8</f>
        <v>0.12482270400293095</v>
      </c>
      <c r="O2049" s="48">
        <f>F2049*Overview!$F$6</f>
        <v>2.3686817229354781E-3</v>
      </c>
      <c r="P2049" s="122">
        <f>N2049*(H2049/G2049-(1+Overview!$F$35/'='!G2049)/(Overview!$F$37*Overview!$F$33))/('='!H2049+Overview!$F$36)</f>
        <v>1.3965046183092442E-4</v>
      </c>
      <c r="Q2049" s="128">
        <f>(N2049/G2049-P2049)*H2049*Overview!$F$29*'='!G2049^3</f>
        <v>902.09731938677396</v>
      </c>
      <c r="R2049" s="57">
        <f t="shared" si="186"/>
        <v>0</v>
      </c>
      <c r="S2049" s="58">
        <f t="shared" si="187"/>
        <v>1.7184032045922172E-4</v>
      </c>
      <c r="T2049" s="58">
        <f>IF(D2049&lt;Overview!$F$18,(1-Overview!$F$9)*'='!Q2049-'='!D2049*'='!O2049,0)</f>
        <v>0</v>
      </c>
      <c r="U2049" s="54">
        <f>IF(D2049&gt;=Overview!$F$18,(1-Overview!$F$9)*'='!Q2049-Overview!$F$18*'='!O2049,0)</f>
        <v>76.439198078621317</v>
      </c>
      <c r="V2049" s="2"/>
      <c r="W2049" s="112">
        <f>G2049/Overview!$F$19</f>
        <v>5.4503309858093125</v>
      </c>
      <c r="X2049" s="60">
        <f>G2049^3*(1+H2049*Overview!$F$38)</f>
        <v>63.239705910909862</v>
      </c>
      <c r="Y2049" s="61">
        <f>G2049^3*Overview!$F$42*(1+Overview!$F$38*H2049)+I2049*Overview!$F$39/Overview!$F$40</f>
        <v>6.4754034321853862</v>
      </c>
    </row>
    <row r="2050" spans="1:25">
      <c r="A2050" s="34">
        <v>2047</v>
      </c>
      <c r="B2050">
        <v>1</v>
      </c>
      <c r="C2050">
        <v>24</v>
      </c>
      <c r="D2050" s="149">
        <f t="shared" si="188"/>
        <v>178.09744310451387</v>
      </c>
      <c r="E2050" s="125">
        <f>B2050/(B2050+Overview!$F$22)</f>
        <v>0.58823529411764708</v>
      </c>
      <c r="F2050" s="118">
        <f>EXP(Overview!$F$21/Overview!$F$5-Overview!$F$21/('='!C2050+273.15))</f>
        <v>1.2060497570954571</v>
      </c>
      <c r="G2050" s="77">
        <f t="shared" si="189"/>
        <v>3.691681017009107</v>
      </c>
      <c r="H2050" s="115">
        <f t="shared" si="190"/>
        <v>0.58823529411764708</v>
      </c>
      <c r="I2050" s="80">
        <f>IF((A2050-Overview!$F$43)/365=ROUND((A2050-Overview!$F$43)/365,0),I2049*0.05,I2049+U2049)</f>
        <v>18114.365771799316</v>
      </c>
      <c r="J2050" s="70">
        <f>IF(D2050&lt;Overview!$F$16,1,'='!G2050/Overview!$F$26)</f>
        <v>159.81303103935528</v>
      </c>
      <c r="K2050" s="71">
        <f>IF(D2050&lt;Overview!$F$17,'='!G2050/Overview!$F$26,Overview!$F$33)</f>
        <v>9.1428571428571423</v>
      </c>
      <c r="L2050" s="72">
        <f t="shared" si="191"/>
        <v>9.1428571428571423</v>
      </c>
      <c r="M2050" s="81">
        <f>MIN(1,Overview!$F$44*F2050*(G2050-Overview!$F$25)^2+0.2)</f>
        <v>1</v>
      </c>
      <c r="N2050" s="48">
        <f>L2050*F2050*Overview!$F$8</f>
        <v>0.12482270400293095</v>
      </c>
      <c r="O2050" s="48">
        <f>F2050*Overview!$F$6</f>
        <v>2.3686817229354781E-3</v>
      </c>
      <c r="P2050" s="122">
        <f>N2050*(H2050/G2050-(1+Overview!$F$35/'='!G2050)/(Overview!$F$37*Overview!$F$33))/('='!H2050+Overview!$F$36)</f>
        <v>1.3938010336614993E-4</v>
      </c>
      <c r="Q2050" s="128">
        <f>(N2050/G2050-P2050)*H2050*Overview!$F$29*'='!G2050^3</f>
        <v>902.18837643446625</v>
      </c>
      <c r="R2050" s="57">
        <f t="shared" si="186"/>
        <v>0</v>
      </c>
      <c r="S2050" s="58">
        <f t="shared" si="187"/>
        <v>1.7151562724852763E-4</v>
      </c>
      <c r="T2050" s="58">
        <f>IF(D2050&lt;Overview!$F$18,(1-Overview!$F$9)*'='!Q2050-'='!D2050*'='!O2050,0)</f>
        <v>0</v>
      </c>
      <c r="U2050" s="54">
        <f>IF(D2050&gt;=Overview!$F$18,(1-Overview!$F$9)*'='!Q2050-Overview!$F$18*'='!O2050,0)</f>
        <v>76.446956139084705</v>
      </c>
      <c r="V2050" s="2"/>
      <c r="W2050" s="112">
        <f>G2050/Overview!$F$19</f>
        <v>5.4505846995557459</v>
      </c>
      <c r="X2050" s="60">
        <f>G2050^3*(1+H2050*Overview!$F$38)</f>
        <v>63.248537776158308</v>
      </c>
      <c r="Y2050" s="61">
        <f>G2050^3*Overview!$F$42*(1+Overview!$F$38*H2050)+I2050*Overview!$F$39/Overview!$F$40</f>
        <v>6.4795199306651634</v>
      </c>
    </row>
    <row r="2051" spans="1:25">
      <c r="A2051" s="34">
        <v>2048</v>
      </c>
      <c r="B2051">
        <v>1</v>
      </c>
      <c r="C2051">
        <v>24</v>
      </c>
      <c r="D2051" s="149">
        <f t="shared" si="188"/>
        <v>178.09744310451387</v>
      </c>
      <c r="E2051" s="125">
        <f>B2051/(B2051+Overview!$F$22)</f>
        <v>0.58823529411764708</v>
      </c>
      <c r="F2051" s="118">
        <f>EXP(Overview!$F$21/Overview!$F$5-Overview!$F$21/('='!C2051+273.15))</f>
        <v>1.2060497570954571</v>
      </c>
      <c r="G2051" s="77">
        <f t="shared" si="189"/>
        <v>3.6918525326363554</v>
      </c>
      <c r="H2051" s="115">
        <f t="shared" si="190"/>
        <v>0.58823529411764708</v>
      </c>
      <c r="I2051" s="80">
        <f>IF((A2051-Overview!$F$43)/365=ROUND((A2051-Overview!$F$43)/365,0),I2050*0.05,I2050+U2050)</f>
        <v>18190.812727938399</v>
      </c>
      <c r="J2051" s="70">
        <f>IF(D2051&lt;Overview!$F$16,1,'='!G2051/Overview!$F$26)</f>
        <v>159.82045595828379</v>
      </c>
      <c r="K2051" s="71">
        <f>IF(D2051&lt;Overview!$F$17,'='!G2051/Overview!$F$26,Overview!$F$33)</f>
        <v>9.1428571428571423</v>
      </c>
      <c r="L2051" s="72">
        <f t="shared" si="191"/>
        <v>9.1428571428571423</v>
      </c>
      <c r="M2051" s="81">
        <f>MIN(1,Overview!$F$44*F2051*(G2051-Overview!$F$25)^2+0.2)</f>
        <v>1</v>
      </c>
      <c r="N2051" s="48">
        <f>L2051*F2051*Overview!$F$8</f>
        <v>0.12482270400293095</v>
      </c>
      <c r="O2051" s="48">
        <f>F2051*Overview!$F$6</f>
        <v>2.3686817229354781E-3</v>
      </c>
      <c r="P2051" s="122">
        <f>N2051*(H2051/G2051-(1+Overview!$F$35/'='!G2051)/(Overview!$F$37*Overview!$F$33))/('='!H2051+Overview!$F$36)</f>
        <v>1.3911028084197859E-4</v>
      </c>
      <c r="Q2051" s="128">
        <f>(N2051/G2051-P2051)*H2051*Overview!$F$29*'='!G2051^3</f>
        <v>902.27926664043866</v>
      </c>
      <c r="R2051" s="57">
        <f t="shared" ref="R2051:R2114" si="192">(E2051*M2051-H2051)*N2051/G2051</f>
        <v>0</v>
      </c>
      <c r="S2051" s="58">
        <f t="shared" ref="S2051:S2114" si="193">G2051*P2051/3</f>
        <v>1.7119154754740445E-4</v>
      </c>
      <c r="T2051" s="58">
        <f>IF(D2051&lt;Overview!$F$18,(1-Overview!$F$9)*'='!Q2051-'='!D2051*'='!O2051,0)</f>
        <v>0</v>
      </c>
      <c r="U2051" s="54">
        <f>IF(D2051&gt;=Overview!$F$18,(1-Overview!$F$9)*'='!Q2051-Overview!$F$18*'='!O2051,0)</f>
        <v>76.45469998463355</v>
      </c>
      <c r="V2051" s="2"/>
      <c r="W2051" s="112">
        <f>G2051/Overview!$F$19</f>
        <v>5.450837933908689</v>
      </c>
      <c r="X2051" s="60">
        <f>G2051^3*(1+H2051*Overview!$F$38)</f>
        <v>63.25735377347015</v>
      </c>
      <c r="Y2051" s="61">
        <f>G2051^3*Overview!$F$42*(1+Overview!$F$38*H2051)+I2051*Overview!$F$39/Overview!$F$40</f>
        <v>6.4836353381536371</v>
      </c>
    </row>
    <row r="2052" spans="1:25">
      <c r="A2052" s="34">
        <v>2049</v>
      </c>
      <c r="B2052">
        <v>1</v>
      </c>
      <c r="C2052">
        <v>24</v>
      </c>
      <c r="D2052" s="149">
        <f t="shared" ref="D2052:D2115" si="194">D2051+T2051</f>
        <v>178.09744310451387</v>
      </c>
      <c r="E2052" s="125">
        <f>B2052/(B2052+Overview!$F$22)</f>
        <v>0.58823529411764708</v>
      </c>
      <c r="F2052" s="118">
        <f>EXP(Overview!$F$21/Overview!$F$5-Overview!$F$21/('='!C2052+273.15))</f>
        <v>1.2060497570954571</v>
      </c>
      <c r="G2052" s="77">
        <f t="shared" ref="G2052:G2115" si="195">G2051+S2051</f>
        <v>3.6920237241839029</v>
      </c>
      <c r="H2052" s="115">
        <f t="shared" ref="H2052:H2115" si="196">H2051+R2051</f>
        <v>0.58823529411764708</v>
      </c>
      <c r="I2052" s="80">
        <f>IF((A2052-Overview!$F$43)/365=ROUND((A2052-Overview!$F$43)/365,0),I2051*0.05,I2051+U2051)</f>
        <v>18267.267427923034</v>
      </c>
      <c r="J2052" s="70">
        <f>IF(D2052&lt;Overview!$F$16,1,'='!G2052/Overview!$F$26)</f>
        <v>159.82786684778802</v>
      </c>
      <c r="K2052" s="71">
        <f>IF(D2052&lt;Overview!$F$17,'='!G2052/Overview!$F$26,Overview!$F$33)</f>
        <v>9.1428571428571423</v>
      </c>
      <c r="L2052" s="72">
        <f t="shared" ref="L2052:L2115" si="197">IF(J2052=1,1,K2052)</f>
        <v>9.1428571428571423</v>
      </c>
      <c r="M2052" s="81">
        <f>MIN(1,Overview!$F$44*F2052*(G2052-Overview!$F$25)^2+0.2)</f>
        <v>1</v>
      </c>
      <c r="N2052" s="48">
        <f>L2052*F2052*Overview!$F$8</f>
        <v>0.12482270400293095</v>
      </c>
      <c r="O2052" s="48">
        <f>F2052*Overview!$F$6</f>
        <v>2.3686817229354781E-3</v>
      </c>
      <c r="P2052" s="122">
        <f>N2052*(H2052/G2052-(1+Overview!$F$35/'='!G2052)/(Overview!$F$37*Overview!$F$33))/('='!H2052+Overview!$F$36)</f>
        <v>1.388409931475104E-4</v>
      </c>
      <c r="Q2052" s="128">
        <f>(N2052/G2052-P2052)*H2052*Overview!$F$29*'='!G2052^3</f>
        <v>902.36999030035747</v>
      </c>
      <c r="R2052" s="57">
        <f t="shared" si="192"/>
        <v>0</v>
      </c>
      <c r="S2052" s="58">
        <f t="shared" si="193"/>
        <v>1.7086808019662104E-4</v>
      </c>
      <c r="T2052" s="58">
        <f>IF(D2052&lt;Overview!$F$18,(1-Overview!$F$9)*'='!Q2052-'='!D2052*'='!O2052,0)</f>
        <v>0</v>
      </c>
      <c r="U2052" s="54">
        <f>IF(D2052&gt;=Overview!$F$18,(1-Overview!$F$9)*'='!Q2052-Overview!$F$18*'='!O2052,0)</f>
        <v>76.462429640458637</v>
      </c>
      <c r="V2052" s="2"/>
      <c r="W2052" s="112">
        <f>G2052/Overview!$F$19</f>
        <v>5.4510906897739595</v>
      </c>
      <c r="X2052" s="60">
        <f>G2052^3*(1+H2052*Overview!$F$38)</f>
        <v>63.266153929770361</v>
      </c>
      <c r="Y2052" s="61">
        <f>G2052^3*Overview!$F$42*(1+Overview!$F$38*H2052)+I2052*Overview!$F$39/Overview!$F$40</f>
        <v>6.4877496564563515</v>
      </c>
    </row>
    <row r="2053" spans="1:25">
      <c r="A2053" s="34">
        <v>2050</v>
      </c>
      <c r="B2053">
        <v>1</v>
      </c>
      <c r="C2053">
        <v>24</v>
      </c>
      <c r="D2053" s="149">
        <f t="shared" si="194"/>
        <v>178.09744310451387</v>
      </c>
      <c r="E2053" s="125">
        <f>B2053/(B2053+Overview!$F$22)</f>
        <v>0.58823529411764708</v>
      </c>
      <c r="F2053" s="118">
        <f>EXP(Overview!$F$21/Overview!$F$5-Overview!$F$21/('='!C2053+273.15))</f>
        <v>1.2060497570954571</v>
      </c>
      <c r="G2053" s="77">
        <f t="shared" si="195"/>
        <v>3.6921945922640997</v>
      </c>
      <c r="H2053" s="115">
        <f t="shared" si="196"/>
        <v>0.58823529411764708</v>
      </c>
      <c r="I2053" s="80">
        <f>IF((A2053-Overview!$F$43)/365=ROUND((A2053-Overview!$F$43)/365,0),I2052*0.05,I2052+U2052)</f>
        <v>18343.729857563492</v>
      </c>
      <c r="J2053" s="70">
        <f>IF(D2053&lt;Overview!$F$16,1,'='!G2053/Overview!$F$26)</f>
        <v>159.83526373437661</v>
      </c>
      <c r="K2053" s="71">
        <f>IF(D2053&lt;Overview!$F$17,'='!G2053/Overview!$F$26,Overview!$F$33)</f>
        <v>9.1428571428571423</v>
      </c>
      <c r="L2053" s="72">
        <f t="shared" si="197"/>
        <v>9.1428571428571423</v>
      </c>
      <c r="M2053" s="81">
        <f>MIN(1,Overview!$F$44*F2053*(G2053-Overview!$F$25)^2+0.2)</f>
        <v>1</v>
      </c>
      <c r="N2053" s="48">
        <f>L2053*F2053*Overview!$F$8</f>
        <v>0.12482270400293095</v>
      </c>
      <c r="O2053" s="48">
        <f>F2053*Overview!$F$6</f>
        <v>2.3686817229354781E-3</v>
      </c>
      <c r="P2053" s="122">
        <f>N2053*(H2053/G2053-(1+Overview!$F$35/'='!G2053)/(Overview!$F$37*Overview!$F$33))/('='!H2053+Overview!$F$36)</f>
        <v>1.385722391743371E-4</v>
      </c>
      <c r="Q2053" s="128">
        <f>(N2053/G2053-P2053)*H2053*Overview!$F$29*'='!G2053^3</f>
        <v>902.46054770940202</v>
      </c>
      <c r="R2053" s="57">
        <f t="shared" si="192"/>
        <v>0</v>
      </c>
      <c r="S2053" s="58">
        <f t="shared" si="193"/>
        <v>1.7054522403913829E-4</v>
      </c>
      <c r="T2053" s="58">
        <f>IF(D2053&lt;Overview!$F$18,(1-Overview!$F$9)*'='!Q2053-'='!D2053*'='!O2053,0)</f>
        <v>0</v>
      </c>
      <c r="U2053" s="54">
        <f>IF(D2053&gt;=Overview!$F$18,(1-Overview!$F$9)*'='!Q2053-Overview!$F$18*'='!O2053,0)</f>
        <v>76.470145131709231</v>
      </c>
      <c r="V2053" s="2"/>
      <c r="W2053" s="112">
        <f>G2053/Overview!$F$19</f>
        <v>5.4513429680556618</v>
      </c>
      <c r="X2053" s="60">
        <f>G2053^3*(1+H2053*Overview!$F$38)</f>
        <v>63.274938271944322</v>
      </c>
      <c r="Y2053" s="61">
        <f>G2053^3*Overview!$F$42*(1+Overview!$F$38*H2053)+I2053*Overview!$F$39/Overview!$F$40</f>
        <v>6.4918628873763833</v>
      </c>
    </row>
    <row r="2054" spans="1:25">
      <c r="A2054" s="34">
        <v>2051</v>
      </c>
      <c r="B2054">
        <v>1</v>
      </c>
      <c r="C2054">
        <v>24</v>
      </c>
      <c r="D2054" s="149">
        <f t="shared" si="194"/>
        <v>178.09744310451387</v>
      </c>
      <c r="E2054" s="125">
        <f>B2054/(B2054+Overview!$F$22)</f>
        <v>0.58823529411764708</v>
      </c>
      <c r="F2054" s="118">
        <f>EXP(Overview!$F$21/Overview!$F$5-Overview!$F$21/('='!C2054+273.15))</f>
        <v>1.2060497570954571</v>
      </c>
      <c r="G2054" s="77">
        <f t="shared" si="195"/>
        <v>3.6923651374881388</v>
      </c>
      <c r="H2054" s="115">
        <f t="shared" si="196"/>
        <v>0.58823529411764708</v>
      </c>
      <c r="I2054" s="80">
        <f>IF((A2054-Overview!$F$43)/365=ROUND((A2054-Overview!$F$43)/365,0),I2053*0.05,I2053+U2053)</f>
        <v>18420.200002695201</v>
      </c>
      <c r="J2054" s="70">
        <f>IF(D2054&lt;Overview!$F$16,1,'='!G2054/Overview!$F$26)</f>
        <v>159.84264664450819</v>
      </c>
      <c r="K2054" s="71">
        <f>IF(D2054&lt;Overview!$F$17,'='!G2054/Overview!$F$26,Overview!$F$33)</f>
        <v>9.1428571428571423</v>
      </c>
      <c r="L2054" s="72">
        <f t="shared" si="197"/>
        <v>9.1428571428571423</v>
      </c>
      <c r="M2054" s="81">
        <f>MIN(1,Overview!$F$44*F2054*(G2054-Overview!$F$25)^2+0.2)</f>
        <v>1</v>
      </c>
      <c r="N2054" s="48">
        <f>L2054*F2054*Overview!$F$8</f>
        <v>0.12482270400293095</v>
      </c>
      <c r="O2054" s="48">
        <f>F2054*Overview!$F$6</f>
        <v>2.3686817229354781E-3</v>
      </c>
      <c r="P2054" s="122">
        <f>N2054*(H2054/G2054-(1+Overview!$F$35/'='!G2054)/(Overview!$F$37*Overview!$F$33))/('='!H2054+Overview!$F$36)</f>
        <v>1.3830401781653406E-4</v>
      </c>
      <c r="Q2054" s="128">
        <f>(N2054/G2054-P2054)*H2054*Overview!$F$29*'='!G2054^3</f>
        <v>902.55093916226849</v>
      </c>
      <c r="R2054" s="57">
        <f t="shared" si="192"/>
        <v>0</v>
      </c>
      <c r="S2054" s="58">
        <f t="shared" si="193"/>
        <v>1.7022297792010293E-4</v>
      </c>
      <c r="T2054" s="58">
        <f>IF(D2054&lt;Overview!$F$18,(1-Overview!$F$9)*'='!Q2054-'='!D2054*'='!O2054,0)</f>
        <v>0</v>
      </c>
      <c r="U2054" s="54">
        <f>IF(D2054&gt;=Overview!$F$18,(1-Overview!$F$9)*'='!Q2054-Overview!$F$18*'='!O2054,0)</f>
        <v>76.477846483493451</v>
      </c>
      <c r="V2054" s="2"/>
      <c r="W2054" s="112">
        <f>G2054/Overview!$F$19</f>
        <v>5.4515947696561922</v>
      </c>
      <c r="X2054" s="60">
        <f>G2054^3*(1+H2054*Overview!$F$38)</f>
        <v>63.2837068268379</v>
      </c>
      <c r="Y2054" s="61">
        <f>G2054^3*Overview!$F$42*(1+Overview!$F$38*H2054)+I2054*Overview!$F$39/Overview!$F$40</f>
        <v>6.4959750327143482</v>
      </c>
    </row>
    <row r="2055" spans="1:25">
      <c r="A2055" s="34">
        <v>2052</v>
      </c>
      <c r="B2055">
        <v>1</v>
      </c>
      <c r="C2055">
        <v>24</v>
      </c>
      <c r="D2055" s="149">
        <f t="shared" si="194"/>
        <v>178.09744310451387</v>
      </c>
      <c r="E2055" s="125">
        <f>B2055/(B2055+Overview!$F$22)</f>
        <v>0.58823529411764708</v>
      </c>
      <c r="F2055" s="118">
        <f>EXP(Overview!$F$21/Overview!$F$5-Overview!$F$21/('='!C2055+273.15))</f>
        <v>1.2060497570954571</v>
      </c>
      <c r="G2055" s="77">
        <f t="shared" si="195"/>
        <v>3.6925353604660587</v>
      </c>
      <c r="H2055" s="115">
        <f t="shared" si="196"/>
        <v>0.58823529411764708</v>
      </c>
      <c r="I2055" s="80">
        <f>IF((A2055-Overview!$F$43)/365=ROUND((A2055-Overview!$F$43)/365,0),I2054*0.05,I2054+U2054)</f>
        <v>18496.677849178694</v>
      </c>
      <c r="J2055" s="70">
        <f>IF(D2055&lt;Overview!$F$16,1,'='!G2055/Overview!$F$26)</f>
        <v>159.85001560459131</v>
      </c>
      <c r="K2055" s="71">
        <f>IF(D2055&lt;Overview!$F$17,'='!G2055/Overview!$F$26,Overview!$F$33)</f>
        <v>9.1428571428571423</v>
      </c>
      <c r="L2055" s="72">
        <f t="shared" si="197"/>
        <v>9.1428571428571423</v>
      </c>
      <c r="M2055" s="81">
        <f>MIN(1,Overview!$F$44*F2055*(G2055-Overview!$F$25)^2+0.2)</f>
        <v>1</v>
      </c>
      <c r="N2055" s="48">
        <f>L2055*F2055*Overview!$F$8</f>
        <v>0.12482270400293095</v>
      </c>
      <c r="O2055" s="48">
        <f>F2055*Overview!$F$6</f>
        <v>2.3686817229354781E-3</v>
      </c>
      <c r="P2055" s="122">
        <f>N2055*(H2055/G2055-(1+Overview!$F$35/'='!G2055)/(Overview!$F$37*Overview!$F$33))/('='!H2055+Overview!$F$36)</f>
        <v>1.3803632797065637E-4</v>
      </c>
      <c r="Q2055" s="128">
        <f>(N2055/G2055-P2055)*H2055*Overview!$F$29*'='!G2055^3</f>
        <v>902.64116495316762</v>
      </c>
      <c r="R2055" s="57">
        <f t="shared" si="192"/>
        <v>0</v>
      </c>
      <c r="S2055" s="58">
        <f t="shared" si="193"/>
        <v>1.6990134068684625E-4</v>
      </c>
      <c r="T2055" s="58">
        <f>IF(D2055&lt;Overview!$F$18,(1-Overview!$F$9)*'='!Q2055-'='!D2055*'='!O2055,0)</f>
        <v>0</v>
      </c>
      <c r="U2055" s="54">
        <f>IF(D2055&gt;=Overview!$F$18,(1-Overview!$F$9)*'='!Q2055-Overview!$F$18*'='!O2055,0)</f>
        <v>76.485533720878053</v>
      </c>
      <c r="V2055" s="2"/>
      <c r="W2055" s="112">
        <f>G2055/Overview!$F$19</f>
        <v>5.4518460954762418</v>
      </c>
      <c r="X2055" s="60">
        <f>G2055^3*(1+H2055*Overview!$F$38)</f>
        <v>63.292459621257514</v>
      </c>
      <c r="Y2055" s="61">
        <f>G2055^3*Overview!$F$42*(1+Overview!$F$38*H2055)+I2055*Overview!$F$39/Overview!$F$40</f>
        <v>6.5000860942683962</v>
      </c>
    </row>
    <row r="2056" spans="1:25">
      <c r="A2056" s="34">
        <v>2053</v>
      </c>
      <c r="B2056">
        <v>1</v>
      </c>
      <c r="C2056">
        <v>24</v>
      </c>
      <c r="D2056" s="149">
        <f t="shared" si="194"/>
        <v>178.09744310451387</v>
      </c>
      <c r="E2056" s="125">
        <f>B2056/(B2056+Overview!$F$22)</f>
        <v>0.58823529411764708</v>
      </c>
      <c r="F2056" s="118">
        <f>EXP(Overview!$F$21/Overview!$F$5-Overview!$F$21/('='!C2056+273.15))</f>
        <v>1.2060497570954571</v>
      </c>
      <c r="G2056" s="77">
        <f t="shared" si="195"/>
        <v>3.6927052618067457</v>
      </c>
      <c r="H2056" s="115">
        <f t="shared" si="196"/>
        <v>0.58823529411764708</v>
      </c>
      <c r="I2056" s="80">
        <f>IF((A2056-Overview!$F$43)/365=ROUND((A2056-Overview!$F$43)/365,0),I2055*0.05,I2055+U2055)</f>
        <v>18573.163382899573</v>
      </c>
      <c r="J2056" s="70">
        <f>IF(D2056&lt;Overview!$F$16,1,'='!G2056/Overview!$F$26)</f>
        <v>159.85737064098467</v>
      </c>
      <c r="K2056" s="71">
        <f>IF(D2056&lt;Overview!$F$17,'='!G2056/Overview!$F$26,Overview!$F$33)</f>
        <v>9.1428571428571423</v>
      </c>
      <c r="L2056" s="72">
        <f t="shared" si="197"/>
        <v>9.1428571428571423</v>
      </c>
      <c r="M2056" s="81">
        <f>MIN(1,Overview!$F$44*F2056*(G2056-Overview!$F$25)^2+0.2)</f>
        <v>1</v>
      </c>
      <c r="N2056" s="48">
        <f>L2056*F2056*Overview!$F$8</f>
        <v>0.12482270400293095</v>
      </c>
      <c r="O2056" s="48">
        <f>F2056*Overview!$F$6</f>
        <v>2.3686817229354781E-3</v>
      </c>
      <c r="P2056" s="122">
        <f>N2056*(H2056/G2056-(1+Overview!$F$35/'='!G2056)/(Overview!$F$37*Overview!$F$33))/('='!H2056+Overview!$F$36)</f>
        <v>1.3776916853572554E-4</v>
      </c>
      <c r="Q2056" s="128">
        <f>(N2056/G2056-P2056)*H2056*Overview!$F$29*'='!G2056^3</f>
        <v>902.73122537582879</v>
      </c>
      <c r="R2056" s="57">
        <f t="shared" si="192"/>
        <v>0</v>
      </c>
      <c r="S2056" s="58">
        <f t="shared" si="193"/>
        <v>1.6958031118887134E-4</v>
      </c>
      <c r="T2056" s="58">
        <f>IF(D2056&lt;Overview!$F$18,(1-Overview!$F$9)*'='!Q2056-'='!D2056*'='!O2056,0)</f>
        <v>0</v>
      </c>
      <c r="U2056" s="54">
        <f>IF(D2056&gt;=Overview!$F$18,(1-Overview!$F$9)*'='!Q2056-Overview!$F$18*'='!O2056,0)</f>
        <v>76.493206868888791</v>
      </c>
      <c r="V2056" s="2"/>
      <c r="W2056" s="112">
        <f>G2056/Overview!$F$19</f>
        <v>5.4520969464148026</v>
      </c>
      <c r="X2056" s="60">
        <f>G2056^3*(1+H2056*Overview!$F$38)</f>
        <v>63.30119668197014</v>
      </c>
      <c r="Y2056" s="61">
        <f>G2056^3*Overview!$F$42*(1+Overview!$F$38*H2056)+I2056*Overview!$F$39/Overview!$F$40</f>
        <v>6.5041960738342208</v>
      </c>
    </row>
    <row r="2057" spans="1:25">
      <c r="A2057" s="34">
        <v>2054</v>
      </c>
      <c r="B2057">
        <v>1</v>
      </c>
      <c r="C2057">
        <v>24</v>
      </c>
      <c r="D2057" s="149">
        <f t="shared" si="194"/>
        <v>178.09744310451387</v>
      </c>
      <c r="E2057" s="125">
        <f>B2057/(B2057+Overview!$F$22)</f>
        <v>0.58823529411764708</v>
      </c>
      <c r="F2057" s="118">
        <f>EXP(Overview!$F$21/Overview!$F$5-Overview!$F$21/('='!C2057+273.15))</f>
        <v>1.2060497570954571</v>
      </c>
      <c r="G2057" s="77">
        <f t="shared" si="195"/>
        <v>3.6928748421179347</v>
      </c>
      <c r="H2057" s="115">
        <f t="shared" si="196"/>
        <v>0.58823529411764708</v>
      </c>
      <c r="I2057" s="80">
        <f>IF((A2057-Overview!$F$43)/365=ROUND((A2057-Overview!$F$43)/365,0),I2056*0.05,I2056+U2056)</f>
        <v>18649.656589768463</v>
      </c>
      <c r="J2057" s="70">
        <f>IF(D2057&lt;Overview!$F$16,1,'='!G2057/Overview!$F$26)</f>
        <v>159.86471177999718</v>
      </c>
      <c r="K2057" s="71">
        <f>IF(D2057&lt;Overview!$F$17,'='!G2057/Overview!$F$26,Overview!$F$33)</f>
        <v>9.1428571428571423</v>
      </c>
      <c r="L2057" s="72">
        <f t="shared" si="197"/>
        <v>9.1428571428571423</v>
      </c>
      <c r="M2057" s="81">
        <f>MIN(1,Overview!$F$44*F2057*(G2057-Overview!$F$25)^2+0.2)</f>
        <v>1</v>
      </c>
      <c r="N2057" s="48">
        <f>L2057*F2057*Overview!$F$8</f>
        <v>0.12482270400293095</v>
      </c>
      <c r="O2057" s="48">
        <f>F2057*Overview!$F$6</f>
        <v>2.3686817229354781E-3</v>
      </c>
      <c r="P2057" s="122">
        <f>N2057*(H2057/G2057-(1+Overview!$F$35/'='!G2057)/(Overview!$F$37*Overview!$F$33))/('='!H2057+Overview!$F$36)</f>
        <v>1.3750253841323355E-4</v>
      </c>
      <c r="Q2057" s="128">
        <f>(N2057/G2057-P2057)*H2057*Overview!$F$29*'='!G2057^3</f>
        <v>902.82112072349673</v>
      </c>
      <c r="R2057" s="57">
        <f t="shared" si="192"/>
        <v>0</v>
      </c>
      <c r="S2057" s="58">
        <f t="shared" si="193"/>
        <v>1.6925988827786169E-4</v>
      </c>
      <c r="T2057" s="58">
        <f>IF(D2057&lt;Overview!$F$18,(1-Overview!$F$9)*'='!Q2057-'='!D2057*'='!O2057,0)</f>
        <v>0</v>
      </c>
      <c r="U2057" s="54">
        <f>IF(D2057&gt;=Overview!$F$18,(1-Overview!$F$9)*'='!Q2057-Overview!$F$18*'='!O2057,0)</f>
        <v>76.500865952510097</v>
      </c>
      <c r="V2057" s="2"/>
      <c r="W2057" s="112">
        <f>G2057/Overview!$F$19</f>
        <v>5.4523473233691639</v>
      </c>
      <c r="X2057" s="60">
        <f>G2057^3*(1+H2057*Overview!$F$38)</f>
        <v>63.309918035703284</v>
      </c>
      <c r="Y2057" s="61">
        <f>G2057^3*Overview!$F$42*(1+Overview!$F$38*H2057)+I2057*Overview!$F$39/Overview!$F$40</f>
        <v>6.5083049732050524</v>
      </c>
    </row>
    <row r="2058" spans="1:25">
      <c r="A2058" s="34">
        <v>2055</v>
      </c>
      <c r="B2058">
        <v>1</v>
      </c>
      <c r="C2058">
        <v>24</v>
      </c>
      <c r="D2058" s="149">
        <f t="shared" si="194"/>
        <v>178.09744310451387</v>
      </c>
      <c r="E2058" s="125">
        <f>B2058/(B2058+Overview!$F$22)</f>
        <v>0.58823529411764708</v>
      </c>
      <c r="F2058" s="118">
        <f>EXP(Overview!$F$21/Overview!$F$5-Overview!$F$21/('='!C2058+273.15))</f>
        <v>1.2060497570954571</v>
      </c>
      <c r="G2058" s="77">
        <f t="shared" si="195"/>
        <v>3.6930441020062124</v>
      </c>
      <c r="H2058" s="115">
        <f t="shared" si="196"/>
        <v>0.58823529411764708</v>
      </c>
      <c r="I2058" s="80">
        <f>IF((A2058-Overview!$F$43)/365=ROUND((A2058-Overview!$F$43)/365,0),I2057*0.05,I2057+U2057)</f>
        <v>18726.157455720971</v>
      </c>
      <c r="J2058" s="70">
        <f>IF(D2058&lt;Overview!$F$16,1,'='!G2058/Overview!$F$26)</f>
        <v>159.87203904788799</v>
      </c>
      <c r="K2058" s="71">
        <f>IF(D2058&lt;Overview!$F$17,'='!G2058/Overview!$F$26,Overview!$F$33)</f>
        <v>9.1428571428571423</v>
      </c>
      <c r="L2058" s="72">
        <f t="shared" si="197"/>
        <v>9.1428571428571423</v>
      </c>
      <c r="M2058" s="81">
        <f>MIN(1,Overview!$F$44*F2058*(G2058-Overview!$F$25)^2+0.2)</f>
        <v>1</v>
      </c>
      <c r="N2058" s="48">
        <f>L2058*F2058*Overview!$F$8</f>
        <v>0.12482270400293095</v>
      </c>
      <c r="O2058" s="48">
        <f>F2058*Overview!$F$6</f>
        <v>2.3686817229354781E-3</v>
      </c>
      <c r="P2058" s="122">
        <f>N2058*(H2058/G2058-(1+Overview!$F$35/'='!G2058)/(Overview!$F$37*Overview!$F$33))/('='!H2058+Overview!$F$36)</f>
        <v>1.3723643650712984E-4</v>
      </c>
      <c r="Q2058" s="128">
        <f>(N2058/G2058-P2058)*H2058*Overview!$F$29*'='!G2058^3</f>
        <v>902.91085128893531</v>
      </c>
      <c r="R2058" s="57">
        <f t="shared" si="192"/>
        <v>0</v>
      </c>
      <c r="S2058" s="58">
        <f t="shared" si="193"/>
        <v>1.6894007080766864E-4</v>
      </c>
      <c r="T2058" s="58">
        <f>IF(D2058&lt;Overview!$F$18,(1-Overview!$F$9)*'='!Q2058-'='!D2058*'='!O2058,0)</f>
        <v>0</v>
      </c>
      <c r="U2058" s="54">
        <f>IF(D2058&gt;=Overview!$F$18,(1-Overview!$F$9)*'='!Q2058-Overview!$F$18*'='!O2058,0)</f>
        <v>76.508510996685459</v>
      </c>
      <c r="V2058" s="2"/>
      <c r="W2058" s="112">
        <f>G2058/Overview!$F$19</f>
        <v>5.4525972272349215</v>
      </c>
      <c r="X2058" s="60">
        <f>G2058^3*(1+H2058*Overview!$F$38)</f>
        <v>63.318623709145129</v>
      </c>
      <c r="Y2058" s="61">
        <f>G2058^3*Overview!$F$42*(1+Overview!$F$38*H2058)+I2058*Overview!$F$39/Overview!$F$40</f>
        <v>6.5124127941716639</v>
      </c>
    </row>
    <row r="2059" spans="1:25">
      <c r="A2059" s="34">
        <v>2056</v>
      </c>
      <c r="B2059">
        <v>1</v>
      </c>
      <c r="C2059">
        <v>24</v>
      </c>
      <c r="D2059" s="149">
        <f t="shared" si="194"/>
        <v>178.09744310451387</v>
      </c>
      <c r="E2059" s="125">
        <f>B2059/(B2059+Overview!$F$22)</f>
        <v>0.58823529411764708</v>
      </c>
      <c r="F2059" s="118">
        <f>EXP(Overview!$F$21/Overview!$F$5-Overview!$F$21/('='!C2059+273.15))</f>
        <v>1.2060497570954571</v>
      </c>
      <c r="G2059" s="77">
        <f t="shared" si="195"/>
        <v>3.6932130420770202</v>
      </c>
      <c r="H2059" s="115">
        <f t="shared" si="196"/>
        <v>0.58823529411764708</v>
      </c>
      <c r="I2059" s="80">
        <f>IF((A2059-Overview!$F$43)/365=ROUND((A2059-Overview!$F$43)/365,0),I2058*0.05,I2058+U2058)</f>
        <v>18802.665966717657</v>
      </c>
      <c r="J2059" s="70">
        <f>IF(D2059&lt;Overview!$F$16,1,'='!G2059/Overview!$F$26)</f>
        <v>159.87935247086668</v>
      </c>
      <c r="K2059" s="71">
        <f>IF(D2059&lt;Overview!$F$17,'='!G2059/Overview!$F$26,Overview!$F$33)</f>
        <v>9.1428571428571423</v>
      </c>
      <c r="L2059" s="72">
        <f t="shared" si="197"/>
        <v>9.1428571428571423</v>
      </c>
      <c r="M2059" s="81">
        <f>MIN(1,Overview!$F$44*F2059*(G2059-Overview!$F$25)^2+0.2)</f>
        <v>1</v>
      </c>
      <c r="N2059" s="48">
        <f>L2059*F2059*Overview!$F$8</f>
        <v>0.12482270400293095</v>
      </c>
      <c r="O2059" s="48">
        <f>F2059*Overview!$F$6</f>
        <v>2.3686817229354781E-3</v>
      </c>
      <c r="P2059" s="122">
        <f>N2059*(H2059/G2059-(1+Overview!$F$35/'='!G2059)/(Overview!$F$37*Overview!$F$33))/('='!H2059+Overview!$F$36)</f>
        <v>1.3697086172381401E-4</v>
      </c>
      <c r="Q2059" s="128">
        <f>(N2059/G2059-P2059)*H2059*Overview!$F$29*'='!G2059^3</f>
        <v>903.00041736442699</v>
      </c>
      <c r="R2059" s="57">
        <f t="shared" si="192"/>
        <v>0</v>
      </c>
      <c r="S2059" s="58">
        <f t="shared" si="193"/>
        <v>1.6862085763430599E-4</v>
      </c>
      <c r="T2059" s="58">
        <f>IF(D2059&lt;Overview!$F$18,(1-Overview!$F$9)*'='!Q2059-'='!D2059*'='!O2059,0)</f>
        <v>0</v>
      </c>
      <c r="U2059" s="54">
        <f>IF(D2059&gt;=Overview!$F$18,(1-Overview!$F$9)*'='!Q2059-Overview!$F$18*'='!O2059,0)</f>
        <v>76.516142026317354</v>
      </c>
      <c r="V2059" s="2"/>
      <c r="W2059" s="112">
        <f>G2059/Overview!$F$19</f>
        <v>5.4528466589059796</v>
      </c>
      <c r="X2059" s="60">
        <f>G2059^3*(1+H2059*Overview!$F$38)</f>
        <v>63.327313728944503</v>
      </c>
      <c r="Y2059" s="61">
        <f>G2059^3*Overview!$F$42*(1+Overview!$F$38*H2059)+I2059*Overview!$F$39/Overview!$F$40</f>
        <v>6.5165195385223722</v>
      </c>
    </row>
    <row r="2060" spans="1:25">
      <c r="A2060" s="34">
        <v>2057</v>
      </c>
      <c r="B2060">
        <v>1</v>
      </c>
      <c r="C2060">
        <v>24</v>
      </c>
      <c r="D2060" s="149">
        <f t="shared" si="194"/>
        <v>178.09744310451387</v>
      </c>
      <c r="E2060" s="125">
        <f>B2060/(B2060+Overview!$F$22)</f>
        <v>0.58823529411764708</v>
      </c>
      <c r="F2060" s="118">
        <f>EXP(Overview!$F$21/Overview!$F$5-Overview!$F$21/('='!C2060+273.15))</f>
        <v>1.2060497570954571</v>
      </c>
      <c r="G2060" s="77">
        <f t="shared" si="195"/>
        <v>3.6933816629346543</v>
      </c>
      <c r="H2060" s="115">
        <f t="shared" si="196"/>
        <v>0.58823529411764708</v>
      </c>
      <c r="I2060" s="80">
        <f>IF((A2060-Overview!$F$43)/365=ROUND((A2060-Overview!$F$43)/365,0),I2059*0.05,I2059+U2059)</f>
        <v>18879.182108743975</v>
      </c>
      <c r="J2060" s="70">
        <f>IF(D2060&lt;Overview!$F$16,1,'='!G2060/Overview!$F$26)</f>
        <v>159.88665207509328</v>
      </c>
      <c r="K2060" s="71">
        <f>IF(D2060&lt;Overview!$F$17,'='!G2060/Overview!$F$26,Overview!$F$33)</f>
        <v>9.1428571428571423</v>
      </c>
      <c r="L2060" s="72">
        <f t="shared" si="197"/>
        <v>9.1428571428571423</v>
      </c>
      <c r="M2060" s="81">
        <f>MIN(1,Overview!$F$44*F2060*(G2060-Overview!$F$25)^2+0.2)</f>
        <v>1</v>
      </c>
      <c r="N2060" s="48">
        <f>L2060*F2060*Overview!$F$8</f>
        <v>0.12482270400293095</v>
      </c>
      <c r="O2060" s="48">
        <f>F2060*Overview!$F$6</f>
        <v>2.3686817229354781E-3</v>
      </c>
      <c r="P2060" s="122">
        <f>N2060*(H2060/G2060-(1+Overview!$F$35/'='!G2060)/(Overview!$F$37*Overview!$F$33))/('='!H2060+Overview!$F$36)</f>
        <v>1.3670581297213711E-4</v>
      </c>
      <c r="Q2060" s="128">
        <f>(N2060/G2060-P2060)*H2060*Overview!$F$29*'='!G2060^3</f>
        <v>903.08981924177294</v>
      </c>
      <c r="R2060" s="57">
        <f t="shared" si="192"/>
        <v>0</v>
      </c>
      <c r="S2060" s="58">
        <f t="shared" si="193"/>
        <v>1.6830224761595517E-4</v>
      </c>
      <c r="T2060" s="58">
        <f>IF(D2060&lt;Overview!$F$18,(1-Overview!$F$9)*'='!Q2060-'='!D2060*'='!O2060,0)</f>
        <v>0</v>
      </c>
      <c r="U2060" s="54">
        <f>IF(D2060&gt;=Overview!$F$18,(1-Overview!$F$9)*'='!Q2060-Overview!$F$18*'='!O2060,0)</f>
        <v>76.523759066267232</v>
      </c>
      <c r="V2060" s="2"/>
      <c r="W2060" s="112">
        <f>G2060/Overview!$F$19</f>
        <v>5.4530956192745519</v>
      </c>
      <c r="X2060" s="60">
        <f>G2060^3*(1+H2060*Overview!$F$38)</f>
        <v>63.335988121710905</v>
      </c>
      <c r="Y2060" s="61">
        <f>G2060^3*Overview!$F$42*(1+Overview!$F$38*H2060)+I2060*Overview!$F$39/Overview!$F$40</f>
        <v>6.5206252080430378</v>
      </c>
    </row>
    <row r="2061" spans="1:25">
      <c r="A2061" s="34">
        <v>2058</v>
      </c>
      <c r="B2061">
        <v>1</v>
      </c>
      <c r="C2061">
        <v>24</v>
      </c>
      <c r="D2061" s="149">
        <f t="shared" si="194"/>
        <v>178.09744310451387</v>
      </c>
      <c r="E2061" s="125">
        <f>B2061/(B2061+Overview!$F$22)</f>
        <v>0.58823529411764708</v>
      </c>
      <c r="F2061" s="118">
        <f>EXP(Overview!$F$21/Overview!$F$5-Overview!$F$21/('='!C2061+273.15))</f>
        <v>1.2060497570954571</v>
      </c>
      <c r="G2061" s="77">
        <f t="shared" si="195"/>
        <v>3.6935499651822701</v>
      </c>
      <c r="H2061" s="115">
        <f t="shared" si="196"/>
        <v>0.58823529411764708</v>
      </c>
      <c r="I2061" s="80">
        <f>IF((A2061-Overview!$F$43)/365=ROUND((A2061-Overview!$F$43)/365,0),I2060*0.05,I2060+U2060)</f>
        <v>18955.70586781024</v>
      </c>
      <c r="J2061" s="70">
        <f>IF(D2061&lt;Overview!$F$16,1,'='!G2061/Overview!$F$26)</f>
        <v>159.89393788667837</v>
      </c>
      <c r="K2061" s="71">
        <f>IF(D2061&lt;Overview!$F$17,'='!G2061/Overview!$F$26,Overview!$F$33)</f>
        <v>9.1428571428571423</v>
      </c>
      <c r="L2061" s="72">
        <f t="shared" si="197"/>
        <v>9.1428571428571423</v>
      </c>
      <c r="M2061" s="81">
        <f>MIN(1,Overview!$F$44*F2061*(G2061-Overview!$F$25)^2+0.2)</f>
        <v>1</v>
      </c>
      <c r="N2061" s="48">
        <f>L2061*F2061*Overview!$F$8</f>
        <v>0.12482270400293095</v>
      </c>
      <c r="O2061" s="48">
        <f>F2061*Overview!$F$6</f>
        <v>2.3686817229354781E-3</v>
      </c>
      <c r="P2061" s="122">
        <f>N2061*(H2061/G2061-(1+Overview!$F$35/'='!G2061)/(Overview!$F$37*Overview!$F$33))/('='!H2061+Overview!$F$36)</f>
        <v>1.3644128916338516E-4</v>
      </c>
      <c r="Q2061" s="128">
        <f>(N2061/G2061-P2061)*H2061*Overview!$F$29*'='!G2061^3</f>
        <v>903.1790572122942</v>
      </c>
      <c r="R2061" s="57">
        <f t="shared" si="192"/>
        <v>0</v>
      </c>
      <c r="S2061" s="58">
        <f t="shared" si="193"/>
        <v>1.6798423961294844E-4</v>
      </c>
      <c r="T2061" s="58">
        <f>IF(D2061&lt;Overview!$F$18,(1-Overview!$F$9)*'='!Q2061-'='!D2061*'='!O2061,0)</f>
        <v>0</v>
      </c>
      <c r="U2061" s="54">
        <f>IF(D2061&gt;=Overview!$F$18,(1-Overview!$F$9)*'='!Q2061-Overview!$F$18*'='!O2061,0)</f>
        <v>76.531362141355643</v>
      </c>
      <c r="V2061" s="2"/>
      <c r="W2061" s="112">
        <f>G2061/Overview!$F$19</f>
        <v>5.4533441092311676</v>
      </c>
      <c r="X2061" s="60">
        <f>G2061^3*(1+H2061*Overview!$F$38)</f>
        <v>63.344646914014554</v>
      </c>
      <c r="Y2061" s="61">
        <f>G2061^3*Overview!$F$42*(1+Overview!$F$38*H2061)+I2061*Overview!$F$39/Overview!$F$40</f>
        <v>6.5247298045170643</v>
      </c>
    </row>
    <row r="2062" spans="1:25">
      <c r="A2062" s="34">
        <v>2059</v>
      </c>
      <c r="B2062">
        <v>1</v>
      </c>
      <c r="C2062">
        <v>24</v>
      </c>
      <c r="D2062" s="149">
        <f t="shared" si="194"/>
        <v>178.09744310451387</v>
      </c>
      <c r="E2062" s="125">
        <f>B2062/(B2062+Overview!$F$22)</f>
        <v>0.58823529411764708</v>
      </c>
      <c r="F2062" s="118">
        <f>EXP(Overview!$F$21/Overview!$F$5-Overview!$F$21/('='!C2062+273.15))</f>
        <v>1.2060497570954571</v>
      </c>
      <c r="G2062" s="77">
        <f t="shared" si="195"/>
        <v>3.6937179494218828</v>
      </c>
      <c r="H2062" s="115">
        <f t="shared" si="196"/>
        <v>0.58823529411764708</v>
      </c>
      <c r="I2062" s="80">
        <f>IF((A2062-Overview!$F$43)/365=ROUND((A2062-Overview!$F$43)/365,0),I2061*0.05,I2061+U2061)</f>
        <v>19032.237229951596</v>
      </c>
      <c r="J2062" s="70">
        <f>IF(D2062&lt;Overview!$F$16,1,'='!G2062/Overview!$F$26)</f>
        <v>159.90120993168324</v>
      </c>
      <c r="K2062" s="71">
        <f>IF(D2062&lt;Overview!$F$17,'='!G2062/Overview!$F$26,Overview!$F$33)</f>
        <v>9.1428571428571423</v>
      </c>
      <c r="L2062" s="72">
        <f t="shared" si="197"/>
        <v>9.1428571428571423</v>
      </c>
      <c r="M2062" s="81">
        <f>MIN(1,Overview!$F$44*F2062*(G2062-Overview!$F$25)^2+0.2)</f>
        <v>1</v>
      </c>
      <c r="N2062" s="48">
        <f>L2062*F2062*Overview!$F$8</f>
        <v>0.12482270400293095</v>
      </c>
      <c r="O2062" s="48">
        <f>F2062*Overview!$F$6</f>
        <v>2.3686817229354781E-3</v>
      </c>
      <c r="P2062" s="122">
        <f>N2062*(H2062/G2062-(1+Overview!$F$35/'='!G2062)/(Overview!$F$37*Overview!$F$33))/('='!H2062+Overview!$F$36)</f>
        <v>1.3617728921128136E-4</v>
      </c>
      <c r="Q2062" s="128">
        <f>(N2062/G2062-P2062)*H2062*Overview!$F$29*'='!G2062^3</f>
        <v>903.26813156683306</v>
      </c>
      <c r="R2062" s="57">
        <f t="shared" si="192"/>
        <v>0</v>
      </c>
      <c r="S2062" s="58">
        <f t="shared" si="193"/>
        <v>1.6766683248777494E-4</v>
      </c>
      <c r="T2062" s="58">
        <f>IF(D2062&lt;Overview!$F$18,(1-Overview!$F$9)*'='!Q2062-'='!D2062*'='!O2062,0)</f>
        <v>0</v>
      </c>
      <c r="U2062" s="54">
        <f>IF(D2062&gt;=Overview!$F$18,(1-Overview!$F$9)*'='!Q2062-Overview!$F$18*'='!O2062,0)</f>
        <v>76.538951276362354</v>
      </c>
      <c r="V2062" s="2"/>
      <c r="W2062" s="112">
        <f>G2062/Overview!$F$19</f>
        <v>5.4535921296646723</v>
      </c>
      <c r="X2062" s="60">
        <f>G2062^3*(1+H2062*Overview!$F$38)</f>
        <v>63.353290132386462</v>
      </c>
      <c r="Y2062" s="61">
        <f>G2062^3*Overview!$F$42*(1+Overview!$F$38*H2062)+I2062*Overview!$F$39/Overview!$F$40</f>
        <v>6.528833329725404</v>
      </c>
    </row>
    <row r="2063" spans="1:25">
      <c r="A2063" s="34">
        <v>2060</v>
      </c>
      <c r="B2063">
        <v>1</v>
      </c>
      <c r="C2063">
        <v>24</v>
      </c>
      <c r="D2063" s="149">
        <f t="shared" si="194"/>
        <v>178.09744310451387</v>
      </c>
      <c r="E2063" s="125">
        <f>B2063/(B2063+Overview!$F$22)</f>
        <v>0.58823529411764708</v>
      </c>
      <c r="F2063" s="118">
        <f>EXP(Overview!$F$21/Overview!$F$5-Overview!$F$21/('='!C2063+273.15))</f>
        <v>1.2060497570954571</v>
      </c>
      <c r="G2063" s="77">
        <f t="shared" si="195"/>
        <v>3.6938856162543705</v>
      </c>
      <c r="H2063" s="115">
        <f t="shared" si="196"/>
        <v>0.58823529411764708</v>
      </c>
      <c r="I2063" s="80">
        <f>IF((A2063-Overview!$F$43)/365=ROUND((A2063-Overview!$F$43)/365,0),I2062*0.05,I2062+U2062)</f>
        <v>19108.776181227957</v>
      </c>
      <c r="J2063" s="70">
        <f>IF(D2063&lt;Overview!$F$16,1,'='!G2063/Overview!$F$26)</f>
        <v>159.90846823611994</v>
      </c>
      <c r="K2063" s="71">
        <f>IF(D2063&lt;Overview!$F$17,'='!G2063/Overview!$F$26,Overview!$F$33)</f>
        <v>9.1428571428571423</v>
      </c>
      <c r="L2063" s="72">
        <f t="shared" si="197"/>
        <v>9.1428571428571423</v>
      </c>
      <c r="M2063" s="81">
        <f>MIN(1,Overview!$F$44*F2063*(G2063-Overview!$F$25)^2+0.2)</f>
        <v>1</v>
      </c>
      <c r="N2063" s="48">
        <f>L2063*F2063*Overview!$F$8</f>
        <v>0.12482270400293095</v>
      </c>
      <c r="O2063" s="48">
        <f>F2063*Overview!$F$6</f>
        <v>2.3686817229354781E-3</v>
      </c>
      <c r="P2063" s="122">
        <f>N2063*(H2063/G2063-(1+Overview!$F$35/'='!G2063)/(Overview!$F$37*Overview!$F$33))/('='!H2063+Overview!$F$36)</f>
        <v>1.3591381203197799E-4</v>
      </c>
      <c r="Q2063" s="128">
        <f>(N2063/G2063-P2063)*H2063*Overview!$F$29*'='!G2063^3</f>
        <v>903.35704259575255</v>
      </c>
      <c r="R2063" s="57">
        <f t="shared" si="192"/>
        <v>0</v>
      </c>
      <c r="S2063" s="58">
        <f t="shared" si="193"/>
        <v>1.6735002510507454E-4</v>
      </c>
      <c r="T2063" s="58">
        <f>IF(D2063&lt;Overview!$F$18,(1-Overview!$F$9)*'='!Q2063-'='!D2063*'='!O2063,0)</f>
        <v>0</v>
      </c>
      <c r="U2063" s="54">
        <f>IF(D2063&gt;=Overview!$F$18,(1-Overview!$F$9)*'='!Q2063-Overview!$F$18*'='!O2063,0)</f>
        <v>76.546526496026289</v>
      </c>
      <c r="V2063" s="2"/>
      <c r="W2063" s="112">
        <f>G2063/Overview!$F$19</f>
        <v>5.4538396814622327</v>
      </c>
      <c r="X2063" s="60">
        <f>G2063^3*(1+H2063*Overview!$F$38)</f>
        <v>63.361917803318399</v>
      </c>
      <c r="Y2063" s="61">
        <f>G2063^3*Overview!$F$42*(1+Overview!$F$38*H2063)+I2063*Overview!$F$39/Overview!$F$40</f>
        <v>6.5329357854465613</v>
      </c>
    </row>
    <row r="2064" spans="1:25">
      <c r="A2064" s="34">
        <v>2061</v>
      </c>
      <c r="B2064">
        <v>1</v>
      </c>
      <c r="C2064">
        <v>24</v>
      </c>
      <c r="D2064" s="149">
        <f t="shared" si="194"/>
        <v>178.09744310451387</v>
      </c>
      <c r="E2064" s="125">
        <f>B2064/(B2064+Overview!$F$22)</f>
        <v>0.58823529411764708</v>
      </c>
      <c r="F2064" s="118">
        <f>EXP(Overview!$F$21/Overview!$F$5-Overview!$F$21/('='!C2064+273.15))</f>
        <v>1.2060497570954571</v>
      </c>
      <c r="G2064" s="77">
        <f t="shared" si="195"/>
        <v>3.6940529662794757</v>
      </c>
      <c r="H2064" s="115">
        <f t="shared" si="196"/>
        <v>0.58823529411764708</v>
      </c>
      <c r="I2064" s="80">
        <f>IF((A2064-Overview!$F$43)/365=ROUND((A2064-Overview!$F$43)/365,0),I2063*0.05,I2063+U2063)</f>
        <v>19185.322707723983</v>
      </c>
      <c r="J2064" s="70">
        <f>IF(D2064&lt;Overview!$F$16,1,'='!G2064/Overview!$F$26)</f>
        <v>159.91571282595135</v>
      </c>
      <c r="K2064" s="71">
        <f>IF(D2064&lt;Overview!$F$17,'='!G2064/Overview!$F$26,Overview!$F$33)</f>
        <v>9.1428571428571423</v>
      </c>
      <c r="L2064" s="72">
        <f t="shared" si="197"/>
        <v>9.1428571428571423</v>
      </c>
      <c r="M2064" s="81">
        <f>MIN(1,Overview!$F$44*F2064*(G2064-Overview!$F$25)^2+0.2)</f>
        <v>1</v>
      </c>
      <c r="N2064" s="48">
        <f>L2064*F2064*Overview!$F$8</f>
        <v>0.12482270400293095</v>
      </c>
      <c r="O2064" s="48">
        <f>F2064*Overview!$F$6</f>
        <v>2.3686817229354781E-3</v>
      </c>
      <c r="P2064" s="122">
        <f>N2064*(H2064/G2064-(1+Overview!$F$35/'='!G2064)/(Overview!$F$37*Overview!$F$33))/('='!H2064+Overview!$F$36)</f>
        <v>1.3565085654404621E-4</v>
      </c>
      <c r="Q2064" s="128">
        <f>(N2064/G2064-P2064)*H2064*Overview!$F$29*'='!G2064^3</f>
        <v>903.4457905889376</v>
      </c>
      <c r="R2064" s="57">
        <f t="shared" si="192"/>
        <v>0</v>
      </c>
      <c r="S2064" s="58">
        <f t="shared" si="193"/>
        <v>1.6703381633162851E-4</v>
      </c>
      <c r="T2064" s="58">
        <f>IF(D2064&lt;Overview!$F$18,(1-Overview!$F$9)*'='!Q2064-'='!D2064*'='!O2064,0)</f>
        <v>0</v>
      </c>
      <c r="U2064" s="54">
        <f>IF(D2064&gt;=Overview!$F$18,(1-Overview!$F$9)*'='!Q2064-Overview!$F$18*'='!O2064,0)</f>
        <v>76.554087825045656</v>
      </c>
      <c r="V2064" s="2"/>
      <c r="W2064" s="112">
        <f>G2064/Overview!$F$19</f>
        <v>5.4540867655093397</v>
      </c>
      <c r="X2064" s="60">
        <f>G2064^3*(1+H2064*Overview!$F$38)</f>
        <v>63.37052995326296</v>
      </c>
      <c r="Y2064" s="61">
        <f>G2064^3*Overview!$F$42*(1+Overview!$F$38*H2064)+I2064*Overview!$F$39/Overview!$F$40</f>
        <v>6.5370371734565822</v>
      </c>
    </row>
    <row r="2065" spans="1:25">
      <c r="A2065" s="34">
        <v>2062</v>
      </c>
      <c r="B2065">
        <v>1</v>
      </c>
      <c r="C2065">
        <v>24</v>
      </c>
      <c r="D2065" s="149">
        <f t="shared" si="194"/>
        <v>178.09744310451387</v>
      </c>
      <c r="E2065" s="125">
        <f>B2065/(B2065+Overview!$F$22)</f>
        <v>0.58823529411764708</v>
      </c>
      <c r="F2065" s="118">
        <f>EXP(Overview!$F$21/Overview!$F$5-Overview!$F$21/('='!C2065+273.15))</f>
        <v>1.2060497570954571</v>
      </c>
      <c r="G2065" s="77">
        <f t="shared" si="195"/>
        <v>3.6942200000958074</v>
      </c>
      <c r="H2065" s="115">
        <f t="shared" si="196"/>
        <v>0.58823529411764708</v>
      </c>
      <c r="I2065" s="80">
        <f>IF((A2065-Overview!$F$43)/365=ROUND((A2065-Overview!$F$43)/365,0),I2064*0.05,I2064+U2064)</f>
        <v>19261.876795549029</v>
      </c>
      <c r="J2065" s="70">
        <f>IF(D2065&lt;Overview!$F$16,1,'='!G2065/Overview!$F$26)</f>
        <v>159.92294372709125</v>
      </c>
      <c r="K2065" s="71">
        <f>IF(D2065&lt;Overview!$F$17,'='!G2065/Overview!$F$26,Overview!$F$33)</f>
        <v>9.1428571428571423</v>
      </c>
      <c r="L2065" s="72">
        <f t="shared" si="197"/>
        <v>9.1428571428571423</v>
      </c>
      <c r="M2065" s="81">
        <f>MIN(1,Overview!$F$44*F2065*(G2065-Overview!$F$25)^2+0.2)</f>
        <v>1</v>
      </c>
      <c r="N2065" s="48">
        <f>L2065*F2065*Overview!$F$8</f>
        <v>0.12482270400293095</v>
      </c>
      <c r="O2065" s="48">
        <f>F2065*Overview!$F$6</f>
        <v>2.3686817229354781E-3</v>
      </c>
      <c r="P2065" s="122">
        <f>N2065*(H2065/G2065-(1+Overview!$F$35/'='!G2065)/(Overview!$F$37*Overview!$F$33))/('='!H2065+Overview!$F$36)</f>
        <v>1.3538842166847511E-4</v>
      </c>
      <c r="Q2065" s="128">
        <f>(N2065/G2065-P2065)*H2065*Overview!$F$29*'='!G2065^3</f>
        <v>903.534375835795</v>
      </c>
      <c r="R2065" s="57">
        <f t="shared" si="192"/>
        <v>0</v>
      </c>
      <c r="S2065" s="58">
        <f t="shared" si="193"/>
        <v>1.6671820503636178E-4</v>
      </c>
      <c r="T2065" s="58">
        <f>IF(D2065&lt;Overview!$F$18,(1-Overview!$F$9)*'='!Q2065-'='!D2065*'='!O2065,0)</f>
        <v>0</v>
      </c>
      <c r="U2065" s="54">
        <f>IF(D2065&gt;=Overview!$F$18,(1-Overview!$F$9)*'='!Q2065-Overview!$F$18*'='!O2065,0)</f>
        <v>76.561635288077909</v>
      </c>
      <c r="V2065" s="2"/>
      <c r="W2065" s="112">
        <f>G2065/Overview!$F$19</f>
        <v>5.4543333826898088</v>
      </c>
      <c r="X2065" s="60">
        <f>G2065^3*(1+H2065*Overview!$F$38)</f>
        <v>63.379126608633619</v>
      </c>
      <c r="Y2065" s="61">
        <f>G2065^3*Overview!$F$42*(1+Overview!$F$38*H2065)+I2065*Overview!$F$39/Overview!$F$40</f>
        <v>6.5411374955290658</v>
      </c>
    </row>
    <row r="2066" spans="1:25">
      <c r="A2066" s="34">
        <v>2063</v>
      </c>
      <c r="B2066">
        <v>1</v>
      </c>
      <c r="C2066">
        <v>24</v>
      </c>
      <c r="D2066" s="149">
        <f t="shared" si="194"/>
        <v>178.09744310451387</v>
      </c>
      <c r="E2066" s="125">
        <f>B2066/(B2066+Overview!$F$22)</f>
        <v>0.58823529411764708</v>
      </c>
      <c r="F2066" s="118">
        <f>EXP(Overview!$F$21/Overview!$F$5-Overview!$F$21/('='!C2066+273.15))</f>
        <v>1.2060497570954571</v>
      </c>
      <c r="G2066" s="77">
        <f t="shared" si="195"/>
        <v>3.6943867183008439</v>
      </c>
      <c r="H2066" s="115">
        <f t="shared" si="196"/>
        <v>0.58823529411764708</v>
      </c>
      <c r="I2066" s="80">
        <f>IF((A2066-Overview!$F$43)/365=ROUND((A2066-Overview!$F$43)/365,0),I2065*0.05,I2065+U2065)</f>
        <v>19338.438430837108</v>
      </c>
      <c r="J2066" s="70">
        <f>IF(D2066&lt;Overview!$F$16,1,'='!G2066/Overview!$F$26)</f>
        <v>159.9301609654045</v>
      </c>
      <c r="K2066" s="71">
        <f>IF(D2066&lt;Overview!$F$17,'='!G2066/Overview!$F$26,Overview!$F$33)</f>
        <v>9.1428571428571423</v>
      </c>
      <c r="L2066" s="72">
        <f t="shared" si="197"/>
        <v>9.1428571428571423</v>
      </c>
      <c r="M2066" s="81">
        <f>MIN(1,Overview!$F$44*F2066*(G2066-Overview!$F$25)^2+0.2)</f>
        <v>1</v>
      </c>
      <c r="N2066" s="48">
        <f>L2066*F2066*Overview!$F$8</f>
        <v>0.12482270400293095</v>
      </c>
      <c r="O2066" s="48">
        <f>F2066*Overview!$F$6</f>
        <v>2.3686817229354781E-3</v>
      </c>
      <c r="P2066" s="122">
        <f>N2066*(H2066/G2066-(1+Overview!$F$35/'='!G2066)/(Overview!$F$37*Overview!$F$33))/('='!H2066+Overview!$F$36)</f>
        <v>1.3512650632866352E-4</v>
      </c>
      <c r="Q2066" s="128">
        <f>(N2066/G2066-P2066)*H2066*Overview!$F$29*'='!G2066^3</f>
        <v>903.62279862525588</v>
      </c>
      <c r="R2066" s="57">
        <f t="shared" si="192"/>
        <v>0</v>
      </c>
      <c r="S2066" s="58">
        <f t="shared" si="193"/>
        <v>1.6640319009033648E-4</v>
      </c>
      <c r="T2066" s="58">
        <f>IF(D2066&lt;Overview!$F$18,(1-Overview!$F$9)*'='!Q2066-'='!D2066*'='!O2066,0)</f>
        <v>0</v>
      </c>
      <c r="U2066" s="54">
        <f>IF(D2066&gt;=Overview!$F$18,(1-Overview!$F$9)*'='!Q2066-Overview!$F$18*'='!O2066,0)</f>
        <v>76.569168909739986</v>
      </c>
      <c r="V2066" s="2"/>
      <c r="W2066" s="112">
        <f>G2066/Overview!$F$19</f>
        <v>5.454579533885787</v>
      </c>
      <c r="X2066" s="60">
        <f>G2066^3*(1+H2066*Overview!$F$38)</f>
        <v>63.387707795804708</v>
      </c>
      <c r="Y2066" s="61">
        <f>G2066^3*Overview!$F$42*(1+Overview!$F$38*H2066)+I2066*Overview!$F$39/Overview!$F$40</f>
        <v>6.5452367534351623</v>
      </c>
    </row>
    <row r="2067" spans="1:25">
      <c r="A2067" s="34">
        <v>2064</v>
      </c>
      <c r="B2067">
        <v>1</v>
      </c>
      <c r="C2067">
        <v>24</v>
      </c>
      <c r="D2067" s="149">
        <f t="shared" si="194"/>
        <v>178.09744310451387</v>
      </c>
      <c r="E2067" s="125">
        <f>B2067/(B2067+Overview!$F$22)</f>
        <v>0.58823529411764708</v>
      </c>
      <c r="F2067" s="118">
        <f>EXP(Overview!$F$21/Overview!$F$5-Overview!$F$21/('='!C2067+273.15))</f>
        <v>1.2060497570954571</v>
      </c>
      <c r="G2067" s="77">
        <f t="shared" si="195"/>
        <v>3.6945531214909342</v>
      </c>
      <c r="H2067" s="115">
        <f t="shared" si="196"/>
        <v>0.58823529411764708</v>
      </c>
      <c r="I2067" s="80">
        <f>IF((A2067-Overview!$F$43)/365=ROUND((A2067-Overview!$F$43)/365,0),I2066*0.05,I2066+U2066)</f>
        <v>19415.007599746848</v>
      </c>
      <c r="J2067" s="70">
        <f>IF(D2067&lt;Overview!$F$16,1,'='!G2067/Overview!$F$26)</f>
        <v>159.93736456670712</v>
      </c>
      <c r="K2067" s="71">
        <f>IF(D2067&lt;Overview!$F$17,'='!G2067/Overview!$F$26,Overview!$F$33)</f>
        <v>9.1428571428571423</v>
      </c>
      <c r="L2067" s="72">
        <f t="shared" si="197"/>
        <v>9.1428571428571423</v>
      </c>
      <c r="M2067" s="81">
        <f>MIN(1,Overview!$F$44*F2067*(G2067-Overview!$F$25)^2+0.2)</f>
        <v>1</v>
      </c>
      <c r="N2067" s="48">
        <f>L2067*F2067*Overview!$F$8</f>
        <v>0.12482270400293095</v>
      </c>
      <c r="O2067" s="48">
        <f>F2067*Overview!$F$6</f>
        <v>2.3686817229354781E-3</v>
      </c>
      <c r="P2067" s="122">
        <f>N2067*(H2067/G2067-(1+Overview!$F$35/'='!G2067)/(Overview!$F$37*Overview!$F$33))/('='!H2067+Overview!$F$36)</f>
        <v>1.3486510945041517E-4</v>
      </c>
      <c r="Q2067" s="128">
        <f>(N2067/G2067-P2067)*H2067*Overview!$F$29*'='!G2067^3</f>
        <v>903.71105924577387</v>
      </c>
      <c r="R2067" s="57">
        <f t="shared" si="192"/>
        <v>0</v>
      </c>
      <c r="S2067" s="58">
        <f t="shared" si="193"/>
        <v>1.6608877036674926E-4</v>
      </c>
      <c r="T2067" s="58">
        <f>IF(D2067&lt;Overview!$F$18,(1-Overview!$F$9)*'='!Q2067-'='!D2067*'='!O2067,0)</f>
        <v>0</v>
      </c>
      <c r="U2067" s="54">
        <f>IF(D2067&gt;=Overview!$F$18,(1-Overview!$F$9)*'='!Q2067-Overview!$F$18*'='!O2067,0)</f>
        <v>76.57668871460811</v>
      </c>
      <c r="V2067" s="2"/>
      <c r="W2067" s="112">
        <f>G2067/Overview!$F$19</f>
        <v>5.4548252199777556</v>
      </c>
      <c r="X2067" s="60">
        <f>G2067^3*(1+H2067*Overview!$F$38)</f>
        <v>63.396273541111491</v>
      </c>
      <c r="Y2067" s="61">
        <f>G2067^3*Overview!$F$42*(1+Overview!$F$38*H2067)+I2067*Overview!$F$39/Overview!$F$40</f>
        <v>6.5493349489435788</v>
      </c>
    </row>
    <row r="2068" spans="1:25">
      <c r="A2068" s="34">
        <v>2065</v>
      </c>
      <c r="B2068">
        <v>1</v>
      </c>
      <c r="C2068">
        <v>24</v>
      </c>
      <c r="D2068" s="149">
        <f t="shared" si="194"/>
        <v>178.09744310451387</v>
      </c>
      <c r="E2068" s="125">
        <f>B2068/(B2068+Overview!$F$22)</f>
        <v>0.58823529411764708</v>
      </c>
      <c r="F2068" s="118">
        <f>EXP(Overview!$F$21/Overview!$F$5-Overview!$F$21/('='!C2068+273.15))</f>
        <v>1.2060497570954571</v>
      </c>
      <c r="G2068" s="77">
        <f t="shared" si="195"/>
        <v>3.6947192102613009</v>
      </c>
      <c r="H2068" s="115">
        <f t="shared" si="196"/>
        <v>0.58823529411764708</v>
      </c>
      <c r="I2068" s="80">
        <f>IF((A2068-Overview!$F$43)/365=ROUND((A2068-Overview!$F$43)/365,0),I2067*0.05,I2067+U2067)</f>
        <v>19491.584288461458</v>
      </c>
      <c r="J2068" s="70">
        <f>IF(D2068&lt;Overview!$F$16,1,'='!G2068/Overview!$F$26)</f>
        <v>159.94455455676629</v>
      </c>
      <c r="K2068" s="71">
        <f>IF(D2068&lt;Overview!$F$17,'='!G2068/Overview!$F$26,Overview!$F$33)</f>
        <v>9.1428571428571423</v>
      </c>
      <c r="L2068" s="72">
        <f t="shared" si="197"/>
        <v>9.1428571428571423</v>
      </c>
      <c r="M2068" s="81">
        <f>MIN(1,Overview!$F$44*F2068*(G2068-Overview!$F$25)^2+0.2)</f>
        <v>1</v>
      </c>
      <c r="N2068" s="48">
        <f>L2068*F2068*Overview!$F$8</f>
        <v>0.12482270400293095</v>
      </c>
      <c r="O2068" s="48">
        <f>F2068*Overview!$F$6</f>
        <v>2.3686817229354781E-3</v>
      </c>
      <c r="P2068" s="122">
        <f>N2068*(H2068/G2068-(1+Overview!$F$35/'='!G2068)/(Overview!$F$37*Overview!$F$33))/('='!H2068+Overview!$F$36)</f>
        <v>1.3460422996192827E-4</v>
      </c>
      <c r="Q2068" s="128">
        <f>(N2068/G2068-P2068)*H2068*Overview!$F$29*'='!G2068^3</f>
        <v>903.7991579853275</v>
      </c>
      <c r="R2068" s="57">
        <f t="shared" si="192"/>
        <v>0</v>
      </c>
      <c r="S2068" s="58">
        <f t="shared" si="193"/>
        <v>1.6577494474092204E-4</v>
      </c>
      <c r="T2068" s="58">
        <f>IF(D2068&lt;Overview!$F$18,(1-Overview!$F$9)*'='!Q2068-'='!D2068*'='!O2068,0)</f>
        <v>0</v>
      </c>
      <c r="U2068" s="54">
        <f>IF(D2068&gt;=Overview!$F$18,(1-Overview!$F$9)*'='!Q2068-Overview!$F$18*'='!O2068,0)</f>
        <v>76.584194727218076</v>
      </c>
      <c r="V2068" s="2"/>
      <c r="W2068" s="112">
        <f>G2068/Overview!$F$19</f>
        <v>5.4550704418445308</v>
      </c>
      <c r="X2068" s="60">
        <f>G2068^3*(1+H2068*Overview!$F$38)</f>
        <v>63.40482387085023</v>
      </c>
      <c r="Y2068" s="61">
        <f>G2068^3*Overview!$F$42*(1+Overview!$F$38*H2068)+I2068*Overview!$F$39/Overview!$F$40</f>
        <v>6.5534320838205726</v>
      </c>
    </row>
    <row r="2069" spans="1:25">
      <c r="A2069" s="34">
        <v>2066</v>
      </c>
      <c r="B2069">
        <v>1</v>
      </c>
      <c r="C2069">
        <v>24</v>
      </c>
      <c r="D2069" s="149">
        <f t="shared" si="194"/>
        <v>178.09744310451387</v>
      </c>
      <c r="E2069" s="125">
        <f>B2069/(B2069+Overview!$F$22)</f>
        <v>0.58823529411764708</v>
      </c>
      <c r="F2069" s="118">
        <f>EXP(Overview!$F$21/Overview!$F$5-Overview!$F$21/('='!C2069+273.15))</f>
        <v>1.2060497570954571</v>
      </c>
      <c r="G2069" s="77">
        <f t="shared" si="195"/>
        <v>3.6948849852060417</v>
      </c>
      <c r="H2069" s="115">
        <f t="shared" si="196"/>
        <v>0.58823529411764708</v>
      </c>
      <c r="I2069" s="80">
        <f>IF((A2069-Overview!$F$43)/365=ROUND((A2069-Overview!$F$43)/365,0),I2068*0.05,I2068+U2068)</f>
        <v>19568.168483188674</v>
      </c>
      <c r="J2069" s="70">
        <f>IF(D2069&lt;Overview!$F$16,1,'='!G2069/Overview!$F$26)</f>
        <v>159.95173096130051</v>
      </c>
      <c r="K2069" s="71">
        <f>IF(D2069&lt;Overview!$F$17,'='!G2069/Overview!$F$26,Overview!$F$33)</f>
        <v>9.1428571428571423</v>
      </c>
      <c r="L2069" s="72">
        <f t="shared" si="197"/>
        <v>9.1428571428571423</v>
      </c>
      <c r="M2069" s="81">
        <f>MIN(1,Overview!$F$44*F2069*(G2069-Overview!$F$25)^2+0.2)</f>
        <v>1</v>
      </c>
      <c r="N2069" s="48">
        <f>L2069*F2069*Overview!$F$8</f>
        <v>0.12482270400293095</v>
      </c>
      <c r="O2069" s="48">
        <f>F2069*Overview!$F$6</f>
        <v>2.3686817229354781E-3</v>
      </c>
      <c r="P2069" s="122">
        <f>N2069*(H2069/G2069-(1+Overview!$F$35/'='!G2069)/(Overview!$F$37*Overview!$F$33))/('='!H2069+Overview!$F$36)</f>
        <v>1.3434386679379482E-4</v>
      </c>
      <c r="Q2069" s="128">
        <f>(N2069/G2069-P2069)*H2069*Overview!$F$29*'='!G2069^3</f>
        <v>903.88709513142044</v>
      </c>
      <c r="R2069" s="57">
        <f t="shared" si="192"/>
        <v>0</v>
      </c>
      <c r="S2069" s="58">
        <f t="shared" si="193"/>
        <v>1.6546171209030433E-4</v>
      </c>
      <c r="T2069" s="58">
        <f>IF(D2069&lt;Overview!$F$18,(1-Overview!$F$9)*'='!Q2069-'='!D2069*'='!O2069,0)</f>
        <v>0</v>
      </c>
      <c r="U2069" s="54">
        <f>IF(D2069&gt;=Overview!$F$18,(1-Overview!$F$9)*'='!Q2069-Overview!$F$18*'='!O2069,0)</f>
        <v>76.591686972065204</v>
      </c>
      <c r="V2069" s="2"/>
      <c r="W2069" s="112">
        <f>G2069/Overview!$F$19</f>
        <v>5.4553152003632679</v>
      </c>
      <c r="X2069" s="60">
        <f>G2069^3*(1+H2069*Overview!$F$38)</f>
        <v>63.41335881127813</v>
      </c>
      <c r="Y2069" s="61">
        <f>G2069^3*Overview!$F$42*(1+Overview!$F$38*H2069)+I2069*Overview!$F$39/Overview!$F$40</f>
        <v>6.5575281598299577</v>
      </c>
    </row>
    <row r="2070" spans="1:25">
      <c r="A2070" s="34">
        <v>2067</v>
      </c>
      <c r="B2070">
        <v>1</v>
      </c>
      <c r="C2070">
        <v>24</v>
      </c>
      <c r="D2070" s="149">
        <f t="shared" si="194"/>
        <v>178.09744310451387</v>
      </c>
      <c r="E2070" s="125">
        <f>B2070/(B2070+Overview!$F$22)</f>
        <v>0.58823529411764708</v>
      </c>
      <c r="F2070" s="118">
        <f>EXP(Overview!$F$21/Overview!$F$5-Overview!$F$21/('='!C2070+273.15))</f>
        <v>1.2060497570954571</v>
      </c>
      <c r="G2070" s="77">
        <f t="shared" si="195"/>
        <v>3.695050446918132</v>
      </c>
      <c r="H2070" s="115">
        <f t="shared" si="196"/>
        <v>0.58823529411764708</v>
      </c>
      <c r="I2070" s="80">
        <f>IF((A2070-Overview!$F$43)/365=ROUND((A2070-Overview!$F$43)/365,0),I2069*0.05,I2069+U2069)</f>
        <v>19644.760170160738</v>
      </c>
      <c r="J2070" s="70">
        <f>IF(D2070&lt;Overview!$F$16,1,'='!G2070/Overview!$F$26)</f>
        <v>159.95889380597976</v>
      </c>
      <c r="K2070" s="71">
        <f>IF(D2070&lt;Overview!$F$17,'='!G2070/Overview!$F$26,Overview!$F$33)</f>
        <v>9.1428571428571423</v>
      </c>
      <c r="L2070" s="72">
        <f t="shared" si="197"/>
        <v>9.1428571428571423</v>
      </c>
      <c r="M2070" s="81">
        <f>MIN(1,Overview!$F$44*F2070*(G2070-Overview!$F$25)^2+0.2)</f>
        <v>1</v>
      </c>
      <c r="N2070" s="48">
        <f>L2070*F2070*Overview!$F$8</f>
        <v>0.12482270400293095</v>
      </c>
      <c r="O2070" s="48">
        <f>F2070*Overview!$F$6</f>
        <v>2.3686817229354781E-3</v>
      </c>
      <c r="P2070" s="122">
        <f>N2070*(H2070/G2070-(1+Overview!$F$35/'='!G2070)/(Overview!$F$37*Overview!$F$33))/('='!H2070+Overview!$F$36)</f>
        <v>1.340840188789922E-4</v>
      </c>
      <c r="Q2070" s="128">
        <f>(N2070/G2070-P2070)*H2070*Overview!$F$29*'='!G2070^3</f>
        <v>903.97487097108149</v>
      </c>
      <c r="R2070" s="57">
        <f t="shared" si="192"/>
        <v>0</v>
      </c>
      <c r="S2070" s="58">
        <f t="shared" si="193"/>
        <v>1.6514907129446647E-4</v>
      </c>
      <c r="T2070" s="58">
        <f>IF(D2070&lt;Overview!$F$18,(1-Overview!$F$9)*'='!Q2070-'='!D2070*'='!O2070,0)</f>
        <v>0</v>
      </c>
      <c r="U2070" s="54">
        <f>IF(D2070&gt;=Overview!$F$18,(1-Overview!$F$9)*'='!Q2070-Overview!$F$18*'='!O2070,0)</f>
        <v>76.599165473604316</v>
      </c>
      <c r="V2070" s="2"/>
      <c r="W2070" s="112">
        <f>G2070/Overview!$F$19</f>
        <v>5.4555594964094665</v>
      </c>
      <c r="X2070" s="60">
        <f>G2070^3*(1+H2070*Overview!$F$38)</f>
        <v>63.421878388613486</v>
      </c>
      <c r="Y2070" s="61">
        <f>G2070^3*Overview!$F$42*(1+Overview!$F$38*H2070)+I2070*Overview!$F$39/Overview!$F$40</f>
        <v>6.5616231787331074</v>
      </c>
    </row>
    <row r="2071" spans="1:25">
      <c r="A2071" s="34">
        <v>2068</v>
      </c>
      <c r="B2071">
        <v>1</v>
      </c>
      <c r="C2071">
        <v>24</v>
      </c>
      <c r="D2071" s="149">
        <f t="shared" si="194"/>
        <v>178.09744310451387</v>
      </c>
      <c r="E2071" s="125">
        <f>B2071/(B2071+Overview!$F$22)</f>
        <v>0.58823529411764708</v>
      </c>
      <c r="F2071" s="118">
        <f>EXP(Overview!$F$21/Overview!$F$5-Overview!$F$21/('='!C2071+273.15))</f>
        <v>1.2060497570954571</v>
      </c>
      <c r="G2071" s="77">
        <f t="shared" si="195"/>
        <v>3.6952155959894264</v>
      </c>
      <c r="H2071" s="115">
        <f t="shared" si="196"/>
        <v>0.58823529411764708</v>
      </c>
      <c r="I2071" s="80">
        <f>IF((A2071-Overview!$F$43)/365=ROUND((A2071-Overview!$F$43)/365,0),I2070*0.05,I2070+U2070)</f>
        <v>19721.359335634341</v>
      </c>
      <c r="J2071" s="70">
        <f>IF(D2071&lt;Overview!$F$16,1,'='!G2071/Overview!$F$26)</f>
        <v>159.9660431164254</v>
      </c>
      <c r="K2071" s="71">
        <f>IF(D2071&lt;Overview!$F$17,'='!G2071/Overview!$F$26,Overview!$F$33)</f>
        <v>9.1428571428571423</v>
      </c>
      <c r="L2071" s="72">
        <f t="shared" si="197"/>
        <v>9.1428571428571423</v>
      </c>
      <c r="M2071" s="81">
        <f>MIN(1,Overview!$F$44*F2071*(G2071-Overview!$F$25)^2+0.2)</f>
        <v>1</v>
      </c>
      <c r="N2071" s="48">
        <f>L2071*F2071*Overview!$F$8</f>
        <v>0.12482270400293095</v>
      </c>
      <c r="O2071" s="48">
        <f>F2071*Overview!$F$6</f>
        <v>2.3686817229354781E-3</v>
      </c>
      <c r="P2071" s="122">
        <f>N2071*(H2071/G2071-(1+Overview!$F$35/'='!G2071)/(Overview!$F$37*Overview!$F$33))/('='!H2071+Overview!$F$36)</f>
        <v>1.3382468515287741E-4</v>
      </c>
      <c r="Q2071" s="128">
        <f>(N2071/G2071-P2071)*H2071*Overview!$F$29*'='!G2071^3</f>
        <v>904.06248579086696</v>
      </c>
      <c r="R2071" s="57">
        <f t="shared" si="192"/>
        <v>0</v>
      </c>
      <c r="S2071" s="58">
        <f t="shared" si="193"/>
        <v>1.6483702123509575E-4</v>
      </c>
      <c r="T2071" s="58">
        <f>IF(D2071&lt;Overview!$F$18,(1-Overview!$F$9)*'='!Q2071-'='!D2071*'='!O2071,0)</f>
        <v>0</v>
      </c>
      <c r="U2071" s="54">
        <f>IF(D2071&gt;=Overview!$F$18,(1-Overview!$F$9)*'='!Q2071-Overview!$F$18*'='!O2071,0)</f>
        <v>76.606630256250043</v>
      </c>
      <c r="V2071" s="2"/>
      <c r="W2071" s="112">
        <f>G2071/Overview!$F$19</f>
        <v>5.4558033308569707</v>
      </c>
      <c r="X2071" s="60">
        <f>G2071^3*(1+H2071*Overview!$F$38)</f>
        <v>63.430382629035599</v>
      </c>
      <c r="Y2071" s="61">
        <f>G2071^3*Overview!$F$42*(1+Overview!$F$38*H2071)+I2071*Overview!$F$39/Overview!$F$40</f>
        <v>6.5657171422889498</v>
      </c>
    </row>
    <row r="2072" spans="1:25">
      <c r="A2072" s="34">
        <v>2069</v>
      </c>
      <c r="B2072">
        <v>1</v>
      </c>
      <c r="C2072">
        <v>24</v>
      </c>
      <c r="D2072" s="149">
        <f t="shared" si="194"/>
        <v>178.09744310451387</v>
      </c>
      <c r="E2072" s="125">
        <f>B2072/(B2072+Overview!$F$22)</f>
        <v>0.58823529411764708</v>
      </c>
      <c r="F2072" s="118">
        <f>EXP(Overview!$F$21/Overview!$F$5-Overview!$F$21/('='!C2072+273.15))</f>
        <v>1.2060497570954571</v>
      </c>
      <c r="G2072" s="77">
        <f t="shared" si="195"/>
        <v>3.6953804330106617</v>
      </c>
      <c r="H2072" s="115">
        <f t="shared" si="196"/>
        <v>0.58823529411764708</v>
      </c>
      <c r="I2072" s="80">
        <f>IF((A2072-Overview!$F$43)/365=ROUND((A2072-Overview!$F$43)/365,0),I2071*0.05,I2071+U2071)</f>
        <v>19797.965965890591</v>
      </c>
      <c r="J2072" s="70">
        <f>IF(D2072&lt;Overview!$F$16,1,'='!G2072/Overview!$F$26)</f>
        <v>159.97317891821046</v>
      </c>
      <c r="K2072" s="71">
        <f>IF(D2072&lt;Overview!$F$17,'='!G2072/Overview!$F$26,Overview!$F$33)</f>
        <v>9.1428571428571423</v>
      </c>
      <c r="L2072" s="72">
        <f t="shared" si="197"/>
        <v>9.1428571428571423</v>
      </c>
      <c r="M2072" s="81">
        <f>MIN(1,Overview!$F$44*F2072*(G2072-Overview!$F$25)^2+0.2)</f>
        <v>1</v>
      </c>
      <c r="N2072" s="48">
        <f>L2072*F2072*Overview!$F$8</f>
        <v>0.12482270400293095</v>
      </c>
      <c r="O2072" s="48">
        <f>F2072*Overview!$F$6</f>
        <v>2.3686817229354781E-3</v>
      </c>
      <c r="P2072" s="122">
        <f>N2072*(H2072/G2072-(1+Overview!$F$35/'='!G2072)/(Overview!$F$37*Overview!$F$33))/('='!H2072+Overview!$F$36)</f>
        <v>1.3356586455318071E-4</v>
      </c>
      <c r="Q2072" s="128">
        <f>(N2072/G2072-P2072)*H2072*Overview!$F$29*'='!G2072^3</f>
        <v>904.14993987685853</v>
      </c>
      <c r="R2072" s="57">
        <f t="shared" si="192"/>
        <v>0</v>
      </c>
      <c r="S2072" s="58">
        <f t="shared" si="193"/>
        <v>1.6452556079599211E-4</v>
      </c>
      <c r="T2072" s="58">
        <f>IF(D2072&lt;Overview!$F$18,(1-Overview!$F$9)*'='!Q2072-'='!D2072*'='!O2072,0)</f>
        <v>0</v>
      </c>
      <c r="U2072" s="54">
        <f>IF(D2072&gt;=Overview!$F$18,(1-Overview!$F$9)*'='!Q2072-Overview!$F$18*'='!O2072,0)</f>
        <v>76.61408134437653</v>
      </c>
      <c r="V2072" s="2"/>
      <c r="W2072" s="112">
        <f>G2072/Overview!$F$19</f>
        <v>5.4560467045779735</v>
      </c>
      <c r="X2072" s="60">
        <f>G2072^3*(1+H2072*Overview!$F$38)</f>
        <v>63.438871558684916</v>
      </c>
      <c r="Y2072" s="61">
        <f>G2072^3*Overview!$F$42*(1+Overview!$F$38*H2072)+I2072*Overview!$F$39/Overview!$F$40</f>
        <v>6.5698100522539793</v>
      </c>
    </row>
    <row r="2073" spans="1:25">
      <c r="A2073" s="34">
        <v>2070</v>
      </c>
      <c r="B2073">
        <v>1</v>
      </c>
      <c r="C2073">
        <v>24</v>
      </c>
      <c r="D2073" s="149">
        <f t="shared" si="194"/>
        <v>178.09744310451387</v>
      </c>
      <c r="E2073" s="125">
        <f>B2073/(B2073+Overview!$F$22)</f>
        <v>0.58823529411764708</v>
      </c>
      <c r="F2073" s="118">
        <f>EXP(Overview!$F$21/Overview!$F$5-Overview!$F$21/('='!C2073+273.15))</f>
        <v>1.2060497570954571</v>
      </c>
      <c r="G2073" s="77">
        <f t="shared" si="195"/>
        <v>3.6955449585714577</v>
      </c>
      <c r="H2073" s="115">
        <f t="shared" si="196"/>
        <v>0.58823529411764708</v>
      </c>
      <c r="I2073" s="80">
        <f>IF((A2073-Overview!$F$43)/365=ROUND((A2073-Overview!$F$43)/365,0),I2072*0.05,I2072+U2072)</f>
        <v>19874.580047234969</v>
      </c>
      <c r="J2073" s="70">
        <f>IF(D2073&lt;Overview!$F$16,1,'='!G2073/Overview!$F$26)</f>
        <v>159.98030123685965</v>
      </c>
      <c r="K2073" s="71">
        <f>IF(D2073&lt;Overview!$F$17,'='!G2073/Overview!$F$26,Overview!$F$33)</f>
        <v>9.1428571428571423</v>
      </c>
      <c r="L2073" s="72">
        <f t="shared" si="197"/>
        <v>9.1428571428571423</v>
      </c>
      <c r="M2073" s="81">
        <f>MIN(1,Overview!$F$44*F2073*(G2073-Overview!$F$25)^2+0.2)</f>
        <v>1</v>
      </c>
      <c r="N2073" s="48">
        <f>L2073*F2073*Overview!$F$8</f>
        <v>0.12482270400293095</v>
      </c>
      <c r="O2073" s="48">
        <f>F2073*Overview!$F$6</f>
        <v>2.3686817229354781E-3</v>
      </c>
      <c r="P2073" s="122">
        <f>N2073*(H2073/G2073-(1+Overview!$F$35/'='!G2073)/(Overview!$F$37*Overview!$F$33))/('='!H2073+Overview!$F$36)</f>
        <v>1.3330755601999981E-4</v>
      </c>
      <c r="Q2073" s="128">
        <f>(N2073/G2073-P2073)*H2073*Overview!$F$29*'='!G2073^3</f>
        <v>904.23723351466663</v>
      </c>
      <c r="R2073" s="57">
        <f t="shared" si="192"/>
        <v>0</v>
      </c>
      <c r="S2073" s="58">
        <f t="shared" si="193"/>
        <v>1.6421468886306415E-4</v>
      </c>
      <c r="T2073" s="58">
        <f>IF(D2073&lt;Overview!$F$18,(1-Overview!$F$9)*'='!Q2073-'='!D2073*'='!O2073,0)</f>
        <v>0</v>
      </c>
      <c r="U2073" s="54">
        <f>IF(D2073&gt;=Overview!$F$18,(1-Overview!$F$9)*'='!Q2073-Overview!$F$18*'='!O2073,0)</f>
        <v>76.621518762317777</v>
      </c>
      <c r="V2073" s="2"/>
      <c r="W2073" s="112">
        <f>G2073/Overview!$F$19</f>
        <v>5.4562896184430203</v>
      </c>
      <c r="X2073" s="60">
        <f>G2073^3*(1+H2073*Overview!$F$38)</f>
        <v>63.447345203662984</v>
      </c>
      <c r="Y2073" s="61">
        <f>G2073^3*Overview!$F$42*(1+Overview!$F$38*H2073)+I2073*Overview!$F$39/Overview!$F$40</f>
        <v>6.5739019103822418</v>
      </c>
    </row>
    <row r="2074" spans="1:25">
      <c r="A2074" s="34">
        <v>2071</v>
      </c>
      <c r="B2074">
        <v>1</v>
      </c>
      <c r="C2074">
        <v>24</v>
      </c>
      <c r="D2074" s="149">
        <f t="shared" si="194"/>
        <v>178.09744310451387</v>
      </c>
      <c r="E2074" s="125">
        <f>B2074/(B2074+Overview!$F$22)</f>
        <v>0.58823529411764708</v>
      </c>
      <c r="F2074" s="118">
        <f>EXP(Overview!$F$21/Overview!$F$5-Overview!$F$21/('='!C2074+273.15))</f>
        <v>1.2060497570954571</v>
      </c>
      <c r="G2074" s="77">
        <f t="shared" si="195"/>
        <v>3.6957091732603207</v>
      </c>
      <c r="H2074" s="115">
        <f t="shared" si="196"/>
        <v>0.58823529411764708</v>
      </c>
      <c r="I2074" s="80">
        <f>IF((A2074-Overview!$F$43)/365=ROUND((A2074-Overview!$F$43)/365,0),I2073*0.05,I2073+U2073)</f>
        <v>19951.201565997286</v>
      </c>
      <c r="J2074" s="70">
        <f>IF(D2074&lt;Overview!$F$16,1,'='!G2074/Overview!$F$26)</f>
        <v>159.98741009784939</v>
      </c>
      <c r="K2074" s="71">
        <f>IF(D2074&lt;Overview!$F$17,'='!G2074/Overview!$F$26,Overview!$F$33)</f>
        <v>9.1428571428571423</v>
      </c>
      <c r="L2074" s="72">
        <f t="shared" si="197"/>
        <v>9.1428571428571423</v>
      </c>
      <c r="M2074" s="81">
        <f>MIN(1,Overview!$F$44*F2074*(G2074-Overview!$F$25)^2+0.2)</f>
        <v>1</v>
      </c>
      <c r="N2074" s="48">
        <f>L2074*F2074*Overview!$F$8</f>
        <v>0.12482270400293095</v>
      </c>
      <c r="O2074" s="48">
        <f>F2074*Overview!$F$6</f>
        <v>2.3686817229354781E-3</v>
      </c>
      <c r="P2074" s="122">
        <f>N2074*(H2074/G2074-(1+Overview!$F$35/'='!G2074)/(Overview!$F$37*Overview!$F$33))/('='!H2074+Overview!$F$36)</f>
        <v>1.3304975849579655E-4</v>
      </c>
      <c r="Q2074" s="128">
        <f>(N2074/G2074-P2074)*H2074*Overview!$F$29*'='!G2074^3</f>
        <v>904.32436698942865</v>
      </c>
      <c r="R2074" s="57">
        <f t="shared" si="192"/>
        <v>0</v>
      </c>
      <c r="S2074" s="58">
        <f t="shared" si="193"/>
        <v>1.6390440432432853E-4</v>
      </c>
      <c r="T2074" s="58">
        <f>IF(D2074&lt;Overview!$F$18,(1-Overview!$F$9)*'='!Q2074-'='!D2074*'='!O2074,0)</f>
        <v>0</v>
      </c>
      <c r="U2074" s="54">
        <f>IF(D2074&gt;=Overview!$F$18,(1-Overview!$F$9)*'='!Q2074-Overview!$F$18*'='!O2074,0)</f>
        <v>76.628942534367496</v>
      </c>
      <c r="V2074" s="2"/>
      <c r="W2074" s="112">
        <f>G2074/Overview!$F$19</f>
        <v>5.4565320733210108</v>
      </c>
      <c r="X2074" s="60">
        <f>G2074^3*(1+H2074*Overview!$F$38)</f>
        <v>63.455803590032502</v>
      </c>
      <c r="Y2074" s="61">
        <f>G2074^3*Overview!$F$42*(1+Overview!$F$38*H2074)+I2074*Overview!$F$39/Overview!$F$40</f>
        <v>6.5779927184253522</v>
      </c>
    </row>
    <row r="2075" spans="1:25">
      <c r="A2075" s="34">
        <v>2072</v>
      </c>
      <c r="B2075">
        <v>1</v>
      </c>
      <c r="C2075">
        <v>24</v>
      </c>
      <c r="D2075" s="149">
        <f t="shared" si="194"/>
        <v>178.09744310451387</v>
      </c>
      <c r="E2075" s="125">
        <f>B2075/(B2075+Overview!$F$22)</f>
        <v>0.58823529411764708</v>
      </c>
      <c r="F2075" s="118">
        <f>EXP(Overview!$F$21/Overview!$F$5-Overview!$F$21/('='!C2075+273.15))</f>
        <v>1.2060497570954571</v>
      </c>
      <c r="G2075" s="77">
        <f t="shared" si="195"/>
        <v>3.6958730776646451</v>
      </c>
      <c r="H2075" s="115">
        <f t="shared" si="196"/>
        <v>0.58823529411764708</v>
      </c>
      <c r="I2075" s="80">
        <f>IF((A2075-Overview!$F$43)/365=ROUND((A2075-Overview!$F$43)/365,0),I2074*0.05,I2074+U2074)</f>
        <v>20027.830508531653</v>
      </c>
      <c r="J2075" s="70">
        <f>IF(D2075&lt;Overview!$F$16,1,'='!G2075/Overview!$F$26)</f>
        <v>159.99450552660801</v>
      </c>
      <c r="K2075" s="71">
        <f>IF(D2075&lt;Overview!$F$17,'='!G2075/Overview!$F$26,Overview!$F$33)</f>
        <v>9.1428571428571423</v>
      </c>
      <c r="L2075" s="72">
        <f t="shared" si="197"/>
        <v>9.1428571428571423</v>
      </c>
      <c r="M2075" s="81">
        <f>MIN(1,Overview!$F$44*F2075*(G2075-Overview!$F$25)^2+0.2)</f>
        <v>1</v>
      </c>
      <c r="N2075" s="48">
        <f>L2075*F2075*Overview!$F$8</f>
        <v>0.12482270400293095</v>
      </c>
      <c r="O2075" s="48">
        <f>F2075*Overview!$F$6</f>
        <v>2.3686817229354781E-3</v>
      </c>
      <c r="P2075" s="122">
        <f>N2075*(H2075/G2075-(1+Overview!$F$35/'='!G2075)/(Overview!$F$37*Overview!$F$33))/('='!H2075+Overview!$F$36)</f>
        <v>1.327924709253851E-4</v>
      </c>
      <c r="Q2075" s="128">
        <f>(N2075/G2075-P2075)*H2075*Overview!$F$29*'='!G2075^3</f>
        <v>904.4113405858127</v>
      </c>
      <c r="R2075" s="57">
        <f t="shared" si="192"/>
        <v>0</v>
      </c>
      <c r="S2075" s="58">
        <f t="shared" si="193"/>
        <v>1.6359470606989863E-4</v>
      </c>
      <c r="T2075" s="58">
        <f>IF(D2075&lt;Overview!$F$18,(1-Overview!$F$9)*'='!Q2075-'='!D2075*'='!O2075,0)</f>
        <v>0</v>
      </c>
      <c r="U2075" s="54">
        <f>IF(D2075&gt;=Overview!$F$18,(1-Overview!$F$9)*'='!Q2075-Overview!$F$18*'='!O2075,0)</f>
        <v>76.636352684779425</v>
      </c>
      <c r="V2075" s="2"/>
      <c r="W2075" s="112">
        <f>G2075/Overview!$F$19</f>
        <v>5.456774070079204</v>
      </c>
      <c r="X2075" s="60">
        <f>G2075^3*(1+H2075*Overview!$F$38)</f>
        <v>63.464246743817448</v>
      </c>
      <c r="Y2075" s="61">
        <f>G2075^3*Overview!$F$42*(1+Overview!$F$38*H2075)+I2075*Overview!$F$39/Overview!$F$40</f>
        <v>6.5820824781324916</v>
      </c>
    </row>
    <row r="2076" spans="1:25">
      <c r="A2076" s="34">
        <v>2073</v>
      </c>
      <c r="B2076">
        <v>1</v>
      </c>
      <c r="C2076">
        <v>24</v>
      </c>
      <c r="D2076" s="149">
        <f t="shared" si="194"/>
        <v>178.09744310451387</v>
      </c>
      <c r="E2076" s="125">
        <f>B2076/(B2076+Overview!$F$22)</f>
        <v>0.58823529411764708</v>
      </c>
      <c r="F2076" s="118">
        <f>EXP(Overview!$F$21/Overview!$F$5-Overview!$F$21/('='!C2076+273.15))</f>
        <v>1.2060497570954571</v>
      </c>
      <c r="G2076" s="77">
        <f t="shared" si="195"/>
        <v>3.696036672370715</v>
      </c>
      <c r="H2076" s="115">
        <f t="shared" si="196"/>
        <v>0.58823529411764708</v>
      </c>
      <c r="I2076" s="80">
        <f>IF((A2076-Overview!$F$43)/365=ROUND((A2076-Overview!$F$43)/365,0),I2075*0.05,I2075+U2075)</f>
        <v>20104.466861216431</v>
      </c>
      <c r="J2076" s="70">
        <f>IF(D2076&lt;Overview!$F$16,1,'='!G2076/Overview!$F$26)</f>
        <v>160.0015875485158</v>
      </c>
      <c r="K2076" s="71">
        <f>IF(D2076&lt;Overview!$F$17,'='!G2076/Overview!$F$26,Overview!$F$33)</f>
        <v>9.1428571428571423</v>
      </c>
      <c r="L2076" s="72">
        <f t="shared" si="197"/>
        <v>9.1428571428571423</v>
      </c>
      <c r="M2076" s="81">
        <f>MIN(1,Overview!$F$44*F2076*(G2076-Overview!$F$25)^2+0.2)</f>
        <v>1</v>
      </c>
      <c r="N2076" s="48">
        <f>L2076*F2076*Overview!$F$8</f>
        <v>0.12482270400293095</v>
      </c>
      <c r="O2076" s="48">
        <f>F2076*Overview!$F$6</f>
        <v>2.3686817229354781E-3</v>
      </c>
      <c r="P2076" s="122">
        <f>N2076*(H2076/G2076-(1+Overview!$F$35/'='!G2076)/(Overview!$F$37*Overview!$F$33))/('='!H2076+Overview!$F$36)</f>
        <v>1.3253569225593165E-4</v>
      </c>
      <c r="Q2076" s="128">
        <f>(N2076/G2076-P2076)*H2076*Overview!$F$29*'='!G2076^3</f>
        <v>904.49815458801459</v>
      </c>
      <c r="R2076" s="57">
        <f t="shared" si="192"/>
        <v>0</v>
      </c>
      <c r="S2076" s="58">
        <f t="shared" si="193"/>
        <v>1.6328559299198756E-4</v>
      </c>
      <c r="T2076" s="58">
        <f>IF(D2076&lt;Overview!$F$18,(1-Overview!$F$9)*'='!Q2076-'='!D2076*'='!O2076,0)</f>
        <v>0</v>
      </c>
      <c r="U2076" s="54">
        <f>IF(D2076&gt;=Overview!$F$18,(1-Overview!$F$9)*'='!Q2076-Overview!$F$18*'='!O2076,0)</f>
        <v>76.643749237767025</v>
      </c>
      <c r="V2076" s="2"/>
      <c r="W2076" s="112">
        <f>G2076/Overview!$F$19</f>
        <v>5.4570156095832196</v>
      </c>
      <c r="X2076" s="60">
        <f>G2076^3*(1+H2076*Overview!$F$38)</f>
        <v>63.472674691002943</v>
      </c>
      <c r="Y2076" s="61">
        <f>G2076^3*Overview!$F$42*(1+Overview!$F$38*H2076)+I2076*Overview!$F$39/Overview!$F$40</f>
        <v>6.5861711912503971</v>
      </c>
    </row>
    <row r="2077" spans="1:25">
      <c r="A2077" s="34">
        <v>2074</v>
      </c>
      <c r="B2077">
        <v>1</v>
      </c>
      <c r="C2077">
        <v>24</v>
      </c>
      <c r="D2077" s="149">
        <f t="shared" si="194"/>
        <v>178.09744310451387</v>
      </c>
      <c r="E2077" s="125">
        <f>B2077/(B2077+Overview!$F$22)</f>
        <v>0.58823529411764708</v>
      </c>
      <c r="F2077" s="118">
        <f>EXP(Overview!$F$21/Overview!$F$5-Overview!$F$21/('='!C2077+273.15))</f>
        <v>1.2060497570954571</v>
      </c>
      <c r="G2077" s="77">
        <f t="shared" si="195"/>
        <v>3.696199957963707</v>
      </c>
      <c r="H2077" s="115">
        <f t="shared" si="196"/>
        <v>0.58823529411764708</v>
      </c>
      <c r="I2077" s="80">
        <f>IF((A2077-Overview!$F$43)/365=ROUND((A2077-Overview!$F$43)/365,0),I2076*0.05,I2076+U2076)</f>
        <v>20181.110610454198</v>
      </c>
      <c r="J2077" s="70">
        <f>IF(D2077&lt;Overview!$F$16,1,'='!G2077/Overview!$F$26)</f>
        <v>160.00865618890506</v>
      </c>
      <c r="K2077" s="71">
        <f>IF(D2077&lt;Overview!$F$17,'='!G2077/Overview!$F$26,Overview!$F$33)</f>
        <v>9.1428571428571423</v>
      </c>
      <c r="L2077" s="72">
        <f t="shared" si="197"/>
        <v>9.1428571428571423</v>
      </c>
      <c r="M2077" s="81">
        <f>MIN(1,Overview!$F$44*F2077*(G2077-Overview!$F$25)^2+0.2)</f>
        <v>1</v>
      </c>
      <c r="N2077" s="48">
        <f>L2077*F2077*Overview!$F$8</f>
        <v>0.12482270400293095</v>
      </c>
      <c r="O2077" s="48">
        <f>F2077*Overview!$F$6</f>
        <v>2.3686817229354781E-3</v>
      </c>
      <c r="P2077" s="122">
        <f>N2077*(H2077/G2077-(1+Overview!$F$35/'='!G2077)/(Overview!$F$37*Overview!$F$33))/('='!H2077+Overview!$F$36)</f>
        <v>1.322794214369475E-4</v>
      </c>
      <c r="Q2077" s="128">
        <f>(N2077/G2077-P2077)*H2077*Overview!$F$29*'='!G2077^3</f>
        <v>904.58480927976086</v>
      </c>
      <c r="R2077" s="57">
        <f t="shared" si="192"/>
        <v>0</v>
      </c>
      <c r="S2077" s="58">
        <f t="shared" si="193"/>
        <v>1.6297706398490293E-4</v>
      </c>
      <c r="T2077" s="58">
        <f>IF(D2077&lt;Overview!$F$18,(1-Overview!$F$9)*'='!Q2077-'='!D2077*'='!O2077,0)</f>
        <v>0</v>
      </c>
      <c r="U2077" s="54">
        <f>IF(D2077&gt;=Overview!$F$18,(1-Overview!$F$9)*'='!Q2077-Overview!$F$18*'='!O2077,0)</f>
        <v>76.6511322175038</v>
      </c>
      <c r="V2077" s="2"/>
      <c r="W2077" s="112">
        <f>G2077/Overview!$F$19</f>
        <v>5.4572566926970429</v>
      </c>
      <c r="X2077" s="60">
        <f>G2077^3*(1+H2077*Overview!$F$38)</f>
        <v>63.481087457535445</v>
      </c>
      <c r="Y2077" s="61">
        <f>G2077^3*Overview!$F$42*(1+Overview!$F$38*H2077)+I2077*Overview!$F$39/Overview!$F$40</f>
        <v>6.5902588595233809</v>
      </c>
    </row>
    <row r="2078" spans="1:25">
      <c r="A2078" s="34">
        <v>2075</v>
      </c>
      <c r="B2078">
        <v>1</v>
      </c>
      <c r="C2078">
        <v>24</v>
      </c>
      <c r="D2078" s="149">
        <f t="shared" si="194"/>
        <v>178.09744310451387</v>
      </c>
      <c r="E2078" s="125">
        <f>B2078/(B2078+Overview!$F$22)</f>
        <v>0.58823529411764708</v>
      </c>
      <c r="F2078" s="118">
        <f>EXP(Overview!$F$21/Overview!$F$5-Overview!$F$21/('='!C2078+273.15))</f>
        <v>1.2060497570954571</v>
      </c>
      <c r="G2078" s="77">
        <f t="shared" si="195"/>
        <v>3.6963629350276919</v>
      </c>
      <c r="H2078" s="115">
        <f t="shared" si="196"/>
        <v>0.58823529411764708</v>
      </c>
      <c r="I2078" s="80">
        <f>IF((A2078-Overview!$F$43)/365=ROUND((A2078-Overview!$F$43)/365,0),I2077*0.05,I2077+U2077)</f>
        <v>20257.761742671701</v>
      </c>
      <c r="J2078" s="70">
        <f>IF(D2078&lt;Overview!$F$16,1,'='!G2078/Overview!$F$26)</f>
        <v>160.01571147306026</v>
      </c>
      <c r="K2078" s="71">
        <f>IF(D2078&lt;Overview!$F$17,'='!G2078/Overview!$F$26,Overview!$F$33)</f>
        <v>9.1428571428571423</v>
      </c>
      <c r="L2078" s="72">
        <f t="shared" si="197"/>
        <v>9.1428571428571423</v>
      </c>
      <c r="M2078" s="81">
        <f>MIN(1,Overview!$F$44*F2078*(G2078-Overview!$F$25)^2+0.2)</f>
        <v>1</v>
      </c>
      <c r="N2078" s="48">
        <f>L2078*F2078*Overview!$F$8</f>
        <v>0.12482270400293095</v>
      </c>
      <c r="O2078" s="48">
        <f>F2078*Overview!$F$6</f>
        <v>2.3686817229354781E-3</v>
      </c>
      <c r="P2078" s="122">
        <f>N2078*(H2078/G2078-(1+Overview!$F$35/'='!G2078)/(Overview!$F$37*Overview!$F$33))/('='!H2078+Overview!$F$36)</f>
        <v>1.3202365742027896E-4</v>
      </c>
      <c r="Q2078" s="128">
        <f>(N2078/G2078-P2078)*H2078*Overview!$F$29*'='!G2078^3</f>
        <v>904.67130494430887</v>
      </c>
      <c r="R2078" s="57">
        <f t="shared" si="192"/>
        <v>0</v>
      </c>
      <c r="S2078" s="58">
        <f t="shared" si="193"/>
        <v>1.626691179450376E-4</v>
      </c>
      <c r="T2078" s="58">
        <f>IF(D2078&lt;Overview!$F$18,(1-Overview!$F$9)*'='!Q2078-'='!D2078*'='!O2078,0)</f>
        <v>0</v>
      </c>
      <c r="U2078" s="54">
        <f>IF(D2078&gt;=Overview!$F$18,(1-Overview!$F$9)*'='!Q2078-Overview!$F$18*'='!O2078,0)</f>
        <v>76.658501648123291</v>
      </c>
      <c r="V2078" s="2"/>
      <c r="W2078" s="112">
        <f>G2078/Overview!$F$19</f>
        <v>5.4574973202830233</v>
      </c>
      <c r="X2078" s="60">
        <f>G2078^3*(1+H2078*Overview!$F$38)</f>
        <v>63.489485069322711</v>
      </c>
      <c r="Y2078" s="61">
        <f>G2078^3*Overview!$F$42*(1+Overview!$F$38*H2078)+I2078*Overview!$F$39/Overview!$F$40</f>
        <v>6.5943454846933225</v>
      </c>
    </row>
    <row r="2079" spans="1:25">
      <c r="A2079" s="34">
        <v>2076</v>
      </c>
      <c r="B2079">
        <v>1</v>
      </c>
      <c r="C2079">
        <v>24</v>
      </c>
      <c r="D2079" s="149">
        <f t="shared" si="194"/>
        <v>178.09744310451387</v>
      </c>
      <c r="E2079" s="125">
        <f>B2079/(B2079+Overview!$F$22)</f>
        <v>0.58823529411764708</v>
      </c>
      <c r="F2079" s="118">
        <f>EXP(Overview!$F$21/Overview!$F$5-Overview!$F$21/('='!C2079+273.15))</f>
        <v>1.2060497570954571</v>
      </c>
      <c r="G2079" s="77">
        <f t="shared" si="195"/>
        <v>3.6965256041456369</v>
      </c>
      <c r="H2079" s="115">
        <f t="shared" si="196"/>
        <v>0.58823529411764708</v>
      </c>
      <c r="I2079" s="80">
        <f>IF((A2079-Overview!$F$43)/365=ROUND((A2079-Overview!$F$43)/365,0),I2078*0.05,I2078+U2078)</f>
        <v>20334.420244319823</v>
      </c>
      <c r="J2079" s="70">
        <f>IF(D2079&lt;Overview!$F$16,1,'='!G2079/Overview!$F$26)</f>
        <v>160.02275342621806</v>
      </c>
      <c r="K2079" s="71">
        <f>IF(D2079&lt;Overview!$F$17,'='!G2079/Overview!$F$26,Overview!$F$33)</f>
        <v>9.1428571428571423</v>
      </c>
      <c r="L2079" s="72">
        <f t="shared" si="197"/>
        <v>9.1428571428571423</v>
      </c>
      <c r="M2079" s="81">
        <f>MIN(1,Overview!$F$44*F2079*(G2079-Overview!$F$25)^2+0.2)</f>
        <v>1</v>
      </c>
      <c r="N2079" s="48">
        <f>L2079*F2079*Overview!$F$8</f>
        <v>0.12482270400293095</v>
      </c>
      <c r="O2079" s="48">
        <f>F2079*Overview!$F$6</f>
        <v>2.3686817229354781E-3</v>
      </c>
      <c r="P2079" s="122">
        <f>N2079*(H2079/G2079-(1+Overview!$F$35/'='!G2079)/(Overview!$F$37*Overview!$F$33))/('='!H2079+Overview!$F$36)</f>
        <v>1.3176839916010619E-4</v>
      </c>
      <c r="Q2079" s="128">
        <f>(N2079/G2079-P2079)*H2079*Overview!$F$29*'='!G2079^3</f>
        <v>904.75764186444803</v>
      </c>
      <c r="R2079" s="57">
        <f t="shared" si="192"/>
        <v>0</v>
      </c>
      <c r="S2079" s="58">
        <f t="shared" si="193"/>
        <v>1.6236175377087165E-4</v>
      </c>
      <c r="T2079" s="58">
        <f>IF(D2079&lt;Overview!$F$18,(1-Overview!$F$9)*'='!Q2079-'='!D2079*'='!O2079,0)</f>
        <v>0</v>
      </c>
      <c r="U2079" s="54">
        <f>IF(D2079&gt;=Overview!$F$18,(1-Overview!$F$9)*'='!Q2079-Overview!$F$18*'='!O2079,0)</f>
        <v>76.66585755371915</v>
      </c>
      <c r="V2079" s="2"/>
      <c r="W2079" s="112">
        <f>G2079/Overview!$F$19</f>
        <v>5.4577374932018854</v>
      </c>
      <c r="X2079" s="60">
        <f>G2079^3*(1+H2079*Overview!$F$38)</f>
        <v>63.497867552233814</v>
      </c>
      <c r="Y2079" s="61">
        <f>G2079^3*Overview!$F$42*(1+Overview!$F$38*H2079)+I2079*Overview!$F$39/Overview!$F$40</f>
        <v>6.5984310684996679</v>
      </c>
    </row>
    <row r="2080" spans="1:25">
      <c r="A2080" s="34">
        <v>2077</v>
      </c>
      <c r="B2080">
        <v>1</v>
      </c>
      <c r="C2080">
        <v>24</v>
      </c>
      <c r="D2080" s="149">
        <f t="shared" si="194"/>
        <v>178.09744310451387</v>
      </c>
      <c r="E2080" s="125">
        <f>B2080/(B2080+Overview!$F$22)</f>
        <v>0.58823529411764708</v>
      </c>
      <c r="F2080" s="118">
        <f>EXP(Overview!$F$21/Overview!$F$5-Overview!$F$21/('='!C2080+273.15))</f>
        <v>1.2060497570954571</v>
      </c>
      <c r="G2080" s="77">
        <f t="shared" si="195"/>
        <v>3.6966879658994078</v>
      </c>
      <c r="H2080" s="115">
        <f t="shared" si="196"/>
        <v>0.58823529411764708</v>
      </c>
      <c r="I2080" s="80">
        <f>IF((A2080-Overview!$F$43)/365=ROUND((A2080-Overview!$F$43)/365,0),I2079*0.05,I2079+U2079)</f>
        <v>20411.086101873541</v>
      </c>
      <c r="J2080" s="70">
        <f>IF(D2080&lt;Overview!$F$16,1,'='!G2080/Overview!$F$26)</f>
        <v>160.02978207356745</v>
      </c>
      <c r="K2080" s="71">
        <f>IF(D2080&lt;Overview!$F$17,'='!G2080/Overview!$F$26,Overview!$F$33)</f>
        <v>9.1428571428571423</v>
      </c>
      <c r="L2080" s="72">
        <f t="shared" si="197"/>
        <v>9.1428571428571423</v>
      </c>
      <c r="M2080" s="81">
        <f>MIN(1,Overview!$F$44*F2080*(G2080-Overview!$F$25)^2+0.2)</f>
        <v>1</v>
      </c>
      <c r="N2080" s="48">
        <f>L2080*F2080*Overview!$F$8</f>
        <v>0.12482270400293095</v>
      </c>
      <c r="O2080" s="48">
        <f>F2080*Overview!$F$6</f>
        <v>2.3686817229354781E-3</v>
      </c>
      <c r="P2080" s="122">
        <f>N2080*(H2080/G2080-(1+Overview!$F$35/'='!G2080)/(Overview!$F$37*Overview!$F$33))/('='!H2080+Overview!$F$36)</f>
        <v>1.3151364561293726E-4</v>
      </c>
      <c r="Q2080" s="128">
        <f>(N2080/G2080-P2080)*H2080*Overview!$F$29*'='!G2080^3</f>
        <v>904.8438203224988</v>
      </c>
      <c r="R2080" s="57">
        <f t="shared" si="192"/>
        <v>0</v>
      </c>
      <c r="S2080" s="58">
        <f t="shared" si="193"/>
        <v>1.6205497036296819E-4</v>
      </c>
      <c r="T2080" s="58">
        <f>IF(D2080&lt;Overview!$F$18,(1-Overview!$F$9)*'='!Q2080-'='!D2080*'='!O2080,0)</f>
        <v>0</v>
      </c>
      <c r="U2080" s="54">
        <f>IF(D2080&gt;=Overview!$F$18,(1-Overview!$F$9)*'='!Q2080-Overview!$F$18*'='!O2080,0)</f>
        <v>76.67319995834508</v>
      </c>
      <c r="V2080" s="2"/>
      <c r="W2080" s="112">
        <f>G2080/Overview!$F$19</f>
        <v>5.4579772123127235</v>
      </c>
      <c r="X2080" s="60">
        <f>G2080^3*(1+H2080*Overview!$F$38)</f>
        <v>63.506234932099254</v>
      </c>
      <c r="Y2080" s="61">
        <f>G2080^3*Overview!$F$42*(1+Overview!$F$38*H2080)+I2080*Overview!$F$39/Overview!$F$40</f>
        <v>6.6025156126794373</v>
      </c>
    </row>
    <row r="2081" spans="1:25">
      <c r="A2081" s="34">
        <v>2078</v>
      </c>
      <c r="B2081">
        <v>1</v>
      </c>
      <c r="C2081">
        <v>24</v>
      </c>
      <c r="D2081" s="149">
        <f t="shared" si="194"/>
        <v>178.09744310451387</v>
      </c>
      <c r="E2081" s="125">
        <f>B2081/(B2081+Overview!$F$22)</f>
        <v>0.58823529411764708</v>
      </c>
      <c r="F2081" s="118">
        <f>EXP(Overview!$F$21/Overview!$F$5-Overview!$F$21/('='!C2081+273.15))</f>
        <v>1.2060497570954571</v>
      </c>
      <c r="G2081" s="77">
        <f t="shared" si="195"/>
        <v>3.6968500208697708</v>
      </c>
      <c r="H2081" s="115">
        <f t="shared" si="196"/>
        <v>0.58823529411764708</v>
      </c>
      <c r="I2081" s="80">
        <f>IF((A2081-Overview!$F$43)/365=ROUND((A2081-Overview!$F$43)/365,0),I2080*0.05,I2080+U2080)</f>
        <v>20487.759301831888</v>
      </c>
      <c r="J2081" s="70">
        <f>IF(D2081&lt;Overview!$F$16,1,'='!G2081/Overview!$F$26)</f>
        <v>160.03679744024981</v>
      </c>
      <c r="K2081" s="71">
        <f>IF(D2081&lt;Overview!$F$17,'='!G2081/Overview!$F$26,Overview!$F$33)</f>
        <v>9.1428571428571423</v>
      </c>
      <c r="L2081" s="72">
        <f t="shared" si="197"/>
        <v>9.1428571428571423</v>
      </c>
      <c r="M2081" s="81">
        <f>MIN(1,Overview!$F$44*F2081*(G2081-Overview!$F$25)^2+0.2)</f>
        <v>1</v>
      </c>
      <c r="N2081" s="48">
        <f>L2081*F2081*Overview!$F$8</f>
        <v>0.12482270400293095</v>
      </c>
      <c r="O2081" s="48">
        <f>F2081*Overview!$F$6</f>
        <v>2.3686817229354781E-3</v>
      </c>
      <c r="P2081" s="122">
        <f>N2081*(H2081/G2081-(1+Overview!$F$35/'='!G2081)/(Overview!$F$37*Overview!$F$33))/('='!H2081+Overview!$F$36)</f>
        <v>1.312593957376E-4</v>
      </c>
      <c r="Q2081" s="128">
        <f>(N2081/G2081-P2081)*H2081*Overview!$F$29*'='!G2081^3</f>
        <v>904.92984060031426</v>
      </c>
      <c r="R2081" s="57">
        <f t="shared" si="192"/>
        <v>0</v>
      </c>
      <c r="S2081" s="58">
        <f t="shared" si="193"/>
        <v>1.6174876662396667E-4</v>
      </c>
      <c r="T2081" s="58">
        <f>IF(D2081&lt;Overview!$F$18,(1-Overview!$F$9)*'='!Q2081-'='!D2081*'='!O2081,0)</f>
        <v>0</v>
      </c>
      <c r="U2081" s="54">
        <f>IF(D2081&gt;=Overview!$F$18,(1-Overview!$F$9)*'='!Q2081-Overview!$F$18*'='!O2081,0)</f>
        <v>76.680528886014955</v>
      </c>
      <c r="V2081" s="2"/>
      <c r="W2081" s="112">
        <f>G2081/Overview!$F$19</f>
        <v>5.4582164784730116</v>
      </c>
      <c r="X2081" s="60">
        <f>G2081^3*(1+H2081*Overview!$F$38)</f>
        <v>63.514587234710874</v>
      </c>
      <c r="Y2081" s="61">
        <f>G2081^3*Overview!$F$42*(1+Overview!$F$38*H2081)+I2081*Overview!$F$39/Overview!$F$40</f>
        <v>6.6065991189672175</v>
      </c>
    </row>
    <row r="2082" spans="1:25">
      <c r="A2082" s="34">
        <v>2079</v>
      </c>
      <c r="B2082">
        <v>1</v>
      </c>
      <c r="C2082">
        <v>24</v>
      </c>
      <c r="D2082" s="149">
        <f t="shared" si="194"/>
        <v>178.09744310451387</v>
      </c>
      <c r="E2082" s="125">
        <f>B2082/(B2082+Overview!$F$22)</f>
        <v>0.58823529411764708</v>
      </c>
      <c r="F2082" s="118">
        <f>EXP(Overview!$F$21/Overview!$F$5-Overview!$F$21/('='!C2082+273.15))</f>
        <v>1.2060497570954571</v>
      </c>
      <c r="G2082" s="77">
        <f t="shared" si="195"/>
        <v>3.6970117696363949</v>
      </c>
      <c r="H2082" s="115">
        <f t="shared" si="196"/>
        <v>0.58823529411764708</v>
      </c>
      <c r="I2082" s="80">
        <f>IF((A2082-Overview!$F$43)/365=ROUND((A2082-Overview!$F$43)/365,0),I2081*0.05,I2081+U2081)</f>
        <v>20564.439830717904</v>
      </c>
      <c r="J2082" s="70">
        <f>IF(D2082&lt;Overview!$F$16,1,'='!G2082/Overview!$F$26)</f>
        <v>160.04379955135909</v>
      </c>
      <c r="K2082" s="71">
        <f>IF(D2082&lt;Overview!$F$17,'='!G2082/Overview!$F$26,Overview!$F$33)</f>
        <v>9.1428571428571423</v>
      </c>
      <c r="L2082" s="72">
        <f t="shared" si="197"/>
        <v>9.1428571428571423</v>
      </c>
      <c r="M2082" s="81">
        <f>MIN(1,Overview!$F$44*F2082*(G2082-Overview!$F$25)^2+0.2)</f>
        <v>1</v>
      </c>
      <c r="N2082" s="48">
        <f>L2082*F2082*Overview!$F$8</f>
        <v>0.12482270400293095</v>
      </c>
      <c r="O2082" s="48">
        <f>F2082*Overview!$F$6</f>
        <v>2.3686817229354781E-3</v>
      </c>
      <c r="P2082" s="122">
        <f>N2082*(H2082/G2082-(1+Overview!$F$35/'='!G2082)/(Overview!$F$37*Overview!$F$33))/('='!H2082+Overview!$F$36)</f>
        <v>1.3100564849523498E-4</v>
      </c>
      <c r="Q2082" s="128">
        <f>(N2082/G2082-P2082)*H2082*Overview!$F$29*'='!G2082^3</f>
        <v>905.01570297928151</v>
      </c>
      <c r="R2082" s="57">
        <f t="shared" si="192"/>
        <v>0</v>
      </c>
      <c r="S2082" s="58">
        <f t="shared" si="193"/>
        <v>1.614431414585774E-4</v>
      </c>
      <c r="T2082" s="58">
        <f>IF(D2082&lt;Overview!$F$18,(1-Overview!$F$9)*'='!Q2082-'='!D2082*'='!O2082,0)</f>
        <v>0</v>
      </c>
      <c r="U2082" s="54">
        <f>IF(D2082&gt;=Overview!$F$18,(1-Overview!$F$9)*'='!Q2082-Overview!$F$18*'='!O2082,0)</f>
        <v>76.687844360702968</v>
      </c>
      <c r="V2082" s="2"/>
      <c r="W2082" s="112">
        <f>G2082/Overview!$F$19</f>
        <v>5.4584552925386012</v>
      </c>
      <c r="X2082" s="60">
        <f>G2082^3*(1+H2082*Overview!$F$38)</f>
        <v>63.522924485822038</v>
      </c>
      <c r="Y2082" s="61">
        <f>G2082^3*Overview!$F$42*(1+Overview!$F$38*H2082)+I2082*Overview!$F$39/Overview!$F$40</f>
        <v>6.6106815890951793</v>
      </c>
    </row>
    <row r="2083" spans="1:25">
      <c r="A2083" s="34">
        <v>2080</v>
      </c>
      <c r="B2083">
        <v>1</v>
      </c>
      <c r="C2083">
        <v>24</v>
      </c>
      <c r="D2083" s="149">
        <f t="shared" si="194"/>
        <v>178.09744310451387</v>
      </c>
      <c r="E2083" s="125">
        <f>B2083/(B2083+Overview!$F$22)</f>
        <v>0.58823529411764708</v>
      </c>
      <c r="F2083" s="118">
        <f>EXP(Overview!$F$21/Overview!$F$5-Overview!$F$21/('='!C2083+273.15))</f>
        <v>1.2060497570954571</v>
      </c>
      <c r="G2083" s="77">
        <f t="shared" si="195"/>
        <v>3.6971732127778534</v>
      </c>
      <c r="H2083" s="115">
        <f t="shared" si="196"/>
        <v>0.58823529411764708</v>
      </c>
      <c r="I2083" s="80">
        <f>IF((A2083-Overview!$F$43)/365=ROUND((A2083-Overview!$F$43)/365,0),I2082*0.05,I2082+U2082)</f>
        <v>20641.127675078606</v>
      </c>
      <c r="J2083" s="70">
        <f>IF(D2083&lt;Overview!$F$16,1,'='!G2083/Overview!$F$26)</f>
        <v>160.05078843194173</v>
      </c>
      <c r="K2083" s="71">
        <f>IF(D2083&lt;Overview!$F$17,'='!G2083/Overview!$F$26,Overview!$F$33)</f>
        <v>9.1428571428571423</v>
      </c>
      <c r="L2083" s="72">
        <f t="shared" si="197"/>
        <v>9.1428571428571423</v>
      </c>
      <c r="M2083" s="81">
        <f>MIN(1,Overview!$F$44*F2083*(G2083-Overview!$F$25)^2+0.2)</f>
        <v>1</v>
      </c>
      <c r="N2083" s="48">
        <f>L2083*F2083*Overview!$F$8</f>
        <v>0.12482270400293095</v>
      </c>
      <c r="O2083" s="48">
        <f>F2083*Overview!$F$6</f>
        <v>2.3686817229354781E-3</v>
      </c>
      <c r="P2083" s="122">
        <f>N2083*(H2083/G2083-(1+Overview!$F$35/'='!G2083)/(Overview!$F$37*Overview!$F$33))/('='!H2083+Overview!$F$36)</f>
        <v>1.3075240284929544E-4</v>
      </c>
      <c r="Q2083" s="128">
        <f>(N2083/G2083-P2083)*H2083*Overview!$F$29*'='!G2083^3</f>
        <v>905.10140774032129</v>
      </c>
      <c r="R2083" s="57">
        <f t="shared" si="192"/>
        <v>0</v>
      </c>
      <c r="S2083" s="58">
        <f t="shared" si="193"/>
        <v>1.6113809377358459E-4</v>
      </c>
      <c r="T2083" s="58">
        <f>IF(D2083&lt;Overview!$F$18,(1-Overview!$F$9)*'='!Q2083-'='!D2083*'='!O2083,0)</f>
        <v>0</v>
      </c>
      <c r="U2083" s="54">
        <f>IF(D2083&gt;=Overview!$F$18,(1-Overview!$F$9)*'='!Q2083-Overview!$F$18*'='!O2083,0)</f>
        <v>76.695146406343554</v>
      </c>
      <c r="V2083" s="2"/>
      <c r="W2083" s="112">
        <f>G2083/Overview!$F$19</f>
        <v>5.4586936553637289</v>
      </c>
      <c r="X2083" s="60">
        <f>G2083^3*(1+H2083*Overview!$F$38)</f>
        <v>63.531246711147539</v>
      </c>
      <c r="Y2083" s="61">
        <f>G2083^3*Overview!$F$42*(1+Overview!$F$38*H2083)+I2083*Overview!$F$39/Overview!$F$40</f>
        <v>6.6147630247930573</v>
      </c>
    </row>
    <row r="2084" spans="1:25">
      <c r="A2084" s="34">
        <v>2081</v>
      </c>
      <c r="B2084">
        <v>1</v>
      </c>
      <c r="C2084">
        <v>24</v>
      </c>
      <c r="D2084" s="149">
        <f t="shared" si="194"/>
        <v>178.09744310451387</v>
      </c>
      <c r="E2084" s="125">
        <f>B2084/(B2084+Overview!$F$22)</f>
        <v>0.58823529411764708</v>
      </c>
      <c r="F2084" s="118">
        <f>EXP(Overview!$F$21/Overview!$F$5-Overview!$F$21/('='!C2084+273.15))</f>
        <v>1.2060497570954571</v>
      </c>
      <c r="G2084" s="77">
        <f t="shared" si="195"/>
        <v>3.697334350871627</v>
      </c>
      <c r="H2084" s="115">
        <f t="shared" si="196"/>
        <v>0.58823529411764708</v>
      </c>
      <c r="I2084" s="80">
        <f>IF((A2084-Overview!$F$43)/365=ROUND((A2084-Overview!$F$43)/365,0),I2083*0.05,I2083+U2083)</f>
        <v>20717.822821484948</v>
      </c>
      <c r="J2084" s="70">
        <f>IF(D2084&lt;Overview!$F$16,1,'='!G2084/Overview!$F$26)</f>
        <v>160.05776410699684</v>
      </c>
      <c r="K2084" s="71">
        <f>IF(D2084&lt;Overview!$F$17,'='!G2084/Overview!$F$26,Overview!$F$33)</f>
        <v>9.1428571428571423</v>
      </c>
      <c r="L2084" s="72">
        <f t="shared" si="197"/>
        <v>9.1428571428571423</v>
      </c>
      <c r="M2084" s="81">
        <f>MIN(1,Overview!$F$44*F2084*(G2084-Overview!$F$25)^2+0.2)</f>
        <v>1</v>
      </c>
      <c r="N2084" s="48">
        <f>L2084*F2084*Overview!$F$8</f>
        <v>0.12482270400293095</v>
      </c>
      <c r="O2084" s="48">
        <f>F2084*Overview!$F$6</f>
        <v>2.3686817229354781E-3</v>
      </c>
      <c r="P2084" s="122">
        <f>N2084*(H2084/G2084-(1+Overview!$F$35/'='!G2084)/(Overview!$F$37*Overview!$F$33))/('='!H2084+Overview!$F$36)</f>
        <v>1.3049965776553414E-4</v>
      </c>
      <c r="Q2084" s="128">
        <f>(N2084/G2084-P2084)*H2084*Overview!$F$29*'='!G2084^3</f>
        <v>905.18695516388857</v>
      </c>
      <c r="R2084" s="57">
        <f t="shared" si="192"/>
        <v>0</v>
      </c>
      <c r="S2084" s="58">
        <f t="shared" si="193"/>
        <v>1.6083362247783356E-4</v>
      </c>
      <c r="T2084" s="58">
        <f>IF(D2084&lt;Overview!$F$18,(1-Overview!$F$9)*'='!Q2084-'='!D2084*'='!O2084,0)</f>
        <v>0</v>
      </c>
      <c r="U2084" s="54">
        <f>IF(D2084&gt;=Overview!$F$18,(1-Overview!$F$9)*'='!Q2084-Overview!$F$18*'='!O2084,0)</f>
        <v>76.702435046831482</v>
      </c>
      <c r="V2084" s="2"/>
      <c r="W2084" s="112">
        <f>G2084/Overview!$F$19</f>
        <v>5.458931567801014</v>
      </c>
      <c r="X2084" s="60">
        <f>G2084^3*(1+H2084*Overview!$F$38)</f>
        <v>63.539553936363731</v>
      </c>
      <c r="Y2084" s="61">
        <f>G2084^3*Overview!$F$42*(1+Overview!$F$38*H2084)+I2084*Overview!$F$39/Overview!$F$40</f>
        <v>6.618843427788172</v>
      </c>
    </row>
    <row r="2085" spans="1:25">
      <c r="A2085" s="34">
        <v>2082</v>
      </c>
      <c r="B2085">
        <v>1</v>
      </c>
      <c r="C2085">
        <v>24</v>
      </c>
      <c r="D2085" s="149">
        <f t="shared" si="194"/>
        <v>178.09744310451387</v>
      </c>
      <c r="E2085" s="125">
        <f>B2085/(B2085+Overview!$F$22)</f>
        <v>0.58823529411764708</v>
      </c>
      <c r="F2085" s="118">
        <f>EXP(Overview!$F$21/Overview!$F$5-Overview!$F$21/('='!C2085+273.15))</f>
        <v>1.2060497570954571</v>
      </c>
      <c r="G2085" s="77">
        <f t="shared" si="195"/>
        <v>3.6974951844941049</v>
      </c>
      <c r="H2085" s="115">
        <f t="shared" si="196"/>
        <v>0.58823529411764708</v>
      </c>
      <c r="I2085" s="80">
        <f>IF((A2085-Overview!$F$43)/365=ROUND((A2085-Overview!$F$43)/365,0),I2084*0.05,I2084+U2084)</f>
        <v>20794.525256531779</v>
      </c>
      <c r="J2085" s="70">
        <f>IF(D2085&lt;Overview!$F$16,1,'='!G2085/Overview!$F$26)</f>
        <v>160.06472660147639</v>
      </c>
      <c r="K2085" s="71">
        <f>IF(D2085&lt;Overview!$F$17,'='!G2085/Overview!$F$26,Overview!$F$33)</f>
        <v>9.1428571428571423</v>
      </c>
      <c r="L2085" s="72">
        <f t="shared" si="197"/>
        <v>9.1428571428571423</v>
      </c>
      <c r="M2085" s="81">
        <f>MIN(1,Overview!$F$44*F2085*(G2085-Overview!$F$25)^2+0.2)</f>
        <v>1</v>
      </c>
      <c r="N2085" s="48">
        <f>L2085*F2085*Overview!$F$8</f>
        <v>0.12482270400293095</v>
      </c>
      <c r="O2085" s="48">
        <f>F2085*Overview!$F$6</f>
        <v>2.3686817229354781E-3</v>
      </c>
      <c r="P2085" s="122">
        <f>N2085*(H2085/G2085-(1+Overview!$F$35/'='!G2085)/(Overview!$F$37*Overview!$F$33))/('='!H2085+Overview!$F$36)</f>
        <v>1.3024741221200542E-4</v>
      </c>
      <c r="Q2085" s="128">
        <f>(N2085/G2085-P2085)*H2085*Overview!$F$29*'='!G2085^3</f>
        <v>905.27234552997436</v>
      </c>
      <c r="R2085" s="57">
        <f t="shared" si="192"/>
        <v>0</v>
      </c>
      <c r="S2085" s="58">
        <f t="shared" si="193"/>
        <v>1.6052972648223623E-4</v>
      </c>
      <c r="T2085" s="58">
        <f>IF(D2085&lt;Overview!$F$18,(1-Overview!$F$9)*'='!Q2085-'='!D2085*'='!O2085,0)</f>
        <v>0</v>
      </c>
      <c r="U2085" s="54">
        <f>IF(D2085&gt;=Overview!$F$18,(1-Overview!$F$9)*'='!Q2085-Overview!$F$18*'='!O2085,0)</f>
        <v>76.709710306021989</v>
      </c>
      <c r="V2085" s="2"/>
      <c r="W2085" s="112">
        <f>G2085/Overview!$F$19</f>
        <v>5.4591690307014691</v>
      </c>
      <c r="X2085" s="60">
        <f>G2085^3*(1+H2085*Overview!$F$38)</f>
        <v>63.547846187108512</v>
      </c>
      <c r="Y2085" s="61">
        <f>G2085^3*Overview!$F$42*(1+Overview!$F$38*H2085)+I2085*Overview!$F$39/Overview!$F$40</f>
        <v>6.6229227998054201</v>
      </c>
    </row>
    <row r="2086" spans="1:25">
      <c r="A2086" s="34">
        <v>2083</v>
      </c>
      <c r="B2086">
        <v>1</v>
      </c>
      <c r="C2086">
        <v>24</v>
      </c>
      <c r="D2086" s="149">
        <f t="shared" si="194"/>
        <v>178.09744310451387</v>
      </c>
      <c r="E2086" s="125">
        <f>B2086/(B2086+Overview!$F$22)</f>
        <v>0.58823529411764708</v>
      </c>
      <c r="F2086" s="118">
        <f>EXP(Overview!$F$21/Overview!$F$5-Overview!$F$21/('='!C2086+273.15))</f>
        <v>1.2060497570954571</v>
      </c>
      <c r="G2086" s="77">
        <f t="shared" si="195"/>
        <v>3.6976557142205873</v>
      </c>
      <c r="H2086" s="115">
        <f t="shared" si="196"/>
        <v>0.58823529411764708</v>
      </c>
      <c r="I2086" s="80">
        <f>IF((A2086-Overview!$F$43)/365=ROUND((A2086-Overview!$F$43)/365,0),I2085*0.05,I2085+U2085)</f>
        <v>20871.234966837801</v>
      </c>
      <c r="J2086" s="70">
        <f>IF(D2086&lt;Overview!$F$16,1,'='!G2086/Overview!$F$26)</f>
        <v>160.07167594028516</v>
      </c>
      <c r="K2086" s="71">
        <f>IF(D2086&lt;Overview!$F$17,'='!G2086/Overview!$F$26,Overview!$F$33)</f>
        <v>9.1428571428571423</v>
      </c>
      <c r="L2086" s="72">
        <f t="shared" si="197"/>
        <v>9.1428571428571423</v>
      </c>
      <c r="M2086" s="81">
        <f>MIN(1,Overview!$F$44*F2086*(G2086-Overview!$F$25)^2+0.2)</f>
        <v>1</v>
      </c>
      <c r="N2086" s="48">
        <f>L2086*F2086*Overview!$F$8</f>
        <v>0.12482270400293095</v>
      </c>
      <c r="O2086" s="48">
        <f>F2086*Overview!$F$6</f>
        <v>2.3686817229354781E-3</v>
      </c>
      <c r="P2086" s="122">
        <f>N2086*(H2086/G2086-(1+Overview!$F$35/'='!G2086)/(Overview!$F$37*Overview!$F$33))/('='!H2086+Overview!$F$36)</f>
        <v>1.2999566515905204E-4</v>
      </c>
      <c r="Q2086" s="128">
        <f>(N2086/G2086-P2086)*H2086*Overview!$F$29*'='!G2086^3</f>
        <v>905.35757911810458</v>
      </c>
      <c r="R2086" s="57">
        <f t="shared" si="192"/>
        <v>0</v>
      </c>
      <c r="S2086" s="58">
        <f t="shared" si="193"/>
        <v>1.6022640469975829E-4</v>
      </c>
      <c r="T2086" s="58">
        <f>IF(D2086&lt;Overview!$F$18,(1-Overview!$F$9)*'='!Q2086-'='!D2086*'='!O2086,0)</f>
        <v>0</v>
      </c>
      <c r="U2086" s="54">
        <f>IF(D2086&gt;=Overview!$F$18,(1-Overview!$F$9)*'='!Q2086-Overview!$F$18*'='!O2086,0)</f>
        <v>76.716972207730691</v>
      </c>
      <c r="V2086" s="2"/>
      <c r="W2086" s="112">
        <f>G2086/Overview!$F$19</f>
        <v>5.4594060449144948</v>
      </c>
      <c r="X2086" s="60">
        <f>G2086^3*(1+H2086*Overview!$F$38)</f>
        <v>63.556123488981349</v>
      </c>
      <c r="Y2086" s="61">
        <f>G2086^3*Overview!$F$42*(1+Overview!$F$38*H2086)+I2086*Overview!$F$39/Overview!$F$40</f>
        <v>6.6270011425672735</v>
      </c>
    </row>
    <row r="2087" spans="1:25">
      <c r="A2087" s="34">
        <v>2084</v>
      </c>
      <c r="B2087">
        <v>1</v>
      </c>
      <c r="C2087">
        <v>24</v>
      </c>
      <c r="D2087" s="149">
        <f t="shared" si="194"/>
        <v>178.09744310451387</v>
      </c>
      <c r="E2087" s="125">
        <f>B2087/(B2087+Overview!$F$22)</f>
        <v>0.58823529411764708</v>
      </c>
      <c r="F2087" s="118">
        <f>EXP(Overview!$F$21/Overview!$F$5-Overview!$F$21/('='!C2087+273.15))</f>
        <v>1.2060497570954571</v>
      </c>
      <c r="G2087" s="77">
        <f t="shared" si="195"/>
        <v>3.6978159406252868</v>
      </c>
      <c r="H2087" s="115">
        <f t="shared" si="196"/>
        <v>0.58823529411764708</v>
      </c>
      <c r="I2087" s="80">
        <f>IF((A2087-Overview!$F$43)/365=ROUND((A2087-Overview!$F$43)/365,0),I2086*0.05,I2086+U2086)</f>
        <v>20947.951939045532</v>
      </c>
      <c r="J2087" s="70">
        <f>IF(D2087&lt;Overview!$F$16,1,'='!G2087/Overview!$F$26)</f>
        <v>160.07861214828083</v>
      </c>
      <c r="K2087" s="71">
        <f>IF(D2087&lt;Overview!$F$17,'='!G2087/Overview!$F$26,Overview!$F$33)</f>
        <v>9.1428571428571423</v>
      </c>
      <c r="L2087" s="72">
        <f t="shared" si="197"/>
        <v>9.1428571428571423</v>
      </c>
      <c r="M2087" s="81">
        <f>MIN(1,Overview!$F$44*F2087*(G2087-Overview!$F$25)^2+0.2)</f>
        <v>1</v>
      </c>
      <c r="N2087" s="48">
        <f>L2087*F2087*Overview!$F$8</f>
        <v>0.12482270400293095</v>
      </c>
      <c r="O2087" s="48">
        <f>F2087*Overview!$F$6</f>
        <v>2.3686817229354781E-3</v>
      </c>
      <c r="P2087" s="122">
        <f>N2087*(H2087/G2087-(1+Overview!$F$35/'='!G2087)/(Overview!$F$37*Overview!$F$33))/('='!H2087+Overview!$F$36)</f>
        <v>1.297444155793052E-4</v>
      </c>
      <c r="Q2087" s="128">
        <f>(N2087/G2087-P2087)*H2087*Overview!$F$29*'='!G2087^3</f>
        <v>905.442656207342</v>
      </c>
      <c r="R2087" s="57">
        <f t="shared" si="192"/>
        <v>0</v>
      </c>
      <c r="S2087" s="58">
        <f t="shared" si="193"/>
        <v>1.5992365604542219E-4</v>
      </c>
      <c r="T2087" s="58">
        <f>IF(D2087&lt;Overview!$F$18,(1-Overview!$F$9)*'='!Q2087-'='!D2087*'='!O2087,0)</f>
        <v>0</v>
      </c>
      <c r="U2087" s="54">
        <f>IF(D2087&gt;=Overview!$F$18,(1-Overview!$F$9)*'='!Q2087-Overview!$F$18*'='!O2087,0)</f>
        <v>76.724220775733713</v>
      </c>
      <c r="V2087" s="2"/>
      <c r="W2087" s="112">
        <f>G2087/Overview!$F$19</f>
        <v>5.4596426112878884</v>
      </c>
      <c r="X2087" s="60">
        <f>G2087^3*(1+H2087*Overview!$F$38)</f>
        <v>63.564385867543351</v>
      </c>
      <c r="Y2087" s="61">
        <f>G2087^3*Overview!$F$42*(1+Overview!$F$38*H2087)+I2087*Overview!$F$39/Overview!$F$40</f>
        <v>6.6310784577937891</v>
      </c>
    </row>
    <row r="2088" spans="1:25">
      <c r="A2088" s="34">
        <v>2085</v>
      </c>
      <c r="B2088">
        <v>1</v>
      </c>
      <c r="C2088">
        <v>24</v>
      </c>
      <c r="D2088" s="149">
        <f t="shared" si="194"/>
        <v>178.09744310451387</v>
      </c>
      <c r="E2088" s="125">
        <f>B2088/(B2088+Overview!$F$22)</f>
        <v>0.58823529411764708</v>
      </c>
      <c r="F2088" s="118">
        <f>EXP(Overview!$F$21/Overview!$F$5-Overview!$F$21/('='!C2088+273.15))</f>
        <v>1.2060497570954571</v>
      </c>
      <c r="G2088" s="77">
        <f t="shared" si="195"/>
        <v>3.6979758642813323</v>
      </c>
      <c r="H2088" s="115">
        <f t="shared" si="196"/>
        <v>0.58823529411764708</v>
      </c>
      <c r="I2088" s="80">
        <f>IF((A2088-Overview!$F$43)/365=ROUND((A2088-Overview!$F$43)/365,0),I2087*0.05,I2087+U2087)</f>
        <v>21024.676159821265</v>
      </c>
      <c r="J2088" s="70">
        <f>IF(D2088&lt;Overview!$F$16,1,'='!G2088/Overview!$F$26)</f>
        <v>160.08553525027412</v>
      </c>
      <c r="K2088" s="71">
        <f>IF(D2088&lt;Overview!$F$17,'='!G2088/Overview!$F$26,Overview!$F$33)</f>
        <v>9.1428571428571423</v>
      </c>
      <c r="L2088" s="72">
        <f t="shared" si="197"/>
        <v>9.1428571428571423</v>
      </c>
      <c r="M2088" s="81">
        <f>MIN(1,Overview!$F$44*F2088*(G2088-Overview!$F$25)^2+0.2)</f>
        <v>1</v>
      </c>
      <c r="N2088" s="48">
        <f>L2088*F2088*Overview!$F$8</f>
        <v>0.12482270400293095</v>
      </c>
      <c r="O2088" s="48">
        <f>F2088*Overview!$F$6</f>
        <v>2.3686817229354781E-3</v>
      </c>
      <c r="P2088" s="122">
        <f>N2088*(H2088/G2088-(1+Overview!$F$35/'='!G2088)/(Overview!$F$37*Overview!$F$33))/('='!H2088+Overview!$F$36)</f>
        <v>1.2949366244767438E-4</v>
      </c>
      <c r="Q2088" s="128">
        <f>(N2088/G2088-P2088)*H2088*Overview!$F$29*'='!G2088^3</f>
        <v>905.52757707628689</v>
      </c>
      <c r="R2088" s="57">
        <f t="shared" si="192"/>
        <v>0</v>
      </c>
      <c r="S2088" s="58">
        <f t="shared" si="193"/>
        <v>1.5962147943629791E-4</v>
      </c>
      <c r="T2088" s="58">
        <f>IF(D2088&lt;Overview!$F$18,(1-Overview!$F$9)*'='!Q2088-'='!D2088*'='!O2088,0)</f>
        <v>0</v>
      </c>
      <c r="U2088" s="54">
        <f>IF(D2088&gt;=Overview!$F$18,(1-Overview!$F$9)*'='!Q2088-Overview!$F$18*'='!O2088,0)</f>
        <v>76.731456033767827</v>
      </c>
      <c r="V2088" s="2"/>
      <c r="W2088" s="112">
        <f>G2088/Overview!$F$19</f>
        <v>5.459878730667846</v>
      </c>
      <c r="X2088" s="60">
        <f>G2088^3*(1+H2088*Overview!$F$38)</f>
        <v>63.572633348317289</v>
      </c>
      <c r="Y2088" s="61">
        <f>G2088^3*Overview!$F$42*(1+Overview!$F$38*H2088)+I2088*Overview!$F$39/Overview!$F$40</f>
        <v>6.6351547472026073</v>
      </c>
    </row>
    <row r="2089" spans="1:25">
      <c r="A2089" s="34">
        <v>2086</v>
      </c>
      <c r="B2089">
        <v>1</v>
      </c>
      <c r="C2089">
        <v>24</v>
      </c>
      <c r="D2089" s="149">
        <f t="shared" si="194"/>
        <v>178.09744310451387</v>
      </c>
      <c r="E2089" s="125">
        <f>B2089/(B2089+Overview!$F$22)</f>
        <v>0.58823529411764708</v>
      </c>
      <c r="F2089" s="118">
        <f>EXP(Overview!$F$21/Overview!$F$5-Overview!$F$21/('='!C2089+273.15))</f>
        <v>1.2060497570954571</v>
      </c>
      <c r="G2089" s="77">
        <f t="shared" si="195"/>
        <v>3.6981354857607687</v>
      </c>
      <c r="H2089" s="115">
        <f t="shared" si="196"/>
        <v>0.58823529411764708</v>
      </c>
      <c r="I2089" s="80">
        <f>IF((A2089-Overview!$F$43)/365=ROUND((A2089-Overview!$F$43)/365,0),I2088*0.05,I2088+U2088)</f>
        <v>21101.407615855034</v>
      </c>
      <c r="J2089" s="70">
        <f>IF(D2089&lt;Overview!$F$16,1,'='!G2089/Overview!$F$26)</f>
        <v>160.09244527102896</v>
      </c>
      <c r="K2089" s="71">
        <f>IF(D2089&lt;Overview!$F$17,'='!G2089/Overview!$F$26,Overview!$F$33)</f>
        <v>9.1428571428571423</v>
      </c>
      <c r="L2089" s="72">
        <f t="shared" si="197"/>
        <v>9.1428571428571423</v>
      </c>
      <c r="M2089" s="81">
        <f>MIN(1,Overview!$F$44*F2089*(G2089-Overview!$F$25)^2+0.2)</f>
        <v>1</v>
      </c>
      <c r="N2089" s="48">
        <f>L2089*F2089*Overview!$F$8</f>
        <v>0.12482270400293095</v>
      </c>
      <c r="O2089" s="48">
        <f>F2089*Overview!$F$6</f>
        <v>2.3686817229354781E-3</v>
      </c>
      <c r="P2089" s="122">
        <f>N2089*(H2089/G2089-(1+Overview!$F$35/'='!G2089)/(Overview!$F$37*Overview!$F$33))/('='!H2089+Overview!$F$36)</f>
        <v>1.2924340474134428E-4</v>
      </c>
      <c r="Q2089" s="128">
        <f>(N2089/G2089-P2089)*H2089*Overview!$F$29*'='!G2089^3</f>
        <v>905.61234200307672</v>
      </c>
      <c r="R2089" s="57">
        <f t="shared" si="192"/>
        <v>0</v>
      </c>
      <c r="S2089" s="58">
        <f t="shared" si="193"/>
        <v>1.5931987379150229E-4</v>
      </c>
      <c r="T2089" s="58">
        <f>IF(D2089&lt;Overview!$F$18,(1-Overview!$F$9)*'='!Q2089-'='!D2089*'='!O2089,0)</f>
        <v>0</v>
      </c>
      <c r="U2089" s="54">
        <f>IF(D2089&gt;=Overview!$F$18,(1-Overview!$F$9)*'='!Q2089-Overview!$F$18*'='!O2089,0)</f>
        <v>76.738678005530318</v>
      </c>
      <c r="V2089" s="2"/>
      <c r="W2089" s="112">
        <f>G2089/Overview!$F$19</f>
        <v>5.4601144038989649</v>
      </c>
      <c r="X2089" s="60">
        <f>G2089^3*(1+H2089*Overview!$F$38)</f>
        <v>63.580865956787669</v>
      </c>
      <c r="Y2089" s="61">
        <f>G2089^3*Overview!$F$42*(1+Overview!$F$38*H2089)+I2089*Overview!$F$39/Overview!$F$40</f>
        <v>6.6392300125089543</v>
      </c>
    </row>
    <row r="2090" spans="1:25">
      <c r="A2090" s="34">
        <v>2087</v>
      </c>
      <c r="B2090">
        <v>1</v>
      </c>
      <c r="C2090">
        <v>24</v>
      </c>
      <c r="D2090" s="149">
        <f t="shared" si="194"/>
        <v>178.09744310451387</v>
      </c>
      <c r="E2090" s="125">
        <f>B2090/(B2090+Overview!$F$22)</f>
        <v>0.58823529411764708</v>
      </c>
      <c r="F2090" s="118">
        <f>EXP(Overview!$F$21/Overview!$F$5-Overview!$F$21/('='!C2090+273.15))</f>
        <v>1.2060497570954571</v>
      </c>
      <c r="G2090" s="77">
        <f t="shared" si="195"/>
        <v>3.6982948056345601</v>
      </c>
      <c r="H2090" s="115">
        <f t="shared" si="196"/>
        <v>0.58823529411764708</v>
      </c>
      <c r="I2090" s="80">
        <f>IF((A2090-Overview!$F$43)/365=ROUND((A2090-Overview!$F$43)/365,0),I2089*0.05,I2089+U2089)</f>
        <v>21178.146293860565</v>
      </c>
      <c r="J2090" s="70">
        <f>IF(D2090&lt;Overview!$F$16,1,'='!G2090/Overview!$F$26)</f>
        <v>160.09934223526236</v>
      </c>
      <c r="K2090" s="71">
        <f>IF(D2090&lt;Overview!$F$17,'='!G2090/Overview!$F$26,Overview!$F$33)</f>
        <v>9.1428571428571423</v>
      </c>
      <c r="L2090" s="72">
        <f t="shared" si="197"/>
        <v>9.1428571428571423</v>
      </c>
      <c r="M2090" s="81">
        <f>MIN(1,Overview!$F$44*F2090*(G2090-Overview!$F$25)^2+0.2)</f>
        <v>1</v>
      </c>
      <c r="N2090" s="48">
        <f>L2090*F2090*Overview!$F$8</f>
        <v>0.12482270400293095</v>
      </c>
      <c r="O2090" s="48">
        <f>F2090*Overview!$F$6</f>
        <v>2.3686817229354781E-3</v>
      </c>
      <c r="P2090" s="122">
        <f>N2090*(H2090/G2090-(1+Overview!$F$35/'='!G2090)/(Overview!$F$37*Overview!$F$33))/('='!H2090+Overview!$F$36)</f>
        <v>1.2899364143977192E-4</v>
      </c>
      <c r="Q2090" s="128">
        <f>(N2090/G2090-P2090)*H2090*Overview!$F$29*'='!G2090^3</f>
        <v>905.69695126538727</v>
      </c>
      <c r="R2090" s="57">
        <f t="shared" si="192"/>
        <v>0</v>
      </c>
      <c r="S2090" s="58">
        <f t="shared" si="193"/>
        <v>1.5901883803219849E-4</v>
      </c>
      <c r="T2090" s="58">
        <f>IF(D2090&lt;Overview!$F$18,(1-Overview!$F$9)*'='!Q2090-'='!D2090*'='!O2090,0)</f>
        <v>0</v>
      </c>
      <c r="U2090" s="54">
        <f>IF(D2090&gt;=Overview!$F$18,(1-Overview!$F$9)*'='!Q2090-Overview!$F$18*'='!O2090,0)</f>
        <v>76.745886714679173</v>
      </c>
      <c r="V2090" s="2"/>
      <c r="W2090" s="112">
        <f>G2090/Overview!$F$19</f>
        <v>5.4603496318242435</v>
      </c>
      <c r="X2090" s="60">
        <f>G2090^3*(1+H2090*Overview!$F$38)</f>
        <v>63.589083718400644</v>
      </c>
      <c r="Y2090" s="61">
        <f>G2090^3*Overview!$F$42*(1+Overview!$F$38*H2090)+I2090*Overview!$F$39/Overview!$F$40</f>
        <v>6.643304255425635</v>
      </c>
    </row>
    <row r="2091" spans="1:25">
      <c r="A2091" s="34">
        <v>2088</v>
      </c>
      <c r="B2091">
        <v>1</v>
      </c>
      <c r="C2091">
        <v>24</v>
      </c>
      <c r="D2091" s="149">
        <f t="shared" si="194"/>
        <v>178.09744310451387</v>
      </c>
      <c r="E2091" s="125">
        <f>B2091/(B2091+Overview!$F$22)</f>
        <v>0.58823529411764708</v>
      </c>
      <c r="F2091" s="118">
        <f>EXP(Overview!$F$21/Overview!$F$5-Overview!$F$21/('='!C2091+273.15))</f>
        <v>1.2060497570954571</v>
      </c>
      <c r="G2091" s="77">
        <f t="shared" si="195"/>
        <v>3.6984538244725922</v>
      </c>
      <c r="H2091" s="115">
        <f t="shared" si="196"/>
        <v>0.58823529411764708</v>
      </c>
      <c r="I2091" s="80">
        <f>IF((A2091-Overview!$F$43)/365=ROUND((A2091-Overview!$F$43)/365,0),I2090*0.05,I2090+U2090)</f>
        <v>21254.892180575243</v>
      </c>
      <c r="J2091" s="70">
        <f>IF(D2091&lt;Overview!$F$16,1,'='!G2091/Overview!$F$26)</f>
        <v>160.10622616764468</v>
      </c>
      <c r="K2091" s="71">
        <f>IF(D2091&lt;Overview!$F$17,'='!G2091/Overview!$F$26,Overview!$F$33)</f>
        <v>9.1428571428571423</v>
      </c>
      <c r="L2091" s="72">
        <f t="shared" si="197"/>
        <v>9.1428571428571423</v>
      </c>
      <c r="M2091" s="81">
        <f>MIN(1,Overview!$F$44*F2091*(G2091-Overview!$F$25)^2+0.2)</f>
        <v>1</v>
      </c>
      <c r="N2091" s="48">
        <f>L2091*F2091*Overview!$F$8</f>
        <v>0.12482270400293095</v>
      </c>
      <c r="O2091" s="48">
        <f>F2091*Overview!$F$6</f>
        <v>2.3686817229354781E-3</v>
      </c>
      <c r="P2091" s="122">
        <f>N2091*(H2091/G2091-(1+Overview!$F$35/'='!G2091)/(Overview!$F$37*Overview!$F$33))/('='!H2091+Overview!$F$36)</f>
        <v>1.2874437152467225E-4</v>
      </c>
      <c r="Q2091" s="128">
        <f>(N2091/G2091-P2091)*H2091*Overview!$F$29*'='!G2091^3</f>
        <v>905.78140514043366</v>
      </c>
      <c r="R2091" s="57">
        <f t="shared" si="192"/>
        <v>0</v>
      </c>
      <c r="S2091" s="58">
        <f t="shared" si="193"/>
        <v>1.5871837108158145E-4</v>
      </c>
      <c r="T2091" s="58">
        <f>IF(D2091&lt;Overview!$F$18,(1-Overview!$F$9)*'='!Q2091-'='!D2091*'='!O2091,0)</f>
        <v>0</v>
      </c>
      <c r="U2091" s="54">
        <f>IF(D2091&gt;=Overview!$F$18,(1-Overview!$F$9)*'='!Q2091-Overview!$F$18*'='!O2091,0)</f>
        <v>76.753082184833133</v>
      </c>
      <c r="V2091" s="2"/>
      <c r="W2091" s="112">
        <f>G2091/Overview!$F$19</f>
        <v>5.4605844152850906</v>
      </c>
      <c r="X2091" s="60">
        <f>G2091^3*(1+H2091*Overview!$F$38)</f>
        <v>63.597286658564229</v>
      </c>
      <c r="Y2091" s="61">
        <f>G2091^3*Overview!$F$42*(1+Overview!$F$38*H2091)+I2091*Overview!$F$39/Overview!$F$40</f>
        <v>6.6473774776630492</v>
      </c>
    </row>
    <row r="2092" spans="1:25">
      <c r="A2092" s="34">
        <v>2089</v>
      </c>
      <c r="B2092">
        <v>1</v>
      </c>
      <c r="C2092">
        <v>24</v>
      </c>
      <c r="D2092" s="149">
        <f t="shared" si="194"/>
        <v>178.09744310451387</v>
      </c>
      <c r="E2092" s="125">
        <f>B2092/(B2092+Overview!$F$22)</f>
        <v>0.58823529411764708</v>
      </c>
      <c r="F2092" s="118">
        <f>EXP(Overview!$F$21/Overview!$F$5-Overview!$F$21/('='!C2092+273.15))</f>
        <v>1.2060497570954571</v>
      </c>
      <c r="G2092" s="77">
        <f t="shared" si="195"/>
        <v>3.6986125428436738</v>
      </c>
      <c r="H2092" s="115">
        <f t="shared" si="196"/>
        <v>0.58823529411764708</v>
      </c>
      <c r="I2092" s="80">
        <f>IF((A2092-Overview!$F$43)/365=ROUND((A2092-Overview!$F$43)/365,0),I2091*0.05,I2091+U2091)</f>
        <v>21331.645262760077</v>
      </c>
      <c r="J2092" s="70">
        <f>IF(D2092&lt;Overview!$F$16,1,'='!G2092/Overview!$F$26)</f>
        <v>160.11309709279973</v>
      </c>
      <c r="K2092" s="71">
        <f>IF(D2092&lt;Overview!$F$17,'='!G2092/Overview!$F$26,Overview!$F$33)</f>
        <v>9.1428571428571423</v>
      </c>
      <c r="L2092" s="72">
        <f t="shared" si="197"/>
        <v>9.1428571428571423</v>
      </c>
      <c r="M2092" s="81">
        <f>MIN(1,Overview!$F$44*F2092*(G2092-Overview!$F$25)^2+0.2)</f>
        <v>1</v>
      </c>
      <c r="N2092" s="48">
        <f>L2092*F2092*Overview!$F$8</f>
        <v>0.12482270400293095</v>
      </c>
      <c r="O2092" s="48">
        <f>F2092*Overview!$F$6</f>
        <v>2.3686817229354781E-3</v>
      </c>
      <c r="P2092" s="122">
        <f>N2092*(H2092/G2092-(1+Overview!$F$35/'='!G2092)/(Overview!$F$37*Overview!$F$33))/('='!H2092+Overview!$F$36)</f>
        <v>1.2849559398002148E-4</v>
      </c>
      <c r="Q2092" s="128">
        <f>(N2092/G2092-P2092)*H2092*Overview!$F$29*'='!G2092^3</f>
        <v>905.86570390497081</v>
      </c>
      <c r="R2092" s="57">
        <f t="shared" si="192"/>
        <v>0</v>
      </c>
      <c r="S2092" s="58">
        <f t="shared" si="193"/>
        <v>1.5841847186488518E-4</v>
      </c>
      <c r="T2092" s="58">
        <f>IF(D2092&lt;Overview!$F$18,(1-Overview!$F$9)*'='!Q2092-'='!D2092*'='!O2092,0)</f>
        <v>0</v>
      </c>
      <c r="U2092" s="54">
        <f>IF(D2092&gt;=Overview!$F$18,(1-Overview!$F$9)*'='!Q2092-Overview!$F$18*'='!O2092,0)</f>
        <v>76.760264439571685</v>
      </c>
      <c r="V2092" s="2"/>
      <c r="W2092" s="112">
        <f>G2092/Overview!$F$19</f>
        <v>5.4608187551213252</v>
      </c>
      <c r="X2092" s="60">
        <f>G2092^3*(1+H2092*Overview!$F$38)</f>
        <v>63.605474802648189</v>
      </c>
      <c r="Y2092" s="61">
        <f>G2092^3*Overview!$F$42*(1+Overview!$F$38*H2092)+I2092*Overview!$F$39/Overview!$F$40</f>
        <v>6.6514496809291836</v>
      </c>
    </row>
    <row r="2093" spans="1:25">
      <c r="A2093" s="34">
        <v>2090</v>
      </c>
      <c r="B2093">
        <v>1</v>
      </c>
      <c r="C2093">
        <v>24</v>
      </c>
      <c r="D2093" s="149">
        <f t="shared" si="194"/>
        <v>178.09744310451387</v>
      </c>
      <c r="E2093" s="125">
        <f>B2093/(B2093+Overview!$F$22)</f>
        <v>0.58823529411764708</v>
      </c>
      <c r="F2093" s="118">
        <f>EXP(Overview!$F$21/Overview!$F$5-Overview!$F$21/('='!C2093+273.15))</f>
        <v>1.2060497570954571</v>
      </c>
      <c r="G2093" s="77">
        <f t="shared" si="195"/>
        <v>3.6987709613155388</v>
      </c>
      <c r="H2093" s="115">
        <f t="shared" si="196"/>
        <v>0.58823529411764708</v>
      </c>
      <c r="I2093" s="80">
        <f>IF((A2093-Overview!$F$43)/365=ROUND((A2093-Overview!$F$43)/365,0),I2092*0.05,I2092+U2092)</f>
        <v>21408.405527199648</v>
      </c>
      <c r="J2093" s="70">
        <f>IF(D2093&lt;Overview!$F$16,1,'='!G2093/Overview!$F$26)</f>
        <v>160.11995503530471</v>
      </c>
      <c r="K2093" s="71">
        <f>IF(D2093&lt;Overview!$F$17,'='!G2093/Overview!$F$26,Overview!$F$33)</f>
        <v>9.1428571428571423</v>
      </c>
      <c r="L2093" s="72">
        <f t="shared" si="197"/>
        <v>9.1428571428571423</v>
      </c>
      <c r="M2093" s="81">
        <f>MIN(1,Overview!$F$44*F2093*(G2093-Overview!$F$25)^2+0.2)</f>
        <v>1</v>
      </c>
      <c r="N2093" s="48">
        <f>L2093*F2093*Overview!$F$8</f>
        <v>0.12482270400293095</v>
      </c>
      <c r="O2093" s="48">
        <f>F2093*Overview!$F$6</f>
        <v>2.3686817229354781E-3</v>
      </c>
      <c r="P2093" s="122">
        <f>N2093*(H2093/G2093-(1+Overview!$F$35/'='!G2093)/(Overview!$F$37*Overview!$F$33))/('='!H2093+Overview!$F$36)</f>
        <v>1.2824730779204769E-4</v>
      </c>
      <c r="Q2093" s="128">
        <f>(N2093/G2093-P2093)*H2093*Overview!$F$29*'='!G2093^3</f>
        <v>905.94984783529389</v>
      </c>
      <c r="R2093" s="57">
        <f t="shared" si="192"/>
        <v>0</v>
      </c>
      <c r="S2093" s="58">
        <f t="shared" si="193"/>
        <v>1.5811913930937401E-4</v>
      </c>
      <c r="T2093" s="58">
        <f>IF(D2093&lt;Overview!$F$18,(1-Overview!$F$9)*'='!Q2093-'='!D2093*'='!O2093,0)</f>
        <v>0</v>
      </c>
      <c r="U2093" s="54">
        <f>IF(D2093&gt;=Overview!$F$18,(1-Overview!$F$9)*'='!Q2093-Overview!$F$18*'='!O2093,0)</f>
        <v>76.767433502435225</v>
      </c>
      <c r="V2093" s="2"/>
      <c r="W2093" s="112">
        <f>G2093/Overview!$F$19</f>
        <v>5.461052652171178</v>
      </c>
      <c r="X2093" s="60">
        <f>G2093^3*(1+H2093*Overview!$F$38)</f>
        <v>63.613648175984174</v>
      </c>
      <c r="Y2093" s="61">
        <f>G2093^3*Overview!$F$42*(1+Overview!$F$38*H2093)+I2093*Overview!$F$39/Overview!$F$40</f>
        <v>6.6555208669296153</v>
      </c>
    </row>
    <row r="2094" spans="1:25">
      <c r="A2094" s="34">
        <v>2091</v>
      </c>
      <c r="B2094">
        <v>1</v>
      </c>
      <c r="C2094">
        <v>24</v>
      </c>
      <c r="D2094" s="149">
        <f t="shared" si="194"/>
        <v>178.09744310451387</v>
      </c>
      <c r="E2094" s="125">
        <f>B2094/(B2094+Overview!$F$22)</f>
        <v>0.58823529411764708</v>
      </c>
      <c r="F2094" s="118">
        <f>EXP(Overview!$F$21/Overview!$F$5-Overview!$F$21/('='!C2094+273.15))</f>
        <v>1.2060497570954571</v>
      </c>
      <c r="G2094" s="77">
        <f t="shared" si="195"/>
        <v>3.6989290804548483</v>
      </c>
      <c r="H2094" s="115">
        <f t="shared" si="196"/>
        <v>0.58823529411764708</v>
      </c>
      <c r="I2094" s="80">
        <f>IF((A2094-Overview!$F$43)/365=ROUND((A2094-Overview!$F$43)/365,0),I2093*0.05,I2093+U2093)</f>
        <v>21485.172960702082</v>
      </c>
      <c r="J2094" s="70">
        <f>IF(D2094&lt;Overview!$F$16,1,'='!G2094/Overview!$F$26)</f>
        <v>160.12680001969042</v>
      </c>
      <c r="K2094" s="71">
        <f>IF(D2094&lt;Overview!$F$17,'='!G2094/Overview!$F$26,Overview!$F$33)</f>
        <v>9.1428571428571423</v>
      </c>
      <c r="L2094" s="72">
        <f t="shared" si="197"/>
        <v>9.1428571428571423</v>
      </c>
      <c r="M2094" s="81">
        <f>MIN(1,Overview!$F$44*F2094*(G2094-Overview!$F$25)^2+0.2)</f>
        <v>1</v>
      </c>
      <c r="N2094" s="48">
        <f>L2094*F2094*Overview!$F$8</f>
        <v>0.12482270400293095</v>
      </c>
      <c r="O2094" s="48">
        <f>F2094*Overview!$F$6</f>
        <v>2.3686817229354781E-3</v>
      </c>
      <c r="P2094" s="122">
        <f>N2094*(H2094/G2094-(1+Overview!$F$35/'='!G2094)/(Overview!$F$37*Overview!$F$33))/('='!H2094+Overview!$F$36)</f>
        <v>1.279995119492239E-4</v>
      </c>
      <c r="Q2094" s="128">
        <f>(N2094/G2094-P2094)*H2094*Overview!$F$29*'='!G2094^3</f>
        <v>906.03383720723821</v>
      </c>
      <c r="R2094" s="57">
        <f t="shared" si="192"/>
        <v>0</v>
      </c>
      <c r="S2094" s="58">
        <f t="shared" si="193"/>
        <v>1.5782037234433739E-4</v>
      </c>
      <c r="T2094" s="58">
        <f>IF(D2094&lt;Overview!$F$18,(1-Overview!$F$9)*'='!Q2094-'='!D2094*'='!O2094,0)</f>
        <v>0</v>
      </c>
      <c r="U2094" s="54">
        <f>IF(D2094&gt;=Overview!$F$18,(1-Overview!$F$9)*'='!Q2094-Overview!$F$18*'='!O2094,0)</f>
        <v>76.774589396924867</v>
      </c>
      <c r="V2094" s="2"/>
      <c r="W2094" s="112">
        <f>G2094/Overview!$F$19</f>
        <v>5.4612861072712953</v>
      </c>
      <c r="X2094" s="60">
        <f>G2094^3*(1+H2094*Overview!$F$38)</f>
        <v>63.62180680386566</v>
      </c>
      <c r="Y2094" s="61">
        <f>G2094^3*Overview!$F$42*(1+Overview!$F$38*H2094)+I2094*Overview!$F$39/Overview!$F$40</f>
        <v>6.6595910373675089</v>
      </c>
    </row>
    <row r="2095" spans="1:25">
      <c r="A2095" s="34">
        <v>2092</v>
      </c>
      <c r="B2095">
        <v>1</v>
      </c>
      <c r="C2095">
        <v>24</v>
      </c>
      <c r="D2095" s="149">
        <f t="shared" si="194"/>
        <v>178.09744310451387</v>
      </c>
      <c r="E2095" s="125">
        <f>B2095/(B2095+Overview!$F$22)</f>
        <v>0.58823529411764708</v>
      </c>
      <c r="F2095" s="118">
        <f>EXP(Overview!$F$21/Overview!$F$5-Overview!$F$21/('='!C2095+273.15))</f>
        <v>1.2060497570954571</v>
      </c>
      <c r="G2095" s="77">
        <f t="shared" si="195"/>
        <v>3.6990869008271927</v>
      </c>
      <c r="H2095" s="115">
        <f t="shared" si="196"/>
        <v>0.58823529411764708</v>
      </c>
      <c r="I2095" s="80">
        <f>IF((A2095-Overview!$F$43)/365=ROUND((A2095-Overview!$F$43)/365,0),I2094*0.05,I2094+U2094)</f>
        <v>21561.947550099008</v>
      </c>
      <c r="J2095" s="70">
        <f>IF(D2095&lt;Overview!$F$16,1,'='!G2095/Overview!$F$26)</f>
        <v>160.13363207044125</v>
      </c>
      <c r="K2095" s="71">
        <f>IF(D2095&lt;Overview!$F$17,'='!G2095/Overview!$F$26,Overview!$F$33)</f>
        <v>9.1428571428571423</v>
      </c>
      <c r="L2095" s="72">
        <f t="shared" si="197"/>
        <v>9.1428571428571423</v>
      </c>
      <c r="M2095" s="81">
        <f>MIN(1,Overview!$F$44*F2095*(G2095-Overview!$F$25)^2+0.2)</f>
        <v>1</v>
      </c>
      <c r="N2095" s="48">
        <f>L2095*F2095*Overview!$F$8</f>
        <v>0.12482270400293095</v>
      </c>
      <c r="O2095" s="48">
        <f>F2095*Overview!$F$6</f>
        <v>2.3686817229354781E-3</v>
      </c>
      <c r="P2095" s="122">
        <f>N2095*(H2095/G2095-(1+Overview!$F$35/'='!G2095)/(Overview!$F$37*Overview!$F$33))/('='!H2095+Overview!$F$36)</f>
        <v>1.2775220544226611E-4</v>
      </c>
      <c r="Q2095" s="128">
        <f>(N2095/G2095-P2095)*H2095*Overview!$F$29*'='!G2095^3</f>
        <v>906.11767229618147</v>
      </c>
      <c r="R2095" s="57">
        <f t="shared" si="192"/>
        <v>0</v>
      </c>
      <c r="S2095" s="58">
        <f t="shared" si="193"/>
        <v>1.5752216990109032E-4</v>
      </c>
      <c r="T2095" s="58">
        <f>IF(D2095&lt;Overview!$F$18,(1-Overview!$F$9)*'='!Q2095-'='!D2095*'='!O2095,0)</f>
        <v>0</v>
      </c>
      <c r="U2095" s="54">
        <f>IF(D2095&gt;=Overview!$F$18,(1-Overview!$F$9)*'='!Q2095-Overview!$F$18*'='!O2095,0)</f>
        <v>76.781732146502833</v>
      </c>
      <c r="V2095" s="2"/>
      <c r="W2095" s="112">
        <f>G2095/Overview!$F$19</f>
        <v>5.4615191212567442</v>
      </c>
      <c r="X2095" s="60">
        <f>G2095^3*(1+H2095*Overview!$F$38)</f>
        <v>63.629950711548069</v>
      </c>
      <c r="Y2095" s="61">
        <f>G2095^3*Overview!$F$42*(1+Overview!$F$38*H2095)+I2095*Overview!$F$39/Overview!$F$40</f>
        <v>6.6636601939436284</v>
      </c>
    </row>
    <row r="2096" spans="1:25">
      <c r="A2096" s="34">
        <v>2093</v>
      </c>
      <c r="B2096">
        <v>1</v>
      </c>
      <c r="C2096">
        <v>24</v>
      </c>
      <c r="D2096" s="149">
        <f t="shared" si="194"/>
        <v>178.09744310451387</v>
      </c>
      <c r="E2096" s="125">
        <f>B2096/(B2096+Overview!$F$22)</f>
        <v>0.58823529411764708</v>
      </c>
      <c r="F2096" s="118">
        <f>EXP(Overview!$F$21/Overview!$F$5-Overview!$F$21/('='!C2096+273.15))</f>
        <v>1.2060497570954571</v>
      </c>
      <c r="G2096" s="77">
        <f t="shared" si="195"/>
        <v>3.699244422997094</v>
      </c>
      <c r="H2096" s="115">
        <f t="shared" si="196"/>
        <v>0.58823529411764708</v>
      </c>
      <c r="I2096" s="80">
        <f>IF((A2096-Overview!$F$43)/365=ROUND((A2096-Overview!$F$43)/365,0),I2095*0.05,I2095+U2095)</f>
        <v>21638.729282245513</v>
      </c>
      <c r="J2096" s="70">
        <f>IF(D2096&lt;Overview!$F$16,1,'='!G2096/Overview!$F$26)</f>
        <v>160.14045121199541</v>
      </c>
      <c r="K2096" s="71">
        <f>IF(D2096&lt;Overview!$F$17,'='!G2096/Overview!$F$26,Overview!$F$33)</f>
        <v>9.1428571428571423</v>
      </c>
      <c r="L2096" s="72">
        <f t="shared" si="197"/>
        <v>9.1428571428571423</v>
      </c>
      <c r="M2096" s="81">
        <f>MIN(1,Overview!$F$44*F2096*(G2096-Overview!$F$25)^2+0.2)</f>
        <v>1</v>
      </c>
      <c r="N2096" s="48">
        <f>L2096*F2096*Overview!$F$8</f>
        <v>0.12482270400293095</v>
      </c>
      <c r="O2096" s="48">
        <f>F2096*Overview!$F$6</f>
        <v>2.3686817229354781E-3</v>
      </c>
      <c r="P2096" s="122">
        <f>N2096*(H2096/G2096-(1+Overview!$F$35/'='!G2096)/(Overview!$F$37*Overview!$F$33))/('='!H2096+Overview!$F$36)</f>
        <v>1.2750538726412393E-4</v>
      </c>
      <c r="Q2096" s="128">
        <f>(N2096/G2096-P2096)*H2096*Overview!$F$29*'='!G2096^3</f>
        <v>906.20135337704357</v>
      </c>
      <c r="R2096" s="57">
        <f t="shared" si="192"/>
        <v>0</v>
      </c>
      <c r="S2096" s="58">
        <f t="shared" si="193"/>
        <v>1.5722453091296506E-4</v>
      </c>
      <c r="T2096" s="58">
        <f>IF(D2096&lt;Overview!$F$18,(1-Overview!$F$9)*'='!Q2096-'='!D2096*'='!O2096,0)</f>
        <v>0</v>
      </c>
      <c r="U2096" s="54">
        <f>IF(D2096&gt;=Overview!$F$18,(1-Overview!$F$9)*'='!Q2096-Overview!$F$18*'='!O2096,0)</f>
        <v>76.788861774592291</v>
      </c>
      <c r="V2096" s="2"/>
      <c r="W2096" s="112">
        <f>G2096/Overview!$F$19</f>
        <v>5.4617516949610128</v>
      </c>
      <c r="X2096" s="60">
        <f>G2096^3*(1+H2096*Overview!$F$38)</f>
        <v>63.638079924248792</v>
      </c>
      <c r="Y2096" s="61">
        <f>G2096^3*Overview!$F$42*(1+Overview!$F$38*H2096)+I2096*Overview!$F$39/Overview!$F$40</f>
        <v>6.6677283383563326</v>
      </c>
    </row>
    <row r="2097" spans="1:25">
      <c r="A2097" s="34">
        <v>2094</v>
      </c>
      <c r="B2097">
        <v>1</v>
      </c>
      <c r="C2097">
        <v>24</v>
      </c>
      <c r="D2097" s="149">
        <f t="shared" si="194"/>
        <v>178.09744310451387</v>
      </c>
      <c r="E2097" s="125">
        <f>B2097/(B2097+Overview!$F$22)</f>
        <v>0.58823529411764708</v>
      </c>
      <c r="F2097" s="118">
        <f>EXP(Overview!$F$21/Overview!$F$5-Overview!$F$21/('='!C2097+273.15))</f>
        <v>1.2060497570954571</v>
      </c>
      <c r="G2097" s="77">
        <f t="shared" si="195"/>
        <v>3.6994016475280072</v>
      </c>
      <c r="H2097" s="115">
        <f t="shared" si="196"/>
        <v>0.58823529411764708</v>
      </c>
      <c r="I2097" s="80">
        <f>IF((A2097-Overview!$F$43)/365=ROUND((A2097-Overview!$F$43)/365,0),I2096*0.05,I2096+U2096)</f>
        <v>21715.518144020105</v>
      </c>
      <c r="J2097" s="70">
        <f>IF(D2097&lt;Overview!$F$16,1,'='!G2097/Overview!$F$26)</f>
        <v>160.1472574687449</v>
      </c>
      <c r="K2097" s="71">
        <f>IF(D2097&lt;Overview!$F$17,'='!G2097/Overview!$F$26,Overview!$F$33)</f>
        <v>9.1428571428571423</v>
      </c>
      <c r="L2097" s="72">
        <f t="shared" si="197"/>
        <v>9.1428571428571423</v>
      </c>
      <c r="M2097" s="81">
        <f>MIN(1,Overview!$F$44*F2097*(G2097-Overview!$F$25)^2+0.2)</f>
        <v>1</v>
      </c>
      <c r="N2097" s="48">
        <f>L2097*F2097*Overview!$F$8</f>
        <v>0.12482270400293095</v>
      </c>
      <c r="O2097" s="48">
        <f>F2097*Overview!$F$6</f>
        <v>2.3686817229354781E-3</v>
      </c>
      <c r="P2097" s="122">
        <f>N2097*(H2097/G2097-(1+Overview!$F$35/'='!G2097)/(Overview!$F$37*Overview!$F$33))/('='!H2097+Overview!$F$36)</f>
        <v>1.2725905640997791E-4</v>
      </c>
      <c r="Q2097" s="128">
        <f>(N2097/G2097-P2097)*H2097*Overview!$F$29*'='!G2097^3</f>
        <v>906.28488072428627</v>
      </c>
      <c r="R2097" s="57">
        <f t="shared" si="192"/>
        <v>0</v>
      </c>
      <c r="S2097" s="58">
        <f t="shared" si="193"/>
        <v>1.5692745431531062E-4</v>
      </c>
      <c r="T2097" s="58">
        <f>IF(D2097&lt;Overview!$F$18,(1-Overview!$F$9)*'='!Q2097-'='!D2097*'='!O2097,0)</f>
        <v>0</v>
      </c>
      <c r="U2097" s="54">
        <f>IF(D2097&gt;=Overview!$F$18,(1-Overview!$F$9)*'='!Q2097-Overview!$F$18*'='!O2097,0)</f>
        <v>76.795978304577375</v>
      </c>
      <c r="V2097" s="2"/>
      <c r="W2097" s="112">
        <f>G2097/Overview!$F$19</f>
        <v>5.461983829216015</v>
      </c>
      <c r="X2097" s="60">
        <f>G2097^3*(1+H2097*Overview!$F$38)</f>
        <v>63.646194467147154</v>
      </c>
      <c r="Y2097" s="61">
        <f>G2097^3*Overview!$F$42*(1+Overview!$F$38*H2097)+I2097*Overview!$F$39/Overview!$F$40</f>
        <v>6.6717954723015716</v>
      </c>
    </row>
    <row r="2098" spans="1:25">
      <c r="A2098" s="34">
        <v>2095</v>
      </c>
      <c r="B2098">
        <v>1</v>
      </c>
      <c r="C2098">
        <v>24</v>
      </c>
      <c r="D2098" s="149">
        <f t="shared" si="194"/>
        <v>178.09744310451387</v>
      </c>
      <c r="E2098" s="125">
        <f>B2098/(B2098+Overview!$F$22)</f>
        <v>0.58823529411764708</v>
      </c>
      <c r="F2098" s="118">
        <f>EXP(Overview!$F$21/Overview!$F$5-Overview!$F$21/('='!C2098+273.15))</f>
        <v>1.2060497570954571</v>
      </c>
      <c r="G2098" s="77">
        <f t="shared" si="195"/>
        <v>3.6995585749823223</v>
      </c>
      <c r="H2098" s="115">
        <f t="shared" si="196"/>
        <v>0.58823529411764708</v>
      </c>
      <c r="I2098" s="80">
        <f>IF((A2098-Overview!$F$43)/365=ROUND((A2098-Overview!$F$43)/365,0),I2097*0.05,I2097+U2097)</f>
        <v>21792.314122324682</v>
      </c>
      <c r="J2098" s="70">
        <f>IF(D2098&lt;Overview!$F$16,1,'='!G2098/Overview!$F$26)</f>
        <v>160.1540508650356</v>
      </c>
      <c r="K2098" s="71">
        <f>IF(D2098&lt;Overview!$F$17,'='!G2098/Overview!$F$26,Overview!$F$33)</f>
        <v>9.1428571428571423</v>
      </c>
      <c r="L2098" s="72">
        <f t="shared" si="197"/>
        <v>9.1428571428571423</v>
      </c>
      <c r="M2098" s="81">
        <f>MIN(1,Overview!$F$44*F2098*(G2098-Overview!$F$25)^2+0.2)</f>
        <v>1</v>
      </c>
      <c r="N2098" s="48">
        <f>L2098*F2098*Overview!$F$8</f>
        <v>0.12482270400293095</v>
      </c>
      <c r="O2098" s="48">
        <f>F2098*Overview!$F$6</f>
        <v>2.3686817229354781E-3</v>
      </c>
      <c r="P2098" s="122">
        <f>N2098*(H2098/G2098-(1+Overview!$F$35/'='!G2098)/(Overview!$F$37*Overview!$F$33))/('='!H2098+Overview!$F$36)</f>
        <v>1.2701321187723213E-4</v>
      </c>
      <c r="Q2098" s="128">
        <f>(N2098/G2098-P2098)*H2098*Overview!$F$29*'='!G2098^3</f>
        <v>906.36825461191563</v>
      </c>
      <c r="R2098" s="57">
        <f t="shared" si="192"/>
        <v>0</v>
      </c>
      <c r="S2098" s="58">
        <f t="shared" si="193"/>
        <v>1.566309390454869E-4</v>
      </c>
      <c r="T2098" s="58">
        <f>IF(D2098&lt;Overview!$F$18,(1-Overview!$F$9)*'='!Q2098-'='!D2098*'='!O2098,0)</f>
        <v>0</v>
      </c>
      <c r="U2098" s="54">
        <f>IF(D2098&gt;=Overview!$F$18,(1-Overview!$F$9)*'='!Q2098-Overview!$F$18*'='!O2098,0)</f>
        <v>76.803081759803391</v>
      </c>
      <c r="V2098" s="2"/>
      <c r="W2098" s="112">
        <f>G2098/Overview!$F$19</f>
        <v>5.4622155248520929</v>
      </c>
      <c r="X2098" s="60">
        <f>G2098^3*(1+H2098*Overview!$F$38)</f>
        <v>63.654294365384544</v>
      </c>
      <c r="Y2098" s="61">
        <f>G2098^3*Overview!$F$42*(1+Overview!$F$38*H2098)+I2098*Overview!$F$39/Overview!$F$40</f>
        <v>6.6758615974728999</v>
      </c>
    </row>
    <row r="2099" spans="1:25">
      <c r="A2099" s="34">
        <v>2096</v>
      </c>
      <c r="B2099">
        <v>1</v>
      </c>
      <c r="C2099">
        <v>24</v>
      </c>
      <c r="D2099" s="149">
        <f t="shared" si="194"/>
        <v>178.09744310451387</v>
      </c>
      <c r="E2099" s="125">
        <f>B2099/(B2099+Overview!$F$22)</f>
        <v>0.58823529411764708</v>
      </c>
      <c r="F2099" s="118">
        <f>EXP(Overview!$F$21/Overview!$F$5-Overview!$F$21/('='!C2099+273.15))</f>
        <v>1.2060497570954571</v>
      </c>
      <c r="G2099" s="77">
        <f t="shared" si="195"/>
        <v>3.6997152059213678</v>
      </c>
      <c r="H2099" s="115">
        <f t="shared" si="196"/>
        <v>0.58823529411764708</v>
      </c>
      <c r="I2099" s="80">
        <f>IF((A2099-Overview!$F$43)/365=ROUND((A2099-Overview!$F$43)/365,0),I2098*0.05,I2098+U2098)</f>
        <v>21869.117204084487</v>
      </c>
      <c r="J2099" s="70">
        <f>IF(D2099&lt;Overview!$F$16,1,'='!G2099/Overview!$F$26)</f>
        <v>160.16083142516746</v>
      </c>
      <c r="K2099" s="71">
        <f>IF(D2099&lt;Overview!$F$17,'='!G2099/Overview!$F$26,Overview!$F$33)</f>
        <v>9.1428571428571423</v>
      </c>
      <c r="L2099" s="72">
        <f t="shared" si="197"/>
        <v>9.1428571428571423</v>
      </c>
      <c r="M2099" s="81">
        <f>MIN(1,Overview!$F$44*F2099*(G2099-Overview!$F$25)^2+0.2)</f>
        <v>1</v>
      </c>
      <c r="N2099" s="48">
        <f>L2099*F2099*Overview!$F$8</f>
        <v>0.12482270400293095</v>
      </c>
      <c r="O2099" s="48">
        <f>F2099*Overview!$F$6</f>
        <v>2.3686817229354781E-3</v>
      </c>
      <c r="P2099" s="122">
        <f>N2099*(H2099/G2099-(1+Overview!$F$35/'='!G2099)/(Overview!$F$37*Overview!$F$33))/('='!H2099+Overview!$F$36)</f>
        <v>1.2676785266550937E-4</v>
      </c>
      <c r="Q2099" s="128">
        <f>(N2099/G2099-P2099)*H2099*Overview!$F$29*'='!G2099^3</f>
        <v>906.45147531348186</v>
      </c>
      <c r="R2099" s="57">
        <f t="shared" si="192"/>
        <v>0</v>
      </c>
      <c r="S2099" s="58">
        <f t="shared" si="193"/>
        <v>1.5633498404286154E-4</v>
      </c>
      <c r="T2099" s="58">
        <f>IF(D2099&lt;Overview!$F$18,(1-Overview!$F$9)*'='!Q2099-'='!D2099*'='!O2099,0)</f>
        <v>0</v>
      </c>
      <c r="U2099" s="54">
        <f>IF(D2099&gt;=Overview!$F$18,(1-Overview!$F$9)*'='!Q2099-Overview!$F$18*'='!O2099,0)</f>
        <v>76.810172163576837</v>
      </c>
      <c r="V2099" s="2"/>
      <c r="W2099" s="112">
        <f>G2099/Overview!$F$19</f>
        <v>5.4624467826980183</v>
      </c>
      <c r="X2099" s="60">
        <f>G2099^3*(1+H2099*Overview!$F$38)</f>
        <v>63.662379644064416</v>
      </c>
      <c r="Y2099" s="61">
        <f>G2099^3*Overview!$F$42*(1+Overview!$F$38*H2099)+I2099*Overview!$F$39/Overview!$F$40</f>
        <v>6.6799267155614688</v>
      </c>
    </row>
    <row r="2100" spans="1:25">
      <c r="A2100" s="34">
        <v>2097</v>
      </c>
      <c r="B2100">
        <v>1</v>
      </c>
      <c r="C2100">
        <v>24</v>
      </c>
      <c r="D2100" s="149">
        <f t="shared" si="194"/>
        <v>178.09744310451387</v>
      </c>
      <c r="E2100" s="125">
        <f>B2100/(B2100+Overview!$F$22)</f>
        <v>0.58823529411764708</v>
      </c>
      <c r="F2100" s="118">
        <f>EXP(Overview!$F$21/Overview!$F$5-Overview!$F$21/('='!C2100+273.15))</f>
        <v>1.2060497570954571</v>
      </c>
      <c r="G2100" s="77">
        <f t="shared" si="195"/>
        <v>3.6998715409054106</v>
      </c>
      <c r="H2100" s="115">
        <f t="shared" si="196"/>
        <v>0.58823529411764708</v>
      </c>
      <c r="I2100" s="80">
        <f>IF((A2100-Overview!$F$43)/365=ROUND((A2100-Overview!$F$43)/365,0),I2099*0.05,I2099+U2099)</f>
        <v>21945.927376248063</v>
      </c>
      <c r="J2100" s="70">
        <f>IF(D2100&lt;Overview!$F$16,1,'='!G2100/Overview!$F$26)</f>
        <v>160.16759917339439</v>
      </c>
      <c r="K2100" s="71">
        <f>IF(D2100&lt;Overview!$F$17,'='!G2100/Overview!$F$26,Overview!$F$33)</f>
        <v>9.1428571428571423</v>
      </c>
      <c r="L2100" s="72">
        <f t="shared" si="197"/>
        <v>9.1428571428571423</v>
      </c>
      <c r="M2100" s="81">
        <f>MIN(1,Overview!$F$44*F2100*(G2100-Overview!$F$25)^2+0.2)</f>
        <v>1</v>
      </c>
      <c r="N2100" s="48">
        <f>L2100*F2100*Overview!$F$8</f>
        <v>0.12482270400293095</v>
      </c>
      <c r="O2100" s="48">
        <f>F2100*Overview!$F$6</f>
        <v>2.3686817229354781E-3</v>
      </c>
      <c r="P2100" s="122">
        <f>N2100*(H2100/G2100-(1+Overview!$F$35/'='!G2100)/(Overview!$F$37*Overview!$F$33))/('='!H2100+Overview!$F$36)</f>
        <v>1.2652297777664687E-4</v>
      </c>
      <c r="Q2100" s="128">
        <f>(N2100/G2100-P2100)*H2100*Overview!$F$29*'='!G2100^3</f>
        <v>906.53454310207894</v>
      </c>
      <c r="R2100" s="57">
        <f t="shared" si="192"/>
        <v>0</v>
      </c>
      <c r="S2100" s="58">
        <f t="shared" si="193"/>
        <v>1.5603958824880783E-4</v>
      </c>
      <c r="T2100" s="58">
        <f>IF(D2100&lt;Overview!$F$18,(1-Overview!$F$9)*'='!Q2100-'='!D2100*'='!O2100,0)</f>
        <v>0</v>
      </c>
      <c r="U2100" s="54">
        <f>IF(D2100&gt;=Overview!$F$18,(1-Overview!$F$9)*'='!Q2100-Overview!$F$18*'='!O2100,0)</f>
        <v>76.817249539165303</v>
      </c>
      <c r="V2100" s="2"/>
      <c r="W2100" s="112">
        <f>G2100/Overview!$F$19</f>
        <v>5.4626776035809987</v>
      </c>
      <c r="X2100" s="60">
        <f>G2100^3*(1+H2100*Overview!$F$38)</f>
        <v>63.670450328252294</v>
      </c>
      <c r="Y2100" s="61">
        <f>G2100^3*Overview!$F$42*(1+Overview!$F$38*H2100)+I2100*Overview!$F$39/Overview!$F$40</f>
        <v>6.6839908282560314</v>
      </c>
    </row>
    <row r="2101" spans="1:25">
      <c r="A2101" s="34">
        <v>2098</v>
      </c>
      <c r="B2101">
        <v>1</v>
      </c>
      <c r="C2101">
        <v>24</v>
      </c>
      <c r="D2101" s="149">
        <f t="shared" si="194"/>
        <v>178.09744310451387</v>
      </c>
      <c r="E2101" s="125">
        <f>B2101/(B2101+Overview!$F$22)</f>
        <v>0.58823529411764708</v>
      </c>
      <c r="F2101" s="118">
        <f>EXP(Overview!$F$21/Overview!$F$5-Overview!$F$21/('='!C2101+273.15))</f>
        <v>1.2060497570954571</v>
      </c>
      <c r="G2101" s="77">
        <f t="shared" si="195"/>
        <v>3.7000275804936593</v>
      </c>
      <c r="H2101" s="115">
        <f t="shared" si="196"/>
        <v>0.58823529411764708</v>
      </c>
      <c r="I2101" s="80">
        <f>IF((A2101-Overview!$F$43)/365=ROUND((A2101-Overview!$F$43)/365,0),I2100*0.05,I2100+U2100)</f>
        <v>22022.744625787229</v>
      </c>
      <c r="J2101" s="70">
        <f>IF(D2101&lt;Overview!$F$16,1,'='!G2101/Overview!$F$26)</f>
        <v>160.17435413392465</v>
      </c>
      <c r="K2101" s="71">
        <f>IF(D2101&lt;Overview!$F$17,'='!G2101/Overview!$F$26,Overview!$F$33)</f>
        <v>9.1428571428571423</v>
      </c>
      <c r="L2101" s="72">
        <f t="shared" si="197"/>
        <v>9.1428571428571423</v>
      </c>
      <c r="M2101" s="81">
        <f>MIN(1,Overview!$F$44*F2101*(G2101-Overview!$F$25)^2+0.2)</f>
        <v>1</v>
      </c>
      <c r="N2101" s="48">
        <f>L2101*F2101*Overview!$F$8</f>
        <v>0.12482270400293095</v>
      </c>
      <c r="O2101" s="48">
        <f>F2101*Overview!$F$6</f>
        <v>2.3686817229354781E-3</v>
      </c>
      <c r="P2101" s="122">
        <f>N2101*(H2101/G2101-(1+Overview!$F$35/'='!G2101)/(Overview!$F$37*Overview!$F$33))/('='!H2101+Overview!$F$36)</f>
        <v>1.2627858621468743E-4</v>
      </c>
      <c r="Q2101" s="128">
        <f>(N2101/G2101-P2101)*H2101*Overview!$F$29*'='!G2101^3</f>
        <v>906.61745825034745</v>
      </c>
      <c r="R2101" s="57">
        <f t="shared" si="192"/>
        <v>0</v>
      </c>
      <c r="S2101" s="58">
        <f t="shared" si="193"/>
        <v>1.5574475060669662E-4</v>
      </c>
      <c r="T2101" s="58">
        <f>IF(D2101&lt;Overview!$F$18,(1-Overview!$F$9)*'='!Q2101-'='!D2101*'='!O2101,0)</f>
        <v>0</v>
      </c>
      <c r="U2101" s="54">
        <f>IF(D2101&gt;=Overview!$F$18,(1-Overview!$F$9)*'='!Q2101-Overview!$F$18*'='!O2101,0)</f>
        <v>76.82431390979778</v>
      </c>
      <c r="V2101" s="2"/>
      <c r="W2101" s="112">
        <f>G2101/Overview!$F$19</f>
        <v>5.4629079883266787</v>
      </c>
      <c r="X2101" s="60">
        <f>G2101^3*(1+H2101*Overview!$F$38)</f>
        <v>63.678506442975852</v>
      </c>
      <c r="Y2101" s="61">
        <f>G2101^3*Overview!$F$42*(1+Overview!$F$38*H2101)+I2101*Overview!$F$39/Overview!$F$40</f>
        <v>6.6880539372429446</v>
      </c>
    </row>
    <row r="2102" spans="1:25">
      <c r="A2102" s="34">
        <v>2099</v>
      </c>
      <c r="B2102">
        <v>1</v>
      </c>
      <c r="C2102">
        <v>24</v>
      </c>
      <c r="D2102" s="149">
        <f t="shared" si="194"/>
        <v>178.09744310451387</v>
      </c>
      <c r="E2102" s="125">
        <f>B2102/(B2102+Overview!$F$22)</f>
        <v>0.58823529411764708</v>
      </c>
      <c r="F2102" s="118">
        <f>EXP(Overview!$F$21/Overview!$F$5-Overview!$F$21/('='!C2102+273.15))</f>
        <v>1.2060497570954571</v>
      </c>
      <c r="G2102" s="77">
        <f t="shared" si="195"/>
        <v>3.7001833252442662</v>
      </c>
      <c r="H2102" s="115">
        <f t="shared" si="196"/>
        <v>0.58823529411764708</v>
      </c>
      <c r="I2102" s="80">
        <f>IF((A2102-Overview!$F$43)/365=ROUND((A2102-Overview!$F$43)/365,0),I2101*0.05,I2101+U2101)</f>
        <v>22099.568939697027</v>
      </c>
      <c r="J2102" s="70">
        <f>IF(D2102&lt;Overview!$F$16,1,'='!G2102/Overview!$F$26)</f>
        <v>160.18109633092061</v>
      </c>
      <c r="K2102" s="71">
        <f>IF(D2102&lt;Overview!$F$17,'='!G2102/Overview!$F$26,Overview!$F$33)</f>
        <v>9.1428571428571423</v>
      </c>
      <c r="L2102" s="72">
        <f t="shared" si="197"/>
        <v>9.1428571428571423</v>
      </c>
      <c r="M2102" s="81">
        <f>MIN(1,Overview!$F$44*F2102*(G2102-Overview!$F$25)^2+0.2)</f>
        <v>1</v>
      </c>
      <c r="N2102" s="48">
        <f>L2102*F2102*Overview!$F$8</f>
        <v>0.12482270400293095</v>
      </c>
      <c r="O2102" s="48">
        <f>F2102*Overview!$F$6</f>
        <v>2.3686817229354781E-3</v>
      </c>
      <c r="P2102" s="122">
        <f>N2102*(H2102/G2102-(1+Overview!$F$35/'='!G2102)/(Overview!$F$37*Overview!$F$33))/('='!H2102+Overview!$F$36)</f>
        <v>1.2603467698587821E-4</v>
      </c>
      <c r="Q2102" s="128">
        <f>(N2102/G2102-P2102)*H2102*Overview!$F$29*'='!G2102^3</f>
        <v>906.7002210304729</v>
      </c>
      <c r="R2102" s="57">
        <f t="shared" si="192"/>
        <v>0</v>
      </c>
      <c r="S2102" s="58">
        <f t="shared" si="193"/>
        <v>1.5545047006189795E-4</v>
      </c>
      <c r="T2102" s="58">
        <f>IF(D2102&lt;Overview!$F$18,(1-Overview!$F$9)*'='!Q2102-'='!D2102*'='!O2102,0)</f>
        <v>0</v>
      </c>
      <c r="U2102" s="54">
        <f>IF(D2102&gt;=Overview!$F$18,(1-Overview!$F$9)*'='!Q2102-Overview!$F$18*'='!O2102,0)</f>
        <v>76.831365298664466</v>
      </c>
      <c r="V2102" s="2"/>
      <c r="W2102" s="112">
        <f>G2102/Overview!$F$19</f>
        <v>5.4631379377591411</v>
      </c>
      <c r="X2102" s="60">
        <f>G2102^3*(1+H2102*Overview!$F$38)</f>
        <v>63.68654801322495</v>
      </c>
      <c r="Y2102" s="61">
        <f>G2102^3*Overview!$F$42*(1+Overview!$F$38*H2102)+I2102*Overview!$F$39/Overview!$F$40</f>
        <v>6.6921160442061707</v>
      </c>
    </row>
    <row r="2103" spans="1:25">
      <c r="A2103" s="34">
        <v>2100</v>
      </c>
      <c r="B2103">
        <v>1</v>
      </c>
      <c r="C2103">
        <v>24</v>
      </c>
      <c r="D2103" s="149">
        <f t="shared" si="194"/>
        <v>178.09744310451387</v>
      </c>
      <c r="E2103" s="125">
        <f>B2103/(B2103+Overview!$F$22)</f>
        <v>0.58823529411764708</v>
      </c>
      <c r="F2103" s="118">
        <f>EXP(Overview!$F$21/Overview!$F$5-Overview!$F$21/('='!C2103+273.15))</f>
        <v>1.2060497570954571</v>
      </c>
      <c r="G2103" s="77">
        <f t="shared" si="195"/>
        <v>3.7003387757143282</v>
      </c>
      <c r="H2103" s="115">
        <f t="shared" si="196"/>
        <v>0.58823529411764708</v>
      </c>
      <c r="I2103" s="80">
        <f>IF((A2103-Overview!$F$43)/365=ROUND((A2103-Overview!$F$43)/365,0),I2102*0.05,I2102+U2102)</f>
        <v>22176.400304995692</v>
      </c>
      <c r="J2103" s="70">
        <f>IF(D2103&lt;Overview!$F$16,1,'='!G2103/Overview!$F$26)</f>
        <v>160.18782578849905</v>
      </c>
      <c r="K2103" s="71">
        <f>IF(D2103&lt;Overview!$F$17,'='!G2103/Overview!$F$26,Overview!$F$33)</f>
        <v>9.1428571428571423</v>
      </c>
      <c r="L2103" s="72">
        <f t="shared" si="197"/>
        <v>9.1428571428571423</v>
      </c>
      <c r="M2103" s="81">
        <f>MIN(1,Overview!$F$44*F2103*(G2103-Overview!$F$25)^2+0.2)</f>
        <v>1</v>
      </c>
      <c r="N2103" s="48">
        <f>L2103*F2103*Overview!$F$8</f>
        <v>0.12482270400293095</v>
      </c>
      <c r="O2103" s="48">
        <f>F2103*Overview!$F$6</f>
        <v>2.3686817229354781E-3</v>
      </c>
      <c r="P2103" s="122">
        <f>N2103*(H2103/G2103-(1+Overview!$F$35/'='!G2103)/(Overview!$F$37*Overview!$F$33))/('='!H2103+Overview!$F$36)</f>
        <v>1.257912490986618E-4</v>
      </c>
      <c r="Q2103" s="128">
        <f>(N2103/G2103-P2103)*H2103*Overview!$F$29*'='!G2103^3</f>
        <v>906.78283171418832</v>
      </c>
      <c r="R2103" s="57">
        <f t="shared" si="192"/>
        <v>0</v>
      </c>
      <c r="S2103" s="58">
        <f t="shared" si="193"/>
        <v>1.5515674556177276E-4</v>
      </c>
      <c r="T2103" s="58">
        <f>IF(D2103&lt;Overview!$F$18,(1-Overview!$F$9)*'='!Q2103-'='!D2103*'='!O2103,0)</f>
        <v>0</v>
      </c>
      <c r="U2103" s="54">
        <f>IF(D2103&gt;=Overview!$F$18,(1-Overview!$F$9)*'='!Q2103-Overview!$F$18*'='!O2103,0)</f>
        <v>76.838403728917029</v>
      </c>
      <c r="V2103" s="2"/>
      <c r="W2103" s="112">
        <f>G2103/Overview!$F$19</f>
        <v>5.4633674527009131</v>
      </c>
      <c r="X2103" s="60">
        <f>G2103^3*(1+H2103*Overview!$F$38)</f>
        <v>63.694575063951632</v>
      </c>
      <c r="Y2103" s="61">
        <f>G2103^3*Overview!$F$42*(1+Overview!$F$38*H2103)+I2103*Overview!$F$39/Overview!$F$40</f>
        <v>6.6961771508272783</v>
      </c>
    </row>
    <row r="2104" spans="1:25">
      <c r="A2104" s="34">
        <v>2101</v>
      </c>
      <c r="B2104">
        <v>1</v>
      </c>
      <c r="C2104">
        <v>24</v>
      </c>
      <c r="D2104" s="149">
        <f t="shared" si="194"/>
        <v>178.09744310451387</v>
      </c>
      <c r="E2104" s="125">
        <f>B2104/(B2104+Overview!$F$22)</f>
        <v>0.58823529411764708</v>
      </c>
      <c r="F2104" s="118">
        <f>EXP(Overview!$F$21/Overview!$F$5-Overview!$F$21/('='!C2104+273.15))</f>
        <v>1.2060497570954571</v>
      </c>
      <c r="G2104" s="77">
        <f t="shared" si="195"/>
        <v>3.70049393245989</v>
      </c>
      <c r="H2104" s="115">
        <f t="shared" si="196"/>
        <v>0.58823529411764708</v>
      </c>
      <c r="I2104" s="80">
        <f>IF((A2104-Overview!$F$43)/365=ROUND((A2104-Overview!$F$43)/365,0),I2103*0.05,I2103+U2103)</f>
        <v>22253.23870872461</v>
      </c>
      <c r="J2104" s="70">
        <f>IF(D2104&lt;Overview!$F$16,1,'='!G2104/Overview!$F$26)</f>
        <v>160.19454253073118</v>
      </c>
      <c r="K2104" s="71">
        <f>IF(D2104&lt;Overview!$F$17,'='!G2104/Overview!$F$26,Overview!$F$33)</f>
        <v>9.1428571428571423</v>
      </c>
      <c r="L2104" s="72">
        <f t="shared" si="197"/>
        <v>9.1428571428571423</v>
      </c>
      <c r="M2104" s="81">
        <f>MIN(1,Overview!$F$44*F2104*(G2104-Overview!$F$25)^2+0.2)</f>
        <v>1</v>
      </c>
      <c r="N2104" s="48">
        <f>L2104*F2104*Overview!$F$8</f>
        <v>0.12482270400293095</v>
      </c>
      <c r="O2104" s="48">
        <f>F2104*Overview!$F$6</f>
        <v>2.3686817229354781E-3</v>
      </c>
      <c r="P2104" s="122">
        <f>N2104*(H2104/G2104-(1+Overview!$F$35/'='!G2104)/(Overview!$F$37*Overview!$F$33))/('='!H2104+Overview!$F$36)</f>
        <v>1.2554830156367305E-4</v>
      </c>
      <c r="Q2104" s="128">
        <f>(N2104/G2104-P2104)*H2104*Overview!$F$29*'='!G2104^3</f>
        <v>906.86529057277232</v>
      </c>
      <c r="R2104" s="57">
        <f t="shared" si="192"/>
        <v>0</v>
      </c>
      <c r="S2104" s="58">
        <f t="shared" si="193"/>
        <v>1.5486357605567222E-4</v>
      </c>
      <c r="T2104" s="58">
        <f>IF(D2104&lt;Overview!$F$18,(1-Overview!$F$9)*'='!Q2104-'='!D2104*'='!O2104,0)</f>
        <v>0</v>
      </c>
      <c r="U2104" s="54">
        <f>IF(D2104&gt;=Overview!$F$18,(1-Overview!$F$9)*'='!Q2104-Overview!$F$18*'='!O2104,0)</f>
        <v>76.845429223668376</v>
      </c>
      <c r="V2104" s="2"/>
      <c r="W2104" s="112">
        <f>G2104/Overview!$F$19</f>
        <v>5.4635965339729662</v>
      </c>
      <c r="X2104" s="60">
        <f>G2104^3*(1+H2104*Overview!$F$38)</f>
        <v>63.702587620070155</v>
      </c>
      <c r="Y2104" s="61">
        <f>G2104^3*Overview!$F$42*(1+Overview!$F$38*H2104)+I2104*Overview!$F$39/Overview!$F$40</f>
        <v>6.7002372587854371</v>
      </c>
    </row>
    <row r="2105" spans="1:25">
      <c r="A2105" s="34">
        <v>2102</v>
      </c>
      <c r="B2105">
        <v>1</v>
      </c>
      <c r="C2105">
        <v>24</v>
      </c>
      <c r="D2105" s="149">
        <f t="shared" si="194"/>
        <v>178.09744310451387</v>
      </c>
      <c r="E2105" s="125">
        <f>B2105/(B2105+Overview!$F$22)</f>
        <v>0.58823529411764708</v>
      </c>
      <c r="F2105" s="118">
        <f>EXP(Overview!$F$21/Overview!$F$5-Overview!$F$21/('='!C2105+273.15))</f>
        <v>1.2060497570954571</v>
      </c>
      <c r="G2105" s="77">
        <f t="shared" si="195"/>
        <v>3.7006487960359458</v>
      </c>
      <c r="H2105" s="115">
        <f t="shared" si="196"/>
        <v>0.58823529411764708</v>
      </c>
      <c r="I2105" s="80">
        <f>IF((A2105-Overview!$F$43)/365=ROUND((A2105-Overview!$F$43)/365,0),I2104*0.05,I2104+U2104)</f>
        <v>22330.084137948277</v>
      </c>
      <c r="J2105" s="70">
        <f>IF(D2105&lt;Overview!$F$16,1,'='!G2105/Overview!$F$26)</f>
        <v>160.20124658164269</v>
      </c>
      <c r="K2105" s="71">
        <f>IF(D2105&lt;Overview!$F$17,'='!G2105/Overview!$F$26,Overview!$F$33)</f>
        <v>9.1428571428571423</v>
      </c>
      <c r="L2105" s="72">
        <f t="shared" si="197"/>
        <v>9.1428571428571423</v>
      </c>
      <c r="M2105" s="81">
        <f>MIN(1,Overview!$F$44*F2105*(G2105-Overview!$F$25)^2+0.2)</f>
        <v>1</v>
      </c>
      <c r="N2105" s="48">
        <f>L2105*F2105*Overview!$F$8</f>
        <v>0.12482270400293095</v>
      </c>
      <c r="O2105" s="48">
        <f>F2105*Overview!$F$6</f>
        <v>2.3686817229354781E-3</v>
      </c>
      <c r="P2105" s="122">
        <f>N2105*(H2105/G2105-(1+Overview!$F$35/'='!G2105)/(Overview!$F$37*Overview!$F$33))/('='!H2105+Overview!$F$36)</f>
        <v>1.2530583339373202E-4</v>
      </c>
      <c r="Q2105" s="128">
        <f>(N2105/G2105-P2105)*H2105*Overview!$F$29*'='!G2105^3</f>
        <v>906.94759787705311</v>
      </c>
      <c r="R2105" s="57">
        <f t="shared" si="192"/>
        <v>0</v>
      </c>
      <c r="S2105" s="58">
        <f t="shared" si="193"/>
        <v>1.5457096049493172E-4</v>
      </c>
      <c r="T2105" s="58">
        <f>IF(D2105&lt;Overview!$F$18,(1-Overview!$F$9)*'='!Q2105-'='!D2105*'='!O2105,0)</f>
        <v>0</v>
      </c>
      <c r="U2105" s="54">
        <f>IF(D2105&gt;=Overview!$F$18,(1-Overview!$F$9)*'='!Q2105-Overview!$F$18*'='!O2105,0)</f>
        <v>76.852441805993109</v>
      </c>
      <c r="V2105" s="2"/>
      <c r="W2105" s="112">
        <f>G2105/Overview!$F$19</f>
        <v>5.4638251823947224</v>
      </c>
      <c r="X2105" s="60">
        <f>G2105^3*(1+H2105*Overview!$F$38)</f>
        <v>63.710585706457117</v>
      </c>
      <c r="Y2105" s="61">
        <f>G2105^3*Overview!$F$42*(1+Overview!$F$38*H2105)+I2105*Overview!$F$39/Overview!$F$40</f>
        <v>6.7042963697574383</v>
      </c>
    </row>
    <row r="2106" spans="1:25">
      <c r="A2106" s="34">
        <v>2103</v>
      </c>
      <c r="B2106">
        <v>1</v>
      </c>
      <c r="C2106">
        <v>24</v>
      </c>
      <c r="D2106" s="149">
        <f t="shared" si="194"/>
        <v>178.09744310451387</v>
      </c>
      <c r="E2106" s="125">
        <f>B2106/(B2106+Overview!$F$22)</f>
        <v>0.58823529411764708</v>
      </c>
      <c r="F2106" s="118">
        <f>EXP(Overview!$F$21/Overview!$F$5-Overview!$F$21/('='!C2106+273.15))</f>
        <v>1.2060497570954571</v>
      </c>
      <c r="G2106" s="77">
        <f t="shared" si="195"/>
        <v>3.7008033669964409</v>
      </c>
      <c r="H2106" s="115">
        <f t="shared" si="196"/>
        <v>0.58823529411764708</v>
      </c>
      <c r="I2106" s="80">
        <f>IF((A2106-Overview!$F$43)/365=ROUND((A2106-Overview!$F$43)/365,0),I2105*0.05,I2105+U2105)</f>
        <v>22406.93657975427</v>
      </c>
      <c r="J2106" s="70">
        <f>IF(D2106&lt;Overview!$F$16,1,'='!G2106/Overview!$F$26)</f>
        <v>160.20793796521389</v>
      </c>
      <c r="K2106" s="71">
        <f>IF(D2106&lt;Overview!$F$17,'='!G2106/Overview!$F$26,Overview!$F$33)</f>
        <v>9.1428571428571423</v>
      </c>
      <c r="L2106" s="72">
        <f t="shared" si="197"/>
        <v>9.1428571428571423</v>
      </c>
      <c r="M2106" s="81">
        <f>MIN(1,Overview!$F$44*F2106*(G2106-Overview!$F$25)^2+0.2)</f>
        <v>1</v>
      </c>
      <c r="N2106" s="48">
        <f>L2106*F2106*Overview!$F$8</f>
        <v>0.12482270400293095</v>
      </c>
      <c r="O2106" s="48">
        <f>F2106*Overview!$F$6</f>
        <v>2.3686817229354781E-3</v>
      </c>
      <c r="P2106" s="122">
        <f>N2106*(H2106/G2106-(1+Overview!$F$35/'='!G2106)/(Overview!$F$37*Overview!$F$33))/('='!H2106+Overview!$F$36)</f>
        <v>1.2506384360383991E-4</v>
      </c>
      <c r="Q2106" s="128">
        <f>(N2106/G2106-P2106)*H2106*Overview!$F$29*'='!G2106^3</f>
        <v>907.02975389740686</v>
      </c>
      <c r="R2106" s="57">
        <f t="shared" si="192"/>
        <v>0</v>
      </c>
      <c r="S2106" s="58">
        <f t="shared" si="193"/>
        <v>1.5427889783286899E-4</v>
      </c>
      <c r="T2106" s="58">
        <f>IF(D2106&lt;Overview!$F$18,(1-Overview!$F$9)*'='!Q2106-'='!D2106*'='!O2106,0)</f>
        <v>0</v>
      </c>
      <c r="U2106" s="54">
        <f>IF(D2106&gt;=Overview!$F$18,(1-Overview!$F$9)*'='!Q2106-Overview!$F$18*'='!O2106,0)</f>
        <v>76.859441498927239</v>
      </c>
      <c r="V2106" s="2"/>
      <c r="W2106" s="112">
        <f>G2106/Overview!$F$19</f>
        <v>5.4640533987840554</v>
      </c>
      <c r="X2106" s="60">
        <f>G2106^3*(1+H2106*Overview!$F$38)</f>
        <v>63.718569347951409</v>
      </c>
      <c r="Y2106" s="61">
        <f>G2106^3*Overview!$F$42*(1+Overview!$F$38*H2106)+I2106*Overview!$F$39/Overview!$F$40</f>
        <v>6.7083544854176758</v>
      </c>
    </row>
    <row r="2107" spans="1:25">
      <c r="A2107" s="34">
        <v>2104</v>
      </c>
      <c r="B2107">
        <v>1</v>
      </c>
      <c r="C2107">
        <v>24</v>
      </c>
      <c r="D2107" s="149">
        <f t="shared" si="194"/>
        <v>178.09744310451387</v>
      </c>
      <c r="E2107" s="125">
        <f>B2107/(B2107+Overview!$F$22)</f>
        <v>0.58823529411764708</v>
      </c>
      <c r="F2107" s="118">
        <f>EXP(Overview!$F$21/Overview!$F$5-Overview!$F$21/('='!C2107+273.15))</f>
        <v>1.2060497570954571</v>
      </c>
      <c r="G2107" s="77">
        <f t="shared" si="195"/>
        <v>3.7009576458942739</v>
      </c>
      <c r="H2107" s="115">
        <f t="shared" si="196"/>
        <v>0.58823529411764708</v>
      </c>
      <c r="I2107" s="80">
        <f>IF((A2107-Overview!$F$43)/365=ROUND((A2107-Overview!$F$43)/365,0),I2106*0.05,I2106+U2106)</f>
        <v>22483.796021253198</v>
      </c>
      <c r="J2107" s="70">
        <f>IF(D2107&lt;Overview!$F$16,1,'='!G2107/Overview!$F$26)</f>
        <v>160.21461670537983</v>
      </c>
      <c r="K2107" s="71">
        <f>IF(D2107&lt;Overview!$F$17,'='!G2107/Overview!$F$26,Overview!$F$33)</f>
        <v>9.1428571428571423</v>
      </c>
      <c r="L2107" s="72">
        <f t="shared" si="197"/>
        <v>9.1428571428571423</v>
      </c>
      <c r="M2107" s="81">
        <f>MIN(1,Overview!$F$44*F2107*(G2107-Overview!$F$25)^2+0.2)</f>
        <v>1</v>
      </c>
      <c r="N2107" s="48">
        <f>L2107*F2107*Overview!$F$8</f>
        <v>0.12482270400293095</v>
      </c>
      <c r="O2107" s="48">
        <f>F2107*Overview!$F$6</f>
        <v>2.3686817229354781E-3</v>
      </c>
      <c r="P2107" s="122">
        <f>N2107*(H2107/G2107-(1+Overview!$F$35/'='!G2107)/(Overview!$F$37*Overview!$F$33))/('='!H2107+Overview!$F$36)</f>
        <v>1.2482233121117214E-4</v>
      </c>
      <c r="Q2107" s="128">
        <f>(N2107/G2107-P2107)*H2107*Overview!$F$29*'='!G2107^3</f>
        <v>907.11175890375819</v>
      </c>
      <c r="R2107" s="57">
        <f t="shared" si="192"/>
        <v>0</v>
      </c>
      <c r="S2107" s="58">
        <f t="shared" si="193"/>
        <v>1.5398738702477832E-4</v>
      </c>
      <c r="T2107" s="58">
        <f>IF(D2107&lt;Overview!$F$18,(1-Overview!$F$9)*'='!Q2107-'='!D2107*'='!O2107,0)</f>
        <v>0</v>
      </c>
      <c r="U2107" s="54">
        <f>IF(D2107&gt;=Overview!$F$18,(1-Overview!$F$9)*'='!Q2107-Overview!$F$18*'='!O2107,0)</f>
        <v>76.866428325468377</v>
      </c>
      <c r="V2107" s="2"/>
      <c r="W2107" s="112">
        <f>G2107/Overview!$F$19</f>
        <v>5.4642811839572918</v>
      </c>
      <c r="X2107" s="60">
        <f>G2107^3*(1+H2107*Overview!$F$38)</f>
        <v>63.726538569354261</v>
      </c>
      <c r="Y2107" s="61">
        <f>G2107^3*Overview!$F$42*(1+Overview!$F$38*H2107)+I2107*Overview!$F$39/Overview!$F$40</f>
        <v>6.7124116074381588</v>
      </c>
    </row>
    <row r="2108" spans="1:25">
      <c r="A2108" s="34">
        <v>2105</v>
      </c>
      <c r="B2108">
        <v>1</v>
      </c>
      <c r="C2108">
        <v>24</v>
      </c>
      <c r="D2108" s="149">
        <f t="shared" si="194"/>
        <v>178.09744310451387</v>
      </c>
      <c r="E2108" s="125">
        <f>B2108/(B2108+Overview!$F$22)</f>
        <v>0.58823529411764708</v>
      </c>
      <c r="F2108" s="118">
        <f>EXP(Overview!$F$21/Overview!$F$5-Overview!$F$21/('='!C2108+273.15))</f>
        <v>1.2060497570954571</v>
      </c>
      <c r="G2108" s="77">
        <f t="shared" si="195"/>
        <v>3.7011116332812986</v>
      </c>
      <c r="H2108" s="115">
        <f t="shared" si="196"/>
        <v>0.58823529411764708</v>
      </c>
      <c r="I2108" s="80">
        <f>IF((A2108-Overview!$F$43)/365=ROUND((A2108-Overview!$F$43)/365,0),I2107*0.05,I2107+U2107)</f>
        <v>22560.662449578667</v>
      </c>
      <c r="J2108" s="70">
        <f>IF(D2108&lt;Overview!$F$16,1,'='!G2108/Overview!$F$26)</f>
        <v>160.22128282603023</v>
      </c>
      <c r="K2108" s="71">
        <f>IF(D2108&lt;Overview!$F$17,'='!G2108/Overview!$F$26,Overview!$F$33)</f>
        <v>9.1428571428571423</v>
      </c>
      <c r="L2108" s="72">
        <f t="shared" si="197"/>
        <v>9.1428571428571423</v>
      </c>
      <c r="M2108" s="81">
        <f>MIN(1,Overview!$F$44*F2108*(G2108-Overview!$F$25)^2+0.2)</f>
        <v>1</v>
      </c>
      <c r="N2108" s="48">
        <f>L2108*F2108*Overview!$F$8</f>
        <v>0.12482270400293095</v>
      </c>
      <c r="O2108" s="48">
        <f>F2108*Overview!$F$6</f>
        <v>2.3686817229354781E-3</v>
      </c>
      <c r="P2108" s="122">
        <f>N2108*(H2108/G2108-(1+Overview!$F$35/'='!G2108)/(Overview!$F$37*Overview!$F$33))/('='!H2108+Overview!$F$36)</f>
        <v>1.2458129523507509E-4</v>
      </c>
      <c r="Q2108" s="128">
        <f>(N2108/G2108-P2108)*H2108*Overview!$F$29*'='!G2108^3</f>
        <v>907.19361316558241</v>
      </c>
      <c r="R2108" s="57">
        <f t="shared" si="192"/>
        <v>0</v>
      </c>
      <c r="S2108" s="58">
        <f t="shared" si="193"/>
        <v>1.5369642702792947E-4</v>
      </c>
      <c r="T2108" s="58">
        <f>IF(D2108&lt;Overview!$F$18,(1-Overview!$F$9)*'='!Q2108-'='!D2108*'='!O2108,0)</f>
        <v>0</v>
      </c>
      <c r="U2108" s="54">
        <f>IF(D2108&gt;=Overview!$F$18,(1-Overview!$F$9)*'='!Q2108-Overview!$F$18*'='!O2108,0)</f>
        <v>76.873402308575805</v>
      </c>
      <c r="V2108" s="2"/>
      <c r="W2108" s="112">
        <f>G2108/Overview!$F$19</f>
        <v>5.4645085387292163</v>
      </c>
      <c r="X2108" s="60">
        <f>G2108^3*(1+H2108*Overview!$F$38)</f>
        <v>63.734493395429297</v>
      </c>
      <c r="Y2108" s="61">
        <f>G2108^3*Overview!$F$42*(1+Overview!$F$38*H2108)+I2108*Overview!$F$39/Overview!$F$40</f>
        <v>6.7164677374885091</v>
      </c>
    </row>
    <row r="2109" spans="1:25">
      <c r="A2109" s="34">
        <v>2106</v>
      </c>
      <c r="B2109">
        <v>1</v>
      </c>
      <c r="C2109">
        <v>24</v>
      </c>
      <c r="D2109" s="149">
        <f t="shared" si="194"/>
        <v>178.09744310451387</v>
      </c>
      <c r="E2109" s="125">
        <f>B2109/(B2109+Overview!$F$22)</f>
        <v>0.58823529411764708</v>
      </c>
      <c r="F2109" s="118">
        <f>EXP(Overview!$F$21/Overview!$F$5-Overview!$F$21/('='!C2109+273.15))</f>
        <v>1.2060497570954571</v>
      </c>
      <c r="G2109" s="77">
        <f t="shared" si="195"/>
        <v>3.7012653297083267</v>
      </c>
      <c r="H2109" s="115">
        <f t="shared" si="196"/>
        <v>0.58823529411764708</v>
      </c>
      <c r="I2109" s="80">
        <f>IF((A2109-Overview!$F$43)/365=ROUND((A2109-Overview!$F$43)/365,0),I2108*0.05,I2108+U2108)</f>
        <v>22637.535851887242</v>
      </c>
      <c r="J2109" s="70">
        <f>IF(D2109&lt;Overview!$F$16,1,'='!G2109/Overview!$F$26)</f>
        <v>160.22793635100982</v>
      </c>
      <c r="K2109" s="71">
        <f>IF(D2109&lt;Overview!$F$17,'='!G2109/Overview!$F$26,Overview!$F$33)</f>
        <v>9.1428571428571423</v>
      </c>
      <c r="L2109" s="72">
        <f t="shared" si="197"/>
        <v>9.1428571428571423</v>
      </c>
      <c r="M2109" s="81">
        <f>MIN(1,Overview!$F$44*F2109*(G2109-Overview!$F$25)^2+0.2)</f>
        <v>1</v>
      </c>
      <c r="N2109" s="48">
        <f>L2109*F2109*Overview!$F$8</f>
        <v>0.12482270400293095</v>
      </c>
      <c r="O2109" s="48">
        <f>F2109*Overview!$F$6</f>
        <v>2.3686817229354781E-3</v>
      </c>
      <c r="P2109" s="122">
        <f>N2109*(H2109/G2109-(1+Overview!$F$35/'='!G2109)/(Overview!$F$37*Overview!$F$33))/('='!H2109+Overview!$F$36)</f>
        <v>1.2434073469705809E-4</v>
      </c>
      <c r="Q2109" s="128">
        <f>(N2109/G2109-P2109)*H2109*Overview!$F$29*'='!G2109^3</f>
        <v>907.2753169519043</v>
      </c>
      <c r="R2109" s="57">
        <f t="shared" si="192"/>
        <v>0</v>
      </c>
      <c r="S2109" s="58">
        <f t="shared" si="193"/>
        <v>1.5340601680156077E-4</v>
      </c>
      <c r="T2109" s="58">
        <f>IF(D2109&lt;Overview!$F$18,(1-Overview!$F$9)*'='!Q2109-'='!D2109*'='!O2109,0)</f>
        <v>0</v>
      </c>
      <c r="U2109" s="54">
        <f>IF(D2109&gt;=Overview!$F$18,(1-Overview!$F$9)*'='!Q2109-Overview!$F$18*'='!O2109,0)</f>
        <v>76.880363471170426</v>
      </c>
      <c r="V2109" s="2"/>
      <c r="W2109" s="112">
        <f>G2109/Overview!$F$19</f>
        <v>5.4647354639130761</v>
      </c>
      <c r="X2109" s="60">
        <f>G2109^3*(1+H2109*Overview!$F$38)</f>
        <v>63.742433850902614</v>
      </c>
      <c r="Y2109" s="61">
        <f>G2109^3*Overview!$F$42*(1+Overview!$F$38*H2109)+I2109*Overview!$F$39/Overview!$F$40</f>
        <v>6.7205228772359717</v>
      </c>
    </row>
    <row r="2110" spans="1:25">
      <c r="A2110" s="34">
        <v>2107</v>
      </c>
      <c r="B2110">
        <v>1</v>
      </c>
      <c r="C2110">
        <v>24</v>
      </c>
      <c r="D2110" s="149">
        <f t="shared" si="194"/>
        <v>178.09744310451387</v>
      </c>
      <c r="E2110" s="125">
        <f>B2110/(B2110+Overview!$F$22)</f>
        <v>0.58823529411764708</v>
      </c>
      <c r="F2110" s="118">
        <f>EXP(Overview!$F$21/Overview!$F$5-Overview!$F$21/('='!C2110+273.15))</f>
        <v>1.2060497570954571</v>
      </c>
      <c r="G2110" s="77">
        <f t="shared" si="195"/>
        <v>3.7014187357251283</v>
      </c>
      <c r="H2110" s="115">
        <f t="shared" si="196"/>
        <v>0.58823529411764708</v>
      </c>
      <c r="I2110" s="80">
        <f>IF((A2110-Overview!$F$43)/365=ROUND((A2110-Overview!$F$43)/365,0),I2109*0.05,I2109+U2109)</f>
        <v>22714.416215358411</v>
      </c>
      <c r="J2110" s="70">
        <f>IF(D2110&lt;Overview!$F$16,1,'='!G2110/Overview!$F$26)</f>
        <v>160.23457730411812</v>
      </c>
      <c r="K2110" s="71">
        <f>IF(D2110&lt;Overview!$F$17,'='!G2110/Overview!$F$26,Overview!$F$33)</f>
        <v>9.1428571428571423</v>
      </c>
      <c r="L2110" s="72">
        <f t="shared" si="197"/>
        <v>9.1428571428571423</v>
      </c>
      <c r="M2110" s="81">
        <f>MIN(1,Overview!$F$44*F2110*(G2110-Overview!$F$25)^2+0.2)</f>
        <v>1</v>
      </c>
      <c r="N2110" s="48">
        <f>L2110*F2110*Overview!$F$8</f>
        <v>0.12482270400293095</v>
      </c>
      <c r="O2110" s="48">
        <f>F2110*Overview!$F$6</f>
        <v>2.3686817229354781E-3</v>
      </c>
      <c r="P2110" s="122">
        <f>N2110*(H2110/G2110-(1+Overview!$F$35/'='!G2110)/(Overview!$F$37*Overview!$F$33))/('='!H2110+Overview!$F$36)</f>
        <v>1.2410064862079052E-4</v>
      </c>
      <c r="Q2110" s="128">
        <f>(N2110/G2110-P2110)*H2110*Overview!$F$29*'='!G2110^3</f>
        <v>907.35687053130016</v>
      </c>
      <c r="R2110" s="57">
        <f t="shared" si="192"/>
        <v>0</v>
      </c>
      <c r="S2110" s="58">
        <f t="shared" si="193"/>
        <v>1.531161553068783E-4</v>
      </c>
      <c r="T2110" s="58">
        <f>IF(D2110&lt;Overview!$F$18,(1-Overview!$F$9)*'='!Q2110-'='!D2110*'='!O2110,0)</f>
        <v>0</v>
      </c>
      <c r="U2110" s="54">
        <f>IF(D2110&gt;=Overview!$F$18,(1-Overview!$F$9)*'='!Q2110-Overview!$F$18*'='!O2110,0)</f>
        <v>76.887311836134955</v>
      </c>
      <c r="V2110" s="2"/>
      <c r="W2110" s="112">
        <f>G2110/Overview!$F$19</f>
        <v>5.4649619603205792</v>
      </c>
      <c r="X2110" s="60">
        <f>G2110^3*(1+H2110*Overview!$F$38)</f>
        <v>63.750359960462696</v>
      </c>
      <c r="Y2110" s="61">
        <f>G2110^3*Overview!$F$42*(1+Overview!$F$38*H2110)+I2110*Overview!$F$39/Overview!$F$40</f>
        <v>6.7245770283453981</v>
      </c>
    </row>
    <row r="2111" spans="1:25">
      <c r="A2111" s="34">
        <v>2108</v>
      </c>
      <c r="B2111">
        <v>1</v>
      </c>
      <c r="C2111">
        <v>24</v>
      </c>
      <c r="D2111" s="149">
        <f t="shared" si="194"/>
        <v>178.09744310451387</v>
      </c>
      <c r="E2111" s="125">
        <f>B2111/(B2111+Overview!$F$22)</f>
        <v>0.58823529411764708</v>
      </c>
      <c r="F2111" s="118">
        <f>EXP(Overview!$F$21/Overview!$F$5-Overview!$F$21/('='!C2111+273.15))</f>
        <v>1.2060497570954571</v>
      </c>
      <c r="G2111" s="77">
        <f t="shared" si="195"/>
        <v>3.701571851880435</v>
      </c>
      <c r="H2111" s="115">
        <f t="shared" si="196"/>
        <v>0.58823529411764708</v>
      </c>
      <c r="I2111" s="80">
        <f>IF((A2111-Overview!$F$43)/365=ROUND((A2111-Overview!$F$43)/365,0),I2110*0.05,I2110+U2110)</f>
        <v>22791.303527194545</v>
      </c>
      <c r="J2111" s="70">
        <f>IF(D2111&lt;Overview!$F$16,1,'='!G2111/Overview!$F$26)</f>
        <v>160.24120570910975</v>
      </c>
      <c r="K2111" s="71">
        <f>IF(D2111&lt;Overview!$F$17,'='!G2111/Overview!$F$26,Overview!$F$33)</f>
        <v>9.1428571428571423</v>
      </c>
      <c r="L2111" s="72">
        <f t="shared" si="197"/>
        <v>9.1428571428571423</v>
      </c>
      <c r="M2111" s="81">
        <f>MIN(1,Overview!$F$44*F2111*(G2111-Overview!$F$25)^2+0.2)</f>
        <v>1</v>
      </c>
      <c r="N2111" s="48">
        <f>L2111*F2111*Overview!$F$8</f>
        <v>0.12482270400293095</v>
      </c>
      <c r="O2111" s="48">
        <f>F2111*Overview!$F$6</f>
        <v>2.3686817229354781E-3</v>
      </c>
      <c r="P2111" s="122">
        <f>N2111*(H2111/G2111-(1+Overview!$F$35/'='!G2111)/(Overview!$F$37*Overview!$F$33))/('='!H2111+Overview!$F$36)</f>
        <v>1.2386103603209551E-4</v>
      </c>
      <c r="Q2111" s="128">
        <f>(N2111/G2111-P2111)*H2111*Overview!$F$29*'='!G2111^3</f>
        <v>907.43827417189766</v>
      </c>
      <c r="R2111" s="57">
        <f t="shared" si="192"/>
        <v>0</v>
      </c>
      <c r="S2111" s="58">
        <f t="shared" si="193"/>
        <v>1.5282684150705103E-4</v>
      </c>
      <c r="T2111" s="58">
        <f>IF(D2111&lt;Overview!$F$18,(1-Overview!$F$9)*'='!Q2111-'='!D2111*'='!O2111,0)</f>
        <v>0</v>
      </c>
      <c r="U2111" s="54">
        <f>IF(D2111&gt;=Overview!$F$18,(1-Overview!$F$9)*'='!Q2111-Overview!$F$18*'='!O2111,0)</f>
        <v>76.894247426313854</v>
      </c>
      <c r="V2111" s="2"/>
      <c r="W2111" s="112">
        <f>G2111/Overview!$F$19</f>
        <v>5.4651880287618999</v>
      </c>
      <c r="X2111" s="60">
        <f>G2111^3*(1+H2111*Overview!$F$38)</f>
        <v>63.758271748760578</v>
      </c>
      <c r="Y2111" s="61">
        <f>G2111^3*Overview!$F$42*(1+Overview!$F$38*H2111)+I2111*Overview!$F$39/Overview!$F$40</f>
        <v>6.7286301924792689</v>
      </c>
    </row>
    <row r="2112" spans="1:25">
      <c r="A2112" s="34">
        <v>2109</v>
      </c>
      <c r="B2112">
        <v>1</v>
      </c>
      <c r="C2112">
        <v>24</v>
      </c>
      <c r="D2112" s="149">
        <f t="shared" si="194"/>
        <v>178.09744310451387</v>
      </c>
      <c r="E2112" s="125">
        <f>B2112/(B2112+Overview!$F$22)</f>
        <v>0.58823529411764708</v>
      </c>
      <c r="F2112" s="118">
        <f>EXP(Overview!$F$21/Overview!$F$5-Overview!$F$21/('='!C2112+273.15))</f>
        <v>1.2060497570954571</v>
      </c>
      <c r="G2112" s="77">
        <f t="shared" si="195"/>
        <v>3.7017246787219422</v>
      </c>
      <c r="H2112" s="115">
        <f t="shared" si="196"/>
        <v>0.58823529411764708</v>
      </c>
      <c r="I2112" s="80">
        <f>IF((A2112-Overview!$F$43)/365=ROUND((A2112-Overview!$F$43)/365,0),I2111*0.05,I2111+U2111)</f>
        <v>22868.197774620858</v>
      </c>
      <c r="J2112" s="70">
        <f>IF(D2112&lt;Overview!$F$16,1,'='!G2112/Overview!$F$26)</f>
        <v>160.24782158969447</v>
      </c>
      <c r="K2112" s="71">
        <f>IF(D2112&lt;Overview!$F$17,'='!G2112/Overview!$F$26,Overview!$F$33)</f>
        <v>9.1428571428571423</v>
      </c>
      <c r="L2112" s="72">
        <f t="shared" si="197"/>
        <v>9.1428571428571423</v>
      </c>
      <c r="M2112" s="81">
        <f>MIN(1,Overview!$F$44*F2112*(G2112-Overview!$F$25)^2+0.2)</f>
        <v>1</v>
      </c>
      <c r="N2112" s="48">
        <f>L2112*F2112*Overview!$F$8</f>
        <v>0.12482270400293095</v>
      </c>
      <c r="O2112" s="48">
        <f>F2112*Overview!$F$6</f>
        <v>2.3686817229354781E-3</v>
      </c>
      <c r="P2112" s="122">
        <f>N2112*(H2112/G2112-(1+Overview!$F$35/'='!G2112)/(Overview!$F$37*Overview!$F$33))/('='!H2112+Overview!$F$36)</f>
        <v>1.23621895958943E-4</v>
      </c>
      <c r="Q2112" s="128">
        <f>(N2112/G2112-P2112)*H2112*Overview!$F$29*'='!G2112^3</f>
        <v>907.51952814137701</v>
      </c>
      <c r="R2112" s="57">
        <f t="shared" si="192"/>
        <v>0</v>
      </c>
      <c r="S2112" s="58">
        <f t="shared" si="193"/>
        <v>1.5253807436720521E-4</v>
      </c>
      <c r="T2112" s="58">
        <f>IF(D2112&lt;Overview!$F$18,(1-Overview!$F$9)*'='!Q2112-'='!D2112*'='!O2112,0)</f>
        <v>0</v>
      </c>
      <c r="U2112" s="54">
        <f>IF(D2112&gt;=Overview!$F$18,(1-Overview!$F$9)*'='!Q2112-Overview!$F$18*'='!O2112,0)</f>
        <v>76.901170264513496</v>
      </c>
      <c r="V2112" s="2"/>
      <c r="W2112" s="112">
        <f>G2112/Overview!$F$19</f>
        <v>5.4654136700456846</v>
      </c>
      <c r="X2112" s="60">
        <f>G2112^3*(1+H2112*Overview!$F$38)</f>
        <v>63.766169240409866</v>
      </c>
      <c r="Y2112" s="61">
        <f>G2112^3*Overview!$F$42*(1+Overview!$F$38*H2112)+I2112*Overview!$F$39/Overview!$F$40</f>
        <v>6.7326823712976855</v>
      </c>
    </row>
    <row r="2113" spans="1:25">
      <c r="A2113" s="34">
        <v>2110</v>
      </c>
      <c r="B2113">
        <v>1</v>
      </c>
      <c r="C2113">
        <v>24</v>
      </c>
      <c r="D2113" s="149">
        <f t="shared" si="194"/>
        <v>178.09744310451387</v>
      </c>
      <c r="E2113" s="125">
        <f>B2113/(B2113+Overview!$F$22)</f>
        <v>0.58823529411764708</v>
      </c>
      <c r="F2113" s="118">
        <f>EXP(Overview!$F$21/Overview!$F$5-Overview!$F$21/('='!C2113+273.15))</f>
        <v>1.2060497570954571</v>
      </c>
      <c r="G2113" s="77">
        <f t="shared" si="195"/>
        <v>3.7018772167963094</v>
      </c>
      <c r="H2113" s="115">
        <f t="shared" si="196"/>
        <v>0.58823529411764708</v>
      </c>
      <c r="I2113" s="80">
        <f>IF((A2113-Overview!$F$43)/365=ROUND((A2113-Overview!$F$43)/365,0),I2112*0.05,I2112+U2112)</f>
        <v>22945.098944885372</v>
      </c>
      <c r="J2113" s="70">
        <f>IF(D2113&lt;Overview!$F$16,1,'='!G2113/Overview!$F$26)</f>
        <v>160.25442496953721</v>
      </c>
      <c r="K2113" s="71">
        <f>IF(D2113&lt;Overview!$F$17,'='!G2113/Overview!$F$26,Overview!$F$33)</f>
        <v>9.1428571428571423</v>
      </c>
      <c r="L2113" s="72">
        <f t="shared" si="197"/>
        <v>9.1428571428571423</v>
      </c>
      <c r="M2113" s="81">
        <f>MIN(1,Overview!$F$44*F2113*(G2113-Overview!$F$25)^2+0.2)</f>
        <v>1</v>
      </c>
      <c r="N2113" s="48">
        <f>L2113*F2113*Overview!$F$8</f>
        <v>0.12482270400293095</v>
      </c>
      <c r="O2113" s="48">
        <f>F2113*Overview!$F$6</f>
        <v>2.3686817229354781E-3</v>
      </c>
      <c r="P2113" s="122">
        <f>N2113*(H2113/G2113-(1+Overview!$F$35/'='!G2113)/(Overview!$F$37*Overview!$F$33))/('='!H2113+Overview!$F$36)</f>
        <v>1.233832274314487E-4</v>
      </c>
      <c r="Q2113" s="128">
        <f>(N2113/G2113-P2113)*H2113*Overview!$F$29*'='!G2113^3</f>
        <v>907.60063270697106</v>
      </c>
      <c r="R2113" s="57">
        <f t="shared" si="192"/>
        <v>0</v>
      </c>
      <c r="S2113" s="58">
        <f t="shared" si="193"/>
        <v>1.5224985285442578E-4</v>
      </c>
      <c r="T2113" s="58">
        <f>IF(D2113&lt;Overview!$F$18,(1-Overview!$F$9)*'='!Q2113-'='!D2113*'='!O2113,0)</f>
        <v>0</v>
      </c>
      <c r="U2113" s="54">
        <f>IF(D2113&gt;=Overview!$F$18,(1-Overview!$F$9)*'='!Q2113-Overview!$F$18*'='!O2113,0)</f>
        <v>76.908080373502116</v>
      </c>
      <c r="V2113" s="2"/>
      <c r="W2113" s="112">
        <f>G2113/Overview!$F$19</f>
        <v>5.4656388849790485</v>
      </c>
      <c r="X2113" s="60">
        <f>G2113^3*(1+H2113*Overview!$F$38)</f>
        <v>63.774052459986663</v>
      </c>
      <c r="Y2113" s="61">
        <f>G2113^3*Overview!$F$42*(1+Overview!$F$38*H2113)+I2113*Overview!$F$39/Overview!$F$40</f>
        <v>6.7367335664583639</v>
      </c>
    </row>
    <row r="2114" spans="1:25">
      <c r="A2114" s="34">
        <v>2111</v>
      </c>
      <c r="B2114">
        <v>1</v>
      </c>
      <c r="C2114">
        <v>24</v>
      </c>
      <c r="D2114" s="149">
        <f t="shared" si="194"/>
        <v>178.09744310451387</v>
      </c>
      <c r="E2114" s="125">
        <f>B2114/(B2114+Overview!$F$22)</f>
        <v>0.58823529411764708</v>
      </c>
      <c r="F2114" s="118">
        <f>EXP(Overview!$F$21/Overview!$F$5-Overview!$F$21/('='!C2114+273.15))</f>
        <v>1.2060497570954571</v>
      </c>
      <c r="G2114" s="77">
        <f t="shared" si="195"/>
        <v>3.7020294666491638</v>
      </c>
      <c r="H2114" s="115">
        <f t="shared" si="196"/>
        <v>0.58823529411764708</v>
      </c>
      <c r="I2114" s="80">
        <f>IF((A2114-Overview!$F$43)/365=ROUND((A2114-Overview!$F$43)/365,0),I2113*0.05,I2113+U2113)</f>
        <v>23022.007025258874</v>
      </c>
      <c r="J2114" s="70">
        <f>IF(D2114&lt;Overview!$F$16,1,'='!G2114/Overview!$F$26)</f>
        <v>160.26101587225818</v>
      </c>
      <c r="K2114" s="71">
        <f>IF(D2114&lt;Overview!$F$17,'='!G2114/Overview!$F$26,Overview!$F$33)</f>
        <v>9.1428571428571423</v>
      </c>
      <c r="L2114" s="72">
        <f t="shared" si="197"/>
        <v>9.1428571428571423</v>
      </c>
      <c r="M2114" s="81">
        <f>MIN(1,Overview!$F$44*F2114*(G2114-Overview!$F$25)^2+0.2)</f>
        <v>1</v>
      </c>
      <c r="N2114" s="48">
        <f>L2114*F2114*Overview!$F$8</f>
        <v>0.12482270400293095</v>
      </c>
      <c r="O2114" s="48">
        <f>F2114*Overview!$F$6</f>
        <v>2.3686817229354781E-3</v>
      </c>
      <c r="P2114" s="122">
        <f>N2114*(H2114/G2114-(1+Overview!$F$35/'='!G2114)/(Overview!$F$37*Overview!$F$33))/('='!H2114+Overview!$F$36)</f>
        <v>1.2314502948186399E-4</v>
      </c>
      <c r="Q2114" s="128">
        <f>(N2114/G2114-P2114)*H2114*Overview!$F$29*'='!G2114^3</f>
        <v>907.68158813546574</v>
      </c>
      <c r="R2114" s="57">
        <f t="shared" si="192"/>
        <v>0</v>
      </c>
      <c r="S2114" s="58">
        <f t="shared" si="193"/>
        <v>1.5196217593774683E-4</v>
      </c>
      <c r="T2114" s="58">
        <f>IF(D2114&lt;Overview!$F$18,(1-Overview!$F$9)*'='!Q2114-'='!D2114*'='!O2114,0)</f>
        <v>0</v>
      </c>
      <c r="U2114" s="54">
        <f>IF(D2114&gt;=Overview!$F$18,(1-Overview!$F$9)*'='!Q2114-Overview!$F$18*'='!O2114,0)</f>
        <v>76.914977776009863</v>
      </c>
      <c r="V2114" s="2"/>
      <c r="W2114" s="112">
        <f>G2114/Overview!$F$19</f>
        <v>5.4658636743675828</v>
      </c>
      <c r="X2114" s="60">
        <f>G2114^3*(1+H2114*Overview!$F$38)</f>
        <v>63.781921432029741</v>
      </c>
      <c r="Y2114" s="61">
        <f>G2114^3*Overview!$F$42*(1+Overview!$F$38*H2114)+I2114*Overview!$F$39/Overview!$F$40</f>
        <v>6.7407837796166516</v>
      </c>
    </row>
    <row r="2115" spans="1:25">
      <c r="A2115" s="34">
        <v>2112</v>
      </c>
      <c r="B2115">
        <v>1</v>
      </c>
      <c r="C2115">
        <v>24</v>
      </c>
      <c r="D2115" s="149">
        <f t="shared" si="194"/>
        <v>178.09744310451387</v>
      </c>
      <c r="E2115" s="125">
        <f>B2115/(B2115+Overview!$F$22)</f>
        <v>0.58823529411764708</v>
      </c>
      <c r="F2115" s="118">
        <f>EXP(Overview!$F$21/Overview!$F$5-Overview!$F$21/('='!C2115+273.15))</f>
        <v>1.2060497570954571</v>
      </c>
      <c r="G2115" s="77">
        <f t="shared" si="195"/>
        <v>3.7021814288251016</v>
      </c>
      <c r="H2115" s="115">
        <f t="shared" si="196"/>
        <v>0.58823529411764708</v>
      </c>
      <c r="I2115" s="80">
        <f>IF((A2115-Overview!$F$43)/365=ROUND((A2115-Overview!$F$43)/365,0),I2114*0.05,I2114+U2114)</f>
        <v>23098.922003034884</v>
      </c>
      <c r="J2115" s="70">
        <f>IF(D2115&lt;Overview!$F$16,1,'='!G2115/Overview!$F$26)</f>
        <v>160.26759432143297</v>
      </c>
      <c r="K2115" s="71">
        <f>IF(D2115&lt;Overview!$F$17,'='!G2115/Overview!$F$26,Overview!$F$33)</f>
        <v>9.1428571428571423</v>
      </c>
      <c r="L2115" s="72">
        <f t="shared" si="197"/>
        <v>9.1428571428571423</v>
      </c>
      <c r="M2115" s="81">
        <f>MIN(1,Overview!$F$44*F2115*(G2115-Overview!$F$25)^2+0.2)</f>
        <v>1</v>
      </c>
      <c r="N2115" s="48">
        <f>L2115*F2115*Overview!$F$8</f>
        <v>0.12482270400293095</v>
      </c>
      <c r="O2115" s="48">
        <f>F2115*Overview!$F$6</f>
        <v>2.3686817229354781E-3</v>
      </c>
      <c r="P2115" s="122">
        <f>N2115*(H2115/G2115-(1+Overview!$F$35/'='!G2115)/(Overview!$F$37*Overview!$F$33))/('='!H2115+Overview!$F$36)</f>
        <v>1.2290730114457283E-4</v>
      </c>
      <c r="Q2115" s="128">
        <f>(N2115/G2115-P2115)*H2115*Overview!$F$29*'='!G2115^3</f>
        <v>907.76239469320228</v>
      </c>
      <c r="R2115" s="57">
        <f t="shared" ref="R2115:R2178" si="198">(E2115*M2115-H2115)*N2115/G2115</f>
        <v>0</v>
      </c>
      <c r="S2115" s="58">
        <f t="shared" ref="S2115:S2178" si="199">G2115*P2115/3</f>
        <v>1.5167504258815058E-4</v>
      </c>
      <c r="T2115" s="58">
        <f>IF(D2115&lt;Overview!$F$18,(1-Overview!$F$9)*'='!Q2115-'='!D2115*'='!O2115,0)</f>
        <v>0</v>
      </c>
      <c r="U2115" s="54">
        <f>IF(D2115&gt;=Overview!$F$18,(1-Overview!$F$9)*'='!Q2115-Overview!$F$18*'='!O2115,0)</f>
        <v>76.921862494729012</v>
      </c>
      <c r="V2115" s="2"/>
      <c r="W2115" s="112">
        <f>G2115/Overview!$F$19</f>
        <v>5.4660880390153572</v>
      </c>
      <c r="X2115" s="60">
        <f>G2115^3*(1+H2115*Overview!$F$38)</f>
        <v>63.789776181040509</v>
      </c>
      <c r="Y2115" s="61">
        <f>G2115^3*Overview!$F$42*(1+Overview!$F$38*H2115)+I2115*Overview!$F$39/Overview!$F$40</f>
        <v>6.7448330124255245</v>
      </c>
    </row>
    <row r="2116" spans="1:25">
      <c r="A2116" s="34">
        <v>2113</v>
      </c>
      <c r="B2116">
        <v>1</v>
      </c>
      <c r="C2116">
        <v>24</v>
      </c>
      <c r="D2116" s="149">
        <f t="shared" ref="D2116:D2179" si="200">D2115+T2115</f>
        <v>178.09744310451387</v>
      </c>
      <c r="E2116" s="125">
        <f>B2116/(B2116+Overview!$F$22)</f>
        <v>0.58823529411764708</v>
      </c>
      <c r="F2116" s="118">
        <f>EXP(Overview!$F$21/Overview!$F$5-Overview!$F$21/('='!C2116+273.15))</f>
        <v>1.2060497570954571</v>
      </c>
      <c r="G2116" s="77">
        <f t="shared" ref="G2116:G2179" si="201">G2115+S2115</f>
        <v>3.7023331038676899</v>
      </c>
      <c r="H2116" s="115">
        <f t="shared" ref="H2116:H2179" si="202">H2115+R2115</f>
        <v>0.58823529411764708</v>
      </c>
      <c r="I2116" s="80">
        <f>IF((A2116-Overview!$F$43)/365=ROUND((A2116-Overview!$F$43)/365,0),I2115*0.05,I2115+U2115)</f>
        <v>23175.843865529612</v>
      </c>
      <c r="J2116" s="70">
        <f>IF(D2116&lt;Overview!$F$16,1,'='!G2116/Overview!$F$26)</f>
        <v>160.27416034059263</v>
      </c>
      <c r="K2116" s="71">
        <f>IF(D2116&lt;Overview!$F$17,'='!G2116/Overview!$F$26,Overview!$F$33)</f>
        <v>9.1428571428571423</v>
      </c>
      <c r="L2116" s="72">
        <f t="shared" ref="L2116:L2179" si="203">IF(J2116=1,1,K2116)</f>
        <v>9.1428571428571423</v>
      </c>
      <c r="M2116" s="81">
        <f>MIN(1,Overview!$F$44*F2116*(G2116-Overview!$F$25)^2+0.2)</f>
        <v>1</v>
      </c>
      <c r="N2116" s="48">
        <f>L2116*F2116*Overview!$F$8</f>
        <v>0.12482270400293095</v>
      </c>
      <c r="O2116" s="48">
        <f>F2116*Overview!$F$6</f>
        <v>2.3686817229354781E-3</v>
      </c>
      <c r="P2116" s="122">
        <f>N2116*(H2116/G2116-(1+Overview!$F$35/'='!G2116)/(Overview!$F$37*Overview!$F$33))/('='!H2116+Overview!$F$36)</f>
        <v>1.2267004145608679E-4</v>
      </c>
      <c r="Q2116" s="128">
        <f>(N2116/G2116-P2116)*H2116*Overview!$F$29*'='!G2116^3</f>
        <v>907.84305264607519</v>
      </c>
      <c r="R2116" s="57">
        <f t="shared" si="198"/>
        <v>0</v>
      </c>
      <c r="S2116" s="58">
        <f t="shared" si="199"/>
        <v>1.5138845177856399E-4</v>
      </c>
      <c r="T2116" s="58">
        <f>IF(D2116&lt;Overview!$F$18,(1-Overview!$F$9)*'='!Q2116-'='!D2116*'='!O2116,0)</f>
        <v>0</v>
      </c>
      <c r="U2116" s="54">
        <f>IF(D2116&gt;=Overview!$F$18,(1-Overview!$F$9)*'='!Q2116-Overview!$F$18*'='!O2116,0)</f>
        <v>76.928734552313784</v>
      </c>
      <c r="V2116" s="2"/>
      <c r="W2116" s="112">
        <f>G2116/Overview!$F$19</f>
        <v>5.4663119797249218</v>
      </c>
      <c r="X2116" s="60">
        <f>G2116^3*(1+H2116*Overview!$F$38)</f>
        <v>63.797616731483068</v>
      </c>
      <c r="Y2116" s="61">
        <f>G2116^3*Overview!$F$42*(1+Overview!$F$38*H2116)+I2116*Overview!$F$39/Overview!$F$40</f>
        <v>6.748881266535582</v>
      </c>
    </row>
    <row r="2117" spans="1:25">
      <c r="A2117" s="34">
        <v>2114</v>
      </c>
      <c r="B2117">
        <v>1</v>
      </c>
      <c r="C2117">
        <v>24</v>
      </c>
      <c r="D2117" s="149">
        <f t="shared" si="200"/>
        <v>178.09744310451387</v>
      </c>
      <c r="E2117" s="125">
        <f>B2117/(B2117+Overview!$F$22)</f>
        <v>0.58823529411764708</v>
      </c>
      <c r="F2117" s="118">
        <f>EXP(Overview!$F$21/Overview!$F$5-Overview!$F$21/('='!C2117+273.15))</f>
        <v>1.2060497570954571</v>
      </c>
      <c r="G2117" s="77">
        <f t="shared" si="201"/>
        <v>3.7024844923194684</v>
      </c>
      <c r="H2117" s="115">
        <f t="shared" si="202"/>
        <v>0.58823529411764708</v>
      </c>
      <c r="I2117" s="80">
        <f>IF((A2117-Overview!$F$43)/365=ROUND((A2117-Overview!$F$43)/365,0),I2116*0.05,I2116+U2116)</f>
        <v>23252.772600081928</v>
      </c>
      <c r="J2117" s="70">
        <f>IF(D2117&lt;Overview!$F$16,1,'='!G2117/Overview!$F$26)</f>
        <v>160.28071395322374</v>
      </c>
      <c r="K2117" s="71">
        <f>IF(D2117&lt;Overview!$F$17,'='!G2117/Overview!$F$26,Overview!$F$33)</f>
        <v>9.1428571428571423</v>
      </c>
      <c r="L2117" s="72">
        <f t="shared" si="203"/>
        <v>9.1428571428571423</v>
      </c>
      <c r="M2117" s="81">
        <f>MIN(1,Overview!$F$44*F2117*(G2117-Overview!$F$25)^2+0.2)</f>
        <v>1</v>
      </c>
      <c r="N2117" s="48">
        <f>L2117*F2117*Overview!$F$8</f>
        <v>0.12482270400293095</v>
      </c>
      <c r="O2117" s="48">
        <f>F2117*Overview!$F$6</f>
        <v>2.3686817229354781E-3</v>
      </c>
      <c r="P2117" s="122">
        <f>N2117*(H2117/G2117-(1+Overview!$F$35/'='!G2117)/(Overview!$F$37*Overview!$F$33))/('='!H2117+Overview!$F$36)</f>
        <v>1.2243324945503993E-4</v>
      </c>
      <c r="Q2117" s="128">
        <f>(N2117/G2117-P2117)*H2117*Overview!$F$29*'='!G2117^3</f>
        <v>907.92356225953529</v>
      </c>
      <c r="R2117" s="57">
        <f t="shared" si="198"/>
        <v>0</v>
      </c>
      <c r="S2117" s="58">
        <f t="shared" si="199"/>
        <v>1.5110240248385545E-4</v>
      </c>
      <c r="T2117" s="58">
        <f>IF(D2117&lt;Overview!$F$18,(1-Overview!$F$9)*'='!Q2117-'='!D2117*'='!O2117,0)</f>
        <v>0</v>
      </c>
      <c r="U2117" s="54">
        <f>IF(D2117&gt;=Overview!$F$18,(1-Overview!$F$9)*'='!Q2117-Overview!$F$18*'='!O2117,0)</f>
        <v>76.935593971380584</v>
      </c>
      <c r="V2117" s="2"/>
      <c r="W2117" s="112">
        <f>G2117/Overview!$F$19</f>
        <v>5.4665354972973104</v>
      </c>
      <c r="X2117" s="60">
        <f>G2117^3*(1+H2117*Overview!$F$38)</f>
        <v>63.805443107784228</v>
      </c>
      <c r="Y2117" s="61">
        <f>G2117^3*Overview!$F$42*(1+Overview!$F$38*H2117)+I2117*Overview!$F$39/Overview!$F$40</f>
        <v>6.7529285435950497</v>
      </c>
    </row>
    <row r="2118" spans="1:25">
      <c r="A2118" s="34">
        <v>2115</v>
      </c>
      <c r="B2118">
        <v>1</v>
      </c>
      <c r="C2118">
        <v>24</v>
      </c>
      <c r="D2118" s="149">
        <f t="shared" si="200"/>
        <v>178.09744310451387</v>
      </c>
      <c r="E2118" s="125">
        <f>B2118/(B2118+Overview!$F$22)</f>
        <v>0.58823529411764708</v>
      </c>
      <c r="F2118" s="118">
        <f>EXP(Overview!$F$21/Overview!$F$5-Overview!$F$21/('='!C2118+273.15))</f>
        <v>1.2060497570954571</v>
      </c>
      <c r="G2118" s="77">
        <f t="shared" si="201"/>
        <v>3.7026355947219525</v>
      </c>
      <c r="H2118" s="115">
        <f t="shared" si="202"/>
        <v>0.58823529411764708</v>
      </c>
      <c r="I2118" s="80">
        <f>IF((A2118-Overview!$F$43)/365=ROUND((A2118-Overview!$F$43)/365,0),I2117*0.05,I2117+U2117)</f>
        <v>23329.70819405331</v>
      </c>
      <c r="J2118" s="70">
        <f>IF(D2118&lt;Overview!$F$16,1,'='!G2118/Overview!$F$26)</f>
        <v>160.28725518276852</v>
      </c>
      <c r="K2118" s="71">
        <f>IF(D2118&lt;Overview!$F$17,'='!G2118/Overview!$F$26,Overview!$F$33)</f>
        <v>9.1428571428571423</v>
      </c>
      <c r="L2118" s="72">
        <f t="shared" si="203"/>
        <v>9.1428571428571423</v>
      </c>
      <c r="M2118" s="81">
        <f>MIN(1,Overview!$F$44*F2118*(G2118-Overview!$F$25)^2+0.2)</f>
        <v>1</v>
      </c>
      <c r="N2118" s="48">
        <f>L2118*F2118*Overview!$F$8</f>
        <v>0.12482270400293095</v>
      </c>
      <c r="O2118" s="48">
        <f>F2118*Overview!$F$6</f>
        <v>2.3686817229354781E-3</v>
      </c>
      <c r="P2118" s="122">
        <f>N2118*(H2118/G2118-(1+Overview!$F$35/'='!G2118)/(Overview!$F$37*Overview!$F$33))/('='!H2118+Overview!$F$36)</f>
        <v>1.2219692418218164E-4</v>
      </c>
      <c r="Q2118" s="128">
        <f>(N2118/G2118-P2118)*H2118*Overview!$F$29*'='!G2118^3</f>
        <v>908.00392379858943</v>
      </c>
      <c r="R2118" s="57">
        <f t="shared" si="198"/>
        <v>0</v>
      </c>
      <c r="S2118" s="58">
        <f t="shared" si="199"/>
        <v>1.5081689368082849E-4</v>
      </c>
      <c r="T2118" s="58">
        <f>IF(D2118&lt;Overview!$F$18,(1-Overview!$F$9)*'='!Q2118-'='!D2118*'='!O2118,0)</f>
        <v>0</v>
      </c>
      <c r="U2118" s="54">
        <f>IF(D2118&gt;=Overview!$F$18,(1-Overview!$F$9)*'='!Q2118-Overview!$F$18*'='!O2118,0)</f>
        <v>76.942440774508</v>
      </c>
      <c r="V2118" s="2"/>
      <c r="W2118" s="112">
        <f>G2118/Overview!$F$19</f>
        <v>5.4667585925320425</v>
      </c>
      <c r="X2118" s="60">
        <f>G2118^3*(1+H2118*Overview!$F$38)</f>
        <v>63.813255334333597</v>
      </c>
      <c r="Y2118" s="61">
        <f>G2118^3*Overview!$F$42*(1+Overview!$F$38*H2118)+I2118*Overview!$F$39/Overview!$F$40</f>
        <v>6.7569748452497951</v>
      </c>
    </row>
    <row r="2119" spans="1:25">
      <c r="A2119" s="34">
        <v>2116</v>
      </c>
      <c r="B2119">
        <v>1</v>
      </c>
      <c r="C2119">
        <v>24</v>
      </c>
      <c r="D2119" s="149">
        <f t="shared" si="200"/>
        <v>178.09744310451387</v>
      </c>
      <c r="E2119" s="125">
        <f>B2119/(B2119+Overview!$F$22)</f>
        <v>0.58823529411764708</v>
      </c>
      <c r="F2119" s="118">
        <f>EXP(Overview!$F$21/Overview!$F$5-Overview!$F$21/('='!C2119+273.15))</f>
        <v>1.2060497570954571</v>
      </c>
      <c r="G2119" s="77">
        <f t="shared" si="201"/>
        <v>3.7027864116156333</v>
      </c>
      <c r="H2119" s="115">
        <f t="shared" si="202"/>
        <v>0.58823529411764708</v>
      </c>
      <c r="I2119" s="80">
        <f>IF((A2119-Overview!$F$43)/365=ROUND((A2119-Overview!$F$43)/365,0),I2118*0.05,I2118+U2118)</f>
        <v>23406.650634827816</v>
      </c>
      <c r="J2119" s="70">
        <f>IF(D2119&lt;Overview!$F$16,1,'='!G2119/Overview!$F$26)</f>
        <v>160.29378405262483</v>
      </c>
      <c r="K2119" s="71">
        <f>IF(D2119&lt;Overview!$F$17,'='!G2119/Overview!$F$26,Overview!$F$33)</f>
        <v>9.1428571428571423</v>
      </c>
      <c r="L2119" s="72">
        <f t="shared" si="203"/>
        <v>9.1428571428571423</v>
      </c>
      <c r="M2119" s="81">
        <f>MIN(1,Overview!$F$44*F2119*(G2119-Overview!$F$25)^2+0.2)</f>
        <v>1</v>
      </c>
      <c r="N2119" s="48">
        <f>L2119*F2119*Overview!$F$8</f>
        <v>0.12482270400293095</v>
      </c>
      <c r="O2119" s="48">
        <f>F2119*Overview!$F$6</f>
        <v>2.3686817229354781E-3</v>
      </c>
      <c r="P2119" s="122">
        <f>N2119*(H2119/G2119-(1+Overview!$F$35/'='!G2119)/(Overview!$F$37*Overview!$F$33))/('='!H2119+Overview!$F$36)</f>
        <v>1.2196106468037485E-4</v>
      </c>
      <c r="Q2119" s="128">
        <f>(N2119/G2119-P2119)*H2119*Overview!$F$29*'='!G2119^3</f>
        <v>908.08413752780007</v>
      </c>
      <c r="R2119" s="57">
        <f t="shared" si="198"/>
        <v>0</v>
      </c>
      <c r="S2119" s="58">
        <f t="shared" si="199"/>
        <v>1.5053192434822245E-4</v>
      </c>
      <c r="T2119" s="58">
        <f>IF(D2119&lt;Overview!$F$18,(1-Overview!$F$9)*'='!Q2119-'='!D2119*'='!O2119,0)</f>
        <v>0</v>
      </c>
      <c r="U2119" s="54">
        <f>IF(D2119&gt;=Overview!$F$18,(1-Overview!$F$9)*'='!Q2119-Overview!$F$18*'='!O2119,0)</f>
        <v>76.949274984236737</v>
      </c>
      <c r="V2119" s="2"/>
      <c r="W2119" s="112">
        <f>G2119/Overview!$F$19</f>
        <v>5.4669812662271271</v>
      </c>
      <c r="X2119" s="60">
        <f>G2119^3*(1+H2119*Overview!$F$38)</f>
        <v>63.821053435483542</v>
      </c>
      <c r="Y2119" s="61">
        <f>G2119^3*Overview!$F$42*(1+Overview!$F$38*H2119)+I2119*Overview!$F$39/Overview!$F$40</f>
        <v>6.7610201731433088</v>
      </c>
    </row>
    <row r="2120" spans="1:25">
      <c r="A2120" s="34">
        <v>2117</v>
      </c>
      <c r="B2120">
        <v>1</v>
      </c>
      <c r="C2120">
        <v>24</v>
      </c>
      <c r="D2120" s="149">
        <f t="shared" si="200"/>
        <v>178.09744310451387</v>
      </c>
      <c r="E2120" s="125">
        <f>B2120/(B2120+Overview!$F$22)</f>
        <v>0.58823529411764708</v>
      </c>
      <c r="F2120" s="118">
        <f>EXP(Overview!$F$21/Overview!$F$5-Overview!$F$21/('='!C2120+273.15))</f>
        <v>1.2060497570954571</v>
      </c>
      <c r="G2120" s="77">
        <f t="shared" si="201"/>
        <v>3.7029369435399815</v>
      </c>
      <c r="H2120" s="115">
        <f t="shared" si="202"/>
        <v>0.58823529411764708</v>
      </c>
      <c r="I2120" s="80">
        <f>IF((A2120-Overview!$F$43)/365=ROUND((A2120-Overview!$F$43)/365,0),I2119*0.05,I2119+U2119)</f>
        <v>23483.599909812052</v>
      </c>
      <c r="J2120" s="70">
        <f>IF(D2120&lt;Overview!$F$16,1,'='!G2120/Overview!$F$26)</f>
        <v>160.30030058614639</v>
      </c>
      <c r="K2120" s="71">
        <f>IF(D2120&lt;Overview!$F$17,'='!G2120/Overview!$F$26,Overview!$F$33)</f>
        <v>9.1428571428571423</v>
      </c>
      <c r="L2120" s="72">
        <f t="shared" si="203"/>
        <v>9.1428571428571423</v>
      </c>
      <c r="M2120" s="81">
        <f>MIN(1,Overview!$F$44*F2120*(G2120-Overview!$F$25)^2+0.2)</f>
        <v>1</v>
      </c>
      <c r="N2120" s="48">
        <f>L2120*F2120*Overview!$F$8</f>
        <v>0.12482270400293095</v>
      </c>
      <c r="O2120" s="48">
        <f>F2120*Overview!$F$6</f>
        <v>2.3686817229354781E-3</v>
      </c>
      <c r="P2120" s="122">
        <f>N2120*(H2120/G2120-(1+Overview!$F$35/'='!G2120)/(Overview!$F$37*Overview!$F$33))/('='!H2120+Overview!$F$36)</f>
        <v>1.2172566999458766E-4</v>
      </c>
      <c r="Q2120" s="128">
        <f>(N2120/G2120-P2120)*H2120*Overview!$F$29*'='!G2120^3</f>
        <v>908.16420371128811</v>
      </c>
      <c r="R2120" s="57">
        <f t="shared" si="198"/>
        <v>0</v>
      </c>
      <c r="S2120" s="58">
        <f t="shared" si="199"/>
        <v>1.5024749346670497E-4</v>
      </c>
      <c r="T2120" s="58">
        <f>IF(D2120&lt;Overview!$F$18,(1-Overview!$F$9)*'='!Q2120-'='!D2120*'='!O2120,0)</f>
        <v>0</v>
      </c>
      <c r="U2120" s="54">
        <f>IF(D2120&gt;=Overview!$F$18,(1-Overview!$F$9)*'='!Q2120-Overview!$F$18*'='!O2120,0)</f>
        <v>76.956096623069925</v>
      </c>
      <c r="V2120" s="2"/>
      <c r="W2120" s="112">
        <f>G2120/Overview!$F$19</f>
        <v>5.4672035191790664</v>
      </c>
      <c r="X2120" s="60">
        <f>G2120^3*(1+H2120*Overview!$F$38)</f>
        <v>63.828837435549282</v>
      </c>
      <c r="Y2120" s="61">
        <f>G2120^3*Overview!$F$42*(1+Overview!$F$38*H2120)+I2120*Overview!$F$39/Overview!$F$40</f>
        <v>6.7650645289167226</v>
      </c>
    </row>
    <row r="2121" spans="1:25">
      <c r="A2121" s="34">
        <v>2118</v>
      </c>
      <c r="B2121">
        <v>1</v>
      </c>
      <c r="C2121">
        <v>24</v>
      </c>
      <c r="D2121" s="149">
        <f t="shared" si="200"/>
        <v>178.09744310451387</v>
      </c>
      <c r="E2121" s="125">
        <f>B2121/(B2121+Overview!$F$22)</f>
        <v>0.58823529411764708</v>
      </c>
      <c r="F2121" s="118">
        <f>EXP(Overview!$F$21/Overview!$F$5-Overview!$F$21/('='!C2121+273.15))</f>
        <v>1.2060497570954571</v>
      </c>
      <c r="G2121" s="77">
        <f t="shared" si="201"/>
        <v>3.7030871910334482</v>
      </c>
      <c r="H2121" s="115">
        <f t="shared" si="202"/>
        <v>0.58823529411764708</v>
      </c>
      <c r="I2121" s="80">
        <f>IF((A2121-Overview!$F$43)/365=ROUND((A2121-Overview!$F$43)/365,0),I2120*0.05,I2120+U2120)</f>
        <v>23560.556006435123</v>
      </c>
      <c r="J2121" s="70">
        <f>IF(D2121&lt;Overview!$F$16,1,'='!G2121/Overview!$F$26)</f>
        <v>160.30680480664279</v>
      </c>
      <c r="K2121" s="71">
        <f>IF(D2121&lt;Overview!$F$17,'='!G2121/Overview!$F$26,Overview!$F$33)</f>
        <v>9.1428571428571423</v>
      </c>
      <c r="L2121" s="72">
        <f t="shared" si="203"/>
        <v>9.1428571428571423</v>
      </c>
      <c r="M2121" s="81">
        <f>MIN(1,Overview!$F$44*F2121*(G2121-Overview!$F$25)^2+0.2)</f>
        <v>1</v>
      </c>
      <c r="N2121" s="48">
        <f>L2121*F2121*Overview!$F$8</f>
        <v>0.12482270400293095</v>
      </c>
      <c r="O2121" s="48">
        <f>F2121*Overview!$F$6</f>
        <v>2.3686817229354781E-3</v>
      </c>
      <c r="P2121" s="122">
        <f>N2121*(H2121/G2121-(1+Overview!$F$35/'='!G2121)/(Overview!$F$37*Overview!$F$33))/('='!H2121+Overview!$F$36)</f>
        <v>1.214907391718895E-4</v>
      </c>
      <c r="Q2121" s="128">
        <f>(N2121/G2121-P2121)*H2121*Overview!$F$29*'='!G2121^3</f>
        <v>908.24412261273187</v>
      </c>
      <c r="R2121" s="57">
        <f t="shared" si="198"/>
        <v>0</v>
      </c>
      <c r="S2121" s="58">
        <f t="shared" si="199"/>
        <v>1.4996360001886988E-4</v>
      </c>
      <c r="T2121" s="58">
        <f>IF(D2121&lt;Overview!$F$18,(1-Overview!$F$9)*'='!Q2121-'='!D2121*'='!O2121,0)</f>
        <v>0</v>
      </c>
      <c r="U2121" s="54">
        <f>IF(D2121&gt;=Overview!$F$18,(1-Overview!$F$9)*'='!Q2121-Overview!$F$18*'='!O2121,0)</f>
        <v>76.962905713472935</v>
      </c>
      <c r="V2121" s="2"/>
      <c r="W2121" s="112">
        <f>G2121/Overview!$F$19</f>
        <v>5.4674253521828557</v>
      </c>
      <c r="X2121" s="60">
        <f>G2121^3*(1+H2121*Overview!$F$38)</f>
        <v>63.836607358808955</v>
      </c>
      <c r="Y2121" s="61">
        <f>G2121^3*Overview!$F$42*(1+Overview!$F$38*H2121)+I2121*Overview!$F$39/Overview!$F$40</f>
        <v>6.7691079142088038</v>
      </c>
    </row>
    <row r="2122" spans="1:25">
      <c r="A2122" s="34">
        <v>2119</v>
      </c>
      <c r="B2122">
        <v>1</v>
      </c>
      <c r="C2122">
        <v>24</v>
      </c>
      <c r="D2122" s="149">
        <f t="shared" si="200"/>
        <v>178.09744310451387</v>
      </c>
      <c r="E2122" s="125">
        <f>B2122/(B2122+Overview!$F$22)</f>
        <v>0.58823529411764708</v>
      </c>
      <c r="F2122" s="118">
        <f>EXP(Overview!$F$21/Overview!$F$5-Overview!$F$21/('='!C2122+273.15))</f>
        <v>1.2060497570954571</v>
      </c>
      <c r="G2122" s="77">
        <f t="shared" si="201"/>
        <v>3.703237154633467</v>
      </c>
      <c r="H2122" s="115">
        <f t="shared" si="202"/>
        <v>0.58823529411764708</v>
      </c>
      <c r="I2122" s="80">
        <f>IF((A2122-Overview!$F$43)/365=ROUND((A2122-Overview!$F$43)/365,0),I2121*0.05,I2121+U2121)</f>
        <v>23637.518912148596</v>
      </c>
      <c r="J2122" s="70">
        <f>IF(D2122&lt;Overview!$F$16,1,'='!G2122/Overview!$F$26)</f>
        <v>160.31329673737955</v>
      </c>
      <c r="K2122" s="71">
        <f>IF(D2122&lt;Overview!$F$17,'='!G2122/Overview!$F$26,Overview!$F$33)</f>
        <v>9.1428571428571423</v>
      </c>
      <c r="L2122" s="72">
        <f t="shared" si="203"/>
        <v>9.1428571428571423</v>
      </c>
      <c r="M2122" s="81">
        <f>MIN(1,Overview!$F$44*F2122*(G2122-Overview!$F$25)^2+0.2)</f>
        <v>1</v>
      </c>
      <c r="N2122" s="48">
        <f>L2122*F2122*Overview!$F$8</f>
        <v>0.12482270400293095</v>
      </c>
      <c r="O2122" s="48">
        <f>F2122*Overview!$F$6</f>
        <v>2.3686817229354781E-3</v>
      </c>
      <c r="P2122" s="122">
        <f>N2122*(H2122/G2122-(1+Overview!$F$35/'='!G2122)/(Overview!$F$37*Overview!$F$33))/('='!H2122+Overview!$F$36)</f>
        <v>1.2125627126144497E-4</v>
      </c>
      <c r="Q2122" s="128">
        <f>(N2122/G2122-P2122)*H2122*Overview!$F$29*'='!G2122^3</f>
        <v>908.32389449536811</v>
      </c>
      <c r="R2122" s="57">
        <f t="shared" si="198"/>
        <v>0</v>
      </c>
      <c r="S2122" s="58">
        <f t="shared" si="199"/>
        <v>1.4968024298923243E-4</v>
      </c>
      <c r="T2122" s="58">
        <f>IF(D2122&lt;Overview!$F$18,(1-Overview!$F$9)*'='!Q2122-'='!D2122*'='!O2122,0)</f>
        <v>0</v>
      </c>
      <c r="U2122" s="54">
        <f>IF(D2122&gt;=Overview!$F$18,(1-Overview!$F$9)*'='!Q2122-Overview!$F$18*'='!O2122,0)</f>
        <v>76.969702277873537</v>
      </c>
      <c r="V2122" s="2"/>
      <c r="W2122" s="112">
        <f>G2122/Overview!$F$19</f>
        <v>5.4676467660319901</v>
      </c>
      <c r="X2122" s="60">
        <f>G2122^3*(1+H2122*Overview!$F$38)</f>
        <v>63.844363229503543</v>
      </c>
      <c r="Y2122" s="61">
        <f>G2122^3*Overview!$F$42*(1+Overview!$F$38*H2122)+I2122*Overview!$F$39/Overview!$F$40</f>
        <v>6.773150330655958</v>
      </c>
    </row>
    <row r="2123" spans="1:25">
      <c r="A2123" s="34">
        <v>2120</v>
      </c>
      <c r="B2123">
        <v>1</v>
      </c>
      <c r="C2123">
        <v>24</v>
      </c>
      <c r="D2123" s="149">
        <f t="shared" si="200"/>
        <v>178.09744310451387</v>
      </c>
      <c r="E2123" s="125">
        <f>B2123/(B2123+Overview!$F$22)</f>
        <v>0.58823529411764708</v>
      </c>
      <c r="F2123" s="118">
        <f>EXP(Overview!$F$21/Overview!$F$5-Overview!$F$21/('='!C2123+273.15))</f>
        <v>1.2060497570954571</v>
      </c>
      <c r="G2123" s="77">
        <f t="shared" si="201"/>
        <v>3.7033868348764565</v>
      </c>
      <c r="H2123" s="115">
        <f t="shared" si="202"/>
        <v>0.58823529411764708</v>
      </c>
      <c r="I2123" s="80">
        <f>IF((A2123-Overview!$F$43)/365=ROUND((A2123-Overview!$F$43)/365,0),I2122*0.05,I2122+U2122)</f>
        <v>23714.488614426471</v>
      </c>
      <c r="J2123" s="70">
        <f>IF(D2123&lt;Overview!$F$16,1,'='!G2123/Overview!$F$26)</f>
        <v>160.3197764015782</v>
      </c>
      <c r="K2123" s="71">
        <f>IF(D2123&lt;Overview!$F$17,'='!G2123/Overview!$F$26,Overview!$F$33)</f>
        <v>9.1428571428571423</v>
      </c>
      <c r="L2123" s="72">
        <f t="shared" si="203"/>
        <v>9.1428571428571423</v>
      </c>
      <c r="M2123" s="81">
        <f>MIN(1,Overview!$F$44*F2123*(G2123-Overview!$F$25)^2+0.2)</f>
        <v>1</v>
      </c>
      <c r="N2123" s="48">
        <f>L2123*F2123*Overview!$F$8</f>
        <v>0.12482270400293095</v>
      </c>
      <c r="O2123" s="48">
        <f>F2123*Overview!$F$6</f>
        <v>2.3686817229354781E-3</v>
      </c>
      <c r="P2123" s="122">
        <f>N2123*(H2123/G2123-(1+Overview!$F$35/'='!G2123)/(Overview!$F$37*Overview!$F$33))/('='!H2123+Overview!$F$36)</f>
        <v>1.2102226531451081E-4</v>
      </c>
      <c r="Q2123" s="128">
        <f>(N2123/G2123-P2123)*H2123*Overview!$F$29*'='!G2123^3</f>
        <v>908.40351962199202</v>
      </c>
      <c r="R2123" s="57">
        <f t="shared" si="198"/>
        <v>0</v>
      </c>
      <c r="S2123" s="58">
        <f t="shared" si="199"/>
        <v>1.4939742136422832E-4</v>
      </c>
      <c r="T2123" s="58">
        <f>IF(D2123&lt;Overview!$F$18,(1-Overview!$F$9)*'='!Q2123-'='!D2123*'='!O2123,0)</f>
        <v>0</v>
      </c>
      <c r="U2123" s="54">
        <f>IF(D2123&gt;=Overview!$F$18,(1-Overview!$F$9)*'='!Q2123-Overview!$F$18*'='!O2123,0)</f>
        <v>76.9764863386619</v>
      </c>
      <c r="V2123" s="2"/>
      <c r="W2123" s="112">
        <f>G2123/Overview!$F$19</f>
        <v>5.4678677615184652</v>
      </c>
      <c r="X2123" s="60">
        <f>G2123^3*(1+H2123*Overview!$F$38)</f>
        <v>63.852105071837038</v>
      </c>
      <c r="Y2123" s="61">
        <f>G2123^3*Overview!$F$42*(1+Overview!$F$38*H2123)+I2123*Overview!$F$39/Overview!$F$40</f>
        <v>6.7771917798922292</v>
      </c>
    </row>
    <row r="2124" spans="1:25">
      <c r="A2124" s="34">
        <v>2121</v>
      </c>
      <c r="B2124">
        <v>1</v>
      </c>
      <c r="C2124">
        <v>24</v>
      </c>
      <c r="D2124" s="149">
        <f t="shared" si="200"/>
        <v>178.09744310451387</v>
      </c>
      <c r="E2124" s="125">
        <f>B2124/(B2124+Overview!$F$22)</f>
        <v>0.58823529411764708</v>
      </c>
      <c r="F2124" s="118">
        <f>EXP(Overview!$F$21/Overview!$F$5-Overview!$F$21/('='!C2124+273.15))</f>
        <v>1.2060497570954571</v>
      </c>
      <c r="G2124" s="77">
        <f t="shared" si="201"/>
        <v>3.7035362322978207</v>
      </c>
      <c r="H2124" s="115">
        <f t="shared" si="202"/>
        <v>0.58823529411764708</v>
      </c>
      <c r="I2124" s="80">
        <f>IF((A2124-Overview!$F$43)/365=ROUND((A2124-Overview!$F$43)/365,0),I2123*0.05,I2123+U2123)</f>
        <v>23791.465100765134</v>
      </c>
      <c r="J2124" s="70">
        <f>IF(D2124&lt;Overview!$F$16,1,'='!G2124/Overview!$F$26)</f>
        <v>160.3262438224165</v>
      </c>
      <c r="K2124" s="71">
        <f>IF(D2124&lt;Overview!$F$17,'='!G2124/Overview!$F$26,Overview!$F$33)</f>
        <v>9.1428571428571423</v>
      </c>
      <c r="L2124" s="72">
        <f t="shared" si="203"/>
        <v>9.1428571428571423</v>
      </c>
      <c r="M2124" s="81">
        <f>MIN(1,Overview!$F$44*F2124*(G2124-Overview!$F$25)^2+0.2)</f>
        <v>1</v>
      </c>
      <c r="N2124" s="48">
        <f>L2124*F2124*Overview!$F$8</f>
        <v>0.12482270400293095</v>
      </c>
      <c r="O2124" s="48">
        <f>F2124*Overview!$F$6</f>
        <v>2.3686817229354781E-3</v>
      </c>
      <c r="P2124" s="122">
        <f>N2124*(H2124/G2124-(1+Overview!$F$35/'='!G2124)/(Overview!$F$37*Overview!$F$33))/('='!H2124+Overview!$F$36)</f>
        <v>1.2078872038442779E-4</v>
      </c>
      <c r="Q2124" s="128">
        <f>(N2124/G2124-P2124)*H2124*Overview!$F$29*'='!G2124^3</f>
        <v>908.48299825495974</v>
      </c>
      <c r="R2124" s="57">
        <f t="shared" si="198"/>
        <v>0</v>
      </c>
      <c r="S2124" s="58">
        <f t="shared" si="199"/>
        <v>1.4911513413220622E-4</v>
      </c>
      <c r="T2124" s="58">
        <f>IF(D2124&lt;Overview!$F$18,(1-Overview!$F$9)*'='!Q2124-'='!D2124*'='!O2124,0)</f>
        <v>0</v>
      </c>
      <c r="U2124" s="54">
        <f>IF(D2124&gt;=Overview!$F$18,(1-Overview!$F$9)*'='!Q2124-Overview!$F$18*'='!O2124,0)</f>
        <v>76.983257918190745</v>
      </c>
      <c r="V2124" s="2"/>
      <c r="W2124" s="112">
        <f>G2124/Overview!$F$19</f>
        <v>5.4680883394327777</v>
      </c>
      <c r="X2124" s="60">
        <f>G2124^3*(1+H2124*Overview!$F$38)</f>
        <v>63.859832909976369</v>
      </c>
      <c r="Y2124" s="61">
        <f>G2124^3*Overview!$F$42*(1+Overview!$F$38*H2124)+I2124*Overview!$F$39/Overview!$F$40</f>
        <v>6.7812322635493043</v>
      </c>
    </row>
    <row r="2125" spans="1:25">
      <c r="A2125" s="34">
        <v>2122</v>
      </c>
      <c r="B2125">
        <v>1</v>
      </c>
      <c r="C2125">
        <v>24</v>
      </c>
      <c r="D2125" s="149">
        <f t="shared" si="200"/>
        <v>178.09744310451387</v>
      </c>
      <c r="E2125" s="125">
        <f>B2125/(B2125+Overview!$F$22)</f>
        <v>0.58823529411764708</v>
      </c>
      <c r="F2125" s="118">
        <f>EXP(Overview!$F$21/Overview!$F$5-Overview!$F$21/('='!C2125+273.15))</f>
        <v>1.2060497570954571</v>
      </c>
      <c r="G2125" s="77">
        <f t="shared" si="201"/>
        <v>3.7036853474319531</v>
      </c>
      <c r="H2125" s="115">
        <f t="shared" si="202"/>
        <v>0.58823529411764708</v>
      </c>
      <c r="I2125" s="80">
        <f>IF((A2125-Overview!$F$43)/365=ROUND((A2125-Overview!$F$43)/365,0),I2124*0.05,I2124+U2124)</f>
        <v>23868.448358683323</v>
      </c>
      <c r="J2125" s="70">
        <f>IF(D2125&lt;Overview!$F$16,1,'='!G2125/Overview!$F$26)</f>
        <v>160.33269902302828</v>
      </c>
      <c r="K2125" s="71">
        <f>IF(D2125&lt;Overview!$F$17,'='!G2125/Overview!$F$26,Overview!$F$33)</f>
        <v>9.1428571428571423</v>
      </c>
      <c r="L2125" s="72">
        <f t="shared" si="203"/>
        <v>9.1428571428571423</v>
      </c>
      <c r="M2125" s="81">
        <f>MIN(1,Overview!$F$44*F2125*(G2125-Overview!$F$25)^2+0.2)</f>
        <v>1</v>
      </c>
      <c r="N2125" s="48">
        <f>L2125*F2125*Overview!$F$8</f>
        <v>0.12482270400293095</v>
      </c>
      <c r="O2125" s="48">
        <f>F2125*Overview!$F$6</f>
        <v>2.3686817229354781E-3</v>
      </c>
      <c r="P2125" s="122">
        <f>N2125*(H2125/G2125-(1+Overview!$F$35/'='!G2125)/(Overview!$F$37*Overview!$F$33))/('='!H2125+Overview!$F$36)</f>
        <v>1.2055563552661981E-4</v>
      </c>
      <c r="Q2125" s="128">
        <f>(N2125/G2125-P2125)*H2125*Overview!$F$29*'='!G2125^3</f>
        <v>908.56233065618721</v>
      </c>
      <c r="R2125" s="57">
        <f t="shared" si="198"/>
        <v>0</v>
      </c>
      <c r="S2125" s="58">
        <f t="shared" si="199"/>
        <v>1.488333802834296E-4</v>
      </c>
      <c r="T2125" s="58">
        <f>IF(D2125&lt;Overview!$F$18,(1-Overview!$F$9)*'='!Q2125-'='!D2125*'='!O2125,0)</f>
        <v>0</v>
      </c>
      <c r="U2125" s="54">
        <f>IF(D2125&gt;=Overview!$F$18,(1-Overview!$F$9)*'='!Q2125-Overview!$F$18*'='!O2125,0)</f>
        <v>76.990017038775335</v>
      </c>
      <c r="V2125" s="2"/>
      <c r="W2125" s="112">
        <f>G2125/Overview!$F$19</f>
        <v>5.4683085005639347</v>
      </c>
      <c r="X2125" s="60">
        <f>G2125^3*(1+H2125*Overview!$F$38)</f>
        <v>63.867546768051554</v>
      </c>
      <c r="Y2125" s="61">
        <f>G2125^3*Overview!$F$42*(1+Overview!$F$38*H2125)+I2125*Overview!$F$39/Overview!$F$40</f>
        <v>6.7852717832565146</v>
      </c>
    </row>
    <row r="2126" spans="1:25">
      <c r="A2126" s="34">
        <v>2123</v>
      </c>
      <c r="B2126">
        <v>1</v>
      </c>
      <c r="C2126">
        <v>24</v>
      </c>
      <c r="D2126" s="149">
        <f t="shared" si="200"/>
        <v>178.09744310451387</v>
      </c>
      <c r="E2126" s="125">
        <f>B2126/(B2126+Overview!$F$22)</f>
        <v>0.58823529411764708</v>
      </c>
      <c r="F2126" s="118">
        <f>EXP(Overview!$F$21/Overview!$F$5-Overview!$F$21/('='!C2126+273.15))</f>
        <v>1.2060497570954571</v>
      </c>
      <c r="G2126" s="77">
        <f t="shared" si="201"/>
        <v>3.7038341808122364</v>
      </c>
      <c r="H2126" s="115">
        <f t="shared" si="202"/>
        <v>0.58823529411764708</v>
      </c>
      <c r="I2126" s="80">
        <f>IF((A2126-Overview!$F$43)/365=ROUND((A2126-Overview!$F$43)/365,0),I2125*0.05,I2125+U2125)</f>
        <v>23945.438375722097</v>
      </c>
      <c r="J2126" s="70">
        <f>IF(D2126&lt;Overview!$F$16,1,'='!G2126/Overview!$F$26)</f>
        <v>160.33914202650374</v>
      </c>
      <c r="K2126" s="71">
        <f>IF(D2126&lt;Overview!$F$17,'='!G2126/Overview!$F$26,Overview!$F$33)</f>
        <v>9.1428571428571423</v>
      </c>
      <c r="L2126" s="72">
        <f t="shared" si="203"/>
        <v>9.1428571428571423</v>
      </c>
      <c r="M2126" s="81">
        <f>MIN(1,Overview!$F$44*F2126*(G2126-Overview!$F$25)^2+0.2)</f>
        <v>1</v>
      </c>
      <c r="N2126" s="48">
        <f>L2126*F2126*Overview!$F$8</f>
        <v>0.12482270400293095</v>
      </c>
      <c r="O2126" s="48">
        <f>F2126*Overview!$F$6</f>
        <v>2.3686817229354781E-3</v>
      </c>
      <c r="P2126" s="122">
        <f>N2126*(H2126/G2126-(1+Overview!$F$35/'='!G2126)/(Overview!$F$37*Overview!$F$33))/('='!H2126+Overview!$F$36)</f>
        <v>1.2032300979858463E-4</v>
      </c>
      <c r="Q2126" s="128">
        <f>(N2126/G2126-P2126)*H2126*Overview!$F$29*'='!G2126^3</f>
        <v>908.64151708715053</v>
      </c>
      <c r="R2126" s="57">
        <f t="shared" si="198"/>
        <v>0</v>
      </c>
      <c r="S2126" s="58">
        <f t="shared" si="199"/>
        <v>1.4855215881006781E-4</v>
      </c>
      <c r="T2126" s="58">
        <f>IF(D2126&lt;Overview!$F$18,(1-Overview!$F$9)*'='!Q2126-'='!D2126*'='!O2126,0)</f>
        <v>0</v>
      </c>
      <c r="U2126" s="54">
        <f>IF(D2126&gt;=Overview!$F$18,(1-Overview!$F$9)*'='!Q2126-Overview!$F$18*'='!O2126,0)</f>
        <v>76.996763722693402</v>
      </c>
      <c r="V2126" s="2"/>
      <c r="W2126" s="112">
        <f>G2126/Overview!$F$19</f>
        <v>5.4685282456994484</v>
      </c>
      <c r="X2126" s="60">
        <f>G2126^3*(1+H2126*Overview!$F$38)</f>
        <v>63.875246670155597</v>
      </c>
      <c r="Y2126" s="61">
        <f>G2126^3*Overview!$F$42*(1+Overview!$F$38*H2126)+I2126*Overview!$F$39/Overview!$F$40</f>
        <v>6.7893103406408368</v>
      </c>
    </row>
    <row r="2127" spans="1:25">
      <c r="A2127" s="34">
        <v>2124</v>
      </c>
      <c r="B2127">
        <v>1</v>
      </c>
      <c r="C2127">
        <v>24</v>
      </c>
      <c r="D2127" s="149">
        <f t="shared" si="200"/>
        <v>178.09744310451387</v>
      </c>
      <c r="E2127" s="125">
        <f>B2127/(B2127+Overview!$F$22)</f>
        <v>0.58823529411764708</v>
      </c>
      <c r="F2127" s="118">
        <f>EXP(Overview!$F$21/Overview!$F$5-Overview!$F$21/('='!C2127+273.15))</f>
        <v>1.2060497570954571</v>
      </c>
      <c r="G2127" s="77">
        <f t="shared" si="201"/>
        <v>3.7039827329710464</v>
      </c>
      <c r="H2127" s="115">
        <f t="shared" si="202"/>
        <v>0.58823529411764708</v>
      </c>
      <c r="I2127" s="80">
        <f>IF((A2127-Overview!$F$43)/365=ROUND((A2127-Overview!$F$43)/365,0),I2126*0.05,I2126+U2126)</f>
        <v>24022.435139444791</v>
      </c>
      <c r="J2127" s="70">
        <f>IF(D2127&lt;Overview!$F$16,1,'='!G2127/Overview!$F$26)</f>
        <v>160.34557285588946</v>
      </c>
      <c r="K2127" s="71">
        <f>IF(D2127&lt;Overview!$F$17,'='!G2127/Overview!$F$26,Overview!$F$33)</f>
        <v>9.1428571428571423</v>
      </c>
      <c r="L2127" s="72">
        <f t="shared" si="203"/>
        <v>9.1428571428571423</v>
      </c>
      <c r="M2127" s="81">
        <f>MIN(1,Overview!$F$44*F2127*(G2127-Overview!$F$25)^2+0.2)</f>
        <v>1</v>
      </c>
      <c r="N2127" s="48">
        <f>L2127*F2127*Overview!$F$8</f>
        <v>0.12482270400293095</v>
      </c>
      <c r="O2127" s="48">
        <f>F2127*Overview!$F$6</f>
        <v>2.3686817229354781E-3</v>
      </c>
      <c r="P2127" s="122">
        <f>N2127*(H2127/G2127-(1+Overview!$F$35/'='!G2127)/(Overview!$F$37*Overview!$F$33))/('='!H2127+Overview!$F$36)</f>
        <v>1.200908422598899E-4</v>
      </c>
      <c r="Q2127" s="128">
        <f>(N2127/G2127-P2127)*H2127*Overview!$F$29*'='!G2127^3</f>
        <v>908.72055780888888</v>
      </c>
      <c r="R2127" s="57">
        <f t="shared" si="198"/>
        <v>0</v>
      </c>
      <c r="S2127" s="58">
        <f t="shared" si="199"/>
        <v>1.4827146870619395E-4</v>
      </c>
      <c r="T2127" s="58">
        <f>IF(D2127&lt;Overview!$F$18,(1-Overview!$F$9)*'='!Q2127-'='!D2127*'='!O2127,0)</f>
        <v>0</v>
      </c>
      <c r="U2127" s="54">
        <f>IF(D2127&gt;=Overview!$F$18,(1-Overview!$F$9)*'='!Q2127-Overview!$F$18*'='!O2127,0)</f>
        <v>77.003497992185515</v>
      </c>
      <c r="V2127" s="2"/>
      <c r="W2127" s="112">
        <f>G2127/Overview!$F$19</f>
        <v>5.4687475756253452</v>
      </c>
      <c r="X2127" s="60">
        <f>G2127^3*(1+H2127*Overview!$F$38)</f>
        <v>63.882932640344684</v>
      </c>
      <c r="Y2127" s="61">
        <f>G2127^3*Overview!$F$42*(1+Overview!$F$38*H2127)+I2127*Overview!$F$39/Overview!$F$40</f>
        <v>6.7933479373268959</v>
      </c>
    </row>
    <row r="2128" spans="1:25">
      <c r="A2128" s="34">
        <v>2125</v>
      </c>
      <c r="B2128">
        <v>1</v>
      </c>
      <c r="C2128">
        <v>24</v>
      </c>
      <c r="D2128" s="149">
        <f t="shared" si="200"/>
        <v>178.09744310451387</v>
      </c>
      <c r="E2128" s="125">
        <f>B2128/(B2128+Overview!$F$22)</f>
        <v>0.58823529411764708</v>
      </c>
      <c r="F2128" s="118">
        <f>EXP(Overview!$F$21/Overview!$F$5-Overview!$F$21/('='!C2128+273.15))</f>
        <v>1.2060497570954571</v>
      </c>
      <c r="G2128" s="77">
        <f t="shared" si="201"/>
        <v>3.7041310044397524</v>
      </c>
      <c r="H2128" s="115">
        <f t="shared" si="202"/>
        <v>0.58823529411764708</v>
      </c>
      <c r="I2128" s="80">
        <f>IF((A2128-Overview!$F$43)/365=ROUND((A2128-Overview!$F$43)/365,0),I2127*0.05,I2127+U2127)</f>
        <v>24099.438637436975</v>
      </c>
      <c r="J2128" s="70">
        <f>IF(D2128&lt;Overview!$F$16,1,'='!G2128/Overview!$F$26)</f>
        <v>160.35199153418841</v>
      </c>
      <c r="K2128" s="71">
        <f>IF(D2128&lt;Overview!$F$17,'='!G2128/Overview!$F$26,Overview!$F$33)</f>
        <v>9.1428571428571423</v>
      </c>
      <c r="L2128" s="72">
        <f t="shared" si="203"/>
        <v>9.1428571428571423</v>
      </c>
      <c r="M2128" s="81">
        <f>MIN(1,Overview!$F$44*F2128*(G2128-Overview!$F$25)^2+0.2)</f>
        <v>1</v>
      </c>
      <c r="N2128" s="48">
        <f>L2128*F2128*Overview!$F$8</f>
        <v>0.12482270400293095</v>
      </c>
      <c r="O2128" s="48">
        <f>F2128*Overview!$F$6</f>
        <v>2.3686817229354781E-3</v>
      </c>
      <c r="P2128" s="122">
        <f>N2128*(H2128/G2128-(1+Overview!$F$35/'='!G2128)/(Overview!$F$37*Overview!$F$33))/('='!H2128+Overview!$F$36)</f>
        <v>1.1985913197216917E-4</v>
      </c>
      <c r="Q2128" s="128">
        <f>(N2128/G2128-P2128)*H2128*Overview!$F$29*'='!G2128^3</f>
        <v>908.79945308200263</v>
      </c>
      <c r="R2128" s="57">
        <f t="shared" si="198"/>
        <v>0</v>
      </c>
      <c r="S2128" s="58">
        <f t="shared" si="199"/>
        <v>1.4799130896778261E-4</v>
      </c>
      <c r="T2128" s="58">
        <f>IF(D2128&lt;Overview!$F$18,(1-Overview!$F$9)*'='!Q2128-'='!D2128*'='!O2128,0)</f>
        <v>0</v>
      </c>
      <c r="U2128" s="54">
        <f>IF(D2128&gt;=Overview!$F$18,(1-Overview!$F$9)*'='!Q2128-Overview!$F$18*'='!O2128,0)</f>
        <v>77.010219869454801</v>
      </c>
      <c r="V2128" s="2"/>
      <c r="W2128" s="112">
        <f>G2128/Overview!$F$19</f>
        <v>5.4689664911261664</v>
      </c>
      <c r="X2128" s="60">
        <f>G2128^3*(1+H2128*Overview!$F$38)</f>
        <v>63.890604702638107</v>
      </c>
      <c r="Y2128" s="61">
        <f>G2128^3*Overview!$F$42*(1+Overview!$F$38*H2128)+I2128*Overview!$F$39/Overview!$F$40</f>
        <v>6.7973845749369639</v>
      </c>
    </row>
    <row r="2129" spans="1:25">
      <c r="A2129" s="34">
        <v>2126</v>
      </c>
      <c r="B2129">
        <v>1</v>
      </c>
      <c r="C2129">
        <v>24</v>
      </c>
      <c r="D2129" s="149">
        <f t="shared" si="200"/>
        <v>178.09744310451387</v>
      </c>
      <c r="E2129" s="125">
        <f>B2129/(B2129+Overview!$F$22)</f>
        <v>0.58823529411764708</v>
      </c>
      <c r="F2129" s="118">
        <f>EXP(Overview!$F$21/Overview!$F$5-Overview!$F$21/('='!C2129+273.15))</f>
        <v>1.2060497570954571</v>
      </c>
      <c r="G2129" s="77">
        <f t="shared" si="201"/>
        <v>3.7042789957487203</v>
      </c>
      <c r="H2129" s="115">
        <f t="shared" si="202"/>
        <v>0.58823529411764708</v>
      </c>
      <c r="I2129" s="80">
        <f>IF((A2129-Overview!$F$43)/365=ROUND((A2129-Overview!$F$43)/365,0),I2128*0.05,I2128+U2128)</f>
        <v>24176.44885730643</v>
      </c>
      <c r="J2129" s="70">
        <f>IF(D2129&lt;Overview!$F$16,1,'='!G2129/Overview!$F$26)</f>
        <v>160.3583980843602</v>
      </c>
      <c r="K2129" s="71">
        <f>IF(D2129&lt;Overview!$F$17,'='!G2129/Overview!$F$26,Overview!$F$33)</f>
        <v>9.1428571428571423</v>
      </c>
      <c r="L2129" s="72">
        <f t="shared" si="203"/>
        <v>9.1428571428571423</v>
      </c>
      <c r="M2129" s="81">
        <f>MIN(1,Overview!$F$44*F2129*(G2129-Overview!$F$25)^2+0.2)</f>
        <v>1</v>
      </c>
      <c r="N2129" s="48">
        <f>L2129*F2129*Overview!$F$8</f>
        <v>0.12482270400293095</v>
      </c>
      <c r="O2129" s="48">
        <f>F2129*Overview!$F$6</f>
        <v>2.3686817229354781E-3</v>
      </c>
      <c r="P2129" s="122">
        <f>N2129*(H2129/G2129-(1+Overview!$F$35/'='!G2129)/(Overview!$F$37*Overview!$F$33))/('='!H2129+Overview!$F$36)</f>
        <v>1.1962787799911572E-4</v>
      </c>
      <c r="Q2129" s="128">
        <f>(N2129/G2129-P2129)*H2129*Overview!$F$29*'='!G2129^3</f>
        <v>908.87820316665523</v>
      </c>
      <c r="R2129" s="57">
        <f t="shared" si="198"/>
        <v>0</v>
      </c>
      <c r="S2129" s="58">
        <f t="shared" si="199"/>
        <v>1.4771167859270495E-4</v>
      </c>
      <c r="T2129" s="58">
        <f>IF(D2129&lt;Overview!$F$18,(1-Overview!$F$9)*'='!Q2129-'='!D2129*'='!O2129,0)</f>
        <v>0</v>
      </c>
      <c r="U2129" s="54">
        <f>IF(D2129&gt;=Overview!$F$18,(1-Overview!$F$9)*'='!Q2129-Overview!$F$18*'='!O2129,0)</f>
        <v>77.016929376667207</v>
      </c>
      <c r="V2129" s="2"/>
      <c r="W2129" s="112">
        <f>G2129/Overview!$F$19</f>
        <v>5.4691849929849701</v>
      </c>
      <c r="X2129" s="60">
        <f>G2129^3*(1+H2129*Overview!$F$38)</f>
        <v>63.898262881018333</v>
      </c>
      <c r="Y2129" s="61">
        <f>G2129^3*Overview!$F$42*(1+Overview!$F$38*H2129)+I2129*Overview!$F$39/Overview!$F$40</f>
        <v>6.8014202550909655</v>
      </c>
    </row>
    <row r="2130" spans="1:25">
      <c r="A2130" s="34">
        <v>2127</v>
      </c>
      <c r="B2130">
        <v>1</v>
      </c>
      <c r="C2130">
        <v>24</v>
      </c>
      <c r="D2130" s="149">
        <f t="shared" si="200"/>
        <v>178.09744310451387</v>
      </c>
      <c r="E2130" s="125">
        <f>B2130/(B2130+Overview!$F$22)</f>
        <v>0.58823529411764708</v>
      </c>
      <c r="F2130" s="118">
        <f>EXP(Overview!$F$21/Overview!$F$5-Overview!$F$21/('='!C2130+273.15))</f>
        <v>1.2060497570954571</v>
      </c>
      <c r="G2130" s="77">
        <f t="shared" si="201"/>
        <v>3.7044267074273129</v>
      </c>
      <c r="H2130" s="115">
        <f t="shared" si="202"/>
        <v>0.58823529411764708</v>
      </c>
      <c r="I2130" s="80">
        <f>IF((A2130-Overview!$F$43)/365=ROUND((A2130-Overview!$F$43)/365,0),I2129*0.05,I2129+U2129)</f>
        <v>24253.465786683097</v>
      </c>
      <c r="J2130" s="70">
        <f>IF(D2130&lt;Overview!$F$16,1,'='!G2130/Overview!$F$26)</f>
        <v>160.36479252932091</v>
      </c>
      <c r="K2130" s="71">
        <f>IF(D2130&lt;Overview!$F$17,'='!G2130/Overview!$F$26,Overview!$F$33)</f>
        <v>9.1428571428571423</v>
      </c>
      <c r="L2130" s="72">
        <f t="shared" si="203"/>
        <v>9.1428571428571423</v>
      </c>
      <c r="M2130" s="81">
        <f>MIN(1,Overview!$F$44*F2130*(G2130-Overview!$F$25)^2+0.2)</f>
        <v>1</v>
      </c>
      <c r="N2130" s="48">
        <f>L2130*F2130*Overview!$F$8</f>
        <v>0.12482270400293095</v>
      </c>
      <c r="O2130" s="48">
        <f>F2130*Overview!$F$6</f>
        <v>2.3686817229354781E-3</v>
      </c>
      <c r="P2130" s="122">
        <f>N2130*(H2130/G2130-(1+Overview!$F$35/'='!G2130)/(Overview!$F$37*Overview!$F$33))/('='!H2130+Overview!$F$36)</f>
        <v>1.1939707940647859E-4</v>
      </c>
      <c r="Q2130" s="128">
        <f>(N2130/G2130-P2130)*H2130*Overview!$F$29*'='!G2130^3</f>
        <v>908.95680832257381</v>
      </c>
      <c r="R2130" s="57">
        <f t="shared" si="198"/>
        <v>0</v>
      </c>
      <c r="S2130" s="58">
        <f t="shared" si="199"/>
        <v>1.474325765807263E-4</v>
      </c>
      <c r="T2130" s="58">
        <f>IF(D2130&lt;Overview!$F$18,(1-Overview!$F$9)*'='!Q2130-'='!D2130*'='!O2130,0)</f>
        <v>0</v>
      </c>
      <c r="U2130" s="54">
        <f>IF(D2130&gt;=Overview!$F$18,(1-Overview!$F$9)*'='!Q2130-Overview!$F$18*'='!O2130,0)</f>
        <v>77.023626535951465</v>
      </c>
      <c r="V2130" s="2"/>
      <c r="W2130" s="112">
        <f>G2130/Overview!$F$19</f>
        <v>5.4694030819833355</v>
      </c>
      <c r="X2130" s="60">
        <f>G2130^3*(1+H2130*Overview!$F$38)</f>
        <v>63.905907199431041</v>
      </c>
      <c r="Y2130" s="61">
        <f>G2130^3*Overview!$F$42*(1+Overview!$F$38*H2130)+I2130*Overview!$F$39/Overview!$F$40</f>
        <v>6.8054549794064778</v>
      </c>
    </row>
    <row r="2131" spans="1:25">
      <c r="A2131" s="34">
        <v>2128</v>
      </c>
      <c r="B2131">
        <v>1</v>
      </c>
      <c r="C2131">
        <v>24</v>
      </c>
      <c r="D2131" s="149">
        <f t="shared" si="200"/>
        <v>178.09744310451387</v>
      </c>
      <c r="E2131" s="125">
        <f>B2131/(B2131+Overview!$F$22)</f>
        <v>0.58823529411764708</v>
      </c>
      <c r="F2131" s="118">
        <f>EXP(Overview!$F$21/Overview!$F$5-Overview!$F$21/('='!C2131+273.15))</f>
        <v>1.2060497570954571</v>
      </c>
      <c r="G2131" s="77">
        <f t="shared" si="201"/>
        <v>3.7045741400038938</v>
      </c>
      <c r="H2131" s="115">
        <f t="shared" si="202"/>
        <v>0.58823529411764708</v>
      </c>
      <c r="I2131" s="80">
        <f>IF((A2131-Overview!$F$43)/365=ROUND((A2131-Overview!$F$43)/365,0),I2130*0.05,I2130+U2130)</f>
        <v>24330.489413219049</v>
      </c>
      <c r="J2131" s="70">
        <f>IF(D2131&lt;Overview!$F$16,1,'='!G2131/Overview!$F$26)</f>
        <v>160.37117489194347</v>
      </c>
      <c r="K2131" s="71">
        <f>IF(D2131&lt;Overview!$F$17,'='!G2131/Overview!$F$26,Overview!$F$33)</f>
        <v>9.1428571428571423</v>
      </c>
      <c r="L2131" s="72">
        <f t="shared" si="203"/>
        <v>9.1428571428571423</v>
      </c>
      <c r="M2131" s="81">
        <f>MIN(1,Overview!$F$44*F2131*(G2131-Overview!$F$25)^2+0.2)</f>
        <v>1</v>
      </c>
      <c r="N2131" s="48">
        <f>L2131*F2131*Overview!$F$8</f>
        <v>0.12482270400293095</v>
      </c>
      <c r="O2131" s="48">
        <f>F2131*Overview!$F$6</f>
        <v>2.3686817229354781E-3</v>
      </c>
      <c r="P2131" s="122">
        <f>N2131*(H2131/G2131-(1+Overview!$F$35/'='!G2131)/(Overview!$F$37*Overview!$F$33))/('='!H2131+Overview!$F$36)</f>
        <v>1.1916673526205749E-4</v>
      </c>
      <c r="Q2131" s="128">
        <f>(N2131/G2131-P2131)*H2131*Overview!$F$29*'='!G2131^3</f>
        <v>909.03526880904928</v>
      </c>
      <c r="R2131" s="57">
        <f t="shared" si="198"/>
        <v>0</v>
      </c>
      <c r="S2131" s="58">
        <f t="shared" si="199"/>
        <v>1.4715400193350276E-4</v>
      </c>
      <c r="T2131" s="58">
        <f>IF(D2131&lt;Overview!$F$18,(1-Overview!$F$9)*'='!Q2131-'='!D2131*'='!O2131,0)</f>
        <v>0</v>
      </c>
      <c r="U2131" s="54">
        <f>IF(D2131&gt;=Overview!$F$18,(1-Overview!$F$9)*'='!Q2131-Overview!$F$18*'='!O2131,0)</f>
        <v>77.030311369399172</v>
      </c>
      <c r="V2131" s="2"/>
      <c r="W2131" s="112">
        <f>G2131/Overview!$F$19</f>
        <v>5.4696207589013639</v>
      </c>
      <c r="X2131" s="60">
        <f>G2131^3*(1+H2131*Overview!$F$38)</f>
        <v>63.913537681785193</v>
      </c>
      <c r="Y2131" s="61">
        <f>G2131^3*Overview!$F$42*(1+Overview!$F$38*H2131)+I2131*Overview!$F$39/Overview!$F$40</f>
        <v>6.8094887494987315</v>
      </c>
    </row>
    <row r="2132" spans="1:25">
      <c r="A2132" s="34">
        <v>2129</v>
      </c>
      <c r="B2132">
        <v>1</v>
      </c>
      <c r="C2132">
        <v>24</v>
      </c>
      <c r="D2132" s="149">
        <f t="shared" si="200"/>
        <v>178.09744310451387</v>
      </c>
      <c r="E2132" s="125">
        <f>B2132/(B2132+Overview!$F$22)</f>
        <v>0.58823529411764708</v>
      </c>
      <c r="F2132" s="118">
        <f>EXP(Overview!$F$21/Overview!$F$5-Overview!$F$21/('='!C2132+273.15))</f>
        <v>1.2060497570954571</v>
      </c>
      <c r="G2132" s="77">
        <f t="shared" si="201"/>
        <v>3.7047212940058274</v>
      </c>
      <c r="H2132" s="115">
        <f t="shared" si="202"/>
        <v>0.58823529411764708</v>
      </c>
      <c r="I2132" s="80">
        <f>IF((A2132-Overview!$F$43)/365=ROUND((A2132-Overview!$F$43)/365,0),I2131*0.05,I2131+U2131)</f>
        <v>24407.519724588448</v>
      </c>
      <c r="J2132" s="70">
        <f>IF(D2132&lt;Overview!$F$16,1,'='!G2132/Overview!$F$26)</f>
        <v>160.37754519505748</v>
      </c>
      <c r="K2132" s="71">
        <f>IF(D2132&lt;Overview!$F$17,'='!G2132/Overview!$F$26,Overview!$F$33)</f>
        <v>9.1428571428571423</v>
      </c>
      <c r="L2132" s="72">
        <f t="shared" si="203"/>
        <v>9.1428571428571423</v>
      </c>
      <c r="M2132" s="81">
        <f>MIN(1,Overview!$F$44*F2132*(G2132-Overview!$F$25)^2+0.2)</f>
        <v>1</v>
      </c>
      <c r="N2132" s="48">
        <f>L2132*F2132*Overview!$F$8</f>
        <v>0.12482270400293095</v>
      </c>
      <c r="O2132" s="48">
        <f>F2132*Overview!$F$6</f>
        <v>2.3686817229354781E-3</v>
      </c>
      <c r="P2132" s="122">
        <f>N2132*(H2132/G2132-(1+Overview!$F$35/'='!G2132)/(Overview!$F$37*Overview!$F$33))/('='!H2132+Overview!$F$36)</f>
        <v>1.1893684463569468E-4</v>
      </c>
      <c r="Q2132" s="128">
        <f>(N2132/G2132-P2132)*H2132*Overview!$F$29*'='!G2132^3</f>
        <v>909.11358488493704</v>
      </c>
      <c r="R2132" s="57">
        <f t="shared" si="198"/>
        <v>0</v>
      </c>
      <c r="S2132" s="58">
        <f t="shared" si="199"/>
        <v>1.4687595365457361E-4</v>
      </c>
      <c r="T2132" s="58">
        <f>IF(D2132&lt;Overview!$F$18,(1-Overview!$F$9)*'='!Q2132-'='!D2132*'='!O2132,0)</f>
        <v>0</v>
      </c>
      <c r="U2132" s="54">
        <f>IF(D2132&gt;=Overview!$F$18,(1-Overview!$F$9)*'='!Q2132-Overview!$F$18*'='!O2132,0)</f>
        <v>77.036983899064808</v>
      </c>
      <c r="V2132" s="2"/>
      <c r="W2132" s="112">
        <f>G2132/Overview!$F$19</f>
        <v>5.4698380245176841</v>
      </c>
      <c r="X2132" s="60">
        <f>G2132^3*(1+H2132*Overview!$F$38)</f>
        <v>63.921154351953014</v>
      </c>
      <c r="Y2132" s="61">
        <f>G2132^3*Overview!$F$42*(1+Overview!$F$38*H2132)+I2132*Overview!$F$39/Overview!$F$40</f>
        <v>6.8135215669806133</v>
      </c>
    </row>
    <row r="2133" spans="1:25">
      <c r="A2133" s="34">
        <v>2130</v>
      </c>
      <c r="B2133">
        <v>1</v>
      </c>
      <c r="C2133">
        <v>24</v>
      </c>
      <c r="D2133" s="149">
        <f t="shared" si="200"/>
        <v>178.09744310451387</v>
      </c>
      <c r="E2133" s="125">
        <f>B2133/(B2133+Overview!$F$22)</f>
        <v>0.58823529411764708</v>
      </c>
      <c r="F2133" s="118">
        <f>EXP(Overview!$F$21/Overview!$F$5-Overview!$F$21/('='!C2133+273.15))</f>
        <v>1.2060497570954571</v>
      </c>
      <c r="G2133" s="77">
        <f t="shared" si="201"/>
        <v>3.7048681699594819</v>
      </c>
      <c r="H2133" s="115">
        <f t="shared" si="202"/>
        <v>0.58823529411764708</v>
      </c>
      <c r="I2133" s="80">
        <f>IF((A2133-Overview!$F$43)/365=ROUND((A2133-Overview!$F$43)/365,0),I2132*0.05,I2132+U2132)</f>
        <v>24484.556708487515</v>
      </c>
      <c r="J2133" s="70">
        <f>IF(D2133&lt;Overview!$F$16,1,'='!G2133/Overview!$F$26)</f>
        <v>160.38390346144945</v>
      </c>
      <c r="K2133" s="71">
        <f>IF(D2133&lt;Overview!$F$17,'='!G2133/Overview!$F$26,Overview!$F$33)</f>
        <v>9.1428571428571423</v>
      </c>
      <c r="L2133" s="72">
        <f t="shared" si="203"/>
        <v>9.1428571428571423</v>
      </c>
      <c r="M2133" s="81">
        <f>MIN(1,Overview!$F$44*F2133*(G2133-Overview!$F$25)^2+0.2)</f>
        <v>1</v>
      </c>
      <c r="N2133" s="48">
        <f>L2133*F2133*Overview!$F$8</f>
        <v>0.12482270400293095</v>
      </c>
      <c r="O2133" s="48">
        <f>F2133*Overview!$F$6</f>
        <v>2.3686817229354781E-3</v>
      </c>
      <c r="P2133" s="122">
        <f>N2133*(H2133/G2133-(1+Overview!$F$35/'='!G2133)/(Overview!$F$37*Overview!$F$33))/('='!H2133+Overview!$F$36)</f>
        <v>1.1870740659927702E-4</v>
      </c>
      <c r="Q2133" s="128">
        <f>(N2133/G2133-P2133)*H2133*Overview!$F$29*'='!G2133^3</f>
        <v>909.19175680865828</v>
      </c>
      <c r="R2133" s="57">
        <f t="shared" si="198"/>
        <v>0</v>
      </c>
      <c r="S2133" s="58">
        <f t="shared" si="199"/>
        <v>1.4659843074936652E-4</v>
      </c>
      <c r="T2133" s="58">
        <f>IF(D2133&lt;Overview!$F$18,(1-Overview!$F$9)*'='!Q2133-'='!D2133*'='!O2133,0)</f>
        <v>0</v>
      </c>
      <c r="U2133" s="54">
        <f>IF(D2133&gt;=Overview!$F$18,(1-Overview!$F$9)*'='!Q2133-Overview!$F$18*'='!O2133,0)</f>
        <v>77.04364414696586</v>
      </c>
      <c r="V2133" s="2"/>
      <c r="W2133" s="112">
        <f>G2133/Overview!$F$19</f>
        <v>5.4700548796094521</v>
      </c>
      <c r="X2133" s="60">
        <f>G2133^3*(1+H2133*Overview!$F$38)</f>
        <v>63.928757233770064</v>
      </c>
      <c r="Y2133" s="61">
        <f>G2133^3*Overview!$F$42*(1+Overview!$F$38*H2133)+I2133*Overview!$F$39/Overview!$F$40</f>
        <v>6.8175534334626722</v>
      </c>
    </row>
    <row r="2134" spans="1:25">
      <c r="A2134" s="34">
        <v>2131</v>
      </c>
      <c r="B2134">
        <v>1</v>
      </c>
      <c r="C2134">
        <v>24</v>
      </c>
      <c r="D2134" s="149">
        <f t="shared" si="200"/>
        <v>178.09744310451387</v>
      </c>
      <c r="E2134" s="125">
        <f>B2134/(B2134+Overview!$F$22)</f>
        <v>0.58823529411764708</v>
      </c>
      <c r="F2134" s="118">
        <f>EXP(Overview!$F$21/Overview!$F$5-Overview!$F$21/('='!C2134+273.15))</f>
        <v>1.2060497570954571</v>
      </c>
      <c r="G2134" s="77">
        <f t="shared" si="201"/>
        <v>3.7050147683902313</v>
      </c>
      <c r="H2134" s="115">
        <f t="shared" si="202"/>
        <v>0.58823529411764708</v>
      </c>
      <c r="I2134" s="80">
        <f>IF((A2134-Overview!$F$43)/365=ROUND((A2134-Overview!$F$43)/365,0),I2133*0.05,I2133+U2133)</f>
        <v>24561.600352634479</v>
      </c>
      <c r="J2134" s="70">
        <f>IF(D2134&lt;Overview!$F$16,1,'='!G2134/Overview!$F$26)</f>
        <v>160.39024971386283</v>
      </c>
      <c r="K2134" s="71">
        <f>IF(D2134&lt;Overview!$F$17,'='!G2134/Overview!$F$26,Overview!$F$33)</f>
        <v>9.1428571428571423</v>
      </c>
      <c r="L2134" s="72">
        <f t="shared" si="203"/>
        <v>9.1428571428571423</v>
      </c>
      <c r="M2134" s="81">
        <f>MIN(1,Overview!$F$44*F2134*(G2134-Overview!$F$25)^2+0.2)</f>
        <v>1</v>
      </c>
      <c r="N2134" s="48">
        <f>L2134*F2134*Overview!$F$8</f>
        <v>0.12482270400293095</v>
      </c>
      <c r="O2134" s="48">
        <f>F2134*Overview!$F$6</f>
        <v>2.3686817229354781E-3</v>
      </c>
      <c r="P2134" s="122">
        <f>N2134*(H2134/G2134-(1+Overview!$F$35/'='!G2134)/(Overview!$F$37*Overview!$F$33))/('='!H2134+Overview!$F$36)</f>
        <v>1.1847842022672084E-4</v>
      </c>
      <c r="Q2134" s="128">
        <f>(N2134/G2134-P2134)*H2134*Overview!$F$29*'='!G2134^3</f>
        <v>909.26978483819971</v>
      </c>
      <c r="R2134" s="57">
        <f t="shared" si="198"/>
        <v>0</v>
      </c>
      <c r="S2134" s="58">
        <f t="shared" si="199"/>
        <v>1.4632143222518155E-4</v>
      </c>
      <c r="T2134" s="58">
        <f>IF(D2134&lt;Overview!$F$18,(1-Overview!$F$9)*'='!Q2134-'='!D2134*'='!O2134,0)</f>
        <v>0</v>
      </c>
      <c r="U2134" s="54">
        <f>IF(D2134&gt;=Overview!$F$18,(1-Overview!$F$9)*'='!Q2134-Overview!$F$18*'='!O2134,0)</f>
        <v>77.050292135082799</v>
      </c>
      <c r="V2134" s="2"/>
      <c r="W2134" s="112">
        <f>G2134/Overview!$F$19</f>
        <v>5.4702713249523569</v>
      </c>
      <c r="X2134" s="60">
        <f>G2134^3*(1+H2134*Overview!$F$38)</f>
        <v>63.936346351035276</v>
      </c>
      <c r="Y2134" s="61">
        <f>G2134^3*Overview!$F$42*(1+Overview!$F$38*H2134)+I2134*Overview!$F$39/Overview!$F$40</f>
        <v>6.8215843505531089</v>
      </c>
    </row>
    <row r="2135" spans="1:25">
      <c r="A2135" s="34">
        <v>2132</v>
      </c>
      <c r="B2135">
        <v>1</v>
      </c>
      <c r="C2135">
        <v>24</v>
      </c>
      <c r="D2135" s="149">
        <f t="shared" si="200"/>
        <v>178.09744310451387</v>
      </c>
      <c r="E2135" s="125">
        <f>B2135/(B2135+Overview!$F$22)</f>
        <v>0.58823529411764708</v>
      </c>
      <c r="F2135" s="118">
        <f>EXP(Overview!$F$21/Overview!$F$5-Overview!$F$21/('='!C2135+273.15))</f>
        <v>1.2060497570954571</v>
      </c>
      <c r="G2135" s="77">
        <f t="shared" si="201"/>
        <v>3.7051610898224565</v>
      </c>
      <c r="H2135" s="115">
        <f t="shared" si="202"/>
        <v>0.58823529411764708</v>
      </c>
      <c r="I2135" s="80">
        <f>IF((A2135-Overview!$F$43)/365=ROUND((A2135-Overview!$F$43)/365,0),I2134*0.05,I2134+U2134)</f>
        <v>24638.650644769561</v>
      </c>
      <c r="J2135" s="70">
        <f>IF(D2135&lt;Overview!$F$16,1,'='!G2135/Overview!$F$26)</f>
        <v>160.39658397499812</v>
      </c>
      <c r="K2135" s="71">
        <f>IF(D2135&lt;Overview!$F$17,'='!G2135/Overview!$F$26,Overview!$F$33)</f>
        <v>9.1428571428571423</v>
      </c>
      <c r="L2135" s="72">
        <f t="shared" si="203"/>
        <v>9.1428571428571423</v>
      </c>
      <c r="M2135" s="81">
        <f>MIN(1,Overview!$F$44*F2135*(G2135-Overview!$F$25)^2+0.2)</f>
        <v>1</v>
      </c>
      <c r="N2135" s="48">
        <f>L2135*F2135*Overview!$F$8</f>
        <v>0.12482270400293095</v>
      </c>
      <c r="O2135" s="48">
        <f>F2135*Overview!$F$6</f>
        <v>2.3686817229354781E-3</v>
      </c>
      <c r="P2135" s="122">
        <f>N2135*(H2135/G2135-(1+Overview!$F$35/'='!G2135)/(Overview!$F$37*Overview!$F$33))/('='!H2135+Overview!$F$36)</f>
        <v>1.182498845939769E-4</v>
      </c>
      <c r="Q2135" s="128">
        <f>(N2135/G2135-P2135)*H2135*Overview!$F$29*'='!G2135^3</f>
        <v>909.34766923111476</v>
      </c>
      <c r="R2135" s="57">
        <f t="shared" si="198"/>
        <v>0</v>
      </c>
      <c r="S2135" s="58">
        <f t="shared" si="199"/>
        <v>1.4604495709119971E-4</v>
      </c>
      <c r="T2135" s="58">
        <f>IF(D2135&lt;Overview!$F$18,(1-Overview!$F$9)*'='!Q2135-'='!D2135*'='!O2135,0)</f>
        <v>0</v>
      </c>
      <c r="U2135" s="54">
        <f>IF(D2135&gt;=Overview!$F$18,(1-Overview!$F$9)*'='!Q2135-Overview!$F$18*'='!O2135,0)</f>
        <v>77.056927885359158</v>
      </c>
      <c r="V2135" s="2"/>
      <c r="W2135" s="112">
        <f>G2135/Overview!$F$19</f>
        <v>5.4704873613206209</v>
      </c>
      <c r="X2135" s="60">
        <f>G2135^3*(1+H2135*Overview!$F$38)</f>
        <v>63.943921727511025</v>
      </c>
      <c r="Y2135" s="61">
        <f>G2135^3*Overview!$F$42*(1+Overview!$F$38*H2135)+I2135*Overview!$F$39/Overview!$F$40</f>
        <v>6.825614319857797</v>
      </c>
    </row>
    <row r="2136" spans="1:25">
      <c r="A2136" s="34">
        <v>2133</v>
      </c>
      <c r="B2136">
        <v>1</v>
      </c>
      <c r="C2136">
        <v>24</v>
      </c>
      <c r="D2136" s="149">
        <f t="shared" si="200"/>
        <v>178.09744310451387</v>
      </c>
      <c r="E2136" s="125">
        <f>B2136/(B2136+Overview!$F$22)</f>
        <v>0.58823529411764708</v>
      </c>
      <c r="F2136" s="118">
        <f>EXP(Overview!$F$21/Overview!$F$5-Overview!$F$21/('='!C2136+273.15))</f>
        <v>1.2060497570954571</v>
      </c>
      <c r="G2136" s="77">
        <f t="shared" si="201"/>
        <v>3.7053071347795479</v>
      </c>
      <c r="H2136" s="115">
        <f t="shared" si="202"/>
        <v>0.58823529411764708</v>
      </c>
      <c r="I2136" s="80">
        <f>IF((A2136-Overview!$F$43)/365=ROUND((A2136-Overview!$F$43)/365,0),I2135*0.05,I2135+U2135)</f>
        <v>24715.707572654919</v>
      </c>
      <c r="J2136" s="70">
        <f>IF(D2136&lt;Overview!$F$16,1,'='!G2136/Overview!$F$26)</f>
        <v>160.40290626751289</v>
      </c>
      <c r="K2136" s="71">
        <f>IF(D2136&lt;Overview!$F$17,'='!G2136/Overview!$F$26,Overview!$F$33)</f>
        <v>9.1428571428571423</v>
      </c>
      <c r="L2136" s="72">
        <f t="shared" si="203"/>
        <v>9.1428571428571423</v>
      </c>
      <c r="M2136" s="81">
        <f>MIN(1,Overview!$F$44*F2136*(G2136-Overview!$F$25)^2+0.2)</f>
        <v>1</v>
      </c>
      <c r="N2136" s="48">
        <f>L2136*F2136*Overview!$F$8</f>
        <v>0.12482270400293095</v>
      </c>
      <c r="O2136" s="48">
        <f>F2136*Overview!$F$6</f>
        <v>2.3686817229354781E-3</v>
      </c>
      <c r="P2136" s="122">
        <f>N2136*(H2136/G2136-(1+Overview!$F$35/'='!G2136)/(Overview!$F$37*Overview!$F$33))/('='!H2136+Overview!$F$36)</f>
        <v>1.1802179877901834E-4</v>
      </c>
      <c r="Q2136" s="128">
        <f>(N2136/G2136-P2136)*H2136*Overview!$F$29*'='!G2136^3</f>
        <v>909.42541024452453</v>
      </c>
      <c r="R2136" s="57">
        <f t="shared" si="198"/>
        <v>0</v>
      </c>
      <c r="S2136" s="58">
        <f t="shared" si="199"/>
        <v>1.4576900435847093E-4</v>
      </c>
      <c r="T2136" s="58">
        <f>IF(D2136&lt;Overview!$F$18,(1-Overview!$F$9)*'='!Q2136-'='!D2136*'='!O2136,0)</f>
        <v>0</v>
      </c>
      <c r="U2136" s="54">
        <f>IF(D2136&gt;=Overview!$F$18,(1-Overview!$F$9)*'='!Q2136-Overview!$F$18*'='!O2136,0)</f>
        <v>77.063551419701668</v>
      </c>
      <c r="V2136" s="2"/>
      <c r="W2136" s="112">
        <f>G2136/Overview!$F$19</f>
        <v>5.4707029894870036</v>
      </c>
      <c r="X2136" s="60">
        <f>G2136^3*(1+H2136*Overview!$F$38)</f>
        <v>63.951483386923087</v>
      </c>
      <c r="Y2136" s="61">
        <f>G2136^3*Overview!$F$42*(1+Overview!$F$38*H2136)+I2136*Overview!$F$39/Overview!$F$40</f>
        <v>6.8296433429802637</v>
      </c>
    </row>
    <row r="2137" spans="1:25">
      <c r="A2137" s="34">
        <v>2134</v>
      </c>
      <c r="B2137">
        <v>1</v>
      </c>
      <c r="C2137">
        <v>24</v>
      </c>
      <c r="D2137" s="149">
        <f t="shared" si="200"/>
        <v>178.09744310451387</v>
      </c>
      <c r="E2137" s="125">
        <f>B2137/(B2137+Overview!$F$22)</f>
        <v>0.58823529411764708</v>
      </c>
      <c r="F2137" s="118">
        <f>EXP(Overview!$F$21/Overview!$F$5-Overview!$F$21/('='!C2137+273.15))</f>
        <v>1.2060497570954571</v>
      </c>
      <c r="G2137" s="77">
        <f t="shared" si="201"/>
        <v>3.7054529037839061</v>
      </c>
      <c r="H2137" s="115">
        <f t="shared" si="202"/>
        <v>0.58823529411764708</v>
      </c>
      <c r="I2137" s="80">
        <f>IF((A2137-Overview!$F$43)/365=ROUND((A2137-Overview!$F$43)/365,0),I2136*0.05,I2136+U2136)</f>
        <v>24792.771124074621</v>
      </c>
      <c r="J2137" s="70">
        <f>IF(D2137&lt;Overview!$F$16,1,'='!G2137/Overview!$F$26)</f>
        <v>160.40921661402191</v>
      </c>
      <c r="K2137" s="71">
        <f>IF(D2137&lt;Overview!$F$17,'='!G2137/Overview!$F$26,Overview!$F$33)</f>
        <v>9.1428571428571423</v>
      </c>
      <c r="L2137" s="72">
        <f t="shared" si="203"/>
        <v>9.1428571428571423</v>
      </c>
      <c r="M2137" s="81">
        <f>MIN(1,Overview!$F$44*F2137*(G2137-Overview!$F$25)^2+0.2)</f>
        <v>1</v>
      </c>
      <c r="N2137" s="48">
        <f>L2137*F2137*Overview!$F$8</f>
        <v>0.12482270400293095</v>
      </c>
      <c r="O2137" s="48">
        <f>F2137*Overview!$F$6</f>
        <v>2.3686817229354781E-3</v>
      </c>
      <c r="P2137" s="122">
        <f>N2137*(H2137/G2137-(1+Overview!$F$35/'='!G2137)/(Overview!$F$37*Overview!$F$33))/('='!H2137+Overview!$F$36)</f>
        <v>1.1779416186184266E-4</v>
      </c>
      <c r="Q2137" s="128">
        <f>(N2137/G2137-P2137)*H2137*Overview!$F$29*'='!G2137^3</f>
        <v>909.50300813511626</v>
      </c>
      <c r="R2137" s="57">
        <f t="shared" si="198"/>
        <v>0</v>
      </c>
      <c r="S2137" s="58">
        <f t="shared" si="199"/>
        <v>1.4549357303991878E-4</v>
      </c>
      <c r="T2137" s="58">
        <f>IF(D2137&lt;Overview!$F$18,(1-Overview!$F$9)*'='!Q2137-'='!D2137*'='!O2137,0)</f>
        <v>0</v>
      </c>
      <c r="U2137" s="54">
        <f>IF(D2137&gt;=Overview!$F$18,(1-Overview!$F$9)*'='!Q2137-Overview!$F$18*'='!O2137,0)</f>
        <v>77.070162759980079</v>
      </c>
      <c r="V2137" s="2"/>
      <c r="W2137" s="112">
        <f>G2137/Overview!$F$19</f>
        <v>5.4709182102228056</v>
      </c>
      <c r="X2137" s="60">
        <f>G2137^3*(1+H2137*Overview!$F$38)</f>
        <v>63.959031352960707</v>
      </c>
      <c r="Y2137" s="61">
        <f>G2137^3*Overview!$F$42*(1+Overview!$F$38*H2137)+I2137*Overview!$F$39/Overview!$F$40</f>
        <v>6.8336714215217063</v>
      </c>
    </row>
    <row r="2138" spans="1:25">
      <c r="A2138" s="34">
        <v>2135</v>
      </c>
      <c r="B2138">
        <v>1</v>
      </c>
      <c r="C2138">
        <v>24</v>
      </c>
      <c r="D2138" s="149">
        <f t="shared" si="200"/>
        <v>178.09744310451387</v>
      </c>
      <c r="E2138" s="125">
        <f>B2138/(B2138+Overview!$F$22)</f>
        <v>0.58823529411764708</v>
      </c>
      <c r="F2138" s="118">
        <f>EXP(Overview!$F$21/Overview!$F$5-Overview!$F$21/('='!C2138+273.15))</f>
        <v>1.2060497570954571</v>
      </c>
      <c r="G2138" s="77">
        <f t="shared" si="201"/>
        <v>3.7055983973569462</v>
      </c>
      <c r="H2138" s="115">
        <f t="shared" si="202"/>
        <v>0.58823529411764708</v>
      </c>
      <c r="I2138" s="80">
        <f>IF((A2138-Overview!$F$43)/365=ROUND((A2138-Overview!$F$43)/365,0),I2137*0.05,I2137+U2137)</f>
        <v>24869.841286834602</v>
      </c>
      <c r="J2138" s="70">
        <f>IF(D2138&lt;Overview!$F$16,1,'='!G2138/Overview!$F$26)</f>
        <v>160.41551503709724</v>
      </c>
      <c r="K2138" s="71">
        <f>IF(D2138&lt;Overview!$F$17,'='!G2138/Overview!$F$26,Overview!$F$33)</f>
        <v>9.1428571428571423</v>
      </c>
      <c r="L2138" s="72">
        <f t="shared" si="203"/>
        <v>9.1428571428571423</v>
      </c>
      <c r="M2138" s="81">
        <f>MIN(1,Overview!$F$44*F2138*(G2138-Overview!$F$25)^2+0.2)</f>
        <v>1</v>
      </c>
      <c r="N2138" s="48">
        <f>L2138*F2138*Overview!$F$8</f>
        <v>0.12482270400293095</v>
      </c>
      <c r="O2138" s="48">
        <f>F2138*Overview!$F$6</f>
        <v>2.3686817229354781E-3</v>
      </c>
      <c r="P2138" s="122">
        <f>N2138*(H2138/G2138-(1+Overview!$F$35/'='!G2138)/(Overview!$F$37*Overview!$F$33))/('='!H2138+Overview!$F$36)</f>
        <v>1.1756697292445653E-4</v>
      </c>
      <c r="Q2138" s="128">
        <f>(N2138/G2138-P2138)*H2138*Overview!$F$29*'='!G2138^3</f>
        <v>909.58046315914726</v>
      </c>
      <c r="R2138" s="57">
        <f t="shared" si="198"/>
        <v>0</v>
      </c>
      <c r="S2138" s="58">
        <f t="shared" si="199"/>
        <v>1.4521866215032452E-4</v>
      </c>
      <c r="T2138" s="58">
        <f>IF(D2138&lt;Overview!$F$18,(1-Overview!$F$9)*'='!Q2138-'='!D2138*'='!O2138,0)</f>
        <v>0</v>
      </c>
      <c r="U2138" s="54">
        <f>IF(D2138&gt;=Overview!$F$18,(1-Overview!$F$9)*'='!Q2138-Overview!$F$18*'='!O2138,0)</f>
        <v>77.076761928027523</v>
      </c>
      <c r="V2138" s="2"/>
      <c r="W2138" s="112">
        <f>G2138/Overview!$F$19</f>
        <v>5.4711330242978677</v>
      </c>
      <c r="X2138" s="60">
        <f>G2138^3*(1+H2138*Overview!$F$38)</f>
        <v>63.966565649276731</v>
      </c>
      <c r="Y2138" s="61">
        <f>G2138^3*Overview!$F$42*(1+Overview!$F$38*H2138)+I2138*Overview!$F$39/Overview!$F$40</f>
        <v>6.8376985570809916</v>
      </c>
    </row>
    <row r="2139" spans="1:25">
      <c r="A2139" s="34">
        <v>2136</v>
      </c>
      <c r="B2139">
        <v>1</v>
      </c>
      <c r="C2139">
        <v>24</v>
      </c>
      <c r="D2139" s="149">
        <f t="shared" si="200"/>
        <v>178.09744310451387</v>
      </c>
      <c r="E2139" s="125">
        <f>B2139/(B2139+Overview!$F$22)</f>
        <v>0.58823529411764708</v>
      </c>
      <c r="F2139" s="118">
        <f>EXP(Overview!$F$21/Overview!$F$5-Overview!$F$21/('='!C2139+273.15))</f>
        <v>1.2060497570954571</v>
      </c>
      <c r="G2139" s="77">
        <f t="shared" si="201"/>
        <v>3.7057436160190966</v>
      </c>
      <c r="H2139" s="115">
        <f t="shared" si="202"/>
        <v>0.58823529411764708</v>
      </c>
      <c r="I2139" s="80">
        <f>IF((A2139-Overview!$F$43)/365=ROUND((A2139-Overview!$F$43)/365,0),I2138*0.05,I2138+U2138)</f>
        <v>24946.918048762629</v>
      </c>
      <c r="J2139" s="70">
        <f>IF(D2139&lt;Overview!$F$16,1,'='!G2139/Overview!$F$26)</f>
        <v>160.42180155926826</v>
      </c>
      <c r="K2139" s="71">
        <f>IF(D2139&lt;Overview!$F$17,'='!G2139/Overview!$F$26,Overview!$F$33)</f>
        <v>9.1428571428571423</v>
      </c>
      <c r="L2139" s="72">
        <f t="shared" si="203"/>
        <v>9.1428571428571423</v>
      </c>
      <c r="M2139" s="81">
        <f>MIN(1,Overview!$F$44*F2139*(G2139-Overview!$F$25)^2+0.2)</f>
        <v>1</v>
      </c>
      <c r="N2139" s="48">
        <f>L2139*F2139*Overview!$F$8</f>
        <v>0.12482270400293095</v>
      </c>
      <c r="O2139" s="48">
        <f>F2139*Overview!$F$6</f>
        <v>2.3686817229354781E-3</v>
      </c>
      <c r="P2139" s="122">
        <f>N2139*(H2139/G2139-(1+Overview!$F$35/'='!G2139)/(Overview!$F$37*Overview!$F$33))/('='!H2139+Overview!$F$36)</f>
        <v>1.1734023105088091E-4</v>
      </c>
      <c r="Q2139" s="128">
        <f>(N2139/G2139-P2139)*H2139*Overview!$F$29*'='!G2139^3</f>
        <v>909.65777557244371</v>
      </c>
      <c r="R2139" s="57">
        <f t="shared" si="198"/>
        <v>0</v>
      </c>
      <c r="S2139" s="58">
        <f t="shared" si="199"/>
        <v>1.4494427070633591E-4</v>
      </c>
      <c r="T2139" s="58">
        <f>IF(D2139&lt;Overview!$F$18,(1-Overview!$F$9)*'='!Q2139-'='!D2139*'='!O2139,0)</f>
        <v>0</v>
      </c>
      <c r="U2139" s="54">
        <f>IF(D2139&gt;=Overview!$F$18,(1-Overview!$F$9)*'='!Q2139-Overview!$F$18*'='!O2139,0)</f>
        <v>77.083348945640381</v>
      </c>
      <c r="V2139" s="2"/>
      <c r="W2139" s="112">
        <f>G2139/Overview!$F$19</f>
        <v>5.47134743248058</v>
      </c>
      <c r="X2139" s="60">
        <f>G2139^3*(1+H2139*Overview!$F$38)</f>
        <v>63.974086299487489</v>
      </c>
      <c r="Y2139" s="61">
        <f>G2139^3*Overview!$F$42*(1+Overview!$F$38*H2139)+I2139*Overview!$F$39/Overview!$F$40</f>
        <v>6.8417247512546506</v>
      </c>
    </row>
    <row r="2140" spans="1:25">
      <c r="A2140" s="34">
        <v>2137</v>
      </c>
      <c r="B2140">
        <v>1</v>
      </c>
      <c r="C2140">
        <v>24</v>
      </c>
      <c r="D2140" s="149">
        <f t="shared" si="200"/>
        <v>178.09744310451387</v>
      </c>
      <c r="E2140" s="125">
        <f>B2140/(B2140+Overview!$F$22)</f>
        <v>0.58823529411764708</v>
      </c>
      <c r="F2140" s="118">
        <f>EXP(Overview!$F$21/Overview!$F$5-Overview!$F$21/('='!C2140+273.15))</f>
        <v>1.2060497570954571</v>
      </c>
      <c r="G2140" s="77">
        <f t="shared" si="201"/>
        <v>3.7058885602898028</v>
      </c>
      <c r="H2140" s="115">
        <f t="shared" si="202"/>
        <v>0.58823529411764708</v>
      </c>
      <c r="I2140" s="80">
        <f>IF((A2140-Overview!$F$43)/365=ROUND((A2140-Overview!$F$43)/365,0),I2139*0.05,I2139+U2139)</f>
        <v>25024.001397708271</v>
      </c>
      <c r="J2140" s="70">
        <f>IF(D2140&lt;Overview!$F$16,1,'='!G2140/Overview!$F$26)</f>
        <v>160.42807620302179</v>
      </c>
      <c r="K2140" s="71">
        <f>IF(D2140&lt;Overview!$F$17,'='!G2140/Overview!$F$26,Overview!$F$33)</f>
        <v>9.1428571428571423</v>
      </c>
      <c r="L2140" s="72">
        <f t="shared" si="203"/>
        <v>9.1428571428571423</v>
      </c>
      <c r="M2140" s="81">
        <f>MIN(1,Overview!$F$44*F2140*(G2140-Overview!$F$25)^2+0.2)</f>
        <v>1</v>
      </c>
      <c r="N2140" s="48">
        <f>L2140*F2140*Overview!$F$8</f>
        <v>0.12482270400293095</v>
      </c>
      <c r="O2140" s="48">
        <f>F2140*Overview!$F$6</f>
        <v>2.3686817229354781E-3</v>
      </c>
      <c r="P2140" s="122">
        <f>N2140*(H2140/G2140-(1+Overview!$F$35/'='!G2140)/(Overview!$F$37*Overview!$F$33))/('='!H2140+Overview!$F$36)</f>
        <v>1.1711393532714187E-4</v>
      </c>
      <c r="Q2140" s="128">
        <f>(N2140/G2140-P2140)*H2140*Overview!$F$29*'='!G2140^3</f>
        <v>909.73494563039992</v>
      </c>
      <c r="R2140" s="57">
        <f t="shared" si="198"/>
        <v>0</v>
      </c>
      <c r="S2140" s="58">
        <f t="shared" si="199"/>
        <v>1.446703977264583E-4</v>
      </c>
      <c r="T2140" s="58">
        <f>IF(D2140&lt;Overview!$F$18,(1-Overview!$F$9)*'='!Q2140-'='!D2140*'='!O2140,0)</f>
        <v>0</v>
      </c>
      <c r="U2140" s="54">
        <f>IF(D2140&gt;=Overview!$F$18,(1-Overview!$F$9)*'='!Q2140-Overview!$F$18*'='!O2140,0)</f>
        <v>77.089923834578258</v>
      </c>
      <c r="V2140" s="2"/>
      <c r="W2140" s="112">
        <f>G2140/Overview!$F$19</f>
        <v>5.4715614355378754</v>
      </c>
      <c r="X2140" s="60">
        <f>G2140^3*(1+H2140*Overview!$F$38)</f>
        <v>63.981593327172924</v>
      </c>
      <c r="Y2140" s="61">
        <f>G2140^3*Overview!$F$42*(1+Overview!$F$38*H2140)+I2140*Overview!$F$39/Overview!$F$40</f>
        <v>6.8457500056368854</v>
      </c>
    </row>
    <row r="2141" spans="1:25">
      <c r="A2141" s="34">
        <v>2138</v>
      </c>
      <c r="B2141">
        <v>1</v>
      </c>
      <c r="C2141">
        <v>24</v>
      </c>
      <c r="D2141" s="149">
        <f t="shared" si="200"/>
        <v>178.09744310451387</v>
      </c>
      <c r="E2141" s="125">
        <f>B2141/(B2141+Overview!$F$22)</f>
        <v>0.58823529411764708</v>
      </c>
      <c r="F2141" s="118">
        <f>EXP(Overview!$F$21/Overview!$F$5-Overview!$F$21/('='!C2141+273.15))</f>
        <v>1.2060497570954571</v>
      </c>
      <c r="G2141" s="77">
        <f t="shared" si="201"/>
        <v>3.7060332306875292</v>
      </c>
      <c r="H2141" s="115">
        <f t="shared" si="202"/>
        <v>0.58823529411764708</v>
      </c>
      <c r="I2141" s="80">
        <f>IF((A2141-Overview!$F$43)/365=ROUND((A2141-Overview!$F$43)/365,0),I2140*0.05,I2140+U2140)</f>
        <v>25101.091321542848</v>
      </c>
      <c r="J2141" s="70">
        <f>IF(D2141&lt;Overview!$F$16,1,'='!G2141/Overview!$F$26)</f>
        <v>160.43433899080213</v>
      </c>
      <c r="K2141" s="71">
        <f>IF(D2141&lt;Overview!$F$17,'='!G2141/Overview!$F$26,Overview!$F$33)</f>
        <v>9.1428571428571423</v>
      </c>
      <c r="L2141" s="72">
        <f t="shared" si="203"/>
        <v>9.1428571428571423</v>
      </c>
      <c r="M2141" s="81">
        <f>MIN(1,Overview!$F$44*F2141*(G2141-Overview!$F$25)^2+0.2)</f>
        <v>1</v>
      </c>
      <c r="N2141" s="48">
        <f>L2141*F2141*Overview!$F$8</f>
        <v>0.12482270400293095</v>
      </c>
      <c r="O2141" s="48">
        <f>F2141*Overview!$F$6</f>
        <v>2.3686817229354781E-3</v>
      </c>
      <c r="P2141" s="122">
        <f>N2141*(H2141/G2141-(1+Overview!$F$35/'='!G2141)/(Overview!$F$37*Overview!$F$33))/('='!H2141+Overview!$F$36)</f>
        <v>1.1688808484126559E-4</v>
      </c>
      <c r="Q2141" s="128">
        <f>(N2141/G2141-P2141)*H2141*Overview!$F$29*'='!G2141^3</f>
        <v>909.81197358798249</v>
      </c>
      <c r="R2141" s="57">
        <f t="shared" si="198"/>
        <v>0</v>
      </c>
      <c r="S2141" s="58">
        <f t="shared" si="199"/>
        <v>1.4439704223105117E-4</v>
      </c>
      <c r="T2141" s="58">
        <f>IF(D2141&lt;Overview!$F$18,(1-Overview!$F$9)*'='!Q2141-'='!D2141*'='!O2141,0)</f>
        <v>0</v>
      </c>
      <c r="U2141" s="54">
        <f>IF(D2141&gt;=Overview!$F$18,(1-Overview!$F$9)*'='!Q2141-Overview!$F$18*'='!O2141,0)</f>
        <v>77.096486616564292</v>
      </c>
      <c r="V2141" s="2"/>
      <c r="W2141" s="112">
        <f>G2141/Overview!$F$19</f>
        <v>5.4717750342352414</v>
      </c>
      <c r="X2141" s="60">
        <f>G2141^3*(1+H2141*Overview!$F$38)</f>
        <v>63.98908675587667</v>
      </c>
      <c r="Y2141" s="61">
        <f>G2141^3*Overview!$F$42*(1+Overview!$F$38*H2141)+I2141*Overview!$F$39/Overview!$F$40</f>
        <v>6.8497743218195799</v>
      </c>
    </row>
    <row r="2142" spans="1:25">
      <c r="A2142" s="34">
        <v>2139</v>
      </c>
      <c r="B2142">
        <v>1</v>
      </c>
      <c r="C2142">
        <v>24</v>
      </c>
      <c r="D2142" s="149">
        <f t="shared" si="200"/>
        <v>178.09744310451387</v>
      </c>
      <c r="E2142" s="125">
        <f>B2142/(B2142+Overview!$F$22)</f>
        <v>0.58823529411764708</v>
      </c>
      <c r="F2142" s="118">
        <f>EXP(Overview!$F$21/Overview!$F$5-Overview!$F$21/('='!C2142+273.15))</f>
        <v>1.2060497570954571</v>
      </c>
      <c r="G2142" s="77">
        <f t="shared" si="201"/>
        <v>3.7061776277297604</v>
      </c>
      <c r="H2142" s="115">
        <f t="shared" si="202"/>
        <v>0.58823529411764708</v>
      </c>
      <c r="I2142" s="80">
        <f>IF((A2142-Overview!$F$43)/365=ROUND((A2142-Overview!$F$43)/365,0),I2141*0.05,I2141+U2141)</f>
        <v>25178.187808159411</v>
      </c>
      <c r="J2142" s="70">
        <f>IF(D2142&lt;Overview!$F$16,1,'='!G2142/Overview!$F$26)</f>
        <v>160.44058994501128</v>
      </c>
      <c r="K2142" s="71">
        <f>IF(D2142&lt;Overview!$F$17,'='!G2142/Overview!$F$26,Overview!$F$33)</f>
        <v>9.1428571428571423</v>
      </c>
      <c r="L2142" s="72">
        <f t="shared" si="203"/>
        <v>9.1428571428571423</v>
      </c>
      <c r="M2142" s="81">
        <f>MIN(1,Overview!$F$44*F2142*(G2142-Overview!$F$25)^2+0.2)</f>
        <v>1</v>
      </c>
      <c r="N2142" s="48">
        <f>L2142*F2142*Overview!$F$8</f>
        <v>0.12482270400293095</v>
      </c>
      <c r="O2142" s="48">
        <f>F2142*Overview!$F$6</f>
        <v>2.3686817229354781E-3</v>
      </c>
      <c r="P2142" s="122">
        <f>N2142*(H2142/G2142-(1+Overview!$F$35/'='!G2142)/(Overview!$F$37*Overview!$F$33))/('='!H2142+Overview!$F$36)</f>
        <v>1.1666267868327325E-4</v>
      </c>
      <c r="Q2142" s="128">
        <f>(N2142/G2142-P2142)*H2142*Overview!$F$29*'='!G2142^3</f>
        <v>909.88885969972716</v>
      </c>
      <c r="R2142" s="57">
        <f t="shared" si="198"/>
        <v>0</v>
      </c>
      <c r="S2142" s="58">
        <f t="shared" si="199"/>
        <v>1.4412420324232431E-4</v>
      </c>
      <c r="T2142" s="58">
        <f>IF(D2142&lt;Overview!$F$18,(1-Overview!$F$9)*'='!Q2142-'='!D2142*'='!O2142,0)</f>
        <v>0</v>
      </c>
      <c r="U2142" s="54">
        <f>IF(D2142&gt;=Overview!$F$18,(1-Overview!$F$9)*'='!Q2142-Overview!$F$18*'='!O2142,0)</f>
        <v>77.103037313284929</v>
      </c>
      <c r="V2142" s="2"/>
      <c r="W2142" s="112">
        <f>G2142/Overview!$F$19</f>
        <v>5.4719882293367199</v>
      </c>
      <c r="X2142" s="60">
        <f>G2142^3*(1+H2142*Overview!$F$38)</f>
        <v>63.996566609105983</v>
      </c>
      <c r="Y2142" s="61">
        <f>G2142^3*Overview!$F$42*(1+Overview!$F$38*H2142)+I2142*Overview!$F$39/Overview!$F$40</f>
        <v>6.8537977013922839</v>
      </c>
    </row>
    <row r="2143" spans="1:25">
      <c r="A2143" s="34">
        <v>2140</v>
      </c>
      <c r="B2143">
        <v>1</v>
      </c>
      <c r="C2143">
        <v>24</v>
      </c>
      <c r="D2143" s="149">
        <f t="shared" si="200"/>
        <v>178.09744310451387</v>
      </c>
      <c r="E2143" s="125">
        <f>B2143/(B2143+Overview!$F$22)</f>
        <v>0.58823529411764708</v>
      </c>
      <c r="F2143" s="118">
        <f>EXP(Overview!$F$21/Overview!$F$5-Overview!$F$21/('='!C2143+273.15))</f>
        <v>1.2060497570954571</v>
      </c>
      <c r="G2143" s="77">
        <f t="shared" si="201"/>
        <v>3.706321751933003</v>
      </c>
      <c r="H2143" s="115">
        <f t="shared" si="202"/>
        <v>0.58823529411764708</v>
      </c>
      <c r="I2143" s="80">
        <f>IF((A2143-Overview!$F$43)/365=ROUND((A2143-Overview!$F$43)/365,0),I2142*0.05,I2142+U2142)</f>
        <v>25255.290845472697</v>
      </c>
      <c r="J2143" s="70">
        <f>IF(D2143&lt;Overview!$F$16,1,'='!G2143/Overview!$F$26)</f>
        <v>160.4468290880088</v>
      </c>
      <c r="K2143" s="71">
        <f>IF(D2143&lt;Overview!$F$17,'='!G2143/Overview!$F$26,Overview!$F$33)</f>
        <v>9.1428571428571423</v>
      </c>
      <c r="L2143" s="72">
        <f t="shared" si="203"/>
        <v>9.1428571428571423</v>
      </c>
      <c r="M2143" s="81">
        <f>MIN(1,Overview!$F$44*F2143*(G2143-Overview!$F$25)^2+0.2)</f>
        <v>1</v>
      </c>
      <c r="N2143" s="48">
        <f>L2143*F2143*Overview!$F$8</f>
        <v>0.12482270400293095</v>
      </c>
      <c r="O2143" s="48">
        <f>F2143*Overview!$F$6</f>
        <v>2.3686817229354781E-3</v>
      </c>
      <c r="P2143" s="122">
        <f>N2143*(H2143/G2143-(1+Overview!$F$35/'='!G2143)/(Overview!$F$37*Overview!$F$33))/('='!H2143+Overview!$F$36)</f>
        <v>1.1643771594517705E-4</v>
      </c>
      <c r="Q2143" s="128">
        <f>(N2143/G2143-P2143)*H2143*Overview!$F$29*'='!G2143^3</f>
        <v>909.9656042197422</v>
      </c>
      <c r="R2143" s="57">
        <f t="shared" si="198"/>
        <v>0</v>
      </c>
      <c r="S2143" s="58">
        <f t="shared" si="199"/>
        <v>1.4385187978433532E-4</v>
      </c>
      <c r="T2143" s="58">
        <f>IF(D2143&lt;Overview!$F$18,(1-Overview!$F$9)*'='!Q2143-'='!D2143*'='!O2143,0)</f>
        <v>0</v>
      </c>
      <c r="U2143" s="54">
        <f>IF(D2143&gt;=Overview!$F$18,(1-Overview!$F$9)*'='!Q2143-Overview!$F$18*'='!O2143,0)</f>
        <v>77.109575946390208</v>
      </c>
      <c r="V2143" s="2"/>
      <c r="W2143" s="112">
        <f>G2143/Overview!$F$19</f>
        <v>5.4722010216049064</v>
      </c>
      <c r="X2143" s="60">
        <f>G2143^3*(1+H2143*Overview!$F$38)</f>
        <v>64.004032910331858</v>
      </c>
      <c r="Y2143" s="61">
        <f>G2143^3*Overview!$F$42*(1+Overview!$F$38*H2143)+I2143*Overview!$F$39/Overview!$F$40</f>
        <v>6.8578201459422257</v>
      </c>
    </row>
    <row r="2144" spans="1:25">
      <c r="A2144" s="34">
        <v>2141</v>
      </c>
      <c r="B2144">
        <v>1</v>
      </c>
      <c r="C2144">
        <v>24</v>
      </c>
      <c r="D2144" s="149">
        <f t="shared" si="200"/>
        <v>178.09744310451387</v>
      </c>
      <c r="E2144" s="125">
        <f>B2144/(B2144+Overview!$F$22)</f>
        <v>0.58823529411764708</v>
      </c>
      <c r="F2144" s="118">
        <f>EXP(Overview!$F$21/Overview!$F$5-Overview!$F$21/('='!C2144+273.15))</f>
        <v>1.2060497570954571</v>
      </c>
      <c r="G2144" s="77">
        <f t="shared" si="201"/>
        <v>3.7064656038127874</v>
      </c>
      <c r="H2144" s="115">
        <f t="shared" si="202"/>
        <v>0.58823529411764708</v>
      </c>
      <c r="I2144" s="80">
        <f>IF((A2144-Overview!$F$43)/365=ROUND((A2144-Overview!$F$43)/365,0),I2143*0.05,I2143+U2143)</f>
        <v>25332.400421419086</v>
      </c>
      <c r="J2144" s="70">
        <f>IF(D2144&lt;Overview!$F$16,1,'='!G2144/Overview!$F$26)</f>
        <v>160.45305644211203</v>
      </c>
      <c r="K2144" s="71">
        <f>IF(D2144&lt;Overview!$F$17,'='!G2144/Overview!$F$26,Overview!$F$33)</f>
        <v>9.1428571428571423</v>
      </c>
      <c r="L2144" s="72">
        <f t="shared" si="203"/>
        <v>9.1428571428571423</v>
      </c>
      <c r="M2144" s="81">
        <f>MIN(1,Overview!$F$44*F2144*(G2144-Overview!$F$25)^2+0.2)</f>
        <v>1</v>
      </c>
      <c r="N2144" s="48">
        <f>L2144*F2144*Overview!$F$8</f>
        <v>0.12482270400293095</v>
      </c>
      <c r="O2144" s="48">
        <f>F2144*Overview!$F$6</f>
        <v>2.3686817229354781E-3</v>
      </c>
      <c r="P2144" s="122">
        <f>N2144*(H2144/G2144-(1+Overview!$F$35/'='!G2144)/(Overview!$F$37*Overview!$F$33))/('='!H2144+Overview!$F$36)</f>
        <v>1.1621319572097509E-4</v>
      </c>
      <c r="Q2144" s="128">
        <f>(N2144/G2144-P2144)*H2144*Overview!$F$29*'='!G2144^3</f>
        <v>910.04220740170695</v>
      </c>
      <c r="R2144" s="57">
        <f t="shared" si="198"/>
        <v>0</v>
      </c>
      <c r="S2144" s="58">
        <f t="shared" si="199"/>
        <v>1.4358007088298585E-4</v>
      </c>
      <c r="T2144" s="58">
        <f>IF(D2144&lt;Overview!$F$18,(1-Overview!$F$9)*'='!Q2144-'='!D2144*'='!O2144,0)</f>
        <v>0</v>
      </c>
      <c r="U2144" s="54">
        <f>IF(D2144&gt;=Overview!$F$18,(1-Overview!$F$9)*'='!Q2144-Overview!$F$18*'='!O2144,0)</f>
        <v>77.116102537493603</v>
      </c>
      <c r="V2144" s="2"/>
      <c r="W2144" s="112">
        <f>G2144/Overview!$F$19</f>
        <v>5.4724134118009555</v>
      </c>
      <c r="X2144" s="60">
        <f>G2144^3*(1+H2144*Overview!$F$38)</f>
        <v>64.011485682989004</v>
      </c>
      <c r="Y2144" s="61">
        <f>G2144^3*Overview!$F$42*(1+Overview!$F$38*H2144)+I2144*Overview!$F$39/Overview!$F$40</f>
        <v>6.8618416570543124</v>
      </c>
    </row>
    <row r="2145" spans="1:25">
      <c r="A2145" s="34">
        <v>2142</v>
      </c>
      <c r="B2145">
        <v>1</v>
      </c>
      <c r="C2145">
        <v>24</v>
      </c>
      <c r="D2145" s="149">
        <f t="shared" si="200"/>
        <v>178.09744310451387</v>
      </c>
      <c r="E2145" s="125">
        <f>B2145/(B2145+Overview!$F$22)</f>
        <v>0.58823529411764708</v>
      </c>
      <c r="F2145" s="118">
        <f>EXP(Overview!$F$21/Overview!$F$5-Overview!$F$21/('='!C2145+273.15))</f>
        <v>1.2060497570954571</v>
      </c>
      <c r="G2145" s="77">
        <f t="shared" si="201"/>
        <v>3.7066091838836703</v>
      </c>
      <c r="H2145" s="115">
        <f t="shared" si="202"/>
        <v>0.58823529411764708</v>
      </c>
      <c r="I2145" s="80">
        <f>IF((A2145-Overview!$F$43)/365=ROUND((A2145-Overview!$F$43)/365,0),I2144*0.05,I2144+U2144)</f>
        <v>25409.516523956579</v>
      </c>
      <c r="J2145" s="70">
        <f>IF(D2145&lt;Overview!$F$16,1,'='!G2145/Overview!$F$26)</f>
        <v>160.45927202959612</v>
      </c>
      <c r="K2145" s="71">
        <f>IF(D2145&lt;Overview!$F$17,'='!G2145/Overview!$F$26,Overview!$F$33)</f>
        <v>9.1428571428571423</v>
      </c>
      <c r="L2145" s="72">
        <f t="shared" si="203"/>
        <v>9.1428571428571423</v>
      </c>
      <c r="M2145" s="81">
        <f>MIN(1,Overview!$F$44*F2145*(G2145-Overview!$F$25)^2+0.2)</f>
        <v>1</v>
      </c>
      <c r="N2145" s="48">
        <f>L2145*F2145*Overview!$F$8</f>
        <v>0.12482270400293095</v>
      </c>
      <c r="O2145" s="48">
        <f>F2145*Overview!$F$6</f>
        <v>2.3686817229354781E-3</v>
      </c>
      <c r="P2145" s="122">
        <f>N2145*(H2145/G2145-(1+Overview!$F$35/'='!G2145)/(Overview!$F$37*Overview!$F$33))/('='!H2145+Overview!$F$36)</f>
        <v>1.1598911710664734E-4</v>
      </c>
      <c r="Q2145" s="128">
        <f>(N2145/G2145-P2145)*H2145*Overview!$F$29*'='!G2145^3</f>
        <v>910.11866949887462</v>
      </c>
      <c r="R2145" s="57">
        <f t="shared" si="198"/>
        <v>0</v>
      </c>
      <c r="S2145" s="58">
        <f t="shared" si="199"/>
        <v>1.4330877556601918E-4</v>
      </c>
      <c r="T2145" s="58">
        <f>IF(D2145&lt;Overview!$F$18,(1-Overview!$F$9)*'='!Q2145-'='!D2145*'='!O2145,0)</f>
        <v>0</v>
      </c>
      <c r="U2145" s="54">
        <f>IF(D2145&gt;=Overview!$F$18,(1-Overview!$F$9)*'='!Q2145-Overview!$F$18*'='!O2145,0)</f>
        <v>77.122617108172292</v>
      </c>
      <c r="V2145" s="2"/>
      <c r="W2145" s="112">
        <f>G2145/Overview!$F$19</f>
        <v>5.4726254006845858</v>
      </c>
      <c r="X2145" s="60">
        <f>G2145^3*(1+H2145*Overview!$F$38)</f>
        <v>64.018924950475977</v>
      </c>
      <c r="Y2145" s="61">
        <f>G2145^3*Overview!$F$42*(1+Overview!$F$38*H2145)+I2145*Overview!$F$39/Overview!$F$40</f>
        <v>6.8658622363111315</v>
      </c>
    </row>
    <row r="2146" spans="1:25">
      <c r="A2146" s="34">
        <v>2143</v>
      </c>
      <c r="B2146">
        <v>1</v>
      </c>
      <c r="C2146">
        <v>24</v>
      </c>
      <c r="D2146" s="149">
        <f t="shared" si="200"/>
        <v>178.09744310451387</v>
      </c>
      <c r="E2146" s="125">
        <f>B2146/(B2146+Overview!$F$22)</f>
        <v>0.58823529411764708</v>
      </c>
      <c r="F2146" s="118">
        <f>EXP(Overview!$F$21/Overview!$F$5-Overview!$F$21/('='!C2146+273.15))</f>
        <v>1.2060497570954571</v>
      </c>
      <c r="G2146" s="77">
        <f t="shared" si="201"/>
        <v>3.7067524926592363</v>
      </c>
      <c r="H2146" s="115">
        <f t="shared" si="202"/>
        <v>0.58823529411764708</v>
      </c>
      <c r="I2146" s="80">
        <f>IF((A2146-Overview!$F$43)/365=ROUND((A2146-Overview!$F$43)/365,0),I2145*0.05,I2145+U2145)</f>
        <v>25486.639141064752</v>
      </c>
      <c r="J2146" s="70">
        <f>IF(D2146&lt;Overview!$F$16,1,'='!G2146/Overview!$F$26)</f>
        <v>160.46547587269421</v>
      </c>
      <c r="K2146" s="71">
        <f>IF(D2146&lt;Overview!$F$17,'='!G2146/Overview!$F$26,Overview!$F$33)</f>
        <v>9.1428571428571423</v>
      </c>
      <c r="L2146" s="72">
        <f t="shared" si="203"/>
        <v>9.1428571428571423</v>
      </c>
      <c r="M2146" s="81">
        <f>MIN(1,Overview!$F$44*F2146*(G2146-Overview!$F$25)^2+0.2)</f>
        <v>1</v>
      </c>
      <c r="N2146" s="48">
        <f>L2146*F2146*Overview!$F$8</f>
        <v>0.12482270400293095</v>
      </c>
      <c r="O2146" s="48">
        <f>F2146*Overview!$F$6</f>
        <v>2.3686817229354781E-3</v>
      </c>
      <c r="P2146" s="122">
        <f>N2146*(H2146/G2146-(1+Overview!$F$35/'='!G2146)/(Overview!$F$37*Overview!$F$33))/('='!H2146+Overview!$F$36)</f>
        <v>1.1576547920014959E-4</v>
      </c>
      <c r="Q2146" s="128">
        <f>(N2146/G2146-P2146)*H2146*Overview!$F$29*'='!G2146^3</f>
        <v>910.19499076407089</v>
      </c>
      <c r="R2146" s="57">
        <f t="shared" si="198"/>
        <v>0</v>
      </c>
      <c r="S2146" s="58">
        <f t="shared" si="199"/>
        <v>1.4303799286301516E-4</v>
      </c>
      <c r="T2146" s="58">
        <f>IF(D2146&lt;Overview!$F$18,(1-Overview!$F$9)*'='!Q2146-'='!D2146*'='!O2146,0)</f>
        <v>0</v>
      </c>
      <c r="U2146" s="54">
        <f>IF(D2146&gt;=Overview!$F$18,(1-Overview!$F$9)*'='!Q2146-Overview!$F$18*'='!O2146,0)</f>
        <v>77.129119679967019</v>
      </c>
      <c r="V2146" s="2"/>
      <c r="W2146" s="112">
        <f>G2146/Overview!$F$19</f>
        <v>5.4728369890140796</v>
      </c>
      <c r="X2146" s="60">
        <f>G2146^3*(1+H2146*Overview!$F$38)</f>
        <v>64.026350736155138</v>
      </c>
      <c r="Y2146" s="61">
        <f>G2146^3*Overview!$F$42*(1+Overview!$F$38*H2146)+I2146*Overview!$F$39/Overview!$F$40</f>
        <v>6.8698818852929584</v>
      </c>
    </row>
    <row r="2147" spans="1:25">
      <c r="A2147" s="34">
        <v>2144</v>
      </c>
      <c r="B2147">
        <v>1</v>
      </c>
      <c r="C2147">
        <v>24</v>
      </c>
      <c r="D2147" s="149">
        <f t="shared" si="200"/>
        <v>178.09744310451387</v>
      </c>
      <c r="E2147" s="125">
        <f>B2147/(B2147+Overview!$F$22)</f>
        <v>0.58823529411764708</v>
      </c>
      <c r="F2147" s="118">
        <f>EXP(Overview!$F$21/Overview!$F$5-Overview!$F$21/('='!C2147+273.15))</f>
        <v>1.2060497570954571</v>
      </c>
      <c r="G2147" s="77">
        <f t="shared" si="201"/>
        <v>3.7068955306520994</v>
      </c>
      <c r="H2147" s="115">
        <f t="shared" si="202"/>
        <v>0.58823529411764708</v>
      </c>
      <c r="I2147" s="80">
        <f>IF((A2147-Overview!$F$43)/365=ROUND((A2147-Overview!$F$43)/365,0),I2146*0.05,I2146+U2146)</f>
        <v>25563.76826074472</v>
      </c>
      <c r="J2147" s="70">
        <f>IF(D2147&lt;Overview!$F$16,1,'='!G2147/Overview!$F$26)</f>
        <v>160.47166799359738</v>
      </c>
      <c r="K2147" s="71">
        <f>IF(D2147&lt;Overview!$F$17,'='!G2147/Overview!$F$26,Overview!$F$33)</f>
        <v>9.1428571428571423</v>
      </c>
      <c r="L2147" s="72">
        <f t="shared" si="203"/>
        <v>9.1428571428571423</v>
      </c>
      <c r="M2147" s="81">
        <f>MIN(1,Overview!$F$44*F2147*(G2147-Overview!$F$25)^2+0.2)</f>
        <v>1</v>
      </c>
      <c r="N2147" s="48">
        <f>L2147*F2147*Overview!$F$8</f>
        <v>0.12482270400293095</v>
      </c>
      <c r="O2147" s="48">
        <f>F2147*Overview!$F$6</f>
        <v>2.3686817229354781E-3</v>
      </c>
      <c r="P2147" s="122">
        <f>N2147*(H2147/G2147-(1+Overview!$F$35/'='!G2147)/(Overview!$F$37*Overview!$F$33))/('='!H2147+Overview!$F$36)</f>
        <v>1.1554228110140836E-4</v>
      </c>
      <c r="Q2147" s="128">
        <f>(N2147/G2147-P2147)*H2147*Overview!$F$29*'='!G2147^3</f>
        <v>910.27117144969532</v>
      </c>
      <c r="R2147" s="57">
        <f t="shared" si="198"/>
        <v>0</v>
      </c>
      <c r="S2147" s="58">
        <f t="shared" si="199"/>
        <v>1.427677218053864E-4</v>
      </c>
      <c r="T2147" s="58">
        <f>IF(D2147&lt;Overview!$F$18,(1-Overview!$F$9)*'='!Q2147-'='!D2147*'='!O2147,0)</f>
        <v>0</v>
      </c>
      <c r="U2147" s="54">
        <f>IF(D2147&gt;=Overview!$F$18,(1-Overview!$F$9)*'='!Q2147-Overview!$F$18*'='!O2147,0)</f>
        <v>77.135610274382216</v>
      </c>
      <c r="V2147" s="2"/>
      <c r="W2147" s="112">
        <f>G2147/Overview!$F$19</f>
        <v>5.4730481775462856</v>
      </c>
      <c r="X2147" s="60">
        <f>G2147^3*(1+H2147*Overview!$F$38)</f>
        <v>64.033763063352737</v>
      </c>
      <c r="Y2147" s="61">
        <f>G2147^3*Overview!$F$42*(1+Overview!$F$38*H2147)+I2147*Overview!$F$39/Overview!$F$40</f>
        <v>6.8739006055777434</v>
      </c>
    </row>
    <row r="2148" spans="1:25">
      <c r="A2148" s="34">
        <v>2145</v>
      </c>
      <c r="B2148">
        <v>1</v>
      </c>
      <c r="C2148">
        <v>24</v>
      </c>
      <c r="D2148" s="149">
        <f t="shared" si="200"/>
        <v>178.09744310451387</v>
      </c>
      <c r="E2148" s="125">
        <f>B2148/(B2148+Overview!$F$22)</f>
        <v>0.58823529411764708</v>
      </c>
      <c r="F2148" s="118">
        <f>EXP(Overview!$F$21/Overview!$F$5-Overview!$F$21/('='!C2148+273.15))</f>
        <v>1.2060497570954571</v>
      </c>
      <c r="G2148" s="77">
        <f t="shared" si="201"/>
        <v>3.707038298373905</v>
      </c>
      <c r="H2148" s="115">
        <f t="shared" si="202"/>
        <v>0.58823529411764708</v>
      </c>
      <c r="I2148" s="80">
        <f>IF((A2148-Overview!$F$43)/365=ROUND((A2148-Overview!$F$43)/365,0),I2147*0.05,I2147+U2147)</f>
        <v>25640.903871019102</v>
      </c>
      <c r="J2148" s="70">
        <f>IF(D2148&lt;Overview!$F$16,1,'='!G2148/Overview!$F$26)</f>
        <v>160.47784841445477</v>
      </c>
      <c r="K2148" s="71">
        <f>IF(D2148&lt;Overview!$F$17,'='!G2148/Overview!$F$26,Overview!$F$33)</f>
        <v>9.1428571428571423</v>
      </c>
      <c r="L2148" s="72">
        <f t="shared" si="203"/>
        <v>9.1428571428571423</v>
      </c>
      <c r="M2148" s="81">
        <f>MIN(1,Overview!$F$44*F2148*(G2148-Overview!$F$25)^2+0.2)</f>
        <v>1</v>
      </c>
      <c r="N2148" s="48">
        <f>L2148*F2148*Overview!$F$8</f>
        <v>0.12482270400293095</v>
      </c>
      <c r="O2148" s="48">
        <f>F2148*Overview!$F$6</f>
        <v>2.3686817229354781E-3</v>
      </c>
      <c r="P2148" s="122">
        <f>N2148*(H2148/G2148-(1+Overview!$F$35/'='!G2148)/(Overview!$F$37*Overview!$F$33))/('='!H2148+Overview!$F$36)</f>
        <v>1.1531952191231692E-4</v>
      </c>
      <c r="Q2148" s="128">
        <f>(N2148/G2148-P2148)*H2148*Overview!$F$29*'='!G2148^3</f>
        <v>910.34721180772306</v>
      </c>
      <c r="R2148" s="57">
        <f t="shared" si="198"/>
        <v>0</v>
      </c>
      <c r="S2148" s="58">
        <f t="shared" si="199"/>
        <v>1.4249796142637588E-4</v>
      </c>
      <c r="T2148" s="58">
        <f>IF(D2148&lt;Overview!$F$18,(1-Overview!$F$9)*'='!Q2148-'='!D2148*'='!O2148,0)</f>
        <v>0</v>
      </c>
      <c r="U2148" s="54">
        <f>IF(D2148&gt;=Overview!$F$18,(1-Overview!$F$9)*'='!Q2148-Overview!$F$18*'='!O2148,0)</f>
        <v>77.14208891288618</v>
      </c>
      <c r="V2148" s="2"/>
      <c r="W2148" s="112">
        <f>G2148/Overview!$F$19</f>
        <v>5.4732589670366236</v>
      </c>
      <c r="X2148" s="60">
        <f>G2148^3*(1+H2148*Overview!$F$38)</f>
        <v>64.041161955358874</v>
      </c>
      <c r="Y2148" s="61">
        <f>G2148^3*Overview!$F$42*(1+Overview!$F$38*H2148)+I2148*Overview!$F$39/Overview!$F$40</f>
        <v>6.8779183987411292</v>
      </c>
    </row>
    <row r="2149" spans="1:25">
      <c r="A2149" s="34">
        <v>2146</v>
      </c>
      <c r="B2149">
        <v>1</v>
      </c>
      <c r="C2149">
        <v>24</v>
      </c>
      <c r="D2149" s="149">
        <f t="shared" si="200"/>
        <v>178.09744310451387</v>
      </c>
      <c r="E2149" s="125">
        <f>B2149/(B2149+Overview!$F$22)</f>
        <v>0.58823529411764708</v>
      </c>
      <c r="F2149" s="118">
        <f>EXP(Overview!$F$21/Overview!$F$5-Overview!$F$21/('='!C2149+273.15))</f>
        <v>1.2060497570954571</v>
      </c>
      <c r="G2149" s="77">
        <f t="shared" si="201"/>
        <v>3.7071807963353312</v>
      </c>
      <c r="H2149" s="115">
        <f t="shared" si="202"/>
        <v>0.58823529411764708</v>
      </c>
      <c r="I2149" s="80">
        <f>IF((A2149-Overview!$F$43)/365=ROUND((A2149-Overview!$F$43)/365,0),I2148*0.05,I2148+U2148)</f>
        <v>25718.045959931987</v>
      </c>
      <c r="J2149" s="70">
        <f>IF(D2149&lt;Overview!$F$16,1,'='!G2149/Overview!$F$26)</f>
        <v>160.48401715737364</v>
      </c>
      <c r="K2149" s="71">
        <f>IF(D2149&lt;Overview!$F$17,'='!G2149/Overview!$F$26,Overview!$F$33)</f>
        <v>9.1428571428571423</v>
      </c>
      <c r="L2149" s="72">
        <f t="shared" si="203"/>
        <v>9.1428571428571423</v>
      </c>
      <c r="M2149" s="81">
        <f>MIN(1,Overview!$F$44*F2149*(G2149-Overview!$F$25)^2+0.2)</f>
        <v>1</v>
      </c>
      <c r="N2149" s="48">
        <f>L2149*F2149*Overview!$F$8</f>
        <v>0.12482270400293095</v>
      </c>
      <c r="O2149" s="48">
        <f>F2149*Overview!$F$6</f>
        <v>2.3686817229354781E-3</v>
      </c>
      <c r="P2149" s="122">
        <f>N2149*(H2149/G2149-(1+Overview!$F$35/'='!G2149)/(Overview!$F$37*Overview!$F$33))/('='!H2149+Overview!$F$36)</f>
        <v>1.1509720073673115E-4</v>
      </c>
      <c r="Q2149" s="128">
        <f>(N2149/G2149-P2149)*H2149*Overview!$F$29*'='!G2149^3</f>
        <v>910.42311208970261</v>
      </c>
      <c r="R2149" s="57">
        <f t="shared" si="198"/>
        <v>0</v>
      </c>
      <c r="S2149" s="58">
        <f t="shared" si="199"/>
        <v>1.4222871076105415E-4</v>
      </c>
      <c r="T2149" s="58">
        <f>IF(D2149&lt;Overview!$F$18,(1-Overview!$F$9)*'='!Q2149-'='!D2149*'='!O2149,0)</f>
        <v>0</v>
      </c>
      <c r="U2149" s="54">
        <f>IF(D2149&gt;=Overview!$F$18,(1-Overview!$F$9)*'='!Q2149-Overview!$F$18*'='!O2149,0)</f>
        <v>77.148555616910841</v>
      </c>
      <c r="V2149" s="2"/>
      <c r="W2149" s="112">
        <f>G2149/Overview!$F$19</f>
        <v>5.4734693582390834</v>
      </c>
      <c r="X2149" s="60">
        <f>G2149^3*(1+H2149*Overview!$F$38)</f>
        <v>64.048547435427679</v>
      </c>
      <c r="Y2149" s="61">
        <f>G2149^3*Overview!$F$42*(1+Overview!$F$38*H2149)+I2149*Overview!$F$39/Overview!$F$40</f>
        <v>6.8819352663564448</v>
      </c>
    </row>
    <row r="2150" spans="1:25">
      <c r="A2150" s="34">
        <v>2147</v>
      </c>
      <c r="B2150">
        <v>1</v>
      </c>
      <c r="C2150">
        <v>24</v>
      </c>
      <c r="D2150" s="149">
        <f t="shared" si="200"/>
        <v>178.09744310451387</v>
      </c>
      <c r="E2150" s="125">
        <f>B2150/(B2150+Overview!$F$22)</f>
        <v>0.58823529411764708</v>
      </c>
      <c r="F2150" s="118">
        <f>EXP(Overview!$F$21/Overview!$F$5-Overview!$F$21/('='!C2150+273.15))</f>
        <v>1.2060497570954571</v>
      </c>
      <c r="G2150" s="77">
        <f t="shared" si="201"/>
        <v>3.707323025046092</v>
      </c>
      <c r="H2150" s="115">
        <f t="shared" si="202"/>
        <v>0.58823529411764708</v>
      </c>
      <c r="I2150" s="80">
        <f>IF((A2150-Overview!$F$43)/365=ROUND((A2150-Overview!$F$43)/365,0),I2149*0.05,I2149+U2149)</f>
        <v>25795.194515548897</v>
      </c>
      <c r="J2150" s="70">
        <f>IF(D2150&lt;Overview!$F$16,1,'='!G2150/Overview!$F$26)</f>
        <v>160.49017424441956</v>
      </c>
      <c r="K2150" s="71">
        <f>IF(D2150&lt;Overview!$F$17,'='!G2150/Overview!$F$26,Overview!$F$33)</f>
        <v>9.1428571428571423</v>
      </c>
      <c r="L2150" s="72">
        <f t="shared" si="203"/>
        <v>9.1428571428571423</v>
      </c>
      <c r="M2150" s="81">
        <f>MIN(1,Overview!$F$44*F2150*(G2150-Overview!$F$25)^2+0.2)</f>
        <v>1</v>
      </c>
      <c r="N2150" s="48">
        <f>L2150*F2150*Overview!$F$8</f>
        <v>0.12482270400293095</v>
      </c>
      <c r="O2150" s="48">
        <f>F2150*Overview!$F$6</f>
        <v>2.3686817229354781E-3</v>
      </c>
      <c r="P2150" s="122">
        <f>N2150*(H2150/G2150-(1+Overview!$F$35/'='!G2150)/(Overview!$F$37*Overview!$F$33))/('='!H2150+Overview!$F$36)</f>
        <v>1.148753166804635E-4</v>
      </c>
      <c r="Q2150" s="128">
        <f>(N2150/G2150-P2150)*H2150*Overview!$F$29*'='!G2150^3</f>
        <v>910.4988725467598</v>
      </c>
      <c r="R2150" s="57">
        <f t="shared" si="198"/>
        <v>0</v>
      </c>
      <c r="S2150" s="58">
        <f t="shared" si="199"/>
        <v>1.4195996884631458E-4</v>
      </c>
      <c r="T2150" s="58">
        <f>IF(D2150&lt;Overview!$F$18,(1-Overview!$F$9)*'='!Q2150-'='!D2150*'='!O2150,0)</f>
        <v>0</v>
      </c>
      <c r="U2150" s="54">
        <f>IF(D2150&gt;=Overview!$F$18,(1-Overview!$F$9)*'='!Q2150-Overview!$F$18*'='!O2150,0)</f>
        <v>77.155010407852117</v>
      </c>
      <c r="V2150" s="2"/>
      <c r="W2150" s="112">
        <f>G2150/Overview!$F$19</f>
        <v>5.4736793519062337</v>
      </c>
      <c r="X2150" s="60">
        <f>G2150^3*(1+H2150*Overview!$F$38)</f>
        <v>64.055919526777203</v>
      </c>
      <c r="Y2150" s="61">
        <f>G2150^3*Overview!$F$42*(1+Overview!$F$38*H2150)+I2150*Overview!$F$39/Overview!$F$40</f>
        <v>6.8859512099947091</v>
      </c>
    </row>
    <row r="2151" spans="1:25">
      <c r="A2151" s="34">
        <v>2148</v>
      </c>
      <c r="B2151">
        <v>1</v>
      </c>
      <c r="C2151">
        <v>24</v>
      </c>
      <c r="D2151" s="149">
        <f t="shared" si="200"/>
        <v>178.09744310451387</v>
      </c>
      <c r="E2151" s="125">
        <f>B2151/(B2151+Overview!$F$22)</f>
        <v>0.58823529411764708</v>
      </c>
      <c r="F2151" s="118">
        <f>EXP(Overview!$F$21/Overview!$F$5-Overview!$F$21/('='!C2151+273.15))</f>
        <v>1.2060497570954571</v>
      </c>
      <c r="G2151" s="77">
        <f t="shared" si="201"/>
        <v>3.7074649850149384</v>
      </c>
      <c r="H2151" s="115">
        <f t="shared" si="202"/>
        <v>0.58823529411764708</v>
      </c>
      <c r="I2151" s="80">
        <f>IF((A2151-Overview!$F$43)/365=ROUND((A2151-Overview!$F$43)/365,0),I2150*0.05,I2150+U2150)</f>
        <v>25872.34952595675</v>
      </c>
      <c r="J2151" s="70">
        <f>IF(D2151&lt;Overview!$F$16,1,'='!G2151/Overview!$F$26)</f>
        <v>160.4963196976164</v>
      </c>
      <c r="K2151" s="71">
        <f>IF(D2151&lt;Overview!$F$17,'='!G2151/Overview!$F$26,Overview!$F$33)</f>
        <v>9.1428571428571423</v>
      </c>
      <c r="L2151" s="72">
        <f t="shared" si="203"/>
        <v>9.1428571428571423</v>
      </c>
      <c r="M2151" s="81">
        <f>MIN(1,Overview!$F$44*F2151*(G2151-Overview!$F$25)^2+0.2)</f>
        <v>1</v>
      </c>
      <c r="N2151" s="48">
        <f>L2151*F2151*Overview!$F$8</f>
        <v>0.12482270400293095</v>
      </c>
      <c r="O2151" s="48">
        <f>F2151*Overview!$F$6</f>
        <v>2.3686817229354781E-3</v>
      </c>
      <c r="P2151" s="122">
        <f>N2151*(H2151/G2151-(1+Overview!$F$35/'='!G2151)/(Overview!$F$37*Overview!$F$33))/('='!H2151+Overview!$F$36)</f>
        <v>1.1465386885127699E-4</v>
      </c>
      <c r="Q2151" s="128">
        <f>(N2151/G2151-P2151)*H2151*Overview!$F$29*'='!G2151^3</f>
        <v>910.57449342959637</v>
      </c>
      <c r="R2151" s="57">
        <f t="shared" si="198"/>
        <v>0</v>
      </c>
      <c r="S2151" s="58">
        <f t="shared" si="199"/>
        <v>1.4169173472086813E-4</v>
      </c>
      <c r="T2151" s="58">
        <f>IF(D2151&lt;Overview!$F$18,(1-Overview!$F$9)*'='!Q2151-'='!D2151*'='!O2151,0)</f>
        <v>0</v>
      </c>
      <c r="U2151" s="54">
        <f>IF(D2151&gt;=Overview!$F$18,(1-Overview!$F$9)*'='!Q2151-Overview!$F$18*'='!O2151,0)</f>
        <v>77.161453307069792</v>
      </c>
      <c r="V2151" s="2"/>
      <c r="W2151" s="112">
        <f>G2151/Overview!$F$19</f>
        <v>5.4738889487892193</v>
      </c>
      <c r="X2151" s="60">
        <f>G2151^3*(1+H2151*Overview!$F$38)</f>
        <v>64.063278252589555</v>
      </c>
      <c r="Y2151" s="61">
        <f>G2151^3*Overview!$F$42*(1+Overview!$F$38*H2151)+I2151*Overview!$F$39/Overview!$F$40</f>
        <v>6.8899662312246353</v>
      </c>
    </row>
    <row r="2152" spans="1:25">
      <c r="A2152" s="34">
        <v>2149</v>
      </c>
      <c r="B2152">
        <v>1</v>
      </c>
      <c r="C2152">
        <v>24</v>
      </c>
      <c r="D2152" s="149">
        <f t="shared" si="200"/>
        <v>178.09744310451387</v>
      </c>
      <c r="E2152" s="125">
        <f>B2152/(B2152+Overview!$F$22)</f>
        <v>0.58823529411764708</v>
      </c>
      <c r="F2152" s="118">
        <f>EXP(Overview!$F$21/Overview!$F$5-Overview!$F$21/('='!C2152+273.15))</f>
        <v>1.2060497570954571</v>
      </c>
      <c r="G2152" s="77">
        <f t="shared" si="201"/>
        <v>3.7076066767496592</v>
      </c>
      <c r="H2152" s="115">
        <f t="shared" si="202"/>
        <v>0.58823529411764708</v>
      </c>
      <c r="I2152" s="80">
        <f>IF((A2152-Overview!$F$43)/365=ROUND((A2152-Overview!$F$43)/365,0),I2151*0.05,I2151+U2151)</f>
        <v>25949.510979263821</v>
      </c>
      <c r="J2152" s="70">
        <f>IF(D2152&lt;Overview!$F$16,1,'='!G2152/Overview!$F$26)</f>
        <v>160.5024535389463</v>
      </c>
      <c r="K2152" s="71">
        <f>IF(D2152&lt;Overview!$F$17,'='!G2152/Overview!$F$26,Overview!$F$33)</f>
        <v>9.1428571428571423</v>
      </c>
      <c r="L2152" s="72">
        <f t="shared" si="203"/>
        <v>9.1428571428571423</v>
      </c>
      <c r="M2152" s="81">
        <f>MIN(1,Overview!$F$44*F2152*(G2152-Overview!$F$25)^2+0.2)</f>
        <v>1</v>
      </c>
      <c r="N2152" s="48">
        <f>L2152*F2152*Overview!$F$8</f>
        <v>0.12482270400293095</v>
      </c>
      <c r="O2152" s="48">
        <f>F2152*Overview!$F$6</f>
        <v>2.3686817229354781E-3</v>
      </c>
      <c r="P2152" s="122">
        <f>N2152*(H2152/G2152-(1+Overview!$F$35/'='!G2152)/(Overview!$F$37*Overview!$F$33))/('='!H2152+Overview!$F$36)</f>
        <v>1.1443285635888611E-4</v>
      </c>
      <c r="Q2152" s="128">
        <f>(N2152/G2152-P2152)*H2152*Overview!$F$29*'='!G2152^3</f>
        <v>910.6499749884905</v>
      </c>
      <c r="R2152" s="57">
        <f t="shared" si="198"/>
        <v>0</v>
      </c>
      <c r="S2152" s="58">
        <f t="shared" si="199"/>
        <v>1.4142400742524693E-4</v>
      </c>
      <c r="T2152" s="58">
        <f>IF(D2152&lt;Overview!$F$18,(1-Overview!$F$9)*'='!Q2152-'='!D2152*'='!O2152,0)</f>
        <v>0</v>
      </c>
      <c r="U2152" s="54">
        <f>IF(D2152&gt;=Overview!$F$18,(1-Overview!$F$9)*'='!Q2152-Overview!$F$18*'='!O2152,0)</f>
        <v>77.167884335887564</v>
      </c>
      <c r="V2152" s="2"/>
      <c r="W2152" s="112">
        <f>G2152/Overview!$F$19</f>
        <v>5.4740981496377659</v>
      </c>
      <c r="X2152" s="60">
        <f>G2152^3*(1+H2152*Overview!$F$38)</f>
        <v>64.070623636010907</v>
      </c>
      <c r="Y2152" s="61">
        <f>G2152^3*Overview!$F$42*(1+Overview!$F$38*H2152)+I2152*Overview!$F$39/Overview!$F$40</f>
        <v>6.8939803316126262</v>
      </c>
    </row>
    <row r="2153" spans="1:25">
      <c r="A2153" s="34">
        <v>2150</v>
      </c>
      <c r="B2153">
        <v>1</v>
      </c>
      <c r="C2153">
        <v>24</v>
      </c>
      <c r="D2153" s="149">
        <f t="shared" si="200"/>
        <v>178.09744310451387</v>
      </c>
      <c r="E2153" s="125">
        <f>B2153/(B2153+Overview!$F$22)</f>
        <v>0.58823529411764708</v>
      </c>
      <c r="F2153" s="118">
        <f>EXP(Overview!$F$21/Overview!$F$5-Overview!$F$21/('='!C2153+273.15))</f>
        <v>1.2060497570954571</v>
      </c>
      <c r="G2153" s="77">
        <f t="shared" si="201"/>
        <v>3.7077481007570845</v>
      </c>
      <c r="H2153" s="115">
        <f t="shared" si="202"/>
        <v>0.58823529411764708</v>
      </c>
      <c r="I2153" s="80">
        <f>IF((A2153-Overview!$F$43)/365=ROUND((A2153-Overview!$F$43)/365,0),I2152*0.05,I2152+U2152)</f>
        <v>26026.678863599707</v>
      </c>
      <c r="J2153" s="70">
        <f>IF(D2153&lt;Overview!$F$16,1,'='!G2153/Overview!$F$26)</f>
        <v>160.50857579034999</v>
      </c>
      <c r="K2153" s="71">
        <f>IF(D2153&lt;Overview!$F$17,'='!G2153/Overview!$F$26,Overview!$F$33)</f>
        <v>9.1428571428571423</v>
      </c>
      <c r="L2153" s="72">
        <f t="shared" si="203"/>
        <v>9.1428571428571423</v>
      </c>
      <c r="M2153" s="81">
        <f>MIN(1,Overview!$F$44*F2153*(G2153-Overview!$F$25)^2+0.2)</f>
        <v>1</v>
      </c>
      <c r="N2153" s="48">
        <f>L2153*F2153*Overview!$F$8</f>
        <v>0.12482270400293095</v>
      </c>
      <c r="O2153" s="48">
        <f>F2153*Overview!$F$6</f>
        <v>2.3686817229354781E-3</v>
      </c>
      <c r="P2153" s="122">
        <f>N2153*(H2153/G2153-(1+Overview!$F$35/'='!G2153)/(Overview!$F$37*Overview!$F$33))/('='!H2153+Overview!$F$36)</f>
        <v>1.1421227831494479E-4</v>
      </c>
      <c r="Q2153" s="128">
        <f>(N2153/G2153-P2153)*H2153*Overview!$F$29*'='!G2153^3</f>
        <v>910.72531747329822</v>
      </c>
      <c r="R2153" s="57">
        <f t="shared" si="198"/>
        <v>0</v>
      </c>
      <c r="S2153" s="58">
        <f t="shared" si="199"/>
        <v>1.4115678600179203E-4</v>
      </c>
      <c r="T2153" s="58">
        <f>IF(D2153&lt;Overview!$F$18,(1-Overview!$F$9)*'='!Q2153-'='!D2153*'='!O2153,0)</f>
        <v>0</v>
      </c>
      <c r="U2153" s="54">
        <f>IF(D2153&gt;=Overview!$F$18,(1-Overview!$F$9)*'='!Q2153-Overview!$F$18*'='!O2153,0)</f>
        <v>77.174303515593181</v>
      </c>
      <c r="V2153" s="2"/>
      <c r="W2153" s="112">
        <f>G2153/Overview!$F$19</f>
        <v>5.4743069552001833</v>
      </c>
      <c r="X2153" s="60">
        <f>G2153^3*(1+H2153*Overview!$F$38)</f>
        <v>64.077955700151506</v>
      </c>
      <c r="Y2153" s="61">
        <f>G2153^3*Overview!$F$42*(1+Overview!$F$38*H2153)+I2153*Overview!$F$39/Overview!$F$40</f>
        <v>6.8979935127227856</v>
      </c>
    </row>
    <row r="2154" spans="1:25">
      <c r="A2154" s="34">
        <v>2151</v>
      </c>
      <c r="B2154">
        <v>1</v>
      </c>
      <c r="C2154">
        <v>24</v>
      </c>
      <c r="D2154" s="149">
        <f t="shared" si="200"/>
        <v>178.09744310451387</v>
      </c>
      <c r="E2154" s="125">
        <f>B2154/(B2154+Overview!$F$22)</f>
        <v>0.58823529411764708</v>
      </c>
      <c r="F2154" s="118">
        <f>EXP(Overview!$F$21/Overview!$F$5-Overview!$F$21/('='!C2154+273.15))</f>
        <v>1.2060497570954571</v>
      </c>
      <c r="G2154" s="77">
        <f t="shared" si="201"/>
        <v>3.7078892575430862</v>
      </c>
      <c r="H2154" s="115">
        <f t="shared" si="202"/>
        <v>0.58823529411764708</v>
      </c>
      <c r="I2154" s="80">
        <f>IF((A2154-Overview!$F$43)/365=ROUND((A2154-Overview!$F$43)/365,0),I2153*0.05,I2153+U2153)</f>
        <v>26103.8531671153</v>
      </c>
      <c r="J2154" s="70">
        <f>IF(D2154&lt;Overview!$F$16,1,'='!G2154/Overview!$F$26)</f>
        <v>160.51468647372667</v>
      </c>
      <c r="K2154" s="71">
        <f>IF(D2154&lt;Overview!$F$17,'='!G2154/Overview!$F$26,Overview!$F$33)</f>
        <v>9.1428571428571423</v>
      </c>
      <c r="L2154" s="72">
        <f t="shared" si="203"/>
        <v>9.1428571428571423</v>
      </c>
      <c r="M2154" s="81">
        <f>MIN(1,Overview!$F$44*F2154*(G2154-Overview!$F$25)^2+0.2)</f>
        <v>1</v>
      </c>
      <c r="N2154" s="48">
        <f>L2154*F2154*Overview!$F$8</f>
        <v>0.12482270400293095</v>
      </c>
      <c r="O2154" s="48">
        <f>F2154*Overview!$F$6</f>
        <v>2.3686817229354781E-3</v>
      </c>
      <c r="P2154" s="122">
        <f>N2154*(H2154/G2154-(1+Overview!$F$35/'='!G2154)/(Overview!$F$37*Overview!$F$33))/('='!H2154+Overview!$F$36)</f>
        <v>1.1399213383304732E-4</v>
      </c>
      <c r="Q2154" s="128">
        <f>(N2154/G2154-P2154)*H2154*Overview!$F$29*'='!G2154^3</f>
        <v>910.80052113345425</v>
      </c>
      <c r="R2154" s="57">
        <f t="shared" si="198"/>
        <v>0</v>
      </c>
      <c r="S2154" s="58">
        <f t="shared" si="199"/>
        <v>1.4089006949465665E-4</v>
      </c>
      <c r="T2154" s="58">
        <f>IF(D2154&lt;Overview!$F$18,(1-Overview!$F$9)*'='!Q2154-'='!D2154*'='!O2154,0)</f>
        <v>0</v>
      </c>
      <c r="U2154" s="54">
        <f>IF(D2154&gt;=Overview!$F$18,(1-Overview!$F$9)*'='!Q2154-Overview!$F$18*'='!O2154,0)</f>
        <v>77.180710867438478</v>
      </c>
      <c r="V2154" s="2"/>
      <c r="W2154" s="112">
        <f>G2154/Overview!$F$19</f>
        <v>5.4745153662233665</v>
      </c>
      <c r="X2154" s="60">
        <f>G2154^3*(1+H2154*Overview!$F$38)</f>
        <v>64.085274468085757</v>
      </c>
      <c r="Y2154" s="61">
        <f>G2154^3*Overview!$F$42*(1+Overview!$F$38*H2154)+I2154*Overview!$F$39/Overview!$F$40</f>
        <v>6.9020057761169102</v>
      </c>
    </row>
    <row r="2155" spans="1:25">
      <c r="A2155" s="34">
        <v>2152</v>
      </c>
      <c r="B2155">
        <v>1</v>
      </c>
      <c r="C2155">
        <v>24</v>
      </c>
      <c r="D2155" s="149">
        <f t="shared" si="200"/>
        <v>178.09744310451387</v>
      </c>
      <c r="E2155" s="125">
        <f>B2155/(B2155+Overview!$F$22)</f>
        <v>0.58823529411764708</v>
      </c>
      <c r="F2155" s="118">
        <f>EXP(Overview!$F$21/Overview!$F$5-Overview!$F$21/('='!C2155+273.15))</f>
        <v>1.2060497570954571</v>
      </c>
      <c r="G2155" s="77">
        <f t="shared" si="201"/>
        <v>3.7080301476125808</v>
      </c>
      <c r="H2155" s="115">
        <f t="shared" si="202"/>
        <v>0.58823529411764708</v>
      </c>
      <c r="I2155" s="80">
        <f>IF((A2155-Overview!$F$43)/365=ROUND((A2155-Overview!$F$43)/365,0),I2154*0.05,I2154+U2154)</f>
        <v>26181.03387798274</v>
      </c>
      <c r="J2155" s="70">
        <f>IF(D2155&lt;Overview!$F$16,1,'='!G2155/Overview!$F$26)</f>
        <v>160.52078561093424</v>
      </c>
      <c r="K2155" s="71">
        <f>IF(D2155&lt;Overview!$F$17,'='!G2155/Overview!$F$26,Overview!$F$33)</f>
        <v>9.1428571428571423</v>
      </c>
      <c r="L2155" s="72">
        <f t="shared" si="203"/>
        <v>9.1428571428571423</v>
      </c>
      <c r="M2155" s="81">
        <f>MIN(1,Overview!$F$44*F2155*(G2155-Overview!$F$25)^2+0.2)</f>
        <v>1</v>
      </c>
      <c r="N2155" s="48">
        <f>L2155*F2155*Overview!$F$8</f>
        <v>0.12482270400293095</v>
      </c>
      <c r="O2155" s="48">
        <f>F2155*Overview!$F$6</f>
        <v>2.3686817229354781E-3</v>
      </c>
      <c r="P2155" s="122">
        <f>N2155*(H2155/G2155-(1+Overview!$F$35/'='!G2155)/(Overview!$F$37*Overview!$F$33))/('='!H2155+Overview!$F$36)</f>
        <v>1.1377242202871827E-4</v>
      </c>
      <c r="Q2155" s="128">
        <f>(N2155/G2155-P2155)*H2155*Overview!$F$29*'='!G2155^3</f>
        <v>910.87558621797189</v>
      </c>
      <c r="R2155" s="57">
        <f t="shared" si="198"/>
        <v>0</v>
      </c>
      <c r="S2155" s="58">
        <f t="shared" si="199"/>
        <v>1.4062385694979635E-4</v>
      </c>
      <c r="T2155" s="58">
        <f>IF(D2155&lt;Overview!$F$18,(1-Overview!$F$9)*'='!Q2155-'='!D2155*'='!O2155,0)</f>
        <v>0</v>
      </c>
      <c r="U2155" s="54">
        <f>IF(D2155&gt;=Overview!$F$18,(1-Overview!$F$9)*'='!Q2155-Overview!$F$18*'='!O2155,0)</f>
        <v>77.18710641263938</v>
      </c>
      <c r="V2155" s="2"/>
      <c r="W2155" s="112">
        <f>G2155/Overview!$F$19</f>
        <v>5.4747233834527993</v>
      </c>
      <c r="X2155" s="60">
        <f>G2155^3*(1+H2155*Overview!$F$38)</f>
        <v>64.09257996285227</v>
      </c>
      <c r="Y2155" s="61">
        <f>G2155^3*Overview!$F$42*(1+Overview!$F$38*H2155)+I2155*Overview!$F$39/Overview!$F$40</f>
        <v>6.9060171233544994</v>
      </c>
    </row>
    <row r="2156" spans="1:25">
      <c r="A2156" s="34">
        <v>2153</v>
      </c>
      <c r="B2156">
        <v>1</v>
      </c>
      <c r="C2156">
        <v>24</v>
      </c>
      <c r="D2156" s="149">
        <f t="shared" si="200"/>
        <v>178.09744310451387</v>
      </c>
      <c r="E2156" s="125">
        <f>B2156/(B2156+Overview!$F$22)</f>
        <v>0.58823529411764708</v>
      </c>
      <c r="F2156" s="118">
        <f>EXP(Overview!$F$21/Overview!$F$5-Overview!$F$21/('='!C2156+273.15))</f>
        <v>1.2060497570954571</v>
      </c>
      <c r="G2156" s="77">
        <f t="shared" si="201"/>
        <v>3.7081707714695304</v>
      </c>
      <c r="H2156" s="115">
        <f t="shared" si="202"/>
        <v>0.58823529411764708</v>
      </c>
      <c r="I2156" s="80">
        <f>IF((A2156-Overview!$F$43)/365=ROUND((A2156-Overview!$F$43)/365,0),I2155*0.05,I2155+U2155)</f>
        <v>26258.220984395379</v>
      </c>
      <c r="J2156" s="70">
        <f>IF(D2156&lt;Overview!$F$16,1,'='!G2156/Overview!$F$26)</f>
        <v>160.52687322378921</v>
      </c>
      <c r="K2156" s="71">
        <f>IF(D2156&lt;Overview!$F$17,'='!G2156/Overview!$F$26,Overview!$F$33)</f>
        <v>9.1428571428571423</v>
      </c>
      <c r="L2156" s="72">
        <f t="shared" si="203"/>
        <v>9.1428571428571423</v>
      </c>
      <c r="M2156" s="81">
        <f>MIN(1,Overview!$F$44*F2156*(G2156-Overview!$F$25)^2+0.2)</f>
        <v>1</v>
      </c>
      <c r="N2156" s="48">
        <f>L2156*F2156*Overview!$F$8</f>
        <v>0.12482270400293095</v>
      </c>
      <c r="O2156" s="48">
        <f>F2156*Overview!$F$6</f>
        <v>2.3686817229354781E-3</v>
      </c>
      <c r="P2156" s="122">
        <f>N2156*(H2156/G2156-(1+Overview!$F$35/'='!G2156)/(Overview!$F$37*Overview!$F$33))/('='!H2156+Overview!$F$36)</f>
        <v>1.1355314201941454E-4</v>
      </c>
      <c r="Q2156" s="128">
        <f>(N2156/G2156-P2156)*H2156*Overview!$F$29*'='!G2156^3</f>
        <v>910.95051297544251</v>
      </c>
      <c r="R2156" s="57">
        <f t="shared" si="198"/>
        <v>0</v>
      </c>
      <c r="S2156" s="58">
        <f t="shared" si="199"/>
        <v>1.4035814741497385E-4</v>
      </c>
      <c r="T2156" s="58">
        <f>IF(D2156&lt;Overview!$F$18,(1-Overview!$F$9)*'='!Q2156-'='!D2156*'='!O2156,0)</f>
        <v>0</v>
      </c>
      <c r="U2156" s="54">
        <f>IF(D2156&gt;=Overview!$F$18,(1-Overview!$F$9)*'='!Q2156-Overview!$F$18*'='!O2156,0)</f>
        <v>77.193490172375874</v>
      </c>
      <c r="V2156" s="2"/>
      <c r="W2156" s="112">
        <f>G2156/Overview!$F$19</f>
        <v>5.4749310076325566</v>
      </c>
      <c r="X2156" s="60">
        <f>G2156^3*(1+H2156*Overview!$F$38)</f>
        <v>64.099872207453814</v>
      </c>
      <c r="Y2156" s="61">
        <f>G2156^3*Overview!$F$42*(1+Overview!$F$38*H2156)+I2156*Overview!$F$39/Overview!$F$40</f>
        <v>6.9100275559927518</v>
      </c>
    </row>
    <row r="2157" spans="1:25">
      <c r="A2157" s="34">
        <v>2154</v>
      </c>
      <c r="B2157">
        <v>1</v>
      </c>
      <c r="C2157">
        <v>24</v>
      </c>
      <c r="D2157" s="149">
        <f t="shared" si="200"/>
        <v>178.09744310451387</v>
      </c>
      <c r="E2157" s="125">
        <f>B2157/(B2157+Overview!$F$22)</f>
        <v>0.58823529411764708</v>
      </c>
      <c r="F2157" s="118">
        <f>EXP(Overview!$F$21/Overview!$F$5-Overview!$F$21/('='!C2157+273.15))</f>
        <v>1.2060497570954571</v>
      </c>
      <c r="G2157" s="77">
        <f t="shared" si="201"/>
        <v>3.7083111296169453</v>
      </c>
      <c r="H2157" s="115">
        <f t="shared" si="202"/>
        <v>0.58823529411764708</v>
      </c>
      <c r="I2157" s="80">
        <f>IF((A2157-Overview!$F$43)/365=ROUND((A2157-Overview!$F$43)/365,0),I2156*0.05,I2156+U2156)</f>
        <v>26335.414474567755</v>
      </c>
      <c r="J2157" s="70">
        <f>IF(D2157&lt;Overview!$F$16,1,'='!G2157/Overview!$F$26)</f>
        <v>160.5329493340669</v>
      </c>
      <c r="K2157" s="71">
        <f>IF(D2157&lt;Overview!$F$17,'='!G2157/Overview!$F$26,Overview!$F$33)</f>
        <v>9.1428571428571423</v>
      </c>
      <c r="L2157" s="72">
        <f t="shared" si="203"/>
        <v>9.1428571428571423</v>
      </c>
      <c r="M2157" s="81">
        <f>MIN(1,Overview!$F$44*F2157*(G2157-Overview!$F$25)^2+0.2)</f>
        <v>1</v>
      </c>
      <c r="N2157" s="48">
        <f>L2157*F2157*Overview!$F$8</f>
        <v>0.12482270400293095</v>
      </c>
      <c r="O2157" s="48">
        <f>F2157*Overview!$F$6</f>
        <v>2.3686817229354781E-3</v>
      </c>
      <c r="P2157" s="122">
        <f>N2157*(H2157/G2157-(1+Overview!$F$35/'='!G2157)/(Overview!$F$37*Overview!$F$33))/('='!H2157+Overview!$F$36)</f>
        <v>1.1333429292451319E-4</v>
      </c>
      <c r="Q2157" s="128">
        <f>(N2157/G2157-P2157)*H2157*Overview!$F$29*'='!G2157^3</f>
        <v>911.02530165403982</v>
      </c>
      <c r="R2157" s="57">
        <f t="shared" si="198"/>
        <v>0</v>
      </c>
      <c r="S2157" s="58">
        <f t="shared" si="199"/>
        <v>1.4009293993974642E-4</v>
      </c>
      <c r="T2157" s="58">
        <f>IF(D2157&lt;Overview!$F$18,(1-Overview!$F$9)*'='!Q2157-'='!D2157*'='!O2157,0)</f>
        <v>0</v>
      </c>
      <c r="U2157" s="54">
        <f>IF(D2157&gt;=Overview!$F$18,(1-Overview!$F$9)*'='!Q2157-Overview!$F$18*'='!O2157,0)</f>
        <v>77.199862167792375</v>
      </c>
      <c r="V2157" s="2"/>
      <c r="W2157" s="112">
        <f>G2157/Overview!$F$19</f>
        <v>5.4751382395053083</v>
      </c>
      <c r="X2157" s="60">
        <f>G2157^3*(1+H2157*Overview!$F$38)</f>
        <v>64.107151224857489</v>
      </c>
      <c r="Y2157" s="61">
        <f>G2157^3*Overview!$F$42*(1+Overview!$F$38*H2157)+I2157*Overview!$F$39/Overview!$F$40</f>
        <v>6.9140370755865721</v>
      </c>
    </row>
    <row r="2158" spans="1:25">
      <c r="A2158" s="34">
        <v>2155</v>
      </c>
      <c r="B2158">
        <v>1</v>
      </c>
      <c r="C2158">
        <v>24</v>
      </c>
      <c r="D2158" s="149">
        <f t="shared" si="200"/>
        <v>178.09744310451387</v>
      </c>
      <c r="E2158" s="125">
        <f>B2158/(B2158+Overview!$F$22)</f>
        <v>0.58823529411764708</v>
      </c>
      <c r="F2158" s="118">
        <f>EXP(Overview!$F$21/Overview!$F$5-Overview!$F$21/('='!C2158+273.15))</f>
        <v>1.2060497570954571</v>
      </c>
      <c r="G2158" s="77">
        <f t="shared" si="201"/>
        <v>3.7084512225568851</v>
      </c>
      <c r="H2158" s="115">
        <f t="shared" si="202"/>
        <v>0.58823529411764708</v>
      </c>
      <c r="I2158" s="80">
        <f>IF((A2158-Overview!$F$43)/365=ROUND((A2158-Overview!$F$43)/365,0),I2157*0.05,I2157+U2157)</f>
        <v>26412.614336735547</v>
      </c>
      <c r="J2158" s="70">
        <f>IF(D2158&lt;Overview!$F$16,1,'='!G2158/Overview!$F$26)</f>
        <v>160.53901396350153</v>
      </c>
      <c r="K2158" s="71">
        <f>IF(D2158&lt;Overview!$F$17,'='!G2158/Overview!$F$26,Overview!$F$33)</f>
        <v>9.1428571428571423</v>
      </c>
      <c r="L2158" s="72">
        <f t="shared" si="203"/>
        <v>9.1428571428571423</v>
      </c>
      <c r="M2158" s="81">
        <f>MIN(1,Overview!$F$44*F2158*(G2158-Overview!$F$25)^2+0.2)</f>
        <v>1</v>
      </c>
      <c r="N2158" s="48">
        <f>L2158*F2158*Overview!$F$8</f>
        <v>0.12482270400293095</v>
      </c>
      <c r="O2158" s="48">
        <f>F2158*Overview!$F$6</f>
        <v>2.3686817229354781E-3</v>
      </c>
      <c r="P2158" s="122">
        <f>N2158*(H2158/G2158-(1+Overview!$F$35/'='!G2158)/(Overview!$F$37*Overview!$F$33))/('='!H2158+Overview!$F$36)</f>
        <v>1.1311587386531442E-4</v>
      </c>
      <c r="Q2158" s="128">
        <f>(N2158/G2158-P2158)*H2158*Overview!$F$29*'='!G2158^3</f>
        <v>911.09995250151633</v>
      </c>
      <c r="R2158" s="57">
        <f t="shared" si="198"/>
        <v>0</v>
      </c>
      <c r="S2158" s="58">
        <f t="shared" si="199"/>
        <v>1.3982823357547189E-4</v>
      </c>
      <c r="T2158" s="58">
        <f>IF(D2158&lt;Overview!$F$18,(1-Overview!$F$9)*'='!Q2158-'='!D2158*'='!O2158,0)</f>
        <v>0</v>
      </c>
      <c r="U2158" s="54">
        <f>IF(D2158&gt;=Overview!$F$18,(1-Overview!$F$9)*'='!Q2158-Overview!$F$18*'='!O2158,0)</f>
        <v>77.206222419997374</v>
      </c>
      <c r="V2158" s="2"/>
      <c r="W2158" s="112">
        <f>G2158/Overview!$F$19</f>
        <v>5.4753450798123211</v>
      </c>
      <c r="X2158" s="60">
        <f>G2158^3*(1+H2158*Overview!$F$38)</f>
        <v>64.114417037994656</v>
      </c>
      <c r="Y2158" s="61">
        <f>G2158^3*Overview!$F$42*(1+Overview!$F$38*H2158)+I2158*Overview!$F$39/Overview!$F$40</f>
        <v>6.9180456836885735</v>
      </c>
    </row>
    <row r="2159" spans="1:25">
      <c r="A2159" s="34">
        <v>2156</v>
      </c>
      <c r="B2159">
        <v>1</v>
      </c>
      <c r="C2159">
        <v>24</v>
      </c>
      <c r="D2159" s="149">
        <f t="shared" si="200"/>
        <v>178.09744310451387</v>
      </c>
      <c r="E2159" s="125">
        <f>B2159/(B2159+Overview!$F$22)</f>
        <v>0.58823529411764708</v>
      </c>
      <c r="F2159" s="118">
        <f>EXP(Overview!$F$21/Overview!$F$5-Overview!$F$21/('='!C2159+273.15))</f>
        <v>1.2060497570954571</v>
      </c>
      <c r="G2159" s="77">
        <f t="shared" si="201"/>
        <v>3.7085910507904605</v>
      </c>
      <c r="H2159" s="115">
        <f t="shared" si="202"/>
        <v>0.58823529411764708</v>
      </c>
      <c r="I2159" s="80">
        <f>IF((A2159-Overview!$F$43)/365=ROUND((A2159-Overview!$F$43)/365,0),I2158*0.05,I2158+U2158)</f>
        <v>26489.820559155545</v>
      </c>
      <c r="J2159" s="70">
        <f>IF(D2159&lt;Overview!$F$16,1,'='!G2159/Overview!$F$26)</f>
        <v>160.54506713378618</v>
      </c>
      <c r="K2159" s="71">
        <f>IF(D2159&lt;Overview!$F$17,'='!G2159/Overview!$F$26,Overview!$F$33)</f>
        <v>9.1428571428571423</v>
      </c>
      <c r="L2159" s="72">
        <f t="shared" si="203"/>
        <v>9.1428571428571423</v>
      </c>
      <c r="M2159" s="81">
        <f>MIN(1,Overview!$F$44*F2159*(G2159-Overview!$F$25)^2+0.2)</f>
        <v>1</v>
      </c>
      <c r="N2159" s="48">
        <f>L2159*F2159*Overview!$F$8</f>
        <v>0.12482270400293095</v>
      </c>
      <c r="O2159" s="48">
        <f>F2159*Overview!$F$6</f>
        <v>2.3686817229354781E-3</v>
      </c>
      <c r="P2159" s="122">
        <f>N2159*(H2159/G2159-(1+Overview!$F$35/'='!G2159)/(Overview!$F$37*Overview!$F$33))/('='!H2159+Overview!$F$36)</f>
        <v>1.1289788396503163E-4</v>
      </c>
      <c r="Q2159" s="128">
        <f>(N2159/G2159-P2159)*H2159*Overview!$F$29*'='!G2159^3</f>
        <v>911.17446576520695</v>
      </c>
      <c r="R2159" s="57">
        <f t="shared" si="198"/>
        <v>0</v>
      </c>
      <c r="S2159" s="58">
        <f t="shared" si="199"/>
        <v>1.395640273752987E-4</v>
      </c>
      <c r="T2159" s="58">
        <f>IF(D2159&lt;Overview!$F$18,(1-Overview!$F$9)*'='!Q2159-'='!D2159*'='!O2159,0)</f>
        <v>0</v>
      </c>
      <c r="U2159" s="54">
        <f>IF(D2159&gt;=Overview!$F$18,(1-Overview!$F$9)*'='!Q2159-Overview!$F$18*'='!O2159,0)</f>
        <v>77.212570950063807</v>
      </c>
      <c r="V2159" s="2"/>
      <c r="W2159" s="112">
        <f>G2159/Overview!$F$19</f>
        <v>5.47555152929346</v>
      </c>
      <c r="X2159" s="60">
        <f>G2159^3*(1+H2159*Overview!$F$38)</f>
        <v>64.12166966976099</v>
      </c>
      <c r="Y2159" s="61">
        <f>G2159^3*Overview!$F$42*(1+Overview!$F$38*H2159)+I2159*Overview!$F$39/Overview!$F$40</f>
        <v>6.9220533818490662</v>
      </c>
    </row>
    <row r="2160" spans="1:25">
      <c r="A2160" s="34">
        <v>2157</v>
      </c>
      <c r="B2160">
        <v>1</v>
      </c>
      <c r="C2160">
        <v>24</v>
      </c>
      <c r="D2160" s="149">
        <f t="shared" si="200"/>
        <v>178.09744310451387</v>
      </c>
      <c r="E2160" s="125">
        <f>B2160/(B2160+Overview!$F$22)</f>
        <v>0.58823529411764708</v>
      </c>
      <c r="F2160" s="118">
        <f>EXP(Overview!$F$21/Overview!$F$5-Overview!$F$21/('='!C2160+273.15))</f>
        <v>1.2060497570954571</v>
      </c>
      <c r="G2160" s="77">
        <f t="shared" si="201"/>
        <v>3.7087306148178358</v>
      </c>
      <c r="H2160" s="115">
        <f t="shared" si="202"/>
        <v>0.58823529411764708</v>
      </c>
      <c r="I2160" s="80">
        <f>IF((A2160-Overview!$F$43)/365=ROUND((A2160-Overview!$F$43)/365,0),I2159*0.05,I2159+U2159)</f>
        <v>26567.03313010561</v>
      </c>
      <c r="J2160" s="70">
        <f>IF(D2160&lt;Overview!$F$16,1,'='!G2160/Overview!$F$26)</f>
        <v>160.55110886657297</v>
      </c>
      <c r="K2160" s="71">
        <f>IF(D2160&lt;Overview!$F$17,'='!G2160/Overview!$F$26,Overview!$F$33)</f>
        <v>9.1428571428571423</v>
      </c>
      <c r="L2160" s="72">
        <f t="shared" si="203"/>
        <v>9.1428571428571423</v>
      </c>
      <c r="M2160" s="81">
        <f>MIN(1,Overview!$F$44*F2160*(G2160-Overview!$F$25)^2+0.2)</f>
        <v>1</v>
      </c>
      <c r="N2160" s="48">
        <f>L2160*F2160*Overview!$F$8</f>
        <v>0.12482270400293095</v>
      </c>
      <c r="O2160" s="48">
        <f>F2160*Overview!$F$6</f>
        <v>2.3686817229354781E-3</v>
      </c>
      <c r="P2160" s="122">
        <f>N2160*(H2160/G2160-(1+Overview!$F$35/'='!G2160)/(Overview!$F$37*Overview!$F$33))/('='!H2160+Overview!$F$36)</f>
        <v>1.1268032234878612E-4</v>
      </c>
      <c r="Q2160" s="128">
        <f>(N2160/G2160-P2160)*H2160*Overview!$F$29*'='!G2160^3</f>
        <v>911.24884169202778</v>
      </c>
      <c r="R2160" s="57">
        <f t="shared" si="198"/>
        <v>0</v>
      </c>
      <c r="S2160" s="58">
        <f t="shared" si="199"/>
        <v>1.3930032039416183E-4</v>
      </c>
      <c r="T2160" s="58">
        <f>IF(D2160&lt;Overview!$F$18,(1-Overview!$F$9)*'='!Q2160-'='!D2160*'='!O2160,0)</f>
        <v>0</v>
      </c>
      <c r="U2160" s="54">
        <f>IF(D2160&gt;=Overview!$F$18,(1-Overview!$F$9)*'='!Q2160-Overview!$F$18*'='!O2160,0)</f>
        <v>77.218907779028939</v>
      </c>
      <c r="V2160" s="2"/>
      <c r="W2160" s="112">
        <f>G2160/Overview!$F$19</f>
        <v>5.475757588687193</v>
      </c>
      <c r="X2160" s="60">
        <f>G2160^3*(1+H2160*Overview!$F$38)</f>
        <v>64.128909143016585</v>
      </c>
      <c r="Y2160" s="61">
        <f>G2160^3*Overview!$F$42*(1+Overview!$F$38*H2160)+I2160*Overview!$F$39/Overview!$F$40</f>
        <v>6.926060171616081</v>
      </c>
    </row>
    <row r="2161" spans="1:25">
      <c r="A2161" s="34">
        <v>2158</v>
      </c>
      <c r="B2161">
        <v>1</v>
      </c>
      <c r="C2161">
        <v>24</v>
      </c>
      <c r="D2161" s="149">
        <f t="shared" si="200"/>
        <v>178.09744310451387</v>
      </c>
      <c r="E2161" s="125">
        <f>B2161/(B2161+Overview!$F$22)</f>
        <v>0.58823529411764708</v>
      </c>
      <c r="F2161" s="118">
        <f>EXP(Overview!$F$21/Overview!$F$5-Overview!$F$21/('='!C2161+273.15))</f>
        <v>1.2060497570954571</v>
      </c>
      <c r="G2161" s="77">
        <f t="shared" si="201"/>
        <v>3.7088699151382301</v>
      </c>
      <c r="H2161" s="115">
        <f t="shared" si="202"/>
        <v>0.58823529411764708</v>
      </c>
      <c r="I2161" s="80">
        <f>IF((A2161-Overview!$F$43)/365=ROUND((A2161-Overview!$F$43)/365,0),I2160*0.05,I2160+U2160)</f>
        <v>26644.252037884638</v>
      </c>
      <c r="J2161" s="70">
        <f>IF(D2161&lt;Overview!$F$16,1,'='!G2161/Overview!$F$26)</f>
        <v>160.55713918347317</v>
      </c>
      <c r="K2161" s="71">
        <f>IF(D2161&lt;Overview!$F$17,'='!G2161/Overview!$F$26,Overview!$F$33)</f>
        <v>9.1428571428571423</v>
      </c>
      <c r="L2161" s="72">
        <f t="shared" si="203"/>
        <v>9.1428571428571423</v>
      </c>
      <c r="M2161" s="81">
        <f>MIN(1,Overview!$F$44*F2161*(G2161-Overview!$F$25)^2+0.2)</f>
        <v>1</v>
      </c>
      <c r="N2161" s="48">
        <f>L2161*F2161*Overview!$F$8</f>
        <v>0.12482270400293095</v>
      </c>
      <c r="O2161" s="48">
        <f>F2161*Overview!$F$6</f>
        <v>2.3686817229354781E-3</v>
      </c>
      <c r="P2161" s="122">
        <f>N2161*(H2161/G2161-(1+Overview!$F$35/'='!G2161)/(Overview!$F$37*Overview!$F$33))/('='!H2161+Overview!$F$36)</f>
        <v>1.1246318814360833E-4</v>
      </c>
      <c r="Q2161" s="128">
        <f>(N2161/G2161-P2161)*H2161*Overview!$F$29*'='!G2161^3</f>
        <v>911.32308052847668</v>
      </c>
      <c r="R2161" s="57">
        <f t="shared" si="198"/>
        <v>0</v>
      </c>
      <c r="S2161" s="58">
        <f t="shared" si="199"/>
        <v>1.3903711168878648E-4</v>
      </c>
      <c r="T2161" s="58">
        <f>IF(D2161&lt;Overview!$F$18,(1-Overview!$F$9)*'='!Q2161-'='!D2161*'='!O2161,0)</f>
        <v>0</v>
      </c>
      <c r="U2161" s="54">
        <f>IF(D2161&gt;=Overview!$F$18,(1-Overview!$F$9)*'='!Q2161-Overview!$F$18*'='!O2161,0)</f>
        <v>77.225232927894396</v>
      </c>
      <c r="V2161" s="2"/>
      <c r="W2161" s="112">
        <f>G2161/Overview!$F$19</f>
        <v>5.4759632587305918</v>
      </c>
      <c r="X2161" s="60">
        <f>G2161^3*(1+H2161*Overview!$F$38)</f>
        <v>64.136135480585907</v>
      </c>
      <c r="Y2161" s="61">
        <f>G2161^3*Overview!$F$42*(1+Overview!$F$38*H2161)+I2161*Overview!$F$39/Overview!$F$40</f>
        <v>6.930066054535355</v>
      </c>
    </row>
    <row r="2162" spans="1:25">
      <c r="A2162" s="34">
        <v>2159</v>
      </c>
      <c r="B2162">
        <v>1</v>
      </c>
      <c r="C2162">
        <v>24</v>
      </c>
      <c r="D2162" s="149">
        <f t="shared" si="200"/>
        <v>178.09744310451387</v>
      </c>
      <c r="E2162" s="125">
        <f>B2162/(B2162+Overview!$F$22)</f>
        <v>0.58823529411764708</v>
      </c>
      <c r="F2162" s="118">
        <f>EXP(Overview!$F$21/Overview!$F$5-Overview!$F$21/('='!C2162+273.15))</f>
        <v>1.2060497570954571</v>
      </c>
      <c r="G2162" s="77">
        <f t="shared" si="201"/>
        <v>3.7090089522499188</v>
      </c>
      <c r="H2162" s="115">
        <f t="shared" si="202"/>
        <v>0.58823529411764708</v>
      </c>
      <c r="I2162" s="80">
        <f>IF((A2162-Overview!$F$43)/365=ROUND((A2162-Overview!$F$43)/365,0),I2161*0.05,I2161+U2161)</f>
        <v>26721.477270812531</v>
      </c>
      <c r="J2162" s="70">
        <f>IF(D2162&lt;Overview!$F$16,1,'='!G2162/Overview!$F$26)</f>
        <v>160.5631581060571</v>
      </c>
      <c r="K2162" s="71">
        <f>IF(D2162&lt;Overview!$F$17,'='!G2162/Overview!$F$26,Overview!$F$33)</f>
        <v>9.1428571428571423</v>
      </c>
      <c r="L2162" s="72">
        <f t="shared" si="203"/>
        <v>9.1428571428571423</v>
      </c>
      <c r="M2162" s="81">
        <f>MIN(1,Overview!$F$44*F2162*(G2162-Overview!$F$25)^2+0.2)</f>
        <v>1</v>
      </c>
      <c r="N2162" s="48">
        <f>L2162*F2162*Overview!$F$8</f>
        <v>0.12482270400293095</v>
      </c>
      <c r="O2162" s="48">
        <f>F2162*Overview!$F$6</f>
        <v>2.3686817229354781E-3</v>
      </c>
      <c r="P2162" s="122">
        <f>N2162*(H2162/G2162-(1+Overview!$F$35/'='!G2162)/(Overview!$F$37*Overview!$F$33))/('='!H2162+Overview!$F$36)</f>
        <v>1.1224648047842752E-4</v>
      </c>
      <c r="Q2162" s="128">
        <f>(N2162/G2162-P2162)*H2162*Overview!$F$29*'='!G2162^3</f>
        <v>911.39718252063608</v>
      </c>
      <c r="R2162" s="57">
        <f t="shared" si="198"/>
        <v>0</v>
      </c>
      <c r="S2162" s="58">
        <f t="shared" si="199"/>
        <v>1.3877440031767781E-4</v>
      </c>
      <c r="T2162" s="58">
        <f>IF(D2162&lt;Overview!$F$18,(1-Overview!$F$9)*'='!Q2162-'='!D2162*'='!O2162,0)</f>
        <v>0</v>
      </c>
      <c r="U2162" s="54">
        <f>IF(D2162&gt;=Overview!$F$18,(1-Overview!$F$9)*'='!Q2162-Overview!$F$18*'='!O2162,0)</f>
        <v>77.231546417626376</v>
      </c>
      <c r="V2162" s="2"/>
      <c r="W2162" s="112">
        <f>G2162/Overview!$F$19</f>
        <v>5.4761685401593363</v>
      </c>
      <c r="X2162" s="60">
        <f>G2162^3*(1+H2162*Overview!$F$38)</f>
        <v>64.143348705257921</v>
      </c>
      <c r="Y2162" s="61">
        <f>G2162^3*Overview!$F$42*(1+Overview!$F$38*H2162)+I2162*Overview!$F$39/Overview!$F$40</f>
        <v>6.9340710321503396</v>
      </c>
    </row>
    <row r="2163" spans="1:25">
      <c r="A2163" s="34">
        <v>2160</v>
      </c>
      <c r="B2163">
        <v>1</v>
      </c>
      <c r="C2163">
        <v>24</v>
      </c>
      <c r="D2163" s="149">
        <f t="shared" si="200"/>
        <v>178.09744310451387</v>
      </c>
      <c r="E2163" s="125">
        <f>B2163/(B2163+Overview!$F$22)</f>
        <v>0.58823529411764708</v>
      </c>
      <c r="F2163" s="118">
        <f>EXP(Overview!$F$21/Overview!$F$5-Overview!$F$21/('='!C2163+273.15))</f>
        <v>1.2060497570954571</v>
      </c>
      <c r="G2163" s="77">
        <f t="shared" si="201"/>
        <v>3.7091477266502366</v>
      </c>
      <c r="H2163" s="115">
        <f t="shared" si="202"/>
        <v>0.58823529411764708</v>
      </c>
      <c r="I2163" s="80">
        <f>IF((A2163-Overview!$F$43)/365=ROUND((A2163-Overview!$F$43)/365,0),I2162*0.05,I2162+U2162)</f>
        <v>26798.708817230159</v>
      </c>
      <c r="J2163" s="70">
        <f>IF(D2163&lt;Overview!$F$16,1,'='!G2163/Overview!$F$26)</f>
        <v>160.56916565585442</v>
      </c>
      <c r="K2163" s="71">
        <f>IF(D2163&lt;Overview!$F$17,'='!G2163/Overview!$F$26,Overview!$F$33)</f>
        <v>9.1428571428571423</v>
      </c>
      <c r="L2163" s="72">
        <f t="shared" si="203"/>
        <v>9.1428571428571423</v>
      </c>
      <c r="M2163" s="81">
        <f>MIN(1,Overview!$F$44*F2163*(G2163-Overview!$F$25)^2+0.2)</f>
        <v>1</v>
      </c>
      <c r="N2163" s="48">
        <f>L2163*F2163*Overview!$F$8</f>
        <v>0.12482270400293095</v>
      </c>
      <c r="O2163" s="48">
        <f>F2163*Overview!$F$6</f>
        <v>2.3686817229354781E-3</v>
      </c>
      <c r="P2163" s="122">
        <f>N2163*(H2163/G2163-(1+Overview!$F$35/'='!G2163)/(Overview!$F$37*Overview!$F$33))/('='!H2163+Overview!$F$36)</f>
        <v>1.1203019848406691E-4</v>
      </c>
      <c r="Q2163" s="128">
        <f>(N2163/G2163-P2163)*H2163*Overview!$F$29*'='!G2163^3</f>
        <v>911.47114791417141</v>
      </c>
      <c r="R2163" s="57">
        <f t="shared" si="198"/>
        <v>0</v>
      </c>
      <c r="S2163" s="58">
        <f t="shared" si="199"/>
        <v>1.3851218534111719E-4</v>
      </c>
      <c r="T2163" s="58">
        <f>IF(D2163&lt;Overview!$F$18,(1-Overview!$F$9)*'='!Q2163-'='!D2163*'='!O2163,0)</f>
        <v>0</v>
      </c>
      <c r="U2163" s="54">
        <f>IF(D2163&gt;=Overview!$F$18,(1-Overview!$F$9)*'='!Q2163-Overview!$F$18*'='!O2163,0)</f>
        <v>77.237848269155577</v>
      </c>
      <c r="V2163" s="2"/>
      <c r="W2163" s="112">
        <f>G2163/Overview!$F$19</f>
        <v>5.4763734337077166</v>
      </c>
      <c r="X2163" s="60">
        <f>G2163^3*(1+H2163*Overview!$F$38)</f>
        <v>64.150548839786069</v>
      </c>
      <c r="Y2163" s="61">
        <f>G2163^3*Overview!$F$42*(1+Overview!$F$38*H2163)+I2163*Overview!$F$39/Overview!$F$40</f>
        <v>6.9380751060022021</v>
      </c>
    </row>
    <row r="2164" spans="1:25">
      <c r="A2164" s="34">
        <v>2161</v>
      </c>
      <c r="B2164">
        <v>1</v>
      </c>
      <c r="C2164">
        <v>24</v>
      </c>
      <c r="D2164" s="149">
        <f t="shared" si="200"/>
        <v>178.09744310451387</v>
      </c>
      <c r="E2164" s="125">
        <f>B2164/(B2164+Overview!$F$22)</f>
        <v>0.58823529411764708</v>
      </c>
      <c r="F2164" s="118">
        <f>EXP(Overview!$F$21/Overview!$F$5-Overview!$F$21/('='!C2164+273.15))</f>
        <v>1.2060497570954571</v>
      </c>
      <c r="G2164" s="77">
        <f t="shared" si="201"/>
        <v>3.7092862388355776</v>
      </c>
      <c r="H2164" s="115">
        <f t="shared" si="202"/>
        <v>0.58823529411764708</v>
      </c>
      <c r="I2164" s="80">
        <f>IF((A2164-Overview!$F$43)/365=ROUND((A2164-Overview!$F$43)/365,0),I2163*0.05,I2163+U2163)</f>
        <v>26875.946665499316</v>
      </c>
      <c r="J2164" s="70">
        <f>IF(D2164&lt;Overview!$F$16,1,'='!G2164/Overview!$F$26)</f>
        <v>160.57516185435401</v>
      </c>
      <c r="K2164" s="71">
        <f>IF(D2164&lt;Overview!$F$17,'='!G2164/Overview!$F$26,Overview!$F$33)</f>
        <v>9.1428571428571423</v>
      </c>
      <c r="L2164" s="72">
        <f t="shared" si="203"/>
        <v>9.1428571428571423</v>
      </c>
      <c r="M2164" s="81">
        <f>MIN(1,Overview!$F$44*F2164*(G2164-Overview!$F$25)^2+0.2)</f>
        <v>1</v>
      </c>
      <c r="N2164" s="48">
        <f>L2164*F2164*Overview!$F$8</f>
        <v>0.12482270400293095</v>
      </c>
      <c r="O2164" s="48">
        <f>F2164*Overview!$F$6</f>
        <v>2.3686817229354781E-3</v>
      </c>
      <c r="P2164" s="122">
        <f>N2164*(H2164/G2164-(1+Overview!$F$35/'='!G2164)/(Overview!$F$37*Overview!$F$33))/('='!H2164+Overview!$F$36)</f>
        <v>1.1181434129324654E-4</v>
      </c>
      <c r="Q2164" s="128">
        <f>(N2164/G2164-P2164)*H2164*Overview!$F$29*'='!G2164^3</f>
        <v>911.54497695433145</v>
      </c>
      <c r="R2164" s="57">
        <f t="shared" si="198"/>
        <v>0</v>
      </c>
      <c r="S2164" s="58">
        <f t="shared" si="199"/>
        <v>1.3825046582116801E-4</v>
      </c>
      <c r="T2164" s="58">
        <f>IF(D2164&lt;Overview!$F$18,(1-Overview!$F$9)*'='!Q2164-'='!D2164*'='!O2164,0)</f>
        <v>0</v>
      </c>
      <c r="U2164" s="54">
        <f>IF(D2164&gt;=Overview!$F$18,(1-Overview!$F$9)*'='!Q2164-Overview!$F$18*'='!O2164,0)</f>
        <v>77.244138503377215</v>
      </c>
      <c r="V2164" s="2"/>
      <c r="W2164" s="112">
        <f>G2164/Overview!$F$19</f>
        <v>5.4765779401086334</v>
      </c>
      <c r="X2164" s="60">
        <f>G2164^3*(1+H2164*Overview!$F$38)</f>
        <v>64.157735906888277</v>
      </c>
      <c r="Y2164" s="61">
        <f>G2164^3*Overview!$F$42*(1+Overview!$F$38*H2164)+I2164*Overview!$F$39/Overview!$F$40</f>
        <v>6.9420782776298235</v>
      </c>
    </row>
    <row r="2165" spans="1:25">
      <c r="A2165" s="34">
        <v>2162</v>
      </c>
      <c r="B2165">
        <v>1</v>
      </c>
      <c r="C2165">
        <v>24</v>
      </c>
      <c r="D2165" s="149">
        <f t="shared" si="200"/>
        <v>178.09744310451387</v>
      </c>
      <c r="E2165" s="125">
        <f>B2165/(B2165+Overview!$F$22)</f>
        <v>0.58823529411764708</v>
      </c>
      <c r="F2165" s="118">
        <f>EXP(Overview!$F$21/Overview!$F$5-Overview!$F$21/('='!C2165+273.15))</f>
        <v>1.2060497570954571</v>
      </c>
      <c r="G2165" s="77">
        <f t="shared" si="201"/>
        <v>3.7094244893013988</v>
      </c>
      <c r="H2165" s="115">
        <f t="shared" si="202"/>
        <v>0.58823529411764708</v>
      </c>
      <c r="I2165" s="80">
        <f>IF((A2165-Overview!$F$43)/365=ROUND((A2165-Overview!$F$43)/365,0),I2164*0.05,I2164+U2164)</f>
        <v>26953.190804002694</v>
      </c>
      <c r="J2165" s="70">
        <f>IF(D2165&lt;Overview!$F$16,1,'='!G2165/Overview!$F$26)</f>
        <v>160.58114672300428</v>
      </c>
      <c r="K2165" s="71">
        <f>IF(D2165&lt;Overview!$F$17,'='!G2165/Overview!$F$26,Overview!$F$33)</f>
        <v>9.1428571428571423</v>
      </c>
      <c r="L2165" s="72">
        <f t="shared" si="203"/>
        <v>9.1428571428571423</v>
      </c>
      <c r="M2165" s="81">
        <f>MIN(1,Overview!$F$44*F2165*(G2165-Overview!$F$25)^2+0.2)</f>
        <v>1</v>
      </c>
      <c r="N2165" s="48">
        <f>L2165*F2165*Overview!$F$8</f>
        <v>0.12482270400293095</v>
      </c>
      <c r="O2165" s="48">
        <f>F2165*Overview!$F$6</f>
        <v>2.3686817229354781E-3</v>
      </c>
      <c r="P2165" s="122">
        <f>N2165*(H2165/G2165-(1+Overview!$F$35/'='!G2165)/(Overview!$F$37*Overview!$F$33))/('='!H2165+Overview!$F$36)</f>
        <v>1.1159890804056919E-4</v>
      </c>
      <c r="Q2165" s="128">
        <f>(N2165/G2165-P2165)*H2165*Overview!$F$29*'='!G2165^3</f>
        <v>911.61866988595148</v>
      </c>
      <c r="R2165" s="57">
        <f t="shared" si="198"/>
        <v>0</v>
      </c>
      <c r="S2165" s="58">
        <f t="shared" si="199"/>
        <v>1.3798924082166072E-4</v>
      </c>
      <c r="T2165" s="58">
        <f>IF(D2165&lt;Overview!$F$18,(1-Overview!$F$9)*'='!Q2165-'='!D2165*'='!O2165,0)</f>
        <v>0</v>
      </c>
      <c r="U2165" s="54">
        <f>IF(D2165&gt;=Overview!$F$18,(1-Overview!$F$9)*'='!Q2165-Overview!$F$18*'='!O2165,0)</f>
        <v>77.250417141151246</v>
      </c>
      <c r="V2165" s="2"/>
      <c r="W2165" s="112">
        <f>G2165/Overview!$F$19</f>
        <v>5.4767820600936048</v>
      </c>
      <c r="X2165" s="60">
        <f>G2165^3*(1+H2165*Overview!$F$38)</f>
        <v>64.164909929247131</v>
      </c>
      <c r="Y2165" s="61">
        <f>G2165^3*Overview!$F$42*(1+Overview!$F$38*H2165)+I2165*Overview!$F$39/Overview!$F$40</f>
        <v>6.9460805485698121</v>
      </c>
    </row>
    <row r="2166" spans="1:25">
      <c r="A2166" s="34">
        <v>2163</v>
      </c>
      <c r="B2166">
        <v>1</v>
      </c>
      <c r="C2166">
        <v>24</v>
      </c>
      <c r="D2166" s="149">
        <f t="shared" si="200"/>
        <v>178.09744310451387</v>
      </c>
      <c r="E2166" s="125">
        <f>B2166/(B2166+Overview!$F$22)</f>
        <v>0.58823529411764708</v>
      </c>
      <c r="F2166" s="118">
        <f>EXP(Overview!$F$21/Overview!$F$5-Overview!$F$21/('='!C2166+273.15))</f>
        <v>1.2060497570954571</v>
      </c>
      <c r="G2166" s="77">
        <f t="shared" si="201"/>
        <v>3.7095624785422205</v>
      </c>
      <c r="H2166" s="115">
        <f t="shared" si="202"/>
        <v>0.58823529411764708</v>
      </c>
      <c r="I2166" s="80">
        <f>IF((A2166-Overview!$F$43)/365=ROUND((A2166-Overview!$F$43)/365,0),I2165*0.05,I2165+U2165)</f>
        <v>27030.441221143847</v>
      </c>
      <c r="J2166" s="70">
        <f>IF(D2166&lt;Overview!$F$16,1,'='!G2166/Overview!$F$26)</f>
        <v>160.58712028321301</v>
      </c>
      <c r="K2166" s="71">
        <f>IF(D2166&lt;Overview!$F$17,'='!G2166/Overview!$F$26,Overview!$F$33)</f>
        <v>9.1428571428571423</v>
      </c>
      <c r="L2166" s="72">
        <f t="shared" si="203"/>
        <v>9.1428571428571423</v>
      </c>
      <c r="M2166" s="81">
        <f>MIN(1,Overview!$F$44*F2166*(G2166-Overview!$F$25)^2+0.2)</f>
        <v>1</v>
      </c>
      <c r="N2166" s="48">
        <f>L2166*F2166*Overview!$F$8</f>
        <v>0.12482270400293095</v>
      </c>
      <c r="O2166" s="48">
        <f>F2166*Overview!$F$6</f>
        <v>2.3686817229354781E-3</v>
      </c>
      <c r="P2166" s="122">
        <f>N2166*(H2166/G2166-(1+Overview!$F$35/'='!G2166)/(Overview!$F$37*Overview!$F$33))/('='!H2166+Overview!$F$36)</f>
        <v>1.1138389786252146E-4</v>
      </c>
      <c r="Q2166" s="128">
        <f>(N2166/G2166-P2166)*H2166*Overview!$F$29*'='!G2166^3</f>
        <v>911.69222695345104</v>
      </c>
      <c r="R2166" s="57">
        <f t="shared" si="198"/>
        <v>0</v>
      </c>
      <c r="S2166" s="58">
        <f t="shared" si="199"/>
        <v>1.377285094081962E-4</v>
      </c>
      <c r="T2166" s="58">
        <f>IF(D2166&lt;Overview!$F$18,(1-Overview!$F$9)*'='!Q2166-'='!D2166*'='!O2166,0)</f>
        <v>0</v>
      </c>
      <c r="U2166" s="54">
        <f>IF(D2166&gt;=Overview!$F$18,(1-Overview!$F$9)*'='!Q2166-Overview!$F$18*'='!O2166,0)</f>
        <v>77.256684203302214</v>
      </c>
      <c r="V2166" s="2"/>
      <c r="W2166" s="112">
        <f>G2166/Overview!$F$19</f>
        <v>5.4769857943927658</v>
      </c>
      <c r="X2166" s="60">
        <f>G2166^3*(1+H2166*Overview!$F$38)</f>
        <v>64.172070929509744</v>
      </c>
      <c r="Y2166" s="61">
        <f>G2166^3*Overview!$F$42*(1+Overview!$F$38*H2166)+I2166*Overview!$F$39/Overview!$F$40</f>
        <v>6.9500819203564923</v>
      </c>
    </row>
    <row r="2167" spans="1:25">
      <c r="A2167" s="34">
        <v>2164</v>
      </c>
      <c r="B2167">
        <v>1</v>
      </c>
      <c r="C2167">
        <v>24</v>
      </c>
      <c r="D2167" s="149">
        <f t="shared" si="200"/>
        <v>178.09744310451387</v>
      </c>
      <c r="E2167" s="125">
        <f>B2167/(B2167+Overview!$F$22)</f>
        <v>0.58823529411764708</v>
      </c>
      <c r="F2167" s="118">
        <f>EXP(Overview!$F$21/Overview!$F$5-Overview!$F$21/('='!C2167+273.15))</f>
        <v>1.2060497570954571</v>
      </c>
      <c r="G2167" s="77">
        <f t="shared" si="201"/>
        <v>3.709700207051629</v>
      </c>
      <c r="H2167" s="115">
        <f t="shared" si="202"/>
        <v>0.58823529411764708</v>
      </c>
      <c r="I2167" s="80">
        <f>IF((A2167-Overview!$F$43)/365=ROUND((A2167-Overview!$F$43)/365,0),I2166*0.05,I2166+U2166)</f>
        <v>27107.697905347148</v>
      </c>
      <c r="J2167" s="70">
        <f>IF(D2167&lt;Overview!$F$16,1,'='!G2167/Overview!$F$26)</f>
        <v>160.59308255634758</v>
      </c>
      <c r="K2167" s="71">
        <f>IF(D2167&lt;Overview!$F$17,'='!G2167/Overview!$F$26,Overview!$F$33)</f>
        <v>9.1428571428571423</v>
      </c>
      <c r="L2167" s="72">
        <f t="shared" si="203"/>
        <v>9.1428571428571423</v>
      </c>
      <c r="M2167" s="81">
        <f>MIN(1,Overview!$F$44*F2167*(G2167-Overview!$F$25)^2+0.2)</f>
        <v>1</v>
      </c>
      <c r="N2167" s="48">
        <f>L2167*F2167*Overview!$F$8</f>
        <v>0.12482270400293095</v>
      </c>
      <c r="O2167" s="48">
        <f>F2167*Overview!$F$6</f>
        <v>2.3686817229354781E-3</v>
      </c>
      <c r="P2167" s="122">
        <f>N2167*(H2167/G2167-(1+Overview!$F$35/'='!G2167)/(Overview!$F$37*Overview!$F$33))/('='!H2167+Overview!$F$36)</f>
        <v>1.1116930989746752E-4</v>
      </c>
      <c r="Q2167" s="128">
        <f>(N2167/G2167-P2167)*H2167*Overview!$F$29*'='!G2167^3</f>
        <v>911.7656484008362</v>
      </c>
      <c r="R2167" s="57">
        <f t="shared" si="198"/>
        <v>0</v>
      </c>
      <c r="S2167" s="58">
        <f t="shared" si="199"/>
        <v>1.3746827064814066E-4</v>
      </c>
      <c r="T2167" s="58">
        <f>IF(D2167&lt;Overview!$F$18,(1-Overview!$F$9)*'='!Q2167-'='!D2167*'='!O2167,0)</f>
        <v>0</v>
      </c>
      <c r="U2167" s="54">
        <f>IF(D2167&gt;=Overview!$F$18,(1-Overview!$F$9)*'='!Q2167-Overview!$F$18*'='!O2167,0)</f>
        <v>77.26293971061942</v>
      </c>
      <c r="V2167" s="2"/>
      <c r="W2167" s="112">
        <f>G2167/Overview!$F$19</f>
        <v>5.4771891437348721</v>
      </c>
      <c r="X2167" s="60">
        <f>G2167^3*(1+H2167*Overview!$F$38)</f>
        <v>64.179218930287959</v>
      </c>
      <c r="Y2167" s="61">
        <f>G2167^3*Overview!$F$42*(1+Overview!$F$38*H2167)+I2167*Overview!$F$39/Overview!$F$40</f>
        <v>6.9540823945219108</v>
      </c>
    </row>
    <row r="2168" spans="1:25">
      <c r="A2168" s="34">
        <v>2165</v>
      </c>
      <c r="B2168">
        <v>1</v>
      </c>
      <c r="C2168">
        <v>24</v>
      </c>
      <c r="D2168" s="149">
        <f t="shared" si="200"/>
        <v>178.09744310451387</v>
      </c>
      <c r="E2168" s="125">
        <f>B2168/(B2168+Overview!$F$22)</f>
        <v>0.58823529411764708</v>
      </c>
      <c r="F2168" s="118">
        <f>EXP(Overview!$F$21/Overview!$F$5-Overview!$F$21/('='!C2168+273.15))</f>
        <v>1.2060497570954571</v>
      </c>
      <c r="G2168" s="77">
        <f t="shared" si="201"/>
        <v>3.709837675322277</v>
      </c>
      <c r="H2168" s="115">
        <f t="shared" si="202"/>
        <v>0.58823529411764708</v>
      </c>
      <c r="I2168" s="80">
        <f>IF((A2168-Overview!$F$43)/365=ROUND((A2168-Overview!$F$43)/365,0),I2167*0.05,I2167+U2167)</f>
        <v>27184.960845057769</v>
      </c>
      <c r="J2168" s="70">
        <f>IF(D2168&lt;Overview!$F$16,1,'='!G2168/Overview!$F$26)</f>
        <v>160.59903356373493</v>
      </c>
      <c r="K2168" s="71">
        <f>IF(D2168&lt;Overview!$F$17,'='!G2168/Overview!$F$26,Overview!$F$33)</f>
        <v>9.1428571428571423</v>
      </c>
      <c r="L2168" s="72">
        <f t="shared" si="203"/>
        <v>9.1428571428571423</v>
      </c>
      <c r="M2168" s="81">
        <f>MIN(1,Overview!$F$44*F2168*(G2168-Overview!$F$25)^2+0.2)</f>
        <v>1</v>
      </c>
      <c r="N2168" s="48">
        <f>L2168*F2168*Overview!$F$8</f>
        <v>0.12482270400293095</v>
      </c>
      <c r="O2168" s="48">
        <f>F2168*Overview!$F$6</f>
        <v>2.3686817229354781E-3</v>
      </c>
      <c r="P2168" s="122">
        <f>N2168*(H2168/G2168-(1+Overview!$F$35/'='!G2168)/(Overview!$F$37*Overview!$F$33))/('='!H2168+Overview!$F$36)</f>
        <v>1.1095514328564626E-4</v>
      </c>
      <c r="Q2168" s="128">
        <f>(N2168/G2168-P2168)*H2168*Overview!$F$29*'='!G2168^3</f>
        <v>911.83893447169919</v>
      </c>
      <c r="R2168" s="57">
        <f t="shared" si="198"/>
        <v>0</v>
      </c>
      <c r="S2168" s="58">
        <f t="shared" si="199"/>
        <v>1.3720852361062401E-4</v>
      </c>
      <c r="T2168" s="58">
        <f>IF(D2168&lt;Overview!$F$18,(1-Overview!$F$9)*'='!Q2168-'='!D2168*'='!O2168,0)</f>
        <v>0</v>
      </c>
      <c r="U2168" s="54">
        <f>IF(D2168&gt;=Overview!$F$18,(1-Overview!$F$9)*'='!Q2168-Overview!$F$18*'='!O2168,0)</f>
        <v>77.269183683856951</v>
      </c>
      <c r="V2168" s="2"/>
      <c r="W2168" s="112">
        <f>G2168/Overview!$F$19</f>
        <v>5.477392108847301</v>
      </c>
      <c r="X2168" s="60">
        <f>G2168^3*(1+H2168*Overview!$F$38)</f>
        <v>64.186353954158221</v>
      </c>
      <c r="Y2168" s="61">
        <f>G2168^3*Overview!$F$42*(1+Overview!$F$38*H2168)+I2168*Overview!$F$39/Overview!$F$40</f>
        <v>6.9580819725958403</v>
      </c>
    </row>
    <row r="2169" spans="1:25">
      <c r="A2169" s="34">
        <v>2166</v>
      </c>
      <c r="B2169">
        <v>1</v>
      </c>
      <c r="C2169">
        <v>24</v>
      </c>
      <c r="D2169" s="149">
        <f t="shared" si="200"/>
        <v>178.09744310451387</v>
      </c>
      <c r="E2169" s="125">
        <f>B2169/(B2169+Overview!$F$22)</f>
        <v>0.58823529411764708</v>
      </c>
      <c r="F2169" s="118">
        <f>EXP(Overview!$F$21/Overview!$F$5-Overview!$F$21/('='!C2169+273.15))</f>
        <v>1.2060497570954571</v>
      </c>
      <c r="G2169" s="77">
        <f t="shared" si="201"/>
        <v>3.7099748838458875</v>
      </c>
      <c r="H2169" s="115">
        <f t="shared" si="202"/>
        <v>0.58823529411764708</v>
      </c>
      <c r="I2169" s="80">
        <f>IF((A2169-Overview!$F$43)/365=ROUND((A2169-Overview!$F$43)/365,0),I2168*0.05,I2168+U2168)</f>
        <v>27262.230028741626</v>
      </c>
      <c r="J2169" s="70">
        <f>IF(D2169&lt;Overview!$F$16,1,'='!G2169/Overview!$F$26)</f>
        <v>160.60497332666179</v>
      </c>
      <c r="K2169" s="71">
        <f>IF(D2169&lt;Overview!$F$17,'='!G2169/Overview!$F$26,Overview!$F$33)</f>
        <v>9.1428571428571423</v>
      </c>
      <c r="L2169" s="72">
        <f t="shared" si="203"/>
        <v>9.1428571428571423</v>
      </c>
      <c r="M2169" s="81">
        <f>MIN(1,Overview!$F$44*F2169*(G2169-Overview!$F$25)^2+0.2)</f>
        <v>1</v>
      </c>
      <c r="N2169" s="48">
        <f>L2169*F2169*Overview!$F$8</f>
        <v>0.12482270400293095</v>
      </c>
      <c r="O2169" s="48">
        <f>F2169*Overview!$F$6</f>
        <v>2.3686817229354781E-3</v>
      </c>
      <c r="P2169" s="122">
        <f>N2169*(H2169/G2169-(1+Overview!$F$35/'='!G2169)/(Overview!$F$37*Overview!$F$33))/('='!H2169+Overview!$F$36)</f>
        <v>1.1074139716916406E-4</v>
      </c>
      <c r="Q2169" s="128">
        <f>(N2169/G2169-P2169)*H2169*Overview!$F$29*'='!G2169^3</f>
        <v>911.91208540922014</v>
      </c>
      <c r="R2169" s="57">
        <f t="shared" si="198"/>
        <v>0</v>
      </c>
      <c r="S2169" s="58">
        <f t="shared" si="199"/>
        <v>1.3694926736653357E-4</v>
      </c>
      <c r="T2169" s="58">
        <f>IF(D2169&lt;Overview!$F$18,(1-Overview!$F$9)*'='!Q2169-'='!D2169*'='!O2169,0)</f>
        <v>0</v>
      </c>
      <c r="U2169" s="54">
        <f>IF(D2169&gt;=Overview!$F$18,(1-Overview!$F$9)*'='!Q2169-Overview!$F$18*'='!O2169,0)</f>
        <v>77.275416143733736</v>
      </c>
      <c r="V2169" s="2"/>
      <c r="W2169" s="112">
        <f>G2169/Overview!$F$19</f>
        <v>5.4775946904560566</v>
      </c>
      <c r="X2169" s="60">
        <f>G2169^3*(1+H2169*Overview!$F$38)</f>
        <v>64.193476023661773</v>
      </c>
      <c r="Y2169" s="61">
        <f>G2169^3*Overview!$F$42*(1+Overview!$F$38*H2169)+I2169*Overview!$F$39/Overview!$F$40</f>
        <v>6.962080656105786</v>
      </c>
    </row>
    <row r="2170" spans="1:25">
      <c r="A2170" s="34">
        <v>2167</v>
      </c>
      <c r="B2170">
        <v>1</v>
      </c>
      <c r="C2170">
        <v>24</v>
      </c>
      <c r="D2170" s="149">
        <f t="shared" si="200"/>
        <v>178.09744310451387</v>
      </c>
      <c r="E2170" s="125">
        <f>B2170/(B2170+Overview!$F$22)</f>
        <v>0.58823529411764708</v>
      </c>
      <c r="F2170" s="118">
        <f>EXP(Overview!$F$21/Overview!$F$5-Overview!$F$21/('='!C2170+273.15))</f>
        <v>1.2060497570954571</v>
      </c>
      <c r="G2170" s="77">
        <f t="shared" si="201"/>
        <v>3.7101118331132539</v>
      </c>
      <c r="H2170" s="115">
        <f t="shared" si="202"/>
        <v>0.58823529411764708</v>
      </c>
      <c r="I2170" s="80">
        <f>IF((A2170-Overview!$F$43)/365=ROUND((A2170-Overview!$F$43)/365,0),I2169*0.05,I2169+U2169)</f>
        <v>27339.505444885359</v>
      </c>
      <c r="J2170" s="70">
        <f>IF(D2170&lt;Overview!$F$16,1,'='!G2170/Overview!$F$26)</f>
        <v>160.61090186637463</v>
      </c>
      <c r="K2170" s="71">
        <f>IF(D2170&lt;Overview!$F$17,'='!G2170/Overview!$F$26,Overview!$F$33)</f>
        <v>9.1428571428571423</v>
      </c>
      <c r="L2170" s="72">
        <f t="shared" si="203"/>
        <v>9.1428571428571423</v>
      </c>
      <c r="M2170" s="81">
        <f>MIN(1,Overview!$F$44*F2170*(G2170-Overview!$F$25)^2+0.2)</f>
        <v>1</v>
      </c>
      <c r="N2170" s="48">
        <f>L2170*F2170*Overview!$F$8</f>
        <v>0.12482270400293095</v>
      </c>
      <c r="O2170" s="48">
        <f>F2170*Overview!$F$6</f>
        <v>2.3686817229354781E-3</v>
      </c>
      <c r="P2170" s="122">
        <f>N2170*(H2170/G2170-(1+Overview!$F$35/'='!G2170)/(Overview!$F$37*Overview!$F$33))/('='!H2170+Overview!$F$36)</f>
        <v>1.1052807069199186E-4</v>
      </c>
      <c r="Q2170" s="128">
        <f>(N2170/G2170-P2170)*H2170*Overview!$F$29*'='!G2170^3</f>
        <v>911.98510145616706</v>
      </c>
      <c r="R2170" s="57">
        <f t="shared" si="198"/>
        <v>0</v>
      </c>
      <c r="S2170" s="58">
        <f t="shared" si="199"/>
        <v>1.3669050098851242E-4</v>
      </c>
      <c r="T2170" s="58">
        <f>IF(D2170&lt;Overview!$F$18,(1-Overview!$F$9)*'='!Q2170-'='!D2170*'='!O2170,0)</f>
        <v>0</v>
      </c>
      <c r="U2170" s="54">
        <f>IF(D2170&gt;=Overview!$F$18,(1-Overview!$F$9)*'='!Q2170-Overview!$F$18*'='!O2170,0)</f>
        <v>77.281637110933616</v>
      </c>
      <c r="V2170" s="2"/>
      <c r="W2170" s="112">
        <f>G2170/Overview!$F$19</f>
        <v>5.4777968892857727</v>
      </c>
      <c r="X2170" s="60">
        <f>G2170^3*(1+H2170*Overview!$F$38)</f>
        <v>64.200585161304588</v>
      </c>
      <c r="Y2170" s="61">
        <f>G2170^3*Overview!$F$42*(1+Overview!$F$38*H2170)+I2170*Overview!$F$39/Overview!$F$40</f>
        <v>6.9660784465769758</v>
      </c>
    </row>
    <row r="2171" spans="1:25">
      <c r="A2171" s="34">
        <v>2168</v>
      </c>
      <c r="B2171">
        <v>1</v>
      </c>
      <c r="C2171">
        <v>24</v>
      </c>
      <c r="D2171" s="149">
        <f t="shared" si="200"/>
        <v>178.09744310451387</v>
      </c>
      <c r="E2171" s="125">
        <f>B2171/(B2171+Overview!$F$22)</f>
        <v>0.58823529411764708</v>
      </c>
      <c r="F2171" s="118">
        <f>EXP(Overview!$F$21/Overview!$F$5-Overview!$F$21/('='!C2171+273.15))</f>
        <v>1.2060497570954571</v>
      </c>
      <c r="G2171" s="77">
        <f t="shared" si="201"/>
        <v>3.7102485236142422</v>
      </c>
      <c r="H2171" s="115">
        <f t="shared" si="202"/>
        <v>0.58823529411764708</v>
      </c>
      <c r="I2171" s="80">
        <f>IF((A2171-Overview!$F$43)/365=ROUND((A2171-Overview!$F$43)/365,0),I2170*0.05,I2170+U2170)</f>
        <v>27416.787081996292</v>
      </c>
      <c r="J2171" s="70">
        <f>IF(D2171&lt;Overview!$F$16,1,'='!G2171/Overview!$F$26)</f>
        <v>160.61681920407975</v>
      </c>
      <c r="K2171" s="71">
        <f>IF(D2171&lt;Overview!$F$17,'='!G2171/Overview!$F$26,Overview!$F$33)</f>
        <v>9.1428571428571423</v>
      </c>
      <c r="L2171" s="72">
        <f t="shared" si="203"/>
        <v>9.1428571428571423</v>
      </c>
      <c r="M2171" s="81">
        <f>MIN(1,Overview!$F$44*F2171*(G2171-Overview!$F$25)^2+0.2)</f>
        <v>1</v>
      </c>
      <c r="N2171" s="48">
        <f>L2171*F2171*Overview!$F$8</f>
        <v>0.12482270400293095</v>
      </c>
      <c r="O2171" s="48">
        <f>F2171*Overview!$F$6</f>
        <v>2.3686817229354781E-3</v>
      </c>
      <c r="P2171" s="122">
        <f>N2171*(H2171/G2171-(1+Overview!$F$35/'='!G2171)/(Overview!$F$37*Overview!$F$33))/('='!H2171+Overview!$F$36)</f>
        <v>1.1031516299996009E-4</v>
      </c>
      <c r="Q2171" s="128">
        <f>(N2171/G2171-P2171)*H2171*Overview!$F$29*'='!G2171^3</f>
        <v>912.05798285489618</v>
      </c>
      <c r="R2171" s="57">
        <f t="shared" si="198"/>
        <v>0</v>
      </c>
      <c r="S2171" s="58">
        <f t="shared" si="199"/>
        <v>1.3643222355095547E-4</v>
      </c>
      <c r="T2171" s="58">
        <f>IF(D2171&lt;Overview!$F$18,(1-Overview!$F$9)*'='!Q2171-'='!D2171*'='!O2171,0)</f>
        <v>0</v>
      </c>
      <c r="U2171" s="54">
        <f>IF(D2171&gt;=Overview!$F$18,(1-Overview!$F$9)*'='!Q2171-Overview!$F$18*'='!O2171,0)</f>
        <v>77.287846606105333</v>
      </c>
      <c r="V2171" s="2"/>
      <c r="W2171" s="112">
        <f>G2171/Overview!$F$19</f>
        <v>5.4779987060597106</v>
      </c>
      <c r="X2171" s="60">
        <f>G2171^3*(1+H2171*Overview!$F$38)</f>
        <v>64.207681389557479</v>
      </c>
      <c r="Y2171" s="61">
        <f>G2171^3*Overview!$F$42*(1+Overview!$F$38*H2171)+I2171*Overview!$F$39/Overview!$F$40</f>
        <v>6.9700753455323756</v>
      </c>
    </row>
    <row r="2172" spans="1:25">
      <c r="A2172" s="34">
        <v>2169</v>
      </c>
      <c r="B2172">
        <v>1</v>
      </c>
      <c r="C2172">
        <v>24</v>
      </c>
      <c r="D2172" s="149">
        <f t="shared" si="200"/>
        <v>178.09744310451387</v>
      </c>
      <c r="E2172" s="125">
        <f>B2172/(B2172+Overview!$F$22)</f>
        <v>0.58823529411764708</v>
      </c>
      <c r="F2172" s="118">
        <f>EXP(Overview!$F$21/Overview!$F$5-Overview!$F$21/('='!C2172+273.15))</f>
        <v>1.2060497570954571</v>
      </c>
      <c r="G2172" s="77">
        <f t="shared" si="201"/>
        <v>3.7103849558377933</v>
      </c>
      <c r="H2172" s="115">
        <f t="shared" si="202"/>
        <v>0.58823529411764708</v>
      </c>
      <c r="I2172" s="80">
        <f>IF((A2172-Overview!$F$43)/365=ROUND((A2172-Overview!$F$43)/365,0),I2171*0.05,I2171+U2171)</f>
        <v>27494.074928602397</v>
      </c>
      <c r="J2172" s="70">
        <f>IF(D2172&lt;Overview!$F$16,1,'='!G2172/Overview!$F$26)</f>
        <v>160.62272536094343</v>
      </c>
      <c r="K2172" s="71">
        <f>IF(D2172&lt;Overview!$F$17,'='!G2172/Overview!$F$26,Overview!$F$33)</f>
        <v>9.1428571428571423</v>
      </c>
      <c r="L2172" s="72">
        <f t="shared" si="203"/>
        <v>9.1428571428571423</v>
      </c>
      <c r="M2172" s="81">
        <f>MIN(1,Overview!$F$44*F2172*(G2172-Overview!$F$25)^2+0.2)</f>
        <v>1</v>
      </c>
      <c r="N2172" s="48">
        <f>L2172*F2172*Overview!$F$8</f>
        <v>0.12482270400293095</v>
      </c>
      <c r="O2172" s="48">
        <f>F2172*Overview!$F$6</f>
        <v>2.3686817229354781E-3</v>
      </c>
      <c r="P2172" s="122">
        <f>N2172*(H2172/G2172-(1+Overview!$F$35/'='!G2172)/(Overview!$F$37*Overview!$F$33))/('='!H2172+Overview!$F$36)</f>
        <v>1.1010267324075454E-4</v>
      </c>
      <c r="Q2172" s="128">
        <f>(N2172/G2172-P2172)*H2172*Overview!$F$29*'='!G2172^3</f>
        <v>912.13072984735243</v>
      </c>
      <c r="R2172" s="57">
        <f t="shared" si="198"/>
        <v>0</v>
      </c>
      <c r="S2172" s="58">
        <f t="shared" si="199"/>
        <v>1.3617443413000668E-4</v>
      </c>
      <c r="T2172" s="58">
        <f>IF(D2172&lt;Overview!$F$18,(1-Overview!$F$9)*'='!Q2172-'='!D2172*'='!O2172,0)</f>
        <v>0</v>
      </c>
      <c r="U2172" s="54">
        <f>IF(D2172&gt;=Overview!$F$18,(1-Overview!$F$9)*'='!Q2172-Overview!$F$18*'='!O2172,0)</f>
        <v>77.294044649862599</v>
      </c>
      <c r="V2172" s="2"/>
      <c r="W2172" s="112">
        <f>G2172/Overview!$F$19</f>
        <v>5.4782001414997685</v>
      </c>
      <c r="X2172" s="60">
        <f>G2172^3*(1+H2172*Overview!$F$38)</f>
        <v>64.214764730856075</v>
      </c>
      <c r="Y2172" s="61">
        <f>G2172^3*Overview!$F$42*(1+Overview!$F$38*H2172)+I2172*Overview!$F$39/Overview!$F$40</f>
        <v>6.9740713544926773</v>
      </c>
    </row>
    <row r="2173" spans="1:25">
      <c r="A2173" s="34">
        <v>2170</v>
      </c>
      <c r="B2173">
        <v>1</v>
      </c>
      <c r="C2173">
        <v>24</v>
      </c>
      <c r="D2173" s="149">
        <f t="shared" si="200"/>
        <v>178.09744310451387</v>
      </c>
      <c r="E2173" s="125">
        <f>B2173/(B2173+Overview!$F$22)</f>
        <v>0.58823529411764708</v>
      </c>
      <c r="F2173" s="118">
        <f>EXP(Overview!$F$21/Overview!$F$5-Overview!$F$21/('='!C2173+273.15))</f>
        <v>1.2060497570954571</v>
      </c>
      <c r="G2173" s="77">
        <f t="shared" si="201"/>
        <v>3.7105211302719234</v>
      </c>
      <c r="H2173" s="115">
        <f t="shared" si="202"/>
        <v>0.58823529411764708</v>
      </c>
      <c r="I2173" s="80">
        <f>IF((A2173-Overview!$F$43)/365=ROUND((A2173-Overview!$F$43)/365,0),I2172*0.05,I2172+U2172)</f>
        <v>27571.368973252258</v>
      </c>
      <c r="J2173" s="70">
        <f>IF(D2173&lt;Overview!$F$16,1,'='!G2173/Overview!$F$26)</f>
        <v>160.62862035809192</v>
      </c>
      <c r="K2173" s="71">
        <f>IF(D2173&lt;Overview!$F$17,'='!G2173/Overview!$F$26,Overview!$F$33)</f>
        <v>9.1428571428571423</v>
      </c>
      <c r="L2173" s="72">
        <f t="shared" si="203"/>
        <v>9.1428571428571423</v>
      </c>
      <c r="M2173" s="81">
        <f>MIN(1,Overview!$F$44*F2173*(G2173-Overview!$F$25)^2+0.2)</f>
        <v>1</v>
      </c>
      <c r="N2173" s="48">
        <f>L2173*F2173*Overview!$F$8</f>
        <v>0.12482270400293095</v>
      </c>
      <c r="O2173" s="48">
        <f>F2173*Overview!$F$6</f>
        <v>2.3686817229354781E-3</v>
      </c>
      <c r="P2173" s="122">
        <f>N2173*(H2173/G2173-(1+Overview!$F$35/'='!G2173)/(Overview!$F$37*Overview!$F$33))/('='!H2173+Overview!$F$36)</f>
        <v>1.098906005639124E-4</v>
      </c>
      <c r="Q2173" s="128">
        <f>(N2173/G2173-P2173)*H2173*Overview!$F$29*'='!G2173^3</f>
        <v>912.20334267507133</v>
      </c>
      <c r="R2173" s="57">
        <f t="shared" si="198"/>
        <v>0</v>
      </c>
      <c r="S2173" s="58">
        <f t="shared" si="199"/>
        <v>1.3591713180355624E-4</v>
      </c>
      <c r="T2173" s="58">
        <f>IF(D2173&lt;Overview!$F$18,(1-Overview!$F$9)*'='!Q2173-'='!D2173*'='!O2173,0)</f>
        <v>0</v>
      </c>
      <c r="U2173" s="54">
        <f>IF(D2173&gt;=Overview!$F$18,(1-Overview!$F$9)*'='!Q2173-Overview!$F$18*'='!O2173,0)</f>
        <v>77.300231262784251</v>
      </c>
      <c r="V2173" s="2"/>
      <c r="W2173" s="112">
        <f>G2173/Overview!$F$19</f>
        <v>5.4784011963264776</v>
      </c>
      <c r="X2173" s="60">
        <f>G2173^3*(1+H2173*Overview!$F$38)</f>
        <v>64.221835207600932</v>
      </c>
      <c r="Y2173" s="61">
        <f>G2173^3*Overview!$F$42*(1+Overview!$F$38*H2173)+I2173*Overview!$F$39/Overview!$F$40</f>
        <v>6.9780664749763188</v>
      </c>
    </row>
    <row r="2174" spans="1:25">
      <c r="A2174" s="34">
        <v>2171</v>
      </c>
      <c r="B2174">
        <v>1</v>
      </c>
      <c r="C2174">
        <v>24</v>
      </c>
      <c r="D2174" s="149">
        <f t="shared" si="200"/>
        <v>178.09744310451387</v>
      </c>
      <c r="E2174" s="125">
        <f>B2174/(B2174+Overview!$F$22)</f>
        <v>0.58823529411764708</v>
      </c>
      <c r="F2174" s="118">
        <f>EXP(Overview!$F$21/Overview!$F$5-Overview!$F$21/('='!C2174+273.15))</f>
        <v>1.2060497570954571</v>
      </c>
      <c r="G2174" s="77">
        <f t="shared" si="201"/>
        <v>3.710657047403727</v>
      </c>
      <c r="H2174" s="115">
        <f t="shared" si="202"/>
        <v>0.58823529411764708</v>
      </c>
      <c r="I2174" s="80">
        <f>IF((A2174-Overview!$F$43)/365=ROUND((A2174-Overview!$F$43)/365,0),I2173*0.05,I2173+U2173)</f>
        <v>27648.669204515041</v>
      </c>
      <c r="J2174" s="70">
        <f>IF(D2174&lt;Overview!$F$16,1,'='!G2174/Overview!$F$26)</f>
        <v>160.63450421661156</v>
      </c>
      <c r="K2174" s="71">
        <f>IF(D2174&lt;Overview!$F$17,'='!G2174/Overview!$F$26,Overview!$F$33)</f>
        <v>9.1428571428571423</v>
      </c>
      <c r="L2174" s="72">
        <f t="shared" si="203"/>
        <v>9.1428571428571423</v>
      </c>
      <c r="M2174" s="81">
        <f>MIN(1,Overview!$F$44*F2174*(G2174-Overview!$F$25)^2+0.2)</f>
        <v>1</v>
      </c>
      <c r="N2174" s="48">
        <f>L2174*F2174*Overview!$F$8</f>
        <v>0.12482270400293095</v>
      </c>
      <c r="O2174" s="48">
        <f>F2174*Overview!$F$6</f>
        <v>2.3686817229354781E-3</v>
      </c>
      <c r="P2174" s="122">
        <f>N2174*(H2174/G2174-(1+Overview!$F$35/'='!G2174)/(Overview!$F$37*Overview!$F$33))/('='!H2174+Overview!$F$36)</f>
        <v>1.0967894412081816E-4</v>
      </c>
      <c r="Q2174" s="128">
        <f>(N2174/G2174-P2174)*H2174*Overview!$F$29*'='!G2174^3</f>
        <v>912.27582157917755</v>
      </c>
      <c r="R2174" s="57">
        <f t="shared" si="198"/>
        <v>0</v>
      </c>
      <c r="S2174" s="58">
        <f t="shared" si="199"/>
        <v>1.3566031565123783E-4</v>
      </c>
      <c r="T2174" s="58">
        <f>IF(D2174&lt;Overview!$F$18,(1-Overview!$F$9)*'='!Q2174-'='!D2174*'='!O2174,0)</f>
        <v>0</v>
      </c>
      <c r="U2174" s="54">
        <f>IF(D2174&gt;=Overview!$F$18,(1-Overview!$F$9)*'='!Q2174-Overview!$F$18*'='!O2174,0)</f>
        <v>77.306406465414099</v>
      </c>
      <c r="V2174" s="2"/>
      <c r="W2174" s="112">
        <f>G2174/Overview!$F$19</f>
        <v>5.4786018712590092</v>
      </c>
      <c r="X2174" s="60">
        <f>G2174^3*(1+H2174*Overview!$F$38)</f>
        <v>64.228892842157464</v>
      </c>
      <c r="Y2174" s="61">
        <f>G2174^3*Overview!$F$42*(1+Overview!$F$38*H2174)+I2174*Overview!$F$39/Overview!$F$40</f>
        <v>6.9820607084994624</v>
      </c>
    </row>
    <row r="2175" spans="1:25">
      <c r="A2175" s="34">
        <v>2172</v>
      </c>
      <c r="B2175">
        <v>1</v>
      </c>
      <c r="C2175">
        <v>24</v>
      </c>
      <c r="D2175" s="149">
        <f t="shared" si="200"/>
        <v>178.09744310451387</v>
      </c>
      <c r="E2175" s="125">
        <f>B2175/(B2175+Overview!$F$22)</f>
        <v>0.58823529411764708</v>
      </c>
      <c r="F2175" s="118">
        <f>EXP(Overview!$F$21/Overview!$F$5-Overview!$F$21/('='!C2175+273.15))</f>
        <v>1.2060497570954571</v>
      </c>
      <c r="G2175" s="77">
        <f t="shared" si="201"/>
        <v>3.7107927077193783</v>
      </c>
      <c r="H2175" s="115">
        <f t="shared" si="202"/>
        <v>0.58823529411764708</v>
      </c>
      <c r="I2175" s="80">
        <f>IF((A2175-Overview!$F$43)/365=ROUND((A2175-Overview!$F$43)/365,0),I2174*0.05,I2174+U2174)</f>
        <v>27725.975610980455</v>
      </c>
      <c r="J2175" s="70">
        <f>IF(D2175&lt;Overview!$F$16,1,'='!G2175/Overview!$F$26)</f>
        <v>160.64037695754885</v>
      </c>
      <c r="K2175" s="71">
        <f>IF(D2175&lt;Overview!$F$17,'='!G2175/Overview!$F$26,Overview!$F$33)</f>
        <v>9.1428571428571423</v>
      </c>
      <c r="L2175" s="72">
        <f t="shared" si="203"/>
        <v>9.1428571428571423</v>
      </c>
      <c r="M2175" s="81">
        <f>MIN(1,Overview!$F$44*F2175*(G2175-Overview!$F$25)^2+0.2)</f>
        <v>1</v>
      </c>
      <c r="N2175" s="48">
        <f>L2175*F2175*Overview!$F$8</f>
        <v>0.12482270400293095</v>
      </c>
      <c r="O2175" s="48">
        <f>F2175*Overview!$F$6</f>
        <v>2.3686817229354781E-3</v>
      </c>
      <c r="P2175" s="122">
        <f>N2175*(H2175/G2175-(1+Overview!$F$35/'='!G2175)/(Overview!$F$37*Overview!$F$33))/('='!H2175+Overview!$F$36)</f>
        <v>1.094677030646956E-4</v>
      </c>
      <c r="Q2175" s="128">
        <f>(N2175/G2175-P2175)*H2175*Overview!$F$29*'='!G2175^3</f>
        <v>912.3481668003875</v>
      </c>
      <c r="R2175" s="57">
        <f t="shared" si="198"/>
        <v>0</v>
      </c>
      <c r="S2175" s="58">
        <f t="shared" si="199"/>
        <v>1.3540398475442089E-4</v>
      </c>
      <c r="T2175" s="58">
        <f>IF(D2175&lt;Overview!$F$18,(1-Overview!$F$9)*'='!Q2175-'='!D2175*'='!O2175,0)</f>
        <v>0</v>
      </c>
      <c r="U2175" s="54">
        <f>IF(D2175&gt;=Overview!$F$18,(1-Overview!$F$9)*'='!Q2175-Overview!$F$18*'='!O2175,0)</f>
        <v>77.312570278261191</v>
      </c>
      <c r="V2175" s="2"/>
      <c r="W2175" s="112">
        <f>G2175/Overview!$F$19</f>
        <v>5.478802167015175</v>
      </c>
      <c r="X2175" s="60">
        <f>G2175^3*(1+H2175*Overview!$F$38)</f>
        <v>64.235937656856123</v>
      </c>
      <c r="Y2175" s="61">
        <f>G2175^3*Overview!$F$42*(1+Overview!$F$38*H2175)+I2175*Overview!$F$39/Overview!$F$40</f>
        <v>6.9860540565760187</v>
      </c>
    </row>
    <row r="2176" spans="1:25">
      <c r="A2176" s="34">
        <v>2173</v>
      </c>
      <c r="B2176">
        <v>1</v>
      </c>
      <c r="C2176">
        <v>24</v>
      </c>
      <c r="D2176" s="149">
        <f t="shared" si="200"/>
        <v>178.09744310451387</v>
      </c>
      <c r="E2176" s="125">
        <f>B2176/(B2176+Overview!$F$22)</f>
        <v>0.58823529411764708</v>
      </c>
      <c r="F2176" s="118">
        <f>EXP(Overview!$F$21/Overview!$F$5-Overview!$F$21/('='!C2176+273.15))</f>
        <v>1.2060497570954571</v>
      </c>
      <c r="G2176" s="77">
        <f t="shared" si="201"/>
        <v>3.7109281117041326</v>
      </c>
      <c r="H2176" s="115">
        <f t="shared" si="202"/>
        <v>0.58823529411764708</v>
      </c>
      <c r="I2176" s="80">
        <f>IF((A2176-Overview!$F$43)/365=ROUND((A2176-Overview!$F$43)/365,0),I2175*0.05,I2175+U2175)</f>
        <v>27803.288181258715</v>
      </c>
      <c r="J2176" s="70">
        <f>IF(D2176&lt;Overview!$F$16,1,'='!G2176/Overview!$F$26)</f>
        <v>160.64623860191051</v>
      </c>
      <c r="K2176" s="71">
        <f>IF(D2176&lt;Overview!$F$17,'='!G2176/Overview!$F$26,Overview!$F$33)</f>
        <v>9.1428571428571423</v>
      </c>
      <c r="L2176" s="72">
        <f t="shared" si="203"/>
        <v>9.1428571428571423</v>
      </c>
      <c r="M2176" s="81">
        <f>MIN(1,Overview!$F$44*F2176*(G2176-Overview!$F$25)^2+0.2)</f>
        <v>1</v>
      </c>
      <c r="N2176" s="48">
        <f>L2176*F2176*Overview!$F$8</f>
        <v>0.12482270400293095</v>
      </c>
      <c r="O2176" s="48">
        <f>F2176*Overview!$F$6</f>
        <v>2.3686817229354781E-3</v>
      </c>
      <c r="P2176" s="122">
        <f>N2176*(H2176/G2176-(1+Overview!$F$35/'='!G2176)/(Overview!$F$37*Overview!$F$33))/('='!H2176+Overview!$F$36)</f>
        <v>1.0925687655060968E-4</v>
      </c>
      <c r="Q2176" s="128">
        <f>(N2176/G2176-P2176)*H2176*Overview!$F$29*'='!G2176^3</f>
        <v>912.4203785790088</v>
      </c>
      <c r="R2176" s="57">
        <f t="shared" si="198"/>
        <v>0</v>
      </c>
      <c r="S2176" s="58">
        <f t="shared" si="199"/>
        <v>1.3514813819621516E-4</v>
      </c>
      <c r="T2176" s="58">
        <f>IF(D2176&lt;Overview!$F$18,(1-Overview!$F$9)*'='!Q2176-'='!D2176*'='!O2176,0)</f>
        <v>0</v>
      </c>
      <c r="U2176" s="54">
        <f>IF(D2176&gt;=Overview!$F$18,(1-Overview!$F$9)*'='!Q2176-Overview!$F$18*'='!O2176,0)</f>
        <v>77.31872272179973</v>
      </c>
      <c r="V2176" s="2"/>
      <c r="W2176" s="112">
        <f>G2176/Overview!$F$19</f>
        <v>5.4790020843114311</v>
      </c>
      <c r="X2176" s="60">
        <f>G2176^3*(1+H2176*Overview!$F$38)</f>
        <v>64.242969673992292</v>
      </c>
      <c r="Y2176" s="61">
        <f>G2176^3*Overview!$F$42*(1+Overview!$F$38*H2176)+I2176*Overview!$F$39/Overview!$F$40</f>
        <v>6.9900465207176392</v>
      </c>
    </row>
    <row r="2177" spans="1:25">
      <c r="A2177" s="34">
        <v>2174</v>
      </c>
      <c r="B2177">
        <v>1</v>
      </c>
      <c r="C2177">
        <v>24</v>
      </c>
      <c r="D2177" s="149">
        <f t="shared" si="200"/>
        <v>178.09744310451387</v>
      </c>
      <c r="E2177" s="125">
        <f>B2177/(B2177+Overview!$F$22)</f>
        <v>0.58823529411764708</v>
      </c>
      <c r="F2177" s="118">
        <f>EXP(Overview!$F$21/Overview!$F$5-Overview!$F$21/('='!C2177+273.15))</f>
        <v>1.2060497570954571</v>
      </c>
      <c r="G2177" s="77">
        <f t="shared" si="201"/>
        <v>3.7110632598423288</v>
      </c>
      <c r="H2177" s="115">
        <f t="shared" si="202"/>
        <v>0.58823529411764708</v>
      </c>
      <c r="I2177" s="80">
        <f>IF((A2177-Overview!$F$43)/365=ROUND((A2177-Overview!$F$43)/365,0),I2176*0.05,I2176+U2176)</f>
        <v>27880.606903980515</v>
      </c>
      <c r="J2177" s="70">
        <f>IF(D2177&lt;Overview!$F$16,1,'='!G2177/Overview!$F$26)</f>
        <v>160.6520891706636</v>
      </c>
      <c r="K2177" s="71">
        <f>IF(D2177&lt;Overview!$F$17,'='!G2177/Overview!$F$26,Overview!$F$33)</f>
        <v>9.1428571428571423</v>
      </c>
      <c r="L2177" s="72">
        <f t="shared" si="203"/>
        <v>9.1428571428571423</v>
      </c>
      <c r="M2177" s="81">
        <f>MIN(1,Overview!$F$44*F2177*(G2177-Overview!$F$25)^2+0.2)</f>
        <v>1</v>
      </c>
      <c r="N2177" s="48">
        <f>L2177*F2177*Overview!$F$8</f>
        <v>0.12482270400293095</v>
      </c>
      <c r="O2177" s="48">
        <f>F2177*Overview!$F$6</f>
        <v>2.3686817229354781E-3</v>
      </c>
      <c r="P2177" s="122">
        <f>N2177*(H2177/G2177-(1+Overview!$F$35/'='!G2177)/(Overview!$F$37*Overview!$F$33))/('='!H2177+Overview!$F$36)</f>
        <v>1.0904646373545452E-4</v>
      </c>
      <c r="Q2177" s="128">
        <f>(N2177/G2177-P2177)*H2177*Overview!$F$29*'='!G2177^3</f>
        <v>912.49245715494146</v>
      </c>
      <c r="R2177" s="57">
        <f t="shared" si="198"/>
        <v>0</v>
      </c>
      <c r="S2177" s="58">
        <f t="shared" si="199"/>
        <v>1.3489277506145806E-4</v>
      </c>
      <c r="T2177" s="58">
        <f>IF(D2177&lt;Overview!$F$18,(1-Overview!$F$9)*'='!Q2177-'='!D2177*'='!O2177,0)</f>
        <v>0</v>
      </c>
      <c r="U2177" s="54">
        <f>IF(D2177&gt;=Overview!$F$18,(1-Overview!$F$9)*'='!Q2177-Overview!$F$18*'='!O2177,0)</f>
        <v>77.32486381646919</v>
      </c>
      <c r="V2177" s="2"/>
      <c r="W2177" s="112">
        <f>G2177/Overview!$F$19</f>
        <v>5.4792016238628802</v>
      </c>
      <c r="X2177" s="60">
        <f>G2177^3*(1+H2177*Overview!$F$38)</f>
        <v>64.249988915826478</v>
      </c>
      <c r="Y2177" s="61">
        <f>G2177^3*Overview!$F$42*(1+Overview!$F$38*H2177)+I2177*Overview!$F$39/Overview!$F$40</f>
        <v>6.9940381024337173</v>
      </c>
    </row>
    <row r="2178" spans="1:25">
      <c r="A2178" s="34">
        <v>2175</v>
      </c>
      <c r="B2178">
        <v>1</v>
      </c>
      <c r="C2178">
        <v>24</v>
      </c>
      <c r="D2178" s="149">
        <f t="shared" si="200"/>
        <v>178.09744310451387</v>
      </c>
      <c r="E2178" s="125">
        <f>B2178/(B2178+Overview!$F$22)</f>
        <v>0.58823529411764708</v>
      </c>
      <c r="F2178" s="118">
        <f>EXP(Overview!$F$21/Overview!$F$5-Overview!$F$21/('='!C2178+273.15))</f>
        <v>1.2060497570954571</v>
      </c>
      <c r="G2178" s="77">
        <f t="shared" si="201"/>
        <v>3.7111981526173903</v>
      </c>
      <c r="H2178" s="115">
        <f t="shared" si="202"/>
        <v>0.58823529411764708</v>
      </c>
      <c r="I2178" s="80">
        <f>IF((A2178-Overview!$F$43)/365=ROUND((A2178-Overview!$F$43)/365,0),I2177*0.05,I2177+U2177)</f>
        <v>27957.931767796985</v>
      </c>
      <c r="J2178" s="70">
        <f>IF(D2178&lt;Overview!$F$16,1,'='!G2178/Overview!$F$26)</f>
        <v>160.65792868473551</v>
      </c>
      <c r="K2178" s="71">
        <f>IF(D2178&lt;Overview!$F$17,'='!G2178/Overview!$F$26,Overview!$F$33)</f>
        <v>9.1428571428571423</v>
      </c>
      <c r="L2178" s="72">
        <f t="shared" si="203"/>
        <v>9.1428571428571423</v>
      </c>
      <c r="M2178" s="81">
        <f>MIN(1,Overview!$F$44*F2178*(G2178-Overview!$F$25)^2+0.2)</f>
        <v>1</v>
      </c>
      <c r="N2178" s="48">
        <f>L2178*F2178*Overview!$F$8</f>
        <v>0.12482270400293095</v>
      </c>
      <c r="O2178" s="48">
        <f>F2178*Overview!$F$6</f>
        <v>2.3686817229354781E-3</v>
      </c>
      <c r="P2178" s="122">
        <f>N2178*(H2178/G2178-(1+Overview!$F$35/'='!G2178)/(Overview!$F$37*Overview!$F$33))/('='!H2178+Overview!$F$36)</f>
        <v>1.0883646377795537E-4</v>
      </c>
      <c r="Q2178" s="128">
        <f>(N2178/G2178-P2178)*H2178*Overview!$F$29*'='!G2178^3</f>
        <v>912.56440276767705</v>
      </c>
      <c r="R2178" s="57">
        <f t="shared" si="198"/>
        <v>0</v>
      </c>
      <c r="S2178" s="58">
        <f t="shared" si="199"/>
        <v>1.3463789443671917E-4</v>
      </c>
      <c r="T2178" s="58">
        <f>IF(D2178&lt;Overview!$F$18,(1-Overview!$F$9)*'='!Q2178-'='!D2178*'='!O2178,0)</f>
        <v>0</v>
      </c>
      <c r="U2178" s="54">
        <f>IF(D2178&gt;=Overview!$F$18,(1-Overview!$F$9)*'='!Q2178-Overview!$F$18*'='!O2178,0)</f>
        <v>77.330993582674267</v>
      </c>
      <c r="V2178" s="2"/>
      <c r="W2178" s="112">
        <f>G2178/Overview!$F$19</f>
        <v>5.4794007863832723</v>
      </c>
      <c r="X2178" s="60">
        <f>G2178^3*(1+H2178*Overview!$F$38)</f>
        <v>64.256995404584231</v>
      </c>
      <c r="Y2178" s="61">
        <f>G2178^3*Overview!$F$42*(1+Overview!$F$38*H2178)+I2178*Overview!$F$39/Overview!$F$40</f>
        <v>6.998028803231394</v>
      </c>
    </row>
    <row r="2179" spans="1:25">
      <c r="A2179" s="34">
        <v>2176</v>
      </c>
      <c r="B2179">
        <v>1</v>
      </c>
      <c r="C2179">
        <v>24</v>
      </c>
      <c r="D2179" s="149">
        <f t="shared" si="200"/>
        <v>178.09744310451387</v>
      </c>
      <c r="E2179" s="125">
        <f>B2179/(B2179+Overview!$F$22)</f>
        <v>0.58823529411764708</v>
      </c>
      <c r="F2179" s="118">
        <f>EXP(Overview!$F$21/Overview!$F$5-Overview!$F$21/('='!C2179+273.15))</f>
        <v>1.2060497570954571</v>
      </c>
      <c r="G2179" s="77">
        <f t="shared" si="201"/>
        <v>3.7113327905118272</v>
      </c>
      <c r="H2179" s="115">
        <f t="shared" si="202"/>
        <v>0.58823529411764708</v>
      </c>
      <c r="I2179" s="80">
        <f>IF((A2179-Overview!$F$43)/365=ROUND((A2179-Overview!$F$43)/365,0),I2178*0.05,I2178+U2178)</f>
        <v>28035.262761379658</v>
      </c>
      <c r="J2179" s="70">
        <f>IF(D2179&lt;Overview!$F$16,1,'='!G2179/Overview!$F$26)</f>
        <v>160.66375716501418</v>
      </c>
      <c r="K2179" s="71">
        <f>IF(D2179&lt;Overview!$F$17,'='!G2179/Overview!$F$26,Overview!$F$33)</f>
        <v>9.1428571428571423</v>
      </c>
      <c r="L2179" s="72">
        <f t="shared" si="203"/>
        <v>9.1428571428571423</v>
      </c>
      <c r="M2179" s="81">
        <f>MIN(1,Overview!$F$44*F2179*(G2179-Overview!$F$25)^2+0.2)</f>
        <v>1</v>
      </c>
      <c r="N2179" s="48">
        <f>L2179*F2179*Overview!$F$8</f>
        <v>0.12482270400293095</v>
      </c>
      <c r="O2179" s="48">
        <f>F2179*Overview!$F$6</f>
        <v>2.3686817229354781E-3</v>
      </c>
      <c r="P2179" s="122">
        <f>N2179*(H2179/G2179-(1+Overview!$F$35/'='!G2179)/(Overview!$F$37*Overview!$F$33))/('='!H2179+Overview!$F$36)</f>
        <v>1.0862687583865948E-4</v>
      </c>
      <c r="Q2179" s="128">
        <f>(N2179/G2179-P2179)*H2179*Overview!$F$29*'='!G2179^3</f>
        <v>912.63621565630217</v>
      </c>
      <c r="R2179" s="57">
        <f t="shared" ref="R2179:R2242" si="204">(E2179*M2179-H2179)*N2179/G2179</f>
        <v>0</v>
      </c>
      <c r="S2179" s="58">
        <f t="shared" ref="S2179:S2242" si="205">G2179*P2179/3</f>
        <v>1.3438349541029129E-4</v>
      </c>
      <c r="T2179" s="58">
        <f>IF(D2179&lt;Overview!$F$18,(1-Overview!$F$9)*'='!Q2179-'='!D2179*'='!O2179,0)</f>
        <v>0</v>
      </c>
      <c r="U2179" s="54">
        <f>IF(D2179&gt;=Overview!$F$18,(1-Overview!$F$9)*'='!Q2179-Overview!$F$18*'='!O2179,0)</f>
        <v>77.337112040785129</v>
      </c>
      <c r="V2179" s="2"/>
      <c r="W2179" s="112">
        <f>G2179/Overview!$F$19</f>
        <v>5.47959957258501</v>
      </c>
      <c r="X2179" s="60">
        <f>G2179^3*(1+H2179*Overview!$F$38)</f>
        <v>64.263989162456227</v>
      </c>
      <c r="Y2179" s="61">
        <f>G2179^3*Overview!$F$42*(1+Overview!$F$38*H2179)+I2179*Overview!$F$39/Overview!$F$40</f>
        <v>7.0020186246155589</v>
      </c>
    </row>
    <row r="2180" spans="1:25">
      <c r="A2180" s="34">
        <v>2177</v>
      </c>
      <c r="B2180">
        <v>1</v>
      </c>
      <c r="C2180">
        <v>24</v>
      </c>
      <c r="D2180" s="149">
        <f t="shared" ref="D2180:D2243" si="206">D2179+T2179</f>
        <v>178.09744310451387</v>
      </c>
      <c r="E2180" s="125">
        <f>B2180/(B2180+Overview!$F$22)</f>
        <v>0.58823529411764708</v>
      </c>
      <c r="F2180" s="118">
        <f>EXP(Overview!$F$21/Overview!$F$5-Overview!$F$21/('='!C2180+273.15))</f>
        <v>1.2060497570954571</v>
      </c>
      <c r="G2180" s="77">
        <f t="shared" ref="G2180:G2243" si="207">G2179+S2179</f>
        <v>3.7114671740072374</v>
      </c>
      <c r="H2180" s="115">
        <f t="shared" ref="H2180:H2243" si="208">H2179+R2179</f>
        <v>0.58823529411764708</v>
      </c>
      <c r="I2180" s="80">
        <f>IF((A2180-Overview!$F$43)/365=ROUND((A2180-Overview!$F$43)/365,0),I2179*0.05,I2179+U2179)</f>
        <v>28112.599873420444</v>
      </c>
      <c r="J2180" s="70">
        <f>IF(D2180&lt;Overview!$F$16,1,'='!G2180/Overview!$F$26)</f>
        <v>160.66957463234795</v>
      </c>
      <c r="K2180" s="71">
        <f>IF(D2180&lt;Overview!$F$17,'='!G2180/Overview!$F$26,Overview!$F$33)</f>
        <v>9.1428571428571423</v>
      </c>
      <c r="L2180" s="72">
        <f t="shared" ref="L2180:L2243" si="209">IF(J2180=1,1,K2180)</f>
        <v>9.1428571428571423</v>
      </c>
      <c r="M2180" s="81">
        <f>MIN(1,Overview!$F$44*F2180*(G2180-Overview!$F$25)^2+0.2)</f>
        <v>1</v>
      </c>
      <c r="N2180" s="48">
        <f>L2180*F2180*Overview!$F$8</f>
        <v>0.12482270400293095</v>
      </c>
      <c r="O2180" s="48">
        <f>F2180*Overview!$F$6</f>
        <v>2.3686817229354781E-3</v>
      </c>
      <c r="P2180" s="122">
        <f>N2180*(H2180/G2180-(1+Overview!$F$35/'='!G2180)/(Overview!$F$37*Overview!$F$33))/('='!H2180+Overview!$F$36)</f>
        <v>1.0841769907993821E-4</v>
      </c>
      <c r="Q2180" s="128">
        <f>(N2180/G2180-P2180)*H2180*Overview!$F$29*'='!G2180^3</f>
        <v>912.70789605949517</v>
      </c>
      <c r="R2180" s="57">
        <f t="shared" si="204"/>
        <v>0</v>
      </c>
      <c r="S2180" s="58">
        <f t="shared" si="205"/>
        <v>1.341295770721951E-4</v>
      </c>
      <c r="T2180" s="58">
        <f>IF(D2180&lt;Overview!$F$18,(1-Overview!$F$9)*'='!Q2180-'='!D2180*'='!O2180,0)</f>
        <v>0</v>
      </c>
      <c r="U2180" s="54">
        <f>IF(D2180&gt;=Overview!$F$18,(1-Overview!$F$9)*'='!Q2180-Overview!$F$18*'='!O2180,0)</f>
        <v>77.343219211137168</v>
      </c>
      <c r="V2180" s="2"/>
      <c r="W2180" s="112">
        <f>G2180/Overview!$F$19</f>
        <v>5.4797979831791483</v>
      </c>
      <c r="X2180" s="60">
        <f>G2180^3*(1+H2180*Overview!$F$38)</f>
        <v>64.270970211598282</v>
      </c>
      <c r="Y2180" s="61">
        <f>G2180^3*Overview!$F$42*(1+Overview!$F$38*H2180)+I2180*Overview!$F$39/Overview!$F$40</f>
        <v>7.0060075680888421</v>
      </c>
    </row>
    <row r="2181" spans="1:25">
      <c r="A2181" s="34">
        <v>2178</v>
      </c>
      <c r="B2181">
        <v>1</v>
      </c>
      <c r="C2181">
        <v>24</v>
      </c>
      <c r="D2181" s="149">
        <f t="shared" si="206"/>
        <v>178.09744310451387</v>
      </c>
      <c r="E2181" s="125">
        <f>B2181/(B2181+Overview!$F$22)</f>
        <v>0.58823529411764708</v>
      </c>
      <c r="F2181" s="118">
        <f>EXP(Overview!$F$21/Overview!$F$5-Overview!$F$21/('='!C2181+273.15))</f>
        <v>1.2060497570954571</v>
      </c>
      <c r="G2181" s="77">
        <f t="shared" si="207"/>
        <v>3.7116013035843096</v>
      </c>
      <c r="H2181" s="115">
        <f t="shared" si="208"/>
        <v>0.58823529411764708</v>
      </c>
      <c r="I2181" s="80">
        <f>IF((A2181-Overview!$F$43)/365=ROUND((A2181-Overview!$F$43)/365,0),I2180*0.05,I2180+U2180)</f>
        <v>28189.94309263158</v>
      </c>
      <c r="J2181" s="70">
        <f>IF(D2181&lt;Overview!$F$16,1,'='!G2181/Overview!$F$26)</f>
        <v>160.67538110754589</v>
      </c>
      <c r="K2181" s="71">
        <f>IF(D2181&lt;Overview!$F$17,'='!G2181/Overview!$F$26,Overview!$F$33)</f>
        <v>9.1428571428571423</v>
      </c>
      <c r="L2181" s="72">
        <f t="shared" si="209"/>
        <v>9.1428571428571423</v>
      </c>
      <c r="M2181" s="81">
        <f>MIN(1,Overview!$F$44*F2181*(G2181-Overview!$F$25)^2+0.2)</f>
        <v>1</v>
      </c>
      <c r="N2181" s="48">
        <f>L2181*F2181*Overview!$F$8</f>
        <v>0.12482270400293095</v>
      </c>
      <c r="O2181" s="48">
        <f>F2181*Overview!$F$6</f>
        <v>2.3686817229354781E-3</v>
      </c>
      <c r="P2181" s="122">
        <f>N2181*(H2181/G2181-(1+Overview!$F$35/'='!G2181)/(Overview!$F$37*Overview!$F$33))/('='!H2181+Overview!$F$36)</f>
        <v>1.0820893266597478E-4</v>
      </c>
      <c r="Q2181" s="128">
        <f>(N2181/G2181-P2181)*H2181*Overview!$F$29*'='!G2181^3</f>
        <v>912.7794442155307</v>
      </c>
      <c r="R2181" s="57">
        <f t="shared" si="204"/>
        <v>0</v>
      </c>
      <c r="S2181" s="58">
        <f t="shared" si="205"/>
        <v>1.3387613851416626E-4</v>
      </c>
      <c r="T2181" s="58">
        <f>IF(D2181&lt;Overview!$F$18,(1-Overview!$F$9)*'='!Q2181-'='!D2181*'='!O2181,0)</f>
        <v>0</v>
      </c>
      <c r="U2181" s="54">
        <f>IF(D2181&gt;=Overview!$F$18,(1-Overview!$F$9)*'='!Q2181-Overview!$F$18*'='!O2181,0)</f>
        <v>77.349315114031398</v>
      </c>
      <c r="V2181" s="2"/>
      <c r="W2181" s="112">
        <f>G2181/Overview!$F$19</f>
        <v>5.4799960188754016</v>
      </c>
      <c r="X2181" s="60">
        <f>G2181^3*(1+H2181*Overview!$F$38)</f>
        <v>64.277938574131483</v>
      </c>
      <c r="Y2181" s="61">
        <f>G2181^3*Overview!$F$42*(1+Overview!$F$38*H2181)+I2181*Overview!$F$39/Overview!$F$40</f>
        <v>7.0099956351516415</v>
      </c>
    </row>
    <row r="2182" spans="1:25">
      <c r="A2182" s="34">
        <v>2179</v>
      </c>
      <c r="B2182">
        <v>1</v>
      </c>
      <c r="C2182">
        <v>24</v>
      </c>
      <c r="D2182" s="149">
        <f t="shared" si="206"/>
        <v>178.09744310451387</v>
      </c>
      <c r="E2182" s="125">
        <f>B2182/(B2182+Overview!$F$22)</f>
        <v>0.58823529411764708</v>
      </c>
      <c r="F2182" s="118">
        <f>EXP(Overview!$F$21/Overview!$F$5-Overview!$F$21/('='!C2182+273.15))</f>
        <v>1.2060497570954571</v>
      </c>
      <c r="G2182" s="77">
        <f t="shared" si="207"/>
        <v>3.7117351797228237</v>
      </c>
      <c r="H2182" s="115">
        <f t="shared" si="208"/>
        <v>0.58823529411764708</v>
      </c>
      <c r="I2182" s="80">
        <f>IF((A2182-Overview!$F$43)/365=ROUND((A2182-Overview!$F$43)/365,0),I2181*0.05,I2181+U2181)</f>
        <v>28267.292407745612</v>
      </c>
      <c r="J2182" s="70">
        <f>IF(D2182&lt;Overview!$F$16,1,'='!G2182/Overview!$F$26)</f>
        <v>160.68117661137765</v>
      </c>
      <c r="K2182" s="71">
        <f>IF(D2182&lt;Overview!$F$17,'='!G2182/Overview!$F$26,Overview!$F$33)</f>
        <v>9.1428571428571423</v>
      </c>
      <c r="L2182" s="72">
        <f t="shared" si="209"/>
        <v>9.1428571428571423</v>
      </c>
      <c r="M2182" s="81">
        <f>MIN(1,Overview!$F$44*F2182*(G2182-Overview!$F$25)^2+0.2)</f>
        <v>1</v>
      </c>
      <c r="N2182" s="48">
        <f>L2182*F2182*Overview!$F$8</f>
        <v>0.12482270400293095</v>
      </c>
      <c r="O2182" s="48">
        <f>F2182*Overview!$F$6</f>
        <v>2.3686817229354781E-3</v>
      </c>
      <c r="P2182" s="122">
        <f>N2182*(H2182/G2182-(1+Overview!$F$35/'='!G2182)/(Overview!$F$37*Overview!$F$33))/('='!H2182+Overview!$F$36)</f>
        <v>1.0800057576276335E-4</v>
      </c>
      <c r="Q2182" s="128">
        <f>(N2182/G2182-P2182)*H2182*Overview!$F$29*'='!G2182^3</f>
        <v>912.85086036227779</v>
      </c>
      <c r="R2182" s="57">
        <f t="shared" si="204"/>
        <v>0</v>
      </c>
      <c r="S2182" s="58">
        <f t="shared" si="205"/>
        <v>1.3362317882965627E-4</v>
      </c>
      <c r="T2182" s="58">
        <f>IF(D2182&lt;Overview!$F$18,(1-Overview!$F$9)*'='!Q2182-'='!D2182*'='!O2182,0)</f>
        <v>0</v>
      </c>
      <c r="U2182" s="54">
        <f>IF(D2182&gt;=Overview!$F$18,(1-Overview!$F$9)*'='!Q2182-Overview!$F$18*'='!O2182,0)</f>
        <v>77.355399769734248</v>
      </c>
      <c r="V2182" s="2"/>
      <c r="W2182" s="112">
        <f>G2182/Overview!$F$19</f>
        <v>5.4801936803821407</v>
      </c>
      <c r="X2182" s="60">
        <f>G2182^3*(1+H2182*Overview!$F$38)</f>
        <v>64.284894272142068</v>
      </c>
      <c r="Y2182" s="61">
        <f>G2182^3*Overview!$F$42*(1+Overview!$F$38*H2182)+I2182*Overview!$F$39/Overview!$F$40</f>
        <v>7.0139828273020957</v>
      </c>
    </row>
    <row r="2183" spans="1:25">
      <c r="A2183" s="34">
        <v>2180</v>
      </c>
      <c r="B2183">
        <v>1</v>
      </c>
      <c r="C2183">
        <v>24</v>
      </c>
      <c r="D2183" s="149">
        <f t="shared" si="206"/>
        <v>178.09744310451387</v>
      </c>
      <c r="E2183" s="125">
        <f>B2183/(B2183+Overview!$F$22)</f>
        <v>0.58823529411764708</v>
      </c>
      <c r="F2183" s="118">
        <f>EXP(Overview!$F$21/Overview!$F$5-Overview!$F$21/('='!C2183+273.15))</f>
        <v>1.2060497570954571</v>
      </c>
      <c r="G2183" s="77">
        <f t="shared" si="207"/>
        <v>3.7118688029016536</v>
      </c>
      <c r="H2183" s="115">
        <f t="shared" si="208"/>
        <v>0.58823529411764708</v>
      </c>
      <c r="I2183" s="80">
        <f>IF((A2183-Overview!$F$43)/365=ROUND((A2183-Overview!$F$43)/365,0),I2182*0.05,I2182+U2182)</f>
        <v>28344.647807515346</v>
      </c>
      <c r="J2183" s="70">
        <f>IF(D2183&lt;Overview!$F$16,1,'='!G2183/Overview!$F$26)</f>
        <v>160.68696116457375</v>
      </c>
      <c r="K2183" s="71">
        <f>IF(D2183&lt;Overview!$F$17,'='!G2183/Overview!$F$26,Overview!$F$33)</f>
        <v>9.1428571428571423</v>
      </c>
      <c r="L2183" s="72">
        <f t="shared" si="209"/>
        <v>9.1428571428571423</v>
      </c>
      <c r="M2183" s="81">
        <f>MIN(1,Overview!$F$44*F2183*(G2183-Overview!$F$25)^2+0.2)</f>
        <v>1</v>
      </c>
      <c r="N2183" s="48">
        <f>L2183*F2183*Overview!$F$8</f>
        <v>0.12482270400293095</v>
      </c>
      <c r="O2183" s="48">
        <f>F2183*Overview!$F$6</f>
        <v>2.3686817229354781E-3</v>
      </c>
      <c r="P2183" s="122">
        <f>N2183*(H2183/G2183-(1+Overview!$F$35/'='!G2183)/(Overview!$F$37*Overview!$F$33))/('='!H2183+Overview!$F$36)</f>
        <v>1.0779262753810694E-4</v>
      </c>
      <c r="Q2183" s="128">
        <f>(N2183/G2183-P2183)*H2183*Overview!$F$29*'='!G2183^3</f>
        <v>912.92214473720082</v>
      </c>
      <c r="R2183" s="57">
        <f t="shared" si="204"/>
        <v>0</v>
      </c>
      <c r="S2183" s="58">
        <f t="shared" si="205"/>
        <v>1.3337069711383227E-4</v>
      </c>
      <c r="T2183" s="58">
        <f>IF(D2183&lt;Overview!$F$18,(1-Overview!$F$9)*'='!Q2183-'='!D2183*'='!O2183,0)</f>
        <v>0</v>
      </c>
      <c r="U2183" s="54">
        <f>IF(D2183&gt;=Overview!$F$18,(1-Overview!$F$9)*'='!Q2183-Overview!$F$18*'='!O2183,0)</f>
        <v>77.361473198477682</v>
      </c>
      <c r="V2183" s="2"/>
      <c r="W2183" s="112">
        <f>G2183/Overview!$F$19</f>
        <v>5.4803909684063985</v>
      </c>
      <c r="X2183" s="60">
        <f>G2183^3*(1+H2183*Overview!$F$38)</f>
        <v>64.291837327681648</v>
      </c>
      <c r="Y2183" s="61">
        <f>G2183^3*Overview!$F$42*(1+Overview!$F$38*H2183)+I2183*Overview!$F$39/Overview!$F$40</f>
        <v>7.0179691460361058</v>
      </c>
    </row>
    <row r="2184" spans="1:25">
      <c r="A2184" s="34">
        <v>2181</v>
      </c>
      <c r="B2184">
        <v>1</v>
      </c>
      <c r="C2184">
        <v>24</v>
      </c>
      <c r="D2184" s="149">
        <f t="shared" si="206"/>
        <v>178.09744310451387</v>
      </c>
      <c r="E2184" s="125">
        <f>B2184/(B2184+Overview!$F$22)</f>
        <v>0.58823529411764708</v>
      </c>
      <c r="F2184" s="118">
        <f>EXP(Overview!$F$21/Overview!$F$5-Overview!$F$21/('='!C2184+273.15))</f>
        <v>1.2060497570954571</v>
      </c>
      <c r="G2184" s="77">
        <f t="shared" si="207"/>
        <v>3.7120021735987674</v>
      </c>
      <c r="H2184" s="115">
        <f t="shared" si="208"/>
        <v>0.58823529411764708</v>
      </c>
      <c r="I2184" s="80">
        <f>IF((A2184-Overview!$F$43)/365=ROUND((A2184-Overview!$F$43)/365,0),I2183*0.05,I2183+U2183)</f>
        <v>28422.009280713824</v>
      </c>
      <c r="J2184" s="70">
        <f>IF(D2184&lt;Overview!$F$16,1,'='!G2184/Overview!$F$26)</f>
        <v>160.69273478782543</v>
      </c>
      <c r="K2184" s="71">
        <f>IF(D2184&lt;Overview!$F$17,'='!G2184/Overview!$F$26,Overview!$F$33)</f>
        <v>9.1428571428571423</v>
      </c>
      <c r="L2184" s="72">
        <f t="shared" si="209"/>
        <v>9.1428571428571423</v>
      </c>
      <c r="M2184" s="81">
        <f>MIN(1,Overview!$F$44*F2184*(G2184-Overview!$F$25)^2+0.2)</f>
        <v>1</v>
      </c>
      <c r="N2184" s="48">
        <f>L2184*F2184*Overview!$F$8</f>
        <v>0.12482270400293095</v>
      </c>
      <c r="O2184" s="48">
        <f>F2184*Overview!$F$6</f>
        <v>2.3686817229354781E-3</v>
      </c>
      <c r="P2184" s="122">
        <f>N2184*(H2184/G2184-(1+Overview!$F$35/'='!G2184)/(Overview!$F$37*Overview!$F$33))/('='!H2184+Overview!$F$36)</f>
        <v>1.0758508716161037E-4</v>
      </c>
      <c r="Q2184" s="128">
        <f>(N2184/G2184-P2184)*H2184*Overview!$F$29*'='!G2184^3</f>
        <v>912.99329757736109</v>
      </c>
      <c r="R2184" s="57">
        <f t="shared" si="204"/>
        <v>0</v>
      </c>
      <c r="S2184" s="58">
        <f t="shared" si="205"/>
        <v>1.3311869246357018E-4</v>
      </c>
      <c r="T2184" s="58">
        <f>IF(D2184&lt;Overview!$F$18,(1-Overview!$F$9)*'='!Q2184-'='!D2184*'='!O2184,0)</f>
        <v>0</v>
      </c>
      <c r="U2184" s="54">
        <f>IF(D2184&gt;=Overview!$F$18,(1-Overview!$F$9)*'='!Q2184-Overview!$F$18*'='!O2184,0)</f>
        <v>77.367535420459348</v>
      </c>
      <c r="V2184" s="2"/>
      <c r="W2184" s="112">
        <f>G2184/Overview!$F$19</f>
        <v>5.4805878836538717</v>
      </c>
      <c r="X2184" s="60">
        <f>G2184^3*(1+H2184*Overview!$F$38)</f>
        <v>64.298767762767085</v>
      </c>
      <c r="Y2184" s="61">
        <f>G2184^3*Overview!$F$42*(1+Overview!$F$38*H2184)+I2184*Overview!$F$39/Overview!$F$40</f>
        <v>7.0219545928473286</v>
      </c>
    </row>
    <row r="2185" spans="1:25">
      <c r="A2185" s="34">
        <v>2182</v>
      </c>
      <c r="B2185">
        <v>1</v>
      </c>
      <c r="C2185">
        <v>24</v>
      </c>
      <c r="D2185" s="149">
        <f t="shared" si="206"/>
        <v>178.09744310451387</v>
      </c>
      <c r="E2185" s="125">
        <f>B2185/(B2185+Overview!$F$22)</f>
        <v>0.58823529411764708</v>
      </c>
      <c r="F2185" s="118">
        <f>EXP(Overview!$F$21/Overview!$F$5-Overview!$F$21/('='!C2185+273.15))</f>
        <v>1.2060497570954571</v>
      </c>
      <c r="G2185" s="77">
        <f t="shared" si="207"/>
        <v>3.7121352922912307</v>
      </c>
      <c r="H2185" s="115">
        <f t="shared" si="208"/>
        <v>0.58823529411764708</v>
      </c>
      <c r="I2185" s="80">
        <f>IF((A2185-Overview!$F$43)/365=ROUND((A2185-Overview!$F$43)/365,0),I2184*0.05,I2184+U2184)</f>
        <v>28499.376816134285</v>
      </c>
      <c r="J2185" s="70">
        <f>IF(D2185&lt;Overview!$F$16,1,'='!G2185/Overview!$F$26)</f>
        <v>160.69849750178489</v>
      </c>
      <c r="K2185" s="71">
        <f>IF(D2185&lt;Overview!$F$17,'='!G2185/Overview!$F$26,Overview!$F$33)</f>
        <v>9.1428571428571423</v>
      </c>
      <c r="L2185" s="72">
        <f t="shared" si="209"/>
        <v>9.1428571428571423</v>
      </c>
      <c r="M2185" s="81">
        <f>MIN(1,Overview!$F$44*F2185*(G2185-Overview!$F$25)^2+0.2)</f>
        <v>1</v>
      </c>
      <c r="N2185" s="48">
        <f>L2185*F2185*Overview!$F$8</f>
        <v>0.12482270400293095</v>
      </c>
      <c r="O2185" s="48">
        <f>F2185*Overview!$F$6</f>
        <v>2.3686817229354781E-3</v>
      </c>
      <c r="P2185" s="122">
        <f>N2185*(H2185/G2185-(1+Overview!$F$35/'='!G2185)/(Overview!$F$37*Overview!$F$33))/('='!H2185+Overview!$F$36)</f>
        <v>1.0737795380467623E-4</v>
      </c>
      <c r="Q2185" s="128">
        <f>(N2185/G2185-P2185)*H2185*Overview!$F$29*'='!G2185^3</f>
        <v>913.06431911941581</v>
      </c>
      <c r="R2185" s="57">
        <f t="shared" si="204"/>
        <v>0</v>
      </c>
      <c r="S2185" s="58">
        <f t="shared" si="205"/>
        <v>1.3286716397745203E-4</v>
      </c>
      <c r="T2185" s="58">
        <f>IF(D2185&lt;Overview!$F$18,(1-Overview!$F$9)*'='!Q2185-'='!D2185*'='!O2185,0)</f>
        <v>0</v>
      </c>
      <c r="U2185" s="54">
        <f>IF(D2185&gt;=Overview!$F$18,(1-Overview!$F$9)*'='!Q2185-Overview!$F$18*'='!O2185,0)</f>
        <v>77.3735864558424</v>
      </c>
      <c r="V2185" s="2"/>
      <c r="W2185" s="112">
        <f>G2185/Overview!$F$19</f>
        <v>5.480784426828925</v>
      </c>
      <c r="X2185" s="60">
        <f>G2185^3*(1+H2185*Overview!$F$38)</f>
        <v>64.305685599380638</v>
      </c>
      <c r="Y2185" s="61">
        <f>G2185^3*Overview!$F$42*(1+Overview!$F$38*H2185)+I2185*Overview!$F$39/Overview!$F$40</f>
        <v>7.0259391692271844</v>
      </c>
    </row>
    <row r="2186" spans="1:25">
      <c r="A2186" s="34">
        <v>2183</v>
      </c>
      <c r="B2186">
        <v>1</v>
      </c>
      <c r="C2186">
        <v>24</v>
      </c>
      <c r="D2186" s="149">
        <f t="shared" si="206"/>
        <v>178.09744310451387</v>
      </c>
      <c r="E2186" s="125">
        <f>B2186/(B2186+Overview!$F$22)</f>
        <v>0.58823529411764708</v>
      </c>
      <c r="F2186" s="118">
        <f>EXP(Overview!$F$21/Overview!$F$5-Overview!$F$21/('='!C2186+273.15))</f>
        <v>1.2060497570954571</v>
      </c>
      <c r="G2186" s="77">
        <f t="shared" si="207"/>
        <v>3.712268159455208</v>
      </c>
      <c r="H2186" s="115">
        <f t="shared" si="208"/>
        <v>0.58823529411764708</v>
      </c>
      <c r="I2186" s="80">
        <f>IF((A2186-Overview!$F$43)/365=ROUND((A2186-Overview!$F$43)/365,0),I2185*0.05,I2185+U2185)</f>
        <v>28576.750402590129</v>
      </c>
      <c r="J2186" s="70">
        <f>IF(D2186&lt;Overview!$F$16,1,'='!G2186/Overview!$F$26)</f>
        <v>160.7042493270653</v>
      </c>
      <c r="K2186" s="71">
        <f>IF(D2186&lt;Overview!$F$17,'='!G2186/Overview!$F$26,Overview!$F$33)</f>
        <v>9.1428571428571423</v>
      </c>
      <c r="L2186" s="72">
        <f t="shared" si="209"/>
        <v>9.1428571428571423</v>
      </c>
      <c r="M2186" s="81">
        <f>MIN(1,Overview!$F$44*F2186*(G2186-Overview!$F$25)^2+0.2)</f>
        <v>1</v>
      </c>
      <c r="N2186" s="48">
        <f>L2186*F2186*Overview!$F$8</f>
        <v>0.12482270400293095</v>
      </c>
      <c r="O2186" s="48">
        <f>F2186*Overview!$F$6</f>
        <v>2.3686817229354781E-3</v>
      </c>
      <c r="P2186" s="122">
        <f>N2186*(H2186/G2186-(1+Overview!$F$35/'='!G2186)/(Overview!$F$37*Overview!$F$33))/('='!H2186+Overview!$F$36)</f>
        <v>1.0717122664049978E-4</v>
      </c>
      <c r="Q2186" s="128">
        <f>(N2186/G2186-P2186)*H2186*Overview!$F$29*'='!G2186^3</f>
        <v>913.13520959962023</v>
      </c>
      <c r="R2186" s="57">
        <f t="shared" si="204"/>
        <v>0</v>
      </c>
      <c r="S2186" s="58">
        <f t="shared" si="205"/>
        <v>1.3261611075576169E-4</v>
      </c>
      <c r="T2186" s="58">
        <f>IF(D2186&lt;Overview!$F$18,(1-Overview!$F$9)*'='!Q2186-'='!D2186*'='!O2186,0)</f>
        <v>0</v>
      </c>
      <c r="U2186" s="54">
        <f>IF(D2186&gt;=Overview!$F$18,(1-Overview!$F$9)*'='!Q2186-Overview!$F$18*'='!O2186,0)</f>
        <v>77.379626324755819</v>
      </c>
      <c r="V2186" s="2"/>
      <c r="W2186" s="112">
        <f>G2186/Overview!$F$19</f>
        <v>5.4809805986345905</v>
      </c>
      <c r="X2186" s="60">
        <f>G2186^3*(1+H2186*Overview!$F$38)</f>
        <v>64.312590859469964</v>
      </c>
      <c r="Y2186" s="61">
        <f>G2186^3*Overview!$F$42*(1+Overview!$F$38*H2186)+I2186*Overview!$F$39/Overview!$F$40</f>
        <v>7.0299228766648501</v>
      </c>
    </row>
    <row r="2187" spans="1:25">
      <c r="A2187" s="34">
        <v>2184</v>
      </c>
      <c r="B2187">
        <v>1</v>
      </c>
      <c r="C2187">
        <v>24</v>
      </c>
      <c r="D2187" s="149">
        <f t="shared" si="206"/>
        <v>178.09744310451387</v>
      </c>
      <c r="E2187" s="125">
        <f>B2187/(B2187+Overview!$F$22)</f>
        <v>0.58823529411764708</v>
      </c>
      <c r="F2187" s="118">
        <f>EXP(Overview!$F$21/Overview!$F$5-Overview!$F$21/('='!C2187+273.15))</f>
        <v>1.2060497570954571</v>
      </c>
      <c r="G2187" s="77">
        <f t="shared" si="207"/>
        <v>3.7124007755659636</v>
      </c>
      <c r="H2187" s="115">
        <f t="shared" si="208"/>
        <v>0.58823529411764708</v>
      </c>
      <c r="I2187" s="80">
        <f>IF((A2187-Overview!$F$43)/365=ROUND((A2187-Overview!$F$43)/365,0),I2186*0.05,I2186+U2186)</f>
        <v>28654.130028914886</v>
      </c>
      <c r="J2187" s="70">
        <f>IF(D2187&lt;Overview!$F$16,1,'='!G2187/Overview!$F$26)</f>
        <v>160.70999028424086</v>
      </c>
      <c r="K2187" s="71">
        <f>IF(D2187&lt;Overview!$F$17,'='!G2187/Overview!$F$26,Overview!$F$33)</f>
        <v>9.1428571428571423</v>
      </c>
      <c r="L2187" s="72">
        <f t="shared" si="209"/>
        <v>9.1428571428571423</v>
      </c>
      <c r="M2187" s="81">
        <f>MIN(1,Overview!$F$44*F2187*(G2187-Overview!$F$25)^2+0.2)</f>
        <v>1</v>
      </c>
      <c r="N2187" s="48">
        <f>L2187*F2187*Overview!$F$8</f>
        <v>0.12482270400293095</v>
      </c>
      <c r="O2187" s="48">
        <f>F2187*Overview!$F$6</f>
        <v>2.3686817229354781E-3</v>
      </c>
      <c r="P2187" s="122">
        <f>N2187*(H2187/G2187-(1+Overview!$F$35/'='!G2187)/(Overview!$F$37*Overview!$F$33))/('='!H2187+Overview!$F$36)</f>
        <v>1.0696490484406797E-4</v>
      </c>
      <c r="Q2187" s="128">
        <f>(N2187/G2187-P2187)*H2187*Overview!$F$29*'='!G2187^3</f>
        <v>913.2059692538279</v>
      </c>
      <c r="R2187" s="57">
        <f t="shared" si="204"/>
        <v>0</v>
      </c>
      <c r="S2187" s="58">
        <f t="shared" si="205"/>
        <v>1.3236553190048583E-4</v>
      </c>
      <c r="T2187" s="58">
        <f>IF(D2187&lt;Overview!$F$18,(1-Overview!$F$9)*'='!Q2187-'='!D2187*'='!O2187,0)</f>
        <v>0</v>
      </c>
      <c r="U2187" s="54">
        <f>IF(D2187&gt;=Overview!$F$18,(1-Overview!$F$9)*'='!Q2187-Overview!$F$18*'='!O2187,0)</f>
        <v>77.385655047294321</v>
      </c>
      <c r="V2187" s="2"/>
      <c r="W2187" s="112">
        <f>G2187/Overview!$F$19</f>
        <v>5.4811763997725729</v>
      </c>
      <c r="X2187" s="60">
        <f>G2187^3*(1+H2187*Overview!$F$38)</f>
        <v>64.319483564948172</v>
      </c>
      <c r="Y2187" s="61">
        <f>G2187^3*Overview!$F$42*(1+Overview!$F$38*H2187)+I2187*Overview!$F$39/Overview!$F$40</f>
        <v>7.0339057166472729</v>
      </c>
    </row>
    <row r="2188" spans="1:25">
      <c r="A2188" s="34">
        <v>2185</v>
      </c>
      <c r="B2188">
        <v>1</v>
      </c>
      <c r="C2188">
        <v>24</v>
      </c>
      <c r="D2188" s="149">
        <f t="shared" si="206"/>
        <v>178.09744310451387</v>
      </c>
      <c r="E2188" s="125">
        <f>B2188/(B2188+Overview!$F$22)</f>
        <v>0.58823529411764708</v>
      </c>
      <c r="F2188" s="118">
        <f>EXP(Overview!$F$21/Overview!$F$5-Overview!$F$21/('='!C2188+273.15))</f>
        <v>1.2060497570954571</v>
      </c>
      <c r="G2188" s="77">
        <f t="shared" si="207"/>
        <v>3.7125331410978641</v>
      </c>
      <c r="H2188" s="115">
        <f t="shared" si="208"/>
        <v>0.58823529411764708</v>
      </c>
      <c r="I2188" s="80">
        <f>IF((A2188-Overview!$F$43)/365=ROUND((A2188-Overview!$F$43)/365,0),I2187*0.05,I2187+U2187)</f>
        <v>28731.515683962181</v>
      </c>
      <c r="J2188" s="70">
        <f>IF(D2188&lt;Overview!$F$16,1,'='!G2188/Overview!$F$26)</f>
        <v>160.71572039384694</v>
      </c>
      <c r="K2188" s="71">
        <f>IF(D2188&lt;Overview!$F$17,'='!G2188/Overview!$F$26,Overview!$F$33)</f>
        <v>9.1428571428571423</v>
      </c>
      <c r="L2188" s="72">
        <f t="shared" si="209"/>
        <v>9.1428571428571423</v>
      </c>
      <c r="M2188" s="81">
        <f>MIN(1,Overview!$F$44*F2188*(G2188-Overview!$F$25)^2+0.2)</f>
        <v>1</v>
      </c>
      <c r="N2188" s="48">
        <f>L2188*F2188*Overview!$F$8</f>
        <v>0.12482270400293095</v>
      </c>
      <c r="O2188" s="48">
        <f>F2188*Overview!$F$6</f>
        <v>2.3686817229354781E-3</v>
      </c>
      <c r="P2188" s="122">
        <f>N2188*(H2188/G2188-(1+Overview!$F$35/'='!G2188)/(Overview!$F$37*Overview!$F$33))/('='!H2188+Overview!$F$36)</f>
        <v>1.0675898759215135E-4</v>
      </c>
      <c r="Q2188" s="128">
        <f>(N2188/G2188-P2188)*H2188*Overview!$F$29*'='!G2188^3</f>
        <v>913.2765983174902</v>
      </c>
      <c r="R2188" s="57">
        <f t="shared" si="204"/>
        <v>0</v>
      </c>
      <c r="S2188" s="58">
        <f t="shared" si="205"/>
        <v>1.3211542651530585E-4</v>
      </c>
      <c r="T2188" s="58">
        <f>IF(D2188&lt;Overview!$F$18,(1-Overview!$F$9)*'='!Q2188-'='!D2188*'='!O2188,0)</f>
        <v>0</v>
      </c>
      <c r="U2188" s="54">
        <f>IF(D2188&gt;=Overview!$F$18,(1-Overview!$F$9)*'='!Q2188-Overview!$F$18*'='!O2188,0)</f>
        <v>77.391672643518348</v>
      </c>
      <c r="V2188" s="2"/>
      <c r="W2188" s="112">
        <f>G2188/Overview!$F$19</f>
        <v>5.4813718309432513</v>
      </c>
      <c r="X2188" s="60">
        <f>G2188^3*(1+H2188*Overview!$F$38)</f>
        <v>64.326363737693825</v>
      </c>
      <c r="Y2188" s="61">
        <f>G2188^3*Overview!$F$42*(1+Overview!$F$38*H2188)+I2188*Overview!$F$39/Overview!$F$40</f>
        <v>7.0378876906591641</v>
      </c>
    </row>
    <row r="2189" spans="1:25">
      <c r="A2189" s="34">
        <v>2186</v>
      </c>
      <c r="B2189">
        <v>1</v>
      </c>
      <c r="C2189">
        <v>24</v>
      </c>
      <c r="D2189" s="149">
        <f t="shared" si="206"/>
        <v>178.09744310451387</v>
      </c>
      <c r="E2189" s="125">
        <f>B2189/(B2189+Overview!$F$22)</f>
        <v>0.58823529411764708</v>
      </c>
      <c r="F2189" s="118">
        <f>EXP(Overview!$F$21/Overview!$F$5-Overview!$F$21/('='!C2189+273.15))</f>
        <v>1.2060497570954571</v>
      </c>
      <c r="G2189" s="77">
        <f t="shared" si="207"/>
        <v>3.7126652565243794</v>
      </c>
      <c r="H2189" s="115">
        <f t="shared" si="208"/>
        <v>0.58823529411764708</v>
      </c>
      <c r="I2189" s="80">
        <f>IF((A2189-Overview!$F$43)/365=ROUND((A2189-Overview!$F$43)/365,0),I2188*0.05,I2188+U2188)</f>
        <v>28808.907356605701</v>
      </c>
      <c r="J2189" s="70">
        <f>IF(D2189&lt;Overview!$F$16,1,'='!G2189/Overview!$F$26)</f>
        <v>160.72143967638007</v>
      </c>
      <c r="K2189" s="71">
        <f>IF(D2189&lt;Overview!$F$17,'='!G2189/Overview!$F$26,Overview!$F$33)</f>
        <v>9.1428571428571423</v>
      </c>
      <c r="L2189" s="72">
        <f t="shared" si="209"/>
        <v>9.1428571428571423</v>
      </c>
      <c r="M2189" s="81">
        <f>MIN(1,Overview!$F$44*F2189*(G2189-Overview!$F$25)^2+0.2)</f>
        <v>1</v>
      </c>
      <c r="N2189" s="48">
        <f>L2189*F2189*Overview!$F$8</f>
        <v>0.12482270400293095</v>
      </c>
      <c r="O2189" s="48">
        <f>F2189*Overview!$F$6</f>
        <v>2.3686817229354781E-3</v>
      </c>
      <c r="P2189" s="122">
        <f>N2189*(H2189/G2189-(1+Overview!$F$35/'='!G2189)/(Overview!$F$37*Overview!$F$33))/('='!H2189+Overview!$F$36)</f>
        <v>1.0655347406330201E-4</v>
      </c>
      <c r="Q2189" s="128">
        <f>(N2189/G2189-P2189)*H2189*Overview!$F$29*'='!G2189^3</f>
        <v>913.34709702565863</v>
      </c>
      <c r="R2189" s="57">
        <f t="shared" si="204"/>
        <v>0</v>
      </c>
      <c r="S2189" s="58">
        <f t="shared" si="205"/>
        <v>1.3186579370559764E-4</v>
      </c>
      <c r="T2189" s="58">
        <f>IF(D2189&lt;Overview!$F$18,(1-Overview!$F$9)*'='!Q2189-'='!D2189*'='!O2189,0)</f>
        <v>0</v>
      </c>
      <c r="U2189" s="54">
        <f>IF(D2189&gt;=Overview!$F$18,(1-Overview!$F$9)*'='!Q2189-Overview!$F$18*'='!O2189,0)</f>
        <v>77.39767913345429</v>
      </c>
      <c r="V2189" s="2"/>
      <c r="W2189" s="112">
        <f>G2189/Overview!$F$19</f>
        <v>5.48156689284568</v>
      </c>
      <c r="X2189" s="60">
        <f>G2189^3*(1+H2189*Overview!$F$38)</f>
        <v>64.333231399551025</v>
      </c>
      <c r="Y2189" s="61">
        <f>G2189^3*Overview!$F$42*(1+Overview!$F$38*H2189)+I2189*Overview!$F$39/Overview!$F$40</f>
        <v>7.0418688001830034</v>
      </c>
    </row>
    <row r="2190" spans="1:25">
      <c r="A2190" s="34">
        <v>2187</v>
      </c>
      <c r="B2190">
        <v>1</v>
      </c>
      <c r="C2190">
        <v>24</v>
      </c>
      <c r="D2190" s="149">
        <f t="shared" si="206"/>
        <v>178.09744310451387</v>
      </c>
      <c r="E2190" s="125">
        <f>B2190/(B2190+Overview!$F$22)</f>
        <v>0.58823529411764708</v>
      </c>
      <c r="F2190" s="118">
        <f>EXP(Overview!$F$21/Overview!$F$5-Overview!$F$21/('='!C2190+273.15))</f>
        <v>1.2060497570954571</v>
      </c>
      <c r="G2190" s="77">
        <f t="shared" si="207"/>
        <v>3.7127971223180851</v>
      </c>
      <c r="H2190" s="115">
        <f t="shared" si="208"/>
        <v>0.58823529411764708</v>
      </c>
      <c r="I2190" s="80">
        <f>IF((A2190-Overview!$F$43)/365=ROUND((A2190-Overview!$F$43)/365,0),I2189*0.05,I2189+U2189)</f>
        <v>28886.305035739155</v>
      </c>
      <c r="J2190" s="70">
        <f>IF(D2190&lt;Overview!$F$16,1,'='!G2190/Overview!$F$26)</f>
        <v>160.72714815229807</v>
      </c>
      <c r="K2190" s="71">
        <f>IF(D2190&lt;Overview!$F$17,'='!G2190/Overview!$F$26,Overview!$F$33)</f>
        <v>9.1428571428571423</v>
      </c>
      <c r="L2190" s="72">
        <f t="shared" si="209"/>
        <v>9.1428571428571423</v>
      </c>
      <c r="M2190" s="81">
        <f>MIN(1,Overview!$F$44*F2190*(G2190-Overview!$F$25)^2+0.2)</f>
        <v>1</v>
      </c>
      <c r="N2190" s="48">
        <f>L2190*F2190*Overview!$F$8</f>
        <v>0.12482270400293095</v>
      </c>
      <c r="O2190" s="48">
        <f>F2190*Overview!$F$6</f>
        <v>2.3686817229354781E-3</v>
      </c>
      <c r="P2190" s="122">
        <f>N2190*(H2190/G2190-(1+Overview!$F$35/'='!G2190)/(Overview!$F$37*Overview!$F$33))/('='!H2190+Overview!$F$36)</f>
        <v>1.0634836343784855E-4</v>
      </c>
      <c r="Q2190" s="128">
        <f>(N2190/G2190-P2190)*H2190*Overview!$F$29*'='!G2190^3</f>
        <v>913.41746561298396</v>
      </c>
      <c r="R2190" s="57">
        <f t="shared" si="204"/>
        <v>0</v>
      </c>
      <c r="S2190" s="58">
        <f t="shared" si="205"/>
        <v>1.3161663257842731E-4</v>
      </c>
      <c r="T2190" s="58">
        <f>IF(D2190&lt;Overview!$F$18,(1-Overview!$F$9)*'='!Q2190-'='!D2190*'='!O2190,0)</f>
        <v>0</v>
      </c>
      <c r="U2190" s="54">
        <f>IF(D2190&gt;=Overview!$F$18,(1-Overview!$F$9)*'='!Q2190-Overview!$F$18*'='!O2190,0)</f>
        <v>77.403674537094417</v>
      </c>
      <c r="V2190" s="2"/>
      <c r="W2190" s="112">
        <f>G2190/Overview!$F$19</f>
        <v>5.481761586177595</v>
      </c>
      <c r="X2190" s="60">
        <f>G2190^3*(1+H2190*Overview!$F$38)</f>
        <v>64.340086572329426</v>
      </c>
      <c r="Y2190" s="61">
        <f>G2190^3*Overview!$F$42*(1+Overview!$F$38*H2190)+I2190*Overview!$F$39/Overview!$F$40</f>
        <v>7.0458490466990398</v>
      </c>
    </row>
    <row r="2191" spans="1:25">
      <c r="A2191" s="34">
        <v>2188</v>
      </c>
      <c r="B2191">
        <v>1</v>
      </c>
      <c r="C2191">
        <v>24</v>
      </c>
      <c r="D2191" s="149">
        <f t="shared" si="206"/>
        <v>178.09744310451387</v>
      </c>
      <c r="E2191" s="125">
        <f>B2191/(B2191+Overview!$F$22)</f>
        <v>0.58823529411764708</v>
      </c>
      <c r="F2191" s="118">
        <f>EXP(Overview!$F$21/Overview!$F$5-Overview!$F$21/('='!C2191+273.15))</f>
        <v>1.2060497570954571</v>
      </c>
      <c r="G2191" s="77">
        <f t="shared" si="207"/>
        <v>3.7129287389506636</v>
      </c>
      <c r="H2191" s="115">
        <f t="shared" si="208"/>
        <v>0.58823529411764708</v>
      </c>
      <c r="I2191" s="80">
        <f>IF((A2191-Overview!$F$43)/365=ROUND((A2191-Overview!$F$43)/365,0),I2190*0.05,I2190+U2190)</f>
        <v>28963.708710276249</v>
      </c>
      <c r="J2191" s="70">
        <f>IF(D2191&lt;Overview!$F$16,1,'='!G2191/Overview!$F$26)</f>
        <v>160.73284584202008</v>
      </c>
      <c r="K2191" s="71">
        <f>IF(D2191&lt;Overview!$F$17,'='!G2191/Overview!$F$26,Overview!$F$33)</f>
        <v>9.1428571428571423</v>
      </c>
      <c r="L2191" s="72">
        <f t="shared" si="209"/>
        <v>9.1428571428571423</v>
      </c>
      <c r="M2191" s="81">
        <f>MIN(1,Overview!$F$44*F2191*(G2191-Overview!$F$25)^2+0.2)</f>
        <v>1</v>
      </c>
      <c r="N2191" s="48">
        <f>L2191*F2191*Overview!$F$8</f>
        <v>0.12482270400293095</v>
      </c>
      <c r="O2191" s="48">
        <f>F2191*Overview!$F$6</f>
        <v>2.3686817229354781E-3</v>
      </c>
      <c r="P2191" s="122">
        <f>N2191*(H2191/G2191-(1+Overview!$F$35/'='!G2191)/(Overview!$F$37*Overview!$F$33))/('='!H2191+Overview!$F$36)</f>
        <v>1.0614365489789205E-4</v>
      </c>
      <c r="Q2191" s="128">
        <f>(N2191/G2191-P2191)*H2191*Overview!$F$29*'='!G2191^3</f>
        <v>913.48770431371713</v>
      </c>
      <c r="R2191" s="57">
        <f t="shared" si="204"/>
        <v>0</v>
      </c>
      <c r="S2191" s="58">
        <f t="shared" si="205"/>
        <v>1.3136794224254824E-4</v>
      </c>
      <c r="T2191" s="58">
        <f>IF(D2191&lt;Overview!$F$18,(1-Overview!$F$9)*'='!Q2191-'='!D2191*'='!O2191,0)</f>
        <v>0</v>
      </c>
      <c r="U2191" s="54">
        <f>IF(D2191&gt;=Overview!$F$18,(1-Overview!$F$9)*'='!Q2191-Overview!$F$18*'='!O2191,0)</f>
        <v>77.409658874396882</v>
      </c>
      <c r="V2191" s="2"/>
      <c r="W2191" s="112">
        <f>G2191/Overview!$F$19</f>
        <v>5.4819559116354108</v>
      </c>
      <c r="X2191" s="60">
        <f>G2191^3*(1+H2191*Overview!$F$38)</f>
        <v>64.346929277804279</v>
      </c>
      <c r="Y2191" s="61">
        <f>G2191^3*Overview!$F$42*(1+Overview!$F$38*H2191)+I2191*Overview!$F$39/Overview!$F$40</f>
        <v>7.0498284316852979</v>
      </c>
    </row>
    <row r="2192" spans="1:25">
      <c r="A2192" s="34">
        <v>2189</v>
      </c>
      <c r="B2192">
        <v>1</v>
      </c>
      <c r="C2192">
        <v>24</v>
      </c>
      <c r="D2192" s="149">
        <f t="shared" si="206"/>
        <v>178.09744310451387</v>
      </c>
      <c r="E2192" s="125">
        <f>B2192/(B2192+Overview!$F$22)</f>
        <v>0.58823529411764708</v>
      </c>
      <c r="F2192" s="118">
        <f>EXP(Overview!$F$21/Overview!$F$5-Overview!$F$21/('='!C2192+273.15))</f>
        <v>1.2060497570954571</v>
      </c>
      <c r="G2192" s="77">
        <f t="shared" si="207"/>
        <v>3.7130601068929061</v>
      </c>
      <c r="H2192" s="115">
        <f t="shared" si="208"/>
        <v>0.58823529411764708</v>
      </c>
      <c r="I2192" s="80">
        <f>IF((A2192-Overview!$F$43)/365=ROUND((A2192-Overview!$F$43)/365,0),I2191*0.05,I2191+U2191)</f>
        <v>29041.118369150645</v>
      </c>
      <c r="J2192" s="70">
        <f>IF(D2192&lt;Overview!$F$16,1,'='!G2192/Overview!$F$26)</f>
        <v>160.73853276592669</v>
      </c>
      <c r="K2192" s="71">
        <f>IF(D2192&lt;Overview!$F$17,'='!G2192/Overview!$F$26,Overview!$F$33)</f>
        <v>9.1428571428571423</v>
      </c>
      <c r="L2192" s="72">
        <f t="shared" si="209"/>
        <v>9.1428571428571423</v>
      </c>
      <c r="M2192" s="81">
        <f>MIN(1,Overview!$F$44*F2192*(G2192-Overview!$F$25)^2+0.2)</f>
        <v>1</v>
      </c>
      <c r="N2192" s="48">
        <f>L2192*F2192*Overview!$F$8</f>
        <v>0.12482270400293095</v>
      </c>
      <c r="O2192" s="48">
        <f>F2192*Overview!$F$6</f>
        <v>2.3686817229354781E-3</v>
      </c>
      <c r="P2192" s="122">
        <f>N2192*(H2192/G2192-(1+Overview!$F$35/'='!G2192)/(Overview!$F$37*Overview!$F$33))/('='!H2192+Overview!$F$36)</f>
        <v>1.0593934762730199E-4</v>
      </c>
      <c r="Q2192" s="128">
        <f>(N2192/G2192-P2192)*H2192*Overview!$F$29*'='!G2192^3</f>
        <v>913.5578133617106</v>
      </c>
      <c r="R2192" s="57">
        <f t="shared" si="204"/>
        <v>0</v>
      </c>
      <c r="S2192" s="58">
        <f t="shared" si="205"/>
        <v>1.3111972180839822E-4</v>
      </c>
      <c r="T2192" s="58">
        <f>IF(D2192&lt;Overview!$F$18,(1-Overview!$F$9)*'='!Q2192-'='!D2192*'='!O2192,0)</f>
        <v>0</v>
      </c>
      <c r="U2192" s="54">
        <f>IF(D2192&gt;=Overview!$F$18,(1-Overview!$F$9)*'='!Q2192-Overview!$F$18*'='!O2192,0)</f>
        <v>77.415632165285928</v>
      </c>
      <c r="V2192" s="2"/>
      <c r="W2192" s="112">
        <f>G2192/Overview!$F$19</f>
        <v>5.4821498699142275</v>
      </c>
      <c r="X2192" s="60">
        <f>G2192^3*(1+H2192*Overview!$F$38)</f>
        <v>64.353759537716499</v>
      </c>
      <c r="Y2192" s="61">
        <f>G2192^3*Overview!$F$42*(1+Overview!$F$38*H2192)+I2192*Overview!$F$39/Overview!$F$40</f>
        <v>7.0538069566175761</v>
      </c>
    </row>
    <row r="2193" spans="1:25">
      <c r="A2193" s="34">
        <v>2190</v>
      </c>
      <c r="B2193">
        <v>1</v>
      </c>
      <c r="C2193">
        <v>24</v>
      </c>
      <c r="D2193" s="149">
        <f t="shared" si="206"/>
        <v>178.09744310451387</v>
      </c>
      <c r="E2193" s="125">
        <f>B2193/(B2193+Overview!$F$22)</f>
        <v>0.58823529411764708</v>
      </c>
      <c r="F2193" s="118">
        <f>EXP(Overview!$F$21/Overview!$F$5-Overview!$F$21/('='!C2193+273.15))</f>
        <v>1.2060497570954571</v>
      </c>
      <c r="G2193" s="77">
        <f t="shared" si="207"/>
        <v>3.7131912266147147</v>
      </c>
      <c r="H2193" s="115">
        <f t="shared" si="208"/>
        <v>0.58823529411764708</v>
      </c>
      <c r="I2193" s="80">
        <f>IF((A2193-Overview!$F$43)/365=ROUND((A2193-Overview!$F$43)/365,0),I2192*0.05,I2192+U2192)</f>
        <v>1452.0559184575322</v>
      </c>
      <c r="J2193" s="70">
        <f>IF(D2193&lt;Overview!$F$16,1,'='!G2193/Overview!$F$26)</f>
        <v>160.74420894435994</v>
      </c>
      <c r="K2193" s="71">
        <f>IF(D2193&lt;Overview!$F$17,'='!G2193/Overview!$F$26,Overview!$F$33)</f>
        <v>9.1428571428571423</v>
      </c>
      <c r="L2193" s="72">
        <f t="shared" si="209"/>
        <v>9.1428571428571423</v>
      </c>
      <c r="M2193" s="81">
        <f>MIN(1,Overview!$F$44*F2193*(G2193-Overview!$F$25)^2+0.2)</f>
        <v>1</v>
      </c>
      <c r="N2193" s="48">
        <f>L2193*F2193*Overview!$F$8</f>
        <v>0.12482270400293095</v>
      </c>
      <c r="O2193" s="48">
        <f>F2193*Overview!$F$6</f>
        <v>2.3686817229354781E-3</v>
      </c>
      <c r="P2193" s="122">
        <f>N2193*(H2193/G2193-(1+Overview!$F$35/'='!G2193)/(Overview!$F$37*Overview!$F$33))/('='!H2193+Overview!$F$36)</f>
        <v>1.0573544081171019E-4</v>
      </c>
      <c r="Q2193" s="128">
        <f>(N2193/G2193-P2193)*H2193*Overview!$F$29*'='!G2193^3</f>
        <v>913.62779299041813</v>
      </c>
      <c r="R2193" s="57">
        <f t="shared" si="204"/>
        <v>0</v>
      </c>
      <c r="S2193" s="58">
        <f t="shared" si="205"/>
        <v>1.3087197038809392E-4</v>
      </c>
      <c r="T2193" s="58">
        <f>IF(D2193&lt;Overview!$F$18,(1-Overview!$F$9)*'='!Q2193-'='!D2193*'='!O2193,0)</f>
        <v>0</v>
      </c>
      <c r="U2193" s="54">
        <f>IF(D2193&gt;=Overview!$F$18,(1-Overview!$F$9)*'='!Q2193-Overview!$F$18*'='!O2193,0)</f>
        <v>77.421594429651805</v>
      </c>
      <c r="V2193" s="2"/>
      <c r="W2193" s="112">
        <f>G2193/Overview!$F$19</f>
        <v>5.4823434617078322</v>
      </c>
      <c r="X2193" s="60">
        <f>G2193^3*(1+H2193*Overview!$F$38)</f>
        <v>64.360577373772671</v>
      </c>
      <c r="Y2193" s="61">
        <f>G2193^3*Overview!$F$42*(1+Overview!$F$38*H2193)+I2193*Overview!$F$39/Overview!$F$40</f>
        <v>5.8555503935506943</v>
      </c>
    </row>
    <row r="2194" spans="1:25">
      <c r="A2194" s="34">
        <v>2191</v>
      </c>
      <c r="B2194">
        <v>1</v>
      </c>
      <c r="C2194">
        <v>24</v>
      </c>
      <c r="D2194" s="149">
        <f t="shared" si="206"/>
        <v>178.09744310451387</v>
      </c>
      <c r="E2194" s="125">
        <f>B2194/(B2194+Overview!$F$22)</f>
        <v>0.58823529411764708</v>
      </c>
      <c r="F2194" s="118">
        <f>EXP(Overview!$F$21/Overview!$F$5-Overview!$F$21/('='!C2194+273.15))</f>
        <v>1.2060497570954571</v>
      </c>
      <c r="G2194" s="77">
        <f t="shared" si="207"/>
        <v>3.713322098585103</v>
      </c>
      <c r="H2194" s="115">
        <f t="shared" si="208"/>
        <v>0.58823529411764708</v>
      </c>
      <c r="I2194" s="80">
        <f>IF((A2194-Overview!$F$43)/365=ROUND((A2194-Overview!$F$43)/365,0),I2193*0.05,I2193+U2193)</f>
        <v>1529.477512887184</v>
      </c>
      <c r="J2194" s="70">
        <f>IF(D2194&lt;Overview!$F$16,1,'='!G2194/Overview!$F$26)</f>
        <v>160.7498743976235</v>
      </c>
      <c r="K2194" s="71">
        <f>IF(D2194&lt;Overview!$F$17,'='!G2194/Overview!$F$26,Overview!$F$33)</f>
        <v>9.1428571428571423</v>
      </c>
      <c r="L2194" s="72">
        <f t="shared" si="209"/>
        <v>9.1428571428571423</v>
      </c>
      <c r="M2194" s="81">
        <f>MIN(1,Overview!$F$44*F2194*(G2194-Overview!$F$25)^2+0.2)</f>
        <v>1</v>
      </c>
      <c r="N2194" s="48">
        <f>L2194*F2194*Overview!$F$8</f>
        <v>0.12482270400293095</v>
      </c>
      <c r="O2194" s="48">
        <f>F2194*Overview!$F$6</f>
        <v>2.3686817229354781E-3</v>
      </c>
      <c r="P2194" s="122">
        <f>N2194*(H2194/G2194-(1+Overview!$F$35/'='!G2194)/(Overview!$F$37*Overview!$F$33))/('='!H2194+Overview!$F$36)</f>
        <v>1.0553193363851083E-4</v>
      </c>
      <c r="Q2194" s="128">
        <f>(N2194/G2194-P2194)*H2194*Overview!$F$29*'='!G2194^3</f>
        <v>913.69764343289592</v>
      </c>
      <c r="R2194" s="57">
        <f t="shared" si="204"/>
        <v>0</v>
      </c>
      <c r="S2194" s="58">
        <f t="shared" si="205"/>
        <v>1.3062468709543296E-4</v>
      </c>
      <c r="T2194" s="58">
        <f>IF(D2194&lt;Overview!$F$18,(1-Overview!$F$9)*'='!Q2194-'='!D2194*'='!O2194,0)</f>
        <v>0</v>
      </c>
      <c r="U2194" s="54">
        <f>IF(D2194&gt;=Overview!$F$18,(1-Overview!$F$9)*'='!Q2194-Overview!$F$18*'='!O2194,0)</f>
        <v>77.427545687350914</v>
      </c>
      <c r="V2194" s="2"/>
      <c r="W2194" s="112">
        <f>G2194/Overview!$F$19</f>
        <v>5.4825366877087003</v>
      </c>
      <c r="X2194" s="60">
        <f>G2194^3*(1+H2194*Overview!$F$38)</f>
        <v>64.367382807645086</v>
      </c>
      <c r="Y2194" s="61">
        <f>G2194^3*Overview!$F$42*(1+Overview!$F$38*H2194)+I2194*Overview!$F$39/Overview!$F$40</f>
        <v>5.8595272027935179</v>
      </c>
    </row>
    <row r="2195" spans="1:25">
      <c r="A2195" s="34">
        <v>2192</v>
      </c>
      <c r="B2195">
        <v>1</v>
      </c>
      <c r="C2195">
        <v>24</v>
      </c>
      <c r="D2195" s="149">
        <f t="shared" si="206"/>
        <v>178.09744310451387</v>
      </c>
      <c r="E2195" s="125">
        <f>B2195/(B2195+Overview!$F$22)</f>
        <v>0.58823529411764708</v>
      </c>
      <c r="F2195" s="118">
        <f>EXP(Overview!$F$21/Overview!$F$5-Overview!$F$21/('='!C2195+273.15))</f>
        <v>1.2060497570954571</v>
      </c>
      <c r="G2195" s="77">
        <f t="shared" si="207"/>
        <v>3.7134527232721983</v>
      </c>
      <c r="H2195" s="115">
        <f t="shared" si="208"/>
        <v>0.58823529411764708</v>
      </c>
      <c r="I2195" s="80">
        <f>IF((A2195-Overview!$F$43)/365=ROUND((A2195-Overview!$F$43)/365,0),I2194*0.05,I2194+U2194)</f>
        <v>1606.9050585745349</v>
      </c>
      <c r="J2195" s="70">
        <f>IF(D2195&lt;Overview!$F$16,1,'='!G2195/Overview!$F$26)</f>
        <v>160.75552914598262</v>
      </c>
      <c r="K2195" s="71">
        <f>IF(D2195&lt;Overview!$F$17,'='!G2195/Overview!$F$26,Overview!$F$33)</f>
        <v>9.1428571428571423</v>
      </c>
      <c r="L2195" s="72">
        <f t="shared" si="209"/>
        <v>9.1428571428571423</v>
      </c>
      <c r="M2195" s="81">
        <f>MIN(1,Overview!$F$44*F2195*(G2195-Overview!$F$25)^2+0.2)</f>
        <v>1</v>
      </c>
      <c r="N2195" s="48">
        <f>L2195*F2195*Overview!$F$8</f>
        <v>0.12482270400293095</v>
      </c>
      <c r="O2195" s="48">
        <f>F2195*Overview!$F$6</f>
        <v>2.3686817229354781E-3</v>
      </c>
      <c r="P2195" s="122">
        <f>N2195*(H2195/G2195-(1+Overview!$F$35/'='!G2195)/(Overview!$F$37*Overview!$F$33))/('='!H2195+Overview!$F$36)</f>
        <v>1.0532882529685129E-4</v>
      </c>
      <c r="Q2195" s="128">
        <f>(N2195/G2195-P2195)*H2195*Overview!$F$29*'='!G2195^3</f>
        <v>913.76736492180203</v>
      </c>
      <c r="R2195" s="57">
        <f t="shared" si="204"/>
        <v>0</v>
      </c>
      <c r="S2195" s="58">
        <f t="shared" si="205"/>
        <v>1.3037787104588469E-4</v>
      </c>
      <c r="T2195" s="58">
        <f>IF(D2195&lt;Overview!$F$18,(1-Overview!$F$9)*'='!Q2195-'='!D2195*'='!O2195,0)</f>
        <v>0</v>
      </c>
      <c r="U2195" s="54">
        <f>IF(D2195&gt;=Overview!$F$18,(1-Overview!$F$9)*'='!Q2195-Overview!$F$18*'='!O2195,0)</f>
        <v>77.433485958205708</v>
      </c>
      <c r="V2195" s="2"/>
      <c r="W2195" s="112">
        <f>G2195/Overview!$F$19</f>
        <v>5.4827295486079999</v>
      </c>
      <c r="X2195" s="60">
        <f>G2195^3*(1+H2195*Overview!$F$38)</f>
        <v>64.374175860971761</v>
      </c>
      <c r="Y2195" s="61">
        <f>G2195^3*Overview!$F$42*(1+Overview!$F$38*H2195)+I2195*Overview!$F$39/Overview!$F$40</f>
        <v>5.8635031563964244</v>
      </c>
    </row>
    <row r="2196" spans="1:25">
      <c r="A2196" s="34">
        <v>2193</v>
      </c>
      <c r="B2196">
        <v>1</v>
      </c>
      <c r="C2196">
        <v>24</v>
      </c>
      <c r="D2196" s="149">
        <f t="shared" si="206"/>
        <v>178.09744310451387</v>
      </c>
      <c r="E2196" s="125">
        <f>B2196/(B2196+Overview!$F$22)</f>
        <v>0.58823529411764708</v>
      </c>
      <c r="F2196" s="118">
        <f>EXP(Overview!$F$21/Overview!$F$5-Overview!$F$21/('='!C2196+273.15))</f>
        <v>1.2060497570954571</v>
      </c>
      <c r="G2196" s="77">
        <f t="shared" si="207"/>
        <v>3.7135831011432443</v>
      </c>
      <c r="H2196" s="115">
        <f t="shared" si="208"/>
        <v>0.58823529411764708</v>
      </c>
      <c r="I2196" s="80">
        <f>IF((A2196-Overview!$F$43)/365=ROUND((A2196-Overview!$F$43)/365,0),I2195*0.05,I2195+U2195)</f>
        <v>1684.3385445327406</v>
      </c>
      <c r="J2196" s="70">
        <f>IF(D2196&lt;Overview!$F$16,1,'='!G2196/Overview!$F$26)</f>
        <v>160.76117320966426</v>
      </c>
      <c r="K2196" s="71">
        <f>IF(D2196&lt;Overview!$F$17,'='!G2196/Overview!$F$26,Overview!$F$33)</f>
        <v>9.1428571428571423</v>
      </c>
      <c r="L2196" s="72">
        <f t="shared" si="209"/>
        <v>9.1428571428571423</v>
      </c>
      <c r="M2196" s="81">
        <f>MIN(1,Overview!$F$44*F2196*(G2196-Overview!$F$25)^2+0.2)</f>
        <v>1</v>
      </c>
      <c r="N2196" s="48">
        <f>L2196*F2196*Overview!$F$8</f>
        <v>0.12482270400293095</v>
      </c>
      <c r="O2196" s="48">
        <f>F2196*Overview!$F$6</f>
        <v>2.3686817229354781E-3</v>
      </c>
      <c r="P2196" s="122">
        <f>N2196*(H2196/G2196-(1+Overview!$F$35/'='!G2196)/(Overview!$F$37*Overview!$F$33))/('='!H2196+Overview!$F$36)</f>
        <v>1.051261149776312E-4</v>
      </c>
      <c r="Q2196" s="128">
        <f>(N2196/G2196-P2196)*H2196*Overview!$F$29*'='!G2196^3</f>
        <v>913.83695768939958</v>
      </c>
      <c r="R2196" s="57">
        <f t="shared" si="204"/>
        <v>0</v>
      </c>
      <c r="S2196" s="58">
        <f t="shared" si="205"/>
        <v>1.3013152135659097E-4</v>
      </c>
      <c r="T2196" s="58">
        <f>IF(D2196&lt;Overview!$F$18,(1-Overview!$F$9)*'='!Q2196-'='!D2196*'='!O2196,0)</f>
        <v>0</v>
      </c>
      <c r="U2196" s="54">
        <f>IF(D2196&gt;=Overview!$F$18,(1-Overview!$F$9)*'='!Q2196-Overview!$F$18*'='!O2196,0)</f>
        <v>77.439415262005028</v>
      </c>
      <c r="V2196" s="2"/>
      <c r="W2196" s="112">
        <f>G2196/Overview!$F$19</f>
        <v>5.4829220450955916</v>
      </c>
      <c r="X2196" s="60">
        <f>G2196^3*(1+H2196*Overview!$F$38)</f>
        <v>64.380956555356619</v>
      </c>
      <c r="Y2196" s="61">
        <f>G2196^3*Overview!$F$42*(1+Overview!$F$38*H2196)+I2196*Overview!$F$39/Overview!$F$40</f>
        <v>5.8674782558263354</v>
      </c>
    </row>
    <row r="2197" spans="1:25">
      <c r="A2197" s="34">
        <v>2194</v>
      </c>
      <c r="B2197">
        <v>1</v>
      </c>
      <c r="C2197">
        <v>24</v>
      </c>
      <c r="D2197" s="149">
        <f t="shared" si="206"/>
        <v>178.09744310451387</v>
      </c>
      <c r="E2197" s="125">
        <f>B2197/(B2197+Overview!$F$22)</f>
        <v>0.58823529411764708</v>
      </c>
      <c r="F2197" s="118">
        <f>EXP(Overview!$F$21/Overview!$F$5-Overview!$F$21/('='!C2197+273.15))</f>
        <v>1.2060497570954571</v>
      </c>
      <c r="G2197" s="77">
        <f t="shared" si="207"/>
        <v>3.7137132326646007</v>
      </c>
      <c r="H2197" s="115">
        <f t="shared" si="208"/>
        <v>0.58823529411764708</v>
      </c>
      <c r="I2197" s="80">
        <f>IF((A2197-Overview!$F$43)/365=ROUND((A2197-Overview!$F$43)/365,0),I2196*0.05,I2196+U2196)</f>
        <v>1761.7779597947456</v>
      </c>
      <c r="J2197" s="70">
        <f>IF(D2197&lt;Overview!$F$16,1,'='!G2197/Overview!$F$26)</f>
        <v>160.76680660885719</v>
      </c>
      <c r="K2197" s="71">
        <f>IF(D2197&lt;Overview!$F$17,'='!G2197/Overview!$F$26,Overview!$F$33)</f>
        <v>9.1428571428571423</v>
      </c>
      <c r="L2197" s="72">
        <f t="shared" si="209"/>
        <v>9.1428571428571423</v>
      </c>
      <c r="M2197" s="81">
        <f>MIN(1,Overview!$F$44*F2197*(G2197-Overview!$F$25)^2+0.2)</f>
        <v>1</v>
      </c>
      <c r="N2197" s="48">
        <f>L2197*F2197*Overview!$F$8</f>
        <v>0.12482270400293095</v>
      </c>
      <c r="O2197" s="48">
        <f>F2197*Overview!$F$6</f>
        <v>2.3686817229354781E-3</v>
      </c>
      <c r="P2197" s="122">
        <f>N2197*(H2197/G2197-(1+Overview!$F$35/'='!G2197)/(Overview!$F$37*Overview!$F$33))/('='!H2197+Overview!$F$36)</f>
        <v>1.049238018734974E-4</v>
      </c>
      <c r="Q2197" s="128">
        <f>(N2197/G2197-P2197)*H2197*Overview!$F$29*'='!G2197^3</f>
        <v>913.90642196755357</v>
      </c>
      <c r="R2197" s="57">
        <f t="shared" si="204"/>
        <v>0</v>
      </c>
      <c r="S2197" s="58">
        <f t="shared" si="205"/>
        <v>1.2988563714636203E-4</v>
      </c>
      <c r="T2197" s="58">
        <f>IF(D2197&lt;Overview!$F$18,(1-Overview!$F$9)*'='!Q2197-'='!D2197*'='!O2197,0)</f>
        <v>0</v>
      </c>
      <c r="U2197" s="54">
        <f>IF(D2197&gt;=Overview!$F$18,(1-Overview!$F$9)*'='!Q2197-Overview!$F$18*'='!O2197,0)</f>
        <v>77.445333618503739</v>
      </c>
      <c r="V2197" s="2"/>
      <c r="W2197" s="112">
        <f>G2197/Overview!$F$19</f>
        <v>5.4831141778600339</v>
      </c>
      <c r="X2197" s="60">
        <f>G2197^3*(1+H2197*Overview!$F$38)</f>
        <v>64.387724912369293</v>
      </c>
      <c r="Y2197" s="61">
        <f>G2197^3*Overview!$F$42*(1+Overview!$F$38*H2197)+I2197*Overview!$F$39/Overview!$F$40</f>
        <v>5.8714525025479531</v>
      </c>
    </row>
    <row r="2198" spans="1:25">
      <c r="A2198" s="34">
        <v>2195</v>
      </c>
      <c r="B2198">
        <v>1</v>
      </c>
      <c r="C2198">
        <v>24</v>
      </c>
      <c r="D2198" s="149">
        <f t="shared" si="206"/>
        <v>178.09744310451387</v>
      </c>
      <c r="E2198" s="125">
        <f>B2198/(B2198+Overview!$F$22)</f>
        <v>0.58823529411764708</v>
      </c>
      <c r="F2198" s="118">
        <f>EXP(Overview!$F$21/Overview!$F$5-Overview!$F$21/('='!C2198+273.15))</f>
        <v>1.2060497570954571</v>
      </c>
      <c r="G2198" s="77">
        <f t="shared" si="207"/>
        <v>3.7138431183017473</v>
      </c>
      <c r="H2198" s="115">
        <f t="shared" si="208"/>
        <v>0.58823529411764708</v>
      </c>
      <c r="I2198" s="80">
        <f>IF((A2198-Overview!$F$43)/365=ROUND((A2198-Overview!$F$43)/365,0),I2197*0.05,I2197+U2197)</f>
        <v>1839.2232934132494</v>
      </c>
      <c r="J2198" s="70">
        <f>IF(D2198&lt;Overview!$F$16,1,'='!G2198/Overview!$F$26)</f>
        <v>160.77242936371201</v>
      </c>
      <c r="K2198" s="71">
        <f>IF(D2198&lt;Overview!$F$17,'='!G2198/Overview!$F$26,Overview!$F$33)</f>
        <v>9.1428571428571423</v>
      </c>
      <c r="L2198" s="72">
        <f t="shared" si="209"/>
        <v>9.1428571428571423</v>
      </c>
      <c r="M2198" s="81">
        <f>MIN(1,Overview!$F$44*F2198*(G2198-Overview!$F$25)^2+0.2)</f>
        <v>1</v>
      </c>
      <c r="N2198" s="48">
        <f>L2198*F2198*Overview!$F$8</f>
        <v>0.12482270400293095</v>
      </c>
      <c r="O2198" s="48">
        <f>F2198*Overview!$F$6</f>
        <v>2.3686817229354781E-3</v>
      </c>
      <c r="P2198" s="122">
        <f>N2198*(H2198/G2198-(1+Overview!$F$35/'='!G2198)/(Overview!$F$37*Overview!$F$33))/('='!H2198+Overview!$F$36)</f>
        <v>1.0472188517883872E-4</v>
      </c>
      <c r="Q2198" s="128">
        <f>(N2198/G2198-P2198)*H2198*Overview!$F$29*'='!G2198^3</f>
        <v>913.97575798773494</v>
      </c>
      <c r="R2198" s="57">
        <f t="shared" si="204"/>
        <v>0</v>
      </c>
      <c r="S2198" s="58">
        <f t="shared" si="205"/>
        <v>1.2964021753567197E-4</v>
      </c>
      <c r="T2198" s="58">
        <f>IF(D2198&lt;Overview!$F$18,(1-Overview!$F$9)*'='!Q2198-'='!D2198*'='!O2198,0)</f>
        <v>0</v>
      </c>
      <c r="U2198" s="54">
        <f>IF(D2198&gt;=Overview!$F$18,(1-Overview!$F$9)*'='!Q2198-Overview!$F$18*'='!O2198,0)</f>
        <v>77.451241047423196</v>
      </c>
      <c r="V2198" s="2"/>
      <c r="W2198" s="112">
        <f>G2198/Overview!$F$19</f>
        <v>5.4833059475885833</v>
      </c>
      <c r="X2198" s="60">
        <f>G2198^3*(1+H2198*Overview!$F$38)</f>
        <v>64.394480953545411</v>
      </c>
      <c r="Y2198" s="61">
        <f>G2198^3*Overview!$F$42*(1+Overview!$F$38*H2198)+I2198*Overview!$F$39/Overview!$F$40</f>
        <v>5.8754258980237726</v>
      </c>
    </row>
    <row r="2199" spans="1:25">
      <c r="A2199" s="34">
        <v>2196</v>
      </c>
      <c r="B2199">
        <v>1</v>
      </c>
      <c r="C2199">
        <v>24</v>
      </c>
      <c r="D2199" s="149">
        <f t="shared" si="206"/>
        <v>178.09744310451387</v>
      </c>
      <c r="E2199" s="125">
        <f>B2199/(B2199+Overview!$F$22)</f>
        <v>0.58823529411764708</v>
      </c>
      <c r="F2199" s="118">
        <f>EXP(Overview!$F$21/Overview!$F$5-Overview!$F$21/('='!C2199+273.15))</f>
        <v>1.2060497570954571</v>
      </c>
      <c r="G2199" s="77">
        <f t="shared" si="207"/>
        <v>3.713972758519283</v>
      </c>
      <c r="H2199" s="115">
        <f t="shared" si="208"/>
        <v>0.58823529411764708</v>
      </c>
      <c r="I2199" s="80">
        <f>IF((A2199-Overview!$F$43)/365=ROUND((A2199-Overview!$F$43)/365,0),I2198*0.05,I2198+U2198)</f>
        <v>1916.6745344606725</v>
      </c>
      <c r="J2199" s="70">
        <f>IF(D2199&lt;Overview!$F$16,1,'='!G2199/Overview!$F$26)</f>
        <v>160.77804149434127</v>
      </c>
      <c r="K2199" s="71">
        <f>IF(D2199&lt;Overview!$F$17,'='!G2199/Overview!$F$26,Overview!$F$33)</f>
        <v>9.1428571428571423</v>
      </c>
      <c r="L2199" s="72">
        <f t="shared" si="209"/>
        <v>9.1428571428571423</v>
      </c>
      <c r="M2199" s="81">
        <f>MIN(1,Overview!$F$44*F2199*(G2199-Overview!$F$25)^2+0.2)</f>
        <v>1</v>
      </c>
      <c r="N2199" s="48">
        <f>L2199*F2199*Overview!$F$8</f>
        <v>0.12482270400293095</v>
      </c>
      <c r="O2199" s="48">
        <f>F2199*Overview!$F$6</f>
        <v>2.3686817229354781E-3</v>
      </c>
      <c r="P2199" s="122">
        <f>N2199*(H2199/G2199-(1+Overview!$F$35/'='!G2199)/(Overview!$F$37*Overview!$F$33))/('='!H2199+Overview!$F$36)</f>
        <v>1.0452036408978319E-4</v>
      </c>
      <c r="Q2199" s="128">
        <f>(N2199/G2199-P2199)*H2199*Overview!$F$29*'='!G2199^3</f>
        <v>914.04496598101991</v>
      </c>
      <c r="R2199" s="57">
        <f t="shared" si="204"/>
        <v>0</v>
      </c>
      <c r="S2199" s="58">
        <f t="shared" si="205"/>
        <v>1.2939526164665731E-4</v>
      </c>
      <c r="T2199" s="58">
        <f>IF(D2199&lt;Overview!$F$18,(1-Overview!$F$9)*'='!Q2199-'='!D2199*'='!O2199,0)</f>
        <v>0</v>
      </c>
      <c r="U2199" s="54">
        <f>IF(D2199&gt;=Overview!$F$18,(1-Overview!$F$9)*'='!Q2199-Overview!$F$18*'='!O2199,0)</f>
        <v>77.457137568451074</v>
      </c>
      <c r="V2199" s="2"/>
      <c r="W2199" s="112">
        <f>G2199/Overview!$F$19</f>
        <v>5.4834973549671977</v>
      </c>
      <c r="X2199" s="60">
        <f>G2199^3*(1+H2199*Overview!$F$38)</f>
        <v>64.401224700386479</v>
      </c>
      <c r="Y2199" s="61">
        <f>G2199^3*Overview!$F$42*(1+Overview!$F$38*H2199)+I2199*Overview!$F$39/Overview!$F$40</f>
        <v>5.8793984437140745</v>
      </c>
    </row>
    <row r="2200" spans="1:25">
      <c r="A2200" s="34">
        <v>2197</v>
      </c>
      <c r="B2200">
        <v>1</v>
      </c>
      <c r="C2200">
        <v>24</v>
      </c>
      <c r="D2200" s="149">
        <f t="shared" si="206"/>
        <v>178.09744310451387</v>
      </c>
      <c r="E2200" s="125">
        <f>B2200/(B2200+Overview!$F$22)</f>
        <v>0.58823529411764708</v>
      </c>
      <c r="F2200" s="118">
        <f>EXP(Overview!$F$21/Overview!$F$5-Overview!$F$21/('='!C2200+273.15))</f>
        <v>1.2060497570954571</v>
      </c>
      <c r="G2200" s="77">
        <f t="shared" si="207"/>
        <v>3.7141021537809298</v>
      </c>
      <c r="H2200" s="115">
        <f t="shared" si="208"/>
        <v>0.58823529411764708</v>
      </c>
      <c r="I2200" s="80">
        <f>IF((A2200-Overview!$F$43)/365=ROUND((A2200-Overview!$F$43)/365,0),I2199*0.05,I2199+U2199)</f>
        <v>1994.1316720291236</v>
      </c>
      <c r="J2200" s="70">
        <f>IF(D2200&lt;Overview!$F$16,1,'='!G2200/Overview!$F$26)</f>
        <v>160.78364302081948</v>
      </c>
      <c r="K2200" s="71">
        <f>IF(D2200&lt;Overview!$F$17,'='!G2200/Overview!$F$26,Overview!$F$33)</f>
        <v>9.1428571428571423</v>
      </c>
      <c r="L2200" s="72">
        <f t="shared" si="209"/>
        <v>9.1428571428571423</v>
      </c>
      <c r="M2200" s="81">
        <f>MIN(1,Overview!$F$44*F2200*(G2200-Overview!$F$25)^2+0.2)</f>
        <v>1</v>
      </c>
      <c r="N2200" s="48">
        <f>L2200*F2200*Overview!$F$8</f>
        <v>0.12482270400293095</v>
      </c>
      <c r="O2200" s="48">
        <f>F2200*Overview!$F$6</f>
        <v>2.3686817229354781E-3</v>
      </c>
      <c r="P2200" s="122">
        <f>N2200*(H2200/G2200-(1+Overview!$F$35/'='!G2200)/(Overview!$F$37*Overview!$F$33))/('='!H2200+Overview!$F$36)</f>
        <v>1.0431923780419382E-4</v>
      </c>
      <c r="Q2200" s="128">
        <f>(N2200/G2200-P2200)*H2200*Overview!$F$29*'='!G2200^3</f>
        <v>914.11404617808944</v>
      </c>
      <c r="R2200" s="57">
        <f t="shared" si="204"/>
        <v>0</v>
      </c>
      <c r="S2200" s="58">
        <f t="shared" si="205"/>
        <v>1.2915076860311377E-4</v>
      </c>
      <c r="T2200" s="58">
        <f>IF(D2200&lt;Overview!$F$18,(1-Overview!$F$9)*'='!Q2200-'='!D2200*'='!O2200,0)</f>
        <v>0</v>
      </c>
      <c r="U2200" s="54">
        <f>IF(D2200&gt;=Overview!$F$18,(1-Overview!$F$9)*'='!Q2200-Overview!$F$18*'='!O2200,0)</f>
        <v>77.463023201241398</v>
      </c>
      <c r="V2200" s="2"/>
      <c r="W2200" s="112">
        <f>G2200/Overview!$F$19</f>
        <v>5.4836884006805402</v>
      </c>
      <c r="X2200" s="60">
        <f>G2200^3*(1+H2200*Overview!$F$38)</f>
        <v>64.407956174359924</v>
      </c>
      <c r="Y2200" s="61">
        <f>G2200^3*Overview!$F$42*(1+Overview!$F$38*H2200)+I2200*Overview!$F$39/Overview!$F$40</f>
        <v>5.8833701410769299</v>
      </c>
    </row>
    <row r="2201" spans="1:25">
      <c r="A2201" s="34">
        <v>2198</v>
      </c>
      <c r="B2201">
        <v>1</v>
      </c>
      <c r="C2201">
        <v>24</v>
      </c>
      <c r="D2201" s="149">
        <f t="shared" si="206"/>
        <v>178.09744310451387</v>
      </c>
      <c r="E2201" s="125">
        <f>B2201/(B2201+Overview!$F$22)</f>
        <v>0.58823529411764708</v>
      </c>
      <c r="F2201" s="118">
        <f>EXP(Overview!$F$21/Overview!$F$5-Overview!$F$21/('='!C2201+273.15))</f>
        <v>1.2060497570954571</v>
      </c>
      <c r="G2201" s="77">
        <f t="shared" si="207"/>
        <v>3.714231304549533</v>
      </c>
      <c r="H2201" s="115">
        <f t="shared" si="208"/>
        <v>0.58823529411764708</v>
      </c>
      <c r="I2201" s="80">
        <f>IF((A2201-Overview!$F$43)/365=ROUND((A2201-Overview!$F$43)/365,0),I2200*0.05,I2200+U2200)</f>
        <v>2071.5946952303648</v>
      </c>
      <c r="J2201" s="70">
        <f>IF(D2201&lt;Overview!$F$16,1,'='!G2201/Overview!$F$26)</f>
        <v>160.78923396318325</v>
      </c>
      <c r="K2201" s="71">
        <f>IF(D2201&lt;Overview!$F$17,'='!G2201/Overview!$F$26,Overview!$F$33)</f>
        <v>9.1428571428571423</v>
      </c>
      <c r="L2201" s="72">
        <f t="shared" si="209"/>
        <v>9.1428571428571423</v>
      </c>
      <c r="M2201" s="81">
        <f>MIN(1,Overview!$F$44*F2201*(G2201-Overview!$F$25)^2+0.2)</f>
        <v>1</v>
      </c>
      <c r="N2201" s="48">
        <f>L2201*F2201*Overview!$F$8</f>
        <v>0.12482270400293095</v>
      </c>
      <c r="O2201" s="48">
        <f>F2201*Overview!$F$6</f>
        <v>2.3686817229354781E-3</v>
      </c>
      <c r="P2201" s="122">
        <f>N2201*(H2201/G2201-(1+Overview!$F$35/'='!G2201)/(Overview!$F$37*Overview!$F$33))/('='!H2201+Overview!$F$36)</f>
        <v>1.0411850552166356E-4</v>
      </c>
      <c r="Q2201" s="128">
        <f>(N2201/G2201-P2201)*H2201*Overview!$F$29*'='!G2201^3</f>
        <v>914.18299880923098</v>
      </c>
      <c r="R2201" s="57">
        <f t="shared" si="204"/>
        <v>0</v>
      </c>
      <c r="S2201" s="58">
        <f t="shared" si="205"/>
        <v>1.2890673753049206E-4</v>
      </c>
      <c r="T2201" s="58">
        <f>IF(D2201&lt;Overview!$F$18,(1-Overview!$F$9)*'='!Q2201-'='!D2201*'='!O2201,0)</f>
        <v>0</v>
      </c>
      <c r="U2201" s="54">
        <f>IF(D2201&gt;=Overview!$F$18,(1-Overview!$F$9)*'='!Q2201-Overview!$F$18*'='!O2201,0)</f>
        <v>77.468897965414655</v>
      </c>
      <c r="V2201" s="2"/>
      <c r="W2201" s="112">
        <f>G2201/Overview!$F$19</f>
        <v>5.4838790854119779</v>
      </c>
      <c r="X2201" s="60">
        <f>G2201^3*(1+H2201*Overview!$F$38)</f>
        <v>64.414675396899199</v>
      </c>
      <c r="Y2201" s="61">
        <f>G2201^3*Overview!$F$42*(1+Overview!$F$38*H2201)+I2201*Overview!$F$39/Overview!$F$40</f>
        <v>5.8873409915682116</v>
      </c>
    </row>
    <row r="2202" spans="1:25">
      <c r="A2202" s="34">
        <v>2199</v>
      </c>
      <c r="B2202">
        <v>1</v>
      </c>
      <c r="C2202">
        <v>24</v>
      </c>
      <c r="D2202" s="149">
        <f t="shared" si="206"/>
        <v>178.09744310451387</v>
      </c>
      <c r="E2202" s="125">
        <f>B2202/(B2202+Overview!$F$22)</f>
        <v>0.58823529411764708</v>
      </c>
      <c r="F2202" s="118">
        <f>EXP(Overview!$F$21/Overview!$F$5-Overview!$F$21/('='!C2202+273.15))</f>
        <v>1.2060497570954571</v>
      </c>
      <c r="G2202" s="77">
        <f t="shared" si="207"/>
        <v>3.7143602112870635</v>
      </c>
      <c r="H2202" s="115">
        <f t="shared" si="208"/>
        <v>0.58823529411764708</v>
      </c>
      <c r="I2202" s="80">
        <f>IF((A2202-Overview!$F$43)/365=ROUND((A2202-Overview!$F$43)/365,0),I2201*0.05,I2201+U2201)</f>
        <v>2149.0635931957795</v>
      </c>
      <c r="J2202" s="70">
        <f>IF(D2202&lt;Overview!$F$16,1,'='!G2202/Overview!$F$26)</f>
        <v>160.79481434143133</v>
      </c>
      <c r="K2202" s="71">
        <f>IF(D2202&lt;Overview!$F$17,'='!G2202/Overview!$F$26,Overview!$F$33)</f>
        <v>9.1428571428571423</v>
      </c>
      <c r="L2202" s="72">
        <f t="shared" si="209"/>
        <v>9.1428571428571423</v>
      </c>
      <c r="M2202" s="81">
        <f>MIN(1,Overview!$F$44*F2202*(G2202-Overview!$F$25)^2+0.2)</f>
        <v>1</v>
      </c>
      <c r="N2202" s="48">
        <f>L2202*F2202*Overview!$F$8</f>
        <v>0.12482270400293095</v>
      </c>
      <c r="O2202" s="48">
        <f>F2202*Overview!$F$6</f>
        <v>2.3686817229354781E-3</v>
      </c>
      <c r="P2202" s="122">
        <f>N2202*(H2202/G2202-(1+Overview!$F$35/'='!G2202)/(Overview!$F$37*Overview!$F$33))/('='!H2202+Overview!$F$36)</f>
        <v>1.0391816644351232E-4</v>
      </c>
      <c r="Q2202" s="128">
        <f>(N2202/G2202-P2202)*H2202*Overview!$F$29*'='!G2202^3</f>
        <v>914.25182410433922</v>
      </c>
      <c r="R2202" s="57">
        <f t="shared" si="204"/>
        <v>0</v>
      </c>
      <c r="S2202" s="58">
        <f t="shared" si="205"/>
        <v>1.2866316755589621E-4</v>
      </c>
      <c r="T2202" s="58">
        <f>IF(D2202&lt;Overview!$F$18,(1-Overview!$F$9)*'='!Q2202-'='!D2202*'='!O2202,0)</f>
        <v>0</v>
      </c>
      <c r="U2202" s="54">
        <f>IF(D2202&gt;=Overview!$F$18,(1-Overview!$F$9)*'='!Q2202-Overview!$F$18*'='!O2202,0)</f>
        <v>77.474761880557878</v>
      </c>
      <c r="V2202" s="2"/>
      <c r="W2202" s="112">
        <f>G2202/Overview!$F$19</f>
        <v>5.48406940984359</v>
      </c>
      <c r="X2202" s="60">
        <f>G2202^3*(1+H2202*Overview!$F$38)</f>
        <v>64.421382389403817</v>
      </c>
      <c r="Y2202" s="61">
        <f>G2202^3*Overview!$F$42*(1+Overview!$F$38*H2202)+I2202*Overview!$F$39/Overview!$F$40</f>
        <v>5.891310996641578</v>
      </c>
    </row>
    <row r="2203" spans="1:25">
      <c r="A2203" s="34">
        <v>2200</v>
      </c>
      <c r="B2203">
        <v>1</v>
      </c>
      <c r="C2203">
        <v>24</v>
      </c>
      <c r="D2203" s="149">
        <f t="shared" si="206"/>
        <v>178.09744310451387</v>
      </c>
      <c r="E2203" s="125">
        <f>B2203/(B2203+Overview!$F$22)</f>
        <v>0.58823529411764708</v>
      </c>
      <c r="F2203" s="118">
        <f>EXP(Overview!$F$21/Overview!$F$5-Overview!$F$21/('='!C2203+273.15))</f>
        <v>1.2060497570954571</v>
      </c>
      <c r="G2203" s="77">
        <f t="shared" si="207"/>
        <v>3.7144888744546196</v>
      </c>
      <c r="H2203" s="115">
        <f t="shared" si="208"/>
        <v>0.58823529411764708</v>
      </c>
      <c r="I2203" s="80">
        <f>IF((A2203-Overview!$F$43)/365=ROUND((A2203-Overview!$F$43)/365,0),I2202*0.05,I2202+U2202)</f>
        <v>2226.5383550763372</v>
      </c>
      <c r="J2203" s="70">
        <f>IF(D2203&lt;Overview!$F$16,1,'='!G2203/Overview!$F$26)</f>
        <v>160.80038417552467</v>
      </c>
      <c r="K2203" s="71">
        <f>IF(D2203&lt;Overview!$F$17,'='!G2203/Overview!$F$26,Overview!$F$33)</f>
        <v>9.1428571428571423</v>
      </c>
      <c r="L2203" s="72">
        <f t="shared" si="209"/>
        <v>9.1428571428571423</v>
      </c>
      <c r="M2203" s="81">
        <f>MIN(1,Overview!$F$44*F2203*(G2203-Overview!$F$25)^2+0.2)</f>
        <v>1</v>
      </c>
      <c r="N2203" s="48">
        <f>L2203*F2203*Overview!$F$8</f>
        <v>0.12482270400293095</v>
      </c>
      <c r="O2203" s="48">
        <f>F2203*Overview!$F$6</f>
        <v>2.3686817229354781E-3</v>
      </c>
      <c r="P2203" s="122">
        <f>N2203*(H2203/G2203-(1+Overview!$F$35/'='!G2203)/(Overview!$F$37*Overview!$F$33))/('='!H2203+Overview!$F$36)</f>
        <v>1.0371821977278089E-4</v>
      </c>
      <c r="Q2203" s="128">
        <f>(N2203/G2203-P2203)*H2203*Overview!$F$29*'='!G2203^3</f>
        <v>914.32052229291639</v>
      </c>
      <c r="R2203" s="57">
        <f t="shared" si="204"/>
        <v>0</v>
      </c>
      <c r="S2203" s="58">
        <f t="shared" si="205"/>
        <v>1.2842005780807793E-4</v>
      </c>
      <c r="T2203" s="58">
        <f>IF(D2203&lt;Overview!$F$18,(1-Overview!$F$9)*'='!Q2203-'='!D2203*'='!O2203,0)</f>
        <v>0</v>
      </c>
      <c r="U2203" s="54">
        <f>IF(D2203&gt;=Overview!$F$18,(1-Overview!$F$9)*'='!Q2203-Overview!$F$18*'='!O2203,0)</f>
        <v>77.48061496622465</v>
      </c>
      <c r="V2203" s="2"/>
      <c r="W2203" s="112">
        <f>G2203/Overview!$F$19</f>
        <v>5.4842593746561636</v>
      </c>
      <c r="X2203" s="60">
        <f>G2203^3*(1+H2203*Overview!$F$38)</f>
        <v>64.428077173239359</v>
      </c>
      <c r="Y2203" s="61">
        <f>G2203^3*Overview!$F$42*(1+Overview!$F$38*H2203)+I2203*Overview!$F$39/Overview!$F$40</f>
        <v>5.8952801577484957</v>
      </c>
    </row>
    <row r="2204" spans="1:25">
      <c r="A2204" s="34">
        <v>2201</v>
      </c>
      <c r="B2204">
        <v>1</v>
      </c>
      <c r="C2204">
        <v>24</v>
      </c>
      <c r="D2204" s="149">
        <f t="shared" si="206"/>
        <v>178.09744310451387</v>
      </c>
      <c r="E2204" s="125">
        <f>B2204/(B2204+Overview!$F$22)</f>
        <v>0.58823529411764708</v>
      </c>
      <c r="F2204" s="118">
        <f>EXP(Overview!$F$21/Overview!$F$5-Overview!$F$21/('='!C2204+273.15))</f>
        <v>1.2060497570954571</v>
      </c>
      <c r="G2204" s="77">
        <f t="shared" si="207"/>
        <v>3.7146172945124278</v>
      </c>
      <c r="H2204" s="115">
        <f t="shared" si="208"/>
        <v>0.58823529411764708</v>
      </c>
      <c r="I2204" s="80">
        <f>IF((A2204-Overview!$F$43)/365=ROUND((A2204-Overview!$F$43)/365,0),I2203*0.05,I2203+U2203)</f>
        <v>2304.0189700425617</v>
      </c>
      <c r="J2204" s="70">
        <f>IF(D2204&lt;Overview!$F$16,1,'='!G2204/Overview!$F$26)</f>
        <v>160.80594348538651</v>
      </c>
      <c r="K2204" s="71">
        <f>IF(D2204&lt;Overview!$F$17,'='!G2204/Overview!$F$26,Overview!$F$33)</f>
        <v>9.1428571428571423</v>
      </c>
      <c r="L2204" s="72">
        <f t="shared" si="209"/>
        <v>9.1428571428571423</v>
      </c>
      <c r="M2204" s="81">
        <f>MIN(1,Overview!$F$44*F2204*(G2204-Overview!$F$25)^2+0.2)</f>
        <v>1</v>
      </c>
      <c r="N2204" s="48">
        <f>L2204*F2204*Overview!$F$8</f>
        <v>0.12482270400293095</v>
      </c>
      <c r="O2204" s="48">
        <f>F2204*Overview!$F$6</f>
        <v>2.3686817229354781E-3</v>
      </c>
      <c r="P2204" s="122">
        <f>N2204*(H2204/G2204-(1+Overview!$F$35/'='!G2204)/(Overview!$F$37*Overview!$F$33))/('='!H2204+Overview!$F$36)</f>
        <v>1.035186647142299E-4</v>
      </c>
      <c r="Q2204" s="128">
        <f>(N2204/G2204-P2204)*H2204*Overview!$F$29*'='!G2204^3</f>
        <v>914.38909360407251</v>
      </c>
      <c r="R2204" s="57">
        <f t="shared" si="204"/>
        <v>0</v>
      </c>
      <c r="S2204" s="58">
        <f t="shared" si="205"/>
        <v>1.2817740741743726E-4</v>
      </c>
      <c r="T2204" s="58">
        <f>IF(D2204&lt;Overview!$F$18,(1-Overview!$F$9)*'='!Q2204-'='!D2204*'='!O2204,0)</f>
        <v>0</v>
      </c>
      <c r="U2204" s="54">
        <f>IF(D2204&gt;=Overview!$F$18,(1-Overview!$F$9)*'='!Q2204-Overview!$F$18*'='!O2204,0)</f>
        <v>77.486457241935156</v>
      </c>
      <c r="V2204" s="2"/>
      <c r="W2204" s="112">
        <f>G2204/Overview!$F$19</f>
        <v>5.4844489805292005</v>
      </c>
      <c r="X2204" s="60">
        <f>G2204^3*(1+H2204*Overview!$F$38)</f>
        <v>64.434759769737511</v>
      </c>
      <c r="Y2204" s="61">
        <f>G2204^3*Overview!$F$42*(1+Overview!$F$38*H2204)+I2204*Overview!$F$39/Overview!$F$40</f>
        <v>5.8992484763382249</v>
      </c>
    </row>
    <row r="2205" spans="1:25">
      <c r="A2205" s="34">
        <v>2202</v>
      </c>
      <c r="B2205">
        <v>1</v>
      </c>
      <c r="C2205">
        <v>24</v>
      </c>
      <c r="D2205" s="149">
        <f t="shared" si="206"/>
        <v>178.09744310451387</v>
      </c>
      <c r="E2205" s="125">
        <f>B2205/(B2205+Overview!$F$22)</f>
        <v>0.58823529411764708</v>
      </c>
      <c r="F2205" s="118">
        <f>EXP(Overview!$F$21/Overview!$F$5-Overview!$F$21/('='!C2205+273.15))</f>
        <v>1.2060497570954571</v>
      </c>
      <c r="G2205" s="77">
        <f t="shared" si="207"/>
        <v>3.7147454719198452</v>
      </c>
      <c r="H2205" s="115">
        <f t="shared" si="208"/>
        <v>0.58823529411764708</v>
      </c>
      <c r="I2205" s="80">
        <f>IF((A2205-Overview!$F$43)/365=ROUND((A2205-Overview!$F$43)/365,0),I2204*0.05,I2204+U2204)</f>
        <v>2381.5054272844968</v>
      </c>
      <c r="J2205" s="70">
        <f>IF(D2205&lt;Overview!$F$16,1,'='!G2205/Overview!$F$26)</f>
        <v>160.81149229090241</v>
      </c>
      <c r="K2205" s="71">
        <f>IF(D2205&lt;Overview!$F$17,'='!G2205/Overview!$F$26,Overview!$F$33)</f>
        <v>9.1428571428571423</v>
      </c>
      <c r="L2205" s="72">
        <f t="shared" si="209"/>
        <v>9.1428571428571423</v>
      </c>
      <c r="M2205" s="81">
        <f>MIN(1,Overview!$F$44*F2205*(G2205-Overview!$F$25)^2+0.2)</f>
        <v>1</v>
      </c>
      <c r="N2205" s="48">
        <f>L2205*F2205*Overview!$F$8</f>
        <v>0.12482270400293095</v>
      </c>
      <c r="O2205" s="48">
        <f>F2205*Overview!$F$6</f>
        <v>2.3686817229354781E-3</v>
      </c>
      <c r="P2205" s="122">
        <f>N2205*(H2205/G2205-(1+Overview!$F$35/'='!G2205)/(Overview!$F$37*Overview!$F$33))/('='!H2205+Overview!$F$36)</f>
        <v>1.0331950047433373E-4</v>
      </c>
      <c r="Q2205" s="128">
        <f>(N2205/G2205-P2205)*H2205*Overview!$F$29*'='!G2205^3</f>
        <v>914.4575382665256</v>
      </c>
      <c r="R2205" s="57">
        <f t="shared" si="204"/>
        <v>0</v>
      </c>
      <c r="S2205" s="58">
        <f t="shared" si="205"/>
        <v>1.2793521551601717E-4</v>
      </c>
      <c r="T2205" s="58">
        <f>IF(D2205&lt;Overview!$F$18,(1-Overview!$F$9)*'='!Q2205-'='!D2205*'='!O2205,0)</f>
        <v>0</v>
      </c>
      <c r="U2205" s="54">
        <f>IF(D2205&gt;=Overview!$F$18,(1-Overview!$F$9)*'='!Q2205-Overview!$F$18*'='!O2205,0)</f>
        <v>77.49228872717616</v>
      </c>
      <c r="V2205" s="2"/>
      <c r="W2205" s="112">
        <f>G2205/Overview!$F$19</f>
        <v>5.4846382281409198</v>
      </c>
      <c r="X2205" s="60">
        <f>G2205^3*(1+H2205*Overview!$F$38)</f>
        <v>64.441430200196095</v>
      </c>
      <c r="Y2205" s="61">
        <f>G2205^3*Overview!$F$42*(1+Overview!$F$38*H2205)+I2205*Overview!$F$39/Overview!$F$40</f>
        <v>5.9032159538578295</v>
      </c>
    </row>
    <row r="2206" spans="1:25">
      <c r="A2206" s="34">
        <v>2203</v>
      </c>
      <c r="B2206">
        <v>1</v>
      </c>
      <c r="C2206">
        <v>24</v>
      </c>
      <c r="D2206" s="149">
        <f t="shared" si="206"/>
        <v>178.09744310451387</v>
      </c>
      <c r="E2206" s="125">
        <f>B2206/(B2206+Overview!$F$22)</f>
        <v>0.58823529411764708</v>
      </c>
      <c r="F2206" s="118">
        <f>EXP(Overview!$F$21/Overview!$F$5-Overview!$F$21/('='!C2206+273.15))</f>
        <v>1.2060497570954571</v>
      </c>
      <c r="G2206" s="77">
        <f t="shared" si="207"/>
        <v>3.7148734071353613</v>
      </c>
      <c r="H2206" s="115">
        <f t="shared" si="208"/>
        <v>0.58823529411764708</v>
      </c>
      <c r="I2206" s="80">
        <f>IF((A2206-Overview!$F$43)/365=ROUND((A2206-Overview!$F$43)/365,0),I2205*0.05,I2205+U2205)</f>
        <v>2458.9977160116728</v>
      </c>
      <c r="J2206" s="70">
        <f>IF(D2206&lt;Overview!$F$16,1,'='!G2206/Overview!$F$26)</f>
        <v>160.81703061192042</v>
      </c>
      <c r="K2206" s="71">
        <f>IF(D2206&lt;Overview!$F$17,'='!G2206/Overview!$F$26,Overview!$F$33)</f>
        <v>9.1428571428571423</v>
      </c>
      <c r="L2206" s="72">
        <f t="shared" si="209"/>
        <v>9.1428571428571423</v>
      </c>
      <c r="M2206" s="81">
        <f>MIN(1,Overview!$F$44*F2206*(G2206-Overview!$F$25)^2+0.2)</f>
        <v>1</v>
      </c>
      <c r="N2206" s="48">
        <f>L2206*F2206*Overview!$F$8</f>
        <v>0.12482270400293095</v>
      </c>
      <c r="O2206" s="48">
        <f>F2206*Overview!$F$6</f>
        <v>2.3686817229354781E-3</v>
      </c>
      <c r="P2206" s="122">
        <f>N2206*(H2206/G2206-(1+Overview!$F$35/'='!G2206)/(Overview!$F$37*Overview!$F$33))/('='!H2206+Overview!$F$36)</f>
        <v>1.0312072626127553E-4</v>
      </c>
      <c r="Q2206" s="128">
        <f>(N2206/G2206-P2206)*H2206*Overview!$F$29*'='!G2206^3</f>
        <v>914.52585650860397</v>
      </c>
      <c r="R2206" s="57">
        <f t="shared" si="204"/>
        <v>0</v>
      </c>
      <c r="S2206" s="58">
        <f t="shared" si="205"/>
        <v>1.2769348123749919E-4</v>
      </c>
      <c r="T2206" s="58">
        <f>IF(D2206&lt;Overview!$F$18,(1-Overview!$F$9)*'='!Q2206-'='!D2206*'='!O2206,0)</f>
        <v>0</v>
      </c>
      <c r="U2206" s="54">
        <f>IF(D2206&gt;=Overview!$F$18,(1-Overview!$F$9)*'='!Q2206-Overview!$F$18*'='!O2206,0)</f>
        <v>77.49810944140124</v>
      </c>
      <c r="V2206" s="2"/>
      <c r="W2206" s="112">
        <f>G2206/Overview!$F$19</f>
        <v>5.4848271181682584</v>
      </c>
      <c r="X2206" s="60">
        <f>G2206^3*(1+H2206*Overview!$F$38)</f>
        <v>64.448088485879225</v>
      </c>
      <c r="Y2206" s="61">
        <f>G2206^3*Overview!$F$42*(1+Overview!$F$38*H2206)+I2206*Overview!$F$39/Overview!$F$40</f>
        <v>5.9071825917521821</v>
      </c>
    </row>
    <row r="2207" spans="1:25">
      <c r="A2207" s="34">
        <v>2204</v>
      </c>
      <c r="B2207">
        <v>1</v>
      </c>
      <c r="C2207">
        <v>24</v>
      </c>
      <c r="D2207" s="149">
        <f t="shared" si="206"/>
        <v>178.09744310451387</v>
      </c>
      <c r="E2207" s="125">
        <f>B2207/(B2207+Overview!$F$22)</f>
        <v>0.58823529411764708</v>
      </c>
      <c r="F2207" s="118">
        <f>EXP(Overview!$F$21/Overview!$F$5-Overview!$F$21/('='!C2207+273.15))</f>
        <v>1.2060497570954571</v>
      </c>
      <c r="G2207" s="77">
        <f t="shared" si="207"/>
        <v>3.7150011006165986</v>
      </c>
      <c r="H2207" s="115">
        <f t="shared" si="208"/>
        <v>0.58823529411764708</v>
      </c>
      <c r="I2207" s="80">
        <f>IF((A2207-Overview!$F$43)/365=ROUND((A2207-Overview!$F$43)/365,0),I2206*0.05,I2206+U2206)</f>
        <v>2536.4958254530738</v>
      </c>
      <c r="J2207" s="70">
        <f>IF(D2207&lt;Overview!$F$16,1,'='!G2207/Overview!$F$26)</f>
        <v>160.82255846825103</v>
      </c>
      <c r="K2207" s="71">
        <f>IF(D2207&lt;Overview!$F$17,'='!G2207/Overview!$F$26,Overview!$F$33)</f>
        <v>9.1428571428571423</v>
      </c>
      <c r="L2207" s="72">
        <f t="shared" si="209"/>
        <v>9.1428571428571423</v>
      </c>
      <c r="M2207" s="81">
        <f>MIN(1,Overview!$F$44*F2207*(G2207-Overview!$F$25)^2+0.2)</f>
        <v>1</v>
      </c>
      <c r="N2207" s="48">
        <f>L2207*F2207*Overview!$F$8</f>
        <v>0.12482270400293095</v>
      </c>
      <c r="O2207" s="48">
        <f>F2207*Overview!$F$6</f>
        <v>2.3686817229354781E-3</v>
      </c>
      <c r="P2207" s="122">
        <f>N2207*(H2207/G2207-(1+Overview!$F$35/'='!G2207)/(Overview!$F$37*Overview!$F$33))/('='!H2207+Overview!$F$36)</f>
        <v>1.0292234128494413E-4</v>
      </c>
      <c r="Q2207" s="128">
        <f>(N2207/G2207-P2207)*H2207*Overview!$F$29*'='!G2207^3</f>
        <v>914.5940485582455</v>
      </c>
      <c r="R2207" s="57">
        <f t="shared" si="204"/>
        <v>0</v>
      </c>
      <c r="S2207" s="58">
        <f t="shared" si="205"/>
        <v>1.2745220371720154E-4</v>
      </c>
      <c r="T2207" s="58">
        <f>IF(D2207&lt;Overview!$F$18,(1-Overview!$F$9)*'='!Q2207-'='!D2207*'='!O2207,0)</f>
        <v>0</v>
      </c>
      <c r="U2207" s="54">
        <f>IF(D2207&gt;=Overview!$F$18,(1-Overview!$F$9)*'='!Q2207-Overview!$F$18*'='!O2207,0)</f>
        <v>77.503919404030697</v>
      </c>
      <c r="V2207" s="2"/>
      <c r="W2207" s="112">
        <f>G2207/Overview!$F$19</f>
        <v>5.4850156512868722</v>
      </c>
      <c r="X2207" s="60">
        <f>G2207^3*(1+H2207*Overview!$F$38)</f>
        <v>64.454734648017151</v>
      </c>
      <c r="Y2207" s="61">
        <f>G2207^3*Overview!$F$42*(1+Overview!$F$38*H2207)+I2207*Overview!$F$39/Overview!$F$40</f>
        <v>5.9111483914639589</v>
      </c>
    </row>
    <row r="2208" spans="1:25">
      <c r="A2208" s="34">
        <v>2205</v>
      </c>
      <c r="B2208">
        <v>1</v>
      </c>
      <c r="C2208">
        <v>24</v>
      </c>
      <c r="D2208" s="149">
        <f t="shared" si="206"/>
        <v>178.09744310451387</v>
      </c>
      <c r="E2208" s="125">
        <f>B2208/(B2208+Overview!$F$22)</f>
        <v>0.58823529411764708</v>
      </c>
      <c r="F2208" s="118">
        <f>EXP(Overview!$F$21/Overview!$F$5-Overview!$F$21/('='!C2208+273.15))</f>
        <v>1.2060497570954571</v>
      </c>
      <c r="G2208" s="77">
        <f t="shared" si="207"/>
        <v>3.7151285528203157</v>
      </c>
      <c r="H2208" s="115">
        <f t="shared" si="208"/>
        <v>0.58823529411764708</v>
      </c>
      <c r="I2208" s="80">
        <f>IF((A2208-Overview!$F$43)/365=ROUND((A2208-Overview!$F$43)/365,0),I2207*0.05,I2207+U2207)</f>
        <v>2613.9997448571044</v>
      </c>
      <c r="J2208" s="70">
        <f>IF(D2208&lt;Overview!$F$16,1,'='!G2208/Overview!$F$26)</f>
        <v>160.82807587966735</v>
      </c>
      <c r="K2208" s="71">
        <f>IF(D2208&lt;Overview!$F$17,'='!G2208/Overview!$F$26,Overview!$F$33)</f>
        <v>9.1428571428571423</v>
      </c>
      <c r="L2208" s="72">
        <f t="shared" si="209"/>
        <v>9.1428571428571423</v>
      </c>
      <c r="M2208" s="81">
        <f>MIN(1,Overview!$F$44*F2208*(G2208-Overview!$F$25)^2+0.2)</f>
        <v>1</v>
      </c>
      <c r="N2208" s="48">
        <f>L2208*F2208*Overview!$F$8</f>
        <v>0.12482270400293095</v>
      </c>
      <c r="O2208" s="48">
        <f>F2208*Overview!$F$6</f>
        <v>2.3686817229354781E-3</v>
      </c>
      <c r="P2208" s="122">
        <f>N2208*(H2208/G2208-(1+Overview!$F$35/'='!G2208)/(Overview!$F$37*Overview!$F$33))/('='!H2208+Overview!$F$36)</f>
        <v>1.0272434475693096E-4</v>
      </c>
      <c r="Q2208" s="128">
        <f>(N2208/G2208-P2208)*H2208*Overview!$F$29*'='!G2208^3</f>
        <v>914.66211464299818</v>
      </c>
      <c r="R2208" s="57">
        <f t="shared" si="204"/>
        <v>0</v>
      </c>
      <c r="S2208" s="58">
        <f t="shared" si="205"/>
        <v>1.2721138209207736E-4</v>
      </c>
      <c r="T2208" s="58">
        <f>IF(D2208&lt;Overview!$F$18,(1-Overview!$F$9)*'='!Q2208-'='!D2208*'='!O2208,0)</f>
        <v>0</v>
      </c>
      <c r="U2208" s="54">
        <f>IF(D2208&gt;=Overview!$F$18,(1-Overview!$F$9)*'='!Q2208-Overview!$F$18*'='!O2208,0)</f>
        <v>77.50971863445163</v>
      </c>
      <c r="V2208" s="2"/>
      <c r="W2208" s="112">
        <f>G2208/Overview!$F$19</f>
        <v>5.4852038281711435</v>
      </c>
      <c r="X2208" s="60">
        <f>G2208^3*(1+H2208*Overview!$F$38)</f>
        <v>64.461368707806471</v>
      </c>
      <c r="Y2208" s="61">
        <f>G2208^3*Overview!$F$42*(1+Overview!$F$38*H2208)+I2208*Overview!$F$39/Overview!$F$40</f>
        <v>5.9151133544336458</v>
      </c>
    </row>
    <row r="2209" spans="1:25">
      <c r="A2209" s="34">
        <v>2206</v>
      </c>
      <c r="B2209">
        <v>1</v>
      </c>
      <c r="C2209">
        <v>24</v>
      </c>
      <c r="D2209" s="149">
        <f t="shared" si="206"/>
        <v>178.09744310451387</v>
      </c>
      <c r="E2209" s="125">
        <f>B2209/(B2209+Overview!$F$22)</f>
        <v>0.58823529411764708</v>
      </c>
      <c r="F2209" s="118">
        <f>EXP(Overview!$F$21/Overview!$F$5-Overview!$F$21/('='!C2209+273.15))</f>
        <v>1.2060497570954571</v>
      </c>
      <c r="G2209" s="77">
        <f t="shared" si="207"/>
        <v>3.715255764202408</v>
      </c>
      <c r="H2209" s="115">
        <f t="shared" si="208"/>
        <v>0.58823529411764708</v>
      </c>
      <c r="I2209" s="80">
        <f>IF((A2209-Overview!$F$43)/365=ROUND((A2209-Overview!$F$43)/365,0),I2208*0.05,I2208+U2208)</f>
        <v>2691.5094634915558</v>
      </c>
      <c r="J2209" s="70">
        <f>IF(D2209&lt;Overview!$F$16,1,'='!G2209/Overview!$F$26)</f>
        <v>160.83358286590513</v>
      </c>
      <c r="K2209" s="71">
        <f>IF(D2209&lt;Overview!$F$17,'='!G2209/Overview!$F$26,Overview!$F$33)</f>
        <v>9.1428571428571423</v>
      </c>
      <c r="L2209" s="72">
        <f t="shared" si="209"/>
        <v>9.1428571428571423</v>
      </c>
      <c r="M2209" s="81">
        <f>MIN(1,Overview!$F$44*F2209*(G2209-Overview!$F$25)^2+0.2)</f>
        <v>1</v>
      </c>
      <c r="N2209" s="48">
        <f>L2209*F2209*Overview!$F$8</f>
        <v>0.12482270400293095</v>
      </c>
      <c r="O2209" s="48">
        <f>F2209*Overview!$F$6</f>
        <v>2.3686817229354781E-3</v>
      </c>
      <c r="P2209" s="122">
        <f>N2209*(H2209/G2209-(1+Overview!$F$35/'='!G2209)/(Overview!$F$37*Overview!$F$33))/('='!H2209+Overview!$F$36)</f>
        <v>1.0252673589052412E-4</v>
      </c>
      <c r="Q2209" s="128">
        <f>(N2209/G2209-P2209)*H2209*Overview!$F$29*'='!G2209^3</f>
        <v>914.73005499002068</v>
      </c>
      <c r="R2209" s="57">
        <f t="shared" si="204"/>
        <v>0</v>
      </c>
      <c r="S2209" s="58">
        <f t="shared" si="205"/>
        <v>1.2697101550070922E-4</v>
      </c>
      <c r="T2209" s="58">
        <f>IF(D2209&lt;Overview!$F$18,(1-Overview!$F$9)*'='!Q2209-'='!D2209*'='!O2209,0)</f>
        <v>0</v>
      </c>
      <c r="U2209" s="54">
        <f>IF(D2209&gt;=Overview!$F$18,(1-Overview!$F$9)*'='!Q2209-Overview!$F$18*'='!O2209,0)</f>
        <v>77.515507152017946</v>
      </c>
      <c r="V2209" s="2"/>
      <c r="W2209" s="112">
        <f>G2209/Overview!$F$19</f>
        <v>5.4853916494941801</v>
      </c>
      <c r="X2209" s="60">
        <f>G2209^3*(1+H2209*Overview!$F$38)</f>
        <v>64.46799068641009</v>
      </c>
      <c r="Y2209" s="61">
        <f>G2209^3*Overview!$F$42*(1+Overview!$F$38*H2209)+I2209*Overview!$F$39/Overview!$F$40</f>
        <v>5.9190774820995404</v>
      </c>
    </row>
    <row r="2210" spans="1:25">
      <c r="A2210" s="34">
        <v>2207</v>
      </c>
      <c r="B2210">
        <v>1</v>
      </c>
      <c r="C2210">
        <v>24</v>
      </c>
      <c r="D2210" s="149">
        <f t="shared" si="206"/>
        <v>178.09744310451387</v>
      </c>
      <c r="E2210" s="125">
        <f>B2210/(B2210+Overview!$F$22)</f>
        <v>0.58823529411764708</v>
      </c>
      <c r="F2210" s="118">
        <f>EXP(Overview!$F$21/Overview!$F$5-Overview!$F$21/('='!C2210+273.15))</f>
        <v>1.2060497570954571</v>
      </c>
      <c r="G2210" s="77">
        <f t="shared" si="207"/>
        <v>3.7153827352179087</v>
      </c>
      <c r="H2210" s="115">
        <f t="shared" si="208"/>
        <v>0.58823529411764708</v>
      </c>
      <c r="I2210" s="80">
        <f>IF((A2210-Overview!$F$43)/365=ROUND((A2210-Overview!$F$43)/365,0),I2209*0.05,I2209+U2209)</f>
        <v>2769.0249706435739</v>
      </c>
      <c r="J2210" s="70">
        <f>IF(D2210&lt;Overview!$F$16,1,'='!G2210/Overview!$F$26)</f>
        <v>160.83907944666274</v>
      </c>
      <c r="K2210" s="71">
        <f>IF(D2210&lt;Overview!$F$17,'='!G2210/Overview!$F$26,Overview!$F$33)</f>
        <v>9.1428571428571423</v>
      </c>
      <c r="L2210" s="72">
        <f t="shared" si="209"/>
        <v>9.1428571428571423</v>
      </c>
      <c r="M2210" s="81">
        <f>MIN(1,Overview!$F$44*F2210*(G2210-Overview!$F$25)^2+0.2)</f>
        <v>1</v>
      </c>
      <c r="N2210" s="48">
        <f>L2210*F2210*Overview!$F$8</f>
        <v>0.12482270400293095</v>
      </c>
      <c r="O2210" s="48">
        <f>F2210*Overview!$F$6</f>
        <v>2.3686817229354781E-3</v>
      </c>
      <c r="P2210" s="122">
        <f>N2210*(H2210/G2210-(1+Overview!$F$35/'='!G2210)/(Overview!$F$37*Overview!$F$33))/('='!H2210+Overview!$F$36)</f>
        <v>1.0232951390070823E-4</v>
      </c>
      <c r="Q2210" s="128">
        <f>(N2210/G2210-P2210)*H2210*Overview!$F$29*'='!G2210^3</f>
        <v>914.79786982608402</v>
      </c>
      <c r="R2210" s="57">
        <f t="shared" si="204"/>
        <v>0</v>
      </c>
      <c r="S2210" s="58">
        <f t="shared" si="205"/>
        <v>1.2673110308331078E-4</v>
      </c>
      <c r="T2210" s="58">
        <f>IF(D2210&lt;Overview!$F$18,(1-Overview!$F$9)*'='!Q2210-'='!D2210*'='!O2210,0)</f>
        <v>0</v>
      </c>
      <c r="U2210" s="54">
        <f>IF(D2210&gt;=Overview!$F$18,(1-Overview!$F$9)*'='!Q2210-Overview!$F$18*'='!O2210,0)</f>
        <v>77.521284976050538</v>
      </c>
      <c r="V2210" s="2"/>
      <c r="W2210" s="112">
        <f>G2210/Overview!$F$19</f>
        <v>5.4855791159278144</v>
      </c>
      <c r="X2210" s="60">
        <f>G2210^3*(1+H2210*Overview!$F$38)</f>
        <v>64.474600604957232</v>
      </c>
      <c r="Y2210" s="61">
        <f>G2210^3*Overview!$F$42*(1+Overview!$F$38*H2210)+I2210*Overview!$F$39/Overview!$F$40</f>
        <v>5.9230407758977535</v>
      </c>
    </row>
    <row r="2211" spans="1:25">
      <c r="A2211" s="34">
        <v>2208</v>
      </c>
      <c r="B2211">
        <v>1</v>
      </c>
      <c r="C2211">
        <v>24</v>
      </c>
      <c r="D2211" s="149">
        <f t="shared" si="206"/>
        <v>178.09744310451387</v>
      </c>
      <c r="E2211" s="125">
        <f>B2211/(B2211+Overview!$F$22)</f>
        <v>0.58823529411764708</v>
      </c>
      <c r="F2211" s="118">
        <f>EXP(Overview!$F$21/Overview!$F$5-Overview!$F$21/('='!C2211+273.15))</f>
        <v>1.2060497570954571</v>
      </c>
      <c r="G2211" s="77">
        <f t="shared" si="207"/>
        <v>3.715509466320992</v>
      </c>
      <c r="H2211" s="115">
        <f t="shared" si="208"/>
        <v>0.58823529411764708</v>
      </c>
      <c r="I2211" s="80">
        <f>IF((A2211-Overview!$F$43)/365=ROUND((A2211-Overview!$F$43)/365,0),I2210*0.05,I2210+U2210)</f>
        <v>2846.5462556196244</v>
      </c>
      <c r="J2211" s="70">
        <f>IF(D2211&lt;Overview!$F$16,1,'='!G2211/Overview!$F$26)</f>
        <v>160.84456564160141</v>
      </c>
      <c r="K2211" s="71">
        <f>IF(D2211&lt;Overview!$F$17,'='!G2211/Overview!$F$26,Overview!$F$33)</f>
        <v>9.1428571428571423</v>
      </c>
      <c r="L2211" s="72">
        <f t="shared" si="209"/>
        <v>9.1428571428571423</v>
      </c>
      <c r="M2211" s="81">
        <f>MIN(1,Overview!$F$44*F2211*(G2211-Overview!$F$25)^2+0.2)</f>
        <v>1</v>
      </c>
      <c r="N2211" s="48">
        <f>L2211*F2211*Overview!$F$8</f>
        <v>0.12482270400293095</v>
      </c>
      <c r="O2211" s="48">
        <f>F2211*Overview!$F$6</f>
        <v>2.3686817229354781E-3</v>
      </c>
      <c r="P2211" s="122">
        <f>N2211*(H2211/G2211-(1+Overview!$F$35/'='!G2211)/(Overview!$F$37*Overview!$F$33))/('='!H2211+Overview!$F$36)</f>
        <v>1.021326780041544E-4</v>
      </c>
      <c r="Q2211" s="128">
        <f>(N2211/G2211-P2211)*H2211*Overview!$F$29*'='!G2211^3</f>
        <v>914.86555937757055</v>
      </c>
      <c r="R2211" s="57">
        <f t="shared" si="204"/>
        <v>0</v>
      </c>
      <c r="S2211" s="58">
        <f t="shared" si="205"/>
        <v>1.2649164398171648E-4</v>
      </c>
      <c r="T2211" s="58">
        <f>IF(D2211&lt;Overview!$F$18,(1-Overview!$F$9)*'='!Q2211-'='!D2211*'='!O2211,0)</f>
        <v>0</v>
      </c>
      <c r="U2211" s="54">
        <f>IF(D2211&gt;=Overview!$F$18,(1-Overview!$F$9)*'='!Q2211-Overview!$F$18*'='!O2211,0)</f>
        <v>77.527052125837187</v>
      </c>
      <c r="V2211" s="2"/>
      <c r="W2211" s="112">
        <f>G2211/Overview!$F$19</f>
        <v>5.4857662281426132</v>
      </c>
      <c r="X2211" s="60">
        <f>G2211^3*(1+H2211*Overview!$F$38)</f>
        <v>64.481198484543569</v>
      </c>
      <c r="Y2211" s="61">
        <f>G2211^3*Overview!$F$42*(1+Overview!$F$38*H2211)+I2211*Overview!$F$39/Overview!$F$40</f>
        <v>5.9270032372622099</v>
      </c>
    </row>
    <row r="2212" spans="1:25">
      <c r="A2212" s="34">
        <v>2209</v>
      </c>
      <c r="B2212">
        <v>1</v>
      </c>
      <c r="C2212">
        <v>24</v>
      </c>
      <c r="D2212" s="149">
        <f t="shared" si="206"/>
        <v>178.09744310451387</v>
      </c>
      <c r="E2212" s="125">
        <f>B2212/(B2212+Overview!$F$22)</f>
        <v>0.58823529411764708</v>
      </c>
      <c r="F2212" s="118">
        <f>EXP(Overview!$F$21/Overview!$F$5-Overview!$F$21/('='!C2212+273.15))</f>
        <v>1.2060497570954571</v>
      </c>
      <c r="G2212" s="77">
        <f t="shared" si="207"/>
        <v>3.7156359579649738</v>
      </c>
      <c r="H2212" s="115">
        <f t="shared" si="208"/>
        <v>0.58823529411764708</v>
      </c>
      <c r="I2212" s="80">
        <f>IF((A2212-Overview!$F$43)/365=ROUND((A2212-Overview!$F$43)/365,0),I2211*0.05,I2211+U2211)</f>
        <v>2924.0733077454615</v>
      </c>
      <c r="J2212" s="70">
        <f>IF(D2212&lt;Overview!$F$16,1,'='!G2212/Overview!$F$26)</f>
        <v>160.85004147034519</v>
      </c>
      <c r="K2212" s="71">
        <f>IF(D2212&lt;Overview!$F$17,'='!G2212/Overview!$F$26,Overview!$F$33)</f>
        <v>9.1428571428571423</v>
      </c>
      <c r="L2212" s="72">
        <f t="shared" si="209"/>
        <v>9.1428571428571423</v>
      </c>
      <c r="M2212" s="81">
        <f>MIN(1,Overview!$F$44*F2212*(G2212-Overview!$F$25)^2+0.2)</f>
        <v>1</v>
      </c>
      <c r="N2212" s="48">
        <f>L2212*F2212*Overview!$F$8</f>
        <v>0.12482270400293095</v>
      </c>
      <c r="O2212" s="48">
        <f>F2212*Overview!$F$6</f>
        <v>2.3686817229354781E-3</v>
      </c>
      <c r="P2212" s="122">
        <f>N2212*(H2212/G2212-(1+Overview!$F$35/'='!G2212)/(Overview!$F$37*Overview!$F$33))/('='!H2212+Overview!$F$36)</f>
        <v>1.0193622741922121E-4</v>
      </c>
      <c r="Q2212" s="128">
        <f>(N2212/G2212-P2212)*H2212*Overview!$F$29*'='!G2212^3</f>
        <v>914.9331238704757</v>
      </c>
      <c r="R2212" s="57">
        <f t="shared" si="204"/>
        <v>0</v>
      </c>
      <c r="S2212" s="58">
        <f t="shared" si="205"/>
        <v>1.2625263733938448E-4</v>
      </c>
      <c r="T2212" s="58">
        <f>IF(D2212&lt;Overview!$F$18,(1-Overview!$F$9)*'='!Q2212-'='!D2212*'='!O2212,0)</f>
        <v>0</v>
      </c>
      <c r="U2212" s="54">
        <f>IF(D2212&gt;=Overview!$F$18,(1-Overview!$F$9)*'='!Q2212-Overview!$F$18*'='!O2212,0)</f>
        <v>77.532808620632707</v>
      </c>
      <c r="V2212" s="2"/>
      <c r="W2212" s="112">
        <f>G2212/Overview!$F$19</f>
        <v>5.4859529868078747</v>
      </c>
      <c r="X2212" s="60">
        <f>G2212^3*(1+H2212*Overview!$F$38)</f>
        <v>64.48778434623118</v>
      </c>
      <c r="Y2212" s="61">
        <f>G2212^3*Overview!$F$42*(1+Overview!$F$38*H2212)+I2212*Overview!$F$39/Overview!$F$40</f>
        <v>5.9309648676246542</v>
      </c>
    </row>
    <row r="2213" spans="1:25">
      <c r="A2213" s="34">
        <v>2210</v>
      </c>
      <c r="B2213">
        <v>1</v>
      </c>
      <c r="C2213">
        <v>24</v>
      </c>
      <c r="D2213" s="149">
        <f t="shared" si="206"/>
        <v>178.09744310451387</v>
      </c>
      <c r="E2213" s="125">
        <f>B2213/(B2213+Overview!$F$22)</f>
        <v>0.58823529411764708</v>
      </c>
      <c r="F2213" s="118">
        <f>EXP(Overview!$F$21/Overview!$F$5-Overview!$F$21/('='!C2213+273.15))</f>
        <v>1.2060497570954571</v>
      </c>
      <c r="G2213" s="77">
        <f t="shared" si="207"/>
        <v>3.7157622106023132</v>
      </c>
      <c r="H2213" s="115">
        <f t="shared" si="208"/>
        <v>0.58823529411764708</v>
      </c>
      <c r="I2213" s="80">
        <f>IF((A2213-Overview!$F$43)/365=ROUND((A2213-Overview!$F$43)/365,0),I2212*0.05,I2212+U2212)</f>
        <v>3001.6061163660943</v>
      </c>
      <c r="J2213" s="70">
        <f>IF(D2213&lt;Overview!$F$16,1,'='!G2213/Overview!$F$26)</f>
        <v>160.85550695248111</v>
      </c>
      <c r="K2213" s="71">
        <f>IF(D2213&lt;Overview!$F$17,'='!G2213/Overview!$F$26,Overview!$F$33)</f>
        <v>9.1428571428571423</v>
      </c>
      <c r="L2213" s="72">
        <f t="shared" si="209"/>
        <v>9.1428571428571423</v>
      </c>
      <c r="M2213" s="81">
        <f>MIN(1,Overview!$F$44*F2213*(G2213-Overview!$F$25)^2+0.2)</f>
        <v>1</v>
      </c>
      <c r="N2213" s="48">
        <f>L2213*F2213*Overview!$F$8</f>
        <v>0.12482270400293095</v>
      </c>
      <c r="O2213" s="48">
        <f>F2213*Overview!$F$6</f>
        <v>2.3686817229354781E-3</v>
      </c>
      <c r="P2213" s="122">
        <f>N2213*(H2213/G2213-(1+Overview!$F$35/'='!G2213)/(Overview!$F$37*Overview!$F$33))/('='!H2213+Overview!$F$36)</f>
        <v>1.0174016136594664E-4</v>
      </c>
      <c r="Q2213" s="128">
        <f>(N2213/G2213-P2213)*H2213*Overview!$F$29*'='!G2213^3</f>
        <v>915.00056353040839</v>
      </c>
      <c r="R2213" s="57">
        <f t="shared" si="204"/>
        <v>0</v>
      </c>
      <c r="S2213" s="58">
        <f t="shared" si="205"/>
        <v>1.2601408230138866E-4</v>
      </c>
      <c r="T2213" s="58">
        <f>IF(D2213&lt;Overview!$F$18,(1-Overview!$F$9)*'='!Q2213-'='!D2213*'='!O2213,0)</f>
        <v>0</v>
      </c>
      <c r="U2213" s="54">
        <f>IF(D2213&gt;=Overview!$F$18,(1-Overview!$F$9)*'='!Q2213-Overview!$F$18*'='!O2213,0)</f>
        <v>77.53855447965897</v>
      </c>
      <c r="V2213" s="2"/>
      <c r="W2213" s="112">
        <f>G2213/Overview!$F$19</f>
        <v>5.4861393925916326</v>
      </c>
      <c r="X2213" s="60">
        <f>G2213^3*(1+H2213*Overview!$F$38)</f>
        <v>64.494358211048663</v>
      </c>
      <c r="Y2213" s="61">
        <f>G2213^3*Overview!$F$42*(1+Overview!$F$38*H2213)+I2213*Overview!$F$39/Overview!$F$40</f>
        <v>5.9349256684146514</v>
      </c>
    </row>
    <row r="2214" spans="1:25">
      <c r="A2214" s="34">
        <v>2211</v>
      </c>
      <c r="B2214">
        <v>1</v>
      </c>
      <c r="C2214">
        <v>24</v>
      </c>
      <c r="D2214" s="149">
        <f t="shared" si="206"/>
        <v>178.09744310451387</v>
      </c>
      <c r="E2214" s="125">
        <f>B2214/(B2214+Overview!$F$22)</f>
        <v>0.58823529411764708</v>
      </c>
      <c r="F2214" s="118">
        <f>EXP(Overview!$F$21/Overview!$F$5-Overview!$F$21/('='!C2214+273.15))</f>
        <v>1.2060497570954571</v>
      </c>
      <c r="G2214" s="77">
        <f t="shared" si="207"/>
        <v>3.7158882246846145</v>
      </c>
      <c r="H2214" s="115">
        <f t="shared" si="208"/>
        <v>0.58823529411764708</v>
      </c>
      <c r="I2214" s="80">
        <f>IF((A2214-Overview!$F$43)/365=ROUND((A2214-Overview!$F$43)/365,0),I2213*0.05,I2213+U2213)</f>
        <v>3079.1446708457534</v>
      </c>
      <c r="J2214" s="70">
        <f>IF(D2214&lt;Overview!$F$16,1,'='!G2214/Overview!$F$26)</f>
        <v>160.86096210755909</v>
      </c>
      <c r="K2214" s="71">
        <f>IF(D2214&lt;Overview!$F$17,'='!G2214/Overview!$F$26,Overview!$F$33)</f>
        <v>9.1428571428571423</v>
      </c>
      <c r="L2214" s="72">
        <f t="shared" si="209"/>
        <v>9.1428571428571423</v>
      </c>
      <c r="M2214" s="81">
        <f>MIN(1,Overview!$F$44*F2214*(G2214-Overview!$F$25)^2+0.2)</f>
        <v>1</v>
      </c>
      <c r="N2214" s="48">
        <f>L2214*F2214*Overview!$F$8</f>
        <v>0.12482270400293095</v>
      </c>
      <c r="O2214" s="48">
        <f>F2214*Overview!$F$6</f>
        <v>2.3686817229354781E-3</v>
      </c>
      <c r="P2214" s="122">
        <f>N2214*(H2214/G2214-(1+Overview!$F$35/'='!G2214)/(Overview!$F$37*Overview!$F$33))/('='!H2214+Overview!$F$36)</f>
        <v>1.0154447906605007E-4</v>
      </c>
      <c r="Q2214" s="128">
        <f>(N2214/G2214-P2214)*H2214*Overview!$F$29*'='!G2214^3</f>
        <v>915.06787858259054</v>
      </c>
      <c r="R2214" s="57">
        <f t="shared" si="204"/>
        <v>0</v>
      </c>
      <c r="S2214" s="58">
        <f t="shared" si="205"/>
        <v>1.2577597801442293E-4</v>
      </c>
      <c r="T2214" s="58">
        <f>IF(D2214&lt;Overview!$F$18,(1-Overview!$F$9)*'='!Q2214-'='!D2214*'='!O2214,0)</f>
        <v>0</v>
      </c>
      <c r="U2214" s="54">
        <f>IF(D2214&gt;=Overview!$F$18,(1-Overview!$F$9)*'='!Q2214-Overview!$F$18*'='!O2214,0)</f>
        <v>77.544289722104892</v>
      </c>
      <c r="V2214" s="2"/>
      <c r="W2214" s="112">
        <f>G2214/Overview!$F$19</f>
        <v>5.4863254461606594</v>
      </c>
      <c r="X2214" s="60">
        <f>G2214^3*(1+H2214*Overview!$F$38)</f>
        <v>64.500920099991092</v>
      </c>
      <c r="Y2214" s="61">
        <f>G2214^3*Overview!$F$42*(1+Overview!$F$38*H2214)+I2214*Overview!$F$39/Overview!$F$40</f>
        <v>5.9388856410595858</v>
      </c>
    </row>
    <row r="2215" spans="1:25">
      <c r="A2215" s="34">
        <v>2212</v>
      </c>
      <c r="B2215">
        <v>1</v>
      </c>
      <c r="C2215">
        <v>24</v>
      </c>
      <c r="D2215" s="149">
        <f t="shared" si="206"/>
        <v>178.09744310451387</v>
      </c>
      <c r="E2215" s="125">
        <f>B2215/(B2215+Overview!$F$22)</f>
        <v>0.58823529411764708</v>
      </c>
      <c r="F2215" s="118">
        <f>EXP(Overview!$F$21/Overview!$F$5-Overview!$F$21/('='!C2215+273.15))</f>
        <v>1.2060497570954571</v>
      </c>
      <c r="G2215" s="77">
        <f t="shared" si="207"/>
        <v>3.716014000662629</v>
      </c>
      <c r="H2215" s="115">
        <f t="shared" si="208"/>
        <v>0.58823529411764708</v>
      </c>
      <c r="I2215" s="80">
        <f>IF((A2215-Overview!$F$43)/365=ROUND((A2215-Overview!$F$43)/365,0),I2214*0.05,I2214+U2214)</f>
        <v>3156.6889605678584</v>
      </c>
      <c r="J2215" s="70">
        <f>IF(D2215&lt;Overview!$F$16,1,'='!G2215/Overview!$F$26)</f>
        <v>160.86640695509217</v>
      </c>
      <c r="K2215" s="71">
        <f>IF(D2215&lt;Overview!$F$17,'='!G2215/Overview!$F$26,Overview!$F$33)</f>
        <v>9.1428571428571423</v>
      </c>
      <c r="L2215" s="72">
        <f t="shared" si="209"/>
        <v>9.1428571428571423</v>
      </c>
      <c r="M2215" s="81">
        <f>MIN(1,Overview!$F$44*F2215*(G2215-Overview!$F$25)^2+0.2)</f>
        <v>1</v>
      </c>
      <c r="N2215" s="48">
        <f>L2215*F2215*Overview!$F$8</f>
        <v>0.12482270400293095</v>
      </c>
      <c r="O2215" s="48">
        <f>F2215*Overview!$F$6</f>
        <v>2.3686817229354781E-3</v>
      </c>
      <c r="P2215" s="122">
        <f>N2215*(H2215/G2215-(1+Overview!$F$35/'='!G2215)/(Overview!$F$37*Overview!$F$33))/('='!H2215+Overview!$F$36)</f>
        <v>1.0134917974292013E-4</v>
      </c>
      <c r="Q2215" s="128">
        <f>(N2215/G2215-P2215)*H2215*Overview!$F$29*'='!G2215^3</f>
        <v>915.13506925186005</v>
      </c>
      <c r="R2215" s="57">
        <f t="shared" si="204"/>
        <v>0</v>
      </c>
      <c r="S2215" s="58">
        <f t="shared" si="205"/>
        <v>1.2553832362678817E-4</v>
      </c>
      <c r="T2215" s="58">
        <f>IF(D2215&lt;Overview!$F$18,(1-Overview!$F$9)*'='!Q2215-'='!D2215*'='!O2215,0)</f>
        <v>0</v>
      </c>
      <c r="U2215" s="54">
        <f>IF(D2215&gt;=Overview!$F$18,(1-Overview!$F$9)*'='!Q2215-Overview!$F$18*'='!O2215,0)</f>
        <v>77.55001436712665</v>
      </c>
      <c r="V2215" s="2"/>
      <c r="W2215" s="112">
        <f>G2215/Overview!$F$19</f>
        <v>5.4865111481804654</v>
      </c>
      <c r="X2215" s="60">
        <f>G2215^3*(1+H2215*Overview!$F$38)</f>
        <v>64.507470034020145</v>
      </c>
      <c r="Y2215" s="61">
        <f>G2215^3*Overview!$F$42*(1+Overview!$F$38*H2215)+I2215*Overview!$F$39/Overview!$F$40</f>
        <v>5.9428447869846703</v>
      </c>
    </row>
    <row r="2216" spans="1:25">
      <c r="A2216" s="34">
        <v>2213</v>
      </c>
      <c r="B2216">
        <v>1</v>
      </c>
      <c r="C2216">
        <v>24</v>
      </c>
      <c r="D2216" s="149">
        <f t="shared" si="206"/>
        <v>178.09744310451387</v>
      </c>
      <c r="E2216" s="125">
        <f>B2216/(B2216+Overview!$F$22)</f>
        <v>0.58823529411764708</v>
      </c>
      <c r="F2216" s="118">
        <f>EXP(Overview!$F$21/Overview!$F$5-Overview!$F$21/('='!C2216+273.15))</f>
        <v>1.2060497570954571</v>
      </c>
      <c r="G2216" s="77">
        <f t="shared" si="207"/>
        <v>3.7161395389862557</v>
      </c>
      <c r="H2216" s="115">
        <f t="shared" si="208"/>
        <v>0.58823529411764708</v>
      </c>
      <c r="I2216" s="80">
        <f>IF((A2216-Overview!$F$43)/365=ROUND((A2216-Overview!$F$43)/365,0),I2215*0.05,I2215+U2215)</f>
        <v>3234.238974934985</v>
      </c>
      <c r="J2216" s="70">
        <f>IF(D2216&lt;Overview!$F$16,1,'='!G2216/Overview!$F$26)</f>
        <v>160.87184151455654</v>
      </c>
      <c r="K2216" s="71">
        <f>IF(D2216&lt;Overview!$F$17,'='!G2216/Overview!$F$26,Overview!$F$33)</f>
        <v>9.1428571428571423</v>
      </c>
      <c r="L2216" s="72">
        <f t="shared" si="209"/>
        <v>9.1428571428571423</v>
      </c>
      <c r="M2216" s="81">
        <f>MIN(1,Overview!$F$44*F2216*(G2216-Overview!$F$25)^2+0.2)</f>
        <v>1</v>
      </c>
      <c r="N2216" s="48">
        <f>L2216*F2216*Overview!$F$8</f>
        <v>0.12482270400293095</v>
      </c>
      <c r="O2216" s="48">
        <f>F2216*Overview!$F$6</f>
        <v>2.3686817229354781E-3</v>
      </c>
      <c r="P2216" s="122">
        <f>N2216*(H2216/G2216-(1+Overview!$F$35/'='!G2216)/(Overview!$F$37*Overview!$F$33))/('='!H2216+Overview!$F$36)</f>
        <v>1.0115426262161879E-4</v>
      </c>
      <c r="Q2216" s="128">
        <f>(N2216/G2216-P2216)*H2216*Overview!$F$29*'='!G2216^3</f>
        <v>915.20213576266804</v>
      </c>
      <c r="R2216" s="57">
        <f t="shared" si="204"/>
        <v>0</v>
      </c>
      <c r="S2216" s="58">
        <f t="shared" si="205"/>
        <v>1.2530111828839904E-4</v>
      </c>
      <c r="T2216" s="58">
        <f>IF(D2216&lt;Overview!$F$18,(1-Overview!$F$9)*'='!Q2216-'='!D2216*'='!O2216,0)</f>
        <v>0</v>
      </c>
      <c r="U2216" s="54">
        <f>IF(D2216&gt;=Overview!$F$18,(1-Overview!$F$9)*'='!Q2216-Overview!$F$18*'='!O2216,0)</f>
        <v>77.555728433847491</v>
      </c>
      <c r="V2216" s="2"/>
      <c r="W2216" s="112">
        <f>G2216/Overview!$F$19</f>
        <v>5.486696499315304</v>
      </c>
      <c r="X2216" s="60">
        <f>G2216^3*(1+H2216*Overview!$F$38)</f>
        <v>64.514008034064048</v>
      </c>
      <c r="Y2216" s="61">
        <f>G2216^3*Overview!$F$42*(1+Overview!$F$38*H2216)+I2216*Overview!$F$39/Overview!$F$40</f>
        <v>5.9468031076129382</v>
      </c>
    </row>
    <row r="2217" spans="1:25">
      <c r="A2217" s="34">
        <v>2214</v>
      </c>
      <c r="B2217">
        <v>1</v>
      </c>
      <c r="C2217">
        <v>24</v>
      </c>
      <c r="D2217" s="149">
        <f t="shared" si="206"/>
        <v>178.09744310451387</v>
      </c>
      <c r="E2217" s="125">
        <f>B2217/(B2217+Overview!$F$22)</f>
        <v>0.58823529411764708</v>
      </c>
      <c r="F2217" s="118">
        <f>EXP(Overview!$F$21/Overview!$F$5-Overview!$F$21/('='!C2217+273.15))</f>
        <v>1.2060497570954571</v>
      </c>
      <c r="G2217" s="77">
        <f t="shared" si="207"/>
        <v>3.7162648401045439</v>
      </c>
      <c r="H2217" s="115">
        <f t="shared" si="208"/>
        <v>0.58823529411764708</v>
      </c>
      <c r="I2217" s="80">
        <f>IF((A2217-Overview!$F$43)/365=ROUND((A2217-Overview!$F$43)/365,0),I2216*0.05,I2216+U2216)</f>
        <v>3311.7947033688324</v>
      </c>
      <c r="J2217" s="70">
        <f>IF(D2217&lt;Overview!$F$16,1,'='!G2217/Overview!$F$26)</f>
        <v>160.87726580539152</v>
      </c>
      <c r="K2217" s="71">
        <f>IF(D2217&lt;Overview!$F$17,'='!G2217/Overview!$F$26,Overview!$F$33)</f>
        <v>9.1428571428571423</v>
      </c>
      <c r="L2217" s="72">
        <f t="shared" si="209"/>
        <v>9.1428571428571423</v>
      </c>
      <c r="M2217" s="81">
        <f>MIN(1,Overview!$F$44*F2217*(G2217-Overview!$F$25)^2+0.2)</f>
        <v>1</v>
      </c>
      <c r="N2217" s="48">
        <f>L2217*F2217*Overview!$F$8</f>
        <v>0.12482270400293095</v>
      </c>
      <c r="O2217" s="48">
        <f>F2217*Overview!$F$6</f>
        <v>2.3686817229354781E-3</v>
      </c>
      <c r="P2217" s="122">
        <f>N2217*(H2217/G2217-(1+Overview!$F$35/'='!G2217)/(Overview!$F$37*Overview!$F$33))/('='!H2217+Overview!$F$36)</f>
        <v>1.0095972692887222E-4</v>
      </c>
      <c r="Q2217" s="128">
        <f>(N2217/G2217-P2217)*H2217*Overview!$F$29*'='!G2217^3</f>
        <v>915.26907833908274</v>
      </c>
      <c r="R2217" s="57">
        <f t="shared" si="204"/>
        <v>0</v>
      </c>
      <c r="S2217" s="58">
        <f t="shared" si="205"/>
        <v>1.2506436115077458E-4</v>
      </c>
      <c r="T2217" s="58">
        <f>IF(D2217&lt;Overview!$F$18,(1-Overview!$F$9)*'='!Q2217-'='!D2217*'='!O2217,0)</f>
        <v>0</v>
      </c>
      <c r="U2217" s="54">
        <f>IF(D2217&gt;=Overview!$F$18,(1-Overview!$F$9)*'='!Q2217-Overview!$F$18*'='!O2217,0)</f>
        <v>77.561431941358023</v>
      </c>
      <c r="V2217" s="2"/>
      <c r="W2217" s="112">
        <f>G2217/Overview!$F$19</f>
        <v>5.4868815002281766</v>
      </c>
      <c r="X2217" s="60">
        <f>G2217^3*(1+H2217*Overview!$F$38)</f>
        <v>64.520534121017718</v>
      </c>
      <c r="Y2217" s="61">
        <f>G2217^3*Overview!$F$42*(1+Overview!$F$38*H2217)+I2217*Overview!$F$39/Overview!$F$40</f>
        <v>5.9507606043652581</v>
      </c>
    </row>
    <row r="2218" spans="1:25">
      <c r="A2218" s="34">
        <v>2215</v>
      </c>
      <c r="B2218">
        <v>1</v>
      </c>
      <c r="C2218">
        <v>24</v>
      </c>
      <c r="D2218" s="149">
        <f t="shared" si="206"/>
        <v>178.09744310451387</v>
      </c>
      <c r="E2218" s="125">
        <f>B2218/(B2218+Overview!$F$22)</f>
        <v>0.58823529411764708</v>
      </c>
      <c r="F2218" s="118">
        <f>EXP(Overview!$F$21/Overview!$F$5-Overview!$F$21/('='!C2218+273.15))</f>
        <v>1.2060497570954571</v>
      </c>
      <c r="G2218" s="77">
        <f t="shared" si="207"/>
        <v>3.7163899044656947</v>
      </c>
      <c r="H2218" s="115">
        <f t="shared" si="208"/>
        <v>0.58823529411764708</v>
      </c>
      <c r="I2218" s="80">
        <f>IF((A2218-Overview!$F$43)/365=ROUND((A2218-Overview!$F$43)/365,0),I2217*0.05,I2217+U2217)</f>
        <v>3389.3561353101904</v>
      </c>
      <c r="J2218" s="70">
        <f>IF(D2218&lt;Overview!$F$16,1,'='!G2218/Overview!$F$26)</f>
        <v>160.88267984699979</v>
      </c>
      <c r="K2218" s="71">
        <f>IF(D2218&lt;Overview!$F$17,'='!G2218/Overview!$F$26,Overview!$F$33)</f>
        <v>9.1428571428571423</v>
      </c>
      <c r="L2218" s="72">
        <f t="shared" si="209"/>
        <v>9.1428571428571423</v>
      </c>
      <c r="M2218" s="81">
        <f>MIN(1,Overview!$F$44*F2218*(G2218-Overview!$F$25)^2+0.2)</f>
        <v>1</v>
      </c>
      <c r="N2218" s="48">
        <f>L2218*F2218*Overview!$F$8</f>
        <v>0.12482270400293095</v>
      </c>
      <c r="O2218" s="48">
        <f>F2218*Overview!$F$6</f>
        <v>2.3686817229354781E-3</v>
      </c>
      <c r="P2218" s="122">
        <f>N2218*(H2218/G2218-(1+Overview!$F$35/'='!G2218)/(Overview!$F$37*Overview!$F$33))/('='!H2218+Overview!$F$36)</f>
        <v>1.0076557189306676E-4</v>
      </c>
      <c r="Q2218" s="128">
        <f>(N2218/G2218-P2218)*H2218*Overview!$F$29*'='!G2218^3</f>
        <v>915.33589720478778</v>
      </c>
      <c r="R2218" s="57">
        <f t="shared" si="204"/>
        <v>0</v>
      </c>
      <c r="S2218" s="58">
        <f t="shared" si="205"/>
        <v>1.2482805136703517E-4</v>
      </c>
      <c r="T2218" s="58">
        <f>IF(D2218&lt;Overview!$F$18,(1-Overview!$F$9)*'='!Q2218-'='!D2218*'='!O2218,0)</f>
        <v>0</v>
      </c>
      <c r="U2218" s="54">
        <f>IF(D2218&gt;=Overview!$F$18,(1-Overview!$F$9)*'='!Q2218-Overview!$F$18*'='!O2218,0)</f>
        <v>77.567124908716096</v>
      </c>
      <c r="V2218" s="2"/>
      <c r="W2218" s="112">
        <f>G2218/Overview!$F$19</f>
        <v>5.4870661515808274</v>
      </c>
      <c r="X2218" s="60">
        <f>G2218^3*(1+H2218*Overview!$F$38)</f>
        <v>64.527048315742732</v>
      </c>
      <c r="Y2218" s="61">
        <f>G2218^3*Overview!$F$42*(1+Overview!$F$38*H2218)+I2218*Overview!$F$39/Overview!$F$40</f>
        <v>5.9547172786603246</v>
      </c>
    </row>
    <row r="2219" spans="1:25">
      <c r="A2219" s="34">
        <v>2216</v>
      </c>
      <c r="B2219">
        <v>1</v>
      </c>
      <c r="C2219">
        <v>24</v>
      </c>
      <c r="D2219" s="149">
        <f t="shared" si="206"/>
        <v>178.09744310451387</v>
      </c>
      <c r="E2219" s="125">
        <f>B2219/(B2219+Overview!$F$22)</f>
        <v>0.58823529411764708</v>
      </c>
      <c r="F2219" s="118">
        <f>EXP(Overview!$F$21/Overview!$F$5-Overview!$F$21/('='!C2219+273.15))</f>
        <v>1.2060497570954571</v>
      </c>
      <c r="G2219" s="77">
        <f t="shared" si="207"/>
        <v>3.7165147325170618</v>
      </c>
      <c r="H2219" s="115">
        <f t="shared" si="208"/>
        <v>0.58823529411764708</v>
      </c>
      <c r="I2219" s="80">
        <f>IF((A2219-Overview!$F$43)/365=ROUND((A2219-Overview!$F$43)/365,0),I2218*0.05,I2218+U2218)</f>
        <v>3466.9232602189068</v>
      </c>
      <c r="J2219" s="70">
        <f>IF(D2219&lt;Overview!$F$16,1,'='!G2219/Overview!$F$26)</f>
        <v>160.88808365874726</v>
      </c>
      <c r="K2219" s="71">
        <f>IF(D2219&lt;Overview!$F$17,'='!G2219/Overview!$F$26,Overview!$F$33)</f>
        <v>9.1428571428571423</v>
      </c>
      <c r="L2219" s="72">
        <f t="shared" si="209"/>
        <v>9.1428571428571423</v>
      </c>
      <c r="M2219" s="81">
        <f>MIN(1,Overview!$F$44*F2219*(G2219-Overview!$F$25)^2+0.2)</f>
        <v>1</v>
      </c>
      <c r="N2219" s="48">
        <f>L2219*F2219*Overview!$F$8</f>
        <v>0.12482270400293095</v>
      </c>
      <c r="O2219" s="48">
        <f>F2219*Overview!$F$6</f>
        <v>2.3686817229354781E-3</v>
      </c>
      <c r="P2219" s="122">
        <f>N2219*(H2219/G2219-(1+Overview!$F$35/'='!G2219)/(Overview!$F$37*Overview!$F$33))/('='!H2219+Overview!$F$36)</f>
        <v>1.0057179674424992E-4</v>
      </c>
      <c r="Q2219" s="128">
        <f>(N2219/G2219-P2219)*H2219*Overview!$F$29*'='!G2219^3</f>
        <v>915.40259258308322</v>
      </c>
      <c r="R2219" s="57">
        <f t="shared" si="204"/>
        <v>0</v>
      </c>
      <c r="S2219" s="58">
        <f t="shared" si="205"/>
        <v>1.2459218809190544E-4</v>
      </c>
      <c r="T2219" s="58">
        <f>IF(D2219&lt;Overview!$F$18,(1-Overview!$F$9)*'='!Q2219-'='!D2219*'='!O2219,0)</f>
        <v>0</v>
      </c>
      <c r="U2219" s="54">
        <f>IF(D2219&gt;=Overview!$F$18,(1-Overview!$F$9)*'='!Q2219-Overview!$F$18*'='!O2219,0)</f>
        <v>77.572807354946875</v>
      </c>
      <c r="V2219" s="2"/>
      <c r="W2219" s="112">
        <f>G2219/Overview!$F$19</f>
        <v>5.4872504540337541</v>
      </c>
      <c r="X2219" s="60">
        <f>G2219^3*(1+H2219*Overview!$F$38)</f>
        <v>64.5335506390674</v>
      </c>
      <c r="Y2219" s="61">
        <f>G2219^3*Overview!$F$42*(1+Overview!$F$38*H2219)+I2219*Overview!$F$39/Overview!$F$40</f>
        <v>5.9586731319146686</v>
      </c>
    </row>
    <row r="2220" spans="1:25">
      <c r="A2220" s="34">
        <v>2217</v>
      </c>
      <c r="B2220">
        <v>1</v>
      </c>
      <c r="C2220">
        <v>24</v>
      </c>
      <c r="D2220" s="149">
        <f t="shared" si="206"/>
        <v>178.09744310451387</v>
      </c>
      <c r="E2220" s="125">
        <f>B2220/(B2220+Overview!$F$22)</f>
        <v>0.58823529411764708</v>
      </c>
      <c r="F2220" s="118">
        <f>EXP(Overview!$F$21/Overview!$F$5-Overview!$F$21/('='!C2220+273.15))</f>
        <v>1.2060497570954571</v>
      </c>
      <c r="G2220" s="77">
        <f t="shared" si="207"/>
        <v>3.7166393247051537</v>
      </c>
      <c r="H2220" s="115">
        <f t="shared" si="208"/>
        <v>0.58823529411764708</v>
      </c>
      <c r="I2220" s="80">
        <f>IF((A2220-Overview!$F$43)/365=ROUND((A2220-Overview!$F$43)/365,0),I2219*0.05,I2219+U2219)</f>
        <v>3544.4960675738535</v>
      </c>
      <c r="J2220" s="70">
        <f>IF(D2220&lt;Overview!$F$16,1,'='!G2220/Overview!$F$26)</f>
        <v>160.89347725996336</v>
      </c>
      <c r="K2220" s="71">
        <f>IF(D2220&lt;Overview!$F$17,'='!G2220/Overview!$F$26,Overview!$F$33)</f>
        <v>9.1428571428571423</v>
      </c>
      <c r="L2220" s="72">
        <f t="shared" si="209"/>
        <v>9.1428571428571423</v>
      </c>
      <c r="M2220" s="81">
        <f>MIN(1,Overview!$F$44*F2220*(G2220-Overview!$F$25)^2+0.2)</f>
        <v>1</v>
      </c>
      <c r="N2220" s="48">
        <f>L2220*F2220*Overview!$F$8</f>
        <v>0.12482270400293095</v>
      </c>
      <c r="O2220" s="48">
        <f>F2220*Overview!$F$6</f>
        <v>2.3686817229354781E-3</v>
      </c>
      <c r="P2220" s="122">
        <f>N2220*(H2220/G2220-(1+Overview!$F$35/'='!G2220)/(Overview!$F$37*Overview!$F$33))/('='!H2220+Overview!$F$36)</f>
        <v>1.0037840071411924E-4</v>
      </c>
      <c r="Q2220" s="128">
        <f>(N2220/G2220-P2220)*H2220*Overview!$F$29*'='!G2220^3</f>
        <v>915.46916469688756</v>
      </c>
      <c r="R2220" s="57">
        <f t="shared" si="204"/>
        <v>0</v>
      </c>
      <c r="S2220" s="58">
        <f t="shared" si="205"/>
        <v>1.243567704817025E-4</v>
      </c>
      <c r="T2220" s="58">
        <f>IF(D2220&lt;Overview!$F$18,(1-Overview!$F$9)*'='!Q2220-'='!D2220*'='!O2220,0)</f>
        <v>0</v>
      </c>
      <c r="U2220" s="54">
        <f>IF(D2220&gt;=Overview!$F$18,(1-Overview!$F$9)*'='!Q2220-Overview!$F$18*'='!O2220,0)</f>
        <v>77.578479299042996</v>
      </c>
      <c r="V2220" s="2"/>
      <c r="W2220" s="112">
        <f>G2220/Overview!$F$19</f>
        <v>5.4874344082462034</v>
      </c>
      <c r="X2220" s="60">
        <f>G2220^3*(1+H2220*Overview!$F$38)</f>
        <v>64.540041111786763</v>
      </c>
      <c r="Y2220" s="61">
        <f>G2220^3*Overview!$F$42*(1+Overview!$F$38*H2220)+I2220*Overview!$F$39/Overview!$F$40</f>
        <v>5.9626281655426538</v>
      </c>
    </row>
    <row r="2221" spans="1:25">
      <c r="A2221" s="34">
        <v>2218</v>
      </c>
      <c r="B2221">
        <v>1</v>
      </c>
      <c r="C2221">
        <v>24</v>
      </c>
      <c r="D2221" s="149">
        <f t="shared" si="206"/>
        <v>178.09744310451387</v>
      </c>
      <c r="E2221" s="125">
        <f>B2221/(B2221+Overview!$F$22)</f>
        <v>0.58823529411764708</v>
      </c>
      <c r="F2221" s="118">
        <f>EXP(Overview!$F$21/Overview!$F$5-Overview!$F$21/('='!C2221+273.15))</f>
        <v>1.2060497570954571</v>
      </c>
      <c r="G2221" s="77">
        <f t="shared" si="207"/>
        <v>3.7167636814756353</v>
      </c>
      <c r="H2221" s="115">
        <f t="shared" si="208"/>
        <v>0.58823529411764708</v>
      </c>
      <c r="I2221" s="80">
        <f>IF((A2221-Overview!$F$43)/365=ROUND((A2221-Overview!$F$43)/365,0),I2220*0.05,I2220+U2220)</f>
        <v>3622.0745468728965</v>
      </c>
      <c r="J2221" s="70">
        <f>IF(D2221&lt;Overview!$F$16,1,'='!G2221/Overview!$F$26)</f>
        <v>160.89886066994092</v>
      </c>
      <c r="K2221" s="71">
        <f>IF(D2221&lt;Overview!$F$17,'='!G2221/Overview!$F$26,Overview!$F$33)</f>
        <v>9.1428571428571423</v>
      </c>
      <c r="L2221" s="72">
        <f t="shared" si="209"/>
        <v>9.1428571428571423</v>
      </c>
      <c r="M2221" s="81">
        <f>MIN(1,Overview!$F$44*F2221*(G2221-Overview!$F$25)^2+0.2)</f>
        <v>1</v>
      </c>
      <c r="N2221" s="48">
        <f>L2221*F2221*Overview!$F$8</f>
        <v>0.12482270400293095</v>
      </c>
      <c r="O2221" s="48">
        <f>F2221*Overview!$F$6</f>
        <v>2.3686817229354781E-3</v>
      </c>
      <c r="P2221" s="122">
        <f>N2221*(H2221/G2221-(1+Overview!$F$35/'='!G2221)/(Overview!$F$37*Overview!$F$33))/('='!H2221+Overview!$F$36)</f>
        <v>1.0018538303602639E-4</v>
      </c>
      <c r="Q2221" s="128">
        <f>(N2221/G2221-P2221)*H2221*Overview!$F$29*'='!G2221^3</f>
        <v>915.53561376873597</v>
      </c>
      <c r="R2221" s="57">
        <f t="shared" si="204"/>
        <v>0</v>
      </c>
      <c r="S2221" s="58">
        <f t="shared" si="205"/>
        <v>1.241217976943427E-4</v>
      </c>
      <c r="T2221" s="58">
        <f>IF(D2221&lt;Overview!$F$18,(1-Overview!$F$9)*'='!Q2221-'='!D2221*'='!O2221,0)</f>
        <v>0</v>
      </c>
      <c r="U2221" s="54">
        <f>IF(D2221&gt;=Overview!$F$18,(1-Overview!$F$9)*'='!Q2221-Overview!$F$18*'='!O2221,0)</f>
        <v>77.584140759964484</v>
      </c>
      <c r="V2221" s="2"/>
      <c r="W2221" s="112">
        <f>G2221/Overview!$F$19</f>
        <v>5.487618014876178</v>
      </c>
      <c r="X2221" s="60">
        <f>G2221^3*(1+H2221*Overview!$F$38)</f>
        <v>64.546519754662683</v>
      </c>
      <c r="Y2221" s="61">
        <f>G2221^3*Overview!$F$42*(1+Overview!$F$38*H2221)+I2221*Overview!$F$39/Overview!$F$40</f>
        <v>5.9665823809564813</v>
      </c>
    </row>
    <row r="2222" spans="1:25">
      <c r="A2222" s="34">
        <v>2219</v>
      </c>
      <c r="B2222">
        <v>1</v>
      </c>
      <c r="C2222">
        <v>24</v>
      </c>
      <c r="D2222" s="149">
        <f t="shared" si="206"/>
        <v>178.09744310451387</v>
      </c>
      <c r="E2222" s="125">
        <f>B2222/(B2222+Overview!$F$22)</f>
        <v>0.58823529411764708</v>
      </c>
      <c r="F2222" s="118">
        <f>EXP(Overview!$F$21/Overview!$F$5-Overview!$F$21/('='!C2222+273.15))</f>
        <v>1.2060497570954571</v>
      </c>
      <c r="G2222" s="77">
        <f t="shared" si="207"/>
        <v>3.7168878032733295</v>
      </c>
      <c r="H2222" s="115">
        <f t="shared" si="208"/>
        <v>0.58823529411764708</v>
      </c>
      <c r="I2222" s="80">
        <f>IF((A2222-Overview!$F$43)/365=ROUND((A2222-Overview!$F$43)/365,0),I2221*0.05,I2221+U2221)</f>
        <v>3699.6586876328611</v>
      </c>
      <c r="J2222" s="70">
        <f>IF(D2222&lt;Overview!$F$16,1,'='!G2222/Overview!$F$26)</f>
        <v>160.90423390793634</v>
      </c>
      <c r="K2222" s="71">
        <f>IF(D2222&lt;Overview!$F$17,'='!G2222/Overview!$F$26,Overview!$F$33)</f>
        <v>9.1428571428571423</v>
      </c>
      <c r="L2222" s="72">
        <f t="shared" si="209"/>
        <v>9.1428571428571423</v>
      </c>
      <c r="M2222" s="81">
        <f>MIN(1,Overview!$F$44*F2222*(G2222-Overview!$F$25)^2+0.2)</f>
        <v>1</v>
      </c>
      <c r="N2222" s="48">
        <f>L2222*F2222*Overview!$F$8</f>
        <v>0.12482270400293095</v>
      </c>
      <c r="O2222" s="48">
        <f>F2222*Overview!$F$6</f>
        <v>2.3686817229354781E-3</v>
      </c>
      <c r="P2222" s="122">
        <f>N2222*(H2222/G2222-(1+Overview!$F$35/'='!G2222)/(Overview!$F$37*Overview!$F$33))/('='!H2222+Overview!$F$36)</f>
        <v>9.9992742944965979E-5</v>
      </c>
      <c r="Q2222" s="128">
        <f>(N2222/G2222-P2222)*H2222*Overview!$F$29*'='!G2222^3</f>
        <v>915.60194002078333</v>
      </c>
      <c r="R2222" s="57">
        <f t="shared" si="204"/>
        <v>0</v>
      </c>
      <c r="S2222" s="58">
        <f t="shared" si="205"/>
        <v>1.2388726888932976E-4</v>
      </c>
      <c r="T2222" s="58">
        <f>IF(D2222&lt;Overview!$F$18,(1-Overview!$F$9)*'='!Q2222-'='!D2222*'='!O2222,0)</f>
        <v>0</v>
      </c>
      <c r="U2222" s="54">
        <f>IF(D2222&gt;=Overview!$F$18,(1-Overview!$F$9)*'='!Q2222-Overview!$F$18*'='!O2222,0)</f>
        <v>77.589791756638917</v>
      </c>
      <c r="V2222" s="2"/>
      <c r="W2222" s="112">
        <f>G2222/Overview!$F$19</f>
        <v>5.4878012745804359</v>
      </c>
      <c r="X2222" s="60">
        <f>G2222^3*(1+H2222*Overview!$F$38)</f>
        <v>64.552986588423863</v>
      </c>
      <c r="Y2222" s="61">
        <f>G2222^3*Overview!$F$42*(1+Overview!$F$38*H2222)+I2222*Overview!$F$39/Overview!$F$40</f>
        <v>5.9705357795661946</v>
      </c>
    </row>
    <row r="2223" spans="1:25">
      <c r="A2223" s="34">
        <v>2220</v>
      </c>
      <c r="B2223">
        <v>1</v>
      </c>
      <c r="C2223">
        <v>24</v>
      </c>
      <c r="D2223" s="149">
        <f t="shared" si="206"/>
        <v>178.09744310451387</v>
      </c>
      <c r="E2223" s="125">
        <f>B2223/(B2223+Overview!$F$22)</f>
        <v>0.58823529411764708</v>
      </c>
      <c r="F2223" s="118">
        <f>EXP(Overview!$F$21/Overview!$F$5-Overview!$F$21/('='!C2223+273.15))</f>
        <v>1.2060497570954571</v>
      </c>
      <c r="G2223" s="77">
        <f t="shared" si="207"/>
        <v>3.7170116905422188</v>
      </c>
      <c r="H2223" s="115">
        <f t="shared" si="208"/>
        <v>0.58823529411764708</v>
      </c>
      <c r="I2223" s="80">
        <f>IF((A2223-Overview!$F$43)/365=ROUND((A2223-Overview!$F$43)/365,0),I2222*0.05,I2222+U2222)</f>
        <v>3777.2484793895001</v>
      </c>
      <c r="J2223" s="70">
        <f>IF(D2223&lt;Overview!$F$16,1,'='!G2223/Overview!$F$26)</f>
        <v>160.90959699316966</v>
      </c>
      <c r="K2223" s="71">
        <f>IF(D2223&lt;Overview!$F$17,'='!G2223/Overview!$F$26,Overview!$F$33)</f>
        <v>9.1428571428571423</v>
      </c>
      <c r="L2223" s="72">
        <f t="shared" si="209"/>
        <v>9.1428571428571423</v>
      </c>
      <c r="M2223" s="81">
        <f>MIN(1,Overview!$F$44*F2223*(G2223-Overview!$F$25)^2+0.2)</f>
        <v>1</v>
      </c>
      <c r="N2223" s="48">
        <f>L2223*F2223*Overview!$F$8</f>
        <v>0.12482270400293095</v>
      </c>
      <c r="O2223" s="48">
        <f>F2223*Overview!$F$6</f>
        <v>2.3686817229354781E-3</v>
      </c>
      <c r="P2223" s="122">
        <f>N2223*(H2223/G2223-(1+Overview!$F$35/'='!G2223)/(Overview!$F$37*Overview!$F$33))/('='!H2223+Overview!$F$36)</f>
        <v>9.980047967757556E-5</v>
      </c>
      <c r="Q2223" s="128">
        <f>(N2223/G2223-P2223)*H2223*Overview!$F$29*'='!G2223^3</f>
        <v>915.66814367480265</v>
      </c>
      <c r="R2223" s="57">
        <f t="shared" si="204"/>
        <v>0</v>
      </c>
      <c r="S2223" s="58">
        <f t="shared" si="205"/>
        <v>1.236531832277565E-4</v>
      </c>
      <c r="T2223" s="58">
        <f>IF(D2223&lt;Overview!$F$18,(1-Overview!$F$9)*'='!Q2223-'='!D2223*'='!O2223,0)</f>
        <v>0</v>
      </c>
      <c r="U2223" s="54">
        <f>IF(D2223&gt;=Overview!$F$18,(1-Overview!$F$9)*'='!Q2223-Overview!$F$18*'='!O2223,0)</f>
        <v>77.59543230796136</v>
      </c>
      <c r="V2223" s="2"/>
      <c r="W2223" s="112">
        <f>G2223/Overview!$F$19</f>
        <v>5.4879841880144973</v>
      </c>
      <c r="X2223" s="60">
        <f>G2223^3*(1+H2223*Overview!$F$38)</f>
        <v>64.559441633765914</v>
      </c>
      <c r="Y2223" s="61">
        <f>G2223^3*Overview!$F$42*(1+Overview!$F$38*H2223)+I2223*Overview!$F$39/Overview!$F$40</f>
        <v>5.9744883627796757</v>
      </c>
    </row>
    <row r="2224" spans="1:25">
      <c r="A2224" s="34">
        <v>2221</v>
      </c>
      <c r="B2224">
        <v>1</v>
      </c>
      <c r="C2224">
        <v>24</v>
      </c>
      <c r="D2224" s="149">
        <f t="shared" si="206"/>
        <v>178.09744310451387</v>
      </c>
      <c r="E2224" s="125">
        <f>B2224/(B2224+Overview!$F$22)</f>
        <v>0.58823529411764708</v>
      </c>
      <c r="F2224" s="118">
        <f>EXP(Overview!$F$21/Overview!$F$5-Overview!$F$21/('='!C2224+273.15))</f>
        <v>1.2060497570954571</v>
      </c>
      <c r="G2224" s="77">
        <f t="shared" si="207"/>
        <v>3.7171353437254466</v>
      </c>
      <c r="H2224" s="115">
        <f t="shared" si="208"/>
        <v>0.58823529411764708</v>
      </c>
      <c r="I2224" s="80">
        <f>IF((A2224-Overview!$F$43)/365=ROUND((A2224-Overview!$F$43)/365,0),I2223*0.05,I2223+U2223)</f>
        <v>3854.8439116974614</v>
      </c>
      <c r="J2224" s="70">
        <f>IF(D2224&lt;Overview!$F$16,1,'='!G2224/Overview!$F$26)</f>
        <v>160.91494994482454</v>
      </c>
      <c r="K2224" s="71">
        <f>IF(D2224&lt;Overview!$F$17,'='!G2224/Overview!$F$26,Overview!$F$33)</f>
        <v>9.1428571428571423</v>
      </c>
      <c r="L2224" s="72">
        <f t="shared" si="209"/>
        <v>9.1428571428571423</v>
      </c>
      <c r="M2224" s="81">
        <f>MIN(1,Overview!$F$44*F2224*(G2224-Overview!$F$25)^2+0.2)</f>
        <v>1</v>
      </c>
      <c r="N2224" s="48">
        <f>L2224*F2224*Overview!$F$8</f>
        <v>0.12482270400293095</v>
      </c>
      <c r="O2224" s="48">
        <f>F2224*Overview!$F$6</f>
        <v>2.3686817229354781E-3</v>
      </c>
      <c r="P2224" s="122">
        <f>N2224*(H2224/G2224-(1+Overview!$F$35/'='!G2224)/(Overview!$F$37*Overview!$F$33))/('='!H2224+Overview!$F$36)</f>
        <v>9.9608592472130654E-5</v>
      </c>
      <c r="Q2224" s="128">
        <f>(N2224/G2224-P2224)*H2224*Overview!$F$29*'='!G2224^3</f>
        <v>915.73422495218699</v>
      </c>
      <c r="R2224" s="57">
        <f t="shared" si="204"/>
        <v>0</v>
      </c>
      <c r="S2224" s="58">
        <f t="shared" si="205"/>
        <v>1.2341953987230042E-4</v>
      </c>
      <c r="T2224" s="58">
        <f>IF(D2224&lt;Overview!$F$18,(1-Overview!$F$9)*'='!Q2224-'='!D2224*'='!O2224,0)</f>
        <v>0</v>
      </c>
      <c r="U2224" s="54">
        <f>IF(D2224&gt;=Overview!$F$18,(1-Overview!$F$9)*'='!Q2224-Overview!$F$18*'='!O2224,0)</f>
        <v>77.601062432794507</v>
      </c>
      <c r="V2224" s="2"/>
      <c r="W2224" s="112">
        <f>G2224/Overview!$F$19</f>
        <v>5.4881667558326388</v>
      </c>
      <c r="X2224" s="60">
        <f>G2224^3*(1+H2224*Overview!$F$38)</f>
        <v>64.565884911351333</v>
      </c>
      <c r="Y2224" s="61">
        <f>G2224^3*Overview!$F$42*(1+Overview!$F$38*H2224)+I2224*Overview!$F$39/Overview!$F$40</f>
        <v>5.978440132002655</v>
      </c>
    </row>
    <row r="2225" spans="1:25">
      <c r="A2225" s="34">
        <v>2222</v>
      </c>
      <c r="B2225">
        <v>1</v>
      </c>
      <c r="C2225">
        <v>24</v>
      </c>
      <c r="D2225" s="149">
        <f t="shared" si="206"/>
        <v>178.09744310451387</v>
      </c>
      <c r="E2225" s="125">
        <f>B2225/(B2225+Overview!$F$22)</f>
        <v>0.58823529411764708</v>
      </c>
      <c r="F2225" s="118">
        <f>EXP(Overview!$F$21/Overview!$F$5-Overview!$F$21/('='!C2225+273.15))</f>
        <v>1.2060497570954571</v>
      </c>
      <c r="G2225" s="77">
        <f t="shared" si="207"/>
        <v>3.7172587632653191</v>
      </c>
      <c r="H2225" s="115">
        <f t="shared" si="208"/>
        <v>0.58823529411764708</v>
      </c>
      <c r="I2225" s="80">
        <f>IF((A2225-Overview!$F$43)/365=ROUND((A2225-Overview!$F$43)/365,0),I2224*0.05,I2224+U2224)</f>
        <v>3932.444974130256</v>
      </c>
      <c r="J2225" s="70">
        <f>IF(D2225&lt;Overview!$F$16,1,'='!G2225/Overview!$F$26)</f>
        <v>160.92029278204845</v>
      </c>
      <c r="K2225" s="71">
        <f>IF(D2225&lt;Overview!$F$17,'='!G2225/Overview!$F$26,Overview!$F$33)</f>
        <v>9.1428571428571423</v>
      </c>
      <c r="L2225" s="72">
        <f t="shared" si="209"/>
        <v>9.1428571428571423</v>
      </c>
      <c r="M2225" s="81">
        <f>MIN(1,Overview!$F$44*F2225*(G2225-Overview!$F$25)^2+0.2)</f>
        <v>1</v>
      </c>
      <c r="N2225" s="48">
        <f>L2225*F2225*Overview!$F$8</f>
        <v>0.12482270400293095</v>
      </c>
      <c r="O2225" s="48">
        <f>F2225*Overview!$F$6</f>
        <v>2.3686817229354781E-3</v>
      </c>
      <c r="P2225" s="122">
        <f>N2225*(H2225/G2225-(1+Overview!$F$35/'='!G2225)/(Overview!$F$37*Overview!$F$33))/('='!H2225+Overview!$F$36)</f>
        <v>9.9417080568542601E-5</v>
      </c>
      <c r="Q2225" s="128">
        <f>(N2225/G2225-P2225)*H2225*Overview!$F$29*'='!G2225^3</f>
        <v>915.80018407394937</v>
      </c>
      <c r="R2225" s="57">
        <f t="shared" si="204"/>
        <v>0</v>
      </c>
      <c r="S2225" s="58">
        <f t="shared" si="205"/>
        <v>1.231863379872231E-4</v>
      </c>
      <c r="T2225" s="58">
        <f>IF(D2225&lt;Overview!$F$18,(1-Overview!$F$9)*'='!Q2225-'='!D2225*'='!O2225,0)</f>
        <v>0</v>
      </c>
      <c r="U2225" s="54">
        <f>IF(D2225&gt;=Overview!$F$18,(1-Overview!$F$9)*'='!Q2225-Overview!$F$18*'='!O2225,0)</f>
        <v>77.606682149968663</v>
      </c>
      <c r="V2225" s="2"/>
      <c r="W2225" s="112">
        <f>G2225/Overview!$F$19</f>
        <v>5.4883489786879061</v>
      </c>
      <c r="X2225" s="60">
        <f>G2225^3*(1+H2225*Overview!$F$38)</f>
        <v>64.572316441809576</v>
      </c>
      <c r="Y2225" s="61">
        <f>G2225^3*Overview!$F$42*(1+Overview!$F$38*H2225)+I2225*Overview!$F$39/Overview!$F$40</f>
        <v>5.9823910886387033</v>
      </c>
    </row>
    <row r="2226" spans="1:25">
      <c r="A2226" s="34">
        <v>2223</v>
      </c>
      <c r="B2226">
        <v>1</v>
      </c>
      <c r="C2226">
        <v>24</v>
      </c>
      <c r="D2226" s="149">
        <f t="shared" si="206"/>
        <v>178.09744310451387</v>
      </c>
      <c r="E2226" s="125">
        <f>B2226/(B2226+Overview!$F$22)</f>
        <v>0.58823529411764708</v>
      </c>
      <c r="F2226" s="118">
        <f>EXP(Overview!$F$21/Overview!$F$5-Overview!$F$21/('='!C2226+273.15))</f>
        <v>1.2060497570954571</v>
      </c>
      <c r="G2226" s="77">
        <f t="shared" si="207"/>
        <v>3.7173819496033063</v>
      </c>
      <c r="H2226" s="115">
        <f t="shared" si="208"/>
        <v>0.58823529411764708</v>
      </c>
      <c r="I2226" s="80">
        <f>IF((A2226-Overview!$F$43)/365=ROUND((A2226-Overview!$F$43)/365,0),I2225*0.05,I2225+U2225)</f>
        <v>4010.0516562802245</v>
      </c>
      <c r="J2226" s="70">
        <f>IF(D2226&lt;Overview!$F$16,1,'='!G2226/Overview!$F$26)</f>
        <v>160.92562552395265</v>
      </c>
      <c r="K2226" s="71">
        <f>IF(D2226&lt;Overview!$F$17,'='!G2226/Overview!$F$26,Overview!$F$33)</f>
        <v>9.1428571428571423</v>
      </c>
      <c r="L2226" s="72">
        <f t="shared" si="209"/>
        <v>9.1428571428571423</v>
      </c>
      <c r="M2226" s="81">
        <f>MIN(1,Overview!$F$44*F2226*(G2226-Overview!$F$25)^2+0.2)</f>
        <v>1</v>
      </c>
      <c r="N2226" s="48">
        <f>L2226*F2226*Overview!$F$8</f>
        <v>0.12482270400293095</v>
      </c>
      <c r="O2226" s="48">
        <f>F2226*Overview!$F$6</f>
        <v>2.3686817229354781E-3</v>
      </c>
      <c r="P2226" s="122">
        <f>N2226*(H2226/G2226-(1+Overview!$F$35/'='!G2226)/(Overview!$F$37*Overview!$F$33))/('='!H2226+Overview!$F$36)</f>
        <v>9.9225943208351564E-5</v>
      </c>
      <c r="Q2226" s="128">
        <f>(N2226/G2226-P2226)*H2226*Overview!$F$29*'='!G2226^3</f>
        <v>915.86602126072353</v>
      </c>
      <c r="R2226" s="57">
        <f t="shared" si="204"/>
        <v>0</v>
      </c>
      <c r="S2226" s="58">
        <f t="shared" si="205"/>
        <v>1.2295357673836296E-4</v>
      </c>
      <c r="T2226" s="58">
        <f>IF(D2226&lt;Overview!$F$18,(1-Overview!$F$9)*'='!Q2226-'='!D2226*'='!O2226,0)</f>
        <v>0</v>
      </c>
      <c r="U2226" s="54">
        <f>IF(D2226&gt;=Overview!$F$18,(1-Overview!$F$9)*'='!Q2226-Overview!$F$18*'='!O2226,0)</f>
        <v>77.612291478281819</v>
      </c>
      <c r="V2226" s="2"/>
      <c r="W2226" s="112">
        <f>G2226/Overview!$F$19</f>
        <v>5.4885308572321074</v>
      </c>
      <c r="X2226" s="60">
        <f>G2226^3*(1+H2226*Overview!$F$38)</f>
        <v>64.578736245737133</v>
      </c>
      <c r="Y2226" s="61">
        <f>G2226^3*Overview!$F$42*(1+Overview!$F$38*H2226)+I2226*Overview!$F$39/Overview!$F$40</f>
        <v>5.9863412340892452</v>
      </c>
    </row>
    <row r="2227" spans="1:25">
      <c r="A2227" s="34">
        <v>2224</v>
      </c>
      <c r="B2227">
        <v>1</v>
      </c>
      <c r="C2227">
        <v>24</v>
      </c>
      <c r="D2227" s="149">
        <f t="shared" si="206"/>
        <v>178.09744310451387</v>
      </c>
      <c r="E2227" s="125">
        <f>B2227/(B2227+Overview!$F$22)</f>
        <v>0.58823529411764708</v>
      </c>
      <c r="F2227" s="118">
        <f>EXP(Overview!$F$21/Overview!$F$5-Overview!$F$21/('='!C2227+273.15))</f>
        <v>1.2060497570954571</v>
      </c>
      <c r="G2227" s="77">
        <f t="shared" si="207"/>
        <v>3.7175049031800445</v>
      </c>
      <c r="H2227" s="115">
        <f t="shared" si="208"/>
        <v>0.58823529411764708</v>
      </c>
      <c r="I2227" s="80">
        <f>IF((A2227-Overview!$F$43)/365=ROUND((A2227-Overview!$F$43)/365,0),I2226*0.05,I2226+U2226)</f>
        <v>4087.6639477585063</v>
      </c>
      <c r="J2227" s="70">
        <f>IF(D2227&lt;Overview!$F$16,1,'='!G2227/Overview!$F$26)</f>
        <v>160.93094818961231</v>
      </c>
      <c r="K2227" s="71">
        <f>IF(D2227&lt;Overview!$F$17,'='!G2227/Overview!$F$26,Overview!$F$33)</f>
        <v>9.1428571428571423</v>
      </c>
      <c r="L2227" s="72">
        <f t="shared" si="209"/>
        <v>9.1428571428571423</v>
      </c>
      <c r="M2227" s="81">
        <f>MIN(1,Overview!$F$44*F2227*(G2227-Overview!$F$25)^2+0.2)</f>
        <v>1</v>
      </c>
      <c r="N2227" s="48">
        <f>L2227*F2227*Overview!$F$8</f>
        <v>0.12482270400293095</v>
      </c>
      <c r="O2227" s="48">
        <f>F2227*Overview!$F$6</f>
        <v>2.3686817229354781E-3</v>
      </c>
      <c r="P2227" s="122">
        <f>N2227*(H2227/G2227-(1+Overview!$F$35/'='!G2227)/(Overview!$F$37*Overview!$F$33))/('='!H2227+Overview!$F$36)</f>
        <v>9.9035179634725541E-5</v>
      </c>
      <c r="Q2227" s="128">
        <f>(N2227/G2227-P2227)*H2227*Overview!$F$29*'='!G2227^3</f>
        <v>915.9317367327651</v>
      </c>
      <c r="R2227" s="57">
        <f t="shared" si="204"/>
        <v>0</v>
      </c>
      <c r="S2227" s="58">
        <f t="shared" si="205"/>
        <v>1.2272125529313622E-4</v>
      </c>
      <c r="T2227" s="58">
        <f>IF(D2227&lt;Overview!$F$18,(1-Overview!$F$9)*'='!Q2227-'='!D2227*'='!O2227,0)</f>
        <v>0</v>
      </c>
      <c r="U2227" s="54">
        <f>IF(D2227&gt;=Overview!$F$18,(1-Overview!$F$9)*'='!Q2227-Overview!$F$18*'='!O2227,0)</f>
        <v>77.617890436499763</v>
      </c>
      <c r="V2227" s="2"/>
      <c r="W2227" s="112">
        <f>G2227/Overview!$F$19</f>
        <v>5.4887123921158194</v>
      </c>
      <c r="X2227" s="60">
        <f>G2227^3*(1+H2227*Overview!$F$38)</f>
        <v>64.585144343697479</v>
      </c>
      <c r="Y2227" s="61">
        <f>G2227^3*Overview!$F$42*(1+Overview!$F$38*H2227)+I2227*Overview!$F$39/Overview!$F$40</f>
        <v>5.9902905697535518</v>
      </c>
    </row>
    <row r="2228" spans="1:25">
      <c r="A2228" s="34">
        <v>2225</v>
      </c>
      <c r="B2228">
        <v>1</v>
      </c>
      <c r="C2228">
        <v>24</v>
      </c>
      <c r="D2228" s="149">
        <f t="shared" si="206"/>
        <v>178.09744310451387</v>
      </c>
      <c r="E2228" s="125">
        <f>B2228/(B2228+Overview!$F$22)</f>
        <v>0.58823529411764708</v>
      </c>
      <c r="F2228" s="118">
        <f>EXP(Overview!$F$21/Overview!$F$5-Overview!$F$21/('='!C2228+273.15))</f>
        <v>1.2060497570954571</v>
      </c>
      <c r="G2228" s="77">
        <f t="shared" si="207"/>
        <v>3.7176276244353375</v>
      </c>
      <c r="H2228" s="115">
        <f t="shared" si="208"/>
        <v>0.58823529411764708</v>
      </c>
      <c r="I2228" s="80">
        <f>IF((A2228-Overview!$F$43)/365=ROUND((A2228-Overview!$F$43)/365,0),I2227*0.05,I2227+U2227)</f>
        <v>4165.2818381950065</v>
      </c>
      <c r="J2228" s="70">
        <f>IF(D2228&lt;Overview!$F$16,1,'='!G2228/Overview!$F$26)</f>
        <v>160.93626079806657</v>
      </c>
      <c r="K2228" s="71">
        <f>IF(D2228&lt;Overview!$F$17,'='!G2228/Overview!$F$26,Overview!$F$33)</f>
        <v>9.1428571428571423</v>
      </c>
      <c r="L2228" s="72">
        <f t="shared" si="209"/>
        <v>9.1428571428571423</v>
      </c>
      <c r="M2228" s="81">
        <f>MIN(1,Overview!$F$44*F2228*(G2228-Overview!$F$25)^2+0.2)</f>
        <v>1</v>
      </c>
      <c r="N2228" s="48">
        <f>L2228*F2228*Overview!$F$8</f>
        <v>0.12482270400293095</v>
      </c>
      <c r="O2228" s="48">
        <f>F2228*Overview!$F$6</f>
        <v>2.3686817229354781E-3</v>
      </c>
      <c r="P2228" s="122">
        <f>N2228*(H2228/G2228-(1+Overview!$F$35/'='!G2228)/(Overview!$F$37*Overview!$F$33))/('='!H2228+Overview!$F$36)</f>
        <v>9.8844789092454157E-5</v>
      </c>
      <c r="Q2228" s="128">
        <f>(N2228/G2228-P2228)*H2228*Overview!$F$29*'='!G2228^3</f>
        <v>915.99733070995137</v>
      </c>
      <c r="R2228" s="57">
        <f t="shared" si="204"/>
        <v>0</v>
      </c>
      <c r="S2228" s="58">
        <f t="shared" si="205"/>
        <v>1.2248937282053075E-4</v>
      </c>
      <c r="T2228" s="58">
        <f>IF(D2228&lt;Overview!$F$18,(1-Overview!$F$9)*'='!Q2228-'='!D2228*'='!O2228,0)</f>
        <v>0</v>
      </c>
      <c r="U2228" s="54">
        <f>IF(D2228&gt;=Overview!$F$18,(1-Overview!$F$9)*'='!Q2228-Overview!$F$18*'='!O2228,0)</f>
        <v>77.623479043356042</v>
      </c>
      <c r="V2228" s="2"/>
      <c r="W2228" s="112">
        <f>G2228/Overview!$F$19</f>
        <v>5.488893583988391</v>
      </c>
      <c r="X2228" s="60">
        <f>G2228^3*(1+H2228*Overview!$F$38)</f>
        <v>64.591540756221264</v>
      </c>
      <c r="Y2228" s="61">
        <f>G2228^3*Overview!$F$42*(1+Overview!$F$38*H2228)+I2228*Overview!$F$39/Overview!$F$40</f>
        <v>5.9942390970287507</v>
      </c>
    </row>
    <row r="2229" spans="1:25">
      <c r="A2229" s="34">
        <v>2226</v>
      </c>
      <c r="B2229">
        <v>1</v>
      </c>
      <c r="C2229">
        <v>24</v>
      </c>
      <c r="D2229" s="149">
        <f t="shared" si="206"/>
        <v>178.09744310451387</v>
      </c>
      <c r="E2229" s="125">
        <f>B2229/(B2229+Overview!$F$22)</f>
        <v>0.58823529411764708</v>
      </c>
      <c r="F2229" s="118">
        <f>EXP(Overview!$F$21/Overview!$F$5-Overview!$F$21/('='!C2229+273.15))</f>
        <v>1.2060497570954571</v>
      </c>
      <c r="G2229" s="77">
        <f t="shared" si="207"/>
        <v>3.7177501138081581</v>
      </c>
      <c r="H2229" s="115">
        <f t="shared" si="208"/>
        <v>0.58823529411764708</v>
      </c>
      <c r="I2229" s="80">
        <f>IF((A2229-Overview!$F$43)/365=ROUND((A2229-Overview!$F$43)/365,0),I2228*0.05,I2228+U2228)</f>
        <v>4242.9053172383628</v>
      </c>
      <c r="J2229" s="70">
        <f>IF(D2229&lt;Overview!$F$16,1,'='!G2229/Overview!$F$26)</f>
        <v>160.94156336831853</v>
      </c>
      <c r="K2229" s="71">
        <f>IF(D2229&lt;Overview!$F$17,'='!G2229/Overview!$F$26,Overview!$F$33)</f>
        <v>9.1428571428571423</v>
      </c>
      <c r="L2229" s="72">
        <f t="shared" si="209"/>
        <v>9.1428571428571423</v>
      </c>
      <c r="M2229" s="81">
        <f>MIN(1,Overview!$F$44*F2229*(G2229-Overview!$F$25)^2+0.2)</f>
        <v>1</v>
      </c>
      <c r="N2229" s="48">
        <f>L2229*F2229*Overview!$F$8</f>
        <v>0.12482270400293095</v>
      </c>
      <c r="O2229" s="48">
        <f>F2229*Overview!$F$6</f>
        <v>2.3686817229354781E-3</v>
      </c>
      <c r="P2229" s="122">
        <f>N2229*(H2229/G2229-(1+Overview!$F$35/'='!G2229)/(Overview!$F$37*Overview!$F$33))/('='!H2229+Overview!$F$36)</f>
        <v>9.8654770827945806E-5</v>
      </c>
      <c r="Q2229" s="128">
        <f>(N2229/G2229-P2229)*H2229*Overview!$F$29*'='!G2229^3</f>
        <v>916.0628034117816</v>
      </c>
      <c r="R2229" s="57">
        <f t="shared" si="204"/>
        <v>0</v>
      </c>
      <c r="S2229" s="58">
        <f t="shared" si="205"/>
        <v>1.2225792849110441E-4</v>
      </c>
      <c r="T2229" s="58">
        <f>IF(D2229&lt;Overview!$F$18,(1-Overview!$F$9)*'='!Q2229-'='!D2229*'='!O2229,0)</f>
        <v>0</v>
      </c>
      <c r="U2229" s="54">
        <f>IF(D2229&gt;=Overview!$F$18,(1-Overview!$F$9)*'='!Q2229-Overview!$F$18*'='!O2229,0)</f>
        <v>77.629057317551968</v>
      </c>
      <c r="V2229" s="2"/>
      <c r="W2229" s="112">
        <f>G2229/Overview!$F$19</f>
        <v>5.4890744334979447</v>
      </c>
      <c r="X2229" s="60">
        <f>G2229^3*(1+H2229*Overview!$F$38)</f>
        <v>64.597925503806195</v>
      </c>
      <c r="Y2229" s="61">
        <f>G2229^3*Overview!$F$42*(1+Overview!$F$38*H2229)+I2229*Overview!$F$39/Overview!$F$40</f>
        <v>5.9981868173098238</v>
      </c>
    </row>
    <row r="2230" spans="1:25">
      <c r="A2230" s="34">
        <v>2227</v>
      </c>
      <c r="B2230">
        <v>1</v>
      </c>
      <c r="C2230">
        <v>24</v>
      </c>
      <c r="D2230" s="149">
        <f t="shared" si="206"/>
        <v>178.09744310451387</v>
      </c>
      <c r="E2230" s="125">
        <f>B2230/(B2230+Overview!$F$22)</f>
        <v>0.58823529411764708</v>
      </c>
      <c r="F2230" s="118">
        <f>EXP(Overview!$F$21/Overview!$F$5-Overview!$F$21/('='!C2230+273.15))</f>
        <v>1.2060497570954571</v>
      </c>
      <c r="G2230" s="77">
        <f t="shared" si="207"/>
        <v>3.7178723717366493</v>
      </c>
      <c r="H2230" s="115">
        <f t="shared" si="208"/>
        <v>0.58823529411764708</v>
      </c>
      <c r="I2230" s="80">
        <f>IF((A2230-Overview!$F$43)/365=ROUND((A2230-Overview!$F$43)/365,0),I2229*0.05,I2229+U2229)</f>
        <v>4320.5343745559148</v>
      </c>
      <c r="J2230" s="70">
        <f>IF(D2230&lt;Overview!$F$16,1,'='!G2230/Overview!$F$26)</f>
        <v>160.94685591933546</v>
      </c>
      <c r="K2230" s="71">
        <f>IF(D2230&lt;Overview!$F$17,'='!G2230/Overview!$F$26,Overview!$F$33)</f>
        <v>9.1428571428571423</v>
      </c>
      <c r="L2230" s="72">
        <f t="shared" si="209"/>
        <v>9.1428571428571423</v>
      </c>
      <c r="M2230" s="81">
        <f>MIN(1,Overview!$F$44*F2230*(G2230-Overview!$F$25)^2+0.2)</f>
        <v>1</v>
      </c>
      <c r="N2230" s="48">
        <f>L2230*F2230*Overview!$F$8</f>
        <v>0.12482270400293095</v>
      </c>
      <c r="O2230" s="48">
        <f>F2230*Overview!$F$6</f>
        <v>2.3686817229354781E-3</v>
      </c>
      <c r="P2230" s="122">
        <f>N2230*(H2230/G2230-(1+Overview!$F$35/'='!G2230)/(Overview!$F$37*Overview!$F$33))/('='!H2230+Overview!$F$36)</f>
        <v>9.8465124089226511E-5</v>
      </c>
      <c r="Q2230" s="128">
        <f>(N2230/G2230-P2230)*H2230*Overview!$F$29*'='!G2230^3</f>
        <v>916.12815505737922</v>
      </c>
      <c r="R2230" s="57">
        <f t="shared" si="204"/>
        <v>0</v>
      </c>
      <c r="S2230" s="58">
        <f t="shared" si="205"/>
        <v>1.2202692147698535E-4</v>
      </c>
      <c r="T2230" s="58">
        <f>IF(D2230&lt;Overview!$F$18,(1-Overview!$F$9)*'='!Q2230-'='!D2230*'='!O2230,0)</f>
        <v>0</v>
      </c>
      <c r="U2230" s="54">
        <f>IF(D2230&gt;=Overview!$F$18,(1-Overview!$F$9)*'='!Q2230-Overview!$F$18*'='!O2230,0)</f>
        <v>77.634625277756882</v>
      </c>
      <c r="V2230" s="2"/>
      <c r="W2230" s="112">
        <f>G2230/Overview!$F$19</f>
        <v>5.4892549412913763</v>
      </c>
      <c r="X2230" s="60">
        <f>G2230^3*(1+H2230*Overview!$F$38)</f>
        <v>64.604298606917155</v>
      </c>
      <c r="Y2230" s="61">
        <f>G2230^3*Overview!$F$42*(1+Overview!$F$38*H2230)+I2230*Overview!$F$39/Overview!$F$40</f>
        <v>6.0021337319896091</v>
      </c>
    </row>
    <row r="2231" spans="1:25">
      <c r="A2231" s="34">
        <v>2228</v>
      </c>
      <c r="B2231">
        <v>1</v>
      </c>
      <c r="C2231">
        <v>24</v>
      </c>
      <c r="D2231" s="149">
        <f t="shared" si="206"/>
        <v>178.09744310451387</v>
      </c>
      <c r="E2231" s="125">
        <f>B2231/(B2231+Overview!$F$22)</f>
        <v>0.58823529411764708</v>
      </c>
      <c r="F2231" s="118">
        <f>EXP(Overview!$F$21/Overview!$F$5-Overview!$F$21/('='!C2231+273.15))</f>
        <v>1.2060497570954571</v>
      </c>
      <c r="G2231" s="77">
        <f t="shared" si="207"/>
        <v>3.7179943986581261</v>
      </c>
      <c r="H2231" s="115">
        <f t="shared" si="208"/>
        <v>0.58823529411764708</v>
      </c>
      <c r="I2231" s="80">
        <f>IF((A2231-Overview!$F$43)/365=ROUND((A2231-Overview!$F$43)/365,0),I2230*0.05,I2230+U2230)</f>
        <v>4398.1689998336715</v>
      </c>
      <c r="J2231" s="70">
        <f>IF(D2231&lt;Overview!$F$16,1,'='!G2231/Overview!$F$26)</f>
        <v>160.95213847004877</v>
      </c>
      <c r="K2231" s="71">
        <f>IF(D2231&lt;Overview!$F$17,'='!G2231/Overview!$F$26,Overview!$F$33)</f>
        <v>9.1428571428571423</v>
      </c>
      <c r="L2231" s="72">
        <f t="shared" si="209"/>
        <v>9.1428571428571423</v>
      </c>
      <c r="M2231" s="81">
        <f>MIN(1,Overview!$F$44*F2231*(G2231-Overview!$F$25)^2+0.2)</f>
        <v>1</v>
      </c>
      <c r="N2231" s="48">
        <f>L2231*F2231*Overview!$F$8</f>
        <v>0.12482270400293095</v>
      </c>
      <c r="O2231" s="48">
        <f>F2231*Overview!$F$6</f>
        <v>2.3686817229354781E-3</v>
      </c>
      <c r="P2231" s="122">
        <f>N2231*(H2231/G2231-(1+Overview!$F$35/'='!G2231)/(Overview!$F$37*Overview!$F$33))/('='!H2231+Overview!$F$36)</f>
        <v>9.8275848125931874E-5</v>
      </c>
      <c r="Q2231" s="128">
        <f>(N2231/G2231-P2231)*H2231*Overview!$F$29*'='!G2231^3</f>
        <v>916.19338586548974</v>
      </c>
      <c r="R2231" s="57">
        <f t="shared" si="204"/>
        <v>0</v>
      </c>
      <c r="S2231" s="58">
        <f t="shared" si="205"/>
        <v>1.217963509518638E-4</v>
      </c>
      <c r="T2231" s="58">
        <f>IF(D2231&lt;Overview!$F$18,(1-Overview!$F$9)*'='!Q2231-'='!D2231*'='!O2231,0)</f>
        <v>0</v>
      </c>
      <c r="U2231" s="54">
        <f>IF(D2231&gt;=Overview!$F$18,(1-Overview!$F$9)*'='!Q2231-Overview!$F$18*'='!O2231,0)</f>
        <v>77.640182942607908</v>
      </c>
      <c r="V2231" s="2"/>
      <c r="W2231" s="112">
        <f>G2231/Overview!$F$19</f>
        <v>5.4894351080143604</v>
      </c>
      <c r="X2231" s="60">
        <f>G2231^3*(1+H2231*Overview!$F$38)</f>
        <v>64.610660085986211</v>
      </c>
      <c r="Y2231" s="61">
        <f>G2231^3*Overview!$F$42*(1+Overview!$F$38*H2231)+I2231*Overview!$F$39/Overview!$F$40</f>
        <v>6.0060798424588038</v>
      </c>
    </row>
    <row r="2232" spans="1:25">
      <c r="A2232" s="34">
        <v>2229</v>
      </c>
      <c r="B2232">
        <v>1</v>
      </c>
      <c r="C2232">
        <v>24</v>
      </c>
      <c r="D2232" s="149">
        <f t="shared" si="206"/>
        <v>178.09744310451387</v>
      </c>
      <c r="E2232" s="125">
        <f>B2232/(B2232+Overview!$F$22)</f>
        <v>0.58823529411764708</v>
      </c>
      <c r="F2232" s="118">
        <f>EXP(Overview!$F$21/Overview!$F$5-Overview!$F$21/('='!C2232+273.15))</f>
        <v>1.2060497570954571</v>
      </c>
      <c r="G2232" s="77">
        <f t="shared" si="207"/>
        <v>3.718116195009078</v>
      </c>
      <c r="H2232" s="115">
        <f t="shared" si="208"/>
        <v>0.58823529411764708</v>
      </c>
      <c r="I2232" s="80">
        <f>IF((A2232-Overview!$F$43)/365=ROUND((A2232-Overview!$F$43)/365,0),I2231*0.05,I2231+U2231)</f>
        <v>4475.8091827762792</v>
      </c>
      <c r="J2232" s="70">
        <f>IF(D2232&lt;Overview!$F$16,1,'='!G2232/Overview!$F$26)</f>
        <v>160.95741103935404</v>
      </c>
      <c r="K2232" s="71">
        <f>IF(D2232&lt;Overview!$F$17,'='!G2232/Overview!$F$26,Overview!$F$33)</f>
        <v>9.1428571428571423</v>
      </c>
      <c r="L2232" s="72">
        <f t="shared" si="209"/>
        <v>9.1428571428571423</v>
      </c>
      <c r="M2232" s="81">
        <f>MIN(1,Overview!$F$44*F2232*(G2232-Overview!$F$25)^2+0.2)</f>
        <v>1</v>
      </c>
      <c r="N2232" s="48">
        <f>L2232*F2232*Overview!$F$8</f>
        <v>0.12482270400293095</v>
      </c>
      <c r="O2232" s="48">
        <f>F2232*Overview!$F$6</f>
        <v>2.3686817229354781E-3</v>
      </c>
      <c r="P2232" s="122">
        <f>N2232*(H2232/G2232-(1+Overview!$F$35/'='!G2232)/(Overview!$F$37*Overview!$F$33))/('='!H2232+Overview!$F$36)</f>
        <v>9.8086942189305073E-5</v>
      </c>
      <c r="Q2232" s="128">
        <f>(N2232/G2232-P2232)*H2232*Overview!$F$29*'='!G2232^3</f>
        <v>916.25849605448445</v>
      </c>
      <c r="R2232" s="57">
        <f t="shared" si="204"/>
        <v>0</v>
      </c>
      <c r="S2232" s="58">
        <f t="shared" si="205"/>
        <v>1.2156621609099145E-4</v>
      </c>
      <c r="T2232" s="58">
        <f>IF(D2232&lt;Overview!$F$18,(1-Overview!$F$9)*'='!Q2232-'='!D2232*'='!O2232,0)</f>
        <v>0</v>
      </c>
      <c r="U2232" s="54">
        <f>IF(D2232&gt;=Overview!$F$18,(1-Overview!$F$9)*'='!Q2232-Overview!$F$18*'='!O2232,0)</f>
        <v>77.645730330710251</v>
      </c>
      <c r="V2232" s="2"/>
      <c r="W2232" s="112">
        <f>G2232/Overview!$F$19</f>
        <v>5.4896149343113505</v>
      </c>
      <c r="X2232" s="60">
        <f>G2232^3*(1+H2232*Overview!$F$38)</f>
        <v>64.617009961412734</v>
      </c>
      <c r="Y2232" s="61">
        <f>G2232^3*Overview!$F$42*(1+Overview!$F$38*H2232)+I2232*Overview!$F$39/Overview!$F$40</f>
        <v>6.0100251501059692</v>
      </c>
    </row>
    <row r="2233" spans="1:25">
      <c r="A2233" s="34">
        <v>2230</v>
      </c>
      <c r="B2233">
        <v>1</v>
      </c>
      <c r="C2233">
        <v>24</v>
      </c>
      <c r="D2233" s="149">
        <f t="shared" si="206"/>
        <v>178.09744310451387</v>
      </c>
      <c r="E2233" s="125">
        <f>B2233/(B2233+Overview!$F$22)</f>
        <v>0.58823529411764708</v>
      </c>
      <c r="F2233" s="118">
        <f>EXP(Overview!$F$21/Overview!$F$5-Overview!$F$21/('='!C2233+273.15))</f>
        <v>1.2060497570954571</v>
      </c>
      <c r="G2233" s="77">
        <f t="shared" si="207"/>
        <v>3.7182377612251689</v>
      </c>
      <c r="H2233" s="115">
        <f t="shared" si="208"/>
        <v>0.58823529411764708</v>
      </c>
      <c r="I2233" s="80">
        <f>IF((A2233-Overview!$F$43)/365=ROUND((A2233-Overview!$F$43)/365,0),I2232*0.05,I2232+U2232)</f>
        <v>4553.4549131069898</v>
      </c>
      <c r="J2233" s="70">
        <f>IF(D2233&lt;Overview!$F$16,1,'='!G2233/Overview!$F$26)</f>
        <v>160.96267364611123</v>
      </c>
      <c r="K2233" s="71">
        <f>IF(D2233&lt;Overview!$F$17,'='!G2233/Overview!$F$26,Overview!$F$33)</f>
        <v>9.1428571428571423</v>
      </c>
      <c r="L2233" s="72">
        <f t="shared" si="209"/>
        <v>9.1428571428571423</v>
      </c>
      <c r="M2233" s="81">
        <f>MIN(1,Overview!$F$44*F2233*(G2233-Overview!$F$25)^2+0.2)</f>
        <v>1</v>
      </c>
      <c r="N2233" s="48">
        <f>L2233*F2233*Overview!$F$8</f>
        <v>0.12482270400293095</v>
      </c>
      <c r="O2233" s="48">
        <f>F2233*Overview!$F$6</f>
        <v>2.3686817229354781E-3</v>
      </c>
      <c r="P2233" s="122">
        <f>N2233*(H2233/G2233-(1+Overview!$F$35/'='!G2233)/(Overview!$F$37*Overview!$F$33))/('='!H2233+Overview!$F$36)</f>
        <v>9.7898405532191802E-5</v>
      </c>
      <c r="Q2233" s="128">
        <f>(N2233/G2233-P2233)*H2233*Overview!$F$29*'='!G2233^3</f>
        <v>916.32348584235854</v>
      </c>
      <c r="R2233" s="57">
        <f t="shared" si="204"/>
        <v>0</v>
      </c>
      <c r="S2233" s="58">
        <f t="shared" si="205"/>
        <v>1.2133651607117685E-4</v>
      </c>
      <c r="T2233" s="58">
        <f>IF(D2233&lt;Overview!$F$18,(1-Overview!$F$9)*'='!Q2233-'='!D2233*'='!O2233,0)</f>
        <v>0</v>
      </c>
      <c r="U2233" s="54">
        <f>IF(D2233&gt;=Overview!$F$18,(1-Overview!$F$9)*'='!Q2233-Overview!$F$18*'='!O2233,0)</f>
        <v>77.651267460637129</v>
      </c>
      <c r="V2233" s="2"/>
      <c r="W2233" s="112">
        <f>G2233/Overview!$F$19</f>
        <v>5.4897944208255849</v>
      </c>
      <c r="X2233" s="60">
        <f>G2233^3*(1+H2233*Overview!$F$38)</f>
        <v>64.623348253563307</v>
      </c>
      <c r="Y2233" s="61">
        <f>G2233^3*Overview!$F$42*(1+Overview!$F$38*H2233)+I2233*Overview!$F$39/Overview!$F$40</f>
        <v>6.0139696563175287</v>
      </c>
    </row>
    <row r="2234" spans="1:25">
      <c r="A2234" s="34">
        <v>2231</v>
      </c>
      <c r="B2234">
        <v>1</v>
      </c>
      <c r="C2234">
        <v>24</v>
      </c>
      <c r="D2234" s="149">
        <f t="shared" si="206"/>
        <v>178.09744310451387</v>
      </c>
      <c r="E2234" s="125">
        <f>B2234/(B2234+Overview!$F$22)</f>
        <v>0.58823529411764708</v>
      </c>
      <c r="F2234" s="118">
        <f>EXP(Overview!$F$21/Overview!$F$5-Overview!$F$21/('='!C2234+273.15))</f>
        <v>1.2060497570954571</v>
      </c>
      <c r="G2234" s="77">
        <f t="shared" si="207"/>
        <v>3.71835909774124</v>
      </c>
      <c r="H2234" s="115">
        <f t="shared" si="208"/>
        <v>0.58823529411764708</v>
      </c>
      <c r="I2234" s="80">
        <f>IF((A2234-Overview!$F$43)/365=ROUND((A2234-Overview!$F$43)/365,0),I2233*0.05,I2233+U2233)</f>
        <v>4631.1061805676272</v>
      </c>
      <c r="J2234" s="70">
        <f>IF(D2234&lt;Overview!$F$16,1,'='!G2234/Overview!$F$26)</f>
        <v>160.96792630914459</v>
      </c>
      <c r="K2234" s="71">
        <f>IF(D2234&lt;Overview!$F$17,'='!G2234/Overview!$F$26,Overview!$F$33)</f>
        <v>9.1428571428571423</v>
      </c>
      <c r="L2234" s="72">
        <f t="shared" si="209"/>
        <v>9.1428571428571423</v>
      </c>
      <c r="M2234" s="81">
        <f>MIN(1,Overview!$F$44*F2234*(G2234-Overview!$F$25)^2+0.2)</f>
        <v>1</v>
      </c>
      <c r="N2234" s="48">
        <f>L2234*F2234*Overview!$F$8</f>
        <v>0.12482270400293095</v>
      </c>
      <c r="O2234" s="48">
        <f>F2234*Overview!$F$6</f>
        <v>2.3686817229354781E-3</v>
      </c>
      <c r="P2234" s="122">
        <f>N2234*(H2234/G2234-(1+Overview!$F$35/'='!G2234)/(Overview!$F$37*Overview!$F$33))/('='!H2234+Overview!$F$36)</f>
        <v>9.7710237409039176E-5</v>
      </c>
      <c r="Q2234" s="128">
        <f>(N2234/G2234-P2234)*H2234*Overview!$F$29*'='!G2234^3</f>
        <v>916.38835544673282</v>
      </c>
      <c r="R2234" s="57">
        <f t="shared" si="204"/>
        <v>0</v>
      </c>
      <c r="S2234" s="58">
        <f t="shared" si="205"/>
        <v>1.2110725007078575E-4</v>
      </c>
      <c r="T2234" s="58">
        <f>IF(D2234&lt;Overview!$F$18,(1-Overview!$F$9)*'='!Q2234-'='!D2234*'='!O2234,0)</f>
        <v>0</v>
      </c>
      <c r="U2234" s="54">
        <f>IF(D2234&gt;=Overview!$F$18,(1-Overview!$F$9)*'='!Q2234-Overview!$F$18*'='!O2234,0)</f>
        <v>77.656794350929815</v>
      </c>
      <c r="V2234" s="2"/>
      <c r="W2234" s="112">
        <f>G2234/Overview!$F$19</f>
        <v>5.4899735681990842</v>
      </c>
      <c r="X2234" s="60">
        <f>G2234^3*(1+H2234*Overview!$F$38)</f>
        <v>64.629674982771888</v>
      </c>
      <c r="Y2234" s="61">
        <f>G2234^3*Overview!$F$42*(1+Overview!$F$38*H2234)+I2234*Overview!$F$39/Overview!$F$40</f>
        <v>6.0179133624777714</v>
      </c>
    </row>
    <row r="2235" spans="1:25">
      <c r="A2235" s="34">
        <v>2232</v>
      </c>
      <c r="B2235">
        <v>1</v>
      </c>
      <c r="C2235">
        <v>24</v>
      </c>
      <c r="D2235" s="149">
        <f t="shared" si="206"/>
        <v>178.09744310451387</v>
      </c>
      <c r="E2235" s="125">
        <f>B2235/(B2235+Overview!$F$22)</f>
        <v>0.58823529411764708</v>
      </c>
      <c r="F2235" s="118">
        <f>EXP(Overview!$F$21/Overview!$F$5-Overview!$F$21/('='!C2235+273.15))</f>
        <v>1.2060497570954571</v>
      </c>
      <c r="G2235" s="77">
        <f t="shared" si="207"/>
        <v>3.7184802049913106</v>
      </c>
      <c r="H2235" s="115">
        <f t="shared" si="208"/>
        <v>0.58823529411764708</v>
      </c>
      <c r="I2235" s="80">
        <f>IF((A2235-Overview!$F$43)/365=ROUND((A2235-Overview!$F$43)/365,0),I2234*0.05,I2234+U2234)</f>
        <v>4708.7629749185571</v>
      </c>
      <c r="J2235" s="70">
        <f>IF(D2235&lt;Overview!$F$16,1,'='!G2235/Overview!$F$26)</f>
        <v>160.97316904724289</v>
      </c>
      <c r="K2235" s="71">
        <f>IF(D2235&lt;Overview!$F$17,'='!G2235/Overview!$F$26,Overview!$F$33)</f>
        <v>9.1428571428571423</v>
      </c>
      <c r="L2235" s="72">
        <f t="shared" si="209"/>
        <v>9.1428571428571423</v>
      </c>
      <c r="M2235" s="81">
        <f>MIN(1,Overview!$F$44*F2235*(G2235-Overview!$F$25)^2+0.2)</f>
        <v>1</v>
      </c>
      <c r="N2235" s="48">
        <f>L2235*F2235*Overview!$F$8</f>
        <v>0.12482270400293095</v>
      </c>
      <c r="O2235" s="48">
        <f>F2235*Overview!$F$6</f>
        <v>2.3686817229354781E-3</v>
      </c>
      <c r="P2235" s="122">
        <f>N2235*(H2235/G2235-(1+Overview!$F$35/'='!G2235)/(Overview!$F$37*Overview!$F$33))/('='!H2235+Overview!$F$36)</f>
        <v>9.7522437075891802E-5</v>
      </c>
      <c r="Q2235" s="128">
        <f>(N2235/G2235-P2235)*H2235*Overview!$F$29*'='!G2235^3</f>
        <v>916.45310508485363</v>
      </c>
      <c r="R2235" s="57">
        <f t="shared" si="204"/>
        <v>0</v>
      </c>
      <c r="S2235" s="58">
        <f t="shared" si="205"/>
        <v>1.2087841726973812E-4</v>
      </c>
      <c r="T2235" s="58">
        <f>IF(D2235&lt;Overview!$F$18,(1-Overview!$F$9)*'='!Q2235-'='!D2235*'='!O2235,0)</f>
        <v>0</v>
      </c>
      <c r="U2235" s="54">
        <f>IF(D2235&gt;=Overview!$F$18,(1-Overview!$F$9)*'='!Q2235-Overview!$F$18*'='!O2235,0)</f>
        <v>77.662311020097704</v>
      </c>
      <c r="V2235" s="2"/>
      <c r="W2235" s="112">
        <f>G2235/Overview!$F$19</f>
        <v>5.4901523770726568</v>
      </c>
      <c r="X2235" s="60">
        <f>G2235^3*(1+H2235*Overview!$F$38)</f>
        <v>64.635990169339777</v>
      </c>
      <c r="Y2235" s="61">
        <f>G2235^3*Overview!$F$42*(1+Overview!$F$38*H2235)+I2235*Overview!$F$39/Overview!$F$40</f>
        <v>6.0218562699688576</v>
      </c>
    </row>
    <row r="2236" spans="1:25">
      <c r="A2236" s="34">
        <v>2233</v>
      </c>
      <c r="B2236">
        <v>1</v>
      </c>
      <c r="C2236">
        <v>24</v>
      </c>
      <c r="D2236" s="149">
        <f t="shared" si="206"/>
        <v>178.09744310451387</v>
      </c>
      <c r="E2236" s="125">
        <f>B2236/(B2236+Overview!$F$22)</f>
        <v>0.58823529411764708</v>
      </c>
      <c r="F2236" s="118">
        <f>EXP(Overview!$F$21/Overview!$F$5-Overview!$F$21/('='!C2236+273.15))</f>
        <v>1.2060497570954571</v>
      </c>
      <c r="G2236" s="77">
        <f t="shared" si="207"/>
        <v>3.7186010834085805</v>
      </c>
      <c r="H2236" s="115">
        <f t="shared" si="208"/>
        <v>0.58823529411764708</v>
      </c>
      <c r="I2236" s="80">
        <f>IF((A2236-Overview!$F$43)/365=ROUND((A2236-Overview!$F$43)/365,0),I2235*0.05,I2235+U2235)</f>
        <v>4786.4252859386552</v>
      </c>
      <c r="J2236" s="70">
        <f>IF(D2236&lt;Overview!$F$16,1,'='!G2236/Overview!$F$26)</f>
        <v>160.97840187915935</v>
      </c>
      <c r="K2236" s="71">
        <f>IF(D2236&lt;Overview!$F$17,'='!G2236/Overview!$F$26,Overview!$F$33)</f>
        <v>9.1428571428571423</v>
      </c>
      <c r="L2236" s="72">
        <f t="shared" si="209"/>
        <v>9.1428571428571423</v>
      </c>
      <c r="M2236" s="81">
        <f>MIN(1,Overview!$F$44*F2236*(G2236-Overview!$F$25)^2+0.2)</f>
        <v>1</v>
      </c>
      <c r="N2236" s="48">
        <f>L2236*F2236*Overview!$F$8</f>
        <v>0.12482270400293095</v>
      </c>
      <c r="O2236" s="48">
        <f>F2236*Overview!$F$6</f>
        <v>2.3686817229354781E-3</v>
      </c>
      <c r="P2236" s="122">
        <f>N2236*(H2236/G2236-(1+Overview!$F$35/'='!G2236)/(Overview!$F$37*Overview!$F$33))/('='!H2236+Overview!$F$36)</f>
        <v>9.7335003790383605E-5</v>
      </c>
      <c r="Q2236" s="128">
        <f>(N2236/G2236-P2236)*H2236*Overview!$F$29*'='!G2236^3</f>
        <v>916.51773497359477</v>
      </c>
      <c r="R2236" s="57">
        <f t="shared" si="204"/>
        <v>0</v>
      </c>
      <c r="S2236" s="58">
        <f t="shared" si="205"/>
        <v>1.2065001684949958E-4</v>
      </c>
      <c r="T2236" s="58">
        <f>IF(D2236&lt;Overview!$F$18,(1-Overview!$F$9)*'='!Q2236-'='!D2236*'='!O2236,0)</f>
        <v>0</v>
      </c>
      <c r="U2236" s="54">
        <f>IF(D2236&gt;=Overview!$F$18,(1-Overview!$F$9)*'='!Q2236-Overview!$F$18*'='!O2236,0)</f>
        <v>77.667817486618446</v>
      </c>
      <c r="V2236" s="2"/>
      <c r="W2236" s="112">
        <f>G2236/Overview!$F$19</f>
        <v>5.4903308480859003</v>
      </c>
      <c r="X2236" s="60">
        <f>G2236^3*(1+H2236*Overview!$F$38)</f>
        <v>64.642293833535703</v>
      </c>
      <c r="Y2236" s="61">
        <f>G2236^3*Overview!$F$42*(1+Overview!$F$38*H2236)+I2236*Overview!$F$39/Overview!$F$40</f>
        <v>6.0257983801708201</v>
      </c>
    </row>
    <row r="2237" spans="1:25">
      <c r="A2237" s="34">
        <v>2234</v>
      </c>
      <c r="B2237">
        <v>1</v>
      </c>
      <c r="C2237">
        <v>24</v>
      </c>
      <c r="D2237" s="149">
        <f t="shared" si="206"/>
        <v>178.09744310451387</v>
      </c>
      <c r="E2237" s="125">
        <f>B2237/(B2237+Overview!$F$22)</f>
        <v>0.58823529411764708</v>
      </c>
      <c r="F2237" s="118">
        <f>EXP(Overview!$F$21/Overview!$F$5-Overview!$F$21/('='!C2237+273.15))</f>
        <v>1.2060497570954571</v>
      </c>
      <c r="G2237" s="77">
        <f t="shared" si="207"/>
        <v>3.7187217334254301</v>
      </c>
      <c r="H2237" s="115">
        <f t="shared" si="208"/>
        <v>0.58823529411764708</v>
      </c>
      <c r="I2237" s="80">
        <f>IF((A2237-Overview!$F$43)/365=ROUND((A2237-Overview!$F$43)/365,0),I2236*0.05,I2236+U2236)</f>
        <v>4864.0931034252735</v>
      </c>
      <c r="J2237" s="70">
        <f>IF(D2237&lt;Overview!$F$16,1,'='!G2237/Overview!$F$26)</f>
        <v>160.98362482361171</v>
      </c>
      <c r="K2237" s="71">
        <f>IF(D2237&lt;Overview!$F$17,'='!G2237/Overview!$F$26,Overview!$F$33)</f>
        <v>9.1428571428571423</v>
      </c>
      <c r="L2237" s="72">
        <f t="shared" si="209"/>
        <v>9.1428571428571423</v>
      </c>
      <c r="M2237" s="81">
        <f>MIN(1,Overview!$F$44*F2237*(G2237-Overview!$F$25)^2+0.2)</f>
        <v>1</v>
      </c>
      <c r="N2237" s="48">
        <f>L2237*F2237*Overview!$F$8</f>
        <v>0.12482270400293095</v>
      </c>
      <c r="O2237" s="48">
        <f>F2237*Overview!$F$6</f>
        <v>2.3686817229354781E-3</v>
      </c>
      <c r="P2237" s="122">
        <f>N2237*(H2237/G2237-(1+Overview!$F$35/'='!G2237)/(Overview!$F$37*Overview!$F$33))/('='!H2237+Overview!$F$36)</f>
        <v>9.7147936811738884E-5</v>
      </c>
      <c r="Q2237" s="128">
        <f>(N2237/G2237-P2237)*H2237*Overview!$F$29*'='!G2237^3</f>
        <v>916.58224532945587</v>
      </c>
      <c r="R2237" s="57">
        <f t="shared" si="204"/>
        <v>0</v>
      </c>
      <c r="S2237" s="58">
        <f t="shared" si="205"/>
        <v>1.2042204799308458E-4</v>
      </c>
      <c r="T2237" s="58">
        <f>IF(D2237&lt;Overview!$F$18,(1-Overview!$F$9)*'='!Q2237-'='!D2237*'='!O2237,0)</f>
        <v>0</v>
      </c>
      <c r="U2237" s="54">
        <f>IF(D2237&gt;=Overview!$F$18,(1-Overview!$F$9)*'='!Q2237-Overview!$F$18*'='!O2237,0)</f>
        <v>77.673313768937817</v>
      </c>
      <c r="V2237" s="2"/>
      <c r="W2237" s="112">
        <f>G2237/Overview!$F$19</f>
        <v>5.4905089818772037</v>
      </c>
      <c r="X2237" s="60">
        <f>G2237^3*(1+H2237*Overview!$F$38)</f>
        <v>64.648585995595795</v>
      </c>
      <c r="Y2237" s="61">
        <f>G2237^3*Overview!$F$42*(1+Overview!$F$38*H2237)+I2237*Overview!$F$39/Overview!$F$40</f>
        <v>6.029739694461556</v>
      </c>
    </row>
    <row r="2238" spans="1:25">
      <c r="A2238" s="34">
        <v>2235</v>
      </c>
      <c r="B2238">
        <v>1</v>
      </c>
      <c r="C2238">
        <v>24</v>
      </c>
      <c r="D2238" s="149">
        <f t="shared" si="206"/>
        <v>178.09744310451387</v>
      </c>
      <c r="E2238" s="125">
        <f>B2238/(B2238+Overview!$F$22)</f>
        <v>0.58823529411764708</v>
      </c>
      <c r="F2238" s="118">
        <f>EXP(Overview!$F$21/Overview!$F$5-Overview!$F$21/('='!C2238+273.15))</f>
        <v>1.2060497570954571</v>
      </c>
      <c r="G2238" s="77">
        <f t="shared" si="207"/>
        <v>3.718842155473423</v>
      </c>
      <c r="H2238" s="115">
        <f t="shared" si="208"/>
        <v>0.58823529411764708</v>
      </c>
      <c r="I2238" s="80">
        <f>IF((A2238-Overview!$F$43)/365=ROUND((A2238-Overview!$F$43)/365,0),I2237*0.05,I2237+U2237)</f>
        <v>4941.7664171942115</v>
      </c>
      <c r="J2238" s="70">
        <f>IF(D2238&lt;Overview!$F$16,1,'='!G2238/Overview!$F$26)</f>
        <v>160.9888378992824</v>
      </c>
      <c r="K2238" s="71">
        <f>IF(D2238&lt;Overview!$F$17,'='!G2238/Overview!$F$26,Overview!$F$33)</f>
        <v>9.1428571428571423</v>
      </c>
      <c r="L2238" s="72">
        <f t="shared" si="209"/>
        <v>9.1428571428571423</v>
      </c>
      <c r="M2238" s="81">
        <f>MIN(1,Overview!$F$44*F2238*(G2238-Overview!$F$25)^2+0.2)</f>
        <v>1</v>
      </c>
      <c r="N2238" s="48">
        <f>L2238*F2238*Overview!$F$8</f>
        <v>0.12482270400293095</v>
      </c>
      <c r="O2238" s="48">
        <f>F2238*Overview!$F$6</f>
        <v>2.3686817229354781E-3</v>
      </c>
      <c r="P2238" s="122">
        <f>N2238*(H2238/G2238-(1+Overview!$F$35/'='!G2238)/(Overview!$F$37*Overview!$F$33))/('='!H2238+Overview!$F$36)</f>
        <v>9.6961235400766231E-5</v>
      </c>
      <c r="Q2238" s="128">
        <f>(N2238/G2238-P2238)*H2238*Overview!$F$29*'='!G2238^3</f>
        <v>916.64663636856449</v>
      </c>
      <c r="R2238" s="57">
        <f t="shared" si="204"/>
        <v>0</v>
      </c>
      <c r="S2238" s="58">
        <f t="shared" si="205"/>
        <v>1.2019450988505049E-4</v>
      </c>
      <c r="T2238" s="58">
        <f>IF(D2238&lt;Overview!$F$18,(1-Overview!$F$9)*'='!Q2238-'='!D2238*'='!O2238,0)</f>
        <v>0</v>
      </c>
      <c r="U2238" s="54">
        <f>IF(D2238&gt;=Overview!$F$18,(1-Overview!$F$9)*'='!Q2238-Overview!$F$18*'='!O2238,0)</f>
        <v>77.678799885469871</v>
      </c>
      <c r="V2238" s="2"/>
      <c r="W2238" s="112">
        <f>G2238/Overview!$F$19</f>
        <v>5.4906867790837488</v>
      </c>
      <c r="X2238" s="60">
        <f>G2238^3*(1+H2238*Overview!$F$38)</f>
        <v>64.65486667572371</v>
      </c>
      <c r="Y2238" s="61">
        <f>G2238^3*Overview!$F$42*(1+Overview!$F$38*H2238)+I2238*Overview!$F$39/Overview!$F$40</f>
        <v>6.0336802142168464</v>
      </c>
    </row>
    <row r="2239" spans="1:25">
      <c r="A2239" s="34">
        <v>2236</v>
      </c>
      <c r="B2239">
        <v>1</v>
      </c>
      <c r="C2239">
        <v>24</v>
      </c>
      <c r="D2239" s="149">
        <f t="shared" si="206"/>
        <v>178.09744310451387</v>
      </c>
      <c r="E2239" s="125">
        <f>B2239/(B2239+Overview!$F$22)</f>
        <v>0.58823529411764708</v>
      </c>
      <c r="F2239" s="118">
        <f>EXP(Overview!$F$21/Overview!$F$5-Overview!$F$21/('='!C2239+273.15))</f>
        <v>1.2060497570954571</v>
      </c>
      <c r="G2239" s="77">
        <f t="shared" si="207"/>
        <v>3.718962349983308</v>
      </c>
      <c r="H2239" s="115">
        <f t="shared" si="208"/>
        <v>0.58823529411764708</v>
      </c>
      <c r="I2239" s="80">
        <f>IF((A2239-Overview!$F$43)/365=ROUND((A2239-Overview!$F$43)/365,0),I2238*0.05,I2238+U2238)</f>
        <v>5019.4452170796812</v>
      </c>
      <c r="J2239" s="70">
        <f>IF(D2239&lt;Overview!$F$16,1,'='!G2239/Overview!$F$26)</f>
        <v>160.99404112481852</v>
      </c>
      <c r="K2239" s="71">
        <f>IF(D2239&lt;Overview!$F$17,'='!G2239/Overview!$F$26,Overview!$F$33)</f>
        <v>9.1428571428571423</v>
      </c>
      <c r="L2239" s="72">
        <f t="shared" si="209"/>
        <v>9.1428571428571423</v>
      </c>
      <c r="M2239" s="81">
        <f>MIN(1,Overview!$F$44*F2239*(G2239-Overview!$F$25)^2+0.2)</f>
        <v>1</v>
      </c>
      <c r="N2239" s="48">
        <f>L2239*F2239*Overview!$F$8</f>
        <v>0.12482270400293095</v>
      </c>
      <c r="O2239" s="48">
        <f>F2239*Overview!$F$6</f>
        <v>2.3686817229354781E-3</v>
      </c>
      <c r="P2239" s="122">
        <f>N2239*(H2239/G2239-(1+Overview!$F$35/'='!G2239)/(Overview!$F$37*Overview!$F$33))/('='!H2239+Overview!$F$36)</f>
        <v>9.6774898819857483E-5</v>
      </c>
      <c r="Q2239" s="128">
        <f>(N2239/G2239-P2239)*H2239*Overview!$F$29*'='!G2239^3</f>
        <v>916.71090830667731</v>
      </c>
      <c r="R2239" s="57">
        <f t="shared" si="204"/>
        <v>0</v>
      </c>
      <c r="S2239" s="58">
        <f t="shared" si="205"/>
        <v>1.1996740171149801E-4</v>
      </c>
      <c r="T2239" s="58">
        <f>IF(D2239&lt;Overview!$F$18,(1-Overview!$F$9)*'='!Q2239-'='!D2239*'='!O2239,0)</f>
        <v>0</v>
      </c>
      <c r="U2239" s="54">
        <f>IF(D2239&gt;=Overview!$F$18,(1-Overview!$F$9)*'='!Q2239-Overview!$F$18*'='!O2239,0)</f>
        <v>77.68427585459709</v>
      </c>
      <c r="V2239" s="2"/>
      <c r="W2239" s="112">
        <f>G2239/Overview!$F$19</f>
        <v>5.4908642403415149</v>
      </c>
      <c r="X2239" s="60">
        <f>G2239^3*(1+H2239*Overview!$F$38)</f>
        <v>64.661135894090606</v>
      </c>
      <c r="Y2239" s="61">
        <f>G2239^3*Overview!$F$42*(1+Overview!$F$38*H2239)+I2239*Overview!$F$39/Overview!$F$40</f>
        <v>6.0376199408103446</v>
      </c>
    </row>
    <row r="2240" spans="1:25">
      <c r="A2240" s="34">
        <v>2237</v>
      </c>
      <c r="B2240">
        <v>1</v>
      </c>
      <c r="C2240">
        <v>24</v>
      </c>
      <c r="D2240" s="149">
        <f t="shared" si="206"/>
        <v>178.09744310451387</v>
      </c>
      <c r="E2240" s="125">
        <f>B2240/(B2240+Overview!$F$22)</f>
        <v>0.58823529411764708</v>
      </c>
      <c r="F2240" s="118">
        <f>EXP(Overview!$F$21/Overview!$F$5-Overview!$F$21/('='!C2240+273.15))</f>
        <v>1.2060497570954571</v>
      </c>
      <c r="G2240" s="77">
        <f t="shared" si="207"/>
        <v>3.7190823173850194</v>
      </c>
      <c r="H2240" s="115">
        <f t="shared" si="208"/>
        <v>0.58823529411764708</v>
      </c>
      <c r="I2240" s="80">
        <f>IF((A2240-Overview!$F$43)/365=ROUND((A2240-Overview!$F$43)/365,0),I2239*0.05,I2239+U2239)</f>
        <v>5097.1294929342785</v>
      </c>
      <c r="J2240" s="70">
        <f>IF(D2240&lt;Overview!$F$16,1,'='!G2240/Overview!$F$26)</f>
        <v>160.99923451883203</v>
      </c>
      <c r="K2240" s="71">
        <f>IF(D2240&lt;Overview!$F$17,'='!G2240/Overview!$F$26,Overview!$F$33)</f>
        <v>9.1428571428571423</v>
      </c>
      <c r="L2240" s="72">
        <f t="shared" si="209"/>
        <v>9.1428571428571423</v>
      </c>
      <c r="M2240" s="81">
        <f>MIN(1,Overview!$F$44*F2240*(G2240-Overview!$F$25)^2+0.2)</f>
        <v>1</v>
      </c>
      <c r="N2240" s="48">
        <f>L2240*F2240*Overview!$F$8</f>
        <v>0.12482270400293095</v>
      </c>
      <c r="O2240" s="48">
        <f>F2240*Overview!$F$6</f>
        <v>2.3686817229354781E-3</v>
      </c>
      <c r="P2240" s="122">
        <f>N2240*(H2240/G2240-(1+Overview!$F$35/'='!G2240)/(Overview!$F$37*Overview!$F$33))/('='!H2240+Overview!$F$36)</f>
        <v>9.6588926332978684E-5</v>
      </c>
      <c r="Q2240" s="128">
        <f>(N2240/G2240-P2240)*H2240*Overview!$F$29*'='!G2240^3</f>
        <v>916.77506135917872</v>
      </c>
      <c r="R2240" s="57">
        <f t="shared" si="204"/>
        <v>0</v>
      </c>
      <c r="S2240" s="58">
        <f t="shared" si="205"/>
        <v>1.1974072266006176E-4</v>
      </c>
      <c r="T2240" s="58">
        <f>IF(D2240&lt;Overview!$F$18,(1-Overview!$F$9)*'='!Q2240-'='!D2240*'='!O2240,0)</f>
        <v>0</v>
      </c>
      <c r="U2240" s="54">
        <f>IF(D2240&gt;=Overview!$F$18,(1-Overview!$F$9)*'='!Q2240-Overview!$F$18*'='!O2240,0)</f>
        <v>77.689741694670204</v>
      </c>
      <c r="V2240" s="2"/>
      <c r="W2240" s="112">
        <f>G2240/Overview!$F$19</f>
        <v>5.4910413662852786</v>
      </c>
      <c r="X2240" s="60">
        <f>G2240^3*(1+H2240*Overview!$F$38)</f>
        <v>64.667393670835224</v>
      </c>
      <c r="Y2240" s="61">
        <f>G2240^3*Overview!$F$42*(1+Overview!$F$38*H2240)+I2240*Overview!$F$39/Overview!$F$40</f>
        <v>6.0415588756135863</v>
      </c>
    </row>
    <row r="2241" spans="1:25">
      <c r="A2241" s="34">
        <v>2238</v>
      </c>
      <c r="B2241">
        <v>1</v>
      </c>
      <c r="C2241">
        <v>24</v>
      </c>
      <c r="D2241" s="149">
        <f t="shared" si="206"/>
        <v>178.09744310451387</v>
      </c>
      <c r="E2241" s="125">
        <f>B2241/(B2241+Overview!$F$22)</f>
        <v>0.58823529411764708</v>
      </c>
      <c r="F2241" s="118">
        <f>EXP(Overview!$F$21/Overview!$F$5-Overview!$F$21/('='!C2241+273.15))</f>
        <v>1.2060497570954571</v>
      </c>
      <c r="G2241" s="77">
        <f t="shared" si="207"/>
        <v>3.7192020581076792</v>
      </c>
      <c r="H2241" s="115">
        <f t="shared" si="208"/>
        <v>0.58823529411764708</v>
      </c>
      <c r="I2241" s="80">
        <f>IF((A2241-Overview!$F$43)/365=ROUND((A2241-Overview!$F$43)/365,0),I2240*0.05,I2240+U2240)</f>
        <v>5174.8192346289488</v>
      </c>
      <c r="J2241" s="70">
        <f>IF(D2241&lt;Overview!$F$16,1,'='!G2241/Overview!$F$26)</f>
        <v>161.00441809989954</v>
      </c>
      <c r="K2241" s="71">
        <f>IF(D2241&lt;Overview!$F$17,'='!G2241/Overview!$F$26,Overview!$F$33)</f>
        <v>9.1428571428571423</v>
      </c>
      <c r="L2241" s="72">
        <f t="shared" si="209"/>
        <v>9.1428571428571423</v>
      </c>
      <c r="M2241" s="81">
        <f>MIN(1,Overview!$F$44*F2241*(G2241-Overview!$F$25)^2+0.2)</f>
        <v>1</v>
      </c>
      <c r="N2241" s="48">
        <f>L2241*F2241*Overview!$F$8</f>
        <v>0.12482270400293095</v>
      </c>
      <c r="O2241" s="48">
        <f>F2241*Overview!$F$6</f>
        <v>2.3686817229354781E-3</v>
      </c>
      <c r="P2241" s="122">
        <f>N2241*(H2241/G2241-(1+Overview!$F$35/'='!G2241)/(Overview!$F$37*Overview!$F$33))/('='!H2241+Overview!$F$36)</f>
        <v>9.6403317205671064E-5</v>
      </c>
      <c r="Q2241" s="128">
        <f>(N2241/G2241-P2241)*H2241*Overview!$F$29*'='!G2241^3</f>
        <v>916.83909574108259</v>
      </c>
      <c r="R2241" s="57">
        <f t="shared" si="204"/>
        <v>0</v>
      </c>
      <c r="S2241" s="58">
        <f t="shared" si="205"/>
        <v>1.1951447191991308E-4</v>
      </c>
      <c r="T2241" s="58">
        <f>IF(D2241&lt;Overview!$F$18,(1-Overview!$F$9)*'='!Q2241-'='!D2241*'='!O2241,0)</f>
        <v>0</v>
      </c>
      <c r="U2241" s="54">
        <f>IF(D2241&gt;=Overview!$F$18,(1-Overview!$F$9)*'='!Q2241-Overview!$F$18*'='!O2241,0)</f>
        <v>77.695197424008413</v>
      </c>
      <c r="V2241" s="2"/>
      <c r="W2241" s="112">
        <f>G2241/Overview!$F$19</f>
        <v>5.4912181575486185</v>
      </c>
      <c r="X2241" s="60">
        <f>G2241^3*(1+H2241*Overview!$F$38)</f>
        <v>64.673640026063893</v>
      </c>
      <c r="Y2241" s="61">
        <f>G2241^3*Overview!$F$42*(1+Overview!$F$38*H2241)+I2241*Overview!$F$39/Overview!$F$40</f>
        <v>6.0454970199959899</v>
      </c>
    </row>
    <row r="2242" spans="1:25">
      <c r="A2242" s="34">
        <v>2239</v>
      </c>
      <c r="B2242">
        <v>1</v>
      </c>
      <c r="C2242">
        <v>24</v>
      </c>
      <c r="D2242" s="149">
        <f t="shared" si="206"/>
        <v>178.09744310451387</v>
      </c>
      <c r="E2242" s="125">
        <f>B2242/(B2242+Overview!$F$22)</f>
        <v>0.58823529411764708</v>
      </c>
      <c r="F2242" s="118">
        <f>EXP(Overview!$F$21/Overview!$F$5-Overview!$F$21/('='!C2242+273.15))</f>
        <v>1.2060497570954571</v>
      </c>
      <c r="G2242" s="77">
        <f t="shared" si="207"/>
        <v>3.7193215725795992</v>
      </c>
      <c r="H2242" s="115">
        <f t="shared" si="208"/>
        <v>0.58823529411764708</v>
      </c>
      <c r="I2242" s="80">
        <f>IF((A2242-Overview!$F$43)/365=ROUND((A2242-Overview!$F$43)/365,0),I2241*0.05,I2241+U2241)</f>
        <v>5252.5144320529571</v>
      </c>
      <c r="J2242" s="70">
        <f>IF(D2242&lt;Overview!$F$16,1,'='!G2242/Overview!$F$26)</f>
        <v>161.00959188656273</v>
      </c>
      <c r="K2242" s="71">
        <f>IF(D2242&lt;Overview!$F$17,'='!G2242/Overview!$F$26,Overview!$F$33)</f>
        <v>9.1428571428571423</v>
      </c>
      <c r="L2242" s="72">
        <f t="shared" si="209"/>
        <v>9.1428571428571423</v>
      </c>
      <c r="M2242" s="81">
        <f>MIN(1,Overview!$F$44*F2242*(G2242-Overview!$F$25)^2+0.2)</f>
        <v>1</v>
      </c>
      <c r="N2242" s="48">
        <f>L2242*F2242*Overview!$F$8</f>
        <v>0.12482270400293095</v>
      </c>
      <c r="O2242" s="48">
        <f>F2242*Overview!$F$6</f>
        <v>2.3686817229354781E-3</v>
      </c>
      <c r="P2242" s="122">
        <f>N2242*(H2242/G2242-(1+Overview!$F$35/'='!G2242)/(Overview!$F$37*Overview!$F$33))/('='!H2242+Overview!$F$36)</f>
        <v>9.6218070705046912E-5</v>
      </c>
      <c r="Q2242" s="128">
        <f>(N2242/G2242-P2242)*H2242*Overview!$F$29*'='!G2242^3</f>
        <v>916.9030116670333</v>
      </c>
      <c r="R2242" s="57">
        <f t="shared" si="204"/>
        <v>0</v>
      </c>
      <c r="S2242" s="58">
        <f t="shared" si="205"/>
        <v>1.1928864868175671E-4</v>
      </c>
      <c r="T2242" s="58">
        <f>IF(D2242&lt;Overview!$F$18,(1-Overview!$F$9)*'='!Q2242-'='!D2242*'='!O2242,0)</f>
        <v>0</v>
      </c>
      <c r="U2242" s="54">
        <f>IF(D2242&gt;=Overview!$F$18,(1-Overview!$F$9)*'='!Q2242-Overview!$F$18*'='!O2242,0)</f>
        <v>77.700643060899409</v>
      </c>
      <c r="V2242" s="2"/>
      <c r="W2242" s="112">
        <f>G2242/Overview!$F$19</f>
        <v>5.4913946147639141</v>
      </c>
      <c r="X2242" s="60">
        <f>G2242^3*(1+H2242*Overview!$F$38)</f>
        <v>64.679874979850624</v>
      </c>
      <c r="Y2242" s="61">
        <f>G2242^3*Overview!$F$42*(1+Overview!$F$38*H2242)+I2242*Overview!$F$39/Overview!$F$40</f>
        <v>6.0494343753248581</v>
      </c>
    </row>
    <row r="2243" spans="1:25">
      <c r="A2243" s="34">
        <v>2240</v>
      </c>
      <c r="B2243">
        <v>1</v>
      </c>
      <c r="C2243">
        <v>24</v>
      </c>
      <c r="D2243" s="149">
        <f t="shared" si="206"/>
        <v>178.09744310451387</v>
      </c>
      <c r="E2243" s="125">
        <f>B2243/(B2243+Overview!$F$22)</f>
        <v>0.58823529411764708</v>
      </c>
      <c r="F2243" s="118">
        <f>EXP(Overview!$F$21/Overview!$F$5-Overview!$F$21/('='!C2243+273.15))</f>
        <v>1.2060497570954571</v>
      </c>
      <c r="G2243" s="77">
        <f t="shared" si="207"/>
        <v>3.7194408612282808</v>
      </c>
      <c r="H2243" s="115">
        <f t="shared" si="208"/>
        <v>0.58823529411764708</v>
      </c>
      <c r="I2243" s="80">
        <f>IF((A2243-Overview!$F$43)/365=ROUND((A2243-Overview!$F$43)/365,0),I2242*0.05,I2242+U2242)</f>
        <v>5330.2150751138561</v>
      </c>
      <c r="J2243" s="70">
        <f>IF(D2243&lt;Overview!$F$16,1,'='!G2243/Overview!$F$26)</f>
        <v>161.01475589732817</v>
      </c>
      <c r="K2243" s="71">
        <f>IF(D2243&lt;Overview!$F$17,'='!G2243/Overview!$F$26,Overview!$F$33)</f>
        <v>9.1428571428571423</v>
      </c>
      <c r="L2243" s="72">
        <f t="shared" si="209"/>
        <v>9.1428571428571423</v>
      </c>
      <c r="M2243" s="81">
        <f>MIN(1,Overview!$F$44*F2243*(G2243-Overview!$F$25)^2+0.2)</f>
        <v>1</v>
      </c>
      <c r="N2243" s="48">
        <f>L2243*F2243*Overview!$F$8</f>
        <v>0.12482270400293095</v>
      </c>
      <c r="O2243" s="48">
        <f>F2243*Overview!$F$6</f>
        <v>2.3686817229354781E-3</v>
      </c>
      <c r="P2243" s="122">
        <f>N2243*(H2243/G2243-(1+Overview!$F$35/'='!G2243)/(Overview!$F$37*Overview!$F$33))/('='!H2243+Overview!$F$36)</f>
        <v>9.6033186099783689E-5</v>
      </c>
      <c r="Q2243" s="128">
        <f>(N2243/G2243-P2243)*H2243*Overview!$F$29*'='!G2243^3</f>
        <v>916.96680935130485</v>
      </c>
      <c r="R2243" s="57">
        <f t="shared" ref="R2243:R2306" si="210">(E2243*M2243-H2243)*N2243/G2243</f>
        <v>0</v>
      </c>
      <c r="S2243" s="58">
        <f t="shared" ref="S2243:S2306" si="211">G2243*P2243/3</f>
        <v>1.1906325213782507E-4</v>
      </c>
      <c r="T2243" s="58">
        <f>IF(D2243&lt;Overview!$F$18,(1-Overview!$F$9)*'='!Q2243-'='!D2243*'='!O2243,0)</f>
        <v>0</v>
      </c>
      <c r="U2243" s="54">
        <f>IF(D2243&gt;=Overview!$F$18,(1-Overview!$F$9)*'='!Q2243-Overview!$F$18*'='!O2243,0)</f>
        <v>77.706078623599353</v>
      </c>
      <c r="V2243" s="2"/>
      <c r="W2243" s="112">
        <f>G2243/Overview!$F$19</f>
        <v>5.4915707385623511</v>
      </c>
      <c r="X2243" s="60">
        <f>G2243^3*(1+H2243*Overview!$F$38)</f>
        <v>64.686098552237056</v>
      </c>
      <c r="Y2243" s="61">
        <f>G2243^3*Overview!$F$42*(1+Overview!$F$38*H2243)+I2243*Overview!$F$39/Overview!$F$40</f>
        <v>6.0533709429653726</v>
      </c>
    </row>
    <row r="2244" spans="1:25">
      <c r="A2244" s="34">
        <v>2241</v>
      </c>
      <c r="B2244">
        <v>1</v>
      </c>
      <c r="C2244">
        <v>24</v>
      </c>
      <c r="D2244" s="149">
        <f t="shared" ref="D2244:D2307" si="212">D2243+T2243</f>
        <v>178.09744310451387</v>
      </c>
      <c r="E2244" s="125">
        <f>B2244/(B2244+Overview!$F$22)</f>
        <v>0.58823529411764708</v>
      </c>
      <c r="F2244" s="118">
        <f>EXP(Overview!$F$21/Overview!$F$5-Overview!$F$21/('='!C2244+273.15))</f>
        <v>1.2060497570954571</v>
      </c>
      <c r="G2244" s="77">
        <f t="shared" ref="G2244:G2307" si="213">G2243+S2243</f>
        <v>3.7195599244804187</v>
      </c>
      <c r="H2244" s="115">
        <f t="shared" ref="H2244:H2307" si="214">H2243+R2243</f>
        <v>0.58823529411764708</v>
      </c>
      <c r="I2244" s="80">
        <f>IF((A2244-Overview!$F$43)/365=ROUND((A2244-Overview!$F$43)/365,0),I2243*0.05,I2243+U2243)</f>
        <v>5407.9211537374558</v>
      </c>
      <c r="J2244" s="70">
        <f>IF(D2244&lt;Overview!$F$16,1,'='!G2244/Overview!$F$26)</f>
        <v>161.01991015066747</v>
      </c>
      <c r="K2244" s="71">
        <f>IF(D2244&lt;Overview!$F$17,'='!G2244/Overview!$F$26,Overview!$F$33)</f>
        <v>9.1428571428571423</v>
      </c>
      <c r="L2244" s="72">
        <f t="shared" ref="L2244:L2307" si="215">IF(J2244=1,1,K2244)</f>
        <v>9.1428571428571423</v>
      </c>
      <c r="M2244" s="81">
        <f>MIN(1,Overview!$F$44*F2244*(G2244-Overview!$F$25)^2+0.2)</f>
        <v>1</v>
      </c>
      <c r="N2244" s="48">
        <f>L2244*F2244*Overview!$F$8</f>
        <v>0.12482270400293095</v>
      </c>
      <c r="O2244" s="48">
        <f>F2244*Overview!$F$6</f>
        <v>2.3686817229354781E-3</v>
      </c>
      <c r="P2244" s="122">
        <f>N2244*(H2244/G2244-(1+Overview!$F$35/'='!G2244)/(Overview!$F$37*Overview!$F$33))/('='!H2244+Overview!$F$36)</f>
        <v>9.5848662660119778E-5</v>
      </c>
      <c r="Q2244" s="128">
        <f>(N2244/G2244-P2244)*H2244*Overview!$F$29*'='!G2244^3</f>
        <v>917.03048900780277</v>
      </c>
      <c r="R2244" s="57">
        <f t="shared" si="210"/>
        <v>0</v>
      </c>
      <c r="S2244" s="58">
        <f t="shared" si="211"/>
        <v>1.1883828148187476E-4</v>
      </c>
      <c r="T2244" s="58">
        <f>IF(D2244&lt;Overview!$F$18,(1-Overview!$F$9)*'='!Q2244-'='!D2244*'='!O2244,0)</f>
        <v>0</v>
      </c>
      <c r="U2244" s="54">
        <f>IF(D2244&gt;=Overview!$F$18,(1-Overview!$F$9)*'='!Q2244-Overview!$F$18*'='!O2244,0)</f>
        <v>77.711504130332969</v>
      </c>
      <c r="V2244" s="2"/>
      <c r="W2244" s="112">
        <f>G2244/Overview!$F$19</f>
        <v>5.4917465295739243</v>
      </c>
      <c r="X2244" s="60">
        <f>G2244^3*(1+H2244*Overview!$F$38)</f>
        <v>64.692310763232626</v>
      </c>
      <c r="Y2244" s="61">
        <f>G2244^3*Overview!$F$42*(1+Overview!$F$38*H2244)+I2244*Overview!$F$39/Overview!$F$40</f>
        <v>6.0573067242806191</v>
      </c>
    </row>
    <row r="2245" spans="1:25">
      <c r="A2245" s="34">
        <v>2242</v>
      </c>
      <c r="B2245">
        <v>1</v>
      </c>
      <c r="C2245">
        <v>24</v>
      </c>
      <c r="D2245" s="149">
        <f t="shared" si="212"/>
        <v>178.09744310451387</v>
      </c>
      <c r="E2245" s="125">
        <f>B2245/(B2245+Overview!$F$22)</f>
        <v>0.58823529411764708</v>
      </c>
      <c r="F2245" s="118">
        <f>EXP(Overview!$F$21/Overview!$F$5-Overview!$F$21/('='!C2245+273.15))</f>
        <v>1.2060497570954571</v>
      </c>
      <c r="G2245" s="77">
        <f t="shared" si="213"/>
        <v>3.7196787627619008</v>
      </c>
      <c r="H2245" s="115">
        <f t="shared" si="214"/>
        <v>0.58823529411764708</v>
      </c>
      <c r="I2245" s="80">
        <f>IF((A2245-Overview!$F$43)/365=ROUND((A2245-Overview!$F$43)/365,0),I2244*0.05,I2244+U2244)</f>
        <v>5485.632657867789</v>
      </c>
      <c r="J2245" s="70">
        <f>IF(D2245&lt;Overview!$F$16,1,'='!G2245/Overview!$F$26)</f>
        <v>161.02505466501736</v>
      </c>
      <c r="K2245" s="71">
        <f>IF(D2245&lt;Overview!$F$17,'='!G2245/Overview!$F$26,Overview!$F$33)</f>
        <v>9.1428571428571423</v>
      </c>
      <c r="L2245" s="72">
        <f t="shared" si="215"/>
        <v>9.1428571428571423</v>
      </c>
      <c r="M2245" s="81">
        <f>MIN(1,Overview!$F$44*F2245*(G2245-Overview!$F$25)^2+0.2)</f>
        <v>1</v>
      </c>
      <c r="N2245" s="48">
        <f>L2245*F2245*Overview!$F$8</f>
        <v>0.12482270400293095</v>
      </c>
      <c r="O2245" s="48">
        <f>F2245*Overview!$F$6</f>
        <v>2.3686817229354781E-3</v>
      </c>
      <c r="P2245" s="122">
        <f>N2245*(H2245/G2245-(1+Overview!$F$35/'='!G2245)/(Overview!$F$37*Overview!$F$33))/('='!H2245+Overview!$F$36)</f>
        <v>9.5664499657857702E-5</v>
      </c>
      <c r="Q2245" s="128">
        <f>(N2245/G2245-P2245)*H2245*Overview!$F$29*'='!G2245^3</f>
        <v>917.09405085006392</v>
      </c>
      <c r="R2245" s="57">
        <f t="shared" si="210"/>
        <v>0</v>
      </c>
      <c r="S2245" s="58">
        <f t="shared" si="211"/>
        <v>1.1861373590919214E-4</v>
      </c>
      <c r="T2245" s="58">
        <f>IF(D2245&lt;Overview!$F$18,(1-Overview!$F$9)*'='!Q2245-'='!D2245*'='!O2245,0)</f>
        <v>0</v>
      </c>
      <c r="U2245" s="54">
        <f>IF(D2245&gt;=Overview!$F$18,(1-Overview!$F$9)*'='!Q2245-Overview!$F$18*'='!O2245,0)</f>
        <v>77.716919599293618</v>
      </c>
      <c r="V2245" s="2"/>
      <c r="W2245" s="112">
        <f>G2245/Overview!$F$19</f>
        <v>5.4919219884274337</v>
      </c>
      <c r="X2245" s="60">
        <f>G2245^3*(1+H2245*Overview!$F$38)</f>
        <v>64.698511632814487</v>
      </c>
      <c r="Y2245" s="61">
        <f>G2245^3*Overview!$F$42*(1+Overview!$F$38*H2245)+I2245*Overview!$F$39/Overview!$F$40</f>
        <v>6.0612417206315587</v>
      </c>
    </row>
    <row r="2246" spans="1:25">
      <c r="A2246" s="34">
        <v>2243</v>
      </c>
      <c r="B2246">
        <v>1</v>
      </c>
      <c r="C2246">
        <v>24</v>
      </c>
      <c r="D2246" s="149">
        <f t="shared" si="212"/>
        <v>178.09744310451387</v>
      </c>
      <c r="E2246" s="125">
        <f>B2246/(B2246+Overview!$F$22)</f>
        <v>0.58823529411764708</v>
      </c>
      <c r="F2246" s="118">
        <f>EXP(Overview!$F$21/Overview!$F$5-Overview!$F$21/('='!C2246+273.15))</f>
        <v>1.2060497570954571</v>
      </c>
      <c r="G2246" s="77">
        <f t="shared" si="213"/>
        <v>3.7197973764978101</v>
      </c>
      <c r="H2246" s="115">
        <f t="shared" si="214"/>
        <v>0.58823529411764708</v>
      </c>
      <c r="I2246" s="80">
        <f>IF((A2246-Overview!$F$43)/365=ROUND((A2246-Overview!$F$43)/365,0),I2245*0.05,I2245+U2245)</f>
        <v>5563.3495774670828</v>
      </c>
      <c r="J2246" s="70">
        <f>IF(D2246&lt;Overview!$F$16,1,'='!G2246/Overview!$F$26)</f>
        <v>161.03018945877966</v>
      </c>
      <c r="K2246" s="71">
        <f>IF(D2246&lt;Overview!$F$17,'='!G2246/Overview!$F$26,Overview!$F$33)</f>
        <v>9.1428571428571423</v>
      </c>
      <c r="L2246" s="72">
        <f t="shared" si="215"/>
        <v>9.1428571428571423</v>
      </c>
      <c r="M2246" s="81">
        <f>MIN(1,Overview!$F$44*F2246*(G2246-Overview!$F$25)^2+0.2)</f>
        <v>1</v>
      </c>
      <c r="N2246" s="48">
        <f>L2246*F2246*Overview!$F$8</f>
        <v>0.12482270400293095</v>
      </c>
      <c r="O2246" s="48">
        <f>F2246*Overview!$F$6</f>
        <v>2.3686817229354781E-3</v>
      </c>
      <c r="P2246" s="122">
        <f>N2246*(H2246/G2246-(1+Overview!$F$35/'='!G2246)/(Overview!$F$37*Overview!$F$33))/('='!H2246+Overview!$F$36)</f>
        <v>9.5480696366348835E-5</v>
      </c>
      <c r="Q2246" s="128">
        <f>(N2246/G2246-P2246)*H2246*Overview!$F$29*'='!G2246^3</f>
        <v>917.15749509125737</v>
      </c>
      <c r="R2246" s="57">
        <f t="shared" si="210"/>
        <v>0</v>
      </c>
      <c r="S2246" s="58">
        <f t="shared" si="211"/>
        <v>1.1838961461657612E-4</v>
      </c>
      <c r="T2246" s="58">
        <f>IF(D2246&lt;Overview!$F$18,(1-Overview!$F$9)*'='!Q2246-'='!D2246*'='!O2246,0)</f>
        <v>0</v>
      </c>
      <c r="U2246" s="54">
        <f>IF(D2246&gt;=Overview!$F$18,(1-Overview!$F$9)*'='!Q2246-Overview!$F$18*'='!O2246,0)</f>
        <v>77.722325048643313</v>
      </c>
      <c r="V2246" s="2"/>
      <c r="W2246" s="112">
        <f>G2246/Overview!$F$19</f>
        <v>5.4920971157504948</v>
      </c>
      <c r="X2246" s="60">
        <f>G2246^3*(1+H2246*Overview!$F$38)</f>
        <v>64.7047011809276</v>
      </c>
      <c r="Y2246" s="61">
        <f>G2246^3*Overview!$F$42*(1+Overview!$F$38*H2246)+I2246*Overview!$F$39/Overview!$F$40</f>
        <v>6.065175933377053</v>
      </c>
    </row>
    <row r="2247" spans="1:25">
      <c r="A2247" s="34">
        <v>2244</v>
      </c>
      <c r="B2247">
        <v>1</v>
      </c>
      <c r="C2247">
        <v>24</v>
      </c>
      <c r="D2247" s="149">
        <f t="shared" si="212"/>
        <v>178.09744310451387</v>
      </c>
      <c r="E2247" s="125">
        <f>B2247/(B2247+Overview!$F$22)</f>
        <v>0.58823529411764708</v>
      </c>
      <c r="F2247" s="118">
        <f>EXP(Overview!$F$21/Overview!$F$5-Overview!$F$21/('='!C2247+273.15))</f>
        <v>1.2060497570954571</v>
      </c>
      <c r="G2247" s="77">
        <f t="shared" si="213"/>
        <v>3.7199157661124267</v>
      </c>
      <c r="H2247" s="115">
        <f t="shared" si="214"/>
        <v>0.58823529411764708</v>
      </c>
      <c r="I2247" s="80">
        <f>IF((A2247-Overview!$F$43)/365=ROUND((A2247-Overview!$F$43)/365,0),I2246*0.05,I2246+U2246)</f>
        <v>5641.0719025157259</v>
      </c>
      <c r="J2247" s="70">
        <f>IF(D2247&lt;Overview!$F$16,1,'='!G2247/Overview!$F$26)</f>
        <v>161.03531455032152</v>
      </c>
      <c r="K2247" s="71">
        <f>IF(D2247&lt;Overview!$F$17,'='!G2247/Overview!$F$26,Overview!$F$33)</f>
        <v>9.1428571428571423</v>
      </c>
      <c r="L2247" s="72">
        <f t="shared" si="215"/>
        <v>9.1428571428571423</v>
      </c>
      <c r="M2247" s="81">
        <f>MIN(1,Overview!$F$44*F2247*(G2247-Overview!$F$25)^2+0.2)</f>
        <v>1</v>
      </c>
      <c r="N2247" s="48">
        <f>L2247*F2247*Overview!$F$8</f>
        <v>0.12482270400293095</v>
      </c>
      <c r="O2247" s="48">
        <f>F2247*Overview!$F$6</f>
        <v>2.3686817229354781E-3</v>
      </c>
      <c r="P2247" s="122">
        <f>N2247*(H2247/G2247-(1+Overview!$F$35/'='!G2247)/(Overview!$F$37*Overview!$F$33))/('='!H2247+Overview!$F$36)</f>
        <v>9.5297252060502468E-5</v>
      </c>
      <c r="Q2247" s="128">
        <f>(N2247/G2247-P2247)*H2247*Overview!$F$29*'='!G2247^3</f>
        <v>917.22082194418465</v>
      </c>
      <c r="R2247" s="57">
        <f t="shared" si="210"/>
        <v>0</v>
      </c>
      <c r="S2247" s="58">
        <f t="shared" si="211"/>
        <v>1.1816591680235103E-4</v>
      </c>
      <c r="T2247" s="58">
        <f>IF(D2247&lt;Overview!$F$18,(1-Overview!$F$9)*'='!Q2247-'='!D2247*'='!O2247,0)</f>
        <v>0</v>
      </c>
      <c r="U2247" s="54">
        <f>IF(D2247&gt;=Overview!$F$18,(1-Overview!$F$9)*'='!Q2247-Overview!$F$18*'='!O2247,0)</f>
        <v>77.727720496512717</v>
      </c>
      <c r="V2247" s="2"/>
      <c r="W2247" s="112">
        <f>G2247/Overview!$F$19</f>
        <v>5.492271912169536</v>
      </c>
      <c r="X2247" s="60">
        <f>G2247^3*(1+H2247*Overview!$F$38)</f>
        <v>64.710879427484798</v>
      </c>
      <c r="Y2247" s="61">
        <f>G2247^3*Overview!$F$42*(1+Overview!$F$38*H2247)+I2247*Overview!$F$39/Overview!$F$40</f>
        <v>6.06910936387386</v>
      </c>
    </row>
    <row r="2248" spans="1:25">
      <c r="A2248" s="34">
        <v>2245</v>
      </c>
      <c r="B2248">
        <v>1</v>
      </c>
      <c r="C2248">
        <v>24</v>
      </c>
      <c r="D2248" s="149">
        <f t="shared" si="212"/>
        <v>178.09744310451387</v>
      </c>
      <c r="E2248" s="125">
        <f>B2248/(B2248+Overview!$F$22)</f>
        <v>0.58823529411764708</v>
      </c>
      <c r="F2248" s="118">
        <f>EXP(Overview!$F$21/Overview!$F$5-Overview!$F$21/('='!C2248+273.15))</f>
        <v>1.2060497570954571</v>
      </c>
      <c r="G2248" s="77">
        <f t="shared" si="213"/>
        <v>3.7200339320292288</v>
      </c>
      <c r="H2248" s="115">
        <f t="shared" si="214"/>
        <v>0.58823529411764708</v>
      </c>
      <c r="I2248" s="80">
        <f>IF((A2248-Overview!$F$43)/365=ROUND((A2248-Overview!$F$43)/365,0),I2247*0.05,I2247+U2247)</f>
        <v>5718.799623012239</v>
      </c>
      <c r="J2248" s="70">
        <f>IF(D2248&lt;Overview!$F$16,1,'='!G2248/Overview!$F$26)</f>
        <v>161.04042995797528</v>
      </c>
      <c r="K2248" s="71">
        <f>IF(D2248&lt;Overview!$F$17,'='!G2248/Overview!$F$26,Overview!$F$33)</f>
        <v>9.1428571428571423</v>
      </c>
      <c r="L2248" s="72">
        <f t="shared" si="215"/>
        <v>9.1428571428571423</v>
      </c>
      <c r="M2248" s="81">
        <f>MIN(1,Overview!$F$44*F2248*(G2248-Overview!$F$25)^2+0.2)</f>
        <v>1</v>
      </c>
      <c r="N2248" s="48">
        <f>L2248*F2248*Overview!$F$8</f>
        <v>0.12482270400293095</v>
      </c>
      <c r="O2248" s="48">
        <f>F2248*Overview!$F$6</f>
        <v>2.3686817229354781E-3</v>
      </c>
      <c r="P2248" s="122">
        <f>N2248*(H2248/G2248-(1+Overview!$F$35/'='!G2248)/(Overview!$F$37*Overview!$F$33))/('='!H2248+Overview!$F$36)</f>
        <v>9.511416601677079E-5</v>
      </c>
      <c r="Q2248" s="128">
        <f>(N2248/G2248-P2248)*H2248*Overview!$F$29*'='!G2248^3</f>
        <v>917.28403162128086</v>
      </c>
      <c r="R2248" s="57">
        <f t="shared" si="210"/>
        <v>0</v>
      </c>
      <c r="S2248" s="58">
        <f t="shared" si="211"/>
        <v>1.1794264166634956E-4</v>
      </c>
      <c r="T2248" s="58">
        <f>IF(D2248&lt;Overview!$F$18,(1-Overview!$F$9)*'='!Q2248-'='!D2248*'='!O2248,0)</f>
        <v>0</v>
      </c>
      <c r="U2248" s="54">
        <f>IF(D2248&gt;=Overview!$F$18,(1-Overview!$F$9)*'='!Q2248-Overview!$F$18*'='!O2248,0)</f>
        <v>77.733105961001314</v>
      </c>
      <c r="V2248" s="2"/>
      <c r="W2248" s="112">
        <f>G2248/Overview!$F$19</f>
        <v>5.4924463783098014</v>
      </c>
      <c r="X2248" s="60">
        <f>G2248^3*(1+H2248*Overview!$F$38)</f>
        <v>64.717046392366754</v>
      </c>
      <c r="Y2248" s="61">
        <f>G2248^3*Overview!$F$42*(1+Overview!$F$38*H2248)+I2248*Overview!$F$39/Overview!$F$40</f>
        <v>6.0730420134766305</v>
      </c>
    </row>
    <row r="2249" spans="1:25">
      <c r="A2249" s="34">
        <v>2246</v>
      </c>
      <c r="B2249">
        <v>1</v>
      </c>
      <c r="C2249">
        <v>24</v>
      </c>
      <c r="D2249" s="149">
        <f t="shared" si="212"/>
        <v>178.09744310451387</v>
      </c>
      <c r="E2249" s="125">
        <f>B2249/(B2249+Overview!$F$22)</f>
        <v>0.58823529411764708</v>
      </c>
      <c r="F2249" s="118">
        <f>EXP(Overview!$F$21/Overview!$F$5-Overview!$F$21/('='!C2249+273.15))</f>
        <v>1.2060497570954571</v>
      </c>
      <c r="G2249" s="77">
        <f t="shared" si="213"/>
        <v>3.7201518746708953</v>
      </c>
      <c r="H2249" s="115">
        <f t="shared" si="214"/>
        <v>0.58823529411764708</v>
      </c>
      <c r="I2249" s="80">
        <f>IF((A2249-Overview!$F$43)/365=ROUND((A2249-Overview!$F$43)/365,0),I2248*0.05,I2248+U2248)</f>
        <v>5796.5327289732404</v>
      </c>
      <c r="J2249" s="70">
        <f>IF(D2249&lt;Overview!$F$16,1,'='!G2249/Overview!$F$26)</f>
        <v>161.04553570003876</v>
      </c>
      <c r="K2249" s="71">
        <f>IF(D2249&lt;Overview!$F$17,'='!G2249/Overview!$F$26,Overview!$F$33)</f>
        <v>9.1428571428571423</v>
      </c>
      <c r="L2249" s="72">
        <f t="shared" si="215"/>
        <v>9.1428571428571423</v>
      </c>
      <c r="M2249" s="81">
        <f>MIN(1,Overview!$F$44*F2249*(G2249-Overview!$F$25)^2+0.2)</f>
        <v>1</v>
      </c>
      <c r="N2249" s="48">
        <f>L2249*F2249*Overview!$F$8</f>
        <v>0.12482270400293095</v>
      </c>
      <c r="O2249" s="48">
        <f>F2249*Overview!$F$6</f>
        <v>2.3686817229354781E-3</v>
      </c>
      <c r="P2249" s="122">
        <f>N2249*(H2249/G2249-(1+Overview!$F$35/'='!G2249)/(Overview!$F$37*Overview!$F$33))/('='!H2249+Overview!$F$36)</f>
        <v>9.4931437513152798E-5</v>
      </c>
      <c r="Q2249" s="128">
        <f>(N2249/G2249-P2249)*H2249*Overview!$F$29*'='!G2249^3</f>
        <v>917.34712433461505</v>
      </c>
      <c r="R2249" s="57">
        <f t="shared" si="210"/>
        <v>0</v>
      </c>
      <c r="S2249" s="58">
        <f t="shared" si="211"/>
        <v>1.1771978840991945E-4</v>
      </c>
      <c r="T2249" s="58">
        <f>IF(D2249&lt;Overview!$F$18,(1-Overview!$F$9)*'='!Q2249-'='!D2249*'='!O2249,0)</f>
        <v>0</v>
      </c>
      <c r="U2249" s="54">
        <f>IF(D2249&gt;=Overview!$F$18,(1-Overview!$F$9)*'='!Q2249-Overview!$F$18*'='!O2249,0)</f>
        <v>77.738481460177383</v>
      </c>
      <c r="V2249" s="2"/>
      <c r="W2249" s="112">
        <f>G2249/Overview!$F$19</f>
        <v>5.4926205147953571</v>
      </c>
      <c r="X2249" s="60">
        <f>G2249^3*(1+H2249*Overview!$F$38)</f>
        <v>64.723202095422167</v>
      </c>
      <c r="Y2249" s="61">
        <f>G2249^3*Overview!$F$42*(1+Overview!$F$38*H2249)+I2249*Overview!$F$39/Overview!$F$40</f>
        <v>6.0769738835379234</v>
      </c>
    </row>
    <row r="2250" spans="1:25">
      <c r="A2250" s="34">
        <v>2247</v>
      </c>
      <c r="B2250">
        <v>1</v>
      </c>
      <c r="C2250">
        <v>24</v>
      </c>
      <c r="D2250" s="149">
        <f t="shared" si="212"/>
        <v>178.09744310451387</v>
      </c>
      <c r="E2250" s="125">
        <f>B2250/(B2250+Overview!$F$22)</f>
        <v>0.58823529411764708</v>
      </c>
      <c r="F2250" s="118">
        <f>EXP(Overview!$F$21/Overview!$F$5-Overview!$F$21/('='!C2250+273.15))</f>
        <v>1.2060497570954571</v>
      </c>
      <c r="G2250" s="77">
        <f t="shared" si="213"/>
        <v>3.7202695944593054</v>
      </c>
      <c r="H2250" s="115">
        <f t="shared" si="214"/>
        <v>0.58823529411764708</v>
      </c>
      <c r="I2250" s="80">
        <f>IF((A2250-Overview!$F$43)/365=ROUND((A2250-Overview!$F$43)/365,0),I2249*0.05,I2249+U2249)</f>
        <v>5874.2712104334178</v>
      </c>
      <c r="J2250" s="70">
        <f>IF(D2250&lt;Overview!$F$16,1,'='!G2250/Overview!$F$26)</f>
        <v>161.05063179477514</v>
      </c>
      <c r="K2250" s="71">
        <f>IF(D2250&lt;Overview!$F$17,'='!G2250/Overview!$F$26,Overview!$F$33)</f>
        <v>9.1428571428571423</v>
      </c>
      <c r="L2250" s="72">
        <f t="shared" si="215"/>
        <v>9.1428571428571423</v>
      </c>
      <c r="M2250" s="81">
        <f>MIN(1,Overview!$F$44*F2250*(G2250-Overview!$F$25)^2+0.2)</f>
        <v>1</v>
      </c>
      <c r="N2250" s="48">
        <f>L2250*F2250*Overview!$F$8</f>
        <v>0.12482270400293095</v>
      </c>
      <c r="O2250" s="48">
        <f>F2250*Overview!$F$6</f>
        <v>2.3686817229354781E-3</v>
      </c>
      <c r="P2250" s="122">
        <f>N2250*(H2250/G2250-(1+Overview!$F$35/'='!G2250)/(Overview!$F$37*Overview!$F$33))/('='!H2250+Overview!$F$36)</f>
        <v>9.4749065829187286E-5</v>
      </c>
      <c r="Q2250" s="128">
        <f>(N2250/G2250-P2250)*H2250*Overview!$F$29*'='!G2250^3</f>
        <v>917.4101002958904</v>
      </c>
      <c r="R2250" s="57">
        <f t="shared" si="210"/>
        <v>0</v>
      </c>
      <c r="S2250" s="58">
        <f t="shared" si="211"/>
        <v>1.174973562359162E-4</v>
      </c>
      <c r="T2250" s="58">
        <f>IF(D2250&lt;Overview!$F$18,(1-Overview!$F$9)*'='!Q2250-'='!D2250*'='!O2250,0)</f>
        <v>0</v>
      </c>
      <c r="U2250" s="54">
        <f>IF(D2250&gt;=Overview!$F$18,(1-Overview!$F$9)*'='!Q2250-Overview!$F$18*'='!O2250,0)</f>
        <v>77.743847012078035</v>
      </c>
      <c r="V2250" s="2"/>
      <c r="W2250" s="112">
        <f>G2250/Overview!$F$19</f>
        <v>5.4927943222490851</v>
      </c>
      <c r="X2250" s="60">
        <f>G2250^3*(1+H2250*Overview!$F$38)</f>
        <v>64.729346556467632</v>
      </c>
      <c r="Y2250" s="61">
        <f>G2250^3*Overview!$F$42*(1+Overview!$F$38*H2250)+I2250*Overview!$F$39/Overview!$F$40</f>
        <v>6.0809049754081927</v>
      </c>
    </row>
    <row r="2251" spans="1:25">
      <c r="A2251" s="34">
        <v>2248</v>
      </c>
      <c r="B2251">
        <v>1</v>
      </c>
      <c r="C2251">
        <v>24</v>
      </c>
      <c r="D2251" s="149">
        <f t="shared" si="212"/>
        <v>178.09744310451387</v>
      </c>
      <c r="E2251" s="125">
        <f>B2251/(B2251+Overview!$F$22)</f>
        <v>0.58823529411764708</v>
      </c>
      <c r="F2251" s="118">
        <f>EXP(Overview!$F$21/Overview!$F$5-Overview!$F$21/('='!C2251+273.15))</f>
        <v>1.2060497570954571</v>
      </c>
      <c r="G2251" s="77">
        <f t="shared" si="213"/>
        <v>3.7203870918155415</v>
      </c>
      <c r="H2251" s="115">
        <f t="shared" si="214"/>
        <v>0.58823529411764708</v>
      </c>
      <c r="I2251" s="80">
        <f>IF((A2251-Overview!$F$43)/365=ROUND((A2251-Overview!$F$43)/365,0),I2250*0.05,I2250+U2250)</f>
        <v>5952.0150574454956</v>
      </c>
      <c r="J2251" s="70">
        <f>IF(D2251&lt;Overview!$F$16,1,'='!G2251/Overview!$F$26)</f>
        <v>161.05571826041307</v>
      </c>
      <c r="K2251" s="71">
        <f>IF(D2251&lt;Overview!$F$17,'='!G2251/Overview!$F$26,Overview!$F$33)</f>
        <v>9.1428571428571423</v>
      </c>
      <c r="L2251" s="72">
        <f t="shared" si="215"/>
        <v>9.1428571428571423</v>
      </c>
      <c r="M2251" s="81">
        <f>MIN(1,Overview!$F$44*F2251*(G2251-Overview!$F$25)^2+0.2)</f>
        <v>1</v>
      </c>
      <c r="N2251" s="48">
        <f>L2251*F2251*Overview!$F$8</f>
        <v>0.12482270400293095</v>
      </c>
      <c r="O2251" s="48">
        <f>F2251*Overview!$F$6</f>
        <v>2.3686817229354781E-3</v>
      </c>
      <c r="P2251" s="122">
        <f>N2251*(H2251/G2251-(1+Overview!$F$35/'='!G2251)/(Overview!$F$37*Overview!$F$33))/('='!H2251+Overview!$F$36)</f>
        <v>9.4567050245952802E-5</v>
      </c>
      <c r="Q2251" s="128">
        <f>(N2251/G2251-P2251)*H2251*Overview!$F$29*'='!G2251^3</f>
        <v>917.47295971644485</v>
      </c>
      <c r="R2251" s="57">
        <f t="shared" si="210"/>
        <v>0</v>
      </c>
      <c r="S2251" s="58">
        <f t="shared" si="211"/>
        <v>1.1727534434870484E-4</v>
      </c>
      <c r="T2251" s="58">
        <f>IF(D2251&lt;Overview!$F$18,(1-Overview!$F$9)*'='!Q2251-'='!D2251*'='!O2251,0)</f>
        <v>0</v>
      </c>
      <c r="U2251" s="54">
        <f>IF(D2251&gt;=Overview!$F$18,(1-Overview!$F$9)*'='!Q2251-Overview!$F$18*'='!O2251,0)</f>
        <v>77.749202634709278</v>
      </c>
      <c r="V2251" s="2"/>
      <c r="W2251" s="112">
        <f>G2251/Overview!$F$19</f>
        <v>5.4929678012926937</v>
      </c>
      <c r="X2251" s="60">
        <f>G2251^3*(1+H2251*Overview!$F$38)</f>
        <v>64.735479795287731</v>
      </c>
      <c r="Y2251" s="61">
        <f>G2251^3*Overview!$F$42*(1+Overview!$F$38*H2251)+I2251*Overview!$F$39/Overview!$F$40</f>
        <v>6.084835290435799</v>
      </c>
    </row>
    <row r="2252" spans="1:25">
      <c r="A2252" s="34">
        <v>2249</v>
      </c>
      <c r="B2252">
        <v>1</v>
      </c>
      <c r="C2252">
        <v>24</v>
      </c>
      <c r="D2252" s="149">
        <f t="shared" si="212"/>
        <v>178.09744310451387</v>
      </c>
      <c r="E2252" s="125">
        <f>B2252/(B2252+Overview!$F$22)</f>
        <v>0.58823529411764708</v>
      </c>
      <c r="F2252" s="118">
        <f>EXP(Overview!$F$21/Overview!$F$5-Overview!$F$21/('='!C2252+273.15))</f>
        <v>1.2060497570954571</v>
      </c>
      <c r="G2252" s="77">
        <f t="shared" si="213"/>
        <v>3.7205043671598901</v>
      </c>
      <c r="H2252" s="115">
        <f t="shared" si="214"/>
        <v>0.58823529411764708</v>
      </c>
      <c r="I2252" s="80">
        <f>IF((A2252-Overview!$F$43)/365=ROUND((A2252-Overview!$F$43)/365,0),I2251*0.05,I2251+U2251)</f>
        <v>6029.7642600802046</v>
      </c>
      <c r="J2252" s="70">
        <f>IF(D2252&lt;Overview!$F$16,1,'='!G2252/Overview!$F$26)</f>
        <v>161.06079511514676</v>
      </c>
      <c r="K2252" s="71">
        <f>IF(D2252&lt;Overview!$F$17,'='!G2252/Overview!$F$26,Overview!$F$33)</f>
        <v>9.1428571428571423</v>
      </c>
      <c r="L2252" s="72">
        <f t="shared" si="215"/>
        <v>9.1428571428571423</v>
      </c>
      <c r="M2252" s="81">
        <f>MIN(1,Overview!$F$44*F2252*(G2252-Overview!$F$25)^2+0.2)</f>
        <v>1</v>
      </c>
      <c r="N2252" s="48">
        <f>L2252*F2252*Overview!$F$8</f>
        <v>0.12482270400293095</v>
      </c>
      <c r="O2252" s="48">
        <f>F2252*Overview!$F$6</f>
        <v>2.3686817229354781E-3</v>
      </c>
      <c r="P2252" s="122">
        <f>N2252*(H2252/G2252-(1+Overview!$F$35/'='!G2252)/(Overview!$F$37*Overview!$F$33))/('='!H2252+Overview!$F$36)</f>
        <v>9.4385390046057557E-5</v>
      </c>
      <c r="Q2252" s="128">
        <f>(N2252/G2252-P2252)*H2252*Overview!$F$29*'='!G2252^3</f>
        <v>917.5357028072516</v>
      </c>
      <c r="R2252" s="57">
        <f t="shared" si="210"/>
        <v>0</v>
      </c>
      <c r="S2252" s="58">
        <f t="shared" si="211"/>
        <v>1.1705375195414891E-4</v>
      </c>
      <c r="T2252" s="58">
        <f>IF(D2252&lt;Overview!$F$18,(1-Overview!$F$9)*'='!Q2252-'='!D2252*'='!O2252,0)</f>
        <v>0</v>
      </c>
      <c r="U2252" s="54">
        <f>IF(D2252&gt;=Overview!$F$18,(1-Overview!$F$9)*'='!Q2252-Overview!$F$18*'='!O2252,0)</f>
        <v>77.754548346046008</v>
      </c>
      <c r="V2252" s="2"/>
      <c r="W2252" s="112">
        <f>G2252/Overview!$F$19</f>
        <v>5.4931409525467148</v>
      </c>
      <c r="X2252" s="60">
        <f>G2252^3*(1+H2252*Overview!$F$38)</f>
        <v>64.741601831635151</v>
      </c>
      <c r="Y2252" s="61">
        <f>G2252^3*Overview!$F$42*(1+Overview!$F$38*H2252)+I2252*Overview!$F$39/Overview!$F$40</f>
        <v>6.088764829967011</v>
      </c>
    </row>
    <row r="2253" spans="1:25">
      <c r="A2253" s="34">
        <v>2250</v>
      </c>
      <c r="B2253">
        <v>1</v>
      </c>
      <c r="C2253">
        <v>24</v>
      </c>
      <c r="D2253" s="149">
        <f t="shared" si="212"/>
        <v>178.09744310451387</v>
      </c>
      <c r="E2253" s="125">
        <f>B2253/(B2253+Overview!$F$22)</f>
        <v>0.58823529411764708</v>
      </c>
      <c r="F2253" s="118">
        <f>EXP(Overview!$F$21/Overview!$F$5-Overview!$F$21/('='!C2253+273.15))</f>
        <v>1.2060497570954571</v>
      </c>
      <c r="G2253" s="77">
        <f t="shared" si="213"/>
        <v>3.7206214209118444</v>
      </c>
      <c r="H2253" s="115">
        <f t="shared" si="214"/>
        <v>0.58823529411764708</v>
      </c>
      <c r="I2253" s="80">
        <f>IF((A2253-Overview!$F$43)/365=ROUND((A2253-Overview!$F$43)/365,0),I2252*0.05,I2252+U2252)</f>
        <v>6107.5188084262509</v>
      </c>
      <c r="J2253" s="70">
        <f>IF(D2253&lt;Overview!$F$16,1,'='!G2253/Overview!$F$26)</f>
        <v>161.06586237713614</v>
      </c>
      <c r="K2253" s="71">
        <f>IF(D2253&lt;Overview!$F$17,'='!G2253/Overview!$F$26,Overview!$F$33)</f>
        <v>9.1428571428571423</v>
      </c>
      <c r="L2253" s="72">
        <f t="shared" si="215"/>
        <v>9.1428571428571423</v>
      </c>
      <c r="M2253" s="81">
        <f>MIN(1,Overview!$F$44*F2253*(G2253-Overview!$F$25)^2+0.2)</f>
        <v>1</v>
      </c>
      <c r="N2253" s="48">
        <f>L2253*F2253*Overview!$F$8</f>
        <v>0.12482270400293095</v>
      </c>
      <c r="O2253" s="48">
        <f>F2253*Overview!$F$6</f>
        <v>2.3686817229354781E-3</v>
      </c>
      <c r="P2253" s="122">
        <f>N2253*(H2253/G2253-(1+Overview!$F$35/'='!G2253)/(Overview!$F$37*Overview!$F$33))/('='!H2253+Overview!$F$36)</f>
        <v>9.4204084513642457E-5</v>
      </c>
      <c r="Q2253" s="128">
        <f>(N2253/G2253-P2253)*H2253*Overview!$F$29*'='!G2253^3</f>
        <v>917.5983297789212</v>
      </c>
      <c r="R2253" s="57">
        <f t="shared" si="210"/>
        <v>0</v>
      </c>
      <c r="S2253" s="58">
        <f t="shared" si="211"/>
        <v>1.1683257825961595E-4</v>
      </c>
      <c r="T2253" s="58">
        <f>IF(D2253&lt;Overview!$F$18,(1-Overview!$F$9)*'='!Q2253-'='!D2253*'='!O2253,0)</f>
        <v>0</v>
      </c>
      <c r="U2253" s="54">
        <f>IF(D2253&gt;=Overview!$F$18,(1-Overview!$F$9)*'='!Q2253-Overview!$F$18*'='!O2253,0)</f>
        <v>77.759884164032272</v>
      </c>
      <c r="V2253" s="2"/>
      <c r="W2253" s="112">
        <f>G2253/Overview!$F$19</f>
        <v>5.4933137766305098</v>
      </c>
      <c r="X2253" s="60">
        <f>G2253^3*(1+H2253*Overview!$F$38)</f>
        <v>64.747712685230638</v>
      </c>
      <c r="Y2253" s="61">
        <f>G2253^3*Overview!$F$42*(1+Overview!$F$38*H2253)+I2253*Overview!$F$39/Overview!$F$40</f>
        <v>6.0926935953460069</v>
      </c>
    </row>
    <row r="2254" spans="1:25">
      <c r="A2254" s="34">
        <v>2251</v>
      </c>
      <c r="B2254">
        <v>1</v>
      </c>
      <c r="C2254">
        <v>24</v>
      </c>
      <c r="D2254" s="149">
        <f t="shared" si="212"/>
        <v>178.09744310451387</v>
      </c>
      <c r="E2254" s="125">
        <f>B2254/(B2254+Overview!$F$22)</f>
        <v>0.58823529411764708</v>
      </c>
      <c r="F2254" s="118">
        <f>EXP(Overview!$F$21/Overview!$F$5-Overview!$F$21/('='!C2254+273.15))</f>
        <v>1.2060497570954571</v>
      </c>
      <c r="G2254" s="77">
        <f t="shared" si="213"/>
        <v>3.7207382534901039</v>
      </c>
      <c r="H2254" s="115">
        <f t="shared" si="214"/>
        <v>0.58823529411764708</v>
      </c>
      <c r="I2254" s="80">
        <f>IF((A2254-Overview!$F$43)/365=ROUND((A2254-Overview!$F$43)/365,0),I2253*0.05,I2253+U2253)</f>
        <v>6185.2786925902828</v>
      </c>
      <c r="J2254" s="70">
        <f>IF(D2254&lt;Overview!$F$16,1,'='!G2254/Overview!$F$26)</f>
        <v>161.07092006450668</v>
      </c>
      <c r="K2254" s="71">
        <f>IF(D2254&lt;Overview!$F$17,'='!G2254/Overview!$F$26,Overview!$F$33)</f>
        <v>9.1428571428571423</v>
      </c>
      <c r="L2254" s="72">
        <f t="shared" si="215"/>
        <v>9.1428571428571423</v>
      </c>
      <c r="M2254" s="81">
        <f>MIN(1,Overview!$F$44*F2254*(G2254-Overview!$F$25)^2+0.2)</f>
        <v>1</v>
      </c>
      <c r="N2254" s="48">
        <f>L2254*F2254*Overview!$F$8</f>
        <v>0.12482270400293095</v>
      </c>
      <c r="O2254" s="48">
        <f>F2254*Overview!$F$6</f>
        <v>2.3686817229354781E-3</v>
      </c>
      <c r="P2254" s="122">
        <f>N2254*(H2254/G2254-(1+Overview!$F$35/'='!G2254)/(Overview!$F$37*Overview!$F$33))/('='!H2254+Overview!$F$36)</f>
        <v>9.4023132934374016E-5</v>
      </c>
      <c r="Q2254" s="128">
        <f>(N2254/G2254-P2254)*H2254*Overview!$F$29*'='!G2254^3</f>
        <v>917.6608408416987</v>
      </c>
      <c r="R2254" s="57">
        <f t="shared" si="210"/>
        <v>0</v>
      </c>
      <c r="S2254" s="58">
        <f t="shared" si="211"/>
        <v>1.1661182247397021E-4</v>
      </c>
      <c r="T2254" s="58">
        <f>IF(D2254&lt;Overview!$F$18,(1-Overview!$F$9)*'='!Q2254-'='!D2254*'='!O2254,0)</f>
        <v>0</v>
      </c>
      <c r="U2254" s="54">
        <f>IF(D2254&gt;=Overview!$F$18,(1-Overview!$F$9)*'='!Q2254-Overview!$F$18*'='!O2254,0)</f>
        <v>77.765210106580909</v>
      </c>
      <c r="V2254" s="2"/>
      <c r="W2254" s="112">
        <f>G2254/Overview!$F$19</f>
        <v>5.4934862741622679</v>
      </c>
      <c r="X2254" s="60">
        <f>G2254^3*(1+H2254*Overview!$F$38)</f>
        <v>64.753812375763076</v>
      </c>
      <c r="Y2254" s="61">
        <f>G2254^3*Overview!$F$42*(1+Overview!$F$38*H2254)+I2254*Overview!$F$39/Overview!$F$40</f>
        <v>6.0966215879148722</v>
      </c>
    </row>
    <row r="2255" spans="1:25">
      <c r="A2255" s="34">
        <v>2252</v>
      </c>
      <c r="B2255">
        <v>1</v>
      </c>
      <c r="C2255">
        <v>24</v>
      </c>
      <c r="D2255" s="149">
        <f t="shared" si="212"/>
        <v>178.09744310451387</v>
      </c>
      <c r="E2255" s="125">
        <f>B2255/(B2255+Overview!$F$22)</f>
        <v>0.58823529411764708</v>
      </c>
      <c r="F2255" s="118">
        <f>EXP(Overview!$F$21/Overview!$F$5-Overview!$F$21/('='!C2255+273.15))</f>
        <v>1.2060497570954571</v>
      </c>
      <c r="G2255" s="77">
        <f t="shared" si="213"/>
        <v>3.7208548653125777</v>
      </c>
      <c r="H2255" s="115">
        <f t="shared" si="214"/>
        <v>0.58823529411764708</v>
      </c>
      <c r="I2255" s="80">
        <f>IF((A2255-Overview!$F$43)/365=ROUND((A2255-Overview!$F$43)/365,0),I2254*0.05,I2254+U2254)</f>
        <v>6263.0439026968634</v>
      </c>
      <c r="J2255" s="70">
        <f>IF(D2255&lt;Overview!$F$16,1,'='!G2255/Overview!$F$26)</f>
        <v>161.0759681953497</v>
      </c>
      <c r="K2255" s="71">
        <f>IF(D2255&lt;Overview!$F$17,'='!G2255/Overview!$F$26,Overview!$F$33)</f>
        <v>9.1428571428571423</v>
      </c>
      <c r="L2255" s="72">
        <f t="shared" si="215"/>
        <v>9.1428571428571423</v>
      </c>
      <c r="M2255" s="81">
        <f>MIN(1,Overview!$F$44*F2255*(G2255-Overview!$F$25)^2+0.2)</f>
        <v>1</v>
      </c>
      <c r="N2255" s="48">
        <f>L2255*F2255*Overview!$F$8</f>
        <v>0.12482270400293095</v>
      </c>
      <c r="O2255" s="48">
        <f>F2255*Overview!$F$6</f>
        <v>2.3686817229354781E-3</v>
      </c>
      <c r="P2255" s="122">
        <f>N2255*(H2255/G2255-(1+Overview!$F$35/'='!G2255)/(Overview!$F$37*Overview!$F$33))/('='!H2255+Overview!$F$36)</f>
        <v>9.3842534595440317E-5</v>
      </c>
      <c r="Q2255" s="128">
        <f>(N2255/G2255-P2255)*H2255*Overview!$F$29*'='!G2255^3</f>
        <v>917.72323620546911</v>
      </c>
      <c r="R2255" s="57">
        <f t="shared" si="210"/>
        <v>0</v>
      </c>
      <c r="S2255" s="58">
        <f t="shared" si="211"/>
        <v>1.1639148380756933E-4</v>
      </c>
      <c r="T2255" s="58">
        <f>IF(D2255&lt;Overview!$F$18,(1-Overview!$F$9)*'='!Q2255-'='!D2255*'='!O2255,0)</f>
        <v>0</v>
      </c>
      <c r="U2255" s="54">
        <f>IF(D2255&gt;=Overview!$F$18,(1-Overview!$F$9)*'='!Q2255-Overview!$F$18*'='!O2255,0)</f>
        <v>77.770526191574149</v>
      </c>
      <c r="V2255" s="2"/>
      <c r="W2255" s="112">
        <f>G2255/Overview!$F$19</f>
        <v>5.4936584457590101</v>
      </c>
      <c r="X2255" s="60">
        <f>G2255^3*(1+H2255*Overview!$F$38)</f>
        <v>64.759900922889514</v>
      </c>
      <c r="Y2255" s="61">
        <f>G2255^3*Overview!$F$42*(1+Overview!$F$38*H2255)+I2255*Overview!$F$39/Overview!$F$40</f>
        <v>6.1005488090136106</v>
      </c>
    </row>
    <row r="2256" spans="1:25">
      <c r="A2256" s="34">
        <v>2253</v>
      </c>
      <c r="B2256">
        <v>1</v>
      </c>
      <c r="C2256">
        <v>24</v>
      </c>
      <c r="D2256" s="149">
        <f t="shared" si="212"/>
        <v>178.09744310451387</v>
      </c>
      <c r="E2256" s="125">
        <f>B2256/(B2256+Overview!$F$22)</f>
        <v>0.58823529411764708</v>
      </c>
      <c r="F2256" s="118">
        <f>EXP(Overview!$F$21/Overview!$F$5-Overview!$F$21/('='!C2256+273.15))</f>
        <v>1.2060497570954571</v>
      </c>
      <c r="G2256" s="77">
        <f t="shared" si="213"/>
        <v>3.7209712567963851</v>
      </c>
      <c r="H2256" s="115">
        <f t="shared" si="214"/>
        <v>0.58823529411764708</v>
      </c>
      <c r="I2256" s="80">
        <f>IF((A2256-Overview!$F$43)/365=ROUND((A2256-Overview!$F$43)/365,0),I2255*0.05,I2255+U2255)</f>
        <v>6340.8144288884378</v>
      </c>
      <c r="J2256" s="70">
        <f>IF(D2256&lt;Overview!$F$16,1,'='!G2256/Overview!$F$26)</f>
        <v>161.08100678772232</v>
      </c>
      <c r="K2256" s="71">
        <f>IF(D2256&lt;Overview!$F$17,'='!G2256/Overview!$F$26,Overview!$F$33)</f>
        <v>9.1428571428571423</v>
      </c>
      <c r="L2256" s="72">
        <f t="shared" si="215"/>
        <v>9.1428571428571423</v>
      </c>
      <c r="M2256" s="81">
        <f>MIN(1,Overview!$F$44*F2256*(G2256-Overview!$F$25)^2+0.2)</f>
        <v>1</v>
      </c>
      <c r="N2256" s="48">
        <f>L2256*F2256*Overview!$F$8</f>
        <v>0.12482270400293095</v>
      </c>
      <c r="O2256" s="48">
        <f>F2256*Overview!$F$6</f>
        <v>2.3686817229354781E-3</v>
      </c>
      <c r="P2256" s="122">
        <f>N2256*(H2256/G2256-(1+Overview!$F$35/'='!G2256)/(Overview!$F$37*Overview!$F$33))/('='!H2256+Overview!$F$36)</f>
        <v>9.3662288785551E-5</v>
      </c>
      <c r="Q2256" s="128">
        <f>(N2256/G2256-P2256)*H2256*Overview!$F$29*'='!G2256^3</f>
        <v>917.78551607975237</v>
      </c>
      <c r="R2256" s="57">
        <f t="shared" si="210"/>
        <v>0</v>
      </c>
      <c r="S2256" s="58">
        <f t="shared" si="211"/>
        <v>1.1617156147226589E-4</v>
      </c>
      <c r="T2256" s="58">
        <f>IF(D2256&lt;Overview!$F$18,(1-Overview!$F$9)*'='!Q2256-'='!D2256*'='!O2256,0)</f>
        <v>0</v>
      </c>
      <c r="U2256" s="54">
        <f>IF(D2256&gt;=Overview!$F$18,(1-Overview!$F$9)*'='!Q2256-Overview!$F$18*'='!O2256,0)</f>
        <v>77.775832436863084</v>
      </c>
      <c r="V2256" s="2"/>
      <c r="W2256" s="112">
        <f>G2256/Overview!$F$19</f>
        <v>5.493830292036594</v>
      </c>
      <c r="X2256" s="60">
        <f>G2256^3*(1+H2256*Overview!$F$38)</f>
        <v>64.765978346235244</v>
      </c>
      <c r="Y2256" s="61">
        <f>G2256^3*Overview!$F$42*(1+Overview!$F$38*H2256)+I2256*Overview!$F$39/Overview!$F$40</f>
        <v>6.1044752599801404</v>
      </c>
    </row>
    <row r="2257" spans="1:25">
      <c r="A2257" s="34">
        <v>2254</v>
      </c>
      <c r="B2257">
        <v>1</v>
      </c>
      <c r="C2257">
        <v>24</v>
      </c>
      <c r="D2257" s="149">
        <f t="shared" si="212"/>
        <v>178.09744310451387</v>
      </c>
      <c r="E2257" s="125">
        <f>B2257/(B2257+Overview!$F$22)</f>
        <v>0.58823529411764708</v>
      </c>
      <c r="F2257" s="118">
        <f>EXP(Overview!$F$21/Overview!$F$5-Overview!$F$21/('='!C2257+273.15))</f>
        <v>1.2060497570954571</v>
      </c>
      <c r="G2257" s="77">
        <f t="shared" si="213"/>
        <v>3.7210874283578574</v>
      </c>
      <c r="H2257" s="115">
        <f t="shared" si="214"/>
        <v>0.58823529411764708</v>
      </c>
      <c r="I2257" s="80">
        <f>IF((A2257-Overview!$F$43)/365=ROUND((A2257-Overview!$F$43)/365,0),I2256*0.05,I2256+U2256)</f>
        <v>6418.5902613253011</v>
      </c>
      <c r="J2257" s="70">
        <f>IF(D2257&lt;Overview!$F$16,1,'='!G2257/Overview!$F$26)</f>
        <v>161.08603585964752</v>
      </c>
      <c r="K2257" s="71">
        <f>IF(D2257&lt;Overview!$F$17,'='!G2257/Overview!$F$26,Overview!$F$33)</f>
        <v>9.1428571428571423</v>
      </c>
      <c r="L2257" s="72">
        <f t="shared" si="215"/>
        <v>9.1428571428571423</v>
      </c>
      <c r="M2257" s="81">
        <f>MIN(1,Overview!$F$44*F2257*(G2257-Overview!$F$25)^2+0.2)</f>
        <v>1</v>
      </c>
      <c r="N2257" s="48">
        <f>L2257*F2257*Overview!$F$8</f>
        <v>0.12482270400293095</v>
      </c>
      <c r="O2257" s="48">
        <f>F2257*Overview!$F$6</f>
        <v>2.3686817229354781E-3</v>
      </c>
      <c r="P2257" s="122">
        <f>N2257*(H2257/G2257-(1+Overview!$F$35/'='!G2257)/(Overview!$F$37*Overview!$F$33))/('='!H2257+Overview!$F$36)</f>
        <v>9.3482394794928151E-5</v>
      </c>
      <c r="Q2257" s="128">
        <f>(N2257/G2257-P2257)*H2257*Overview!$F$29*'='!G2257^3</f>
        <v>917.84768067370851</v>
      </c>
      <c r="R2257" s="57">
        <f t="shared" si="210"/>
        <v>0</v>
      </c>
      <c r="S2257" s="58">
        <f t="shared" si="211"/>
        <v>1.1595205468139772E-4</v>
      </c>
      <c r="T2257" s="58">
        <f>IF(D2257&lt;Overview!$F$18,(1-Overview!$F$9)*'='!Q2257-'='!D2257*'='!O2257,0)</f>
        <v>0</v>
      </c>
      <c r="U2257" s="54">
        <f>IF(D2257&gt;=Overview!$F$18,(1-Overview!$F$9)*'='!Q2257-Overview!$F$18*'='!O2257,0)</f>
        <v>77.78112886026814</v>
      </c>
      <c r="V2257" s="2"/>
      <c r="W2257" s="112">
        <f>G2257/Overview!$F$19</f>
        <v>5.4940018136097111</v>
      </c>
      <c r="X2257" s="60">
        <f>G2257^3*(1+H2257*Overview!$F$38)</f>
        <v>64.77204466539375</v>
      </c>
      <c r="Y2257" s="61">
        <f>G2257^3*Overview!$F$42*(1+Overview!$F$38*H2257)+I2257*Overview!$F$39/Overview!$F$40</f>
        <v>6.1084009421503005</v>
      </c>
    </row>
    <row r="2258" spans="1:25">
      <c r="A2258" s="34">
        <v>2255</v>
      </c>
      <c r="B2258">
        <v>1</v>
      </c>
      <c r="C2258">
        <v>24</v>
      </c>
      <c r="D2258" s="149">
        <f t="shared" si="212"/>
        <v>178.09744310451387</v>
      </c>
      <c r="E2258" s="125">
        <f>B2258/(B2258+Overview!$F$22)</f>
        <v>0.58823529411764708</v>
      </c>
      <c r="F2258" s="118">
        <f>EXP(Overview!$F$21/Overview!$F$5-Overview!$F$21/('='!C2258+273.15))</f>
        <v>1.2060497570954571</v>
      </c>
      <c r="G2258" s="77">
        <f t="shared" si="213"/>
        <v>3.7212033804125388</v>
      </c>
      <c r="H2258" s="115">
        <f t="shared" si="214"/>
        <v>0.58823529411764708</v>
      </c>
      <c r="I2258" s="80">
        <f>IF((A2258-Overview!$F$43)/365=ROUND((A2258-Overview!$F$43)/365,0),I2257*0.05,I2257+U2257)</f>
        <v>6496.371390185569</v>
      </c>
      <c r="J2258" s="70">
        <f>IF(D2258&lt;Overview!$F$16,1,'='!G2258/Overview!$F$26)</f>
        <v>161.09105542911425</v>
      </c>
      <c r="K2258" s="71">
        <f>IF(D2258&lt;Overview!$F$17,'='!G2258/Overview!$F$26,Overview!$F$33)</f>
        <v>9.1428571428571423</v>
      </c>
      <c r="L2258" s="72">
        <f t="shared" si="215"/>
        <v>9.1428571428571423</v>
      </c>
      <c r="M2258" s="81">
        <f>MIN(1,Overview!$F$44*F2258*(G2258-Overview!$F$25)^2+0.2)</f>
        <v>1</v>
      </c>
      <c r="N2258" s="48">
        <f>L2258*F2258*Overview!$F$8</f>
        <v>0.12482270400293095</v>
      </c>
      <c r="O2258" s="48">
        <f>F2258*Overview!$F$6</f>
        <v>2.3686817229354781E-3</v>
      </c>
      <c r="P2258" s="122">
        <f>N2258*(H2258/G2258-(1+Overview!$F$35/'='!G2258)/(Overview!$F$37*Overview!$F$33))/('='!H2258+Overview!$F$36)</f>
        <v>9.3302851915309383E-5</v>
      </c>
      <c r="Q2258" s="128">
        <f>(N2258/G2258-P2258)*H2258*Overview!$F$29*'='!G2258^3</f>
        <v>917.90973019613489</v>
      </c>
      <c r="R2258" s="57">
        <f t="shared" si="210"/>
        <v>0</v>
      </c>
      <c r="S2258" s="58">
        <f t="shared" si="211"/>
        <v>1.1573296264979326E-4</v>
      </c>
      <c r="T2258" s="58">
        <f>IF(D2258&lt;Overview!$F$18,(1-Overview!$F$9)*'='!Q2258-'='!D2258*'='!O2258,0)</f>
        <v>0</v>
      </c>
      <c r="U2258" s="54">
        <f>IF(D2258&gt;=Overview!$F$18,(1-Overview!$F$9)*'='!Q2258-Overview!$F$18*'='!O2258,0)</f>
        <v>77.786415479578878</v>
      </c>
      <c r="V2258" s="2"/>
      <c r="W2258" s="112">
        <f>G2258/Overview!$F$19</f>
        <v>5.4941730110918927</v>
      </c>
      <c r="X2258" s="60">
        <f>G2258^3*(1+H2258*Overview!$F$38)</f>
        <v>64.778099899926858</v>
      </c>
      <c r="Y2258" s="61">
        <f>G2258^3*Overview!$F$42*(1+Overview!$F$38*H2258)+I2258*Overview!$F$39/Overview!$F$40</f>
        <v>6.1123258568578445</v>
      </c>
    </row>
    <row r="2259" spans="1:25">
      <c r="A2259" s="34">
        <v>2256</v>
      </c>
      <c r="B2259">
        <v>1</v>
      </c>
      <c r="C2259">
        <v>24</v>
      </c>
      <c r="D2259" s="149">
        <f t="shared" si="212"/>
        <v>178.09744310451387</v>
      </c>
      <c r="E2259" s="125">
        <f>B2259/(B2259+Overview!$F$22)</f>
        <v>0.58823529411764708</v>
      </c>
      <c r="F2259" s="118">
        <f>EXP(Overview!$F$21/Overview!$F$5-Overview!$F$21/('='!C2259+273.15))</f>
        <v>1.2060497570954571</v>
      </c>
      <c r="G2259" s="77">
        <f t="shared" si="213"/>
        <v>3.7213191133751886</v>
      </c>
      <c r="H2259" s="115">
        <f t="shared" si="214"/>
        <v>0.58823529411764708</v>
      </c>
      <c r="I2259" s="80">
        <f>IF((A2259-Overview!$F$43)/365=ROUND((A2259-Overview!$F$43)/365,0),I2258*0.05,I2258+U2258)</f>
        <v>6574.1578056651479</v>
      </c>
      <c r="J2259" s="70">
        <f>IF(D2259&lt;Overview!$F$16,1,'='!G2259/Overview!$F$26)</f>
        <v>161.09606551407742</v>
      </c>
      <c r="K2259" s="71">
        <f>IF(D2259&lt;Overview!$F$17,'='!G2259/Overview!$F$26,Overview!$F$33)</f>
        <v>9.1428571428571423</v>
      </c>
      <c r="L2259" s="72">
        <f t="shared" si="215"/>
        <v>9.1428571428571423</v>
      </c>
      <c r="M2259" s="81">
        <f>MIN(1,Overview!$F$44*F2259*(G2259-Overview!$F$25)^2+0.2)</f>
        <v>1</v>
      </c>
      <c r="N2259" s="48">
        <f>L2259*F2259*Overview!$F$8</f>
        <v>0.12482270400293095</v>
      </c>
      <c r="O2259" s="48">
        <f>F2259*Overview!$F$6</f>
        <v>2.3686817229354781E-3</v>
      </c>
      <c r="P2259" s="122">
        <f>N2259*(H2259/G2259-(1+Overview!$F$35/'='!G2259)/(Overview!$F$37*Overview!$F$33))/('='!H2259+Overview!$F$36)</f>
        <v>9.3123659439938659E-5</v>
      </c>
      <c r="Q2259" s="128">
        <f>(N2259/G2259-P2259)*H2259*Overview!$F$29*'='!G2259^3</f>
        <v>917.97166485547029</v>
      </c>
      <c r="R2259" s="57">
        <f t="shared" si="210"/>
        <v>0</v>
      </c>
      <c r="S2259" s="58">
        <f t="shared" si="211"/>
        <v>1.1551428459376185E-4</v>
      </c>
      <c r="T2259" s="58">
        <f>IF(D2259&lt;Overview!$F$18,(1-Overview!$F$9)*'='!Q2259-'='!D2259*'='!O2259,0)</f>
        <v>0</v>
      </c>
      <c r="U2259" s="54">
        <f>IF(D2259&gt;=Overview!$F$18,(1-Overview!$F$9)*'='!Q2259-Overview!$F$18*'='!O2259,0)</f>
        <v>77.791692312554247</v>
      </c>
      <c r="V2259" s="2"/>
      <c r="W2259" s="112">
        <f>G2259/Overview!$F$19</f>
        <v>5.4943438850955095</v>
      </c>
      <c r="X2259" s="60">
        <f>G2259^3*(1+H2259*Overview!$F$38)</f>
        <v>64.7841440693647</v>
      </c>
      <c r="Y2259" s="61">
        <f>G2259^3*Overview!$F$42*(1+Overview!$F$38*H2259)+I2259*Overview!$F$39/Overview!$F$40</f>
        <v>6.1162500054344537</v>
      </c>
    </row>
    <row r="2260" spans="1:25">
      <c r="A2260" s="34">
        <v>2257</v>
      </c>
      <c r="B2260">
        <v>1</v>
      </c>
      <c r="C2260">
        <v>24</v>
      </c>
      <c r="D2260" s="149">
        <f t="shared" si="212"/>
        <v>178.09744310451387</v>
      </c>
      <c r="E2260" s="125">
        <f>B2260/(B2260+Overview!$F$22)</f>
        <v>0.58823529411764708</v>
      </c>
      <c r="F2260" s="118">
        <f>EXP(Overview!$F$21/Overview!$F$5-Overview!$F$21/('='!C2260+273.15))</f>
        <v>1.2060497570954571</v>
      </c>
      <c r="G2260" s="77">
        <f t="shared" si="213"/>
        <v>3.7214346276597823</v>
      </c>
      <c r="H2260" s="115">
        <f t="shared" si="214"/>
        <v>0.58823529411764708</v>
      </c>
      <c r="I2260" s="80">
        <f>IF((A2260-Overview!$F$43)/365=ROUND((A2260-Overview!$F$43)/365,0),I2259*0.05,I2259+U2259)</f>
        <v>6651.9494979777019</v>
      </c>
      <c r="J2260" s="70">
        <f>IF(D2260&lt;Overview!$F$16,1,'='!G2260/Overview!$F$26)</f>
        <v>161.1010661324581</v>
      </c>
      <c r="K2260" s="71">
        <f>IF(D2260&lt;Overview!$F$17,'='!G2260/Overview!$F$26,Overview!$F$33)</f>
        <v>9.1428571428571423</v>
      </c>
      <c r="L2260" s="72">
        <f t="shared" si="215"/>
        <v>9.1428571428571423</v>
      </c>
      <c r="M2260" s="81">
        <f>MIN(1,Overview!$F$44*F2260*(G2260-Overview!$F$25)^2+0.2)</f>
        <v>1</v>
      </c>
      <c r="N2260" s="48">
        <f>L2260*F2260*Overview!$F$8</f>
        <v>0.12482270400293095</v>
      </c>
      <c r="O2260" s="48">
        <f>F2260*Overview!$F$6</f>
        <v>2.3686817229354781E-3</v>
      </c>
      <c r="P2260" s="122">
        <f>N2260*(H2260/G2260-(1+Overview!$F$35/'='!G2260)/(Overview!$F$37*Overview!$F$33))/('='!H2260+Overview!$F$36)</f>
        <v>9.2944816663566345E-5</v>
      </c>
      <c r="Q2260" s="128">
        <f>(N2260/G2260-P2260)*H2260*Overview!$F$29*'='!G2260^3</f>
        <v>918.03348485979166</v>
      </c>
      <c r="R2260" s="57">
        <f t="shared" si="210"/>
        <v>0</v>
      </c>
      <c r="S2260" s="58">
        <f t="shared" si="211"/>
        <v>1.1529601973109525E-4</v>
      </c>
      <c r="T2260" s="58">
        <f>IF(D2260&lt;Overview!$F$18,(1-Overview!$F$9)*'='!Q2260-'='!D2260*'='!O2260,0)</f>
        <v>0</v>
      </c>
      <c r="U2260" s="54">
        <f>IF(D2260&gt;=Overview!$F$18,(1-Overview!$F$9)*'='!Q2260-Overview!$F$18*'='!O2260,0)</f>
        <v>77.79695937692243</v>
      </c>
      <c r="V2260" s="2"/>
      <c r="W2260" s="112">
        <f>G2260/Overview!$F$19</f>
        <v>5.4945144362317766</v>
      </c>
      <c r="X2260" s="60">
        <f>G2260^3*(1+H2260*Overview!$F$38)</f>
        <v>64.790177193205764</v>
      </c>
      <c r="Y2260" s="61">
        <f>G2260^3*Overview!$F$42*(1+Overview!$F$38*H2260)+I2260*Overview!$F$39/Overview!$F$40</f>
        <v>6.1201733892097305</v>
      </c>
    </row>
    <row r="2261" spans="1:25">
      <c r="A2261" s="34">
        <v>2258</v>
      </c>
      <c r="B2261">
        <v>1</v>
      </c>
      <c r="C2261">
        <v>24</v>
      </c>
      <c r="D2261" s="149">
        <f t="shared" si="212"/>
        <v>178.09744310451387</v>
      </c>
      <c r="E2261" s="125">
        <f>B2261/(B2261+Overview!$F$22)</f>
        <v>0.58823529411764708</v>
      </c>
      <c r="F2261" s="118">
        <f>EXP(Overview!$F$21/Overview!$F$5-Overview!$F$21/('='!C2261+273.15))</f>
        <v>1.2060497570954571</v>
      </c>
      <c r="G2261" s="77">
        <f t="shared" si="213"/>
        <v>3.7215499236795133</v>
      </c>
      <c r="H2261" s="115">
        <f t="shared" si="214"/>
        <v>0.58823529411764708</v>
      </c>
      <c r="I2261" s="80">
        <f>IF((A2261-Overview!$F$43)/365=ROUND((A2261-Overview!$F$43)/365,0),I2260*0.05,I2260+U2260)</f>
        <v>6729.746457354624</v>
      </c>
      <c r="J2261" s="70">
        <f>IF(D2261&lt;Overview!$F$16,1,'='!G2261/Overview!$F$26)</f>
        <v>161.10605730214343</v>
      </c>
      <c r="K2261" s="71">
        <f>IF(D2261&lt;Overview!$F$17,'='!G2261/Overview!$F$26,Overview!$F$33)</f>
        <v>9.1428571428571423</v>
      </c>
      <c r="L2261" s="72">
        <f t="shared" si="215"/>
        <v>9.1428571428571423</v>
      </c>
      <c r="M2261" s="81">
        <f>MIN(1,Overview!$F$44*F2261*(G2261-Overview!$F$25)^2+0.2)</f>
        <v>1</v>
      </c>
      <c r="N2261" s="48">
        <f>L2261*F2261*Overview!$F$8</f>
        <v>0.12482270400293095</v>
      </c>
      <c r="O2261" s="48">
        <f>F2261*Overview!$F$6</f>
        <v>2.3686817229354781E-3</v>
      </c>
      <c r="P2261" s="122">
        <f>N2261*(H2261/G2261-(1+Overview!$F$35/'='!G2261)/(Overview!$F$37*Overview!$F$33))/('='!H2261+Overview!$F$36)</f>
        <v>9.2766322882442123E-5</v>
      </c>
      <c r="Q2261" s="128">
        <f>(N2261/G2261-P2261)*H2261*Overview!$F$29*'='!G2261^3</f>
        <v>918.0951904168171</v>
      </c>
      <c r="R2261" s="57">
        <f t="shared" si="210"/>
        <v>0</v>
      </c>
      <c r="S2261" s="58">
        <f t="shared" si="211"/>
        <v>1.1507816728106053E-4</v>
      </c>
      <c r="T2261" s="58">
        <f>IF(D2261&lt;Overview!$F$18,(1-Overview!$F$9)*'='!Q2261-'='!D2261*'='!O2261,0)</f>
        <v>0</v>
      </c>
      <c r="U2261" s="54">
        <f>IF(D2261&gt;=Overview!$F$18,(1-Overview!$F$9)*'='!Q2261-Overview!$F$18*'='!O2261,0)</f>
        <v>77.802216690381002</v>
      </c>
      <c r="V2261" s="2"/>
      <c r="W2261" s="112">
        <f>G2261/Overview!$F$19</f>
        <v>5.4946846651107535</v>
      </c>
      <c r="X2261" s="60">
        <f>G2261^3*(1+H2261*Overview!$F$38)</f>
        <v>64.796199290916974</v>
      </c>
      <c r="Y2261" s="61">
        <f>G2261^3*Overview!$F$42*(1+Overview!$F$38*H2261)+I2261*Overview!$F$39/Overview!$F$40</f>
        <v>6.1240960095112102</v>
      </c>
    </row>
    <row r="2262" spans="1:25">
      <c r="A2262" s="34">
        <v>2259</v>
      </c>
      <c r="B2262">
        <v>1</v>
      </c>
      <c r="C2262">
        <v>24</v>
      </c>
      <c r="D2262" s="149">
        <f t="shared" si="212"/>
        <v>178.09744310451387</v>
      </c>
      <c r="E2262" s="125">
        <f>B2262/(B2262+Overview!$F$22)</f>
        <v>0.58823529411764708</v>
      </c>
      <c r="F2262" s="118">
        <f>EXP(Overview!$F$21/Overview!$F$5-Overview!$F$21/('='!C2262+273.15))</f>
        <v>1.2060497570954571</v>
      </c>
      <c r="G2262" s="77">
        <f t="shared" si="213"/>
        <v>3.7216650018467945</v>
      </c>
      <c r="H2262" s="115">
        <f t="shared" si="214"/>
        <v>0.58823529411764708</v>
      </c>
      <c r="I2262" s="80">
        <f>IF((A2262-Overview!$F$43)/365=ROUND((A2262-Overview!$F$43)/365,0),I2261*0.05,I2261+U2261)</f>
        <v>6807.5486740450051</v>
      </c>
      <c r="J2262" s="70">
        <f>IF(D2262&lt;Overview!$F$16,1,'='!G2262/Overview!$F$26)</f>
        <v>161.11103904098678</v>
      </c>
      <c r="K2262" s="71">
        <f>IF(D2262&lt;Overview!$F$17,'='!G2262/Overview!$F$26,Overview!$F$33)</f>
        <v>9.1428571428571423</v>
      </c>
      <c r="L2262" s="72">
        <f t="shared" si="215"/>
        <v>9.1428571428571423</v>
      </c>
      <c r="M2262" s="81">
        <f>MIN(1,Overview!$F$44*F2262*(G2262-Overview!$F$25)^2+0.2)</f>
        <v>1</v>
      </c>
      <c r="N2262" s="48">
        <f>L2262*F2262*Overview!$F$8</f>
        <v>0.12482270400293095</v>
      </c>
      <c r="O2262" s="48">
        <f>F2262*Overview!$F$6</f>
        <v>2.3686817229354781E-3</v>
      </c>
      <c r="P2262" s="122">
        <f>N2262*(H2262/G2262-(1+Overview!$F$35/'='!G2262)/(Overview!$F$37*Overview!$F$33))/('='!H2262+Overview!$F$36)</f>
        <v>9.2588177394316998E-5</v>
      </c>
      <c r="Q2262" s="128">
        <f>(N2262/G2262-P2262)*H2262*Overview!$F$29*'='!G2262^3</f>
        <v>918.15678173390609</v>
      </c>
      <c r="R2262" s="57">
        <f t="shared" si="210"/>
        <v>0</v>
      </c>
      <c r="S2262" s="58">
        <f t="shared" si="211"/>
        <v>1.1486072646440404E-4</v>
      </c>
      <c r="T2262" s="58">
        <f>IF(D2262&lt;Overview!$F$18,(1-Overview!$F$9)*'='!Q2262-'='!D2262*'='!O2262,0)</f>
        <v>0</v>
      </c>
      <c r="U2262" s="54">
        <f>IF(D2262&gt;=Overview!$F$18,(1-Overview!$F$9)*'='!Q2262-Overview!$F$18*'='!O2262,0)</f>
        <v>77.807464270596981</v>
      </c>
      <c r="V2262" s="2"/>
      <c r="W2262" s="112">
        <f>G2262/Overview!$F$19</f>
        <v>5.4948545723413469</v>
      </c>
      <c r="X2262" s="60">
        <f>G2262^3*(1+H2262*Overview!$F$38)</f>
        <v>64.802210381933733</v>
      </c>
      <c r="Y2262" s="61">
        <f>G2262^3*Overview!$F$42*(1+Overview!$F$38*H2262)+I2262*Overview!$F$39/Overview!$F$40</f>
        <v>6.1280178676643562</v>
      </c>
    </row>
    <row r="2263" spans="1:25">
      <c r="A2263" s="34">
        <v>2260</v>
      </c>
      <c r="B2263">
        <v>1</v>
      </c>
      <c r="C2263">
        <v>24</v>
      </c>
      <c r="D2263" s="149">
        <f t="shared" si="212"/>
        <v>178.09744310451387</v>
      </c>
      <c r="E2263" s="125">
        <f>B2263/(B2263+Overview!$F$22)</f>
        <v>0.58823529411764708</v>
      </c>
      <c r="F2263" s="118">
        <f>EXP(Overview!$F$21/Overview!$F$5-Overview!$F$21/('='!C2263+273.15))</f>
        <v>1.2060497570954571</v>
      </c>
      <c r="G2263" s="77">
        <f t="shared" si="213"/>
        <v>3.7217798625732588</v>
      </c>
      <c r="H2263" s="115">
        <f t="shared" si="214"/>
        <v>0.58823529411764708</v>
      </c>
      <c r="I2263" s="80">
        <f>IF((A2263-Overview!$F$43)/365=ROUND((A2263-Overview!$F$43)/365,0),I2262*0.05,I2262+U2262)</f>
        <v>6885.356138315602</v>
      </c>
      <c r="J2263" s="70">
        <f>IF(D2263&lt;Overview!$F$16,1,'='!G2263/Overview!$F$26)</f>
        <v>161.11601136680775</v>
      </c>
      <c r="K2263" s="71">
        <f>IF(D2263&lt;Overview!$F$17,'='!G2263/Overview!$F$26,Overview!$F$33)</f>
        <v>9.1428571428571423</v>
      </c>
      <c r="L2263" s="72">
        <f t="shared" si="215"/>
        <v>9.1428571428571423</v>
      </c>
      <c r="M2263" s="81">
        <f>MIN(1,Overview!$F$44*F2263*(G2263-Overview!$F$25)^2+0.2)</f>
        <v>1</v>
      </c>
      <c r="N2263" s="48">
        <f>L2263*F2263*Overview!$F$8</f>
        <v>0.12482270400293095</v>
      </c>
      <c r="O2263" s="48">
        <f>F2263*Overview!$F$6</f>
        <v>2.3686817229354781E-3</v>
      </c>
      <c r="P2263" s="122">
        <f>N2263*(H2263/G2263-(1+Overview!$F$35/'='!G2263)/(Overview!$F$37*Overview!$F$33))/('='!H2263+Overview!$F$36)</f>
        <v>9.2410379498434228E-5</v>
      </c>
      <c r="Q2263" s="128">
        <f>(N2263/G2263-P2263)*H2263*Overview!$F$29*'='!G2263^3</f>
        <v>918.21825901805857</v>
      </c>
      <c r="R2263" s="57">
        <f t="shared" si="210"/>
        <v>0</v>
      </c>
      <c r="S2263" s="58">
        <f t="shared" si="211"/>
        <v>1.1464369650334174E-4</v>
      </c>
      <c r="T2263" s="58">
        <f>IF(D2263&lt;Overview!$F$18,(1-Overview!$F$9)*'='!Q2263-'='!D2263*'='!O2263,0)</f>
        <v>0</v>
      </c>
      <c r="U2263" s="54">
        <f>IF(D2263&gt;=Overview!$F$18,(1-Overview!$F$9)*'='!Q2263-Overview!$F$18*'='!O2263,0)</f>
        <v>77.812702135206763</v>
      </c>
      <c r="V2263" s="2"/>
      <c r="W2263" s="112">
        <f>G2263/Overview!$F$19</f>
        <v>5.4950241585313133</v>
      </c>
      <c r="X2263" s="60">
        <f>G2263^3*(1+H2263*Overview!$F$38)</f>
        <v>64.808210485659856</v>
      </c>
      <c r="Y2263" s="61">
        <f>G2263^3*Overview!$F$42*(1+Overview!$F$38*H2263)+I2263*Overview!$F$39/Overview!$F$40</f>
        <v>6.131938964992556</v>
      </c>
    </row>
    <row r="2264" spans="1:25">
      <c r="A2264" s="34">
        <v>2261</v>
      </c>
      <c r="B2264">
        <v>1</v>
      </c>
      <c r="C2264">
        <v>24</v>
      </c>
      <c r="D2264" s="149">
        <f t="shared" si="212"/>
        <v>178.09744310451387</v>
      </c>
      <c r="E2264" s="125">
        <f>B2264/(B2264+Overview!$F$22)</f>
        <v>0.58823529411764708</v>
      </c>
      <c r="F2264" s="118">
        <f>EXP(Overview!$F$21/Overview!$F$5-Overview!$F$21/('='!C2264+273.15))</f>
        <v>1.2060497570954571</v>
      </c>
      <c r="G2264" s="77">
        <f t="shared" si="213"/>
        <v>3.7218945062697619</v>
      </c>
      <c r="H2264" s="115">
        <f t="shared" si="214"/>
        <v>0.58823529411764708</v>
      </c>
      <c r="I2264" s="80">
        <f>IF((A2264-Overview!$F$43)/365=ROUND((A2264-Overview!$F$43)/365,0),I2263*0.05,I2263+U2263)</f>
        <v>6963.1688404508086</v>
      </c>
      <c r="J2264" s="70">
        <f>IF(D2264&lt;Overview!$F$16,1,'='!G2264/Overview!$F$26)</f>
        <v>161.12097429739231</v>
      </c>
      <c r="K2264" s="71">
        <f>IF(D2264&lt;Overview!$F$17,'='!G2264/Overview!$F$26,Overview!$F$33)</f>
        <v>9.1428571428571423</v>
      </c>
      <c r="L2264" s="72">
        <f t="shared" si="215"/>
        <v>9.1428571428571423</v>
      </c>
      <c r="M2264" s="81">
        <f>MIN(1,Overview!$F$44*F2264*(G2264-Overview!$F$25)^2+0.2)</f>
        <v>1</v>
      </c>
      <c r="N2264" s="48">
        <f>L2264*F2264*Overview!$F$8</f>
        <v>0.12482270400293095</v>
      </c>
      <c r="O2264" s="48">
        <f>F2264*Overview!$F$6</f>
        <v>2.3686817229354781E-3</v>
      </c>
      <c r="P2264" s="122">
        <f>N2264*(H2264/G2264-(1+Overview!$F$35/'='!G2264)/(Overview!$F$37*Overview!$F$33))/('='!H2264+Overview!$F$36)</f>
        <v>9.2232928495528192E-5</v>
      </c>
      <c r="Q2264" s="128">
        <f>(N2264/G2264-P2264)*H2264*Overview!$F$29*'='!G2264^3</f>
        <v>918.27962247591836</v>
      </c>
      <c r="R2264" s="57">
        <f t="shared" si="210"/>
        <v>0</v>
      </c>
      <c r="S2264" s="58">
        <f t="shared" si="211"/>
        <v>1.1442707662155938E-4</v>
      </c>
      <c r="T2264" s="58">
        <f>IF(D2264&lt;Overview!$F$18,(1-Overview!$F$9)*'='!Q2264-'='!D2264*'='!O2264,0)</f>
        <v>0</v>
      </c>
      <c r="U2264" s="54">
        <f>IF(D2264&gt;=Overview!$F$18,(1-Overview!$F$9)*'='!Q2264-Overview!$F$18*'='!O2264,0)</f>
        <v>77.817930301816418</v>
      </c>
      <c r="V2264" s="2"/>
      <c r="W2264" s="112">
        <f>G2264/Overview!$F$19</f>
        <v>5.4951934242872609</v>
      </c>
      <c r="X2264" s="60">
        <f>G2264^3*(1+H2264*Overview!$F$38)</f>
        <v>64.814199621467765</v>
      </c>
      <c r="Y2264" s="61">
        <f>G2264^3*Overview!$F$42*(1+Overview!$F$38*H2264)+I2264*Overview!$F$39/Overview!$F$40</f>
        <v>6.135859302817142</v>
      </c>
    </row>
    <row r="2265" spans="1:25">
      <c r="A2265" s="34">
        <v>2262</v>
      </c>
      <c r="B2265">
        <v>1</v>
      </c>
      <c r="C2265">
        <v>24</v>
      </c>
      <c r="D2265" s="149">
        <f t="shared" si="212"/>
        <v>178.09744310451387</v>
      </c>
      <c r="E2265" s="125">
        <f>B2265/(B2265+Overview!$F$22)</f>
        <v>0.58823529411764708</v>
      </c>
      <c r="F2265" s="118">
        <f>EXP(Overview!$F$21/Overview!$F$5-Overview!$F$21/('='!C2265+273.15))</f>
        <v>1.2060497570954571</v>
      </c>
      <c r="G2265" s="77">
        <f t="shared" si="213"/>
        <v>3.7220089333463835</v>
      </c>
      <c r="H2265" s="115">
        <f t="shared" si="214"/>
        <v>0.58823529411764708</v>
      </c>
      <c r="I2265" s="80">
        <f>IF((A2265-Overview!$F$43)/365=ROUND((A2265-Overview!$F$43)/365,0),I2264*0.05,I2264+U2264)</f>
        <v>7040.9867707526246</v>
      </c>
      <c r="J2265" s="70">
        <f>IF(D2265&lt;Overview!$F$16,1,'='!G2265/Overview!$F$26)</f>
        <v>161.12592785049279</v>
      </c>
      <c r="K2265" s="71">
        <f>IF(D2265&lt;Overview!$F$17,'='!G2265/Overview!$F$26,Overview!$F$33)</f>
        <v>9.1428571428571423</v>
      </c>
      <c r="L2265" s="72">
        <f t="shared" si="215"/>
        <v>9.1428571428571423</v>
      </c>
      <c r="M2265" s="81">
        <f>MIN(1,Overview!$F$44*F2265*(G2265-Overview!$F$25)^2+0.2)</f>
        <v>1</v>
      </c>
      <c r="N2265" s="48">
        <f>L2265*F2265*Overview!$F$8</f>
        <v>0.12482270400293095</v>
      </c>
      <c r="O2265" s="48">
        <f>F2265*Overview!$F$6</f>
        <v>2.3686817229354781E-3</v>
      </c>
      <c r="P2265" s="122">
        <f>N2265*(H2265/G2265-(1+Overview!$F$35/'='!G2265)/(Overview!$F$37*Overview!$F$33))/('='!H2265+Overview!$F$36)</f>
        <v>9.2055823687820545E-5</v>
      </c>
      <c r="Q2265" s="128">
        <f>(N2265/G2265-P2265)*H2265*Overview!$F$29*'='!G2265^3</f>
        <v>918.34087231377043</v>
      </c>
      <c r="R2265" s="57">
        <f t="shared" si="210"/>
        <v>0</v>
      </c>
      <c r="S2265" s="58">
        <f t="shared" si="211"/>
        <v>1.1421086604420923E-4</v>
      </c>
      <c r="T2265" s="58">
        <f>IF(D2265&lt;Overview!$F$18,(1-Overview!$F$9)*'='!Q2265-'='!D2265*'='!O2265,0)</f>
        <v>0</v>
      </c>
      <c r="U2265" s="54">
        <f>IF(D2265&gt;=Overview!$F$18,(1-Overview!$F$9)*'='!Q2265-Overview!$F$18*'='!O2265,0)</f>
        <v>77.823148788001419</v>
      </c>
      <c r="V2265" s="2"/>
      <c r="W2265" s="112">
        <f>G2265/Overview!$F$19</f>
        <v>5.495362370214651</v>
      </c>
      <c r="X2265" s="60">
        <f>G2265^3*(1+H2265*Overview!$F$38)</f>
        <v>64.820177808698418</v>
      </c>
      <c r="Y2265" s="61">
        <f>G2265^3*Overview!$F$42*(1+Overview!$F$38*H2265)+I2265*Overview!$F$39/Overview!$F$40</f>
        <v>6.1397788824573807</v>
      </c>
    </row>
    <row r="2266" spans="1:25">
      <c r="A2266" s="34">
        <v>2263</v>
      </c>
      <c r="B2266">
        <v>1</v>
      </c>
      <c r="C2266">
        <v>24</v>
      </c>
      <c r="D2266" s="149">
        <f t="shared" si="212"/>
        <v>178.09744310451387</v>
      </c>
      <c r="E2266" s="125">
        <f>B2266/(B2266+Overview!$F$22)</f>
        <v>0.58823529411764708</v>
      </c>
      <c r="F2266" s="118">
        <f>EXP(Overview!$F$21/Overview!$F$5-Overview!$F$21/('='!C2266+273.15))</f>
        <v>1.2060497570954571</v>
      </c>
      <c r="G2266" s="77">
        <f t="shared" si="213"/>
        <v>3.7221231442124276</v>
      </c>
      <c r="H2266" s="115">
        <f t="shared" si="214"/>
        <v>0.58823529411764708</v>
      </c>
      <c r="I2266" s="80">
        <f>IF((A2266-Overview!$F$43)/365=ROUND((A2266-Overview!$F$43)/365,0),I2265*0.05,I2265+U2265)</f>
        <v>7118.8099195406257</v>
      </c>
      <c r="J2266" s="70">
        <f>IF(D2266&lt;Overview!$F$16,1,'='!G2266/Overview!$F$26)</f>
        <v>161.13087204382805</v>
      </c>
      <c r="K2266" s="71">
        <f>IF(D2266&lt;Overview!$F$17,'='!G2266/Overview!$F$26,Overview!$F$33)</f>
        <v>9.1428571428571423</v>
      </c>
      <c r="L2266" s="72">
        <f t="shared" si="215"/>
        <v>9.1428571428571423</v>
      </c>
      <c r="M2266" s="81">
        <f>MIN(1,Overview!$F$44*F2266*(G2266-Overview!$F$25)^2+0.2)</f>
        <v>1</v>
      </c>
      <c r="N2266" s="48">
        <f>L2266*F2266*Overview!$F$8</f>
        <v>0.12482270400293095</v>
      </c>
      <c r="O2266" s="48">
        <f>F2266*Overview!$F$6</f>
        <v>2.3686817229354781E-3</v>
      </c>
      <c r="P2266" s="122">
        <f>N2266*(H2266/G2266-(1+Overview!$F$35/'='!G2266)/(Overview!$F$37*Overview!$F$33))/('='!H2266+Overview!$F$36)</f>
        <v>9.1879064379018019E-5</v>
      </c>
      <c r="Q2266" s="128">
        <f>(N2266/G2266-P2266)*H2266*Overview!$F$29*'='!G2266^3</f>
        <v>918.40200873754372</v>
      </c>
      <c r="R2266" s="57">
        <f t="shared" si="210"/>
        <v>0</v>
      </c>
      <c r="S2266" s="58">
        <f t="shared" si="211"/>
        <v>1.1399506399790886E-4</v>
      </c>
      <c r="T2266" s="58">
        <f>IF(D2266&lt;Overview!$F$18,(1-Overview!$F$9)*'='!Q2266-'='!D2266*'='!O2266,0)</f>
        <v>0</v>
      </c>
      <c r="U2266" s="54">
        <f>IF(D2266&gt;=Overview!$F$18,(1-Overview!$F$9)*'='!Q2266-Overview!$F$18*'='!O2266,0)</f>
        <v>77.828357611306899</v>
      </c>
      <c r="V2266" s="2"/>
      <c r="W2266" s="112">
        <f>G2266/Overview!$F$19</f>
        <v>5.4955309969178021</v>
      </c>
      <c r="X2266" s="60">
        <f>G2266^3*(1+H2266*Overview!$F$38)</f>
        <v>64.826145066661383</v>
      </c>
      <c r="Y2266" s="61">
        <f>G2266^3*Overview!$F$42*(1+Overview!$F$38*H2266)+I2266*Overview!$F$39/Overview!$F$40</f>
        <v>6.1436977052304726</v>
      </c>
    </row>
    <row r="2267" spans="1:25">
      <c r="A2267" s="34">
        <v>2264</v>
      </c>
      <c r="B2267">
        <v>1</v>
      </c>
      <c r="C2267">
        <v>24</v>
      </c>
      <c r="D2267" s="149">
        <f t="shared" si="212"/>
        <v>178.09744310451387</v>
      </c>
      <c r="E2267" s="125">
        <f>B2267/(B2267+Overview!$F$22)</f>
        <v>0.58823529411764708</v>
      </c>
      <c r="F2267" s="118">
        <f>EXP(Overview!$F$21/Overview!$F$5-Overview!$F$21/('='!C2267+273.15))</f>
        <v>1.2060497570954571</v>
      </c>
      <c r="G2267" s="77">
        <f t="shared" si="213"/>
        <v>3.7222371392764257</v>
      </c>
      <c r="H2267" s="115">
        <f t="shared" si="214"/>
        <v>0.58823529411764708</v>
      </c>
      <c r="I2267" s="80">
        <f>IF((A2267-Overview!$F$43)/365=ROUND((A2267-Overview!$F$43)/365,0),I2266*0.05,I2266+U2266)</f>
        <v>7196.6382771519329</v>
      </c>
      <c r="J2267" s="70">
        <f>IF(D2267&lt;Overview!$F$16,1,'='!G2267/Overview!$F$26)</f>
        <v>161.13580689508336</v>
      </c>
      <c r="K2267" s="71">
        <f>IF(D2267&lt;Overview!$F$17,'='!G2267/Overview!$F$26,Overview!$F$33)</f>
        <v>9.1428571428571423</v>
      </c>
      <c r="L2267" s="72">
        <f t="shared" si="215"/>
        <v>9.1428571428571423</v>
      </c>
      <c r="M2267" s="81">
        <f>MIN(1,Overview!$F$44*F2267*(G2267-Overview!$F$25)^2+0.2)</f>
        <v>1</v>
      </c>
      <c r="N2267" s="48">
        <f>L2267*F2267*Overview!$F$8</f>
        <v>0.12482270400293095</v>
      </c>
      <c r="O2267" s="48">
        <f>F2267*Overview!$F$6</f>
        <v>2.3686817229354781E-3</v>
      </c>
      <c r="P2267" s="122">
        <f>N2267*(H2267/G2267-(1+Overview!$F$35/'='!G2267)/(Overview!$F$37*Overview!$F$33))/('='!H2267+Overview!$F$36)</f>
        <v>9.1702649874307441E-5</v>
      </c>
      <c r="Q2267" s="128">
        <f>(N2267/G2267-P2267)*H2267*Overview!$F$29*'='!G2267^3</f>
        <v>918.46303195281121</v>
      </c>
      <c r="R2267" s="57">
        <f t="shared" si="210"/>
        <v>0</v>
      </c>
      <c r="S2267" s="58">
        <f t="shared" si="211"/>
        <v>1.1377966971073661E-4</v>
      </c>
      <c r="T2267" s="58">
        <f>IF(D2267&lt;Overview!$F$18,(1-Overview!$F$9)*'='!Q2267-'='!D2267*'='!O2267,0)</f>
        <v>0</v>
      </c>
      <c r="U2267" s="54">
        <f>IF(D2267&gt;=Overview!$F$18,(1-Overview!$F$9)*'='!Q2267-Overview!$F$18*'='!O2267,0)</f>
        <v>77.833556789247694</v>
      </c>
      <c r="V2267" s="2"/>
      <c r="W2267" s="112">
        <f>G2267/Overview!$F$19</f>
        <v>5.4956993049998903</v>
      </c>
      <c r="X2267" s="60">
        <f>G2267^3*(1+H2267*Overview!$F$38)</f>
        <v>64.83210141463492</v>
      </c>
      <c r="Y2267" s="61">
        <f>G2267^3*Overview!$F$42*(1+Overview!$F$38*H2267)+I2267*Overview!$F$39/Overview!$F$40</f>
        <v>6.1476157724515623</v>
      </c>
    </row>
    <row r="2268" spans="1:25">
      <c r="A2268" s="34">
        <v>2265</v>
      </c>
      <c r="B2268">
        <v>1</v>
      </c>
      <c r="C2268">
        <v>24</v>
      </c>
      <c r="D2268" s="149">
        <f t="shared" si="212"/>
        <v>178.09744310451387</v>
      </c>
      <c r="E2268" s="125">
        <f>B2268/(B2268+Overview!$F$22)</f>
        <v>0.58823529411764708</v>
      </c>
      <c r="F2268" s="118">
        <f>EXP(Overview!$F$21/Overview!$F$5-Overview!$F$21/('='!C2268+273.15))</f>
        <v>1.2060497570954571</v>
      </c>
      <c r="G2268" s="77">
        <f t="shared" si="213"/>
        <v>3.7223509189461366</v>
      </c>
      <c r="H2268" s="115">
        <f t="shared" si="214"/>
        <v>0.58823529411764708</v>
      </c>
      <c r="I2268" s="80">
        <f>IF((A2268-Overview!$F$43)/365=ROUND((A2268-Overview!$F$43)/365,0),I2267*0.05,I2267+U2267)</f>
        <v>7274.4718339411802</v>
      </c>
      <c r="J2268" s="70">
        <f>IF(D2268&lt;Overview!$F$16,1,'='!G2268/Overview!$F$26)</f>
        <v>161.14073242191068</v>
      </c>
      <c r="K2268" s="71">
        <f>IF(D2268&lt;Overview!$F$17,'='!G2268/Overview!$F$26,Overview!$F$33)</f>
        <v>9.1428571428571423</v>
      </c>
      <c r="L2268" s="72">
        <f t="shared" si="215"/>
        <v>9.1428571428571423</v>
      </c>
      <c r="M2268" s="81">
        <f>MIN(1,Overview!$F$44*F2268*(G2268-Overview!$F$25)^2+0.2)</f>
        <v>1</v>
      </c>
      <c r="N2268" s="48">
        <f>L2268*F2268*Overview!$F$8</f>
        <v>0.12482270400293095</v>
      </c>
      <c r="O2268" s="48">
        <f>F2268*Overview!$F$6</f>
        <v>2.3686817229354781E-3</v>
      </c>
      <c r="P2268" s="122">
        <f>N2268*(H2268/G2268-(1+Overview!$F$35/'='!G2268)/(Overview!$F$37*Overview!$F$33))/('='!H2268+Overview!$F$36)</f>
        <v>9.1526579480353748E-5</v>
      </c>
      <c r="Q2268" s="128">
        <f>(N2268/G2268-P2268)*H2268*Overview!$F$29*'='!G2268^3</f>
        <v>918.52394216478899</v>
      </c>
      <c r="R2268" s="57">
        <f t="shared" si="210"/>
        <v>0</v>
      </c>
      <c r="S2268" s="58">
        <f t="shared" si="211"/>
        <v>1.1356468241223047E-4</v>
      </c>
      <c r="T2268" s="58">
        <f>IF(D2268&lt;Overview!$F$18,(1-Overview!$F$9)*'='!Q2268-'='!D2268*'='!O2268,0)</f>
        <v>0</v>
      </c>
      <c r="U2268" s="54">
        <f>IF(D2268&gt;=Overview!$F$18,(1-Overview!$F$9)*'='!Q2268-Overview!$F$18*'='!O2268,0)</f>
        <v>77.838746339308202</v>
      </c>
      <c r="V2268" s="2"/>
      <c r="W2268" s="112">
        <f>G2268/Overview!$F$19</f>
        <v>5.4958672950629506</v>
      </c>
      <c r="X2268" s="60">
        <f>G2268^3*(1+H2268*Overview!$F$38)</f>
        <v>64.838046871865913</v>
      </c>
      <c r="Y2268" s="61">
        <f>G2268^3*Overview!$F$42*(1+Overview!$F$38*H2268)+I2268*Overview!$F$39/Overview!$F$40</f>
        <v>6.1515330854337398</v>
      </c>
    </row>
    <row r="2269" spans="1:25">
      <c r="A2269" s="34">
        <v>2266</v>
      </c>
      <c r="B2269">
        <v>1</v>
      </c>
      <c r="C2269">
        <v>24</v>
      </c>
      <c r="D2269" s="149">
        <f t="shared" si="212"/>
        <v>178.09744310451387</v>
      </c>
      <c r="E2269" s="125">
        <f>B2269/(B2269+Overview!$F$22)</f>
        <v>0.58823529411764708</v>
      </c>
      <c r="F2269" s="118">
        <f>EXP(Overview!$F$21/Overview!$F$5-Overview!$F$21/('='!C2269+273.15))</f>
        <v>1.2060497570954571</v>
      </c>
      <c r="G2269" s="77">
        <f t="shared" si="213"/>
        <v>3.7224644836285488</v>
      </c>
      <c r="H2269" s="115">
        <f t="shared" si="214"/>
        <v>0.58823529411764708</v>
      </c>
      <c r="I2269" s="80">
        <f>IF((A2269-Overview!$F$43)/365=ROUND((A2269-Overview!$F$43)/365,0),I2268*0.05,I2268+U2268)</f>
        <v>7352.3105802804885</v>
      </c>
      <c r="J2269" s="70">
        <f>IF(D2269&lt;Overview!$F$16,1,'='!G2269/Overview!$F$26)</f>
        <v>161.14564864192852</v>
      </c>
      <c r="K2269" s="71">
        <f>IF(D2269&lt;Overview!$F$17,'='!G2269/Overview!$F$26,Overview!$F$33)</f>
        <v>9.1428571428571423</v>
      </c>
      <c r="L2269" s="72">
        <f t="shared" si="215"/>
        <v>9.1428571428571423</v>
      </c>
      <c r="M2269" s="81">
        <f>MIN(1,Overview!$F$44*F2269*(G2269-Overview!$F$25)^2+0.2)</f>
        <v>1</v>
      </c>
      <c r="N2269" s="48">
        <f>L2269*F2269*Overview!$F$8</f>
        <v>0.12482270400293095</v>
      </c>
      <c r="O2269" s="48">
        <f>F2269*Overview!$F$6</f>
        <v>2.3686817229354781E-3</v>
      </c>
      <c r="P2269" s="122">
        <f>N2269*(H2269/G2269-(1+Overview!$F$35/'='!G2269)/(Overview!$F$37*Overview!$F$33))/('='!H2269+Overview!$F$36)</f>
        <v>9.1350852505293786E-5</v>
      </c>
      <c r="Q2269" s="128">
        <f>(N2269/G2269-P2269)*H2269*Overview!$F$29*'='!G2269^3</f>
        <v>918.58473957833985</v>
      </c>
      <c r="R2269" s="57">
        <f t="shared" si="210"/>
        <v>0</v>
      </c>
      <c r="S2269" s="58">
        <f t="shared" si="211"/>
        <v>1.1335010133338206E-4</v>
      </c>
      <c r="T2269" s="58">
        <f>IF(D2269&lt;Overview!$F$18,(1-Overview!$F$9)*'='!Q2269-'='!D2269*'='!O2269,0)</f>
        <v>0</v>
      </c>
      <c r="U2269" s="54">
        <f>IF(D2269&gt;=Overview!$F$18,(1-Overview!$F$9)*'='!Q2269-Overview!$F$18*'='!O2269,0)</f>
        <v>77.843926278942732</v>
      </c>
      <c r="V2269" s="2"/>
      <c r="W2269" s="112">
        <f>G2269/Overview!$F$19</f>
        <v>5.4960349677078826</v>
      </c>
      <c r="X2269" s="60">
        <f>G2269^3*(1+H2269*Overview!$F$38)</f>
        <v>64.843981457570052</v>
      </c>
      <c r="Y2269" s="61">
        <f>G2269^3*Overview!$F$42*(1+Overview!$F$38*H2269)+I2269*Overview!$F$39/Overview!$F$40</f>
        <v>6.1554496454880372</v>
      </c>
    </row>
    <row r="2270" spans="1:25">
      <c r="A2270" s="34">
        <v>2267</v>
      </c>
      <c r="B2270">
        <v>1</v>
      </c>
      <c r="C2270">
        <v>24</v>
      </c>
      <c r="D2270" s="149">
        <f t="shared" si="212"/>
        <v>178.09744310451387</v>
      </c>
      <c r="E2270" s="125">
        <f>B2270/(B2270+Overview!$F$22)</f>
        <v>0.58823529411764708</v>
      </c>
      <c r="F2270" s="118">
        <f>EXP(Overview!$F$21/Overview!$F$5-Overview!$F$21/('='!C2270+273.15))</f>
        <v>1.2060497570954571</v>
      </c>
      <c r="G2270" s="77">
        <f t="shared" si="213"/>
        <v>3.7225778337298823</v>
      </c>
      <c r="H2270" s="115">
        <f t="shared" si="214"/>
        <v>0.58823529411764708</v>
      </c>
      <c r="I2270" s="80">
        <f>IF((A2270-Overview!$F$43)/365=ROUND((A2270-Overview!$F$43)/365,0),I2269*0.05,I2269+U2269)</f>
        <v>7430.154506559431</v>
      </c>
      <c r="J2270" s="70">
        <f>IF(D2270&lt;Overview!$F$16,1,'='!G2270/Overview!$F$26)</f>
        <v>161.15055557272217</v>
      </c>
      <c r="K2270" s="71">
        <f>IF(D2270&lt;Overview!$F$17,'='!G2270/Overview!$F$26,Overview!$F$33)</f>
        <v>9.1428571428571423</v>
      </c>
      <c r="L2270" s="72">
        <f t="shared" si="215"/>
        <v>9.1428571428571423</v>
      </c>
      <c r="M2270" s="81">
        <f>MIN(1,Overview!$F$44*F2270*(G2270-Overview!$F$25)^2+0.2)</f>
        <v>1</v>
      </c>
      <c r="N2270" s="48">
        <f>L2270*F2270*Overview!$F$8</f>
        <v>0.12482270400293095</v>
      </c>
      <c r="O2270" s="48">
        <f>F2270*Overview!$F$6</f>
        <v>2.3686817229354781E-3</v>
      </c>
      <c r="P2270" s="122">
        <f>N2270*(H2270/G2270-(1+Overview!$F$35/'='!G2270)/(Overview!$F$37*Overview!$F$33))/('='!H2270+Overview!$F$36)</f>
        <v>9.1175468258735437E-5</v>
      </c>
      <c r="Q2270" s="128">
        <f>(N2270/G2270-P2270)*H2270*Overview!$F$29*'='!G2270^3</f>
        <v>918.64542439797094</v>
      </c>
      <c r="R2270" s="57">
        <f t="shared" si="210"/>
        <v>0</v>
      </c>
      <c r="S2270" s="58">
        <f t="shared" si="211"/>
        <v>1.13135925706637E-4</v>
      </c>
      <c r="T2270" s="58">
        <f>IF(D2270&lt;Overview!$F$18,(1-Overview!$F$9)*'='!Q2270-'='!D2270*'='!O2270,0)</f>
        <v>0</v>
      </c>
      <c r="U2270" s="54">
        <f>IF(D2270&gt;=Overview!$F$18,(1-Overview!$F$9)*'='!Q2270-Overview!$F$18*'='!O2270,0)</f>
        <v>77.849096625575299</v>
      </c>
      <c r="V2270" s="2"/>
      <c r="W2270" s="112">
        <f>G2270/Overview!$F$19</f>
        <v>5.4962023235344493</v>
      </c>
      <c r="X2270" s="60">
        <f>G2270^3*(1+H2270*Overview!$F$38)</f>
        <v>64.84990519093175</v>
      </c>
      <c r="Y2270" s="61">
        <f>G2270^3*Overview!$F$42*(1+Overview!$F$38*H2270)+I2270*Overview!$F$39/Overview!$F$40</f>
        <v>6.1593654539234395</v>
      </c>
    </row>
    <row r="2271" spans="1:25">
      <c r="A2271" s="34">
        <v>2268</v>
      </c>
      <c r="B2271">
        <v>1</v>
      </c>
      <c r="C2271">
        <v>24</v>
      </c>
      <c r="D2271" s="149">
        <f t="shared" si="212"/>
        <v>178.09744310451387</v>
      </c>
      <c r="E2271" s="125">
        <f>B2271/(B2271+Overview!$F$22)</f>
        <v>0.58823529411764708</v>
      </c>
      <c r="F2271" s="118">
        <f>EXP(Overview!$F$21/Overview!$F$5-Overview!$F$21/('='!C2271+273.15))</f>
        <v>1.2060497570954571</v>
      </c>
      <c r="G2271" s="77">
        <f t="shared" si="213"/>
        <v>3.7226909696555888</v>
      </c>
      <c r="H2271" s="115">
        <f t="shared" si="214"/>
        <v>0.58823529411764708</v>
      </c>
      <c r="I2271" s="80">
        <f>IF((A2271-Overview!$F$43)/365=ROUND((A2271-Overview!$F$43)/365,0),I2270*0.05,I2270+U2270)</f>
        <v>7508.0036031850059</v>
      </c>
      <c r="J2271" s="70">
        <f>IF(D2271&lt;Overview!$F$16,1,'='!G2271/Overview!$F$26)</f>
        <v>161.15545323184367</v>
      </c>
      <c r="K2271" s="71">
        <f>IF(D2271&lt;Overview!$F$17,'='!G2271/Overview!$F$26,Overview!$F$33)</f>
        <v>9.1428571428571423</v>
      </c>
      <c r="L2271" s="72">
        <f t="shared" si="215"/>
        <v>9.1428571428571423</v>
      </c>
      <c r="M2271" s="81">
        <f>MIN(1,Overview!$F$44*F2271*(G2271-Overview!$F$25)^2+0.2)</f>
        <v>1</v>
      </c>
      <c r="N2271" s="48">
        <f>L2271*F2271*Overview!$F$8</f>
        <v>0.12482270400293095</v>
      </c>
      <c r="O2271" s="48">
        <f>F2271*Overview!$F$6</f>
        <v>2.3686817229354781E-3</v>
      </c>
      <c r="P2271" s="122">
        <f>N2271*(H2271/G2271-(1+Overview!$F$35/'='!G2271)/(Overview!$F$37*Overview!$F$33))/('='!H2271+Overview!$F$36)</f>
        <v>9.1000426051754521E-5</v>
      </c>
      <c r="Q2271" s="128">
        <f>(N2271/G2271-P2271)*H2271*Overview!$F$29*'='!G2271^3</f>
        <v>918.70599682783529</v>
      </c>
      <c r="R2271" s="57">
        <f t="shared" si="210"/>
        <v>0</v>
      </c>
      <c r="S2271" s="58">
        <f t="shared" si="211"/>
        <v>1.1292215476589258E-4</v>
      </c>
      <c r="T2271" s="58">
        <f>IF(D2271&lt;Overview!$F$18,(1-Overview!$F$9)*'='!Q2271-'='!D2271*'='!O2271,0)</f>
        <v>0</v>
      </c>
      <c r="U2271" s="54">
        <f>IF(D2271&gt;=Overview!$F$18,(1-Overview!$F$9)*'='!Q2271-Overview!$F$18*'='!O2271,0)</f>
        <v>77.854257396599749</v>
      </c>
      <c r="V2271" s="2"/>
      <c r="W2271" s="112">
        <f>G2271/Overview!$F$19</f>
        <v>5.4963693631412793</v>
      </c>
      <c r="X2271" s="60">
        <f>G2271^3*(1+H2271*Overview!$F$38)</f>
        <v>64.855818091104226</v>
      </c>
      <c r="Y2271" s="61">
        <f>G2271^3*Overview!$F$42*(1+Overview!$F$38*H2271)+I2271*Overview!$F$39/Overview!$F$40</f>
        <v>6.1632805120468745</v>
      </c>
    </row>
    <row r="2272" spans="1:25">
      <c r="A2272" s="34">
        <v>2269</v>
      </c>
      <c r="B2272">
        <v>1</v>
      </c>
      <c r="C2272">
        <v>24</v>
      </c>
      <c r="D2272" s="149">
        <f t="shared" si="212"/>
        <v>178.09744310451387</v>
      </c>
      <c r="E2272" s="125">
        <f>B2272/(B2272+Overview!$F$22)</f>
        <v>0.58823529411764708</v>
      </c>
      <c r="F2272" s="118">
        <f>EXP(Overview!$F$21/Overview!$F$5-Overview!$F$21/('='!C2272+273.15))</f>
        <v>1.2060497570954571</v>
      </c>
      <c r="G2272" s="77">
        <f t="shared" si="213"/>
        <v>3.7228038918103548</v>
      </c>
      <c r="H2272" s="115">
        <f t="shared" si="214"/>
        <v>0.58823529411764708</v>
      </c>
      <c r="I2272" s="80">
        <f>IF((A2272-Overview!$F$43)/365=ROUND((A2272-Overview!$F$43)/365,0),I2271*0.05,I2271+U2271)</f>
        <v>7585.8578605816056</v>
      </c>
      <c r="J2272" s="70">
        <f>IF(D2272&lt;Overview!$F$16,1,'='!G2272/Overview!$F$26)</f>
        <v>161.16034163681189</v>
      </c>
      <c r="K2272" s="71">
        <f>IF(D2272&lt;Overview!$F$17,'='!G2272/Overview!$F$26,Overview!$F$33)</f>
        <v>9.1428571428571423</v>
      </c>
      <c r="L2272" s="72">
        <f t="shared" si="215"/>
        <v>9.1428571428571423</v>
      </c>
      <c r="M2272" s="81">
        <f>MIN(1,Overview!$F$44*F2272*(G2272-Overview!$F$25)^2+0.2)</f>
        <v>1</v>
      </c>
      <c r="N2272" s="48">
        <f>L2272*F2272*Overview!$F$8</f>
        <v>0.12482270400293095</v>
      </c>
      <c r="O2272" s="48">
        <f>F2272*Overview!$F$6</f>
        <v>2.3686817229354781E-3</v>
      </c>
      <c r="P2272" s="122">
        <f>N2272*(H2272/G2272-(1+Overview!$F$35/'='!G2272)/(Overview!$F$37*Overview!$F$33))/('='!H2272+Overview!$F$36)</f>
        <v>9.0825725196887715E-5</v>
      </c>
      <c r="Q2272" s="128">
        <f>(N2272/G2272-P2272)*H2272*Overview!$F$29*'='!G2272^3</f>
        <v>918.76645707173293</v>
      </c>
      <c r="R2272" s="57">
        <f t="shared" si="210"/>
        <v>0</v>
      </c>
      <c r="S2272" s="58">
        <f t="shared" si="211"/>
        <v>1.1270878774649047E-4</v>
      </c>
      <c r="T2272" s="58">
        <f>IF(D2272&lt;Overview!$F$18,(1-Overview!$F$9)*'='!Q2272-'='!D2272*'='!O2272,0)</f>
        <v>0</v>
      </c>
      <c r="U2272" s="54">
        <f>IF(D2272&gt;=Overview!$F$18,(1-Overview!$F$9)*'='!Q2272-Overview!$F$18*'='!O2272,0)</f>
        <v>77.859408609379827</v>
      </c>
      <c r="V2272" s="2"/>
      <c r="W2272" s="112">
        <f>G2272/Overview!$F$19</f>
        <v>5.4965360871258744</v>
      </c>
      <c r="X2272" s="60">
        <f>G2272^3*(1+H2272*Overview!$F$38)</f>
        <v>64.861720177209619</v>
      </c>
      <c r="Y2272" s="61">
        <f>G2272^3*Overview!$F$42*(1+Overview!$F$38*H2272)+I2272*Overview!$F$39/Overview!$F$40</f>
        <v>6.1671948211632301</v>
      </c>
    </row>
    <row r="2273" spans="1:25">
      <c r="A2273" s="34">
        <v>2270</v>
      </c>
      <c r="B2273">
        <v>1</v>
      </c>
      <c r="C2273">
        <v>24</v>
      </c>
      <c r="D2273" s="149">
        <f t="shared" si="212"/>
        <v>178.09744310451387</v>
      </c>
      <c r="E2273" s="125">
        <f>B2273/(B2273+Overview!$F$22)</f>
        <v>0.58823529411764708</v>
      </c>
      <c r="F2273" s="118">
        <f>EXP(Overview!$F$21/Overview!$F$5-Overview!$F$21/('='!C2273+273.15))</f>
        <v>1.2060497570954571</v>
      </c>
      <c r="G2273" s="77">
        <f t="shared" si="213"/>
        <v>3.7229166005981011</v>
      </c>
      <c r="H2273" s="115">
        <f t="shared" si="214"/>
        <v>0.58823529411764708</v>
      </c>
      <c r="I2273" s="80">
        <f>IF((A2273-Overview!$F$43)/365=ROUND((A2273-Overview!$F$43)/365,0),I2272*0.05,I2272+U2272)</f>
        <v>7663.7172691909855</v>
      </c>
      <c r="J2273" s="70">
        <f>IF(D2273&lt;Overview!$F$16,1,'='!G2273/Overview!$F$26)</f>
        <v>161.1652208051126</v>
      </c>
      <c r="K2273" s="71">
        <f>IF(D2273&lt;Overview!$F$17,'='!G2273/Overview!$F$26,Overview!$F$33)</f>
        <v>9.1428571428571423</v>
      </c>
      <c r="L2273" s="72">
        <f t="shared" si="215"/>
        <v>9.1428571428571423</v>
      </c>
      <c r="M2273" s="81">
        <f>MIN(1,Overview!$F$44*F2273*(G2273-Overview!$F$25)^2+0.2)</f>
        <v>1</v>
      </c>
      <c r="N2273" s="48">
        <f>L2273*F2273*Overview!$F$8</f>
        <v>0.12482270400293095</v>
      </c>
      <c r="O2273" s="48">
        <f>F2273*Overview!$F$6</f>
        <v>2.3686817229354781E-3</v>
      </c>
      <c r="P2273" s="122">
        <f>N2273*(H2273/G2273-(1+Overview!$F$35/'='!G2273)/(Overview!$F$37*Overview!$F$33))/('='!H2273+Overview!$F$36)</f>
        <v>9.0651365008135557E-5</v>
      </c>
      <c r="Q2273" s="128">
        <f>(N2273/G2273-P2273)*H2273*Overview!$F$29*'='!G2273^3</f>
        <v>918.82680533311077</v>
      </c>
      <c r="R2273" s="57">
        <f t="shared" si="210"/>
        <v>0</v>
      </c>
      <c r="S2273" s="58">
        <f t="shared" si="211"/>
        <v>1.1249582388522189E-4</v>
      </c>
      <c r="T2273" s="58">
        <f>IF(D2273&lt;Overview!$F$18,(1-Overview!$F$9)*'='!Q2273-'='!D2273*'='!O2273,0)</f>
        <v>0</v>
      </c>
      <c r="U2273" s="54">
        <f>IF(D2273&gt;=Overview!$F$18,(1-Overview!$F$9)*'='!Q2273-Overview!$F$18*'='!O2273,0)</f>
        <v>77.864550281249223</v>
      </c>
      <c r="V2273" s="2"/>
      <c r="W2273" s="112">
        <f>G2273/Overview!$F$19</f>
        <v>5.4967024960846018</v>
      </c>
      <c r="X2273" s="60">
        <f>G2273^3*(1+H2273*Overview!$F$38)</f>
        <v>64.867611468338893</v>
      </c>
      <c r="Y2273" s="61">
        <f>G2273^3*Overview!$F$42*(1+Overview!$F$38*H2273)+I2273*Overview!$F$39/Overview!$F$40</f>
        <v>6.171108382575345</v>
      </c>
    </row>
    <row r="2274" spans="1:25">
      <c r="A2274" s="34">
        <v>2271</v>
      </c>
      <c r="B2274">
        <v>1</v>
      </c>
      <c r="C2274">
        <v>24</v>
      </c>
      <c r="D2274" s="149">
        <f t="shared" si="212"/>
        <v>178.09744310451387</v>
      </c>
      <c r="E2274" s="125">
        <f>B2274/(B2274+Overview!$F$22)</f>
        <v>0.58823529411764708</v>
      </c>
      <c r="F2274" s="118">
        <f>EXP(Overview!$F$21/Overview!$F$5-Overview!$F$21/('='!C2274+273.15))</f>
        <v>1.2060497570954571</v>
      </c>
      <c r="G2274" s="77">
        <f t="shared" si="213"/>
        <v>3.7230290964219863</v>
      </c>
      <c r="H2274" s="115">
        <f t="shared" si="214"/>
        <v>0.58823529411764708</v>
      </c>
      <c r="I2274" s="80">
        <f>IF((A2274-Overview!$F$43)/365=ROUND((A2274-Overview!$F$43)/365,0),I2273*0.05,I2273+U2273)</f>
        <v>7741.5818194722351</v>
      </c>
      <c r="J2274" s="70">
        <f>IF(D2274&lt;Overview!$F$16,1,'='!G2274/Overview!$F$26)</f>
        <v>161.17009075419855</v>
      </c>
      <c r="K2274" s="71">
        <f>IF(D2274&lt;Overview!$F$17,'='!G2274/Overview!$F$26,Overview!$F$33)</f>
        <v>9.1428571428571423</v>
      </c>
      <c r="L2274" s="72">
        <f t="shared" si="215"/>
        <v>9.1428571428571423</v>
      </c>
      <c r="M2274" s="81">
        <f>MIN(1,Overview!$F$44*F2274*(G2274-Overview!$F$25)^2+0.2)</f>
        <v>1</v>
      </c>
      <c r="N2274" s="48">
        <f>L2274*F2274*Overview!$F$8</f>
        <v>0.12482270400293095</v>
      </c>
      <c r="O2274" s="48">
        <f>F2274*Overview!$F$6</f>
        <v>2.3686817229354781E-3</v>
      </c>
      <c r="P2274" s="122">
        <f>N2274*(H2274/G2274-(1+Overview!$F$35/'='!G2274)/(Overview!$F$37*Overview!$F$33))/('='!H2274+Overview!$F$36)</f>
        <v>9.0477344800951416E-5</v>
      </c>
      <c r="Q2274" s="128">
        <f>(N2274/G2274-P2274)*H2274*Overview!$F$29*'='!G2274^3</f>
        <v>918.88704181506353</v>
      </c>
      <c r="R2274" s="57">
        <f t="shared" si="210"/>
        <v>0</v>
      </c>
      <c r="S2274" s="58">
        <f t="shared" si="211"/>
        <v>1.1228326242031555E-4</v>
      </c>
      <c r="T2274" s="58">
        <f>IF(D2274&lt;Overview!$F$18,(1-Overview!$F$9)*'='!Q2274-'='!D2274*'='!O2274,0)</f>
        <v>0</v>
      </c>
      <c r="U2274" s="54">
        <f>IF(D2274&gt;=Overview!$F$18,(1-Overview!$F$9)*'='!Q2274-Overview!$F$18*'='!O2274,0)</f>
        <v>77.869682429511585</v>
      </c>
      <c r="V2274" s="2"/>
      <c r="W2274" s="112">
        <f>G2274/Overview!$F$19</f>
        <v>5.4968685906127064</v>
      </c>
      <c r="X2274" s="60">
        <f>G2274^3*(1+H2274*Overview!$F$38)</f>
        <v>64.873491983551986</v>
      </c>
      <c r="Y2274" s="61">
        <f>G2274^3*Overview!$F$42*(1+Overview!$F$38*H2274)+I2274*Overview!$F$39/Overview!$F$40</f>
        <v>6.1750211975840168</v>
      </c>
    </row>
    <row r="2275" spans="1:25">
      <c r="A2275" s="34">
        <v>2272</v>
      </c>
      <c r="B2275">
        <v>1</v>
      </c>
      <c r="C2275">
        <v>24</v>
      </c>
      <c r="D2275" s="149">
        <f t="shared" si="212"/>
        <v>178.09744310451387</v>
      </c>
      <c r="E2275" s="125">
        <f>B2275/(B2275+Overview!$F$22)</f>
        <v>0.58823529411764708</v>
      </c>
      <c r="F2275" s="118">
        <f>EXP(Overview!$F$21/Overview!$F$5-Overview!$F$21/('='!C2275+273.15))</f>
        <v>1.2060497570954571</v>
      </c>
      <c r="G2275" s="77">
        <f t="shared" si="213"/>
        <v>3.7231413796844066</v>
      </c>
      <c r="H2275" s="115">
        <f t="shared" si="214"/>
        <v>0.58823529411764708</v>
      </c>
      <c r="I2275" s="80">
        <f>IF((A2275-Overview!$F$43)/365=ROUND((A2275-Overview!$F$43)/365,0),I2274*0.05,I2274+U2274)</f>
        <v>7819.4515019017463</v>
      </c>
      <c r="J2275" s="70">
        <f>IF(D2275&lt;Overview!$F$16,1,'='!G2275/Overview!$F$26)</f>
        <v>161.17495150148946</v>
      </c>
      <c r="K2275" s="71">
        <f>IF(D2275&lt;Overview!$F$17,'='!G2275/Overview!$F$26,Overview!$F$33)</f>
        <v>9.1428571428571423</v>
      </c>
      <c r="L2275" s="72">
        <f t="shared" si="215"/>
        <v>9.1428571428571423</v>
      </c>
      <c r="M2275" s="81">
        <f>MIN(1,Overview!$F$44*F2275*(G2275-Overview!$F$25)^2+0.2)</f>
        <v>1</v>
      </c>
      <c r="N2275" s="48">
        <f>L2275*F2275*Overview!$F$8</f>
        <v>0.12482270400293095</v>
      </c>
      <c r="O2275" s="48">
        <f>F2275*Overview!$F$6</f>
        <v>2.3686817229354781E-3</v>
      </c>
      <c r="P2275" s="122">
        <f>N2275*(H2275/G2275-(1+Overview!$F$35/'='!G2275)/(Overview!$F$37*Overview!$F$33))/('='!H2275+Overview!$F$36)</f>
        <v>9.0303663892242402E-5</v>
      </c>
      <c r="Q2275" s="128">
        <f>(N2275/G2275-P2275)*H2275*Overview!$F$29*'='!G2275^3</f>
        <v>918.94716672033394</v>
      </c>
      <c r="R2275" s="57">
        <f t="shared" si="210"/>
        <v>0</v>
      </c>
      <c r="S2275" s="58">
        <f t="shared" si="211"/>
        <v>1.1207110259144011E-4</v>
      </c>
      <c r="T2275" s="58">
        <f>IF(D2275&lt;Overview!$F$18,(1-Overview!$F$9)*'='!Q2275-'='!D2275*'='!O2275,0)</f>
        <v>0</v>
      </c>
      <c r="U2275" s="54">
        <f>IF(D2275&gt;=Overview!$F$18,(1-Overview!$F$9)*'='!Q2275-Overview!$F$18*'='!O2275,0)</f>
        <v>77.874805071440633</v>
      </c>
      <c r="V2275" s="2"/>
      <c r="W2275" s="112">
        <f>G2275/Overview!$F$19</f>
        <v>5.4970343713043057</v>
      </c>
      <c r="X2275" s="60">
        <f>G2275^3*(1+H2275*Overview!$F$38)</f>
        <v>64.879361741877773</v>
      </c>
      <c r="Y2275" s="61">
        <f>G2275^3*Overview!$F$42*(1+Overview!$F$38*H2275)+I2275*Overview!$F$39/Overview!$F$40</f>
        <v>6.1789332674880022</v>
      </c>
    </row>
    <row r="2276" spans="1:25">
      <c r="A2276" s="34">
        <v>2273</v>
      </c>
      <c r="B2276">
        <v>1</v>
      </c>
      <c r="C2276">
        <v>24</v>
      </c>
      <c r="D2276" s="149">
        <f t="shared" si="212"/>
        <v>178.09744310451387</v>
      </c>
      <c r="E2276" s="125">
        <f>B2276/(B2276+Overview!$F$22)</f>
        <v>0.58823529411764708</v>
      </c>
      <c r="F2276" s="118">
        <f>EXP(Overview!$F$21/Overview!$F$5-Overview!$F$21/('='!C2276+273.15))</f>
        <v>1.2060497570954571</v>
      </c>
      <c r="G2276" s="77">
        <f t="shared" si="213"/>
        <v>3.7232534507869981</v>
      </c>
      <c r="H2276" s="115">
        <f t="shared" si="214"/>
        <v>0.58823529411764708</v>
      </c>
      <c r="I2276" s="80">
        <f>IF((A2276-Overview!$F$43)/365=ROUND((A2276-Overview!$F$43)/365,0),I2275*0.05,I2275+U2275)</f>
        <v>7897.3263069731865</v>
      </c>
      <c r="J2276" s="70">
        <f>IF(D2276&lt;Overview!$F$16,1,'='!G2276/Overview!$F$26)</f>
        <v>161.17980306437221</v>
      </c>
      <c r="K2276" s="71">
        <f>IF(D2276&lt;Overview!$F$17,'='!G2276/Overview!$F$26,Overview!$F$33)</f>
        <v>9.1428571428571423</v>
      </c>
      <c r="L2276" s="72">
        <f t="shared" si="215"/>
        <v>9.1428571428571423</v>
      </c>
      <c r="M2276" s="81">
        <f>MIN(1,Overview!$F$44*F2276*(G2276-Overview!$F$25)^2+0.2)</f>
        <v>1</v>
      </c>
      <c r="N2276" s="48">
        <f>L2276*F2276*Overview!$F$8</f>
        <v>0.12482270400293095</v>
      </c>
      <c r="O2276" s="48">
        <f>F2276*Overview!$F$6</f>
        <v>2.3686817229354781E-3</v>
      </c>
      <c r="P2276" s="122">
        <f>N2276*(H2276/G2276-(1+Overview!$F$35/'='!G2276)/(Overview!$F$37*Overview!$F$33))/('='!H2276+Overview!$F$36)</f>
        <v>9.0130321600368426E-5</v>
      </c>
      <c r="Q2276" s="128">
        <f>(N2276/G2276-P2276)*H2276*Overview!$F$29*'='!G2276^3</f>
        <v>919.00718025131368</v>
      </c>
      <c r="R2276" s="57">
        <f t="shared" si="210"/>
        <v>0</v>
      </c>
      <c r="S2276" s="58">
        <f t="shared" si="211"/>
        <v>1.1185934363970454E-4</v>
      </c>
      <c r="T2276" s="58">
        <f>IF(D2276&lt;Overview!$F$18,(1-Overview!$F$9)*'='!Q2276-'='!D2276*'='!O2276,0)</f>
        <v>0</v>
      </c>
      <c r="U2276" s="54">
        <f>IF(D2276&gt;=Overview!$F$18,(1-Overview!$F$9)*'='!Q2276-Overview!$F$18*'='!O2276,0)</f>
        <v>77.879918224280104</v>
      </c>
      <c r="V2276" s="2"/>
      <c r="W2276" s="112">
        <f>G2276/Overview!$F$19</f>
        <v>5.4971998387523966</v>
      </c>
      <c r="X2276" s="60">
        <f>G2276^3*(1+H2276*Overview!$F$38)</f>
        <v>64.885220762314177</v>
      </c>
      <c r="Y2276" s="61">
        <f>G2276^3*Overview!$F$42*(1+Overview!$F$38*H2276)+I2276*Overview!$F$39/Overview!$F$40</f>
        <v>6.1828445935840204</v>
      </c>
    </row>
    <row r="2277" spans="1:25">
      <c r="A2277" s="34">
        <v>2274</v>
      </c>
      <c r="B2277">
        <v>1</v>
      </c>
      <c r="C2277">
        <v>24</v>
      </c>
      <c r="D2277" s="149">
        <f t="shared" si="212"/>
        <v>178.09744310451387</v>
      </c>
      <c r="E2277" s="125">
        <f>B2277/(B2277+Overview!$F$22)</f>
        <v>0.58823529411764708</v>
      </c>
      <c r="F2277" s="118">
        <f>EXP(Overview!$F$21/Overview!$F$5-Overview!$F$21/('='!C2277+273.15))</f>
        <v>1.2060497570954571</v>
      </c>
      <c r="G2277" s="77">
        <f t="shared" si="213"/>
        <v>3.7233653101306379</v>
      </c>
      <c r="H2277" s="115">
        <f t="shared" si="214"/>
        <v>0.58823529411764708</v>
      </c>
      <c r="I2277" s="80">
        <f>IF((A2277-Overview!$F$43)/365=ROUND((A2277-Overview!$F$43)/365,0),I2276*0.05,I2276+U2276)</f>
        <v>7975.2062251974667</v>
      </c>
      <c r="J2277" s="70">
        <f>IF(D2277&lt;Overview!$F$16,1,'='!G2277/Overview!$F$26)</f>
        <v>161.18464546020078</v>
      </c>
      <c r="K2277" s="71">
        <f>IF(D2277&lt;Overview!$F$17,'='!G2277/Overview!$F$26,Overview!$F$33)</f>
        <v>9.1428571428571423</v>
      </c>
      <c r="L2277" s="72">
        <f t="shared" si="215"/>
        <v>9.1428571428571423</v>
      </c>
      <c r="M2277" s="81">
        <f>MIN(1,Overview!$F$44*F2277*(G2277-Overview!$F$25)^2+0.2)</f>
        <v>1</v>
      </c>
      <c r="N2277" s="48">
        <f>L2277*F2277*Overview!$F$8</f>
        <v>0.12482270400293095</v>
      </c>
      <c r="O2277" s="48">
        <f>F2277*Overview!$F$6</f>
        <v>2.3686817229354781E-3</v>
      </c>
      <c r="P2277" s="122">
        <f>N2277*(H2277/G2277-(1+Overview!$F$35/'='!G2277)/(Overview!$F$37*Overview!$F$33))/('='!H2277+Overview!$F$36)</f>
        <v>8.9957317245133015E-5</v>
      </c>
      <c r="Q2277" s="128">
        <f>(N2277/G2277-P2277)*H2277*Overview!$F$29*'='!G2277^3</f>
        <v>919.06708261004349</v>
      </c>
      <c r="R2277" s="57">
        <f t="shared" si="210"/>
        <v>0</v>
      </c>
      <c r="S2277" s="58">
        <f t="shared" si="211"/>
        <v>1.1164798480764828E-4</v>
      </c>
      <c r="T2277" s="58">
        <f>IF(D2277&lt;Overview!$F$18,(1-Overview!$F$9)*'='!Q2277-'='!D2277*'='!O2277,0)</f>
        <v>0</v>
      </c>
      <c r="U2277" s="54">
        <f>IF(D2277&gt;=Overview!$F$18,(1-Overview!$F$9)*'='!Q2277-Overview!$F$18*'='!O2277,0)</f>
        <v>77.885021905243889</v>
      </c>
      <c r="V2277" s="2"/>
      <c r="W2277" s="112">
        <f>G2277/Overview!$F$19</f>
        <v>5.4973649935488522</v>
      </c>
      <c r="X2277" s="60">
        <f>G2277^3*(1+H2277*Overview!$F$38)</f>
        <v>64.891069063828198</v>
      </c>
      <c r="Y2277" s="61">
        <f>G2277^3*Overview!$F$42*(1+Overview!$F$38*H2277)+I2277*Overview!$F$39/Overview!$F$40</f>
        <v>6.1867551771667539</v>
      </c>
    </row>
    <row r="2278" spans="1:25">
      <c r="A2278" s="34">
        <v>2275</v>
      </c>
      <c r="B2278">
        <v>1</v>
      </c>
      <c r="C2278">
        <v>24</v>
      </c>
      <c r="D2278" s="149">
        <f t="shared" si="212"/>
        <v>178.09744310451387</v>
      </c>
      <c r="E2278" s="125">
        <f>B2278/(B2278+Overview!$F$22)</f>
        <v>0.58823529411764708</v>
      </c>
      <c r="F2278" s="118">
        <f>EXP(Overview!$F$21/Overview!$F$5-Overview!$F$21/('='!C2278+273.15))</f>
        <v>1.2060497570954571</v>
      </c>
      <c r="G2278" s="77">
        <f t="shared" si="213"/>
        <v>3.7234769581154454</v>
      </c>
      <c r="H2278" s="115">
        <f t="shared" si="214"/>
        <v>0.58823529411764708</v>
      </c>
      <c r="I2278" s="80">
        <f>IF((A2278-Overview!$F$43)/365=ROUND((A2278-Overview!$F$43)/365,0),I2277*0.05,I2277+U2277)</f>
        <v>8053.0912471027104</v>
      </c>
      <c r="J2278" s="70">
        <f>IF(D2278&lt;Overview!$F$16,1,'='!G2278/Overview!$F$26)</f>
        <v>161.18947870629634</v>
      </c>
      <c r="K2278" s="71">
        <f>IF(D2278&lt;Overview!$F$17,'='!G2278/Overview!$F$26,Overview!$F$33)</f>
        <v>9.1428571428571423</v>
      </c>
      <c r="L2278" s="72">
        <f t="shared" si="215"/>
        <v>9.1428571428571423</v>
      </c>
      <c r="M2278" s="81">
        <f>MIN(1,Overview!$F$44*F2278*(G2278-Overview!$F$25)^2+0.2)</f>
        <v>1</v>
      </c>
      <c r="N2278" s="48">
        <f>L2278*F2278*Overview!$F$8</f>
        <v>0.12482270400293095</v>
      </c>
      <c r="O2278" s="48">
        <f>F2278*Overview!$F$6</f>
        <v>2.3686817229354781E-3</v>
      </c>
      <c r="P2278" s="122">
        <f>N2278*(H2278/G2278-(1+Overview!$F$35/'='!G2278)/(Overview!$F$37*Overview!$F$33))/('='!H2278+Overview!$F$36)</f>
        <v>8.9784650147784424E-5</v>
      </c>
      <c r="Q2278" s="128">
        <f>(N2278/G2278-P2278)*H2278*Overview!$F$29*'='!G2278^3</f>
        <v>919.1268739982138</v>
      </c>
      <c r="R2278" s="57">
        <f t="shared" si="210"/>
        <v>0</v>
      </c>
      <c r="S2278" s="58">
        <f t="shared" si="211"/>
        <v>1.1143702533924394E-4</v>
      </c>
      <c r="T2278" s="58">
        <f>IF(D2278&lt;Overview!$F$18,(1-Overview!$F$9)*'='!Q2278-'='!D2278*'='!O2278,0)</f>
        <v>0</v>
      </c>
      <c r="U2278" s="54">
        <f>IF(D2278&gt;=Overview!$F$18,(1-Overview!$F$9)*'='!Q2278-Overview!$F$18*'='!O2278,0)</f>
        <v>77.890116131515995</v>
      </c>
      <c r="V2278" s="2"/>
      <c r="W2278" s="112">
        <f>G2278/Overview!$F$19</f>
        <v>5.4975298362844311</v>
      </c>
      <c r="X2278" s="60">
        <f>G2278^3*(1+H2278*Overview!$F$38)</f>
        <v>64.896906665355829</v>
      </c>
      <c r="Y2278" s="61">
        <f>G2278^3*Overview!$F$42*(1+Overview!$F$38*H2278)+I2278*Overview!$F$39/Overview!$F$40</f>
        <v>6.1906650195288506</v>
      </c>
    </row>
    <row r="2279" spans="1:25">
      <c r="A2279" s="34">
        <v>2276</v>
      </c>
      <c r="B2279">
        <v>1</v>
      </c>
      <c r="C2279">
        <v>24</v>
      </c>
      <c r="D2279" s="149">
        <f t="shared" si="212"/>
        <v>178.09744310451387</v>
      </c>
      <c r="E2279" s="125">
        <f>B2279/(B2279+Overview!$F$22)</f>
        <v>0.58823529411764708</v>
      </c>
      <c r="F2279" s="118">
        <f>EXP(Overview!$F$21/Overview!$F$5-Overview!$F$21/('='!C2279+273.15))</f>
        <v>1.2060497570954571</v>
      </c>
      <c r="G2279" s="77">
        <f t="shared" si="213"/>
        <v>3.7235883951407849</v>
      </c>
      <c r="H2279" s="115">
        <f t="shared" si="214"/>
        <v>0.58823529411764708</v>
      </c>
      <c r="I2279" s="80">
        <f>IF((A2279-Overview!$F$43)/365=ROUND((A2279-Overview!$F$43)/365,0),I2278*0.05,I2278+U2278)</f>
        <v>8130.9813632342266</v>
      </c>
      <c r="J2279" s="70">
        <f>IF(D2279&lt;Overview!$F$16,1,'='!G2279/Overview!$F$26)</f>
        <v>161.19430281994741</v>
      </c>
      <c r="K2279" s="71">
        <f>IF(D2279&lt;Overview!$F$17,'='!G2279/Overview!$F$26,Overview!$F$33)</f>
        <v>9.1428571428571423</v>
      </c>
      <c r="L2279" s="72">
        <f t="shared" si="215"/>
        <v>9.1428571428571423</v>
      </c>
      <c r="M2279" s="81">
        <f>MIN(1,Overview!$F$44*F2279*(G2279-Overview!$F$25)^2+0.2)</f>
        <v>1</v>
      </c>
      <c r="N2279" s="48">
        <f>L2279*F2279*Overview!$F$8</f>
        <v>0.12482270400293095</v>
      </c>
      <c r="O2279" s="48">
        <f>F2279*Overview!$F$6</f>
        <v>2.3686817229354781E-3</v>
      </c>
      <c r="P2279" s="122">
        <f>N2279*(H2279/G2279-(1+Overview!$F$35/'='!G2279)/(Overview!$F$37*Overview!$F$33))/('='!H2279+Overview!$F$36)</f>
        <v>8.9612319631008451E-5</v>
      </c>
      <c r="Q2279" s="128">
        <f>(N2279/G2279-P2279)*H2279*Overview!$F$29*'='!G2279^3</f>
        <v>919.18655461716594</v>
      </c>
      <c r="R2279" s="57">
        <f t="shared" si="210"/>
        <v>0</v>
      </c>
      <c r="S2279" s="58">
        <f t="shared" si="211"/>
        <v>1.1122646447988994E-4</v>
      </c>
      <c r="T2279" s="58">
        <f>IF(D2279&lt;Overview!$F$18,(1-Overview!$F$9)*'='!Q2279-'='!D2279*'='!O2279,0)</f>
        <v>0</v>
      </c>
      <c r="U2279" s="54">
        <f>IF(D2279&gt;=Overview!$F$18,(1-Overview!$F$9)*'='!Q2279-Overview!$F$18*'='!O2279,0)</f>
        <v>77.895200920250716</v>
      </c>
      <c r="V2279" s="2"/>
      <c r="W2279" s="112">
        <f>G2279/Overview!$F$19</f>
        <v>5.4976943675487746</v>
      </c>
      <c r="X2279" s="60">
        <f>G2279^3*(1+H2279*Overview!$F$38)</f>
        <v>64.902733585802324</v>
      </c>
      <c r="Y2279" s="61">
        <f>G2279^3*Overview!$F$42*(1+Overview!$F$38*H2279)+I2279*Overview!$F$39/Overview!$F$40</f>
        <v>6.1945741219609323</v>
      </c>
    </row>
    <row r="2280" spans="1:25">
      <c r="A2280" s="34">
        <v>2277</v>
      </c>
      <c r="B2280">
        <v>1</v>
      </c>
      <c r="C2280">
        <v>24</v>
      </c>
      <c r="D2280" s="149">
        <f t="shared" si="212"/>
        <v>178.09744310451387</v>
      </c>
      <c r="E2280" s="125">
        <f>B2280/(B2280+Overview!$F$22)</f>
        <v>0.58823529411764708</v>
      </c>
      <c r="F2280" s="118">
        <f>EXP(Overview!$F$21/Overview!$F$5-Overview!$F$21/('='!C2280+273.15))</f>
        <v>1.2060497570954571</v>
      </c>
      <c r="G2280" s="77">
        <f t="shared" si="213"/>
        <v>3.7236996216052649</v>
      </c>
      <c r="H2280" s="115">
        <f t="shared" si="214"/>
        <v>0.58823529411764708</v>
      </c>
      <c r="I2280" s="80">
        <f>IF((A2280-Overview!$F$43)/365=ROUND((A2280-Overview!$F$43)/365,0),I2279*0.05,I2279+U2279)</f>
        <v>8208.8765641544778</v>
      </c>
      <c r="J2280" s="70">
        <f>IF(D2280&lt;Overview!$F$16,1,'='!G2280/Overview!$F$26)</f>
        <v>161.19911781840975</v>
      </c>
      <c r="K2280" s="71">
        <f>IF(D2280&lt;Overview!$F$17,'='!G2280/Overview!$F$26,Overview!$F$33)</f>
        <v>9.1428571428571423</v>
      </c>
      <c r="L2280" s="72">
        <f t="shared" si="215"/>
        <v>9.1428571428571423</v>
      </c>
      <c r="M2280" s="81">
        <f>MIN(1,Overview!$F$44*F2280*(G2280-Overview!$F$25)^2+0.2)</f>
        <v>1</v>
      </c>
      <c r="N2280" s="48">
        <f>L2280*F2280*Overview!$F$8</f>
        <v>0.12482270400293095</v>
      </c>
      <c r="O2280" s="48">
        <f>F2280*Overview!$F$6</f>
        <v>2.3686817229354781E-3</v>
      </c>
      <c r="P2280" s="122">
        <f>N2280*(H2280/G2280-(1+Overview!$F$35/'='!G2280)/(Overview!$F$37*Overview!$F$33))/('='!H2280+Overview!$F$36)</f>
        <v>8.9440325018929546E-5</v>
      </c>
      <c r="Q2280" s="128">
        <f>(N2280/G2280-P2280)*H2280*Overview!$F$29*'='!G2280^3</f>
        <v>919.24612466789131</v>
      </c>
      <c r="R2280" s="57">
        <f t="shared" si="210"/>
        <v>0</v>
      </c>
      <c r="S2280" s="58">
        <f t="shared" si="211"/>
        <v>1.1101630147641329E-4</v>
      </c>
      <c r="T2280" s="58">
        <f>IF(D2280&lt;Overview!$F$18,(1-Overview!$F$9)*'='!Q2280-'='!D2280*'='!O2280,0)</f>
        <v>0</v>
      </c>
      <c r="U2280" s="54">
        <f>IF(D2280&gt;=Overview!$F$18,(1-Overview!$F$9)*'='!Q2280-Overview!$F$18*'='!O2280,0)</f>
        <v>77.900276288572513</v>
      </c>
      <c r="V2280" s="2"/>
      <c r="W2280" s="112">
        <f>G2280/Overview!$F$19</f>
        <v>5.4978585879304074</v>
      </c>
      <c r="X2280" s="60">
        <f>G2280^3*(1+H2280*Overview!$F$38)</f>
        <v>64.908549844042014</v>
      </c>
      <c r="Y2280" s="61">
        <f>G2280^3*Overview!$F$42*(1+Overview!$F$38*H2280)+I2280*Overview!$F$39/Overview!$F$40</f>
        <v>6.198482485751585</v>
      </c>
    </row>
    <row r="2281" spans="1:25">
      <c r="A2281" s="34">
        <v>2278</v>
      </c>
      <c r="B2281">
        <v>1</v>
      </c>
      <c r="C2281">
        <v>24</v>
      </c>
      <c r="D2281" s="149">
        <f t="shared" si="212"/>
        <v>178.09744310451387</v>
      </c>
      <c r="E2281" s="125">
        <f>B2281/(B2281+Overview!$F$22)</f>
        <v>0.58823529411764708</v>
      </c>
      <c r="F2281" s="118">
        <f>EXP(Overview!$F$21/Overview!$F$5-Overview!$F$21/('='!C2281+273.15))</f>
        <v>1.2060497570954571</v>
      </c>
      <c r="G2281" s="77">
        <f t="shared" si="213"/>
        <v>3.7238106379067415</v>
      </c>
      <c r="H2281" s="115">
        <f t="shared" si="214"/>
        <v>0.58823529411764708</v>
      </c>
      <c r="I2281" s="80">
        <f>IF((A2281-Overview!$F$43)/365=ROUND((A2281-Overview!$F$43)/365,0),I2280*0.05,I2280+U2280)</f>
        <v>8286.7768404430499</v>
      </c>
      <c r="J2281" s="70">
        <f>IF(D2281&lt;Overview!$F$16,1,'='!G2281/Overview!$F$26)</f>
        <v>161.20392371890657</v>
      </c>
      <c r="K2281" s="71">
        <f>IF(D2281&lt;Overview!$F$17,'='!G2281/Overview!$F$26,Overview!$F$33)</f>
        <v>9.1428571428571423</v>
      </c>
      <c r="L2281" s="72">
        <f t="shared" si="215"/>
        <v>9.1428571428571423</v>
      </c>
      <c r="M2281" s="81">
        <f>MIN(1,Overview!$F$44*F2281*(G2281-Overview!$F$25)^2+0.2)</f>
        <v>1</v>
      </c>
      <c r="N2281" s="48">
        <f>L2281*F2281*Overview!$F$8</f>
        <v>0.12482270400293095</v>
      </c>
      <c r="O2281" s="48">
        <f>F2281*Overview!$F$6</f>
        <v>2.3686817229354781E-3</v>
      </c>
      <c r="P2281" s="122">
        <f>N2281*(H2281/G2281-(1+Overview!$F$35/'='!G2281)/(Overview!$F$37*Overview!$F$33))/('='!H2281+Overview!$F$36)</f>
        <v>8.9268665637103677E-5</v>
      </c>
      <c r="Q2281" s="128">
        <f>(N2281/G2281-P2281)*H2281*Overview!$F$29*'='!G2281^3</f>
        <v>919.3055843510341</v>
      </c>
      <c r="R2281" s="57">
        <f t="shared" si="210"/>
        <v>0</v>
      </c>
      <c r="S2281" s="58">
        <f t="shared" si="211"/>
        <v>1.1080653557706221E-4</v>
      </c>
      <c r="T2281" s="58">
        <f>IF(D2281&lt;Overview!$F$18,(1-Overview!$F$9)*'='!Q2281-'='!D2281*'='!O2281,0)</f>
        <v>0</v>
      </c>
      <c r="U2281" s="54">
        <f>IF(D2281&gt;=Overview!$F$18,(1-Overview!$F$9)*'='!Q2281-Overview!$F$18*'='!O2281,0)</f>
        <v>77.905342253576279</v>
      </c>
      <c r="V2281" s="2"/>
      <c r="W2281" s="112">
        <f>G2281/Overview!$F$19</f>
        <v>5.4980224980167449</v>
      </c>
      <c r="X2281" s="60">
        <f>G2281^3*(1+H2281*Overview!$F$38)</f>
        <v>64.914355458918507</v>
      </c>
      <c r="Y2281" s="61">
        <f>G2281^3*Overview!$F$42*(1+Overview!$F$38*H2281)+I2281*Overview!$F$39/Overview!$F$40</f>
        <v>6.2023901121873726</v>
      </c>
    </row>
    <row r="2282" spans="1:25">
      <c r="A2282" s="34">
        <v>2279</v>
      </c>
      <c r="B2282">
        <v>1</v>
      </c>
      <c r="C2282">
        <v>24</v>
      </c>
      <c r="D2282" s="149">
        <f t="shared" si="212"/>
        <v>178.09744310451387</v>
      </c>
      <c r="E2282" s="125">
        <f>B2282/(B2282+Overview!$F$22)</f>
        <v>0.58823529411764708</v>
      </c>
      <c r="F2282" s="118">
        <f>EXP(Overview!$F$21/Overview!$F$5-Overview!$F$21/('='!C2282+273.15))</f>
        <v>1.2060497570954571</v>
      </c>
      <c r="G2282" s="77">
        <f t="shared" si="213"/>
        <v>3.7239214444423188</v>
      </c>
      <c r="H2282" s="115">
        <f t="shared" si="214"/>
        <v>0.58823529411764708</v>
      </c>
      <c r="I2282" s="80">
        <f>IF((A2282-Overview!$F$43)/365=ROUND((A2282-Overview!$F$43)/365,0),I2281*0.05,I2281+U2281)</f>
        <v>8364.6821826966261</v>
      </c>
      <c r="J2282" s="70">
        <f>IF(D2282&lt;Overview!$F$16,1,'='!G2282/Overview!$F$26)</f>
        <v>161.20872053862851</v>
      </c>
      <c r="K2282" s="71">
        <f>IF(D2282&lt;Overview!$F$17,'='!G2282/Overview!$F$26,Overview!$F$33)</f>
        <v>9.1428571428571423</v>
      </c>
      <c r="L2282" s="72">
        <f t="shared" si="215"/>
        <v>9.1428571428571423</v>
      </c>
      <c r="M2282" s="81">
        <f>MIN(1,Overview!$F$44*F2282*(G2282-Overview!$F$25)^2+0.2)</f>
        <v>1</v>
      </c>
      <c r="N2282" s="48">
        <f>L2282*F2282*Overview!$F$8</f>
        <v>0.12482270400293095</v>
      </c>
      <c r="O2282" s="48">
        <f>F2282*Overview!$F$6</f>
        <v>2.3686817229354781E-3</v>
      </c>
      <c r="P2282" s="122">
        <f>N2282*(H2282/G2282-(1+Overview!$F$35/'='!G2282)/(Overview!$F$37*Overview!$F$33))/('='!H2282+Overview!$F$36)</f>
        <v>8.909734081251931E-5</v>
      </c>
      <c r="Q2282" s="128">
        <f>(N2282/G2282-P2282)*H2282*Overview!$F$29*'='!G2282^3</f>
        <v>919.3649338668888</v>
      </c>
      <c r="R2282" s="57">
        <f t="shared" si="210"/>
        <v>0</v>
      </c>
      <c r="S2282" s="58">
        <f t="shared" si="211"/>
        <v>1.1059716603150883E-4</v>
      </c>
      <c r="T2282" s="58">
        <f>IF(D2282&lt;Overview!$F$18,(1-Overview!$F$9)*'='!Q2282-'='!D2282*'='!O2282,0)</f>
        <v>0</v>
      </c>
      <c r="U2282" s="54">
        <f>IF(D2282&gt;=Overview!$F$18,(1-Overview!$F$9)*'='!Q2282-Overview!$F$18*'='!O2282,0)</f>
        <v>77.910398832327104</v>
      </c>
      <c r="V2282" s="2"/>
      <c r="W2282" s="112">
        <f>G2282/Overview!$F$19</f>
        <v>5.4981860983940924</v>
      </c>
      <c r="X2282" s="60">
        <f>G2282^3*(1+H2282*Overview!$F$38)</f>
        <v>64.920150449244616</v>
      </c>
      <c r="Y2282" s="61">
        <f>G2282^3*Overview!$F$42*(1+Overview!$F$38*H2282)+I2282*Overview!$F$39/Overview!$F$40</f>
        <v>6.2062970025528328</v>
      </c>
    </row>
    <row r="2283" spans="1:25">
      <c r="A2283" s="34">
        <v>2280</v>
      </c>
      <c r="B2283">
        <v>1</v>
      </c>
      <c r="C2283">
        <v>24</v>
      </c>
      <c r="D2283" s="149">
        <f t="shared" si="212"/>
        <v>178.09744310451387</v>
      </c>
      <c r="E2283" s="125">
        <f>B2283/(B2283+Overview!$F$22)</f>
        <v>0.58823529411764708</v>
      </c>
      <c r="F2283" s="118">
        <f>EXP(Overview!$F$21/Overview!$F$5-Overview!$F$21/('='!C2283+273.15))</f>
        <v>1.2060497570954571</v>
      </c>
      <c r="G2283" s="77">
        <f t="shared" si="213"/>
        <v>3.7240320416083503</v>
      </c>
      <c r="H2283" s="115">
        <f t="shared" si="214"/>
        <v>0.58823529411764708</v>
      </c>
      <c r="I2283" s="80">
        <f>IF((A2283-Overview!$F$43)/365=ROUND((A2283-Overview!$F$43)/365,0),I2282*0.05,I2282+U2282)</f>
        <v>8442.5925815289538</v>
      </c>
      <c r="J2283" s="70">
        <f>IF(D2283&lt;Overview!$F$16,1,'='!G2283/Overview!$F$26)</f>
        <v>161.2135082947338</v>
      </c>
      <c r="K2283" s="71">
        <f>IF(D2283&lt;Overview!$F$17,'='!G2283/Overview!$F$26,Overview!$F$33)</f>
        <v>9.1428571428571423</v>
      </c>
      <c r="L2283" s="72">
        <f t="shared" si="215"/>
        <v>9.1428571428571423</v>
      </c>
      <c r="M2283" s="81">
        <f>MIN(1,Overview!$F$44*F2283*(G2283-Overview!$F$25)^2+0.2)</f>
        <v>1</v>
      </c>
      <c r="N2283" s="48">
        <f>L2283*F2283*Overview!$F$8</f>
        <v>0.12482270400293095</v>
      </c>
      <c r="O2283" s="48">
        <f>F2283*Overview!$F$6</f>
        <v>2.3686817229354781E-3</v>
      </c>
      <c r="P2283" s="122">
        <f>N2283*(H2283/G2283-(1+Overview!$F$35/'='!G2283)/(Overview!$F$37*Overview!$F$33))/('='!H2283+Overview!$F$36)</f>
        <v>8.8926349873588362E-5</v>
      </c>
      <c r="Q2283" s="128">
        <f>(N2283/G2283-P2283)*H2283*Overview!$F$29*'='!G2283^3</f>
        <v>919.4241734154034</v>
      </c>
      <c r="R2283" s="57">
        <f t="shared" si="210"/>
        <v>0</v>
      </c>
      <c r="S2283" s="58">
        <f t="shared" si="211"/>
        <v>1.1038819209083923E-4</v>
      </c>
      <c r="T2283" s="58">
        <f>IF(D2283&lt;Overview!$F$18,(1-Overview!$F$9)*'='!Q2283-'='!D2283*'='!O2283,0)</f>
        <v>0</v>
      </c>
      <c r="U2283" s="54">
        <f>IF(D2283&gt;=Overview!$F$18,(1-Overview!$F$9)*'='!Q2283-Overview!$F$18*'='!O2283,0)</f>
        <v>77.915446041860548</v>
      </c>
      <c r="V2283" s="2"/>
      <c r="W2283" s="112">
        <f>G2283/Overview!$F$19</f>
        <v>5.4983493896476459</v>
      </c>
      <c r="X2283" s="60">
        <f>G2283^3*(1+H2283*Overview!$F$38)</f>
        <v>64.925934833802486</v>
      </c>
      <c r="Y2283" s="61">
        <f>G2283^3*Overview!$F$42*(1+Overview!$F$38*H2283)+I2283*Overview!$F$39/Overview!$F$40</f>
        <v>6.2102031581304828</v>
      </c>
    </row>
    <row r="2284" spans="1:25">
      <c r="A2284" s="34">
        <v>2281</v>
      </c>
      <c r="B2284">
        <v>1</v>
      </c>
      <c r="C2284">
        <v>24</v>
      </c>
      <c r="D2284" s="149">
        <f t="shared" si="212"/>
        <v>178.09744310451387</v>
      </c>
      <c r="E2284" s="125">
        <f>B2284/(B2284+Overview!$F$22)</f>
        <v>0.58823529411764708</v>
      </c>
      <c r="F2284" s="118">
        <f>EXP(Overview!$F$21/Overview!$F$5-Overview!$F$21/('='!C2284+273.15))</f>
        <v>1.2060497570954571</v>
      </c>
      <c r="G2284" s="77">
        <f t="shared" si="213"/>
        <v>3.7241424298004411</v>
      </c>
      <c r="H2284" s="115">
        <f t="shared" si="214"/>
        <v>0.58823529411764708</v>
      </c>
      <c r="I2284" s="80">
        <f>IF((A2284-Overview!$F$43)/365=ROUND((A2284-Overview!$F$43)/365,0),I2283*0.05,I2283+U2283)</f>
        <v>8520.5080275708151</v>
      </c>
      <c r="J2284" s="70">
        <f>IF(D2284&lt;Overview!$F$16,1,'='!G2284/Overview!$F$26)</f>
        <v>161.2182870043481</v>
      </c>
      <c r="K2284" s="71">
        <f>IF(D2284&lt;Overview!$F$17,'='!G2284/Overview!$F$26,Overview!$F$33)</f>
        <v>9.1428571428571423</v>
      </c>
      <c r="L2284" s="72">
        <f t="shared" si="215"/>
        <v>9.1428571428571423</v>
      </c>
      <c r="M2284" s="81">
        <f>MIN(1,Overview!$F$44*F2284*(G2284-Overview!$F$25)^2+0.2)</f>
        <v>1</v>
      </c>
      <c r="N2284" s="48">
        <f>L2284*F2284*Overview!$F$8</f>
        <v>0.12482270400293095</v>
      </c>
      <c r="O2284" s="48">
        <f>F2284*Overview!$F$6</f>
        <v>2.3686817229354781E-3</v>
      </c>
      <c r="P2284" s="122">
        <f>N2284*(H2284/G2284-(1+Overview!$F$35/'='!G2284)/(Overview!$F$37*Overview!$F$33))/('='!H2284+Overview!$F$36)</f>
        <v>8.8755692150146198E-5</v>
      </c>
      <c r="Q2284" s="128">
        <f>(N2284/G2284-P2284)*H2284*Overview!$F$29*'='!G2284^3</f>
        <v>919.48330319617912</v>
      </c>
      <c r="R2284" s="57">
        <f t="shared" si="210"/>
        <v>0</v>
      </c>
      <c r="S2284" s="58">
        <f t="shared" si="211"/>
        <v>1.1017961300755512E-4</v>
      </c>
      <c r="T2284" s="58">
        <f>IF(D2284&lt;Overview!$F$18,(1-Overview!$F$9)*'='!Q2284-'='!D2284*'='!O2284,0)</f>
        <v>0</v>
      </c>
      <c r="U2284" s="54">
        <f>IF(D2284&gt;=Overview!$F$18,(1-Overview!$F$9)*'='!Q2284-Overview!$F$18*'='!O2284,0)</f>
        <v>77.920483899182642</v>
      </c>
      <c r="V2284" s="2"/>
      <c r="W2284" s="112">
        <f>G2284/Overview!$F$19</f>
        <v>5.4985123723614953</v>
      </c>
      <c r="X2284" s="60">
        <f>G2284^3*(1+H2284*Overview!$F$38)</f>
        <v>64.931708631343582</v>
      </c>
      <c r="Y2284" s="61">
        <f>G2284^3*Overview!$F$42*(1+Overview!$F$38*H2284)+I2284*Overview!$F$39/Overview!$F$40</f>
        <v>6.2141085802008185</v>
      </c>
    </row>
    <row r="2285" spans="1:25">
      <c r="A2285" s="34">
        <v>2282</v>
      </c>
      <c r="B2285">
        <v>1</v>
      </c>
      <c r="C2285">
        <v>24</v>
      </c>
      <c r="D2285" s="149">
        <f t="shared" si="212"/>
        <v>178.09744310451387</v>
      </c>
      <c r="E2285" s="125">
        <f>B2285/(B2285+Overview!$F$22)</f>
        <v>0.58823529411764708</v>
      </c>
      <c r="F2285" s="118">
        <f>EXP(Overview!$F$21/Overview!$F$5-Overview!$F$21/('='!C2285+273.15))</f>
        <v>1.2060497570954571</v>
      </c>
      <c r="G2285" s="77">
        <f t="shared" si="213"/>
        <v>3.7242526094134485</v>
      </c>
      <c r="H2285" s="115">
        <f t="shared" si="214"/>
        <v>0.58823529411764708</v>
      </c>
      <c r="I2285" s="80">
        <f>IF((A2285-Overview!$F$43)/365=ROUND((A2285-Overview!$F$43)/365,0),I2284*0.05,I2284+U2284)</f>
        <v>8598.4285114699978</v>
      </c>
      <c r="J2285" s="70">
        <f>IF(D2285&lt;Overview!$F$16,1,'='!G2285/Overview!$F$26)</f>
        <v>161.22305668456488</v>
      </c>
      <c r="K2285" s="71">
        <f>IF(D2285&lt;Overview!$F$17,'='!G2285/Overview!$F$26,Overview!$F$33)</f>
        <v>9.1428571428571423</v>
      </c>
      <c r="L2285" s="72">
        <f t="shared" si="215"/>
        <v>9.1428571428571423</v>
      </c>
      <c r="M2285" s="81">
        <f>MIN(1,Overview!$F$44*F2285*(G2285-Overview!$F$25)^2+0.2)</f>
        <v>1</v>
      </c>
      <c r="N2285" s="48">
        <f>L2285*F2285*Overview!$F$8</f>
        <v>0.12482270400293095</v>
      </c>
      <c r="O2285" s="48">
        <f>F2285*Overview!$F$6</f>
        <v>2.3686817229354781E-3</v>
      </c>
      <c r="P2285" s="122">
        <f>N2285*(H2285/G2285-(1+Overview!$F$35/'='!G2285)/(Overview!$F$37*Overview!$F$33))/('='!H2285+Overview!$F$36)</f>
        <v>8.8585366973449587E-5</v>
      </c>
      <c r="Q2285" s="128">
        <f>(N2285/G2285-P2285)*H2285*Overview!$F$29*'='!G2285^3</f>
        <v>919.54232340847011</v>
      </c>
      <c r="R2285" s="57">
        <f t="shared" si="210"/>
        <v>0</v>
      </c>
      <c r="S2285" s="58">
        <f t="shared" si="211"/>
        <v>1.0997142803557252E-4</v>
      </c>
      <c r="T2285" s="58">
        <f>IF(D2285&lt;Overview!$F$18,(1-Overview!$F$9)*'='!Q2285-'='!D2285*'='!O2285,0)</f>
        <v>0</v>
      </c>
      <c r="U2285" s="54">
        <f>IF(D2285&gt;=Overview!$F$18,(1-Overview!$F$9)*'='!Q2285-Overview!$F$18*'='!O2285,0)</f>
        <v>77.925512421269829</v>
      </c>
      <c r="V2285" s="2"/>
      <c r="W2285" s="112">
        <f>G2285/Overview!$F$19</f>
        <v>5.4986750471186303</v>
      </c>
      <c r="X2285" s="60">
        <f>G2285^3*(1+H2285*Overview!$F$38)</f>
        <v>64.937471860588758</v>
      </c>
      <c r="Y2285" s="61">
        <f>G2285^3*Overview!$F$42*(1+Overview!$F$38*H2285)+I2285*Overview!$F$39/Overview!$F$40</f>
        <v>6.218013270042321</v>
      </c>
    </row>
    <row r="2286" spans="1:25">
      <c r="A2286" s="34">
        <v>2283</v>
      </c>
      <c r="B2286">
        <v>1</v>
      </c>
      <c r="C2286">
        <v>24</v>
      </c>
      <c r="D2286" s="149">
        <f t="shared" si="212"/>
        <v>178.09744310451387</v>
      </c>
      <c r="E2286" s="125">
        <f>B2286/(B2286+Overview!$F$22)</f>
        <v>0.58823529411764708</v>
      </c>
      <c r="F2286" s="118">
        <f>EXP(Overview!$F$21/Overview!$F$5-Overview!$F$21/('='!C2286+273.15))</f>
        <v>1.2060497570954571</v>
      </c>
      <c r="G2286" s="77">
        <f t="shared" si="213"/>
        <v>3.724362580841484</v>
      </c>
      <c r="H2286" s="115">
        <f t="shared" si="214"/>
        <v>0.58823529411764708</v>
      </c>
      <c r="I2286" s="80">
        <f>IF((A2286-Overview!$F$43)/365=ROUND((A2286-Overview!$F$43)/365,0),I2285*0.05,I2285+U2285)</f>
        <v>8676.3540238912683</v>
      </c>
      <c r="J2286" s="70">
        <f>IF(D2286&lt;Overview!$F$16,1,'='!G2286/Overview!$F$26)</f>
        <v>161.22781735244521</v>
      </c>
      <c r="K2286" s="71">
        <f>IF(D2286&lt;Overview!$F$17,'='!G2286/Overview!$F$26,Overview!$F$33)</f>
        <v>9.1428571428571423</v>
      </c>
      <c r="L2286" s="72">
        <f t="shared" si="215"/>
        <v>9.1428571428571423</v>
      </c>
      <c r="M2286" s="81">
        <f>MIN(1,Overview!$F$44*F2286*(G2286-Overview!$F$25)^2+0.2)</f>
        <v>1</v>
      </c>
      <c r="N2286" s="48">
        <f>L2286*F2286*Overview!$F$8</f>
        <v>0.12482270400293095</v>
      </c>
      <c r="O2286" s="48">
        <f>F2286*Overview!$F$6</f>
        <v>2.3686817229354781E-3</v>
      </c>
      <c r="P2286" s="122">
        <f>N2286*(H2286/G2286-(1+Overview!$F$35/'='!G2286)/(Overview!$F$37*Overview!$F$33))/('='!H2286+Overview!$F$36)</f>
        <v>8.8415373676169583E-5</v>
      </c>
      <c r="Q2286" s="128">
        <f>(N2286/G2286-P2286)*H2286*Overview!$F$29*'='!G2286^3</f>
        <v>919.60123425118536</v>
      </c>
      <c r="R2286" s="57">
        <f t="shared" si="210"/>
        <v>0</v>
      </c>
      <c r="S2286" s="58">
        <f t="shared" si="211"/>
        <v>1.0976363643021438E-4</v>
      </c>
      <c r="T2286" s="58">
        <f>IF(D2286&lt;Overview!$F$18,(1-Overview!$F$9)*'='!Q2286-'='!D2286*'='!O2286,0)</f>
        <v>0</v>
      </c>
      <c r="U2286" s="54">
        <f>IF(D2286&gt;=Overview!$F$18,(1-Overview!$F$9)*'='!Q2286-Overview!$F$18*'='!O2286,0)</f>
        <v>77.930531625069165</v>
      </c>
      <c r="V2286" s="2"/>
      <c r="W2286" s="112">
        <f>G2286/Overview!$F$19</f>
        <v>5.4988374145009358</v>
      </c>
      <c r="X2286" s="60">
        <f>G2286^3*(1+H2286*Overview!$F$38)</f>
        <v>64.943224540228243</v>
      </c>
      <c r="Y2286" s="61">
        <f>G2286^3*Overview!$F$42*(1+Overview!$F$38*H2286)+I2286*Overview!$F$39/Overview!$F$40</f>
        <v>6.2219172289314528</v>
      </c>
    </row>
    <row r="2287" spans="1:25">
      <c r="A2287" s="34">
        <v>2284</v>
      </c>
      <c r="B2287">
        <v>1</v>
      </c>
      <c r="C2287">
        <v>24</v>
      </c>
      <c r="D2287" s="149">
        <f t="shared" si="212"/>
        <v>178.09744310451387</v>
      </c>
      <c r="E2287" s="125">
        <f>B2287/(B2287+Overview!$F$22)</f>
        <v>0.58823529411764708</v>
      </c>
      <c r="F2287" s="118">
        <f>EXP(Overview!$F$21/Overview!$F$5-Overview!$F$21/('='!C2287+273.15))</f>
        <v>1.2060497570954571</v>
      </c>
      <c r="G2287" s="77">
        <f t="shared" si="213"/>
        <v>3.7244723444779142</v>
      </c>
      <c r="H2287" s="115">
        <f t="shared" si="214"/>
        <v>0.58823529411764708</v>
      </c>
      <c r="I2287" s="80">
        <f>IF((A2287-Overview!$F$43)/365=ROUND((A2287-Overview!$F$43)/365,0),I2286*0.05,I2286+U2286)</f>
        <v>8754.2845555163367</v>
      </c>
      <c r="J2287" s="70">
        <f>IF(D2287&lt;Overview!$F$16,1,'='!G2287/Overview!$F$26)</f>
        <v>161.23256902501794</v>
      </c>
      <c r="K2287" s="71">
        <f>IF(D2287&lt;Overview!$F$17,'='!G2287/Overview!$F$26,Overview!$F$33)</f>
        <v>9.1428571428571423</v>
      </c>
      <c r="L2287" s="72">
        <f t="shared" si="215"/>
        <v>9.1428571428571423</v>
      </c>
      <c r="M2287" s="81">
        <f>MIN(1,Overview!$F$44*F2287*(G2287-Overview!$F$25)^2+0.2)</f>
        <v>1</v>
      </c>
      <c r="N2287" s="48">
        <f>L2287*F2287*Overview!$F$8</f>
        <v>0.12482270400293095</v>
      </c>
      <c r="O2287" s="48">
        <f>F2287*Overview!$F$6</f>
        <v>2.3686817229354781E-3</v>
      </c>
      <c r="P2287" s="122">
        <f>N2287*(H2287/G2287-(1+Overview!$F$35/'='!G2287)/(Overview!$F$37*Overview!$F$33))/('='!H2287+Overview!$F$36)</f>
        <v>8.8245711592392615E-5</v>
      </c>
      <c r="Q2287" s="128">
        <f>(N2287/G2287-P2287)*H2287*Overview!$F$29*'='!G2287^3</f>
        <v>919.66003592288814</v>
      </c>
      <c r="R2287" s="57">
        <f t="shared" si="210"/>
        <v>0</v>
      </c>
      <c r="S2287" s="58">
        <f t="shared" si="211"/>
        <v>1.0955623744821345E-4</v>
      </c>
      <c r="T2287" s="58">
        <f>IF(D2287&lt;Overview!$F$18,(1-Overview!$F$9)*'='!Q2287-'='!D2287*'='!O2287,0)</f>
        <v>0</v>
      </c>
      <c r="U2287" s="54">
        <f>IF(D2287&gt;=Overview!$F$18,(1-Overview!$F$9)*'='!Q2287-Overview!$F$18*'='!O2287,0)</f>
        <v>77.935541527498245</v>
      </c>
      <c r="V2287" s="2"/>
      <c r="W2287" s="112">
        <f>G2287/Overview!$F$19</f>
        <v>5.4989994750891986</v>
      </c>
      <c r="X2287" s="60">
        <f>G2287^3*(1+H2287*Overview!$F$38)</f>
        <v>64.948966688921786</v>
      </c>
      <c r="Y2287" s="61">
        <f>G2287^3*Overview!$F$42*(1+Overview!$F$38*H2287)+I2287*Overview!$F$39/Overview!$F$40</f>
        <v>6.225820458142671</v>
      </c>
    </row>
    <row r="2288" spans="1:25">
      <c r="A2288" s="34">
        <v>2285</v>
      </c>
      <c r="B2288">
        <v>1</v>
      </c>
      <c r="C2288">
        <v>24</v>
      </c>
      <c r="D2288" s="149">
        <f t="shared" si="212"/>
        <v>178.09744310451387</v>
      </c>
      <c r="E2288" s="125">
        <f>B2288/(B2288+Overview!$F$22)</f>
        <v>0.58823529411764708</v>
      </c>
      <c r="F2288" s="118">
        <f>EXP(Overview!$F$21/Overview!$F$5-Overview!$F$21/('='!C2288+273.15))</f>
        <v>1.2060497570954571</v>
      </c>
      <c r="G2288" s="77">
        <f t="shared" si="213"/>
        <v>3.7245819007153624</v>
      </c>
      <c r="H2288" s="115">
        <f t="shared" si="214"/>
        <v>0.58823529411764708</v>
      </c>
      <c r="I2288" s="80">
        <f>IF((A2288-Overview!$F$43)/365=ROUND((A2288-Overview!$F$43)/365,0),I2287*0.05,I2287+U2287)</f>
        <v>8832.2200970438353</v>
      </c>
      <c r="J2288" s="70">
        <f>IF(D2288&lt;Overview!$F$16,1,'='!G2288/Overview!$F$26)</f>
        <v>161.23731171927977</v>
      </c>
      <c r="K2288" s="71">
        <f>IF(D2288&lt;Overview!$F$17,'='!G2288/Overview!$F$26,Overview!$F$33)</f>
        <v>9.1428571428571423</v>
      </c>
      <c r="L2288" s="72">
        <f t="shared" si="215"/>
        <v>9.1428571428571423</v>
      </c>
      <c r="M2288" s="81">
        <f>MIN(1,Overview!$F$44*F2288*(G2288-Overview!$F$25)^2+0.2)</f>
        <v>1</v>
      </c>
      <c r="N2288" s="48">
        <f>L2288*F2288*Overview!$F$8</f>
        <v>0.12482270400293095</v>
      </c>
      <c r="O2288" s="48">
        <f>F2288*Overview!$F$6</f>
        <v>2.3686817229354781E-3</v>
      </c>
      <c r="P2288" s="122">
        <f>N2288*(H2288/G2288-(1+Overview!$F$35/'='!G2288)/(Overview!$F$37*Overview!$F$33))/('='!H2288+Overview!$F$36)</f>
        <v>8.8076380057614383E-5</v>
      </c>
      <c r="Q2288" s="128">
        <f>(N2288/G2288-P2288)*H2288*Overview!$F$29*'='!G2288^3</f>
        <v>919.71872862179703</v>
      </c>
      <c r="R2288" s="57">
        <f t="shared" si="210"/>
        <v>0</v>
      </c>
      <c r="S2288" s="58">
        <f t="shared" si="211"/>
        <v>1.09349230347706E-4</v>
      </c>
      <c r="T2288" s="58">
        <f>IF(D2288&lt;Overview!$F$18,(1-Overview!$F$9)*'='!Q2288-'='!D2288*'='!O2288,0)</f>
        <v>0</v>
      </c>
      <c r="U2288" s="54">
        <f>IF(D2288&gt;=Overview!$F$18,(1-Overview!$F$9)*'='!Q2288-Overview!$F$18*'='!O2288,0)</f>
        <v>77.940542145445292</v>
      </c>
      <c r="V2288" s="2"/>
      <c r="W2288" s="112">
        <f>G2288/Overview!$F$19</f>
        <v>5.4991612294631071</v>
      </c>
      <c r="X2288" s="60">
        <f>G2288^3*(1+H2288*Overview!$F$38)</f>
        <v>64.95469832529858</v>
      </c>
      <c r="Y2288" s="61">
        <f>G2288^3*Overview!$F$42*(1+Overview!$F$38*H2288)+I2288*Overview!$F$39/Overview!$F$40</f>
        <v>6.2297229589484129</v>
      </c>
    </row>
    <row r="2289" spans="1:25">
      <c r="A2289" s="34">
        <v>2286</v>
      </c>
      <c r="B2289">
        <v>1</v>
      </c>
      <c r="C2289">
        <v>24</v>
      </c>
      <c r="D2289" s="149">
        <f t="shared" si="212"/>
        <v>178.09744310451387</v>
      </c>
      <c r="E2289" s="125">
        <f>B2289/(B2289+Overview!$F$22)</f>
        <v>0.58823529411764708</v>
      </c>
      <c r="F2289" s="118">
        <f>EXP(Overview!$F$21/Overview!$F$5-Overview!$F$21/('='!C2289+273.15))</f>
        <v>1.2060497570954571</v>
      </c>
      <c r="G2289" s="77">
        <f t="shared" si="213"/>
        <v>3.7246912499457103</v>
      </c>
      <c r="H2289" s="115">
        <f t="shared" si="214"/>
        <v>0.58823529411764708</v>
      </c>
      <c r="I2289" s="80">
        <f>IF((A2289-Overview!$F$43)/365=ROUND((A2289-Overview!$F$43)/365,0),I2288*0.05,I2288+U2288)</f>
        <v>8910.1606391892801</v>
      </c>
      <c r="J2289" s="70">
        <f>IF(D2289&lt;Overview!$F$16,1,'='!G2289/Overview!$F$26)</f>
        <v>161.24204545219527</v>
      </c>
      <c r="K2289" s="71">
        <f>IF(D2289&lt;Overview!$F$17,'='!G2289/Overview!$F$26,Overview!$F$33)</f>
        <v>9.1428571428571423</v>
      </c>
      <c r="L2289" s="72">
        <f t="shared" si="215"/>
        <v>9.1428571428571423</v>
      </c>
      <c r="M2289" s="81">
        <f>MIN(1,Overview!$F$44*F2289*(G2289-Overview!$F$25)^2+0.2)</f>
        <v>1</v>
      </c>
      <c r="N2289" s="48">
        <f>L2289*F2289*Overview!$F$8</f>
        <v>0.12482270400293095</v>
      </c>
      <c r="O2289" s="48">
        <f>F2289*Overview!$F$6</f>
        <v>2.3686817229354781E-3</v>
      </c>
      <c r="P2289" s="122">
        <f>N2289*(H2289/G2289-(1+Overview!$F$35/'='!G2289)/(Overview!$F$37*Overview!$F$33))/('='!H2289+Overview!$F$36)</f>
        <v>8.790737840873681E-5</v>
      </c>
      <c r="Q2289" s="128">
        <f>(N2289/G2289-P2289)*H2289*Overview!$F$29*'='!G2289^3</f>
        <v>919.77731254578623</v>
      </c>
      <c r="R2289" s="57">
        <f t="shared" si="210"/>
        <v>0</v>
      </c>
      <c r="S2289" s="58">
        <f t="shared" si="211"/>
        <v>1.0914261438822948E-4</v>
      </c>
      <c r="T2289" s="58">
        <f>IF(D2289&lt;Overview!$F$18,(1-Overview!$F$9)*'='!Q2289-'='!D2289*'='!O2289,0)</f>
        <v>0</v>
      </c>
      <c r="U2289" s="54">
        <f>IF(D2289&gt;=Overview!$F$18,(1-Overview!$F$9)*'='!Q2289-Overview!$F$18*'='!O2289,0)</f>
        <v>77.945533495769169</v>
      </c>
      <c r="V2289" s="2"/>
      <c r="W2289" s="112">
        <f>G2289/Overview!$F$19</f>
        <v>5.4993226782012554</v>
      </c>
      <c r="X2289" s="60">
        <f>G2289^3*(1+H2289*Overview!$F$38)</f>
        <v>64.960419467957379</v>
      </c>
      <c r="Y2289" s="61">
        <f>G2289^3*Overview!$F$42*(1+Overview!$F$38*H2289)+I2289*Overview!$F$39/Overview!$F$40</f>
        <v>6.2336247326191154</v>
      </c>
    </row>
    <row r="2290" spans="1:25">
      <c r="A2290" s="34">
        <v>2287</v>
      </c>
      <c r="B2290">
        <v>1</v>
      </c>
      <c r="C2290">
        <v>24</v>
      </c>
      <c r="D2290" s="149">
        <f t="shared" si="212"/>
        <v>178.09744310451387</v>
      </c>
      <c r="E2290" s="125">
        <f>B2290/(B2290+Overview!$F$22)</f>
        <v>0.58823529411764708</v>
      </c>
      <c r="F2290" s="118">
        <f>EXP(Overview!$F$21/Overview!$F$5-Overview!$F$21/('='!C2290+273.15))</f>
        <v>1.2060497570954571</v>
      </c>
      <c r="G2290" s="77">
        <f t="shared" si="213"/>
        <v>3.7248003925600988</v>
      </c>
      <c r="H2290" s="115">
        <f t="shared" si="214"/>
        <v>0.58823529411764708</v>
      </c>
      <c r="I2290" s="80">
        <f>IF((A2290-Overview!$F$43)/365=ROUND((A2290-Overview!$F$43)/365,0),I2289*0.05,I2289+U2289)</f>
        <v>8988.1061726850494</v>
      </c>
      <c r="J2290" s="70">
        <f>IF(D2290&lt;Overview!$F$16,1,'='!G2290/Overview!$F$26)</f>
        <v>161.24677024069692</v>
      </c>
      <c r="K2290" s="71">
        <f>IF(D2290&lt;Overview!$F$17,'='!G2290/Overview!$F$26,Overview!$F$33)</f>
        <v>9.1428571428571423</v>
      </c>
      <c r="L2290" s="72">
        <f t="shared" si="215"/>
        <v>9.1428571428571423</v>
      </c>
      <c r="M2290" s="81">
        <f>MIN(1,Overview!$F$44*F2290*(G2290-Overview!$F$25)^2+0.2)</f>
        <v>1</v>
      </c>
      <c r="N2290" s="48">
        <f>L2290*F2290*Overview!$F$8</f>
        <v>0.12482270400293095</v>
      </c>
      <c r="O2290" s="48">
        <f>F2290*Overview!$F$6</f>
        <v>2.3686817229354781E-3</v>
      </c>
      <c r="P2290" s="122">
        <f>N2290*(H2290/G2290-(1+Overview!$F$35/'='!G2290)/(Overview!$F$37*Overview!$F$33))/('='!H2290+Overview!$F$36)</f>
        <v>8.7738705984064997E-5</v>
      </c>
      <c r="Q2290" s="128">
        <f>(N2290/G2290-P2290)*H2290*Overview!$F$29*'='!G2290^3</f>
        <v>919.83578789238709</v>
      </c>
      <c r="R2290" s="57">
        <f t="shared" si="210"/>
        <v>0</v>
      </c>
      <c r="S2290" s="58">
        <f t="shared" si="211"/>
        <v>1.0893638883072013E-4</v>
      </c>
      <c r="T2290" s="58">
        <f>IF(D2290&lt;Overview!$F$18,(1-Overview!$F$9)*'='!Q2290-'='!D2290*'='!O2290,0)</f>
        <v>0</v>
      </c>
      <c r="U2290" s="54">
        <f>IF(D2290&gt;=Overview!$F$18,(1-Overview!$F$9)*'='!Q2290-Overview!$F$18*'='!O2290,0)</f>
        <v>77.950515595299564</v>
      </c>
      <c r="V2290" s="2"/>
      <c r="W2290" s="112">
        <f>G2290/Overview!$F$19</f>
        <v>5.4994838218811442</v>
      </c>
      <c r="X2290" s="60">
        <f>G2290^3*(1+H2290*Overview!$F$38)</f>
        <v>64.966130135466472</v>
      </c>
      <c r="Y2290" s="61">
        <f>G2290^3*Overview!$F$42*(1+Overview!$F$38*H2290)+I2290*Overview!$F$39/Overview!$F$40</f>
        <v>6.2375257804232058</v>
      </c>
    </row>
    <row r="2291" spans="1:25">
      <c r="A2291" s="34">
        <v>2288</v>
      </c>
      <c r="B2291">
        <v>1</v>
      </c>
      <c r="C2291">
        <v>24</v>
      </c>
      <c r="D2291" s="149">
        <f t="shared" si="212"/>
        <v>178.09744310451387</v>
      </c>
      <c r="E2291" s="125">
        <f>B2291/(B2291+Overview!$F$22)</f>
        <v>0.58823529411764708</v>
      </c>
      <c r="F2291" s="118">
        <f>EXP(Overview!$F$21/Overview!$F$5-Overview!$F$21/('='!C2291+273.15))</f>
        <v>1.2060497570954571</v>
      </c>
      <c r="G2291" s="77">
        <f t="shared" si="213"/>
        <v>3.7249093289489297</v>
      </c>
      <c r="H2291" s="115">
        <f t="shared" si="214"/>
        <v>0.58823529411764708</v>
      </c>
      <c r="I2291" s="80">
        <f>IF((A2291-Overview!$F$43)/365=ROUND((A2291-Overview!$F$43)/365,0),I2290*0.05,I2290+U2290)</f>
        <v>9066.0566882803487</v>
      </c>
      <c r="J2291" s="70">
        <f>IF(D2291&lt;Overview!$F$16,1,'='!G2291/Overview!$F$26)</f>
        <v>161.25148610168529</v>
      </c>
      <c r="K2291" s="71">
        <f>IF(D2291&lt;Overview!$F$17,'='!G2291/Overview!$F$26,Overview!$F$33)</f>
        <v>9.1428571428571423</v>
      </c>
      <c r="L2291" s="72">
        <f t="shared" si="215"/>
        <v>9.1428571428571423</v>
      </c>
      <c r="M2291" s="81">
        <f>MIN(1,Overview!$F$44*F2291*(G2291-Overview!$F$25)^2+0.2)</f>
        <v>1</v>
      </c>
      <c r="N2291" s="48">
        <f>L2291*F2291*Overview!$F$8</f>
        <v>0.12482270400293095</v>
      </c>
      <c r="O2291" s="48">
        <f>F2291*Overview!$F$6</f>
        <v>2.3686817229354781E-3</v>
      </c>
      <c r="P2291" s="122">
        <f>N2291*(H2291/G2291-(1+Overview!$F$35/'='!G2291)/(Overview!$F$37*Overview!$F$33))/('='!H2291+Overview!$F$36)</f>
        <v>8.7570362123306239E-5</v>
      </c>
      <c r="Q2291" s="128">
        <f>(N2291/G2291-P2291)*H2291*Overview!$F$29*'='!G2291^3</f>
        <v>919.89415485878624</v>
      </c>
      <c r="R2291" s="57">
        <f t="shared" si="210"/>
        <v>0</v>
      </c>
      <c r="S2291" s="58">
        <f t="shared" si="211"/>
        <v>1.0873055293751313E-4</v>
      </c>
      <c r="T2291" s="58">
        <f>IF(D2291&lt;Overview!$F$18,(1-Overview!$F$9)*'='!Q2291-'='!D2291*'='!O2291,0)</f>
        <v>0</v>
      </c>
      <c r="U2291" s="54">
        <f>IF(D2291&gt;=Overview!$F$18,(1-Overview!$F$9)*'='!Q2291-Overview!$F$18*'='!O2291,0)</f>
        <v>77.955488460836762</v>
      </c>
      <c r="V2291" s="2"/>
      <c r="W2291" s="112">
        <f>G2291/Overview!$F$19</f>
        <v>5.4996446610791816</v>
      </c>
      <c r="X2291" s="60">
        <f>G2291^3*(1+H2291*Overview!$F$38)</f>
        <v>64.971830346363831</v>
      </c>
      <c r="Y2291" s="61">
        <f>G2291^3*Overview!$F$42*(1+Overview!$F$38*H2291)+I2291*Overview!$F$39/Overview!$F$40</f>
        <v>6.2414261036271084</v>
      </c>
    </row>
    <row r="2292" spans="1:25">
      <c r="A2292" s="34">
        <v>2289</v>
      </c>
      <c r="B2292">
        <v>1</v>
      </c>
      <c r="C2292">
        <v>24</v>
      </c>
      <c r="D2292" s="149">
        <f t="shared" si="212"/>
        <v>178.09744310451387</v>
      </c>
      <c r="E2292" s="125">
        <f>B2292/(B2292+Overview!$F$22)</f>
        <v>0.58823529411764708</v>
      </c>
      <c r="F2292" s="118">
        <f>EXP(Overview!$F$21/Overview!$F$5-Overview!$F$21/('='!C2292+273.15))</f>
        <v>1.2060497570954571</v>
      </c>
      <c r="G2292" s="77">
        <f t="shared" si="213"/>
        <v>3.7250180595018674</v>
      </c>
      <c r="H2292" s="115">
        <f t="shared" si="214"/>
        <v>0.58823529411764708</v>
      </c>
      <c r="I2292" s="80">
        <f>IF((A2292-Overview!$F$43)/365=ROUND((A2292-Overview!$F$43)/365,0),I2291*0.05,I2291+U2291)</f>
        <v>9144.0121767411856</v>
      </c>
      <c r="J2292" s="70">
        <f>IF(D2292&lt;Overview!$F$16,1,'='!G2292/Overview!$F$26)</f>
        <v>161.25619305202889</v>
      </c>
      <c r="K2292" s="71">
        <f>IF(D2292&lt;Overview!$F$17,'='!G2292/Overview!$F$26,Overview!$F$33)</f>
        <v>9.1428571428571423</v>
      </c>
      <c r="L2292" s="72">
        <f t="shared" si="215"/>
        <v>9.1428571428571423</v>
      </c>
      <c r="M2292" s="81">
        <f>MIN(1,Overview!$F$44*F2292*(G2292-Overview!$F$25)^2+0.2)</f>
        <v>1</v>
      </c>
      <c r="N2292" s="48">
        <f>L2292*F2292*Overview!$F$8</f>
        <v>0.12482270400293095</v>
      </c>
      <c r="O2292" s="48">
        <f>F2292*Overview!$F$6</f>
        <v>2.3686817229354781E-3</v>
      </c>
      <c r="P2292" s="122">
        <f>N2292*(H2292/G2292-(1+Overview!$F$35/'='!G2292)/(Overview!$F$37*Overview!$F$33))/('='!H2292+Overview!$F$36)</f>
        <v>8.7402346167560967E-5</v>
      </c>
      <c r="Q2292" s="128">
        <f>(N2292/G2292-P2292)*H2292*Overview!$F$29*'='!G2292^3</f>
        <v>919.95241364182925</v>
      </c>
      <c r="R2292" s="57">
        <f t="shared" si="210"/>
        <v>0</v>
      </c>
      <c r="S2292" s="58">
        <f t="shared" si="211"/>
        <v>1.0852510597233281E-4</v>
      </c>
      <c r="T2292" s="58">
        <f>IF(D2292&lt;Overview!$F$18,(1-Overview!$F$9)*'='!Q2292-'='!D2292*'='!O2292,0)</f>
        <v>0</v>
      </c>
      <c r="U2292" s="54">
        <f>IF(D2292&gt;=Overview!$F$18,(1-Overview!$F$9)*'='!Q2292-Overview!$F$18*'='!O2292,0)</f>
        <v>77.96045210915203</v>
      </c>
      <c r="V2292" s="2"/>
      <c r="W2292" s="112">
        <f>G2292/Overview!$F$19</f>
        <v>5.4998051963706889</v>
      </c>
      <c r="X2292" s="60">
        <f>G2292^3*(1+H2292*Overview!$F$38)</f>
        <v>64.977520119157006</v>
      </c>
      <c r="Y2292" s="61">
        <f>G2292^3*Overview!$F$42*(1+Overview!$F$38*H2292)+I2292*Overview!$F$39/Overview!$F$40</f>
        <v>6.2453257034952472</v>
      </c>
    </row>
    <row r="2293" spans="1:25">
      <c r="A2293" s="34">
        <v>2290</v>
      </c>
      <c r="B2293">
        <v>1</v>
      </c>
      <c r="C2293">
        <v>24</v>
      </c>
      <c r="D2293" s="149">
        <f t="shared" si="212"/>
        <v>178.09744310451387</v>
      </c>
      <c r="E2293" s="125">
        <f>B2293/(B2293+Overview!$F$22)</f>
        <v>0.58823529411764708</v>
      </c>
      <c r="F2293" s="118">
        <f>EXP(Overview!$F$21/Overview!$F$5-Overview!$F$21/('='!C2293+273.15))</f>
        <v>1.2060497570954571</v>
      </c>
      <c r="G2293" s="77">
        <f t="shared" si="213"/>
        <v>3.7251265846078399</v>
      </c>
      <c r="H2293" s="115">
        <f t="shared" si="214"/>
        <v>0.58823529411764708</v>
      </c>
      <c r="I2293" s="80">
        <f>IF((A2293-Overview!$F$43)/365=ROUND((A2293-Overview!$F$43)/365,0),I2292*0.05,I2292+U2292)</f>
        <v>9221.9726288503371</v>
      </c>
      <c r="J2293" s="70">
        <f>IF(D2293&lt;Overview!$F$16,1,'='!G2293/Overview!$F$26)</f>
        <v>161.26089110856449</v>
      </c>
      <c r="K2293" s="71">
        <f>IF(D2293&lt;Overview!$F$17,'='!G2293/Overview!$F$26,Overview!$F$33)</f>
        <v>9.1428571428571423</v>
      </c>
      <c r="L2293" s="72">
        <f t="shared" si="215"/>
        <v>9.1428571428571423</v>
      </c>
      <c r="M2293" s="81">
        <f>MIN(1,Overview!$F$44*F2293*(G2293-Overview!$F$25)^2+0.2)</f>
        <v>1</v>
      </c>
      <c r="N2293" s="48">
        <f>L2293*F2293*Overview!$F$8</f>
        <v>0.12482270400293095</v>
      </c>
      <c r="O2293" s="48">
        <f>F2293*Overview!$F$6</f>
        <v>2.3686817229354781E-3</v>
      </c>
      <c r="P2293" s="122">
        <f>N2293*(H2293/G2293-(1+Overview!$F$35/'='!G2293)/(Overview!$F$37*Overview!$F$33))/('='!H2293+Overview!$F$36)</f>
        <v>8.7234657459328636E-5</v>
      </c>
      <c r="Q2293" s="128">
        <f>(N2293/G2293-P2293)*H2293*Overview!$F$29*'='!G2293^3</f>
        <v>920.01056443801826</v>
      </c>
      <c r="R2293" s="57">
        <f t="shared" si="210"/>
        <v>0</v>
      </c>
      <c r="S2293" s="58">
        <f t="shared" si="211"/>
        <v>1.0832004720030124E-4</v>
      </c>
      <c r="T2293" s="58">
        <f>IF(D2293&lt;Overview!$F$18,(1-Overview!$F$9)*'='!Q2293-'='!D2293*'='!O2293,0)</f>
        <v>0</v>
      </c>
      <c r="U2293" s="54">
        <f>IF(D2293&gt;=Overview!$F$18,(1-Overview!$F$9)*'='!Q2293-Overview!$F$18*'='!O2293,0)</f>
        <v>77.965406556987332</v>
      </c>
      <c r="V2293" s="2"/>
      <c r="W2293" s="112">
        <f>G2293/Overview!$F$19</f>
        <v>5.4999654283298982</v>
      </c>
      <c r="X2293" s="60">
        <f>G2293^3*(1+H2293*Overview!$F$38)</f>
        <v>64.983199472323292</v>
      </c>
      <c r="Y2293" s="61">
        <f>G2293^3*Overview!$F$42*(1+Overview!$F$38*H2293)+I2293*Overview!$F$39/Overview!$F$40</f>
        <v>6.2492245812900471</v>
      </c>
    </row>
    <row r="2294" spans="1:25">
      <c r="A2294" s="34">
        <v>2291</v>
      </c>
      <c r="B2294">
        <v>1</v>
      </c>
      <c r="C2294">
        <v>24</v>
      </c>
      <c r="D2294" s="149">
        <f t="shared" si="212"/>
        <v>178.09744310451387</v>
      </c>
      <c r="E2294" s="125">
        <f>B2294/(B2294+Overview!$F$22)</f>
        <v>0.58823529411764708</v>
      </c>
      <c r="F2294" s="118">
        <f>EXP(Overview!$F$21/Overview!$F$5-Overview!$F$21/('='!C2294+273.15))</f>
        <v>1.2060497570954571</v>
      </c>
      <c r="G2294" s="77">
        <f t="shared" si="213"/>
        <v>3.7252349046550401</v>
      </c>
      <c r="H2294" s="115">
        <f t="shared" si="214"/>
        <v>0.58823529411764708</v>
      </c>
      <c r="I2294" s="80">
        <f>IF((A2294-Overview!$F$43)/365=ROUND((A2294-Overview!$F$43)/365,0),I2293*0.05,I2293+U2293)</f>
        <v>9299.9380354073237</v>
      </c>
      <c r="J2294" s="70">
        <f>IF(D2294&lt;Overview!$F$16,1,'='!G2294/Overview!$F$26)</f>
        <v>161.26558028809697</v>
      </c>
      <c r="K2294" s="71">
        <f>IF(D2294&lt;Overview!$F$17,'='!G2294/Overview!$F$26,Overview!$F$33)</f>
        <v>9.1428571428571423</v>
      </c>
      <c r="L2294" s="72">
        <f t="shared" si="215"/>
        <v>9.1428571428571423</v>
      </c>
      <c r="M2294" s="81">
        <f>MIN(1,Overview!$F$44*F2294*(G2294-Overview!$F$25)^2+0.2)</f>
        <v>1</v>
      </c>
      <c r="N2294" s="48">
        <f>L2294*F2294*Overview!$F$8</f>
        <v>0.12482270400293095</v>
      </c>
      <c r="O2294" s="48">
        <f>F2294*Overview!$F$6</f>
        <v>2.3686817229354781E-3</v>
      </c>
      <c r="P2294" s="122">
        <f>N2294*(H2294/G2294-(1+Overview!$F$35/'='!G2294)/(Overview!$F$37*Overview!$F$33))/('='!H2294+Overview!$F$36)</f>
        <v>8.7067295342493827E-5</v>
      </c>
      <c r="Q2294" s="128">
        <f>(N2294/G2294-P2294)*H2294*Overview!$F$29*'='!G2294^3</f>
        <v>920.06860744351411</v>
      </c>
      <c r="R2294" s="57">
        <f t="shared" si="210"/>
        <v>0</v>
      </c>
      <c r="S2294" s="58">
        <f t="shared" si="211"/>
        <v>1.081153758879224E-4</v>
      </c>
      <c r="T2294" s="58">
        <f>IF(D2294&lt;Overview!$F$18,(1-Overview!$F$9)*'='!Q2294-'='!D2294*'='!O2294,0)</f>
        <v>0</v>
      </c>
      <c r="U2294" s="54">
        <f>IF(D2294&gt;=Overview!$F$18,(1-Overview!$F$9)*'='!Q2294-Overview!$F$18*'='!O2294,0)</f>
        <v>77.970351821055587</v>
      </c>
      <c r="V2294" s="2"/>
      <c r="W2294" s="112">
        <f>G2294/Overview!$F$19</f>
        <v>5.5001253575299573</v>
      </c>
      <c r="X2294" s="60">
        <f>G2294^3*(1+H2294*Overview!$F$38)</f>
        <v>64.9888684243097</v>
      </c>
      <c r="Y2294" s="61">
        <f>G2294^3*Overview!$F$42*(1+Overview!$F$38*H2294)+I2294*Overview!$F$39/Overview!$F$40</f>
        <v>6.2531227382719372</v>
      </c>
    </row>
    <row r="2295" spans="1:25">
      <c r="A2295" s="34">
        <v>2292</v>
      </c>
      <c r="B2295">
        <v>1</v>
      </c>
      <c r="C2295">
        <v>24</v>
      </c>
      <c r="D2295" s="149">
        <f t="shared" si="212"/>
        <v>178.09744310451387</v>
      </c>
      <c r="E2295" s="125">
        <f>B2295/(B2295+Overview!$F$22)</f>
        <v>0.58823529411764708</v>
      </c>
      <c r="F2295" s="118">
        <f>EXP(Overview!$F$21/Overview!$F$5-Overview!$F$21/('='!C2295+273.15))</f>
        <v>1.2060497570954571</v>
      </c>
      <c r="G2295" s="77">
        <f t="shared" si="213"/>
        <v>3.7253430200309281</v>
      </c>
      <c r="H2295" s="115">
        <f t="shared" si="214"/>
        <v>0.58823529411764708</v>
      </c>
      <c r="I2295" s="80">
        <f>IF((A2295-Overview!$F$43)/365=ROUND((A2295-Overview!$F$43)/365,0),I2294*0.05,I2294+U2294)</f>
        <v>9377.9083872283791</v>
      </c>
      <c r="J2295" s="70">
        <f>IF(D2295&lt;Overview!$F$16,1,'='!G2295/Overview!$F$26)</f>
        <v>161.27026060739948</v>
      </c>
      <c r="K2295" s="71">
        <f>IF(D2295&lt;Overview!$F$17,'='!G2295/Overview!$F$26,Overview!$F$33)</f>
        <v>9.1428571428571423</v>
      </c>
      <c r="L2295" s="72">
        <f t="shared" si="215"/>
        <v>9.1428571428571423</v>
      </c>
      <c r="M2295" s="81">
        <f>MIN(1,Overview!$F$44*F2295*(G2295-Overview!$F$25)^2+0.2)</f>
        <v>1</v>
      </c>
      <c r="N2295" s="48">
        <f>L2295*F2295*Overview!$F$8</f>
        <v>0.12482270400293095</v>
      </c>
      <c r="O2295" s="48">
        <f>F2295*Overview!$F$6</f>
        <v>2.3686817229354781E-3</v>
      </c>
      <c r="P2295" s="122">
        <f>N2295*(H2295/G2295-(1+Overview!$F$35/'='!G2295)/(Overview!$F$37*Overview!$F$33))/('='!H2295+Overview!$F$36)</f>
        <v>8.6900259162332109E-5</v>
      </c>
      <c r="Q2295" s="128">
        <f>(N2295/G2295-P2295)*H2295*Overview!$F$29*'='!G2295^3</f>
        <v>920.12654285413828</v>
      </c>
      <c r="R2295" s="57">
        <f t="shared" si="210"/>
        <v>0</v>
      </c>
      <c r="S2295" s="58">
        <f t="shared" si="211"/>
        <v>1.0791109130309088E-4</v>
      </c>
      <c r="T2295" s="58">
        <f>IF(D2295&lt;Overview!$F$18,(1-Overview!$F$9)*'='!Q2295-'='!D2295*'='!O2295,0)</f>
        <v>0</v>
      </c>
      <c r="U2295" s="54">
        <f>IF(D2295&gt;=Overview!$F$18,(1-Overview!$F$9)*'='!Q2295-Overview!$F$18*'='!O2295,0)</f>
        <v>77.975287918040763</v>
      </c>
      <c r="V2295" s="2"/>
      <c r="W2295" s="112">
        <f>G2295/Overview!$F$19</f>
        <v>5.5002849845429322</v>
      </c>
      <c r="X2295" s="60">
        <f>G2295^3*(1+H2295*Overview!$F$38)</f>
        <v>64.994526993533043</v>
      </c>
      <c r="Y2295" s="61">
        <f>G2295^3*Overview!$F$42*(1+Overview!$F$38*H2295)+I2295*Overview!$F$39/Overview!$F$40</f>
        <v>6.2570201756993526</v>
      </c>
    </row>
    <row r="2296" spans="1:25">
      <c r="A2296" s="34">
        <v>2293</v>
      </c>
      <c r="B2296">
        <v>1</v>
      </c>
      <c r="C2296">
        <v>24</v>
      </c>
      <c r="D2296" s="149">
        <f t="shared" si="212"/>
        <v>178.09744310451387</v>
      </c>
      <c r="E2296" s="125">
        <f>B2296/(B2296+Overview!$F$22)</f>
        <v>0.58823529411764708</v>
      </c>
      <c r="F2296" s="118">
        <f>EXP(Overview!$F$21/Overview!$F$5-Overview!$F$21/('='!C2296+273.15))</f>
        <v>1.2060497570954571</v>
      </c>
      <c r="G2296" s="77">
        <f t="shared" si="213"/>
        <v>3.7254509311222312</v>
      </c>
      <c r="H2296" s="115">
        <f t="shared" si="214"/>
        <v>0.58823529411764708</v>
      </c>
      <c r="I2296" s="80">
        <f>IF((A2296-Overview!$F$43)/365=ROUND((A2296-Overview!$F$43)/365,0),I2295*0.05,I2295+U2295)</f>
        <v>9455.8836751464205</v>
      </c>
      <c r="J2296" s="70">
        <f>IF(D2296&lt;Overview!$F$16,1,'='!G2296/Overview!$F$26)</f>
        <v>161.27493208321349</v>
      </c>
      <c r="K2296" s="71">
        <f>IF(D2296&lt;Overview!$F$17,'='!G2296/Overview!$F$26,Overview!$F$33)</f>
        <v>9.1428571428571423</v>
      </c>
      <c r="L2296" s="72">
        <f t="shared" si="215"/>
        <v>9.1428571428571423</v>
      </c>
      <c r="M2296" s="81">
        <f>MIN(1,Overview!$F$44*F2296*(G2296-Overview!$F$25)^2+0.2)</f>
        <v>1</v>
      </c>
      <c r="N2296" s="48">
        <f>L2296*F2296*Overview!$F$8</f>
        <v>0.12482270400293095</v>
      </c>
      <c r="O2296" s="48">
        <f>F2296*Overview!$F$6</f>
        <v>2.3686817229354781E-3</v>
      </c>
      <c r="P2296" s="122">
        <f>N2296*(H2296/G2296-(1+Overview!$F$35/'='!G2296)/(Overview!$F$37*Overview!$F$33))/('='!H2296+Overview!$F$36)</f>
        <v>8.673354826550099E-5</v>
      </c>
      <c r="Q2296" s="128">
        <f>(N2296/G2296-P2296)*H2296*Overview!$F$29*'='!G2296^3</f>
        <v>920.18437086536949</v>
      </c>
      <c r="R2296" s="57">
        <f t="shared" si="210"/>
        <v>0</v>
      </c>
      <c r="S2296" s="58">
        <f t="shared" si="211"/>
        <v>1.0770719271508188E-4</v>
      </c>
      <c r="T2296" s="58">
        <f>IF(D2296&lt;Overview!$F$18,(1-Overview!$F$9)*'='!Q2296-'='!D2296*'='!O2296,0)</f>
        <v>0</v>
      </c>
      <c r="U2296" s="54">
        <f>IF(D2296&gt;=Overview!$F$18,(1-Overview!$F$9)*'='!Q2296-Overview!$F$18*'='!O2296,0)</f>
        <v>77.980214864597656</v>
      </c>
      <c r="V2296" s="2"/>
      <c r="W2296" s="112">
        <f>G2296/Overview!$F$19</f>
        <v>5.500444309939807</v>
      </c>
      <c r="X2296" s="60">
        <f>G2296^3*(1+H2296*Overview!$F$38)</f>
        <v>65.000175198379907</v>
      </c>
      <c r="Y2296" s="61">
        <f>G2296^3*Overview!$F$42*(1+Overview!$F$38*H2296)+I2296*Overview!$F$39/Overview!$F$40</f>
        <v>6.2609168948287364</v>
      </c>
    </row>
    <row r="2297" spans="1:25">
      <c r="A2297" s="34">
        <v>2294</v>
      </c>
      <c r="B2297">
        <v>1</v>
      </c>
      <c r="C2297">
        <v>24</v>
      </c>
      <c r="D2297" s="149">
        <f t="shared" si="212"/>
        <v>178.09744310451387</v>
      </c>
      <c r="E2297" s="125">
        <f>B2297/(B2297+Overview!$F$22)</f>
        <v>0.58823529411764708</v>
      </c>
      <c r="F2297" s="118">
        <f>EXP(Overview!$F$21/Overview!$F$5-Overview!$F$21/('='!C2297+273.15))</f>
        <v>1.2060497570954571</v>
      </c>
      <c r="G2297" s="77">
        <f t="shared" si="213"/>
        <v>3.7255586383149462</v>
      </c>
      <c r="H2297" s="115">
        <f t="shared" si="214"/>
        <v>0.58823529411764708</v>
      </c>
      <c r="I2297" s="80">
        <f>IF((A2297-Overview!$F$43)/365=ROUND((A2297-Overview!$F$43)/365,0),I2296*0.05,I2296+U2296)</f>
        <v>9533.8638900110182</v>
      </c>
      <c r="J2297" s="70">
        <f>IF(D2297&lt;Overview!$F$16,1,'='!G2297/Overview!$F$26)</f>
        <v>161.27959473224877</v>
      </c>
      <c r="K2297" s="71">
        <f>IF(D2297&lt;Overview!$F$17,'='!G2297/Overview!$F$26,Overview!$F$33)</f>
        <v>9.1428571428571423</v>
      </c>
      <c r="L2297" s="72">
        <f t="shared" si="215"/>
        <v>9.1428571428571423</v>
      </c>
      <c r="M2297" s="81">
        <f>MIN(1,Overview!$F$44*F2297*(G2297-Overview!$F$25)^2+0.2)</f>
        <v>1</v>
      </c>
      <c r="N2297" s="48">
        <f>L2297*F2297*Overview!$F$8</f>
        <v>0.12482270400293095</v>
      </c>
      <c r="O2297" s="48">
        <f>F2297*Overview!$F$6</f>
        <v>2.3686817229354781E-3</v>
      </c>
      <c r="P2297" s="122">
        <f>N2297*(H2297/G2297-(1+Overview!$F$35/'='!G2297)/(Overview!$F$37*Overview!$F$33))/('='!H2297+Overview!$F$36)</f>
        <v>8.6567162000039956E-5</v>
      </c>
      <c r="Q2297" s="128">
        <f>(N2297/G2297-P2297)*H2297*Overview!$F$29*'='!G2297^3</f>
        <v>920.2420916723479</v>
      </c>
      <c r="R2297" s="57">
        <f t="shared" si="210"/>
        <v>0</v>
      </c>
      <c r="S2297" s="58">
        <f t="shared" si="211"/>
        <v>1.0750367939455273E-4</v>
      </c>
      <c r="T2297" s="58">
        <f>IF(D2297&lt;Overview!$F$18,(1-Overview!$F$9)*'='!Q2297-'='!D2297*'='!O2297,0)</f>
        <v>0</v>
      </c>
      <c r="U2297" s="54">
        <f>IF(D2297&gt;=Overview!$F$18,(1-Overview!$F$9)*'='!Q2297-Overview!$F$18*'='!O2297,0)</f>
        <v>77.985132677352226</v>
      </c>
      <c r="V2297" s="2"/>
      <c r="W2297" s="112">
        <f>G2297/Overview!$F$19</f>
        <v>5.5006033342904859</v>
      </c>
      <c r="X2297" s="60">
        <f>G2297^3*(1+H2297*Overview!$F$38)</f>
        <v>65.005813057206765</v>
      </c>
      <c r="Y2297" s="61">
        <f>G2297^3*Overview!$F$42*(1+Overview!$F$38*H2297)+I2297*Overview!$F$39/Overview!$F$40</f>
        <v>6.2648128969145427</v>
      </c>
    </row>
    <row r="2298" spans="1:25">
      <c r="A2298" s="34">
        <v>2295</v>
      </c>
      <c r="B2298">
        <v>1</v>
      </c>
      <c r="C2298">
        <v>24</v>
      </c>
      <c r="D2298" s="149">
        <f t="shared" si="212"/>
        <v>178.09744310451387</v>
      </c>
      <c r="E2298" s="125">
        <f>B2298/(B2298+Overview!$F$22)</f>
        <v>0.58823529411764708</v>
      </c>
      <c r="F2298" s="118">
        <f>EXP(Overview!$F$21/Overview!$F$5-Overview!$F$21/('='!C2298+273.15))</f>
        <v>1.2060497570954571</v>
      </c>
      <c r="G2298" s="77">
        <f t="shared" si="213"/>
        <v>3.7256661419943407</v>
      </c>
      <c r="H2298" s="115">
        <f t="shared" si="214"/>
        <v>0.58823529411764708</v>
      </c>
      <c r="I2298" s="80">
        <f>IF((A2298-Overview!$F$43)/365=ROUND((A2298-Overview!$F$43)/365,0),I2297*0.05,I2297+U2297)</f>
        <v>9611.8490226883696</v>
      </c>
      <c r="J2298" s="70">
        <f>IF(D2298&lt;Overview!$F$16,1,'='!G2298/Overview!$F$26)</f>
        <v>161.28424857118358</v>
      </c>
      <c r="K2298" s="71">
        <f>IF(D2298&lt;Overview!$F$17,'='!G2298/Overview!$F$26,Overview!$F$33)</f>
        <v>9.1428571428571423</v>
      </c>
      <c r="L2298" s="72">
        <f t="shared" si="215"/>
        <v>9.1428571428571423</v>
      </c>
      <c r="M2298" s="81">
        <f>MIN(1,Overview!$F$44*F2298*(G2298-Overview!$F$25)^2+0.2)</f>
        <v>1</v>
      </c>
      <c r="N2298" s="48">
        <f>L2298*F2298*Overview!$F$8</f>
        <v>0.12482270400293095</v>
      </c>
      <c r="O2298" s="48">
        <f>F2298*Overview!$F$6</f>
        <v>2.3686817229354781E-3</v>
      </c>
      <c r="P2298" s="122">
        <f>N2298*(H2298/G2298-(1+Overview!$F$35/'='!G2298)/(Overview!$F$37*Overview!$F$33))/('='!H2298+Overview!$F$36)</f>
        <v>8.6401099715366391E-5</v>
      </c>
      <c r="Q2298" s="128">
        <f>(N2298/G2298-P2298)*H2298*Overview!$F$29*'='!G2298^3</f>
        <v>920.2997054698734</v>
      </c>
      <c r="R2298" s="57">
        <f t="shared" si="210"/>
        <v>0</v>
      </c>
      <c r="S2298" s="58">
        <f t="shared" si="211"/>
        <v>1.0730055061353914E-4</v>
      </c>
      <c r="T2298" s="58">
        <f>IF(D2298&lt;Overview!$F$18,(1-Overview!$F$9)*'='!Q2298-'='!D2298*'='!O2298,0)</f>
        <v>0</v>
      </c>
      <c r="U2298" s="54">
        <f>IF(D2298&gt;=Overview!$F$18,(1-Overview!$F$9)*'='!Q2298-Overview!$F$18*'='!O2298,0)</f>
        <v>77.990041372901388</v>
      </c>
      <c r="V2298" s="2"/>
      <c r="W2298" s="112">
        <f>G2298/Overview!$F$19</f>
        <v>5.5007620581637982</v>
      </c>
      <c r="X2298" s="60">
        <f>G2298^3*(1+H2298*Overview!$F$38)</f>
        <v>65.01144058833998</v>
      </c>
      <c r="Y2298" s="61">
        <f>G2298^3*Overview!$F$42*(1+Overview!$F$38*H2298)+I2298*Overview!$F$39/Overview!$F$40</f>
        <v>6.2687081832092382</v>
      </c>
    </row>
    <row r="2299" spans="1:25">
      <c r="A2299" s="34">
        <v>2296</v>
      </c>
      <c r="B2299">
        <v>1</v>
      </c>
      <c r="C2299">
        <v>24</v>
      </c>
      <c r="D2299" s="149">
        <f t="shared" si="212"/>
        <v>178.09744310451387</v>
      </c>
      <c r="E2299" s="125">
        <f>B2299/(B2299+Overview!$F$22)</f>
        <v>0.58823529411764708</v>
      </c>
      <c r="F2299" s="118">
        <f>EXP(Overview!$F$21/Overview!$F$5-Overview!$F$21/('='!C2299+273.15))</f>
        <v>1.2060497570954571</v>
      </c>
      <c r="G2299" s="77">
        <f t="shared" si="213"/>
        <v>3.7257734425449542</v>
      </c>
      <c r="H2299" s="115">
        <f t="shared" si="214"/>
        <v>0.58823529411764708</v>
      </c>
      <c r="I2299" s="80">
        <f>IF((A2299-Overview!$F$43)/365=ROUND((A2299-Overview!$F$43)/365,0),I2298*0.05,I2298+U2298)</f>
        <v>9689.8390640612706</v>
      </c>
      <c r="J2299" s="70">
        <f>IF(D2299&lt;Overview!$F$16,1,'='!G2299/Overview!$F$26)</f>
        <v>161.28889361666469</v>
      </c>
      <c r="K2299" s="71">
        <f>IF(D2299&lt;Overview!$F$17,'='!G2299/Overview!$F$26,Overview!$F$33)</f>
        <v>9.1428571428571423</v>
      </c>
      <c r="L2299" s="72">
        <f t="shared" si="215"/>
        <v>9.1428571428571423</v>
      </c>
      <c r="M2299" s="81">
        <f>MIN(1,Overview!$F$44*F2299*(G2299-Overview!$F$25)^2+0.2)</f>
        <v>1</v>
      </c>
      <c r="N2299" s="48">
        <f>L2299*F2299*Overview!$F$8</f>
        <v>0.12482270400293095</v>
      </c>
      <c r="O2299" s="48">
        <f>F2299*Overview!$F$6</f>
        <v>2.3686817229354781E-3</v>
      </c>
      <c r="P2299" s="122">
        <f>N2299*(H2299/G2299-(1+Overview!$F$35/'='!G2299)/(Overview!$F$37*Overview!$F$33))/('='!H2299+Overview!$F$36)</f>
        <v>8.6235360762270525E-5</v>
      </c>
      <c r="Q2299" s="128">
        <f>(N2299/G2299-P2299)*H2299*Overview!$F$29*'='!G2299^3</f>
        <v>920.35721245240768</v>
      </c>
      <c r="R2299" s="57">
        <f t="shared" si="210"/>
        <v>0</v>
      </c>
      <c r="S2299" s="58">
        <f t="shared" si="211"/>
        <v>1.0709780564545025E-4</v>
      </c>
      <c r="T2299" s="58">
        <f>IF(D2299&lt;Overview!$F$18,(1-Overview!$F$9)*'='!Q2299-'='!D2299*'='!O2299,0)</f>
        <v>0</v>
      </c>
      <c r="U2299" s="54">
        <f>IF(D2299&gt;=Overview!$F$18,(1-Overview!$F$9)*'='!Q2299-Overview!$F$18*'='!O2299,0)</f>
        <v>77.994940967813307</v>
      </c>
      <c r="V2299" s="2"/>
      <c r="W2299" s="112">
        <f>G2299/Overview!$F$19</f>
        <v>5.5009204821274977</v>
      </c>
      <c r="X2299" s="60">
        <f>G2299^3*(1+H2299*Overview!$F$38)</f>
        <v>65.017057810075826</v>
      </c>
      <c r="Y2299" s="61">
        <f>G2299^3*Overview!$F$42*(1+Overview!$F$38*H2299)+I2299*Overview!$F$39/Overview!$F$40</f>
        <v>6.2726027549633043</v>
      </c>
    </row>
    <row r="2300" spans="1:25">
      <c r="A2300" s="34">
        <v>2297</v>
      </c>
      <c r="B2300">
        <v>1</v>
      </c>
      <c r="C2300">
        <v>24</v>
      </c>
      <c r="D2300" s="149">
        <f t="shared" si="212"/>
        <v>178.09744310451387</v>
      </c>
      <c r="E2300" s="125">
        <f>B2300/(B2300+Overview!$F$22)</f>
        <v>0.58823529411764708</v>
      </c>
      <c r="F2300" s="118">
        <f>EXP(Overview!$F$21/Overview!$F$5-Overview!$F$21/('='!C2300+273.15))</f>
        <v>1.2060497570954571</v>
      </c>
      <c r="G2300" s="77">
        <f t="shared" si="213"/>
        <v>3.7258805403505999</v>
      </c>
      <c r="H2300" s="115">
        <f t="shared" si="214"/>
        <v>0.58823529411764708</v>
      </c>
      <c r="I2300" s="80">
        <f>IF((A2300-Overview!$F$43)/365=ROUND((A2300-Overview!$F$43)/365,0),I2299*0.05,I2299+U2299)</f>
        <v>9767.8340050290844</v>
      </c>
      <c r="J2300" s="70">
        <f>IF(D2300&lt;Overview!$F$16,1,'='!G2300/Overview!$F$26)</f>
        <v>161.29352988530735</v>
      </c>
      <c r="K2300" s="71">
        <f>IF(D2300&lt;Overview!$F$17,'='!G2300/Overview!$F$26,Overview!$F$33)</f>
        <v>9.1428571428571423</v>
      </c>
      <c r="L2300" s="72">
        <f t="shared" si="215"/>
        <v>9.1428571428571423</v>
      </c>
      <c r="M2300" s="81">
        <f>MIN(1,Overview!$F$44*F2300*(G2300-Overview!$F$25)^2+0.2)</f>
        <v>1</v>
      </c>
      <c r="N2300" s="48">
        <f>L2300*F2300*Overview!$F$8</f>
        <v>0.12482270400293095</v>
      </c>
      <c r="O2300" s="48">
        <f>F2300*Overview!$F$6</f>
        <v>2.3686817229354781E-3</v>
      </c>
      <c r="P2300" s="122">
        <f>N2300*(H2300/G2300-(1+Overview!$F$35/'='!G2300)/(Overview!$F$37*Overview!$F$33))/('='!H2300+Overview!$F$36)</f>
        <v>8.6069944492915443E-5</v>
      </c>
      <c r="Q2300" s="128">
        <f>(N2300/G2300-P2300)*H2300*Overview!$F$29*'='!G2300^3</f>
        <v>920.41461281407408</v>
      </c>
      <c r="R2300" s="57">
        <f t="shared" si="210"/>
        <v>0</v>
      </c>
      <c r="S2300" s="58">
        <f t="shared" si="211"/>
        <v>1.0689544376506998E-4</v>
      </c>
      <c r="T2300" s="58">
        <f>IF(D2300&lt;Overview!$F$18,(1-Overview!$F$9)*'='!Q2300-'='!D2300*'='!O2300,0)</f>
        <v>0</v>
      </c>
      <c r="U2300" s="54">
        <f>IF(D2300&gt;=Overview!$F$18,(1-Overview!$F$9)*'='!Q2300-Overview!$F$18*'='!O2300,0)</f>
        <v>77.999831478627286</v>
      </c>
      <c r="V2300" s="2"/>
      <c r="W2300" s="112">
        <f>G2300/Overview!$F$19</f>
        <v>5.5010786067482647</v>
      </c>
      <c r="X2300" s="60">
        <f>G2300^3*(1+H2300*Overview!$F$38)</f>
        <v>65.022664740680597</v>
      </c>
      <c r="Y2300" s="61">
        <f>G2300^3*Overview!$F$42*(1+Overview!$F$38*H2300)+I2300*Overview!$F$39/Overview!$F$40</f>
        <v>6.2764966134252447</v>
      </c>
    </row>
    <row r="2301" spans="1:25">
      <c r="A2301" s="34">
        <v>2298</v>
      </c>
      <c r="B2301">
        <v>1</v>
      </c>
      <c r="C2301">
        <v>24</v>
      </c>
      <c r="D2301" s="149">
        <f t="shared" si="212"/>
        <v>178.09744310451387</v>
      </c>
      <c r="E2301" s="125">
        <f>B2301/(B2301+Overview!$F$22)</f>
        <v>0.58823529411764708</v>
      </c>
      <c r="F2301" s="118">
        <f>EXP(Overview!$F$21/Overview!$F$5-Overview!$F$21/('='!C2301+273.15))</f>
        <v>1.2060497570954571</v>
      </c>
      <c r="G2301" s="77">
        <f t="shared" si="213"/>
        <v>3.725987435794365</v>
      </c>
      <c r="H2301" s="115">
        <f t="shared" si="214"/>
        <v>0.58823529411764708</v>
      </c>
      <c r="I2301" s="80">
        <f>IF((A2301-Overview!$F$43)/365=ROUND((A2301-Overview!$F$43)/365,0),I2300*0.05,I2300+U2300)</f>
        <v>9845.8338365077125</v>
      </c>
      <c r="J2301" s="70">
        <f>IF(D2301&lt;Overview!$F$16,1,'='!G2301/Overview!$F$26)</f>
        <v>161.29815739369545</v>
      </c>
      <c r="K2301" s="71">
        <f>IF(D2301&lt;Overview!$F$17,'='!G2301/Overview!$F$26,Overview!$F$33)</f>
        <v>9.1428571428571423</v>
      </c>
      <c r="L2301" s="72">
        <f t="shared" si="215"/>
        <v>9.1428571428571423</v>
      </c>
      <c r="M2301" s="81">
        <f>MIN(1,Overview!$F$44*F2301*(G2301-Overview!$F$25)^2+0.2)</f>
        <v>1</v>
      </c>
      <c r="N2301" s="48">
        <f>L2301*F2301*Overview!$F$8</f>
        <v>0.12482270400293095</v>
      </c>
      <c r="O2301" s="48">
        <f>F2301*Overview!$F$6</f>
        <v>2.3686817229354781E-3</v>
      </c>
      <c r="P2301" s="122">
        <f>N2301*(H2301/G2301-(1+Overview!$F$35/'='!G2301)/(Overview!$F$37*Overview!$F$33))/('='!H2301+Overview!$F$36)</f>
        <v>8.5904850260832007E-5</v>
      </c>
      <c r="Q2301" s="128">
        <f>(N2301/G2301-P2301)*H2301*Overview!$F$29*'='!G2301^3</f>
        <v>920.47190674865715</v>
      </c>
      <c r="R2301" s="57">
        <f t="shared" si="210"/>
        <v>0</v>
      </c>
      <c r="S2301" s="58">
        <f t="shared" si="211"/>
        <v>1.0669346424855212E-4</v>
      </c>
      <c r="T2301" s="58">
        <f>IF(D2301&lt;Overview!$F$18,(1-Overview!$F$9)*'='!Q2301-'='!D2301*'='!O2301,0)</f>
        <v>0</v>
      </c>
      <c r="U2301" s="54">
        <f>IF(D2301&gt;=Overview!$F$18,(1-Overview!$F$9)*'='!Q2301-Overview!$F$18*'='!O2301,0)</f>
        <v>78.004712921853766</v>
      </c>
      <c r="V2301" s="2"/>
      <c r="W2301" s="112">
        <f>G2301/Overview!$F$19</f>
        <v>5.5012364325917096</v>
      </c>
      <c r="X2301" s="60">
        <f>G2301^3*(1+H2301*Overview!$F$38)</f>
        <v>65.028261398390541</v>
      </c>
      <c r="Y2301" s="61">
        <f>G2301^3*Overview!$F$42*(1+Overview!$F$38*H2301)+I2301*Overview!$F$39/Overview!$F$40</f>
        <v>6.280389759841575</v>
      </c>
    </row>
    <row r="2302" spans="1:25">
      <c r="A2302" s="34">
        <v>2299</v>
      </c>
      <c r="B2302">
        <v>1</v>
      </c>
      <c r="C2302">
        <v>24</v>
      </c>
      <c r="D2302" s="149">
        <f t="shared" si="212"/>
        <v>178.09744310451387</v>
      </c>
      <c r="E2302" s="125">
        <f>B2302/(B2302+Overview!$F$22)</f>
        <v>0.58823529411764708</v>
      </c>
      <c r="F2302" s="118">
        <f>EXP(Overview!$F$21/Overview!$F$5-Overview!$F$21/('='!C2302+273.15))</f>
        <v>1.2060497570954571</v>
      </c>
      <c r="G2302" s="77">
        <f t="shared" si="213"/>
        <v>3.7260941292586134</v>
      </c>
      <c r="H2302" s="115">
        <f t="shared" si="214"/>
        <v>0.58823529411764708</v>
      </c>
      <c r="I2302" s="80">
        <f>IF((A2302-Overview!$F$43)/365=ROUND((A2302-Overview!$F$43)/365,0),I2301*0.05,I2301+U2301)</f>
        <v>9923.8385494295671</v>
      </c>
      <c r="J2302" s="70">
        <f>IF(D2302&lt;Overview!$F$16,1,'='!G2302/Overview!$F$26)</f>
        <v>161.30277615838153</v>
      </c>
      <c r="K2302" s="71">
        <f>IF(D2302&lt;Overview!$F$17,'='!G2302/Overview!$F$26,Overview!$F$33)</f>
        <v>9.1428571428571423</v>
      </c>
      <c r="L2302" s="72">
        <f t="shared" si="215"/>
        <v>9.1428571428571423</v>
      </c>
      <c r="M2302" s="81">
        <f>MIN(1,Overview!$F$44*F2302*(G2302-Overview!$F$25)^2+0.2)</f>
        <v>1</v>
      </c>
      <c r="N2302" s="48">
        <f>L2302*F2302*Overview!$F$8</f>
        <v>0.12482270400293095</v>
      </c>
      <c r="O2302" s="48">
        <f>F2302*Overview!$F$6</f>
        <v>2.3686817229354781E-3</v>
      </c>
      <c r="P2302" s="122">
        <f>N2302*(H2302/G2302-(1+Overview!$F$35/'='!G2302)/(Overview!$F$37*Overview!$F$33))/('='!H2302+Overview!$F$36)</f>
        <v>8.5740077420916848E-5</v>
      </c>
      <c r="Q2302" s="128">
        <f>(N2302/G2302-P2302)*H2302*Overview!$F$29*'='!G2302^3</f>
        <v>920.52909444960517</v>
      </c>
      <c r="R2302" s="57">
        <f t="shared" si="210"/>
        <v>0</v>
      </c>
      <c r="S2302" s="58">
        <f t="shared" si="211"/>
        <v>1.0649186637341909E-4</v>
      </c>
      <c r="T2302" s="58">
        <f>IF(D2302&lt;Overview!$F$18,(1-Overview!$F$9)*'='!Q2302-'='!D2302*'='!O2302,0)</f>
        <v>0</v>
      </c>
      <c r="U2302" s="54">
        <f>IF(D2302&gt;=Overview!$F$18,(1-Overview!$F$9)*'='!Q2302-Overview!$F$18*'='!O2302,0)</f>
        <v>78.00958531397454</v>
      </c>
      <c r="V2302" s="2"/>
      <c r="W2302" s="112">
        <f>G2302/Overview!$F$19</f>
        <v>5.5013939602223729</v>
      </c>
      <c r="X2302" s="60">
        <f>G2302^3*(1+H2302*Overview!$F$38)</f>
        <v>65.033847801412008</v>
      </c>
      <c r="Y2302" s="61">
        <f>G2302^3*Overview!$F$42*(1+Overview!$F$38*H2302)+I2302*Overview!$F$39/Overview!$F$40</f>
        <v>6.2842821954568375</v>
      </c>
    </row>
    <row r="2303" spans="1:25">
      <c r="A2303" s="34">
        <v>2300</v>
      </c>
      <c r="B2303">
        <v>1</v>
      </c>
      <c r="C2303">
        <v>24</v>
      </c>
      <c r="D2303" s="149">
        <f t="shared" si="212"/>
        <v>178.09744310451387</v>
      </c>
      <c r="E2303" s="125">
        <f>B2303/(B2303+Overview!$F$22)</f>
        <v>0.58823529411764708</v>
      </c>
      <c r="F2303" s="118">
        <f>EXP(Overview!$F$21/Overview!$F$5-Overview!$F$21/('='!C2303+273.15))</f>
        <v>1.2060497570954571</v>
      </c>
      <c r="G2303" s="77">
        <f t="shared" si="213"/>
        <v>3.726200621124987</v>
      </c>
      <c r="H2303" s="115">
        <f t="shared" si="214"/>
        <v>0.58823529411764708</v>
      </c>
      <c r="I2303" s="80">
        <f>IF((A2303-Overview!$F$43)/365=ROUND((A2303-Overview!$F$43)/365,0),I2302*0.05,I2302+U2302)</f>
        <v>10001.848134743541</v>
      </c>
      <c r="J2303" s="70">
        <f>IF(D2303&lt;Overview!$F$16,1,'='!G2303/Overview!$F$26)</f>
        <v>161.30738619588689</v>
      </c>
      <c r="K2303" s="71">
        <f>IF(D2303&lt;Overview!$F$17,'='!G2303/Overview!$F$26,Overview!$F$33)</f>
        <v>9.1428571428571423</v>
      </c>
      <c r="L2303" s="72">
        <f t="shared" si="215"/>
        <v>9.1428571428571423</v>
      </c>
      <c r="M2303" s="81">
        <f>MIN(1,Overview!$F$44*F2303*(G2303-Overview!$F$25)^2+0.2)</f>
        <v>1</v>
      </c>
      <c r="N2303" s="48">
        <f>L2303*F2303*Overview!$F$8</f>
        <v>0.12482270400293095</v>
      </c>
      <c r="O2303" s="48">
        <f>F2303*Overview!$F$6</f>
        <v>2.3686817229354781E-3</v>
      </c>
      <c r="P2303" s="122">
        <f>N2303*(H2303/G2303-(1+Overview!$F$35/'='!G2303)/(Overview!$F$37*Overview!$F$33))/('='!H2303+Overview!$F$36)</f>
        <v>8.5575625329425292E-5</v>
      </c>
      <c r="Q2303" s="128">
        <f>(N2303/G2303-P2303)*H2303*Overview!$F$29*'='!G2303^3</f>
        <v>920.58617611002921</v>
      </c>
      <c r="R2303" s="57">
        <f t="shared" si="210"/>
        <v>0</v>
      </c>
      <c r="S2303" s="58">
        <f t="shared" si="211"/>
        <v>1.0629064941855456E-4</v>
      </c>
      <c r="T2303" s="58">
        <f>IF(D2303&lt;Overview!$F$18,(1-Overview!$F$9)*'='!Q2303-'='!D2303*'='!O2303,0)</f>
        <v>0</v>
      </c>
      <c r="U2303" s="54">
        <f>IF(D2303&gt;=Overview!$F$18,(1-Overview!$F$9)*'='!Q2303-Overview!$F$18*'='!O2303,0)</f>
        <v>78.014448671442665</v>
      </c>
      <c r="V2303" s="2"/>
      <c r="W2303" s="112">
        <f>G2303/Overview!$F$19</f>
        <v>5.5015511902037311</v>
      </c>
      <c r="X2303" s="60">
        <f>G2303^3*(1+H2303*Overview!$F$38)</f>
        <v>65.039423967921437</v>
      </c>
      <c r="Y2303" s="61">
        <f>G2303^3*Overview!$F$42*(1+Overview!$F$38*H2303)+I2303*Overview!$F$39/Overview!$F$40</f>
        <v>6.2881739215136028</v>
      </c>
    </row>
    <row r="2304" spans="1:25">
      <c r="A2304" s="34">
        <v>2301</v>
      </c>
      <c r="B2304">
        <v>1</v>
      </c>
      <c r="C2304">
        <v>24</v>
      </c>
      <c r="D2304" s="149">
        <f t="shared" si="212"/>
        <v>178.09744310451387</v>
      </c>
      <c r="E2304" s="125">
        <f>B2304/(B2304+Overview!$F$22)</f>
        <v>0.58823529411764708</v>
      </c>
      <c r="F2304" s="118">
        <f>EXP(Overview!$F$21/Overview!$F$5-Overview!$F$21/('='!C2304+273.15))</f>
        <v>1.2060497570954571</v>
      </c>
      <c r="G2304" s="77">
        <f t="shared" si="213"/>
        <v>3.7263069117744054</v>
      </c>
      <c r="H2304" s="115">
        <f t="shared" si="214"/>
        <v>0.58823529411764708</v>
      </c>
      <c r="I2304" s="80">
        <f>IF((A2304-Overview!$F$43)/365=ROUND((A2304-Overview!$F$43)/365,0),I2303*0.05,I2303+U2303)</f>
        <v>10079.862583414984</v>
      </c>
      <c r="J2304" s="70">
        <f>IF(D2304&lt;Overview!$F$16,1,'='!G2304/Overview!$F$26)</f>
        <v>161.31198752270154</v>
      </c>
      <c r="K2304" s="71">
        <f>IF(D2304&lt;Overview!$F$17,'='!G2304/Overview!$F$26,Overview!$F$33)</f>
        <v>9.1428571428571423</v>
      </c>
      <c r="L2304" s="72">
        <f t="shared" si="215"/>
        <v>9.1428571428571423</v>
      </c>
      <c r="M2304" s="81">
        <f>MIN(1,Overview!$F$44*F2304*(G2304-Overview!$F$25)^2+0.2)</f>
        <v>1</v>
      </c>
      <c r="N2304" s="48">
        <f>L2304*F2304*Overview!$F$8</f>
        <v>0.12482270400293095</v>
      </c>
      <c r="O2304" s="48">
        <f>F2304*Overview!$F$6</f>
        <v>2.3686817229354781E-3</v>
      </c>
      <c r="P2304" s="122">
        <f>N2304*(H2304/G2304-(1+Overview!$F$35/'='!G2304)/(Overview!$F$37*Overview!$F$33))/('='!H2304+Overview!$F$36)</f>
        <v>8.5411493343977377E-5</v>
      </c>
      <c r="Q2304" s="128">
        <f>(N2304/G2304-P2304)*H2304*Overview!$F$29*'='!G2304^3</f>
        <v>920.64315192270396</v>
      </c>
      <c r="R2304" s="57">
        <f t="shared" si="210"/>
        <v>0</v>
      </c>
      <c r="S2304" s="58">
        <f t="shared" si="211"/>
        <v>1.0608981266421216E-4</v>
      </c>
      <c r="T2304" s="58">
        <f>IF(D2304&lt;Overview!$F$18,(1-Overview!$F$9)*'='!Q2304-'='!D2304*'='!O2304,0)</f>
        <v>0</v>
      </c>
      <c r="U2304" s="54">
        <f>IF(D2304&gt;=Overview!$F$18,(1-Overview!$F$9)*'='!Q2304-Overview!$F$18*'='!O2304,0)</f>
        <v>78.019303010682563</v>
      </c>
      <c r="V2304" s="2"/>
      <c r="W2304" s="112">
        <f>G2304/Overview!$F$19</f>
        <v>5.5017081230981919</v>
      </c>
      <c r="X2304" s="60">
        <f>G2304^3*(1+H2304*Overview!$F$38)</f>
        <v>65.044989916065362</v>
      </c>
      <c r="Y2304" s="61">
        <f>G2304^3*Overview!$F$42*(1+Overview!$F$38*H2304)+I2304*Overview!$F$39/Overview!$F$40</f>
        <v>6.2920649392524624</v>
      </c>
    </row>
    <row r="2305" spans="1:25">
      <c r="A2305" s="34">
        <v>2302</v>
      </c>
      <c r="B2305">
        <v>1</v>
      </c>
      <c r="C2305">
        <v>24</v>
      </c>
      <c r="D2305" s="149">
        <f t="shared" si="212"/>
        <v>178.09744310451387</v>
      </c>
      <c r="E2305" s="125">
        <f>B2305/(B2305+Overview!$F$22)</f>
        <v>0.58823529411764708</v>
      </c>
      <c r="F2305" s="118">
        <f>EXP(Overview!$F$21/Overview!$F$5-Overview!$F$21/('='!C2305+273.15))</f>
        <v>1.2060497570954571</v>
      </c>
      <c r="G2305" s="77">
        <f t="shared" si="213"/>
        <v>3.7264130015870696</v>
      </c>
      <c r="H2305" s="115">
        <f t="shared" si="214"/>
        <v>0.58823529411764708</v>
      </c>
      <c r="I2305" s="80">
        <f>IF((A2305-Overview!$F$43)/365=ROUND((A2305-Overview!$F$43)/365,0),I2304*0.05,I2304+U2304)</f>
        <v>10157.881886425666</v>
      </c>
      <c r="J2305" s="70">
        <f>IF(D2305&lt;Overview!$F$16,1,'='!G2305/Overview!$F$26)</f>
        <v>161.31658015528441</v>
      </c>
      <c r="K2305" s="71">
        <f>IF(D2305&lt;Overview!$F$17,'='!G2305/Overview!$F$26,Overview!$F$33)</f>
        <v>9.1428571428571423</v>
      </c>
      <c r="L2305" s="72">
        <f t="shared" si="215"/>
        <v>9.1428571428571423</v>
      </c>
      <c r="M2305" s="81">
        <f>MIN(1,Overview!$F$44*F2305*(G2305-Overview!$F$25)^2+0.2)</f>
        <v>1</v>
      </c>
      <c r="N2305" s="48">
        <f>L2305*F2305*Overview!$F$8</f>
        <v>0.12482270400293095</v>
      </c>
      <c r="O2305" s="48">
        <f>F2305*Overview!$F$6</f>
        <v>2.3686817229354781E-3</v>
      </c>
      <c r="P2305" s="122">
        <f>N2305*(H2305/G2305-(1+Overview!$F$35/'='!G2305)/(Overview!$F$37*Overview!$F$33))/('='!H2305+Overview!$F$36)</f>
        <v>8.5247680823541768E-5</v>
      </c>
      <c r="Q2305" s="128">
        <f>(N2305/G2305-P2305)*H2305*Overview!$F$29*'='!G2305^3</f>
        <v>920.70002208006872</v>
      </c>
      <c r="R2305" s="57">
        <f t="shared" si="210"/>
        <v>0</v>
      </c>
      <c r="S2305" s="58">
        <f t="shared" si="211"/>
        <v>1.0588935539199692E-4</v>
      </c>
      <c r="T2305" s="58">
        <f>IF(D2305&lt;Overview!$F$18,(1-Overview!$F$9)*'='!Q2305-'='!D2305*'='!O2305,0)</f>
        <v>0</v>
      </c>
      <c r="U2305" s="54">
        <f>IF(D2305&gt;=Overview!$F$18,(1-Overview!$F$9)*'='!Q2305-Overview!$F$18*'='!O2305,0)</f>
        <v>78.024148348090037</v>
      </c>
      <c r="V2305" s="2"/>
      <c r="W2305" s="112">
        <f>G2305/Overview!$F$19</f>
        <v>5.5018647594671037</v>
      </c>
      <c r="X2305" s="60">
        <f>G2305^3*(1+H2305*Overview!$F$38)</f>
        <v>65.050545663960534</v>
      </c>
      <c r="Y2305" s="61">
        <f>G2305^3*Overview!$F$42*(1+Overview!$F$38*H2305)+I2305*Overview!$F$39/Overview!$F$40</f>
        <v>6.2959552499120361</v>
      </c>
    </row>
    <row r="2306" spans="1:25">
      <c r="A2306" s="34">
        <v>2303</v>
      </c>
      <c r="B2306">
        <v>1</v>
      </c>
      <c r="C2306">
        <v>24</v>
      </c>
      <c r="D2306" s="149">
        <f t="shared" si="212"/>
        <v>178.09744310451387</v>
      </c>
      <c r="E2306" s="125">
        <f>B2306/(B2306+Overview!$F$22)</f>
        <v>0.58823529411764708</v>
      </c>
      <c r="F2306" s="118">
        <f>EXP(Overview!$F$21/Overview!$F$5-Overview!$F$21/('='!C2306+273.15))</f>
        <v>1.2060497570954571</v>
      </c>
      <c r="G2306" s="77">
        <f t="shared" si="213"/>
        <v>3.7265188909424616</v>
      </c>
      <c r="H2306" s="115">
        <f t="shared" si="214"/>
        <v>0.58823529411764708</v>
      </c>
      <c r="I2306" s="80">
        <f>IF((A2306-Overview!$F$43)/365=ROUND((A2306-Overview!$F$43)/365,0),I2305*0.05,I2305+U2305)</f>
        <v>10235.906034773756</v>
      </c>
      <c r="J2306" s="70">
        <f>IF(D2306&lt;Overview!$F$16,1,'='!G2306/Overview!$F$26)</f>
        <v>161.32116411006328</v>
      </c>
      <c r="K2306" s="71">
        <f>IF(D2306&lt;Overview!$F$17,'='!G2306/Overview!$F$26,Overview!$F$33)</f>
        <v>9.1428571428571423</v>
      </c>
      <c r="L2306" s="72">
        <f t="shared" si="215"/>
        <v>9.1428571428571423</v>
      </c>
      <c r="M2306" s="81">
        <f>MIN(1,Overview!$F$44*F2306*(G2306-Overview!$F$25)^2+0.2)</f>
        <v>1</v>
      </c>
      <c r="N2306" s="48">
        <f>L2306*F2306*Overview!$F$8</f>
        <v>0.12482270400293095</v>
      </c>
      <c r="O2306" s="48">
        <f>F2306*Overview!$F$6</f>
        <v>2.3686817229354781E-3</v>
      </c>
      <c r="P2306" s="122">
        <f>N2306*(H2306/G2306-(1+Overview!$F$35/'='!G2306)/(Overview!$F$37*Overview!$F$33))/('='!H2306+Overview!$F$36)</f>
        <v>8.5084187128444752E-5</v>
      </c>
      <c r="Q2306" s="128">
        <f>(N2306/G2306-P2306)*H2306*Overview!$F$29*'='!G2306^3</f>
        <v>920.75678677422752</v>
      </c>
      <c r="R2306" s="57">
        <f t="shared" si="210"/>
        <v>0</v>
      </c>
      <c r="S2306" s="58">
        <f t="shared" si="211"/>
        <v>1.056892768848776E-4</v>
      </c>
      <c r="T2306" s="58">
        <f>IF(D2306&lt;Overview!$F$18,(1-Overview!$F$9)*'='!Q2306-'='!D2306*'='!O2306,0)</f>
        <v>0</v>
      </c>
      <c r="U2306" s="54">
        <f>IF(D2306&gt;=Overview!$F$18,(1-Overview!$F$9)*'='!Q2306-Overview!$F$18*'='!O2306,0)</f>
        <v>78.028984700032368</v>
      </c>
      <c r="V2306" s="2"/>
      <c r="W2306" s="112">
        <f>G2306/Overview!$F$19</f>
        <v>5.5020210998707535</v>
      </c>
      <c r="X2306" s="60">
        <f>G2306^3*(1+H2306*Overview!$F$38)</f>
        <v>65.056091229693919</v>
      </c>
      <c r="Y2306" s="61">
        <f>G2306^3*Overview!$F$42*(1+Overview!$F$38*H2306)+I2306*Overview!$F$39/Overview!$F$40</f>
        <v>6.2998448547289838</v>
      </c>
    </row>
    <row r="2307" spans="1:25">
      <c r="A2307" s="34">
        <v>2304</v>
      </c>
      <c r="B2307">
        <v>1</v>
      </c>
      <c r="C2307">
        <v>24</v>
      </c>
      <c r="D2307" s="149">
        <f t="shared" si="212"/>
        <v>178.09744310451387</v>
      </c>
      <c r="E2307" s="125">
        <f>B2307/(B2307+Overview!$F$22)</f>
        <v>0.58823529411764708</v>
      </c>
      <c r="F2307" s="118">
        <f>EXP(Overview!$F$21/Overview!$F$5-Overview!$F$21/('='!C2307+273.15))</f>
        <v>1.2060497570954571</v>
      </c>
      <c r="G2307" s="77">
        <f t="shared" si="213"/>
        <v>3.7266245802193465</v>
      </c>
      <c r="H2307" s="115">
        <f t="shared" si="214"/>
        <v>0.58823529411764708</v>
      </c>
      <c r="I2307" s="80">
        <f>IF((A2307-Overview!$F$43)/365=ROUND((A2307-Overview!$F$43)/365,0),I2306*0.05,I2306+U2306)</f>
        <v>10313.935019473789</v>
      </c>
      <c r="J2307" s="70">
        <f>IF(D2307&lt;Overview!$F$16,1,'='!G2307/Overview!$F$26)</f>
        <v>161.32573940343491</v>
      </c>
      <c r="K2307" s="71">
        <f>IF(D2307&lt;Overview!$F$17,'='!G2307/Overview!$F$26,Overview!$F$33)</f>
        <v>9.1428571428571423</v>
      </c>
      <c r="L2307" s="72">
        <f t="shared" si="215"/>
        <v>9.1428571428571423</v>
      </c>
      <c r="M2307" s="81">
        <f>MIN(1,Overview!$F$44*F2307*(G2307-Overview!$F$25)^2+0.2)</f>
        <v>1</v>
      </c>
      <c r="N2307" s="48">
        <f>L2307*F2307*Overview!$F$8</f>
        <v>0.12482270400293095</v>
      </c>
      <c r="O2307" s="48">
        <f>F2307*Overview!$F$6</f>
        <v>2.3686817229354781E-3</v>
      </c>
      <c r="P2307" s="122">
        <f>N2307*(H2307/G2307-(1+Overview!$F$35/'='!G2307)/(Overview!$F$37*Overview!$F$33))/('='!H2307+Overview!$F$36)</f>
        <v>8.4921011620358154E-5</v>
      </c>
      <c r="Q2307" s="128">
        <f>(N2307/G2307-P2307)*H2307*Overview!$F$29*'='!G2307^3</f>
        <v>920.81344619694983</v>
      </c>
      <c r="R2307" s="57">
        <f t="shared" ref="R2307:R2370" si="216">(E2307*M2307-H2307)*N2307/G2307</f>
        <v>0</v>
      </c>
      <c r="S2307" s="58">
        <f t="shared" ref="S2307:S2370" si="217">G2307*P2307/3</f>
        <v>1.0548957642717314E-4</v>
      </c>
      <c r="T2307" s="58">
        <f>IF(D2307&lt;Overview!$F$18,(1-Overview!$F$9)*'='!Q2307-'='!D2307*'='!O2307,0)</f>
        <v>0</v>
      </c>
      <c r="U2307" s="54">
        <f>IF(D2307&gt;=Overview!$F$18,(1-Overview!$F$9)*'='!Q2307-Overview!$F$18*'='!O2307,0)</f>
        <v>78.0338120828483</v>
      </c>
      <c r="V2307" s="2"/>
      <c r="W2307" s="112">
        <f>G2307/Overview!$F$19</f>
        <v>5.5021771448683694</v>
      </c>
      <c r="X2307" s="60">
        <f>G2307^3*(1+H2307*Overview!$F$38)</f>
        <v>65.06162663132271</v>
      </c>
      <c r="Y2307" s="61">
        <f>G2307^3*Overview!$F$42*(1+Overview!$F$38*H2307)+I2307*Overview!$F$39/Overview!$F$40</f>
        <v>6.303733754937995</v>
      </c>
    </row>
    <row r="2308" spans="1:25">
      <c r="A2308" s="34">
        <v>2305</v>
      </c>
      <c r="B2308">
        <v>1</v>
      </c>
      <c r="C2308">
        <v>24</v>
      </c>
      <c r="D2308" s="149">
        <f t="shared" ref="D2308:D2371" si="218">D2307+T2307</f>
        <v>178.09744310451387</v>
      </c>
      <c r="E2308" s="125">
        <f>B2308/(B2308+Overview!$F$22)</f>
        <v>0.58823529411764708</v>
      </c>
      <c r="F2308" s="118">
        <f>EXP(Overview!$F$21/Overview!$F$5-Overview!$F$21/('='!C2308+273.15))</f>
        <v>1.2060497570954571</v>
      </c>
      <c r="G2308" s="77">
        <f t="shared" ref="G2308:G2371" si="219">G2307+S2307</f>
        <v>3.7267300697957735</v>
      </c>
      <c r="H2308" s="115">
        <f t="shared" ref="H2308:H2371" si="220">H2307+R2307</f>
        <v>0.58823529411764708</v>
      </c>
      <c r="I2308" s="80">
        <f>IF((A2308-Overview!$F$43)/365=ROUND((A2308-Overview!$F$43)/365,0),I2307*0.05,I2307+U2307)</f>
        <v>10391.968831556638</v>
      </c>
      <c r="J2308" s="70">
        <f>IF(D2308&lt;Overview!$F$16,1,'='!G2308/Overview!$F$26)</f>
        <v>161.33030605176509</v>
      </c>
      <c r="K2308" s="71">
        <f>IF(D2308&lt;Overview!$F$17,'='!G2308/Overview!$F$26,Overview!$F$33)</f>
        <v>9.1428571428571423</v>
      </c>
      <c r="L2308" s="72">
        <f t="shared" ref="L2308:L2371" si="221">IF(J2308=1,1,K2308)</f>
        <v>9.1428571428571423</v>
      </c>
      <c r="M2308" s="81">
        <f>MIN(1,Overview!$F$44*F2308*(G2308-Overview!$F$25)^2+0.2)</f>
        <v>1</v>
      </c>
      <c r="N2308" s="48">
        <f>L2308*F2308*Overview!$F$8</f>
        <v>0.12482270400293095</v>
      </c>
      <c r="O2308" s="48">
        <f>F2308*Overview!$F$6</f>
        <v>2.3686817229354781E-3</v>
      </c>
      <c r="P2308" s="122">
        <f>N2308*(H2308/G2308-(1+Overview!$F$35/'='!G2308)/(Overview!$F$37*Overview!$F$33))/('='!H2308+Overview!$F$36)</f>
        <v>8.4758153662304442E-5</v>
      </c>
      <c r="Q2308" s="128">
        <f>(N2308/G2308-P2308)*H2308*Overview!$F$29*'='!G2308^3</f>
        <v>920.87000053967017</v>
      </c>
      <c r="R2308" s="57">
        <f t="shared" si="216"/>
        <v>0</v>
      </c>
      <c r="S2308" s="58">
        <f t="shared" si="217"/>
        <v>1.0529025330456025E-4</v>
      </c>
      <c r="T2308" s="58">
        <f>IF(D2308&lt;Overview!$F$18,(1-Overview!$F$9)*'='!Q2308-'='!D2308*'='!O2308,0)</f>
        <v>0</v>
      </c>
      <c r="U2308" s="54">
        <f>IF(D2308&gt;=Overview!$F$18,(1-Overview!$F$9)*'='!Q2308-Overview!$F$18*'='!O2308,0)</f>
        <v>78.038630512848073</v>
      </c>
      <c r="V2308" s="2"/>
      <c r="W2308" s="112">
        <f>G2308/Overview!$F$19</f>
        <v>5.502332895018121</v>
      </c>
      <c r="X2308" s="60">
        <f>G2308^3*(1+H2308*Overview!$F$38)</f>
        <v>65.06715188687437</v>
      </c>
      <c r="Y2308" s="61">
        <f>G2308^3*Overview!$F$42*(1+Overview!$F$38*H2308)+I2308*Overview!$F$39/Overview!$F$40</f>
        <v>6.3076219517717904</v>
      </c>
    </row>
    <row r="2309" spans="1:25">
      <c r="A2309" s="34">
        <v>2306</v>
      </c>
      <c r="B2309">
        <v>1</v>
      </c>
      <c r="C2309">
        <v>24</v>
      </c>
      <c r="D2309" s="149">
        <f t="shared" si="218"/>
        <v>178.09744310451387</v>
      </c>
      <c r="E2309" s="125">
        <f>B2309/(B2309+Overview!$F$22)</f>
        <v>0.58823529411764708</v>
      </c>
      <c r="F2309" s="118">
        <f>EXP(Overview!$F$21/Overview!$F$5-Overview!$F$21/('='!C2309+273.15))</f>
        <v>1.2060497570954571</v>
      </c>
      <c r="G2309" s="77">
        <f t="shared" si="219"/>
        <v>3.726835360049078</v>
      </c>
      <c r="H2309" s="115">
        <f t="shared" si="220"/>
        <v>0.58823529411764708</v>
      </c>
      <c r="I2309" s="80">
        <f>IF((A2309-Overview!$F$43)/365=ROUND((A2309-Overview!$F$43)/365,0),I2308*0.05,I2308+U2308)</f>
        <v>10470.007462069487</v>
      </c>
      <c r="J2309" s="70">
        <f>IF(D2309&lt;Overview!$F$16,1,'='!G2309/Overview!$F$26)</f>
        <v>161.33486407138867</v>
      </c>
      <c r="K2309" s="71">
        <f>IF(D2309&lt;Overview!$F$17,'='!G2309/Overview!$F$26,Overview!$F$33)</f>
        <v>9.1428571428571423</v>
      </c>
      <c r="L2309" s="72">
        <f t="shared" si="221"/>
        <v>9.1428571428571423</v>
      </c>
      <c r="M2309" s="81">
        <f>MIN(1,Overview!$F$44*F2309*(G2309-Overview!$F$25)^2+0.2)</f>
        <v>1</v>
      </c>
      <c r="N2309" s="48">
        <f>L2309*F2309*Overview!$F$8</f>
        <v>0.12482270400293095</v>
      </c>
      <c r="O2309" s="48">
        <f>F2309*Overview!$F$6</f>
        <v>2.3686817229354781E-3</v>
      </c>
      <c r="P2309" s="122">
        <f>N2309*(H2309/G2309-(1+Overview!$F$35/'='!G2309)/(Overview!$F$37*Overview!$F$33))/('='!H2309+Overview!$F$36)</f>
        <v>8.4595612618645468E-5</v>
      </c>
      <c r="Q2309" s="128">
        <f>(N2309/G2309-P2309)*H2309*Overview!$F$29*'='!G2309^3</f>
        <v>920.92644999349068</v>
      </c>
      <c r="R2309" s="57">
        <f t="shared" si="216"/>
        <v>0</v>
      </c>
      <c r="S2309" s="58">
        <f t="shared" si="217"/>
        <v>1.0509130680406063E-4</v>
      </c>
      <c r="T2309" s="58">
        <f>IF(D2309&lt;Overview!$F$18,(1-Overview!$F$9)*'='!Q2309-'='!D2309*'='!O2309,0)</f>
        <v>0</v>
      </c>
      <c r="U2309" s="54">
        <f>IF(D2309&gt;=Overview!$F$18,(1-Overview!$F$9)*'='!Q2309-Overview!$F$18*'='!O2309,0)</f>
        <v>78.043440006313588</v>
      </c>
      <c r="V2309" s="2"/>
      <c r="W2309" s="112">
        <f>G2309/Overview!$F$19</f>
        <v>5.502488350877127</v>
      </c>
      <c r="X2309" s="60">
        <f>G2309^3*(1+H2309*Overview!$F$38)</f>
        <v>65.072667014346777</v>
      </c>
      <c r="Y2309" s="61">
        <f>G2309^3*Overview!$F$42*(1+Overview!$F$38*H2309)+I2309*Overview!$F$39/Overview!$F$40</f>
        <v>6.3115094464611383</v>
      </c>
    </row>
    <row r="2310" spans="1:25">
      <c r="A2310" s="34">
        <v>2307</v>
      </c>
      <c r="B2310">
        <v>1</v>
      </c>
      <c r="C2310">
        <v>24</v>
      </c>
      <c r="D2310" s="149">
        <f t="shared" si="218"/>
        <v>178.09744310451387</v>
      </c>
      <c r="E2310" s="125">
        <f>B2310/(B2310+Overview!$F$22)</f>
        <v>0.58823529411764708</v>
      </c>
      <c r="F2310" s="118">
        <f>EXP(Overview!$F$21/Overview!$F$5-Overview!$F$21/('='!C2310+273.15))</f>
        <v>1.2060497570954571</v>
      </c>
      <c r="G2310" s="77">
        <f t="shared" si="219"/>
        <v>3.7269404513558819</v>
      </c>
      <c r="H2310" s="115">
        <f t="shared" si="220"/>
        <v>0.58823529411764708</v>
      </c>
      <c r="I2310" s="80">
        <f>IF((A2310-Overview!$F$43)/365=ROUND((A2310-Overview!$F$43)/365,0),I2309*0.05,I2309+U2309)</f>
        <v>10548.0509020758</v>
      </c>
      <c r="J2310" s="70">
        <f>IF(D2310&lt;Overview!$F$16,1,'='!G2310/Overview!$F$26)</f>
        <v>161.3394134786096</v>
      </c>
      <c r="K2310" s="71">
        <f>IF(D2310&lt;Overview!$F$17,'='!G2310/Overview!$F$26,Overview!$F$33)</f>
        <v>9.1428571428571423</v>
      </c>
      <c r="L2310" s="72">
        <f t="shared" si="221"/>
        <v>9.1428571428571423</v>
      </c>
      <c r="M2310" s="81">
        <f>MIN(1,Overview!$F$44*F2310*(G2310-Overview!$F$25)^2+0.2)</f>
        <v>1</v>
      </c>
      <c r="N2310" s="48">
        <f>L2310*F2310*Overview!$F$8</f>
        <v>0.12482270400293095</v>
      </c>
      <c r="O2310" s="48">
        <f>F2310*Overview!$F$6</f>
        <v>2.3686817229354781E-3</v>
      </c>
      <c r="P2310" s="122">
        <f>N2310*(H2310/G2310-(1+Overview!$F$35/'='!G2310)/(Overview!$F$37*Overview!$F$33))/('='!H2310+Overview!$F$36)</f>
        <v>8.443338785508462E-5</v>
      </c>
      <c r="Q2310" s="128">
        <f>(N2310/G2310-P2310)*H2310*Overview!$F$29*'='!G2310^3</f>
        <v>920.98279474917967</v>
      </c>
      <c r="R2310" s="57">
        <f t="shared" si="216"/>
        <v>0</v>
      </c>
      <c r="S2310" s="58">
        <f t="shared" si="217"/>
        <v>1.048927362140451E-4</v>
      </c>
      <c r="T2310" s="58">
        <f>IF(D2310&lt;Overview!$F$18,(1-Overview!$F$9)*'='!Q2310-'='!D2310*'='!O2310,0)</f>
        <v>0</v>
      </c>
      <c r="U2310" s="54">
        <f>IF(D2310&gt;=Overview!$F$18,(1-Overview!$F$9)*'='!Q2310-Overview!$F$18*'='!O2310,0)</f>
        <v>78.048240579498284</v>
      </c>
      <c r="V2310" s="2"/>
      <c r="W2310" s="112">
        <f>G2310/Overview!$F$19</f>
        <v>5.5026435130014493</v>
      </c>
      <c r="X2310" s="60">
        <f>G2310^3*(1+H2310*Overview!$F$38)</f>
        <v>65.078172031708093</v>
      </c>
      <c r="Y2310" s="61">
        <f>G2310^3*Overview!$F$42*(1+Overview!$F$38*H2310)+I2310*Overview!$F$39/Overview!$F$40</f>
        <v>6.3153962402348407</v>
      </c>
    </row>
    <row r="2311" spans="1:25">
      <c r="A2311" s="34">
        <v>2308</v>
      </c>
      <c r="B2311">
        <v>1</v>
      </c>
      <c r="C2311">
        <v>24</v>
      </c>
      <c r="D2311" s="149">
        <f t="shared" si="218"/>
        <v>178.09744310451387</v>
      </c>
      <c r="E2311" s="125">
        <f>B2311/(B2311+Overview!$F$22)</f>
        <v>0.58823529411764708</v>
      </c>
      <c r="F2311" s="118">
        <f>EXP(Overview!$F$21/Overview!$F$5-Overview!$F$21/('='!C2311+273.15))</f>
        <v>1.2060497570954571</v>
      </c>
      <c r="G2311" s="77">
        <f t="shared" si="219"/>
        <v>3.7270453440920961</v>
      </c>
      <c r="H2311" s="115">
        <f t="shared" si="220"/>
        <v>0.58823529411764708</v>
      </c>
      <c r="I2311" s="80">
        <f>IF((A2311-Overview!$F$43)/365=ROUND((A2311-Overview!$F$43)/365,0),I2310*0.05,I2310+U2310)</f>
        <v>10626.099142655299</v>
      </c>
      <c r="J2311" s="70">
        <f>IF(D2311&lt;Overview!$F$16,1,'='!G2311/Overview!$F$26)</f>
        <v>161.34395428970114</v>
      </c>
      <c r="K2311" s="71">
        <f>IF(D2311&lt;Overview!$F$17,'='!G2311/Overview!$F$26,Overview!$F$33)</f>
        <v>9.1428571428571423</v>
      </c>
      <c r="L2311" s="72">
        <f t="shared" si="221"/>
        <v>9.1428571428571423</v>
      </c>
      <c r="M2311" s="81">
        <f>MIN(1,Overview!$F$44*F2311*(G2311-Overview!$F$25)^2+0.2)</f>
        <v>1</v>
      </c>
      <c r="N2311" s="48">
        <f>L2311*F2311*Overview!$F$8</f>
        <v>0.12482270400293095</v>
      </c>
      <c r="O2311" s="48">
        <f>F2311*Overview!$F$6</f>
        <v>2.3686817229354781E-3</v>
      </c>
      <c r="P2311" s="122">
        <f>N2311*(H2311/G2311-(1+Overview!$F$35/'='!G2311)/(Overview!$F$37*Overview!$F$33))/('='!H2311+Overview!$F$36)</f>
        <v>8.4271478738660673E-5</v>
      </c>
      <c r="Q2311" s="128">
        <f>(N2311/G2311-P2311)*H2311*Overview!$F$29*'='!G2311^3</f>
        <v>921.03903499717308</v>
      </c>
      <c r="R2311" s="57">
        <f t="shared" si="216"/>
        <v>0</v>
      </c>
      <c r="S2311" s="58">
        <f t="shared" si="217"/>
        <v>1.046945408242271E-4</v>
      </c>
      <c r="T2311" s="58">
        <f>IF(D2311&lt;Overview!$F$18,(1-Overview!$F$9)*'='!Q2311-'='!D2311*'='!O2311,0)</f>
        <v>0</v>
      </c>
      <c r="U2311" s="54">
        <f>IF(D2311&gt;=Overview!$F$18,(1-Overview!$F$9)*'='!Q2311-Overview!$F$18*'='!O2311,0)</f>
        <v>78.053032248627332</v>
      </c>
      <c r="V2311" s="2"/>
      <c r="W2311" s="112">
        <f>G2311/Overview!$F$19</f>
        <v>5.5027983819461035</v>
      </c>
      <c r="X2311" s="60">
        <f>G2311^3*(1+H2311*Overview!$F$38)</f>
        <v>65.083666956896963</v>
      </c>
      <c r="Y2311" s="61">
        <f>G2311^3*Overview!$F$42*(1+Overview!$F$38*H2311)+I2311*Overview!$F$39/Overview!$F$40</f>
        <v>6.3192823343197482</v>
      </c>
    </row>
    <row r="2312" spans="1:25">
      <c r="A2312" s="34">
        <v>2309</v>
      </c>
      <c r="B2312">
        <v>1</v>
      </c>
      <c r="C2312">
        <v>24</v>
      </c>
      <c r="D2312" s="149">
        <f t="shared" si="218"/>
        <v>178.09744310451387</v>
      </c>
      <c r="E2312" s="125">
        <f>B2312/(B2312+Overview!$F$22)</f>
        <v>0.58823529411764708</v>
      </c>
      <c r="F2312" s="118">
        <f>EXP(Overview!$F$21/Overview!$F$5-Overview!$F$21/('='!C2312+273.15))</f>
        <v>1.2060497570954571</v>
      </c>
      <c r="G2312" s="77">
        <f t="shared" si="219"/>
        <v>3.7271500386329204</v>
      </c>
      <c r="H2312" s="115">
        <f t="shared" si="220"/>
        <v>0.58823529411764708</v>
      </c>
      <c r="I2312" s="80">
        <f>IF((A2312-Overview!$F$43)/365=ROUND((A2312-Overview!$F$43)/365,0),I2311*0.05,I2311+U2311)</f>
        <v>10704.152174903926</v>
      </c>
      <c r="J2312" s="70">
        <f>IF(D2312&lt;Overview!$F$16,1,'='!G2312/Overview!$F$26)</f>
        <v>161.34848652090565</v>
      </c>
      <c r="K2312" s="71">
        <f>IF(D2312&lt;Overview!$F$17,'='!G2312/Overview!$F$26,Overview!$F$33)</f>
        <v>9.1428571428571423</v>
      </c>
      <c r="L2312" s="72">
        <f t="shared" si="221"/>
        <v>9.1428571428571423</v>
      </c>
      <c r="M2312" s="81">
        <f>MIN(1,Overview!$F$44*F2312*(G2312-Overview!$F$25)^2+0.2)</f>
        <v>1</v>
      </c>
      <c r="N2312" s="48">
        <f>L2312*F2312*Overview!$F$8</f>
        <v>0.12482270400293095</v>
      </c>
      <c r="O2312" s="48">
        <f>F2312*Overview!$F$6</f>
        <v>2.3686817229354781E-3</v>
      </c>
      <c r="P2312" s="122">
        <f>N2312*(H2312/G2312-(1+Overview!$F$35/'='!G2312)/(Overview!$F$37*Overview!$F$33))/('='!H2312+Overview!$F$36)</f>
        <v>8.4109884637748855E-5</v>
      </c>
      <c r="Q2312" s="128">
        <f>(N2312/G2312-P2312)*H2312*Overview!$F$29*'='!G2312^3</f>
        <v>921.09517092757426</v>
      </c>
      <c r="R2312" s="57">
        <f t="shared" si="216"/>
        <v>0</v>
      </c>
      <c r="S2312" s="58">
        <f t="shared" si="217"/>
        <v>1.0449671992566538E-4</v>
      </c>
      <c r="T2312" s="58">
        <f>IF(D2312&lt;Overview!$F$18,(1-Overview!$F$9)*'='!Q2312-'='!D2312*'='!O2312,0)</f>
        <v>0</v>
      </c>
      <c r="U2312" s="54">
        <f>IF(D2312&gt;=Overview!$F$18,(1-Overview!$F$9)*'='!Q2312-Overview!$F$18*'='!O2312,0)</f>
        <v>78.057815029897512</v>
      </c>
      <c r="V2312" s="2"/>
      <c r="W2312" s="112">
        <f>G2312/Overview!$F$19</f>
        <v>5.5029529582650527</v>
      </c>
      <c r="X2312" s="60">
        <f>G2312^3*(1+H2312*Overview!$F$38)</f>
        <v>65.089151807822432</v>
      </c>
      <c r="Y2312" s="61">
        <f>G2312^3*Overview!$F$42*(1+Overview!$F$38*H2312)+I2312*Overview!$F$39/Overview!$F$40</f>
        <v>6.3231677299407529</v>
      </c>
    </row>
    <row r="2313" spans="1:25">
      <c r="A2313" s="34">
        <v>2310</v>
      </c>
      <c r="B2313">
        <v>1</v>
      </c>
      <c r="C2313">
        <v>24</v>
      </c>
      <c r="D2313" s="149">
        <f t="shared" si="218"/>
        <v>178.09744310451387</v>
      </c>
      <c r="E2313" s="125">
        <f>B2313/(B2313+Overview!$F$22)</f>
        <v>0.58823529411764708</v>
      </c>
      <c r="F2313" s="118">
        <f>EXP(Overview!$F$21/Overview!$F$5-Overview!$F$21/('='!C2313+273.15))</f>
        <v>1.2060497570954571</v>
      </c>
      <c r="G2313" s="77">
        <f t="shared" si="219"/>
        <v>3.7272545353528459</v>
      </c>
      <c r="H2313" s="115">
        <f t="shared" si="220"/>
        <v>0.58823529411764708</v>
      </c>
      <c r="I2313" s="80">
        <f>IF((A2313-Overview!$F$43)/365=ROUND((A2313-Overview!$F$43)/365,0),I2312*0.05,I2312+U2312)</f>
        <v>10782.209989933823</v>
      </c>
      <c r="J2313" s="70">
        <f>IF(D2313&lt;Overview!$F$16,1,'='!G2313/Overview!$F$26)</f>
        <v>161.35301018843489</v>
      </c>
      <c r="K2313" s="71">
        <f>IF(D2313&lt;Overview!$F$17,'='!G2313/Overview!$F$26,Overview!$F$33)</f>
        <v>9.1428571428571423</v>
      </c>
      <c r="L2313" s="72">
        <f t="shared" si="221"/>
        <v>9.1428571428571423</v>
      </c>
      <c r="M2313" s="81">
        <f>MIN(1,Overview!$F$44*F2313*(G2313-Overview!$F$25)^2+0.2)</f>
        <v>1</v>
      </c>
      <c r="N2313" s="48">
        <f>L2313*F2313*Overview!$F$8</f>
        <v>0.12482270400293095</v>
      </c>
      <c r="O2313" s="48">
        <f>F2313*Overview!$F$6</f>
        <v>2.3686817229354781E-3</v>
      </c>
      <c r="P2313" s="122">
        <f>N2313*(H2313/G2313-(1+Overview!$F$35/'='!G2313)/(Overview!$F$37*Overview!$F$33))/('='!H2313+Overview!$F$36)</f>
        <v>8.3948604922054725E-5</v>
      </c>
      <c r="Q2313" s="128">
        <f>(N2313/G2313-P2313)*H2313*Overview!$F$29*'='!G2313^3</f>
        <v>921.151202730156</v>
      </c>
      <c r="R2313" s="57">
        <f t="shared" si="216"/>
        <v>0</v>
      </c>
      <c r="S2313" s="58">
        <f t="shared" si="217"/>
        <v>1.0429927281075757E-4</v>
      </c>
      <c r="T2313" s="58">
        <f>IF(D2313&lt;Overview!$F$18,(1-Overview!$F$9)*'='!Q2313-'='!D2313*'='!O2313,0)</f>
        <v>0</v>
      </c>
      <c r="U2313" s="54">
        <f>IF(D2313&gt;=Overview!$F$18,(1-Overview!$F$9)*'='!Q2313-Overview!$F$18*'='!O2313,0)</f>
        <v>78.062588939477465</v>
      </c>
      <c r="V2313" s="2"/>
      <c r="W2313" s="112">
        <f>G2313/Overview!$F$19</f>
        <v>5.5031072425112146</v>
      </c>
      <c r="X2313" s="60">
        <f>G2313^3*(1+H2313*Overview!$F$38)</f>
        <v>65.094626602364059</v>
      </c>
      <c r="Y2313" s="61">
        <f>G2313^3*Overview!$F$42*(1+Overview!$F$38*H2313)+I2313*Overview!$F$39/Overview!$F$40</f>
        <v>6.3270524283207985</v>
      </c>
    </row>
    <row r="2314" spans="1:25">
      <c r="A2314" s="34">
        <v>2311</v>
      </c>
      <c r="B2314">
        <v>1</v>
      </c>
      <c r="C2314">
        <v>24</v>
      </c>
      <c r="D2314" s="149">
        <f t="shared" si="218"/>
        <v>178.09744310451387</v>
      </c>
      <c r="E2314" s="125">
        <f>B2314/(B2314+Overview!$F$22)</f>
        <v>0.58823529411764708</v>
      </c>
      <c r="F2314" s="118">
        <f>EXP(Overview!$F$21/Overview!$F$5-Overview!$F$21/('='!C2314+273.15))</f>
        <v>1.2060497570954571</v>
      </c>
      <c r="G2314" s="77">
        <f t="shared" si="219"/>
        <v>3.7273588346256568</v>
      </c>
      <c r="H2314" s="115">
        <f t="shared" si="220"/>
        <v>0.58823529411764708</v>
      </c>
      <c r="I2314" s="80">
        <f>IF((A2314-Overview!$F$43)/365=ROUND((A2314-Overview!$F$43)/365,0),I2313*0.05,I2313+U2313)</f>
        <v>10860.272578873301</v>
      </c>
      <c r="J2314" s="70">
        <f>IF(D2314&lt;Overview!$F$16,1,'='!G2314/Overview!$F$26)</f>
        <v>161.35752530847</v>
      </c>
      <c r="K2314" s="71">
        <f>IF(D2314&lt;Overview!$F$17,'='!G2314/Overview!$F$26,Overview!$F$33)</f>
        <v>9.1428571428571423</v>
      </c>
      <c r="L2314" s="72">
        <f t="shared" si="221"/>
        <v>9.1428571428571423</v>
      </c>
      <c r="M2314" s="81">
        <f>MIN(1,Overview!$F$44*F2314*(G2314-Overview!$F$25)^2+0.2)</f>
        <v>1</v>
      </c>
      <c r="N2314" s="48">
        <f>L2314*F2314*Overview!$F$8</f>
        <v>0.12482270400293095</v>
      </c>
      <c r="O2314" s="48">
        <f>F2314*Overview!$F$6</f>
        <v>2.3686817229354781E-3</v>
      </c>
      <c r="P2314" s="122">
        <f>N2314*(H2314/G2314-(1+Overview!$F$35/'='!G2314)/(Overview!$F$37*Overview!$F$33))/('='!H2314+Overview!$F$36)</f>
        <v>8.3787638962609144E-5</v>
      </c>
      <c r="Q2314" s="128">
        <f>(N2314/G2314-P2314)*H2314*Overview!$F$29*'='!G2314^3</f>
        <v>921.20713059436025</v>
      </c>
      <c r="R2314" s="57">
        <f t="shared" si="216"/>
        <v>0</v>
      </c>
      <c r="S2314" s="58">
        <f t="shared" si="217"/>
        <v>1.0410219877323537E-4</v>
      </c>
      <c r="T2314" s="58">
        <f>IF(D2314&lt;Overview!$F$18,(1-Overview!$F$9)*'='!Q2314-'='!D2314*'='!O2314,0)</f>
        <v>0</v>
      </c>
      <c r="U2314" s="54">
        <f>IF(D2314&gt;=Overview!$F$18,(1-Overview!$F$9)*'='!Q2314-Overview!$F$18*'='!O2314,0)</f>
        <v>78.067353993507666</v>
      </c>
      <c r="V2314" s="2"/>
      <c r="W2314" s="112">
        <f>G2314/Overview!$F$19</f>
        <v>5.5032612352364634</v>
      </c>
      <c r="X2314" s="60">
        <f>G2314^3*(1+H2314*Overview!$F$38)</f>
        <v>65.100091358371955</v>
      </c>
      <c r="Y2314" s="61">
        <f>G2314^3*Overview!$F$42*(1+Overview!$F$38*H2314)+I2314*Overview!$F$39/Overview!$F$40</f>
        <v>6.3309364306808797</v>
      </c>
    </row>
    <row r="2315" spans="1:25">
      <c r="A2315" s="34">
        <v>2312</v>
      </c>
      <c r="B2315">
        <v>1</v>
      </c>
      <c r="C2315">
        <v>24</v>
      </c>
      <c r="D2315" s="149">
        <f t="shared" si="218"/>
        <v>178.09744310451387</v>
      </c>
      <c r="E2315" s="125">
        <f>B2315/(B2315+Overview!$F$22)</f>
        <v>0.58823529411764708</v>
      </c>
      <c r="F2315" s="118">
        <f>EXP(Overview!$F$21/Overview!$F$5-Overview!$F$21/('='!C2315+273.15))</f>
        <v>1.2060497570954571</v>
      </c>
      <c r="G2315" s="77">
        <f t="shared" si="219"/>
        <v>3.7274629368244301</v>
      </c>
      <c r="H2315" s="115">
        <f t="shared" si="220"/>
        <v>0.58823529411764708</v>
      </c>
      <c r="I2315" s="80">
        <f>IF((A2315-Overview!$F$43)/365=ROUND((A2315-Overview!$F$43)/365,0),I2314*0.05,I2314+U2314)</f>
        <v>10938.339932866807</v>
      </c>
      <c r="J2315" s="70">
        <f>IF(D2315&lt;Overview!$F$16,1,'='!G2315/Overview!$F$26)</f>
        <v>161.36203189716147</v>
      </c>
      <c r="K2315" s="71">
        <f>IF(D2315&lt;Overview!$F$17,'='!G2315/Overview!$F$26,Overview!$F$33)</f>
        <v>9.1428571428571423</v>
      </c>
      <c r="L2315" s="72">
        <f t="shared" si="221"/>
        <v>9.1428571428571423</v>
      </c>
      <c r="M2315" s="81">
        <f>MIN(1,Overview!$F$44*F2315*(G2315-Overview!$F$25)^2+0.2)</f>
        <v>1</v>
      </c>
      <c r="N2315" s="48">
        <f>L2315*F2315*Overview!$F$8</f>
        <v>0.12482270400293095</v>
      </c>
      <c r="O2315" s="48">
        <f>F2315*Overview!$F$6</f>
        <v>2.3686817229354781E-3</v>
      </c>
      <c r="P2315" s="122">
        <f>N2315*(H2315/G2315-(1+Overview!$F$35/'='!G2315)/(Overview!$F$37*Overview!$F$33))/('='!H2315+Overview!$F$36)</f>
        <v>8.3626986131771336E-5</v>
      </c>
      <c r="Q2315" s="128">
        <f>(N2315/G2315-P2315)*H2315*Overview!$F$29*'='!G2315^3</f>
        <v>921.26295470929631</v>
      </c>
      <c r="R2315" s="57">
        <f t="shared" si="216"/>
        <v>0</v>
      </c>
      <c r="S2315" s="58">
        <f t="shared" si="217"/>
        <v>1.0390549710816942E-4</v>
      </c>
      <c r="T2315" s="58">
        <f>IF(D2315&lt;Overview!$F$18,(1-Overview!$F$9)*'='!Q2315-'='!D2315*'='!O2315,0)</f>
        <v>0</v>
      </c>
      <c r="U2315" s="54">
        <f>IF(D2315&gt;=Overview!$F$18,(1-Overview!$F$9)*'='!Q2315-Overview!$F$18*'='!O2315,0)</f>
        <v>78.072110208100227</v>
      </c>
      <c r="V2315" s="2"/>
      <c r="W2315" s="112">
        <f>G2315/Overview!$F$19</f>
        <v>5.5034149369916285</v>
      </c>
      <c r="X2315" s="60">
        <f>G2315^3*(1+H2315*Overview!$F$38)</f>
        <v>65.105546093666746</v>
      </c>
      <c r="Y2315" s="61">
        <f>G2315^3*Overview!$F$42*(1+Overview!$F$38*H2315)+I2315*Overview!$F$39/Overview!$F$40</f>
        <v>6.3348197382400375</v>
      </c>
    </row>
    <row r="2316" spans="1:25">
      <c r="A2316" s="34">
        <v>2313</v>
      </c>
      <c r="B2316">
        <v>1</v>
      </c>
      <c r="C2316">
        <v>24</v>
      </c>
      <c r="D2316" s="149">
        <f t="shared" si="218"/>
        <v>178.09744310451387</v>
      </c>
      <c r="E2316" s="125">
        <f>B2316/(B2316+Overview!$F$22)</f>
        <v>0.58823529411764708</v>
      </c>
      <c r="F2316" s="118">
        <f>EXP(Overview!$F$21/Overview!$F$5-Overview!$F$21/('='!C2316+273.15))</f>
        <v>1.2060497570954571</v>
      </c>
      <c r="G2316" s="77">
        <f t="shared" si="219"/>
        <v>3.7275668423215382</v>
      </c>
      <c r="H2316" s="115">
        <f t="shared" si="220"/>
        <v>0.58823529411764708</v>
      </c>
      <c r="I2316" s="80">
        <f>IF((A2316-Overview!$F$43)/365=ROUND((A2316-Overview!$F$43)/365,0),I2315*0.05,I2315+U2315)</f>
        <v>11016.412043074908</v>
      </c>
      <c r="J2316" s="70">
        <f>IF(D2316&lt;Overview!$F$16,1,'='!G2316/Overview!$F$26)</f>
        <v>161.36652997062936</v>
      </c>
      <c r="K2316" s="71">
        <f>IF(D2316&lt;Overview!$F$17,'='!G2316/Overview!$F$26,Overview!$F$33)</f>
        <v>9.1428571428571423</v>
      </c>
      <c r="L2316" s="72">
        <f t="shared" si="221"/>
        <v>9.1428571428571423</v>
      </c>
      <c r="M2316" s="81">
        <f>MIN(1,Overview!$F$44*F2316*(G2316-Overview!$F$25)^2+0.2)</f>
        <v>1</v>
      </c>
      <c r="N2316" s="48">
        <f>L2316*F2316*Overview!$F$8</f>
        <v>0.12482270400293095</v>
      </c>
      <c r="O2316" s="48">
        <f>F2316*Overview!$F$6</f>
        <v>2.3686817229354781E-3</v>
      </c>
      <c r="P2316" s="122">
        <f>N2316*(H2316/G2316-(1+Overview!$F$35/'='!G2316)/(Overview!$F$37*Overview!$F$33))/('='!H2316+Overview!$F$36)</f>
        <v>8.3466645803218685E-5</v>
      </c>
      <c r="Q2316" s="128">
        <f>(N2316/G2316-P2316)*H2316*Overview!$F$29*'='!G2316^3</f>
        <v>921.31867526374629</v>
      </c>
      <c r="R2316" s="57">
        <f t="shared" si="216"/>
        <v>0</v>
      </c>
      <c r="S2316" s="58">
        <f t="shared" si="217"/>
        <v>1.0370916711195805E-4</v>
      </c>
      <c r="T2316" s="58">
        <f>IF(D2316&lt;Overview!$F$18,(1-Overview!$F$9)*'='!Q2316-'='!D2316*'='!O2316,0)</f>
        <v>0</v>
      </c>
      <c r="U2316" s="54">
        <f>IF(D2316&gt;=Overview!$F$18,(1-Overview!$F$9)*'='!Q2316-Overview!$F$18*'='!O2316,0)</f>
        <v>78.076857599339363</v>
      </c>
      <c r="V2316" s="2"/>
      <c r="W2316" s="112">
        <f>G2316/Overview!$F$19</f>
        <v>5.5035683483264997</v>
      </c>
      <c r="X2316" s="60">
        <f>G2316^3*(1+H2316*Overview!$F$38)</f>
        <v>65.110990826039725</v>
      </c>
      <c r="Y2316" s="61">
        <f>G2316^3*Overview!$F$42*(1+Overview!$F$38*H2316)+I2316*Overview!$F$39/Overview!$F$40</f>
        <v>6.3387023522153774</v>
      </c>
    </row>
    <row r="2317" spans="1:25">
      <c r="A2317" s="34">
        <v>2314</v>
      </c>
      <c r="B2317">
        <v>1</v>
      </c>
      <c r="C2317">
        <v>24</v>
      </c>
      <c r="D2317" s="149">
        <f t="shared" si="218"/>
        <v>178.09744310451387</v>
      </c>
      <c r="E2317" s="125">
        <f>B2317/(B2317+Overview!$F$22)</f>
        <v>0.58823529411764708</v>
      </c>
      <c r="F2317" s="118">
        <f>EXP(Overview!$F$21/Overview!$F$5-Overview!$F$21/('='!C2317+273.15))</f>
        <v>1.2060497570954571</v>
      </c>
      <c r="G2317" s="77">
        <f t="shared" si="219"/>
        <v>3.7276705514886501</v>
      </c>
      <c r="H2317" s="115">
        <f t="shared" si="220"/>
        <v>0.58823529411764708</v>
      </c>
      <c r="I2317" s="80">
        <f>IF((A2317-Overview!$F$43)/365=ROUND((A2317-Overview!$F$43)/365,0),I2316*0.05,I2316+U2316)</f>
        <v>11094.488900674247</v>
      </c>
      <c r="J2317" s="70">
        <f>IF(D2317&lt;Overview!$F$16,1,'='!G2317/Overview!$F$26)</f>
        <v>161.37101954496322</v>
      </c>
      <c r="K2317" s="71">
        <f>IF(D2317&lt;Overview!$F$17,'='!G2317/Overview!$F$26,Overview!$F$33)</f>
        <v>9.1428571428571423</v>
      </c>
      <c r="L2317" s="72">
        <f t="shared" si="221"/>
        <v>9.1428571428571423</v>
      </c>
      <c r="M2317" s="81">
        <f>MIN(1,Overview!$F$44*F2317*(G2317-Overview!$F$25)^2+0.2)</f>
        <v>1</v>
      </c>
      <c r="N2317" s="48">
        <f>L2317*F2317*Overview!$F$8</f>
        <v>0.12482270400293095</v>
      </c>
      <c r="O2317" s="48">
        <f>F2317*Overview!$F$6</f>
        <v>2.3686817229354781E-3</v>
      </c>
      <c r="P2317" s="122">
        <f>N2317*(H2317/G2317-(1+Overview!$F$35/'='!G2317)/(Overview!$F$37*Overview!$F$33))/('='!H2317+Overview!$F$36)</f>
        <v>8.3306617351948864E-5</v>
      </c>
      <c r="Q2317" s="128">
        <f>(N2317/G2317-P2317)*H2317*Overview!$F$29*'='!G2317^3</f>
        <v>921.37429244616135</v>
      </c>
      <c r="R2317" s="57">
        <f t="shared" si="216"/>
        <v>0</v>
      </c>
      <c r="S2317" s="58">
        <f t="shared" si="217"/>
        <v>1.0351320808233105E-4</v>
      </c>
      <c r="T2317" s="58">
        <f>IF(D2317&lt;Overview!$F$18,(1-Overview!$F$9)*'='!Q2317-'='!D2317*'='!O2317,0)</f>
        <v>0</v>
      </c>
      <c r="U2317" s="54">
        <f>IF(D2317&gt;=Overview!$F$18,(1-Overview!$F$9)*'='!Q2317-Overview!$F$18*'='!O2317,0)</f>
        <v>78.081596183281121</v>
      </c>
      <c r="V2317" s="2"/>
      <c r="W2317" s="112">
        <f>G2317/Overview!$F$19</f>
        <v>5.5037214697898271</v>
      </c>
      <c r="X2317" s="60">
        <f>G2317^3*(1+H2317*Overview!$F$38)</f>
        <v>65.116425573252798</v>
      </c>
      <c r="Y2317" s="61">
        <f>G2317^3*Overview!$F$42*(1+Overview!$F$38*H2317)+I2317*Overview!$F$39/Overview!$F$40</f>
        <v>6.3425842738220499</v>
      </c>
    </row>
    <row r="2318" spans="1:25">
      <c r="A2318" s="34">
        <v>2315</v>
      </c>
      <c r="B2318">
        <v>1</v>
      </c>
      <c r="C2318">
        <v>24</v>
      </c>
      <c r="D2318" s="149">
        <f t="shared" si="218"/>
        <v>178.09744310451387</v>
      </c>
      <c r="E2318" s="125">
        <f>B2318/(B2318+Overview!$F$22)</f>
        <v>0.58823529411764708</v>
      </c>
      <c r="F2318" s="118">
        <f>EXP(Overview!$F$21/Overview!$F$5-Overview!$F$21/('='!C2318+273.15))</f>
        <v>1.2060497570954571</v>
      </c>
      <c r="G2318" s="77">
        <f t="shared" si="219"/>
        <v>3.7277740646967326</v>
      </c>
      <c r="H2318" s="115">
        <f t="shared" si="220"/>
        <v>0.58823529411764708</v>
      </c>
      <c r="I2318" s="80">
        <f>IF((A2318-Overview!$F$43)/365=ROUND((A2318-Overview!$F$43)/365,0),I2317*0.05,I2317+U2317)</f>
        <v>11172.570496857528</v>
      </c>
      <c r="J2318" s="70">
        <f>IF(D2318&lt;Overview!$F$16,1,'='!G2318/Overview!$F$26)</f>
        <v>161.3755006362222</v>
      </c>
      <c r="K2318" s="71">
        <f>IF(D2318&lt;Overview!$F$17,'='!G2318/Overview!$F$26,Overview!$F$33)</f>
        <v>9.1428571428571423</v>
      </c>
      <c r="L2318" s="72">
        <f t="shared" si="221"/>
        <v>9.1428571428571423</v>
      </c>
      <c r="M2318" s="81">
        <f>MIN(1,Overview!$F$44*F2318*(G2318-Overview!$F$25)^2+0.2)</f>
        <v>1</v>
      </c>
      <c r="N2318" s="48">
        <f>L2318*F2318*Overview!$F$8</f>
        <v>0.12482270400293095</v>
      </c>
      <c r="O2318" s="48">
        <f>F2318*Overview!$F$6</f>
        <v>2.3686817229354781E-3</v>
      </c>
      <c r="P2318" s="122">
        <f>N2318*(H2318/G2318-(1+Overview!$F$35/'='!G2318)/(Overview!$F$37*Overview!$F$33))/('='!H2318+Overview!$F$36)</f>
        <v>8.3146900154275737E-5</v>
      </c>
      <c r="Q2318" s="128">
        <f>(N2318/G2318-P2318)*H2318*Overview!$F$29*'='!G2318^3</f>
        <v>921.42980644466422</v>
      </c>
      <c r="R2318" s="57">
        <f t="shared" si="216"/>
        <v>0</v>
      </c>
      <c r="S2318" s="58">
        <f t="shared" si="217"/>
        <v>1.0331761931834596E-4</v>
      </c>
      <c r="T2318" s="58">
        <f>IF(D2318&lt;Overview!$F$18,(1-Overview!$F$9)*'='!Q2318-'='!D2318*'='!O2318,0)</f>
        <v>0</v>
      </c>
      <c r="U2318" s="54">
        <f>IF(D2318&gt;=Overview!$F$18,(1-Overview!$F$9)*'='!Q2318-Overview!$F$18*'='!O2318,0)</f>
        <v>78.086325975953571</v>
      </c>
      <c r="V2318" s="2"/>
      <c r="W2318" s="112">
        <f>G2318/Overview!$F$19</f>
        <v>5.5038743019293257</v>
      </c>
      <c r="X2318" s="60">
        <f>G2318^3*(1+H2318*Overview!$F$38)</f>
        <v>65.121850353038596</v>
      </c>
      <c r="Y2318" s="61">
        <f>G2318^3*Overview!$F$42*(1+Overview!$F$38*H2318)+I2318*Overview!$F$39/Overview!$F$40</f>
        <v>6.346465504273282</v>
      </c>
    </row>
    <row r="2319" spans="1:25">
      <c r="A2319" s="34">
        <v>2316</v>
      </c>
      <c r="B2319">
        <v>1</v>
      </c>
      <c r="C2319">
        <v>24</v>
      </c>
      <c r="D2319" s="149">
        <f t="shared" si="218"/>
        <v>178.09744310451387</v>
      </c>
      <c r="E2319" s="125">
        <f>B2319/(B2319+Overview!$F$22)</f>
        <v>0.58823529411764708</v>
      </c>
      <c r="F2319" s="118">
        <f>EXP(Overview!$F$21/Overview!$F$5-Overview!$F$21/('='!C2319+273.15))</f>
        <v>1.2060497570954571</v>
      </c>
      <c r="G2319" s="77">
        <f t="shared" si="219"/>
        <v>3.7278773823160507</v>
      </c>
      <c r="H2319" s="115">
        <f t="shared" si="220"/>
        <v>0.58823529411764708</v>
      </c>
      <c r="I2319" s="80">
        <f>IF((A2319-Overview!$F$43)/365=ROUND((A2319-Overview!$F$43)/365,0),I2318*0.05,I2318+U2318)</f>
        <v>11250.656822833482</v>
      </c>
      <c r="J2319" s="70">
        <f>IF(D2319&lt;Overview!$F$16,1,'='!G2319/Overview!$F$26)</f>
        <v>161.37997326043509</v>
      </c>
      <c r="K2319" s="71">
        <f>IF(D2319&lt;Overview!$F$17,'='!G2319/Overview!$F$26,Overview!$F$33)</f>
        <v>9.1428571428571423</v>
      </c>
      <c r="L2319" s="72">
        <f t="shared" si="221"/>
        <v>9.1428571428571423</v>
      </c>
      <c r="M2319" s="81">
        <f>MIN(1,Overview!$F$44*F2319*(G2319-Overview!$F$25)^2+0.2)</f>
        <v>1</v>
      </c>
      <c r="N2319" s="48">
        <f>L2319*F2319*Overview!$F$8</f>
        <v>0.12482270400293095</v>
      </c>
      <c r="O2319" s="48">
        <f>F2319*Overview!$F$6</f>
        <v>2.3686817229354781E-3</v>
      </c>
      <c r="P2319" s="122">
        <f>N2319*(H2319/G2319-(1+Overview!$F$35/'='!G2319)/(Overview!$F$37*Overview!$F$33))/('='!H2319+Overview!$F$36)</f>
        <v>8.2987493587825272E-5</v>
      </c>
      <c r="Q2319" s="128">
        <f>(N2319/G2319-P2319)*H2319*Overview!$F$29*'='!G2319^3</f>
        <v>921.48521744704874</v>
      </c>
      <c r="R2319" s="57">
        <f t="shared" si="216"/>
        <v>0</v>
      </c>
      <c r="S2319" s="58">
        <f t="shared" si="217"/>
        <v>1.0312240012038403E-4</v>
      </c>
      <c r="T2319" s="58">
        <f>IF(D2319&lt;Overview!$F$18,(1-Overview!$F$9)*'='!Q2319-'='!D2319*'='!O2319,0)</f>
        <v>0</v>
      </c>
      <c r="U2319" s="54">
        <f>IF(D2319&gt;=Overview!$F$18,(1-Overview!$F$9)*'='!Q2319-Overview!$F$18*'='!O2319,0)</f>
        <v>78.091046993356727</v>
      </c>
      <c r="V2319" s="2"/>
      <c r="W2319" s="112">
        <f>G2319/Overview!$F$19</f>
        <v>5.5040268452916736</v>
      </c>
      <c r="X2319" s="60">
        <f>G2319^3*(1+H2319*Overview!$F$38)</f>
        <v>65.12726518310042</v>
      </c>
      <c r="Y2319" s="61">
        <f>G2319^3*Overview!$F$42*(1+Overview!$F$38*H2319)+I2319*Overview!$F$39/Overview!$F$40</f>
        <v>6.3503460447803475</v>
      </c>
    </row>
    <row r="2320" spans="1:25">
      <c r="A2320" s="34">
        <v>2317</v>
      </c>
      <c r="B2320">
        <v>1</v>
      </c>
      <c r="C2320">
        <v>24</v>
      </c>
      <c r="D2320" s="149">
        <f t="shared" si="218"/>
        <v>178.09744310451387</v>
      </c>
      <c r="E2320" s="125">
        <f>B2320/(B2320+Overview!$F$22)</f>
        <v>0.58823529411764708</v>
      </c>
      <c r="F2320" s="118">
        <f>EXP(Overview!$F$21/Overview!$F$5-Overview!$F$21/('='!C2320+273.15))</f>
        <v>1.2060497570954571</v>
      </c>
      <c r="G2320" s="77">
        <f t="shared" si="219"/>
        <v>3.7279805047161712</v>
      </c>
      <c r="H2320" s="115">
        <f t="shared" si="220"/>
        <v>0.58823529411764708</v>
      </c>
      <c r="I2320" s="80">
        <f>IF((A2320-Overview!$F$43)/365=ROUND((A2320-Overview!$F$43)/365,0),I2319*0.05,I2319+U2319)</f>
        <v>11328.747869826839</v>
      </c>
      <c r="J2320" s="70">
        <f>IF(D2320&lt;Overview!$F$16,1,'='!G2320/Overview!$F$26)</f>
        <v>161.38443743360048</v>
      </c>
      <c r="K2320" s="71">
        <f>IF(D2320&lt;Overview!$F$17,'='!G2320/Overview!$F$26,Overview!$F$33)</f>
        <v>9.1428571428571423</v>
      </c>
      <c r="L2320" s="72">
        <f t="shared" si="221"/>
        <v>9.1428571428571423</v>
      </c>
      <c r="M2320" s="81">
        <f>MIN(1,Overview!$F$44*F2320*(G2320-Overview!$F$25)^2+0.2)</f>
        <v>1</v>
      </c>
      <c r="N2320" s="48">
        <f>L2320*F2320*Overview!$F$8</f>
        <v>0.12482270400293095</v>
      </c>
      <c r="O2320" s="48">
        <f>F2320*Overview!$F$6</f>
        <v>2.3686817229354781E-3</v>
      </c>
      <c r="P2320" s="122">
        <f>N2320*(H2320/G2320-(1+Overview!$F$35/'='!G2320)/(Overview!$F$37*Overview!$F$33))/('='!H2320+Overview!$F$36)</f>
        <v>8.2828397031531567E-5</v>
      </c>
      <c r="Q2320" s="128">
        <f>(N2320/G2320-P2320)*H2320*Overview!$F$29*'='!G2320^3</f>
        <v>921.5405256407812</v>
      </c>
      <c r="R2320" s="57">
        <f t="shared" si="216"/>
        <v>0</v>
      </c>
      <c r="S2320" s="58">
        <f t="shared" si="217"/>
        <v>1.0292754979014683E-4</v>
      </c>
      <c r="T2320" s="58">
        <f>IF(D2320&lt;Overview!$F$18,(1-Overview!$F$9)*'='!Q2320-'='!D2320*'='!O2320,0)</f>
        <v>0</v>
      </c>
      <c r="U2320" s="54">
        <f>IF(D2320&gt;=Overview!$F$18,(1-Overview!$F$9)*'='!Q2320-Overview!$F$18*'='!O2320,0)</f>
        <v>78.095759251462738</v>
      </c>
      <c r="V2320" s="2"/>
      <c r="W2320" s="112">
        <f>G2320/Overview!$F$19</f>
        <v>5.5041791004225171</v>
      </c>
      <c r="X2320" s="60">
        <f>G2320^3*(1+H2320*Overview!$F$38)</f>
        <v>65.132670081112423</v>
      </c>
      <c r="Y2320" s="61">
        <f>G2320^3*Overview!$F$42*(1+Overview!$F$38*H2320)+I2320*Overview!$F$39/Overview!$F$40</f>
        <v>6.3542258965525935</v>
      </c>
    </row>
    <row r="2321" spans="1:25">
      <c r="A2321" s="34">
        <v>2318</v>
      </c>
      <c r="B2321">
        <v>1</v>
      </c>
      <c r="C2321">
        <v>24</v>
      </c>
      <c r="D2321" s="149">
        <f t="shared" si="218"/>
        <v>178.09744310451387</v>
      </c>
      <c r="E2321" s="125">
        <f>B2321/(B2321+Overview!$F$22)</f>
        <v>0.58823529411764708</v>
      </c>
      <c r="F2321" s="118">
        <f>EXP(Overview!$F$21/Overview!$F$5-Overview!$F$21/('='!C2321+273.15))</f>
        <v>1.2060497570954571</v>
      </c>
      <c r="G2321" s="77">
        <f t="shared" si="219"/>
        <v>3.7280834322659615</v>
      </c>
      <c r="H2321" s="115">
        <f t="shared" si="220"/>
        <v>0.58823529411764708</v>
      </c>
      <c r="I2321" s="80">
        <f>IF((A2321-Overview!$F$43)/365=ROUND((A2321-Overview!$F$43)/365,0),I2320*0.05,I2320+U2320)</f>
        <v>11406.843629078301</v>
      </c>
      <c r="J2321" s="70">
        <f>IF(D2321&lt;Overview!$F$16,1,'='!G2321/Overview!$F$26)</f>
        <v>161.38889317168665</v>
      </c>
      <c r="K2321" s="71">
        <f>IF(D2321&lt;Overview!$F$17,'='!G2321/Overview!$F$26,Overview!$F$33)</f>
        <v>9.1428571428571423</v>
      </c>
      <c r="L2321" s="72">
        <f t="shared" si="221"/>
        <v>9.1428571428571423</v>
      </c>
      <c r="M2321" s="81">
        <f>MIN(1,Overview!$F$44*F2321*(G2321-Overview!$F$25)^2+0.2)</f>
        <v>1</v>
      </c>
      <c r="N2321" s="48">
        <f>L2321*F2321*Overview!$F$8</f>
        <v>0.12482270400293095</v>
      </c>
      <c r="O2321" s="48">
        <f>F2321*Overview!$F$6</f>
        <v>2.3686817229354781E-3</v>
      </c>
      <c r="P2321" s="122">
        <f>N2321*(H2321/G2321-(1+Overview!$F$35/'='!G2321)/(Overview!$F$37*Overview!$F$33))/('='!H2321+Overview!$F$36)</f>
        <v>8.266960986563681E-5</v>
      </c>
      <c r="Q2321" s="128">
        <f>(N2321/G2321-P2321)*H2321*Overview!$F$29*'='!G2321^3</f>
        <v>921.59573121300093</v>
      </c>
      <c r="R2321" s="57">
        <f t="shared" si="216"/>
        <v>0</v>
      </c>
      <c r="S2321" s="58">
        <f t="shared" si="217"/>
        <v>1.0273306763065709E-4</v>
      </c>
      <c r="T2321" s="58">
        <f>IF(D2321&lt;Overview!$F$18,(1-Overview!$F$9)*'='!Q2321-'='!D2321*'='!O2321,0)</f>
        <v>0</v>
      </c>
      <c r="U2321" s="54">
        <f>IF(D2321&gt;=Overview!$F$18,(1-Overview!$F$9)*'='!Q2321-Overview!$F$18*'='!O2321,0)</f>
        <v>78.100462766215855</v>
      </c>
      <c r="V2321" s="2"/>
      <c r="W2321" s="112">
        <f>G2321/Overview!$F$19</f>
        <v>5.5043310678664721</v>
      </c>
      <c r="X2321" s="60">
        <f>G2321^3*(1+H2321*Overview!$F$38)</f>
        <v>65.138065064719513</v>
      </c>
      <c r="Y2321" s="61">
        <f>G2321^3*Overview!$F$42*(1+Overview!$F$38*H2321)+I2321*Overview!$F$39/Overview!$F$40</f>
        <v>6.3581050607974312</v>
      </c>
    </row>
    <row r="2322" spans="1:25">
      <c r="A2322" s="34">
        <v>2319</v>
      </c>
      <c r="B2322">
        <v>1</v>
      </c>
      <c r="C2322">
        <v>24</v>
      </c>
      <c r="D2322" s="149">
        <f t="shared" si="218"/>
        <v>178.09744310451387</v>
      </c>
      <c r="E2322" s="125">
        <f>B2322/(B2322+Overview!$F$22)</f>
        <v>0.58823529411764708</v>
      </c>
      <c r="F2322" s="118">
        <f>EXP(Overview!$F$21/Overview!$F$5-Overview!$F$21/('='!C2322+273.15))</f>
        <v>1.2060497570954571</v>
      </c>
      <c r="G2322" s="77">
        <f t="shared" si="219"/>
        <v>3.7281861653335922</v>
      </c>
      <c r="H2322" s="115">
        <f t="shared" si="220"/>
        <v>0.58823529411764708</v>
      </c>
      <c r="I2322" s="80">
        <f>IF((A2322-Overview!$F$43)/365=ROUND((A2322-Overview!$F$43)/365,0),I2321*0.05,I2321+U2321)</f>
        <v>11484.944091844516</v>
      </c>
      <c r="J2322" s="70">
        <f>IF(D2322&lt;Overview!$F$16,1,'='!G2322/Overview!$F$26)</f>
        <v>161.39334049063172</v>
      </c>
      <c r="K2322" s="71">
        <f>IF(D2322&lt;Overview!$F$17,'='!G2322/Overview!$F$26,Overview!$F$33)</f>
        <v>9.1428571428571423</v>
      </c>
      <c r="L2322" s="72">
        <f t="shared" si="221"/>
        <v>9.1428571428571423</v>
      </c>
      <c r="M2322" s="81">
        <f>MIN(1,Overview!$F$44*F2322*(G2322-Overview!$F$25)^2+0.2)</f>
        <v>1</v>
      </c>
      <c r="N2322" s="48">
        <f>L2322*F2322*Overview!$F$8</f>
        <v>0.12482270400293095</v>
      </c>
      <c r="O2322" s="48">
        <f>F2322*Overview!$F$6</f>
        <v>2.3686817229354781E-3</v>
      </c>
      <c r="P2322" s="122">
        <f>N2322*(H2322/G2322-(1+Overview!$F$35/'='!G2322)/(Overview!$F$37*Overview!$F$33))/('='!H2322+Overview!$F$36)</f>
        <v>8.2511131471688296E-5</v>
      </c>
      <c r="Q2322" s="128">
        <f>(N2322/G2322-P2322)*H2322*Overview!$F$29*'='!G2322^3</f>
        <v>921.65083435051974</v>
      </c>
      <c r="R2322" s="57">
        <f t="shared" si="216"/>
        <v>0</v>
      </c>
      <c r="S2322" s="58">
        <f t="shared" si="217"/>
        <v>1.0253895294625648E-4</v>
      </c>
      <c r="T2322" s="58">
        <f>IF(D2322&lt;Overview!$F$18,(1-Overview!$F$9)*'='!Q2322-'='!D2322*'='!O2322,0)</f>
        <v>0</v>
      </c>
      <c r="U2322" s="54">
        <f>IF(D2322&gt;=Overview!$F$18,(1-Overview!$F$9)*'='!Q2322-Overview!$F$18*'='!O2322,0)</f>
        <v>78.105157553532464</v>
      </c>
      <c r="V2322" s="2"/>
      <c r="W2322" s="112">
        <f>G2322/Overview!$F$19</f>
        <v>5.5044827481671224</v>
      </c>
      <c r="X2322" s="60">
        <f>G2322^3*(1+H2322*Overview!$F$38)</f>
        <v>65.143450151537422</v>
      </c>
      <c r="Y2322" s="61">
        <f>G2322^3*Overview!$F$42*(1+Overview!$F$38*H2322)+I2322*Overview!$F$39/Overview!$F$40</f>
        <v>6.3619835387203381</v>
      </c>
    </row>
    <row r="2323" spans="1:25">
      <c r="A2323" s="34">
        <v>2320</v>
      </c>
      <c r="B2323">
        <v>1</v>
      </c>
      <c r="C2323">
        <v>24</v>
      </c>
      <c r="D2323" s="149">
        <f t="shared" si="218"/>
        <v>178.09744310451387</v>
      </c>
      <c r="E2323" s="125">
        <f>B2323/(B2323+Overview!$F$22)</f>
        <v>0.58823529411764708</v>
      </c>
      <c r="F2323" s="118">
        <f>EXP(Overview!$F$21/Overview!$F$5-Overview!$F$21/('='!C2323+273.15))</f>
        <v>1.2060497570954571</v>
      </c>
      <c r="G2323" s="77">
        <f t="shared" si="219"/>
        <v>3.7282887042865385</v>
      </c>
      <c r="H2323" s="115">
        <f t="shared" si="220"/>
        <v>0.58823529411764708</v>
      </c>
      <c r="I2323" s="80">
        <f>IF((A2323-Overview!$F$43)/365=ROUND((A2323-Overview!$F$43)/365,0),I2322*0.05,I2322+U2322)</f>
        <v>11563.049249398049</v>
      </c>
      <c r="J2323" s="70">
        <f>IF(D2323&lt;Overview!$F$16,1,'='!G2323/Overview!$F$26)</f>
        <v>161.39777940634366</v>
      </c>
      <c r="K2323" s="71">
        <f>IF(D2323&lt;Overview!$F$17,'='!G2323/Overview!$F$26,Overview!$F$33)</f>
        <v>9.1428571428571423</v>
      </c>
      <c r="L2323" s="72">
        <f t="shared" si="221"/>
        <v>9.1428571428571423</v>
      </c>
      <c r="M2323" s="81">
        <f>MIN(1,Overview!$F$44*F2323*(G2323-Overview!$F$25)^2+0.2)</f>
        <v>1</v>
      </c>
      <c r="N2323" s="48">
        <f>L2323*F2323*Overview!$F$8</f>
        <v>0.12482270400293095</v>
      </c>
      <c r="O2323" s="48">
        <f>F2323*Overview!$F$6</f>
        <v>2.3686817229354781E-3</v>
      </c>
      <c r="P2323" s="122">
        <f>N2323*(H2323/G2323-(1+Overview!$F$35/'='!G2323)/(Overview!$F$37*Overview!$F$33))/('='!H2323+Overview!$F$36)</f>
        <v>8.2352961232530204E-5</v>
      </c>
      <c r="Q2323" s="128">
        <f>(N2323/G2323-P2323)*H2323*Overview!$F$29*'='!G2323^3</f>
        <v>921.70583523982361</v>
      </c>
      <c r="R2323" s="57">
        <f t="shared" si="216"/>
        <v>0</v>
      </c>
      <c r="S2323" s="58">
        <f t="shared" si="217"/>
        <v>1.0234520504259652E-4</v>
      </c>
      <c r="T2323" s="58">
        <f>IF(D2323&lt;Overview!$F$18,(1-Overview!$F$9)*'='!Q2323-'='!D2323*'='!O2323,0)</f>
        <v>0</v>
      </c>
      <c r="U2323" s="54">
        <f>IF(D2323&gt;=Overview!$F$18,(1-Overview!$F$9)*'='!Q2323-Overview!$F$18*'='!O2323,0)</f>
        <v>78.109843629301153</v>
      </c>
      <c r="V2323" s="2"/>
      <c r="W2323" s="112">
        <f>G2323/Overview!$F$19</f>
        <v>5.5046341418670286</v>
      </c>
      <c r="X2323" s="60">
        <f>G2323^3*(1+H2323*Overview!$F$38)</f>
        <v>65.148825359152852</v>
      </c>
      <c r="Y2323" s="61">
        <f>G2323^3*Overview!$F$42*(1+Overview!$F$38*H2323)+I2323*Overview!$F$39/Overview!$F$40</f>
        <v>6.3658613315248713</v>
      </c>
    </row>
    <row r="2324" spans="1:25">
      <c r="A2324" s="34">
        <v>2321</v>
      </c>
      <c r="B2324">
        <v>1</v>
      </c>
      <c r="C2324">
        <v>24</v>
      </c>
      <c r="D2324" s="149">
        <f t="shared" si="218"/>
        <v>178.09744310451387</v>
      </c>
      <c r="E2324" s="125">
        <f>B2324/(B2324+Overview!$F$22)</f>
        <v>0.58823529411764708</v>
      </c>
      <c r="F2324" s="118">
        <f>EXP(Overview!$F$21/Overview!$F$5-Overview!$F$21/('='!C2324+273.15))</f>
        <v>1.2060497570954571</v>
      </c>
      <c r="G2324" s="77">
        <f t="shared" si="219"/>
        <v>3.7283910494915808</v>
      </c>
      <c r="H2324" s="115">
        <f t="shared" si="220"/>
        <v>0.58823529411764708</v>
      </c>
      <c r="I2324" s="80">
        <f>IF((A2324-Overview!$F$43)/365=ROUND((A2324-Overview!$F$43)/365,0),I2323*0.05,I2323+U2323)</f>
        <v>11641.159093027351</v>
      </c>
      <c r="J2324" s="70">
        <f>IF(D2324&lt;Overview!$F$16,1,'='!G2324/Overview!$F$26)</f>
        <v>161.40220993470047</v>
      </c>
      <c r="K2324" s="71">
        <f>IF(D2324&lt;Overview!$F$17,'='!G2324/Overview!$F$26,Overview!$F$33)</f>
        <v>9.1428571428571423</v>
      </c>
      <c r="L2324" s="72">
        <f t="shared" si="221"/>
        <v>9.1428571428571423</v>
      </c>
      <c r="M2324" s="81">
        <f>MIN(1,Overview!$F$44*F2324*(G2324-Overview!$F$25)^2+0.2)</f>
        <v>1</v>
      </c>
      <c r="N2324" s="48">
        <f>L2324*F2324*Overview!$F$8</f>
        <v>0.12482270400293095</v>
      </c>
      <c r="O2324" s="48">
        <f>F2324*Overview!$F$6</f>
        <v>2.3686817229354781E-3</v>
      </c>
      <c r="P2324" s="122">
        <f>N2324*(H2324/G2324-(1+Overview!$F$35/'='!G2324)/(Overview!$F$37*Overview!$F$33))/('='!H2324+Overview!$F$36)</f>
        <v>8.219509853230678E-5</v>
      </c>
      <c r="Q2324" s="128">
        <f>(N2324/G2324-P2324)*H2324*Overview!$F$29*'='!G2324^3</f>
        <v>921.76073406707212</v>
      </c>
      <c r="R2324" s="57">
        <f t="shared" si="216"/>
        <v>0</v>
      </c>
      <c r="S2324" s="58">
        <f t="shared" si="217"/>
        <v>1.0215182322664372E-4</v>
      </c>
      <c r="T2324" s="58">
        <f>IF(D2324&lt;Overview!$F$18,(1-Overview!$F$9)*'='!Q2324-'='!D2324*'='!O2324,0)</f>
        <v>0</v>
      </c>
      <c r="U2324" s="54">
        <f>IF(D2324&gt;=Overview!$F$18,(1-Overview!$F$9)*'='!Q2324-Overview!$F$18*'='!O2324,0)</f>
        <v>78.114521009382727</v>
      </c>
      <c r="V2324" s="2"/>
      <c r="W2324" s="112">
        <f>G2324/Overview!$F$19</f>
        <v>5.504785249507723</v>
      </c>
      <c r="X2324" s="60">
        <f>G2324^3*(1+H2324*Overview!$F$38)</f>
        <v>65.154190705123327</v>
      </c>
      <c r="Y2324" s="61">
        <f>G2324^3*Overview!$F$42*(1+Overview!$F$38*H2324)+I2324*Overview!$F$39/Overview!$F$40</f>
        <v>6.3697384404126511</v>
      </c>
    </row>
    <row r="2325" spans="1:25">
      <c r="A2325" s="34">
        <v>2322</v>
      </c>
      <c r="B2325">
        <v>1</v>
      </c>
      <c r="C2325">
        <v>24</v>
      </c>
      <c r="D2325" s="149">
        <f t="shared" si="218"/>
        <v>178.09744310451387</v>
      </c>
      <c r="E2325" s="125">
        <f>B2325/(B2325+Overview!$F$22)</f>
        <v>0.58823529411764708</v>
      </c>
      <c r="F2325" s="118">
        <f>EXP(Overview!$F$21/Overview!$F$5-Overview!$F$21/('='!C2325+273.15))</f>
        <v>1.2060497570954571</v>
      </c>
      <c r="G2325" s="77">
        <f t="shared" si="219"/>
        <v>3.7284932013148073</v>
      </c>
      <c r="H2325" s="115">
        <f t="shared" si="220"/>
        <v>0.58823529411764708</v>
      </c>
      <c r="I2325" s="80">
        <f>IF((A2325-Overview!$F$43)/365=ROUND((A2325-Overview!$F$43)/365,0),I2324*0.05,I2324+U2324)</f>
        <v>11719.273614036732</v>
      </c>
      <c r="J2325" s="70">
        <f>IF(D2325&lt;Overview!$F$16,1,'='!G2325/Overview!$F$26)</f>
        <v>161.40663209155011</v>
      </c>
      <c r="K2325" s="71">
        <f>IF(D2325&lt;Overview!$F$17,'='!G2325/Overview!$F$26,Overview!$F$33)</f>
        <v>9.1428571428571423</v>
      </c>
      <c r="L2325" s="72">
        <f t="shared" si="221"/>
        <v>9.1428571428571423</v>
      </c>
      <c r="M2325" s="81">
        <f>MIN(1,Overview!$F$44*F2325*(G2325-Overview!$F$25)^2+0.2)</f>
        <v>1</v>
      </c>
      <c r="N2325" s="48">
        <f>L2325*F2325*Overview!$F$8</f>
        <v>0.12482270400293095</v>
      </c>
      <c r="O2325" s="48">
        <f>F2325*Overview!$F$6</f>
        <v>2.3686817229354781E-3</v>
      </c>
      <c r="P2325" s="122">
        <f>N2325*(H2325/G2325-(1+Overview!$F$35/'='!G2325)/(Overview!$F$37*Overview!$F$33))/('='!H2325+Overview!$F$36)</f>
        <v>8.2037542756456208E-5</v>
      </c>
      <c r="Q2325" s="128">
        <f>(N2325/G2325-P2325)*H2325*Overview!$F$29*'='!G2325^3</f>
        <v>921.81553101810061</v>
      </c>
      <c r="R2325" s="57">
        <f t="shared" si="216"/>
        <v>0</v>
      </c>
      <c r="S2325" s="58">
        <f t="shared" si="217"/>
        <v>1.0195880680667326E-4</v>
      </c>
      <c r="T2325" s="58">
        <f>IF(D2325&lt;Overview!$F$18,(1-Overview!$F$9)*'='!Q2325-'='!D2325*'='!O2325,0)</f>
        <v>0</v>
      </c>
      <c r="U2325" s="54">
        <f>IF(D2325&gt;=Overview!$F$18,(1-Overview!$F$9)*'='!Q2325-Overview!$F$18*'='!O2325,0)</f>
        <v>78.119189709610353</v>
      </c>
      <c r="V2325" s="2"/>
      <c r="W2325" s="112">
        <f>G2325/Overview!$F$19</f>
        <v>5.5049360716297171</v>
      </c>
      <c r="X2325" s="60">
        <f>G2325^3*(1+H2325*Overview!$F$38)</f>
        <v>65.159546206977438</v>
      </c>
      <c r="Y2325" s="61">
        <f>G2325^3*Overview!$F$42*(1+Overview!$F$38*H2325)+I2325*Overview!$F$39/Overview!$F$40</f>
        <v>6.3736148665833845</v>
      </c>
    </row>
    <row r="2326" spans="1:25">
      <c r="A2326" s="34">
        <v>2323</v>
      </c>
      <c r="B2326">
        <v>1</v>
      </c>
      <c r="C2326">
        <v>24</v>
      </c>
      <c r="D2326" s="149">
        <f t="shared" si="218"/>
        <v>178.09744310451387</v>
      </c>
      <c r="E2326" s="125">
        <f>B2326/(B2326+Overview!$F$22)</f>
        <v>0.58823529411764708</v>
      </c>
      <c r="F2326" s="118">
        <f>EXP(Overview!$F$21/Overview!$F$5-Overview!$F$21/('='!C2326+273.15))</f>
        <v>1.2060497570954571</v>
      </c>
      <c r="G2326" s="77">
        <f t="shared" si="219"/>
        <v>3.7285951601216141</v>
      </c>
      <c r="H2326" s="115">
        <f t="shared" si="220"/>
        <v>0.58823529411764708</v>
      </c>
      <c r="I2326" s="80">
        <f>IF((A2326-Overview!$F$43)/365=ROUND((A2326-Overview!$F$43)/365,0),I2325*0.05,I2325+U2325)</f>
        <v>11797.392803746343</v>
      </c>
      <c r="J2326" s="70">
        <f>IF(D2326&lt;Overview!$F$16,1,'='!G2326/Overview!$F$26)</f>
        <v>161.41104589271058</v>
      </c>
      <c r="K2326" s="71">
        <f>IF(D2326&lt;Overview!$F$17,'='!G2326/Overview!$F$26,Overview!$F$33)</f>
        <v>9.1428571428571423</v>
      </c>
      <c r="L2326" s="72">
        <f t="shared" si="221"/>
        <v>9.1428571428571423</v>
      </c>
      <c r="M2326" s="81">
        <f>MIN(1,Overview!$F$44*F2326*(G2326-Overview!$F$25)^2+0.2)</f>
        <v>1</v>
      </c>
      <c r="N2326" s="48">
        <f>L2326*F2326*Overview!$F$8</f>
        <v>0.12482270400293095</v>
      </c>
      <c r="O2326" s="48">
        <f>F2326*Overview!$F$6</f>
        <v>2.3686817229354781E-3</v>
      </c>
      <c r="P2326" s="122">
        <f>N2326*(H2326/G2326-(1+Overview!$F$35/'='!G2326)/(Overview!$F$37*Overview!$F$33))/('='!H2326+Overview!$F$36)</f>
        <v>8.1880293291708555E-5</v>
      </c>
      <c r="Q2326" s="128">
        <f>(N2326/G2326-P2326)*H2326*Overview!$F$29*'='!G2326^3</f>
        <v>921.87022627841873</v>
      </c>
      <c r="R2326" s="57">
        <f t="shared" si="216"/>
        <v>0</v>
      </c>
      <c r="S2326" s="58">
        <f t="shared" si="217"/>
        <v>1.0176615509226759E-4</v>
      </c>
      <c r="T2326" s="58">
        <f>IF(D2326&lt;Overview!$F$18,(1-Overview!$F$9)*'='!Q2326-'='!D2326*'='!O2326,0)</f>
        <v>0</v>
      </c>
      <c r="U2326" s="54">
        <f>IF(D2326&gt;=Overview!$F$18,(1-Overview!$F$9)*'='!Q2326-Overview!$F$18*'='!O2326,0)</f>
        <v>78.123849745789457</v>
      </c>
      <c r="V2326" s="2"/>
      <c r="W2326" s="112">
        <f>G2326/Overview!$F$19</f>
        <v>5.5050866087724994</v>
      </c>
      <c r="X2326" s="60">
        <f>G2326^3*(1+H2326*Overview!$F$38)</f>
        <v>65.164891882214746</v>
      </c>
      <c r="Y2326" s="61">
        <f>G2326^3*Overview!$F$42*(1+Overview!$F$38*H2326)+I2326*Overview!$F$39/Overview!$F$40</f>
        <v>6.3774906112348511</v>
      </c>
    </row>
    <row r="2327" spans="1:25">
      <c r="A2327" s="34">
        <v>2324</v>
      </c>
      <c r="B2327">
        <v>1</v>
      </c>
      <c r="C2327">
        <v>24</v>
      </c>
      <c r="D2327" s="149">
        <f t="shared" si="218"/>
        <v>178.09744310451387</v>
      </c>
      <c r="E2327" s="125">
        <f>B2327/(B2327+Overview!$F$22)</f>
        <v>0.58823529411764708</v>
      </c>
      <c r="F2327" s="118">
        <f>EXP(Overview!$F$21/Overview!$F$5-Overview!$F$21/('='!C2327+273.15))</f>
        <v>1.2060497570954571</v>
      </c>
      <c r="G2327" s="77">
        <f t="shared" si="219"/>
        <v>3.7286969262767062</v>
      </c>
      <c r="H2327" s="115">
        <f t="shared" si="220"/>
        <v>0.58823529411764708</v>
      </c>
      <c r="I2327" s="80">
        <f>IF((A2327-Overview!$F$43)/365=ROUND((A2327-Overview!$F$43)/365,0),I2326*0.05,I2326+U2326)</f>
        <v>11875.516653492132</v>
      </c>
      <c r="J2327" s="70">
        <f>IF(D2327&lt;Overview!$F$16,1,'='!G2327/Overview!$F$26)</f>
        <v>161.41545135396998</v>
      </c>
      <c r="K2327" s="71">
        <f>IF(D2327&lt;Overview!$F$17,'='!G2327/Overview!$F$26,Overview!$F$33)</f>
        <v>9.1428571428571423</v>
      </c>
      <c r="L2327" s="72">
        <f t="shared" si="221"/>
        <v>9.1428571428571423</v>
      </c>
      <c r="M2327" s="81">
        <f>MIN(1,Overview!$F$44*F2327*(G2327-Overview!$F$25)^2+0.2)</f>
        <v>1</v>
      </c>
      <c r="N2327" s="48">
        <f>L2327*F2327*Overview!$F$8</f>
        <v>0.12482270400293095</v>
      </c>
      <c r="O2327" s="48">
        <f>F2327*Overview!$F$6</f>
        <v>2.3686817229354781E-3</v>
      </c>
      <c r="P2327" s="122">
        <f>N2327*(H2327/G2327-(1+Overview!$F$35/'='!G2327)/(Overview!$F$37*Overview!$F$33))/('='!H2327+Overview!$F$36)</f>
        <v>8.1723349526081787E-5</v>
      </c>
      <c r="Q2327" s="128">
        <f>(N2327/G2327-P2327)*H2327*Overview!$F$29*'='!G2327^3</f>
        <v>921.92482003321197</v>
      </c>
      <c r="R2327" s="57">
        <f t="shared" si="216"/>
        <v>0</v>
      </c>
      <c r="S2327" s="58">
        <f t="shared" si="217"/>
        <v>1.0157386739431271E-4</v>
      </c>
      <c r="T2327" s="58">
        <f>IF(D2327&lt;Overview!$F$18,(1-Overview!$F$9)*'='!Q2327-'='!D2327*'='!O2327,0)</f>
        <v>0</v>
      </c>
      <c r="U2327" s="54">
        <f>IF(D2327&gt;=Overview!$F$18,(1-Overview!$F$9)*'='!Q2327-Overview!$F$18*'='!O2327,0)</f>
        <v>78.128501133697839</v>
      </c>
      <c r="V2327" s="2"/>
      <c r="W2327" s="112">
        <f>G2327/Overview!$F$19</f>
        <v>5.5052368614745406</v>
      </c>
      <c r="X2327" s="60">
        <f>G2327^3*(1+H2327*Overview!$F$38)</f>
        <v>65.17022774830582</v>
      </c>
      <c r="Y2327" s="61">
        <f>G2327^3*Overview!$F$42*(1+Overview!$F$38*H2327)+I2327*Overview!$F$39/Overview!$F$40</f>
        <v>6.3813656755629093</v>
      </c>
    </row>
    <row r="2328" spans="1:25">
      <c r="A2328" s="34">
        <v>2325</v>
      </c>
      <c r="B2328">
        <v>1</v>
      </c>
      <c r="C2328">
        <v>24</v>
      </c>
      <c r="D2328" s="149">
        <f t="shared" si="218"/>
        <v>178.09744310451387</v>
      </c>
      <c r="E2328" s="125">
        <f>B2328/(B2328+Overview!$F$22)</f>
        <v>0.58823529411764708</v>
      </c>
      <c r="F2328" s="118">
        <f>EXP(Overview!$F$21/Overview!$F$5-Overview!$F$21/('='!C2328+273.15))</f>
        <v>1.2060497570954571</v>
      </c>
      <c r="G2328" s="77">
        <f t="shared" si="219"/>
        <v>3.7287985001441006</v>
      </c>
      <c r="H2328" s="115">
        <f t="shared" si="220"/>
        <v>0.58823529411764708</v>
      </c>
      <c r="I2328" s="80">
        <f>IF((A2328-Overview!$F$43)/365=ROUND((A2328-Overview!$F$43)/365,0),I2327*0.05,I2327+U2327)</f>
        <v>11953.64515462583</v>
      </c>
      <c r="J2328" s="70">
        <f>IF(D2328&lt;Overview!$F$16,1,'='!G2328/Overview!$F$26)</f>
        <v>161.41984849108661</v>
      </c>
      <c r="K2328" s="71">
        <f>IF(D2328&lt;Overview!$F$17,'='!G2328/Overview!$F$26,Overview!$F$33)</f>
        <v>9.1428571428571423</v>
      </c>
      <c r="L2328" s="72">
        <f t="shared" si="221"/>
        <v>9.1428571428571423</v>
      </c>
      <c r="M2328" s="81">
        <f>MIN(1,Overview!$F$44*F2328*(G2328-Overview!$F$25)^2+0.2)</f>
        <v>1</v>
      </c>
      <c r="N2328" s="48">
        <f>L2328*F2328*Overview!$F$8</f>
        <v>0.12482270400293095</v>
      </c>
      <c r="O2328" s="48">
        <f>F2328*Overview!$F$6</f>
        <v>2.3686817229354781E-3</v>
      </c>
      <c r="P2328" s="122">
        <f>N2328*(H2328/G2328-(1+Overview!$F$35/'='!G2328)/(Overview!$F$37*Overview!$F$33))/('='!H2328+Overview!$F$36)</f>
        <v>8.1566710848881682E-5</v>
      </c>
      <c r="Q2328" s="128">
        <f>(N2328/G2328-P2328)*H2328*Overview!$F$29*'='!G2328^3</f>
        <v>921.97931246734242</v>
      </c>
      <c r="R2328" s="57">
        <f t="shared" si="216"/>
        <v>0</v>
      </c>
      <c r="S2328" s="58">
        <f t="shared" si="217"/>
        <v>1.0138194302499918E-4</v>
      </c>
      <c r="T2328" s="58">
        <f>IF(D2328&lt;Overview!$F$18,(1-Overview!$F$9)*'='!Q2328-'='!D2328*'='!O2328,0)</f>
        <v>0</v>
      </c>
      <c r="U2328" s="54">
        <f>IF(D2328&gt;=Overview!$F$18,(1-Overview!$F$9)*'='!Q2328-Overview!$F$18*'='!O2328,0)</f>
        <v>78.133143889085758</v>
      </c>
      <c r="V2328" s="2"/>
      <c r="W2328" s="112">
        <f>G2328/Overview!$F$19</f>
        <v>5.5053868302732916</v>
      </c>
      <c r="X2328" s="60">
        <f>G2328^3*(1+H2328*Overview!$F$38)</f>
        <v>65.175553822692379</v>
      </c>
      <c r="Y2328" s="61">
        <f>G2328^3*Overview!$F$42*(1+Overview!$F$38*H2328)+I2328*Overview!$F$39/Overview!$F$40</f>
        <v>6.3852400607615092</v>
      </c>
    </row>
    <row r="2329" spans="1:25">
      <c r="A2329" s="34">
        <v>2326</v>
      </c>
      <c r="B2329">
        <v>1</v>
      </c>
      <c r="C2329">
        <v>24</v>
      </c>
      <c r="D2329" s="149">
        <f t="shared" si="218"/>
        <v>178.09744310451387</v>
      </c>
      <c r="E2329" s="125">
        <f>B2329/(B2329+Overview!$F$22)</f>
        <v>0.58823529411764708</v>
      </c>
      <c r="F2329" s="118">
        <f>EXP(Overview!$F$21/Overview!$F$5-Overview!$F$21/('='!C2329+273.15))</f>
        <v>1.2060497570954571</v>
      </c>
      <c r="G2329" s="77">
        <f t="shared" si="219"/>
        <v>3.7288998820871258</v>
      </c>
      <c r="H2329" s="115">
        <f t="shared" si="220"/>
        <v>0.58823529411764708</v>
      </c>
      <c r="I2329" s="80">
        <f>IF((A2329-Overview!$F$43)/365=ROUND((A2329-Overview!$F$43)/365,0),I2328*0.05,I2328+U2328)</f>
        <v>12031.778298514917</v>
      </c>
      <c r="J2329" s="70">
        <f>IF(D2329&lt;Overview!$F$16,1,'='!G2329/Overview!$F$26)</f>
        <v>161.424237319789</v>
      </c>
      <c r="K2329" s="71">
        <f>IF(D2329&lt;Overview!$F$17,'='!G2329/Overview!$F$26,Overview!$F$33)</f>
        <v>9.1428571428571423</v>
      </c>
      <c r="L2329" s="72">
        <f t="shared" si="221"/>
        <v>9.1428571428571423</v>
      </c>
      <c r="M2329" s="81">
        <f>MIN(1,Overview!$F$44*F2329*(G2329-Overview!$F$25)^2+0.2)</f>
        <v>1</v>
      </c>
      <c r="N2329" s="48">
        <f>L2329*F2329*Overview!$F$8</f>
        <v>0.12482270400293095</v>
      </c>
      <c r="O2329" s="48">
        <f>F2329*Overview!$F$6</f>
        <v>2.3686817229354781E-3</v>
      </c>
      <c r="P2329" s="122">
        <f>N2329*(H2329/G2329-(1+Overview!$F$35/'='!G2329)/(Overview!$F$37*Overview!$F$33))/('='!H2329+Overview!$F$36)</f>
        <v>8.1410376650694881E-5</v>
      </c>
      <c r="Q2329" s="128">
        <f>(N2329/G2329-P2329)*H2329*Overview!$F$29*'='!G2329^3</f>
        <v>922.03370376534906</v>
      </c>
      <c r="R2329" s="57">
        <f t="shared" si="216"/>
        <v>0</v>
      </c>
      <c r="S2329" s="58">
        <f t="shared" si="217"/>
        <v>1.0119038129781487E-4</v>
      </c>
      <c r="T2329" s="58">
        <f>IF(D2329&lt;Overview!$F$18,(1-Overview!$F$9)*'='!Q2329-'='!D2329*'='!O2329,0)</f>
        <v>0</v>
      </c>
      <c r="U2329" s="54">
        <f>IF(D2329&gt;=Overview!$F$18,(1-Overview!$F$9)*'='!Q2329-Overview!$F$18*'='!O2329,0)</f>
        <v>78.137778027675921</v>
      </c>
      <c r="V2329" s="2"/>
      <c r="W2329" s="112">
        <f>G2329/Overview!$F$19</f>
        <v>5.5055365157051908</v>
      </c>
      <c r="X2329" s="60">
        <f>G2329^3*(1+H2329*Overview!$F$38)</f>
        <v>65.180870122787212</v>
      </c>
      <c r="Y2329" s="61">
        <f>G2329^3*Overview!$F$42*(1+Overview!$F$38*H2329)+I2329*Overview!$F$39/Overview!$F$40</f>
        <v>6.3891137680226784</v>
      </c>
    </row>
    <row r="2330" spans="1:25">
      <c r="A2330" s="34">
        <v>2327</v>
      </c>
      <c r="B2330">
        <v>1</v>
      </c>
      <c r="C2330">
        <v>24</v>
      </c>
      <c r="D2330" s="149">
        <f t="shared" si="218"/>
        <v>178.09744310451387</v>
      </c>
      <c r="E2330" s="125">
        <f>B2330/(B2330+Overview!$F$22)</f>
        <v>0.58823529411764708</v>
      </c>
      <c r="F2330" s="118">
        <f>EXP(Overview!$F$21/Overview!$F$5-Overview!$F$21/('='!C2330+273.15))</f>
        <v>1.2060497570954571</v>
      </c>
      <c r="G2330" s="77">
        <f t="shared" si="219"/>
        <v>3.7290010724684235</v>
      </c>
      <c r="H2330" s="115">
        <f t="shared" si="220"/>
        <v>0.58823529411764708</v>
      </c>
      <c r="I2330" s="80">
        <f>IF((A2330-Overview!$F$43)/365=ROUND((A2330-Overview!$F$43)/365,0),I2329*0.05,I2329+U2329)</f>
        <v>12109.916076542593</v>
      </c>
      <c r="J2330" s="70">
        <f>IF(D2330&lt;Overview!$F$16,1,'='!G2330/Overview!$F$26)</f>
        <v>161.42861785577591</v>
      </c>
      <c r="K2330" s="71">
        <f>IF(D2330&lt;Overview!$F$17,'='!G2330/Overview!$F$26,Overview!$F$33)</f>
        <v>9.1428571428571423</v>
      </c>
      <c r="L2330" s="72">
        <f t="shared" si="221"/>
        <v>9.1428571428571423</v>
      </c>
      <c r="M2330" s="81">
        <f>MIN(1,Overview!$F$44*F2330*(G2330-Overview!$F$25)^2+0.2)</f>
        <v>1</v>
      </c>
      <c r="N2330" s="48">
        <f>L2330*F2330*Overview!$F$8</f>
        <v>0.12482270400293095</v>
      </c>
      <c r="O2330" s="48">
        <f>F2330*Overview!$F$6</f>
        <v>2.3686817229354781E-3</v>
      </c>
      <c r="P2330" s="122">
        <f>N2330*(H2330/G2330-(1+Overview!$F$35/'='!G2330)/(Overview!$F$37*Overview!$F$33))/('='!H2330+Overview!$F$36)</f>
        <v>8.1254346323387724E-5</v>
      </c>
      <c r="Q2330" s="128">
        <f>(N2330/G2330-P2330)*H2330*Overview!$F$29*'='!G2330^3</f>
        <v>922.08799411144673</v>
      </c>
      <c r="R2330" s="57">
        <f t="shared" si="216"/>
        <v>0</v>
      </c>
      <c r="S2330" s="58">
        <f t="shared" si="217"/>
        <v>1.0099918152754451E-4</v>
      </c>
      <c r="T2330" s="58">
        <f>IF(D2330&lt;Overview!$F$18,(1-Overview!$F$9)*'='!Q2330-'='!D2330*'='!O2330,0)</f>
        <v>0</v>
      </c>
      <c r="U2330" s="54">
        <f>IF(D2330&gt;=Overview!$F$18,(1-Overview!$F$9)*'='!Q2330-Overview!$F$18*'='!O2330,0)</f>
        <v>78.142403565163434</v>
      </c>
      <c r="V2330" s="2"/>
      <c r="W2330" s="112">
        <f>G2330/Overview!$F$19</f>
        <v>5.5056859183056597</v>
      </c>
      <c r="X2330" s="60">
        <f>G2330^3*(1+H2330*Overview!$F$38)</f>
        <v>65.186176665974259</v>
      </c>
      <c r="Y2330" s="61">
        <f>G2330^3*Overview!$F$42*(1+Overview!$F$38*H2330)+I2330*Overview!$F$39/Overview!$F$40</f>
        <v>6.3929867985365343</v>
      </c>
    </row>
    <row r="2331" spans="1:25">
      <c r="A2331" s="34">
        <v>2328</v>
      </c>
      <c r="B2331">
        <v>1</v>
      </c>
      <c r="C2331">
        <v>24</v>
      </c>
      <c r="D2331" s="149">
        <f t="shared" si="218"/>
        <v>178.09744310451387</v>
      </c>
      <c r="E2331" s="125">
        <f>B2331/(B2331+Overview!$F$22)</f>
        <v>0.58823529411764708</v>
      </c>
      <c r="F2331" s="118">
        <f>EXP(Overview!$F$21/Overview!$F$5-Overview!$F$21/('='!C2331+273.15))</f>
        <v>1.2060497570954571</v>
      </c>
      <c r="G2331" s="77">
        <f t="shared" si="219"/>
        <v>3.729102071649951</v>
      </c>
      <c r="H2331" s="115">
        <f t="shared" si="220"/>
        <v>0.58823529411764708</v>
      </c>
      <c r="I2331" s="80">
        <f>IF((A2331-Overview!$F$43)/365=ROUND((A2331-Overview!$F$43)/365,0),I2330*0.05,I2330+U2330)</f>
        <v>12188.058480107757</v>
      </c>
      <c r="J2331" s="70">
        <f>IF(D2331&lt;Overview!$F$16,1,'='!G2331/Overview!$F$26)</f>
        <v>161.43299011471649</v>
      </c>
      <c r="K2331" s="71">
        <f>IF(D2331&lt;Overview!$F$17,'='!G2331/Overview!$F$26,Overview!$F$33)</f>
        <v>9.1428571428571423</v>
      </c>
      <c r="L2331" s="72">
        <f t="shared" si="221"/>
        <v>9.1428571428571423</v>
      </c>
      <c r="M2331" s="81">
        <f>MIN(1,Overview!$F$44*F2331*(G2331-Overview!$F$25)^2+0.2)</f>
        <v>1</v>
      </c>
      <c r="N2331" s="48">
        <f>L2331*F2331*Overview!$F$8</f>
        <v>0.12482270400293095</v>
      </c>
      <c r="O2331" s="48">
        <f>F2331*Overview!$F$6</f>
        <v>2.3686817229354781E-3</v>
      </c>
      <c r="P2331" s="122">
        <f>N2331*(H2331/G2331-(1+Overview!$F$35/'='!G2331)/(Overview!$F$37*Overview!$F$33))/('='!H2331+Overview!$F$36)</f>
        <v>8.1098619260106371E-5</v>
      </c>
      <c r="Q2331" s="128">
        <f>(N2331/G2331-P2331)*H2331*Overview!$F$29*'='!G2331^3</f>
        <v>922.14218368953107</v>
      </c>
      <c r="R2331" s="57">
        <f t="shared" si="216"/>
        <v>0</v>
      </c>
      <c r="S2331" s="58">
        <f t="shared" si="217"/>
        <v>1.008083430302711E-4</v>
      </c>
      <c r="T2331" s="58">
        <f>IF(D2331&lt;Overview!$F$18,(1-Overview!$F$9)*'='!Q2331-'='!D2331*'='!O2331,0)</f>
        <v>0</v>
      </c>
      <c r="U2331" s="54">
        <f>IF(D2331&gt;=Overview!$F$18,(1-Overview!$F$9)*'='!Q2331-Overview!$F$18*'='!O2331,0)</f>
        <v>78.14702051721622</v>
      </c>
      <c r="V2331" s="2"/>
      <c r="W2331" s="112">
        <f>G2331/Overview!$F$19</f>
        <v>5.5058350386091108</v>
      </c>
      <c r="X2331" s="60">
        <f>G2331^3*(1+H2331*Overview!$F$38)</f>
        <v>65.191473469608766</v>
      </c>
      <c r="Y2331" s="61">
        <f>G2331^3*Overview!$F$42*(1+Overview!$F$38*H2331)+I2331*Overview!$F$39/Overview!$F$40</f>
        <v>6.3968591534912891</v>
      </c>
    </row>
    <row r="2332" spans="1:25">
      <c r="A2332" s="34">
        <v>2329</v>
      </c>
      <c r="B2332">
        <v>1</v>
      </c>
      <c r="C2332">
        <v>24</v>
      </c>
      <c r="D2332" s="149">
        <f t="shared" si="218"/>
        <v>178.09744310451387</v>
      </c>
      <c r="E2332" s="125">
        <f>B2332/(B2332+Overview!$F$22)</f>
        <v>0.58823529411764708</v>
      </c>
      <c r="F2332" s="118">
        <f>EXP(Overview!$F$21/Overview!$F$5-Overview!$F$21/('='!C2332+273.15))</f>
        <v>1.2060497570954571</v>
      </c>
      <c r="G2332" s="77">
        <f t="shared" si="219"/>
        <v>3.7292028799929811</v>
      </c>
      <c r="H2332" s="115">
        <f t="shared" si="220"/>
        <v>0.58823529411764708</v>
      </c>
      <c r="I2332" s="80">
        <f>IF((A2332-Overview!$F$43)/365=ROUND((A2332-Overview!$F$43)/365,0),I2331*0.05,I2331+U2331)</f>
        <v>12266.205500624972</v>
      </c>
      <c r="J2332" s="70">
        <f>IF(D2332&lt;Overview!$F$16,1,'='!G2332/Overview!$F$26)</f>
        <v>161.43735411225026</v>
      </c>
      <c r="K2332" s="71">
        <f>IF(D2332&lt;Overview!$F$17,'='!G2332/Overview!$F$26,Overview!$F$33)</f>
        <v>9.1428571428571423</v>
      </c>
      <c r="L2332" s="72">
        <f t="shared" si="221"/>
        <v>9.1428571428571423</v>
      </c>
      <c r="M2332" s="81">
        <f>MIN(1,Overview!$F$44*F2332*(G2332-Overview!$F$25)^2+0.2)</f>
        <v>1</v>
      </c>
      <c r="N2332" s="48">
        <f>L2332*F2332*Overview!$F$8</f>
        <v>0.12482270400293095</v>
      </c>
      <c r="O2332" s="48">
        <f>F2332*Overview!$F$6</f>
        <v>2.3686817229354781E-3</v>
      </c>
      <c r="P2332" s="122">
        <f>N2332*(H2332/G2332-(1+Overview!$F$35/'='!G2332)/(Overview!$F$37*Overview!$F$33))/('='!H2332+Overview!$F$36)</f>
        <v>8.0943194855266593E-5</v>
      </c>
      <c r="Q2332" s="128">
        <f>(N2332/G2332-P2332)*H2332*Overview!$F$29*'='!G2332^3</f>
        <v>922.19627268317242</v>
      </c>
      <c r="R2332" s="57">
        <f t="shared" si="216"/>
        <v>0</v>
      </c>
      <c r="S2332" s="58">
        <f t="shared" si="217"/>
        <v>1.006178651233644E-4</v>
      </c>
      <c r="T2332" s="58">
        <f>IF(D2332&lt;Overview!$F$18,(1-Overview!$F$9)*'='!Q2332-'='!D2332*'='!O2332,0)</f>
        <v>0</v>
      </c>
      <c r="U2332" s="54">
        <f>IF(D2332&gt;=Overview!$F$18,(1-Overview!$F$9)*'='!Q2332-Overview!$F$18*'='!O2332,0)</f>
        <v>78.151628899474474</v>
      </c>
      <c r="V2332" s="2"/>
      <c r="W2332" s="112">
        <f>G2332/Overview!$F$19</f>
        <v>5.505983877148946</v>
      </c>
      <c r="X2332" s="60">
        <f>G2332^3*(1+H2332*Overview!$F$38)</f>
        <v>65.196760551017093</v>
      </c>
      <c r="Y2332" s="61">
        <f>G2332^3*Overview!$F$42*(1+Overview!$F$38*H2332)+I2332*Overview!$F$39/Overview!$F$40</f>
        <v>6.4007308340732418</v>
      </c>
    </row>
    <row r="2333" spans="1:25">
      <c r="A2333" s="34">
        <v>2330</v>
      </c>
      <c r="B2333">
        <v>1</v>
      </c>
      <c r="C2333">
        <v>24</v>
      </c>
      <c r="D2333" s="149">
        <f t="shared" si="218"/>
        <v>178.09744310451387</v>
      </c>
      <c r="E2333" s="125">
        <f>B2333/(B2333+Overview!$F$22)</f>
        <v>0.58823529411764708</v>
      </c>
      <c r="F2333" s="118">
        <f>EXP(Overview!$F$21/Overview!$F$5-Overview!$F$21/('='!C2333+273.15))</f>
        <v>1.2060497570954571</v>
      </c>
      <c r="G2333" s="77">
        <f t="shared" si="219"/>
        <v>3.7293034978581043</v>
      </c>
      <c r="H2333" s="115">
        <f t="shared" si="220"/>
        <v>0.58823529411764708</v>
      </c>
      <c r="I2333" s="80">
        <f>IF((A2333-Overview!$F$43)/365=ROUND((A2333-Overview!$F$43)/365,0),I2332*0.05,I2332+U2332)</f>
        <v>12344.357129524447</v>
      </c>
      <c r="J2333" s="70">
        <f>IF(D2333&lt;Overview!$F$16,1,'='!G2333/Overview!$F$26)</f>
        <v>161.4417098639872</v>
      </c>
      <c r="K2333" s="71">
        <f>IF(D2333&lt;Overview!$F$17,'='!G2333/Overview!$F$26,Overview!$F$33)</f>
        <v>9.1428571428571423</v>
      </c>
      <c r="L2333" s="72">
        <f t="shared" si="221"/>
        <v>9.1428571428571423</v>
      </c>
      <c r="M2333" s="81">
        <f>MIN(1,Overview!$F$44*F2333*(G2333-Overview!$F$25)^2+0.2)</f>
        <v>1</v>
      </c>
      <c r="N2333" s="48">
        <f>L2333*F2333*Overview!$F$8</f>
        <v>0.12482270400293095</v>
      </c>
      <c r="O2333" s="48">
        <f>F2333*Overview!$F$6</f>
        <v>2.3686817229354781E-3</v>
      </c>
      <c r="P2333" s="122">
        <f>N2333*(H2333/G2333-(1+Overview!$F$35/'='!G2333)/(Overview!$F$37*Overview!$F$33))/('='!H2333+Overview!$F$36)</f>
        <v>8.0788072504559932E-5</v>
      </c>
      <c r="Q2333" s="128">
        <f>(N2333/G2333-P2333)*H2333*Overview!$F$29*'='!G2333^3</f>
        <v>922.25026127562273</v>
      </c>
      <c r="R2333" s="57">
        <f t="shared" si="216"/>
        <v>0</v>
      </c>
      <c r="S2333" s="58">
        <f t="shared" si="217"/>
        <v>1.0042774712548983E-4</v>
      </c>
      <c r="T2333" s="58">
        <f>IF(D2333&lt;Overview!$F$18,(1-Overview!$F$9)*'='!Q2333-'='!D2333*'='!O2333,0)</f>
        <v>0</v>
      </c>
      <c r="U2333" s="54">
        <f>IF(D2333&gt;=Overview!$F$18,(1-Overview!$F$9)*'='!Q2333-Overview!$F$18*'='!O2333,0)</f>
        <v>78.156228727551238</v>
      </c>
      <c r="V2333" s="2"/>
      <c r="W2333" s="112">
        <f>G2333/Overview!$F$19</f>
        <v>5.506132434457558</v>
      </c>
      <c r="X2333" s="60">
        <f>G2333^3*(1+H2333*Overview!$F$38)</f>
        <v>65.202037927496974</v>
      </c>
      <c r="Y2333" s="61">
        <f>G2333^3*Overview!$F$42*(1+Overview!$F$38*H2333)+I2333*Overview!$F$39/Overview!$F$40</f>
        <v>6.40460184146679</v>
      </c>
    </row>
    <row r="2334" spans="1:25">
      <c r="A2334" s="34">
        <v>2331</v>
      </c>
      <c r="B2334">
        <v>1</v>
      </c>
      <c r="C2334">
        <v>24</v>
      </c>
      <c r="D2334" s="149">
        <f t="shared" si="218"/>
        <v>178.09744310451387</v>
      </c>
      <c r="E2334" s="125">
        <f>B2334/(B2334+Overview!$F$22)</f>
        <v>0.58823529411764708</v>
      </c>
      <c r="F2334" s="118">
        <f>EXP(Overview!$F$21/Overview!$F$5-Overview!$F$21/('='!C2334+273.15))</f>
        <v>1.2060497570954571</v>
      </c>
      <c r="G2334" s="77">
        <f t="shared" si="219"/>
        <v>3.7294039256052298</v>
      </c>
      <c r="H2334" s="115">
        <f t="shared" si="220"/>
        <v>0.58823529411764708</v>
      </c>
      <c r="I2334" s="80">
        <f>IF((A2334-Overview!$F$43)/365=ROUND((A2334-Overview!$F$43)/365,0),I2333*0.05,I2333+U2333)</f>
        <v>12422.513358251999</v>
      </c>
      <c r="J2334" s="70">
        <f>IF(D2334&lt;Overview!$F$16,1,'='!G2334/Overview!$F$26)</f>
        <v>161.4460573855078</v>
      </c>
      <c r="K2334" s="71">
        <f>IF(D2334&lt;Overview!$F$17,'='!G2334/Overview!$F$26,Overview!$F$33)</f>
        <v>9.1428571428571423</v>
      </c>
      <c r="L2334" s="72">
        <f t="shared" si="221"/>
        <v>9.1428571428571423</v>
      </c>
      <c r="M2334" s="81">
        <f>MIN(1,Overview!$F$44*F2334*(G2334-Overview!$F$25)^2+0.2)</f>
        <v>1</v>
      </c>
      <c r="N2334" s="48">
        <f>L2334*F2334*Overview!$F$8</f>
        <v>0.12482270400293095</v>
      </c>
      <c r="O2334" s="48">
        <f>F2334*Overview!$F$6</f>
        <v>2.3686817229354781E-3</v>
      </c>
      <c r="P2334" s="122">
        <f>N2334*(H2334/G2334-(1+Overview!$F$35/'='!G2334)/(Overview!$F$37*Overview!$F$33))/('='!H2334+Overview!$F$36)</f>
        <v>8.0633251604941497E-5</v>
      </c>
      <c r="Q2334" s="128">
        <f>(N2334/G2334-P2334)*H2334*Overview!$F$29*'='!G2334^3</f>
        <v>922.30414964981208</v>
      </c>
      <c r="R2334" s="57">
        <f t="shared" si="216"/>
        <v>0</v>
      </c>
      <c r="S2334" s="58">
        <f t="shared" si="217"/>
        <v>1.0023798835659434E-4</v>
      </c>
      <c r="T2334" s="58">
        <f>IF(D2334&lt;Overview!$F$18,(1-Overview!$F$9)*'='!Q2334-'='!D2334*'='!O2334,0)</f>
        <v>0</v>
      </c>
      <c r="U2334" s="54">
        <f>IF(D2334&gt;=Overview!$F$18,(1-Overview!$F$9)*'='!Q2334-Overview!$F$18*'='!O2334,0)</f>
        <v>78.160820017032165</v>
      </c>
      <c r="V2334" s="2"/>
      <c r="W2334" s="112">
        <f>G2334/Overview!$F$19</f>
        <v>5.5062807110663368</v>
      </c>
      <c r="X2334" s="60">
        <f>G2334^3*(1+H2334*Overview!$F$38)</f>
        <v>65.207305616317456</v>
      </c>
      <c r="Y2334" s="61">
        <f>G2334^3*Overview!$F$42*(1+Overview!$F$38*H2334)+I2334*Overview!$F$39/Overview!$F$40</f>
        <v>6.4084721768544304</v>
      </c>
    </row>
    <row r="2335" spans="1:25">
      <c r="A2335" s="34">
        <v>2332</v>
      </c>
      <c r="B2335">
        <v>1</v>
      </c>
      <c r="C2335">
        <v>24</v>
      </c>
      <c r="D2335" s="149">
        <f t="shared" si="218"/>
        <v>178.09744310451387</v>
      </c>
      <c r="E2335" s="125">
        <f>B2335/(B2335+Overview!$F$22)</f>
        <v>0.58823529411764708</v>
      </c>
      <c r="F2335" s="118">
        <f>EXP(Overview!$F$21/Overview!$F$5-Overview!$F$21/('='!C2335+273.15))</f>
        <v>1.2060497570954571</v>
      </c>
      <c r="G2335" s="77">
        <f t="shared" si="219"/>
        <v>3.7295041635935866</v>
      </c>
      <c r="H2335" s="115">
        <f t="shared" si="220"/>
        <v>0.58823529411764708</v>
      </c>
      <c r="I2335" s="80">
        <f>IF((A2335-Overview!$F$43)/365=ROUND((A2335-Overview!$F$43)/365,0),I2334*0.05,I2334+U2334)</f>
        <v>12500.674178269031</v>
      </c>
      <c r="J2335" s="70">
        <f>IF(D2335&lt;Overview!$F$16,1,'='!G2335/Overview!$F$26)</f>
        <v>161.45039669236306</v>
      </c>
      <c r="K2335" s="71">
        <f>IF(D2335&lt;Overview!$F$17,'='!G2335/Overview!$F$26,Overview!$F$33)</f>
        <v>9.1428571428571423</v>
      </c>
      <c r="L2335" s="72">
        <f t="shared" si="221"/>
        <v>9.1428571428571423</v>
      </c>
      <c r="M2335" s="81">
        <f>MIN(1,Overview!$F$44*F2335*(G2335-Overview!$F$25)^2+0.2)</f>
        <v>1</v>
      </c>
      <c r="N2335" s="48">
        <f>L2335*F2335*Overview!$F$8</f>
        <v>0.12482270400293095</v>
      </c>
      <c r="O2335" s="48">
        <f>F2335*Overview!$F$6</f>
        <v>2.3686817229354781E-3</v>
      </c>
      <c r="P2335" s="122">
        <f>N2335*(H2335/G2335-(1+Overview!$F$35/'='!G2335)/(Overview!$F$37*Overview!$F$33))/('='!H2335+Overview!$F$36)</f>
        <v>8.047873155463505E-5</v>
      </c>
      <c r="Q2335" s="128">
        <f>(N2335/G2335-P2335)*H2335*Overview!$F$29*'='!G2335^3</f>
        <v>922.35793798835039</v>
      </c>
      <c r="R2335" s="57">
        <f t="shared" si="216"/>
        <v>0</v>
      </c>
      <c r="S2335" s="58">
        <f t="shared" si="217"/>
        <v>1.00048588137914E-4</v>
      </c>
      <c r="T2335" s="58">
        <f>IF(D2335&lt;Overview!$F$18,(1-Overview!$F$9)*'='!Q2335-'='!D2335*'='!O2335,0)</f>
        <v>0</v>
      </c>
      <c r="U2335" s="54">
        <f>IF(D2335&gt;=Overview!$F$18,(1-Overview!$F$9)*'='!Q2335-Overview!$F$18*'='!O2335,0)</f>
        <v>78.165402783475628</v>
      </c>
      <c r="V2335" s="2"/>
      <c r="W2335" s="112">
        <f>G2335/Overview!$F$19</f>
        <v>5.5064287075056644</v>
      </c>
      <c r="X2335" s="60">
        <f>G2335^3*(1+H2335*Overview!$F$38)</f>
        <v>65.212563634718876</v>
      </c>
      <c r="Y2335" s="61">
        <f>G2335^3*Overview!$F$42*(1+Overview!$F$38*H2335)+I2335*Overview!$F$39/Overview!$F$40</f>
        <v>6.4123418414167519</v>
      </c>
    </row>
    <row r="2336" spans="1:25">
      <c r="A2336" s="34">
        <v>2333</v>
      </c>
      <c r="B2336">
        <v>1</v>
      </c>
      <c r="C2336">
        <v>24</v>
      </c>
      <c r="D2336" s="149">
        <f t="shared" si="218"/>
        <v>178.09744310451387</v>
      </c>
      <c r="E2336" s="125">
        <f>B2336/(B2336+Overview!$F$22)</f>
        <v>0.58823529411764708</v>
      </c>
      <c r="F2336" s="118">
        <f>EXP(Overview!$F$21/Overview!$F$5-Overview!$F$21/('='!C2336+273.15))</f>
        <v>1.2060497570954571</v>
      </c>
      <c r="G2336" s="77">
        <f t="shared" si="219"/>
        <v>3.7296042121817243</v>
      </c>
      <c r="H2336" s="115">
        <f t="shared" si="220"/>
        <v>0.58823529411764708</v>
      </c>
      <c r="I2336" s="80">
        <f>IF((A2336-Overview!$F$43)/365=ROUND((A2336-Overview!$F$43)/365,0),I2335*0.05,I2335+U2335)</f>
        <v>12578.839581052507</v>
      </c>
      <c r="J2336" s="70">
        <f>IF(D2336&lt;Overview!$F$16,1,'='!G2336/Overview!$F$26)</f>
        <v>161.45472780007466</v>
      </c>
      <c r="K2336" s="71">
        <f>IF(D2336&lt;Overview!$F$17,'='!G2336/Overview!$F$26,Overview!$F$33)</f>
        <v>9.1428571428571423</v>
      </c>
      <c r="L2336" s="72">
        <f t="shared" si="221"/>
        <v>9.1428571428571423</v>
      </c>
      <c r="M2336" s="81">
        <f>MIN(1,Overview!$F$44*F2336*(G2336-Overview!$F$25)^2+0.2)</f>
        <v>1</v>
      </c>
      <c r="N2336" s="48">
        <f>L2336*F2336*Overview!$F$8</f>
        <v>0.12482270400293095</v>
      </c>
      <c r="O2336" s="48">
        <f>F2336*Overview!$F$6</f>
        <v>2.3686817229354781E-3</v>
      </c>
      <c r="P2336" s="122">
        <f>N2336*(H2336/G2336-(1+Overview!$F$35/'='!G2336)/(Overview!$F$37*Overview!$F$33))/('='!H2336+Overview!$F$36)</f>
        <v>8.032451175312688E-5</v>
      </c>
      <c r="Q2336" s="128">
        <f>(N2336/G2336-P2336)*H2336*Overview!$F$29*'='!G2336^3</f>
        <v>922.41162647352792</v>
      </c>
      <c r="R2336" s="57">
        <f t="shared" si="216"/>
        <v>0</v>
      </c>
      <c r="S2336" s="58">
        <f t="shared" si="217"/>
        <v>9.9859545791967482E-5</v>
      </c>
      <c r="T2336" s="58">
        <f>IF(D2336&lt;Overview!$F$18,(1-Overview!$F$9)*'='!Q2336-'='!D2336*'='!O2336,0)</f>
        <v>0</v>
      </c>
      <c r="U2336" s="54">
        <f>IF(D2336&gt;=Overview!$F$18,(1-Overview!$F$9)*'='!Q2336-Overview!$F$18*'='!O2336,0)</f>
        <v>78.169977042412754</v>
      </c>
      <c r="V2336" s="2"/>
      <c r="W2336" s="112">
        <f>G2336/Overview!$F$19</f>
        <v>5.5065764243049227</v>
      </c>
      <c r="X2336" s="60">
        <f>G2336^3*(1+H2336*Overview!$F$38)</f>
        <v>65.21781199991301</v>
      </c>
      <c r="Y2336" s="61">
        <f>G2336^3*Overview!$F$42*(1+Overview!$F$38*H2336)+I2336*Overview!$F$39/Overview!$F$40</f>
        <v>6.4162108363324526</v>
      </c>
    </row>
    <row r="2337" spans="1:25">
      <c r="A2337" s="34">
        <v>2334</v>
      </c>
      <c r="B2337">
        <v>1</v>
      </c>
      <c r="C2337">
        <v>24</v>
      </c>
      <c r="D2337" s="149">
        <f t="shared" si="218"/>
        <v>178.09744310451387</v>
      </c>
      <c r="E2337" s="125">
        <f>B2337/(B2337+Overview!$F$22)</f>
        <v>0.58823529411764708</v>
      </c>
      <c r="F2337" s="118">
        <f>EXP(Overview!$F$21/Overview!$F$5-Overview!$F$21/('='!C2337+273.15))</f>
        <v>1.2060497570954571</v>
      </c>
      <c r="G2337" s="77">
        <f t="shared" si="219"/>
        <v>3.7297040717275163</v>
      </c>
      <c r="H2337" s="115">
        <f t="shared" si="220"/>
        <v>0.58823529411764708</v>
      </c>
      <c r="I2337" s="80">
        <f>IF((A2337-Overview!$F$43)/365=ROUND((A2337-Overview!$F$43)/365,0),I2336*0.05,I2336+U2336)</f>
        <v>12657.00955809492</v>
      </c>
      <c r="J2337" s="70">
        <f>IF(D2337&lt;Overview!$F$16,1,'='!G2337/Overview!$F$26)</f>
        <v>161.4590507241349</v>
      </c>
      <c r="K2337" s="71">
        <f>IF(D2337&lt;Overview!$F$17,'='!G2337/Overview!$F$26,Overview!$F$33)</f>
        <v>9.1428571428571423</v>
      </c>
      <c r="L2337" s="72">
        <f t="shared" si="221"/>
        <v>9.1428571428571423</v>
      </c>
      <c r="M2337" s="81">
        <f>MIN(1,Overview!$F$44*F2337*(G2337-Overview!$F$25)^2+0.2)</f>
        <v>1</v>
      </c>
      <c r="N2337" s="48">
        <f>L2337*F2337*Overview!$F$8</f>
        <v>0.12482270400293095</v>
      </c>
      <c r="O2337" s="48">
        <f>F2337*Overview!$F$6</f>
        <v>2.3686817229354781E-3</v>
      </c>
      <c r="P2337" s="122">
        <f>N2337*(H2337/G2337-(1+Overview!$F$35/'='!G2337)/(Overview!$F$37*Overview!$F$33))/('='!H2337+Overview!$F$36)</f>
        <v>8.0170591601161871E-5</v>
      </c>
      <c r="Q2337" s="128">
        <f>(N2337/G2337-P2337)*H2337*Overview!$F$29*'='!G2337^3</f>
        <v>922.46521528731614</v>
      </c>
      <c r="R2337" s="57">
        <f t="shared" si="216"/>
        <v>0</v>
      </c>
      <c r="S2337" s="58">
        <f t="shared" si="217"/>
        <v>9.9670860642552409E-5</v>
      </c>
      <c r="T2337" s="58">
        <f>IF(D2337&lt;Overview!$F$18,(1-Overview!$F$9)*'='!Q2337-'='!D2337*'='!O2337,0)</f>
        <v>0</v>
      </c>
      <c r="U2337" s="54">
        <f>IF(D2337&gt;=Overview!$F$18,(1-Overview!$F$9)*'='!Q2337-Overview!$F$18*'='!O2337,0)</f>
        <v>78.174542809347514</v>
      </c>
      <c r="V2337" s="2"/>
      <c r="W2337" s="112">
        <f>G2337/Overview!$F$19</f>
        <v>5.5067238619924943</v>
      </c>
      <c r="X2337" s="60">
        <f>G2337^3*(1+H2337*Overview!$F$38)</f>
        <v>65.223050729083127</v>
      </c>
      <c r="Y2337" s="61">
        <f>G2337^3*Overview!$F$42*(1+Overview!$F$38*H2337)+I2337*Overview!$F$39/Overview!$F$40</f>
        <v>6.4200791627783333</v>
      </c>
    </row>
    <row r="2338" spans="1:25">
      <c r="A2338" s="34">
        <v>2335</v>
      </c>
      <c r="B2338">
        <v>1</v>
      </c>
      <c r="C2338">
        <v>24</v>
      </c>
      <c r="D2338" s="149">
        <f t="shared" si="218"/>
        <v>178.09744310451387</v>
      </c>
      <c r="E2338" s="125">
        <f>B2338/(B2338+Overview!$F$22)</f>
        <v>0.58823529411764708</v>
      </c>
      <c r="F2338" s="118">
        <f>EXP(Overview!$F$21/Overview!$F$5-Overview!$F$21/('='!C2338+273.15))</f>
        <v>1.2060497570954571</v>
      </c>
      <c r="G2338" s="77">
        <f t="shared" si="219"/>
        <v>3.7298037425881589</v>
      </c>
      <c r="H2338" s="115">
        <f t="shared" si="220"/>
        <v>0.58823529411764708</v>
      </c>
      <c r="I2338" s="80">
        <f>IF((A2338-Overview!$F$43)/365=ROUND((A2338-Overview!$F$43)/365,0),I2337*0.05,I2337+U2337)</f>
        <v>12735.184100904267</v>
      </c>
      <c r="J2338" s="70">
        <f>IF(D2338&lt;Overview!$F$16,1,'='!G2338/Overview!$F$26)</f>
        <v>161.4633654800069</v>
      </c>
      <c r="K2338" s="71">
        <f>IF(D2338&lt;Overview!$F$17,'='!G2338/Overview!$F$26,Overview!$F$33)</f>
        <v>9.1428571428571423</v>
      </c>
      <c r="L2338" s="72">
        <f t="shared" si="221"/>
        <v>9.1428571428571423</v>
      </c>
      <c r="M2338" s="81">
        <f>MIN(1,Overview!$F$44*F2338*(G2338-Overview!$F$25)^2+0.2)</f>
        <v>1</v>
      </c>
      <c r="N2338" s="48">
        <f>L2338*F2338*Overview!$F$8</f>
        <v>0.12482270400293095</v>
      </c>
      <c r="O2338" s="48">
        <f>F2338*Overview!$F$6</f>
        <v>2.3686817229354781E-3</v>
      </c>
      <c r="P2338" s="122">
        <f>N2338*(H2338/G2338-(1+Overview!$F$35/'='!G2338)/(Overview!$F$37*Overview!$F$33))/('='!H2338+Overview!$F$36)</f>
        <v>8.0016970500739357E-5</v>
      </c>
      <c r="Q2338" s="128">
        <f>(N2338/G2338-P2338)*H2338*Overview!$F$29*'='!G2338^3</f>
        <v>922.51870461136798</v>
      </c>
      <c r="R2338" s="57">
        <f t="shared" si="216"/>
        <v>0</v>
      </c>
      <c r="S2338" s="58">
        <f t="shared" si="217"/>
        <v>9.9482532014741324E-5</v>
      </c>
      <c r="T2338" s="58">
        <f>IF(D2338&lt;Overview!$F$18,(1-Overview!$F$9)*'='!Q2338-'='!D2338*'='!O2338,0)</f>
        <v>0</v>
      </c>
      <c r="U2338" s="54">
        <f>IF(D2338&gt;=Overview!$F$18,(1-Overview!$F$9)*'='!Q2338-Overview!$F$18*'='!O2338,0)</f>
        <v>78.179100099756724</v>
      </c>
      <c r="V2338" s="2"/>
      <c r="W2338" s="112">
        <f>G2338/Overview!$F$19</f>
        <v>5.506871021095761</v>
      </c>
      <c r="X2338" s="60">
        <f>G2338^3*(1+H2338*Overview!$F$38)</f>
        <v>65.22827983938393</v>
      </c>
      <c r="Y2338" s="61">
        <f>G2338^3*Overview!$F$42*(1+Overview!$F$38*H2338)+I2338*Overview!$F$39/Overview!$F$40</f>
        <v>6.4239468219293023</v>
      </c>
    </row>
    <row r="2339" spans="1:25">
      <c r="A2339" s="34">
        <v>2336</v>
      </c>
      <c r="B2339">
        <v>1</v>
      </c>
      <c r="C2339">
        <v>24</v>
      </c>
      <c r="D2339" s="149">
        <f t="shared" si="218"/>
        <v>178.09744310451387</v>
      </c>
      <c r="E2339" s="125">
        <f>B2339/(B2339+Overview!$F$22)</f>
        <v>0.58823529411764708</v>
      </c>
      <c r="F2339" s="118">
        <f>EXP(Overview!$F$21/Overview!$F$5-Overview!$F$21/('='!C2339+273.15))</f>
        <v>1.2060497570954571</v>
      </c>
      <c r="G2339" s="77">
        <f t="shared" si="219"/>
        <v>3.7299032251201738</v>
      </c>
      <c r="H2339" s="115">
        <f t="shared" si="220"/>
        <v>0.58823529411764708</v>
      </c>
      <c r="I2339" s="80">
        <f>IF((A2339-Overview!$F$43)/365=ROUND((A2339-Overview!$F$43)/365,0),I2338*0.05,I2338+U2338)</f>
        <v>12813.363201004024</v>
      </c>
      <c r="J2339" s="70">
        <f>IF(D2339&lt;Overview!$F$16,1,'='!G2339/Overview!$F$26)</f>
        <v>161.46767208312443</v>
      </c>
      <c r="K2339" s="71">
        <f>IF(D2339&lt;Overview!$F$17,'='!G2339/Overview!$F$26,Overview!$F$33)</f>
        <v>9.1428571428571423</v>
      </c>
      <c r="L2339" s="72">
        <f t="shared" si="221"/>
        <v>9.1428571428571423</v>
      </c>
      <c r="M2339" s="81">
        <f>MIN(1,Overview!$F$44*F2339*(G2339-Overview!$F$25)^2+0.2)</f>
        <v>1</v>
      </c>
      <c r="N2339" s="48">
        <f>L2339*F2339*Overview!$F$8</f>
        <v>0.12482270400293095</v>
      </c>
      <c r="O2339" s="48">
        <f>F2339*Overview!$F$6</f>
        <v>2.3686817229354781E-3</v>
      </c>
      <c r="P2339" s="122">
        <f>N2339*(H2339/G2339-(1+Overview!$F$35/'='!G2339)/(Overview!$F$37*Overview!$F$33))/('='!H2339+Overview!$F$36)</f>
        <v>7.986364785511617E-5</v>
      </c>
      <c r="Q2339" s="128">
        <f>(N2339/G2339-P2339)*H2339*Overview!$F$29*'='!G2339^3</f>
        <v>922.57209462701758</v>
      </c>
      <c r="R2339" s="57">
        <f t="shared" si="216"/>
        <v>0</v>
      </c>
      <c r="S2339" s="58">
        <f t="shared" si="217"/>
        <v>9.9294559234886564E-5</v>
      </c>
      <c r="T2339" s="58">
        <f>IF(D2339&lt;Overview!$F$18,(1-Overview!$F$9)*'='!Q2339-'='!D2339*'='!O2339,0)</f>
        <v>0</v>
      </c>
      <c r="U2339" s="54">
        <f>IF(D2339&gt;=Overview!$F$18,(1-Overview!$F$9)*'='!Q2339-Overview!$F$18*'='!O2339,0)</f>
        <v>78.183648929090083</v>
      </c>
      <c r="V2339" s="2"/>
      <c r="W2339" s="112">
        <f>G2339/Overview!$F$19</f>
        <v>5.5070179021411096</v>
      </c>
      <c r="X2339" s="60">
        <f>G2339^3*(1+H2339*Overview!$F$38)</f>
        <v>65.233499347941589</v>
      </c>
      <c r="Y2339" s="61">
        <f>G2339^3*Overview!$F$42*(1+Overview!$F$38*H2339)+I2339*Overview!$F$39/Overview!$F$40</f>
        <v>6.4278138149583715</v>
      </c>
    </row>
    <row r="2340" spans="1:25">
      <c r="A2340" s="34">
        <v>2337</v>
      </c>
      <c r="B2340">
        <v>1</v>
      </c>
      <c r="C2340">
        <v>24</v>
      </c>
      <c r="D2340" s="149">
        <f t="shared" si="218"/>
        <v>178.09744310451387</v>
      </c>
      <c r="E2340" s="125">
        <f>B2340/(B2340+Overview!$F$22)</f>
        <v>0.58823529411764708</v>
      </c>
      <c r="F2340" s="118">
        <f>EXP(Overview!$F$21/Overview!$F$5-Overview!$F$21/('='!C2340+273.15))</f>
        <v>1.2060497570954571</v>
      </c>
      <c r="G2340" s="77">
        <f t="shared" si="219"/>
        <v>3.7300025196794087</v>
      </c>
      <c r="H2340" s="115">
        <f t="shared" si="220"/>
        <v>0.58823529411764708</v>
      </c>
      <c r="I2340" s="80">
        <f>IF((A2340-Overview!$F$43)/365=ROUND((A2340-Overview!$F$43)/365,0),I2339*0.05,I2339+U2339)</f>
        <v>12891.546849933115</v>
      </c>
      <c r="J2340" s="70">
        <f>IF(D2340&lt;Overview!$F$16,1,'='!G2340/Overview!$F$26)</f>
        <v>161.47197054889216</v>
      </c>
      <c r="K2340" s="71">
        <f>IF(D2340&lt;Overview!$F$17,'='!G2340/Overview!$F$26,Overview!$F$33)</f>
        <v>9.1428571428571423</v>
      </c>
      <c r="L2340" s="72">
        <f t="shared" si="221"/>
        <v>9.1428571428571423</v>
      </c>
      <c r="M2340" s="81">
        <f>MIN(1,Overview!$F$44*F2340*(G2340-Overview!$F$25)^2+0.2)</f>
        <v>1</v>
      </c>
      <c r="N2340" s="48">
        <f>L2340*F2340*Overview!$F$8</f>
        <v>0.12482270400293095</v>
      </c>
      <c r="O2340" s="48">
        <f>F2340*Overview!$F$6</f>
        <v>2.3686817229354781E-3</v>
      </c>
      <c r="P2340" s="122">
        <f>N2340*(H2340/G2340-(1+Overview!$F$35/'='!G2340)/(Overview!$F$37*Overview!$F$33))/('='!H2340+Overview!$F$36)</f>
        <v>7.9710623068798589E-5</v>
      </c>
      <c r="Q2340" s="128">
        <f>(N2340/G2340-P2340)*H2340*Overview!$F$29*'='!G2340^3</f>
        <v>922.62538551528178</v>
      </c>
      <c r="R2340" s="57">
        <f t="shared" si="216"/>
        <v>0</v>
      </c>
      <c r="S2340" s="58">
        <f t="shared" si="217"/>
        <v>9.9106941630611439E-5</v>
      </c>
      <c r="T2340" s="58">
        <f>IF(D2340&lt;Overview!$F$18,(1-Overview!$F$9)*'='!Q2340-'='!D2340*'='!O2340,0)</f>
        <v>0</v>
      </c>
      <c r="U2340" s="54">
        <f>IF(D2340&gt;=Overview!$F$18,(1-Overview!$F$9)*'='!Q2340-Overview!$F$18*'='!O2340,0)</f>
        <v>78.188189312770191</v>
      </c>
      <c r="V2340" s="2"/>
      <c r="W2340" s="112">
        <f>G2340/Overview!$F$19</f>
        <v>5.5071645056539325</v>
      </c>
      <c r="X2340" s="60">
        <f>G2340^3*(1+H2340*Overview!$F$38)</f>
        <v>65.238709271853921</v>
      </c>
      <c r="Y2340" s="61">
        <f>G2340^3*Overview!$F$42*(1+Overview!$F$38*H2340)+I2340*Overview!$F$39/Overview!$F$40</f>
        <v>6.4316801430366732</v>
      </c>
    </row>
    <row r="2341" spans="1:25">
      <c r="A2341" s="34">
        <v>2338</v>
      </c>
      <c r="B2341">
        <v>1</v>
      </c>
      <c r="C2341">
        <v>24</v>
      </c>
      <c r="D2341" s="149">
        <f t="shared" si="218"/>
        <v>178.09744310451387</v>
      </c>
      <c r="E2341" s="125">
        <f>B2341/(B2341+Overview!$F$22)</f>
        <v>0.58823529411764708</v>
      </c>
      <c r="F2341" s="118">
        <f>EXP(Overview!$F$21/Overview!$F$5-Overview!$F$21/('='!C2341+273.15))</f>
        <v>1.2060497570954571</v>
      </c>
      <c r="G2341" s="77">
        <f t="shared" si="219"/>
        <v>3.7301016266210394</v>
      </c>
      <c r="H2341" s="115">
        <f t="shared" si="220"/>
        <v>0.58823529411764708</v>
      </c>
      <c r="I2341" s="80">
        <f>IF((A2341-Overview!$F$43)/365=ROUND((A2341-Overview!$F$43)/365,0),I2340*0.05,I2340+U2340)</f>
        <v>12969.735039245885</v>
      </c>
      <c r="J2341" s="70">
        <f>IF(D2341&lt;Overview!$F$16,1,'='!G2341/Overview!$F$26)</f>
        <v>161.4762608926857</v>
      </c>
      <c r="K2341" s="71">
        <f>IF(D2341&lt;Overview!$F$17,'='!G2341/Overview!$F$26,Overview!$F$33)</f>
        <v>9.1428571428571423</v>
      </c>
      <c r="L2341" s="72">
        <f t="shared" si="221"/>
        <v>9.1428571428571423</v>
      </c>
      <c r="M2341" s="81">
        <f>MIN(1,Overview!$F$44*F2341*(G2341-Overview!$F$25)^2+0.2)</f>
        <v>1</v>
      </c>
      <c r="N2341" s="48">
        <f>L2341*F2341*Overview!$F$8</f>
        <v>0.12482270400293095</v>
      </c>
      <c r="O2341" s="48">
        <f>F2341*Overview!$F$6</f>
        <v>2.3686817229354781E-3</v>
      </c>
      <c r="P2341" s="122">
        <f>N2341*(H2341/G2341-(1+Overview!$F$35/'='!G2341)/(Overview!$F$37*Overview!$F$33))/('='!H2341+Overview!$F$36)</f>
        <v>7.9557895547541273E-5</v>
      </c>
      <c r="Q2341" s="128">
        <f>(N2341/G2341-P2341)*H2341*Overview!$F$29*'='!G2341^3</f>
        <v>922.67857745686081</v>
      </c>
      <c r="R2341" s="57">
        <f t="shared" si="216"/>
        <v>0</v>
      </c>
      <c r="S2341" s="58">
        <f t="shared" si="217"/>
        <v>9.8919678530810145E-5</v>
      </c>
      <c r="T2341" s="58">
        <f>IF(D2341&lt;Overview!$F$18,(1-Overview!$F$9)*'='!Q2341-'='!D2341*'='!O2341,0)</f>
        <v>0</v>
      </c>
      <c r="U2341" s="54">
        <f>IF(D2341&gt;=Overview!$F$18,(1-Overview!$F$9)*'='!Q2341-Overview!$F$18*'='!O2341,0)</f>
        <v>78.19272126619272</v>
      </c>
      <c r="V2341" s="2"/>
      <c r="W2341" s="112">
        <f>G2341/Overview!$F$19</f>
        <v>5.5073108321586286</v>
      </c>
      <c r="X2341" s="60">
        <f>G2341^3*(1+H2341*Overview!$F$38)</f>
        <v>65.243909628190281</v>
      </c>
      <c r="Y2341" s="61">
        <f>G2341^3*Overview!$F$42*(1+Overview!$F$38*H2341)+I2341*Overview!$F$39/Overview!$F$40</f>
        <v>6.4355458073334466</v>
      </c>
    </row>
    <row r="2342" spans="1:25">
      <c r="A2342" s="34">
        <v>2339</v>
      </c>
      <c r="B2342">
        <v>1</v>
      </c>
      <c r="C2342">
        <v>24</v>
      </c>
      <c r="D2342" s="149">
        <f t="shared" si="218"/>
        <v>178.09744310451387</v>
      </c>
      <c r="E2342" s="125">
        <f>B2342/(B2342+Overview!$F$22)</f>
        <v>0.58823529411764708</v>
      </c>
      <c r="F2342" s="118">
        <f>EXP(Overview!$F$21/Overview!$F$5-Overview!$F$21/('='!C2342+273.15))</f>
        <v>1.2060497570954571</v>
      </c>
      <c r="G2342" s="77">
        <f t="shared" si="219"/>
        <v>3.73020054629957</v>
      </c>
      <c r="H2342" s="115">
        <f t="shared" si="220"/>
        <v>0.58823529411764708</v>
      </c>
      <c r="I2342" s="80">
        <f>IF((A2342-Overview!$F$43)/365=ROUND((A2342-Overview!$F$43)/365,0),I2341*0.05,I2341+U2341)</f>
        <v>13047.927760512077</v>
      </c>
      <c r="J2342" s="70">
        <f>IF(D2342&lt;Overview!$F$16,1,'='!G2342/Overview!$F$26)</f>
        <v>161.48054312985153</v>
      </c>
      <c r="K2342" s="71">
        <f>IF(D2342&lt;Overview!$F$17,'='!G2342/Overview!$F$26,Overview!$F$33)</f>
        <v>9.1428571428571423</v>
      </c>
      <c r="L2342" s="72">
        <f t="shared" si="221"/>
        <v>9.1428571428571423</v>
      </c>
      <c r="M2342" s="81">
        <f>MIN(1,Overview!$F$44*F2342*(G2342-Overview!$F$25)^2+0.2)</f>
        <v>1</v>
      </c>
      <c r="N2342" s="48">
        <f>L2342*F2342*Overview!$F$8</f>
        <v>0.12482270400293095</v>
      </c>
      <c r="O2342" s="48">
        <f>F2342*Overview!$F$6</f>
        <v>2.3686817229354781E-3</v>
      </c>
      <c r="P2342" s="122">
        <f>N2342*(H2342/G2342-(1+Overview!$F$35/'='!G2342)/(Overview!$F$37*Overview!$F$33))/('='!H2342+Overview!$F$36)</f>
        <v>7.9405464698344328E-5</v>
      </c>
      <c r="Q2342" s="128">
        <f>(N2342/G2342-P2342)*H2342*Overview!$F$29*'='!G2342^3</f>
        <v>922.73167063213748</v>
      </c>
      <c r="R2342" s="57">
        <f t="shared" si="216"/>
        <v>0</v>
      </c>
      <c r="S2342" s="58">
        <f t="shared" si="217"/>
        <v>9.8732769265645083E-5</v>
      </c>
      <c r="T2342" s="58">
        <f>IF(D2342&lt;Overview!$F$18,(1-Overview!$F$9)*'='!Q2342-'='!D2342*'='!O2342,0)</f>
        <v>0</v>
      </c>
      <c r="U2342" s="54">
        <f>IF(D2342&gt;=Overview!$F$18,(1-Overview!$F$9)*'='!Q2342-Overview!$F$18*'='!O2342,0)</f>
        <v>78.197244804726296</v>
      </c>
      <c r="V2342" s="2"/>
      <c r="W2342" s="112">
        <f>G2342/Overview!$F$19</f>
        <v>5.5074568821786061</v>
      </c>
      <c r="X2342" s="60">
        <f>G2342^3*(1+H2342*Overview!$F$38)</f>
        <v>65.249100433991686</v>
      </c>
      <c r="Y2342" s="61">
        <f>G2342^3*Overview!$F$42*(1+Overview!$F$38*H2342)+I2342*Overview!$F$39/Overview!$F$40</f>
        <v>6.4394108090160502</v>
      </c>
    </row>
    <row r="2343" spans="1:25">
      <c r="A2343" s="34">
        <v>2340</v>
      </c>
      <c r="B2343">
        <v>1</v>
      </c>
      <c r="C2343">
        <v>24</v>
      </c>
      <c r="D2343" s="149">
        <f t="shared" si="218"/>
        <v>178.09744310451387</v>
      </c>
      <c r="E2343" s="125">
        <f>B2343/(B2343+Overview!$F$22)</f>
        <v>0.58823529411764708</v>
      </c>
      <c r="F2343" s="118">
        <f>EXP(Overview!$F$21/Overview!$F$5-Overview!$F$21/('='!C2343+273.15))</f>
        <v>1.2060497570954571</v>
      </c>
      <c r="G2343" s="77">
        <f t="shared" si="219"/>
        <v>3.7302992790688356</v>
      </c>
      <c r="H2343" s="115">
        <f t="shared" si="220"/>
        <v>0.58823529411764708</v>
      </c>
      <c r="I2343" s="80">
        <f>IF((A2343-Overview!$F$43)/365=ROUND((A2343-Overview!$F$43)/365,0),I2342*0.05,I2342+U2342)</f>
        <v>13126.125005316802</v>
      </c>
      <c r="J2343" s="70">
        <f>IF(D2343&lt;Overview!$F$16,1,'='!G2343/Overview!$F$26)</f>
        <v>161.48481727570717</v>
      </c>
      <c r="K2343" s="71">
        <f>IF(D2343&lt;Overview!$F$17,'='!G2343/Overview!$F$26,Overview!$F$33)</f>
        <v>9.1428571428571423</v>
      </c>
      <c r="L2343" s="72">
        <f t="shared" si="221"/>
        <v>9.1428571428571423</v>
      </c>
      <c r="M2343" s="81">
        <f>MIN(1,Overview!$F$44*F2343*(G2343-Overview!$F$25)^2+0.2)</f>
        <v>1</v>
      </c>
      <c r="N2343" s="48">
        <f>L2343*F2343*Overview!$F$8</f>
        <v>0.12482270400293095</v>
      </c>
      <c r="O2343" s="48">
        <f>F2343*Overview!$F$6</f>
        <v>2.3686817229354781E-3</v>
      </c>
      <c r="P2343" s="122">
        <f>N2343*(H2343/G2343-(1+Overview!$F$35/'='!G2343)/(Overview!$F$37*Overview!$F$33))/('='!H2343+Overview!$F$36)</f>
        <v>7.9253329929448096E-5</v>
      </c>
      <c r="Q2343" s="128">
        <f>(N2343/G2343-P2343)*H2343*Overview!$F$29*'='!G2343^3</f>
        <v>922.7846652211789</v>
      </c>
      <c r="R2343" s="57">
        <f t="shared" si="216"/>
        <v>0</v>
      </c>
      <c r="S2343" s="58">
        <f t="shared" si="217"/>
        <v>9.8546213166541589E-5</v>
      </c>
      <c r="T2343" s="58">
        <f>IF(D2343&lt;Overview!$F$18,(1-Overview!$F$9)*'='!Q2343-'='!D2343*'='!O2343,0)</f>
        <v>0</v>
      </c>
      <c r="U2343" s="54">
        <f>IF(D2343&gt;=Overview!$F$18,(1-Overview!$F$9)*'='!Q2343-Overview!$F$18*'='!O2343,0)</f>
        <v>78.201759943712617</v>
      </c>
      <c r="V2343" s="2"/>
      <c r="W2343" s="112">
        <f>G2343/Overview!$F$19</f>
        <v>5.5076026562362843</v>
      </c>
      <c r="X2343" s="60">
        <f>G2343^3*(1+H2343*Overview!$F$38)</f>
        <v>65.254281706270817</v>
      </c>
      <c r="Y2343" s="61">
        <f>G2343^3*Overview!$F$42*(1+Overview!$F$38*H2343)+I2343*Overview!$F$39/Overview!$F$40</f>
        <v>6.443275149249958</v>
      </c>
    </row>
    <row r="2344" spans="1:25">
      <c r="A2344" s="34">
        <v>2341</v>
      </c>
      <c r="B2344">
        <v>1</v>
      </c>
      <c r="C2344">
        <v>24</v>
      </c>
      <c r="D2344" s="149">
        <f t="shared" si="218"/>
        <v>178.09744310451387</v>
      </c>
      <c r="E2344" s="125">
        <f>B2344/(B2344+Overview!$F$22)</f>
        <v>0.58823529411764708</v>
      </c>
      <c r="F2344" s="118">
        <f>EXP(Overview!$F$21/Overview!$F$5-Overview!$F$21/('='!C2344+273.15))</f>
        <v>1.2060497570954571</v>
      </c>
      <c r="G2344" s="77">
        <f t="shared" si="219"/>
        <v>3.7303978252820023</v>
      </c>
      <c r="H2344" s="115">
        <f t="shared" si="220"/>
        <v>0.58823529411764708</v>
      </c>
      <c r="I2344" s="80">
        <f>IF((A2344-Overview!$F$43)/365=ROUND((A2344-Overview!$F$43)/365,0),I2343*0.05,I2343+U2343)</f>
        <v>13204.326765260515</v>
      </c>
      <c r="J2344" s="70">
        <f>IF(D2344&lt;Overview!$F$16,1,'='!G2344/Overview!$F$26)</f>
        <v>161.48908334554122</v>
      </c>
      <c r="K2344" s="71">
        <f>IF(D2344&lt;Overview!$F$17,'='!G2344/Overview!$F$26,Overview!$F$33)</f>
        <v>9.1428571428571423</v>
      </c>
      <c r="L2344" s="72">
        <f t="shared" si="221"/>
        <v>9.1428571428571423</v>
      </c>
      <c r="M2344" s="81">
        <f>MIN(1,Overview!$F$44*F2344*(G2344-Overview!$F$25)^2+0.2)</f>
        <v>1</v>
      </c>
      <c r="N2344" s="48">
        <f>L2344*F2344*Overview!$F$8</f>
        <v>0.12482270400293095</v>
      </c>
      <c r="O2344" s="48">
        <f>F2344*Overview!$F$6</f>
        <v>2.3686817229354781E-3</v>
      </c>
      <c r="P2344" s="122">
        <f>N2344*(H2344/G2344-(1+Overview!$F$35/'='!G2344)/(Overview!$F$37*Overview!$F$33))/('='!H2344+Overview!$F$36)</f>
        <v>7.9101490650335276E-5</v>
      </c>
      <c r="Q2344" s="128">
        <f>(N2344/G2344-P2344)*H2344*Overview!$F$29*'='!G2344^3</f>
        <v>922.83756140373657</v>
      </c>
      <c r="R2344" s="57">
        <f t="shared" si="216"/>
        <v>0</v>
      </c>
      <c r="S2344" s="58">
        <f t="shared" si="217"/>
        <v>9.8360009566191779E-5</v>
      </c>
      <c r="T2344" s="58">
        <f>IF(D2344&lt;Overview!$F$18,(1-Overview!$F$9)*'='!Q2344-'='!D2344*'='!O2344,0)</f>
        <v>0</v>
      </c>
      <c r="U2344" s="54">
        <f>IF(D2344&gt;=Overview!$F$18,(1-Overview!$F$9)*'='!Q2344-Overview!$F$18*'='!O2344,0)</f>
        <v>78.206266698466536</v>
      </c>
      <c r="V2344" s="2"/>
      <c r="W2344" s="112">
        <f>G2344/Overview!$F$19</f>
        <v>5.507748154853096</v>
      </c>
      <c r="X2344" s="60">
        <f>G2344^3*(1+H2344*Overview!$F$38)</f>
        <v>65.259453462012075</v>
      </c>
      <c r="Y2344" s="61">
        <f>G2344^3*Overview!$F$42*(1+Overview!$F$38*H2344)+I2344*Overview!$F$39/Overview!$F$40</f>
        <v>6.4471388291987708</v>
      </c>
    </row>
    <row r="2345" spans="1:25">
      <c r="A2345" s="34">
        <v>2342</v>
      </c>
      <c r="B2345">
        <v>1</v>
      </c>
      <c r="C2345">
        <v>24</v>
      </c>
      <c r="D2345" s="149">
        <f t="shared" si="218"/>
        <v>178.09744310451387</v>
      </c>
      <c r="E2345" s="125">
        <f>B2345/(B2345+Overview!$F$22)</f>
        <v>0.58823529411764708</v>
      </c>
      <c r="F2345" s="118">
        <f>EXP(Overview!$F$21/Overview!$F$5-Overview!$F$21/('='!C2345+273.15))</f>
        <v>1.2060497570954571</v>
      </c>
      <c r="G2345" s="77">
        <f t="shared" si="219"/>
        <v>3.7304961852915683</v>
      </c>
      <c r="H2345" s="115">
        <f t="shared" si="220"/>
        <v>0.58823529411764708</v>
      </c>
      <c r="I2345" s="80">
        <f>IF((A2345-Overview!$F$43)/365=ROUND((A2345-Overview!$F$43)/365,0),I2344*0.05,I2344+U2344)</f>
        <v>13282.533031958981</v>
      </c>
      <c r="J2345" s="70">
        <f>IF(D2345&lt;Overview!$F$16,1,'='!G2345/Overview!$F$26)</f>
        <v>161.49334135461336</v>
      </c>
      <c r="K2345" s="71">
        <f>IF(D2345&lt;Overview!$F$17,'='!G2345/Overview!$F$26,Overview!$F$33)</f>
        <v>9.1428571428571423</v>
      </c>
      <c r="L2345" s="72">
        <f t="shared" si="221"/>
        <v>9.1428571428571423</v>
      </c>
      <c r="M2345" s="81">
        <f>MIN(1,Overview!$F$44*F2345*(G2345-Overview!$F$25)^2+0.2)</f>
        <v>1</v>
      </c>
      <c r="N2345" s="48">
        <f>L2345*F2345*Overview!$F$8</f>
        <v>0.12482270400293095</v>
      </c>
      <c r="O2345" s="48">
        <f>F2345*Overview!$F$6</f>
        <v>2.3686817229354781E-3</v>
      </c>
      <c r="P2345" s="122">
        <f>N2345*(H2345/G2345-(1+Overview!$F$35/'='!G2345)/(Overview!$F$37*Overview!$F$33))/('='!H2345+Overview!$F$36)</f>
        <v>7.894994627172487E-5</v>
      </c>
      <c r="Q2345" s="128">
        <f>(N2345/G2345-P2345)*H2345*Overview!$F$29*'='!G2345^3</f>
        <v>922.89035935924744</v>
      </c>
      <c r="R2345" s="57">
        <f t="shared" si="216"/>
        <v>0</v>
      </c>
      <c r="S2345" s="58">
        <f t="shared" si="217"/>
        <v>9.8174157798547963E-5</v>
      </c>
      <c r="T2345" s="58">
        <f>IF(D2345&lt;Overview!$F$18,(1-Overview!$F$9)*'='!Q2345-'='!D2345*'='!O2345,0)</f>
        <v>0</v>
      </c>
      <c r="U2345" s="54">
        <f>IF(D2345&gt;=Overview!$F$18,(1-Overview!$F$9)*'='!Q2345-Overview!$F$18*'='!O2345,0)</f>
        <v>78.210765084276062</v>
      </c>
      <c r="V2345" s="2"/>
      <c r="W2345" s="112">
        <f>G2345/Overview!$F$19</f>
        <v>5.5078933785494879</v>
      </c>
      <c r="X2345" s="60">
        <f>G2345^3*(1+H2345*Overview!$F$38)</f>
        <v>65.264615718171612</v>
      </c>
      <c r="Y2345" s="61">
        <f>G2345^3*Overview!$F$42*(1+Overview!$F$38*H2345)+I2345*Overview!$F$39/Overview!$F$40</f>
        <v>6.451001850024209</v>
      </c>
    </row>
    <row r="2346" spans="1:25">
      <c r="A2346" s="34">
        <v>2343</v>
      </c>
      <c r="B2346">
        <v>1</v>
      </c>
      <c r="C2346">
        <v>24</v>
      </c>
      <c r="D2346" s="149">
        <f t="shared" si="218"/>
        <v>178.09744310451387</v>
      </c>
      <c r="E2346" s="125">
        <f>B2346/(B2346+Overview!$F$22)</f>
        <v>0.58823529411764708</v>
      </c>
      <c r="F2346" s="118">
        <f>EXP(Overview!$F$21/Overview!$F$5-Overview!$F$21/('='!C2346+273.15))</f>
        <v>1.2060497570954571</v>
      </c>
      <c r="G2346" s="77">
        <f t="shared" si="219"/>
        <v>3.7305943594493667</v>
      </c>
      <c r="H2346" s="115">
        <f t="shared" si="220"/>
        <v>0.58823529411764708</v>
      </c>
      <c r="I2346" s="80">
        <f>IF((A2346-Overview!$F$43)/365=ROUND((A2346-Overview!$F$43)/365,0),I2345*0.05,I2345+U2345)</f>
        <v>13360.743797043257</v>
      </c>
      <c r="J2346" s="70">
        <f>IF(D2346&lt;Overview!$F$16,1,'='!G2346/Overview!$F$26)</f>
        <v>161.49759131815441</v>
      </c>
      <c r="K2346" s="71">
        <f>IF(D2346&lt;Overview!$F$17,'='!G2346/Overview!$F$26,Overview!$F$33)</f>
        <v>9.1428571428571423</v>
      </c>
      <c r="L2346" s="72">
        <f t="shared" si="221"/>
        <v>9.1428571428571423</v>
      </c>
      <c r="M2346" s="81">
        <f>MIN(1,Overview!$F$44*F2346*(G2346-Overview!$F$25)^2+0.2)</f>
        <v>1</v>
      </c>
      <c r="N2346" s="48">
        <f>L2346*F2346*Overview!$F$8</f>
        <v>0.12482270400293095</v>
      </c>
      <c r="O2346" s="48">
        <f>F2346*Overview!$F$6</f>
        <v>2.3686817229354781E-3</v>
      </c>
      <c r="P2346" s="122">
        <f>N2346*(H2346/G2346-(1+Overview!$F$35/'='!G2346)/(Overview!$F$37*Overview!$F$33))/('='!H2346+Overview!$F$36)</f>
        <v>7.8798696205569107E-5</v>
      </c>
      <c r="Q2346" s="128">
        <f>(N2346/G2346-P2346)*H2346*Overview!$F$29*'='!G2346^3</f>
        <v>922.94305926683217</v>
      </c>
      <c r="R2346" s="57">
        <f t="shared" si="216"/>
        <v>0</v>
      </c>
      <c r="S2346" s="58">
        <f t="shared" si="217"/>
        <v>9.7988657198820115E-5</v>
      </c>
      <c r="T2346" s="58">
        <f>IF(D2346&lt;Overview!$F$18,(1-Overview!$F$9)*'='!Q2346-'='!D2346*'='!O2346,0)</f>
        <v>0</v>
      </c>
      <c r="U2346" s="54">
        <f>IF(D2346&gt;=Overview!$F$18,(1-Overview!$F$9)*'='!Q2346-Overview!$F$18*'='!O2346,0)</f>
        <v>78.215255116402275</v>
      </c>
      <c r="V2346" s="2"/>
      <c r="W2346" s="112">
        <f>G2346/Overview!$F$19</f>
        <v>5.5080383278449236</v>
      </c>
      <c r="X2346" s="60">
        <f>G2346^3*(1+H2346*Overview!$F$38)</f>
        <v>65.269768491677354</v>
      </c>
      <c r="Y2346" s="61">
        <f>G2346^3*Overview!$F$42*(1+Overview!$F$38*H2346)+I2346*Overview!$F$39/Overview!$F$40</f>
        <v>6.4548642128861129</v>
      </c>
    </row>
    <row r="2347" spans="1:25">
      <c r="A2347" s="34">
        <v>2344</v>
      </c>
      <c r="B2347">
        <v>1</v>
      </c>
      <c r="C2347">
        <v>24</v>
      </c>
      <c r="D2347" s="149">
        <f t="shared" si="218"/>
        <v>178.09744310451387</v>
      </c>
      <c r="E2347" s="125">
        <f>B2347/(B2347+Overview!$F$22)</f>
        <v>0.58823529411764708</v>
      </c>
      <c r="F2347" s="118">
        <f>EXP(Overview!$F$21/Overview!$F$5-Overview!$F$21/('='!C2347+273.15))</f>
        <v>1.2060497570954571</v>
      </c>
      <c r="G2347" s="77">
        <f t="shared" si="219"/>
        <v>3.7306923481065657</v>
      </c>
      <c r="H2347" s="115">
        <f t="shared" si="220"/>
        <v>0.58823529411764708</v>
      </c>
      <c r="I2347" s="80">
        <f>IF((A2347-Overview!$F$43)/365=ROUND((A2347-Overview!$F$43)/365,0),I2346*0.05,I2346+U2346)</f>
        <v>13438.959052159658</v>
      </c>
      <c r="J2347" s="70">
        <f>IF(D2347&lt;Overview!$F$16,1,'='!G2347/Overview!$F$26)</f>
        <v>161.50183325136649</v>
      </c>
      <c r="K2347" s="71">
        <f>IF(D2347&lt;Overview!$F$17,'='!G2347/Overview!$F$26,Overview!$F$33)</f>
        <v>9.1428571428571423</v>
      </c>
      <c r="L2347" s="72">
        <f t="shared" si="221"/>
        <v>9.1428571428571423</v>
      </c>
      <c r="M2347" s="81">
        <f>MIN(1,Overview!$F$44*F2347*(G2347-Overview!$F$25)^2+0.2)</f>
        <v>1</v>
      </c>
      <c r="N2347" s="48">
        <f>L2347*F2347*Overview!$F$8</f>
        <v>0.12482270400293095</v>
      </c>
      <c r="O2347" s="48">
        <f>F2347*Overview!$F$6</f>
        <v>2.3686817229354781E-3</v>
      </c>
      <c r="P2347" s="122">
        <f>N2347*(H2347/G2347-(1+Overview!$F$35/'='!G2347)/(Overview!$F$37*Overview!$F$33))/('='!H2347+Overview!$F$36)</f>
        <v>7.8647739865050391E-5</v>
      </c>
      <c r="Q2347" s="128">
        <f>(N2347/G2347-P2347)*H2347*Overview!$F$29*'='!G2347^3</f>
        <v>922.99566130529934</v>
      </c>
      <c r="R2347" s="57">
        <f t="shared" si="216"/>
        <v>0</v>
      </c>
      <c r="S2347" s="58">
        <f t="shared" si="217"/>
        <v>9.7803507103473063E-5</v>
      </c>
      <c r="T2347" s="58">
        <f>IF(D2347&lt;Overview!$F$18,(1-Overview!$F$9)*'='!Q2347-'='!D2347*'='!O2347,0)</f>
        <v>0</v>
      </c>
      <c r="U2347" s="54">
        <f>IF(D2347&gt;=Overview!$F$18,(1-Overview!$F$9)*'='!Q2347-Overview!$F$18*'='!O2347,0)</f>
        <v>78.219736810079681</v>
      </c>
      <c r="V2347" s="2"/>
      <c r="W2347" s="112">
        <f>G2347/Overview!$F$19</f>
        <v>5.5081830032578853</v>
      </c>
      <c r="X2347" s="60">
        <f>G2347^3*(1+H2347*Overview!$F$38)</f>
        <v>65.274911799429091</v>
      </c>
      <c r="Y2347" s="61">
        <f>G2347^3*Overview!$F$42*(1+Overview!$F$38*H2347)+I2347*Overview!$F$39/Overview!$F$40</f>
        <v>6.4587259189424646</v>
      </c>
    </row>
    <row r="2348" spans="1:25">
      <c r="A2348" s="34">
        <v>2345</v>
      </c>
      <c r="B2348">
        <v>1</v>
      </c>
      <c r="C2348">
        <v>24</v>
      </c>
      <c r="D2348" s="149">
        <f t="shared" si="218"/>
        <v>178.09744310451387</v>
      </c>
      <c r="E2348" s="125">
        <f>B2348/(B2348+Overview!$F$22)</f>
        <v>0.58823529411764708</v>
      </c>
      <c r="F2348" s="118">
        <f>EXP(Overview!$F$21/Overview!$F$5-Overview!$F$21/('='!C2348+273.15))</f>
        <v>1.2060497570954571</v>
      </c>
      <c r="G2348" s="77">
        <f t="shared" si="219"/>
        <v>3.730790151613669</v>
      </c>
      <c r="H2348" s="115">
        <f t="shared" si="220"/>
        <v>0.58823529411764708</v>
      </c>
      <c r="I2348" s="80">
        <f>IF((A2348-Overview!$F$43)/365=ROUND((A2348-Overview!$F$43)/365,0),I2347*0.05,I2347+U2347)</f>
        <v>13517.178788969739</v>
      </c>
      <c r="J2348" s="70">
        <f>IF(D2348&lt;Overview!$F$16,1,'='!G2348/Overview!$F$26)</f>
        <v>161.50606716942292</v>
      </c>
      <c r="K2348" s="71">
        <f>IF(D2348&lt;Overview!$F$17,'='!G2348/Overview!$F$26,Overview!$F$33)</f>
        <v>9.1428571428571423</v>
      </c>
      <c r="L2348" s="72">
        <f t="shared" si="221"/>
        <v>9.1428571428571423</v>
      </c>
      <c r="M2348" s="81">
        <f>MIN(1,Overview!$F$44*F2348*(G2348-Overview!$F$25)^2+0.2)</f>
        <v>1</v>
      </c>
      <c r="N2348" s="48">
        <f>L2348*F2348*Overview!$F$8</f>
        <v>0.12482270400293095</v>
      </c>
      <c r="O2348" s="48">
        <f>F2348*Overview!$F$6</f>
        <v>2.3686817229354781E-3</v>
      </c>
      <c r="P2348" s="122">
        <f>N2348*(H2348/G2348-(1+Overview!$F$35/'='!G2348)/(Overview!$F$37*Overview!$F$33))/('='!H2348+Overview!$F$36)</f>
        <v>7.8497076664582334E-5</v>
      </c>
      <c r="Q2348" s="128">
        <f>(N2348/G2348-P2348)*H2348*Overview!$F$29*'='!G2348^3</f>
        <v>923.04816565314297</v>
      </c>
      <c r="R2348" s="57">
        <f t="shared" si="216"/>
        <v>0</v>
      </c>
      <c r="S2348" s="58">
        <f t="shared" si="217"/>
        <v>9.7618706850228969E-5</v>
      </c>
      <c r="T2348" s="58">
        <f>IF(D2348&lt;Overview!$F$18,(1-Overview!$F$9)*'='!Q2348-'='!D2348*'='!O2348,0)</f>
        <v>0</v>
      </c>
      <c r="U2348" s="54">
        <f>IF(D2348&gt;=Overview!$F$18,(1-Overview!$F$9)*'='!Q2348-Overview!$F$18*'='!O2348,0)</f>
        <v>78.224210180515954</v>
      </c>
      <c r="V2348" s="2"/>
      <c r="W2348" s="112">
        <f>G2348/Overview!$F$19</f>
        <v>5.5083274053058746</v>
      </c>
      <c r="X2348" s="60">
        <f>G2348^3*(1+H2348*Overview!$F$38)</f>
        <v>65.280045658298434</v>
      </c>
      <c r="Y2348" s="61">
        <f>G2348^3*Overview!$F$42*(1+Overview!$F$38*H2348)+I2348*Overview!$F$39/Overview!$F$40</f>
        <v>6.4625869693493616</v>
      </c>
    </row>
    <row r="2349" spans="1:25">
      <c r="A2349" s="34">
        <v>2346</v>
      </c>
      <c r="B2349">
        <v>1</v>
      </c>
      <c r="C2349">
        <v>24</v>
      </c>
      <c r="D2349" s="149">
        <f t="shared" si="218"/>
        <v>178.09744310451387</v>
      </c>
      <c r="E2349" s="125">
        <f>B2349/(B2349+Overview!$F$22)</f>
        <v>0.58823529411764708</v>
      </c>
      <c r="F2349" s="118">
        <f>EXP(Overview!$F$21/Overview!$F$5-Overview!$F$21/('='!C2349+273.15))</f>
        <v>1.2060497570954571</v>
      </c>
      <c r="G2349" s="77">
        <f t="shared" si="219"/>
        <v>3.7308877703205194</v>
      </c>
      <c r="H2349" s="115">
        <f t="shared" si="220"/>
        <v>0.58823529411764708</v>
      </c>
      <c r="I2349" s="80">
        <f>IF((A2349-Overview!$F$43)/365=ROUND((A2349-Overview!$F$43)/365,0),I2348*0.05,I2348+U2348)</f>
        <v>13595.402999150256</v>
      </c>
      <c r="J2349" s="70">
        <f>IF(D2349&lt;Overview!$F$16,1,'='!G2349/Overview!$F$26)</f>
        <v>161.51029308746837</v>
      </c>
      <c r="K2349" s="71">
        <f>IF(D2349&lt;Overview!$F$17,'='!G2349/Overview!$F$26,Overview!$F$33)</f>
        <v>9.1428571428571423</v>
      </c>
      <c r="L2349" s="72">
        <f t="shared" si="221"/>
        <v>9.1428571428571423</v>
      </c>
      <c r="M2349" s="81">
        <f>MIN(1,Overview!$F$44*F2349*(G2349-Overview!$F$25)^2+0.2)</f>
        <v>1</v>
      </c>
      <c r="N2349" s="48">
        <f>L2349*F2349*Overview!$F$8</f>
        <v>0.12482270400293095</v>
      </c>
      <c r="O2349" s="48">
        <f>F2349*Overview!$F$6</f>
        <v>2.3686817229354781E-3</v>
      </c>
      <c r="P2349" s="122">
        <f>N2349*(H2349/G2349-(1+Overview!$F$35/'='!G2349)/(Overview!$F$37*Overview!$F$33))/('='!H2349+Overview!$F$36)</f>
        <v>7.8346706019800726E-5</v>
      </c>
      <c r="Q2349" s="128">
        <f>(N2349/G2349-P2349)*H2349*Overview!$F$29*'='!G2349^3</f>
        <v>923.10057248854423</v>
      </c>
      <c r="R2349" s="57">
        <f t="shared" si="216"/>
        <v>0</v>
      </c>
      <c r="S2349" s="58">
        <f t="shared" si="217"/>
        <v>9.7434255778057184E-5</v>
      </c>
      <c r="T2349" s="58">
        <f>IF(D2349&lt;Overview!$F$18,(1-Overview!$F$9)*'='!Q2349-'='!D2349*'='!O2349,0)</f>
        <v>0</v>
      </c>
      <c r="U2349" s="54">
        <f>IF(D2349&gt;=Overview!$F$18,(1-Overview!$F$9)*'='!Q2349-Overview!$F$18*'='!O2349,0)</f>
        <v>78.228675242892152</v>
      </c>
      <c r="V2349" s="2"/>
      <c r="W2349" s="112">
        <f>G2349/Overview!$F$19</f>
        <v>5.5084715345054178</v>
      </c>
      <c r="X2349" s="60">
        <f>G2349^3*(1+H2349*Overview!$F$38)</f>
        <v>65.285170085128996</v>
      </c>
      <c r="Y2349" s="61">
        <f>G2349^3*Overview!$F$42*(1+Overview!$F$38*H2349)+I2349*Overview!$F$39/Overview!$F$40</f>
        <v>6.4664473652610468</v>
      </c>
    </row>
    <row r="2350" spans="1:25">
      <c r="A2350" s="34">
        <v>2347</v>
      </c>
      <c r="B2350">
        <v>1</v>
      </c>
      <c r="C2350">
        <v>24</v>
      </c>
      <c r="D2350" s="149">
        <f t="shared" si="218"/>
        <v>178.09744310451387</v>
      </c>
      <c r="E2350" s="125">
        <f>B2350/(B2350+Overview!$F$22)</f>
        <v>0.58823529411764708</v>
      </c>
      <c r="F2350" s="118">
        <f>EXP(Overview!$F$21/Overview!$F$5-Overview!$F$21/('='!C2350+273.15))</f>
        <v>1.2060497570954571</v>
      </c>
      <c r="G2350" s="77">
        <f t="shared" si="219"/>
        <v>3.7309852045762977</v>
      </c>
      <c r="H2350" s="115">
        <f t="shared" si="220"/>
        <v>0.58823529411764708</v>
      </c>
      <c r="I2350" s="80">
        <f>IF((A2350-Overview!$F$43)/365=ROUND((A2350-Overview!$F$43)/365,0),I2349*0.05,I2349+U2349)</f>
        <v>13673.631674393147</v>
      </c>
      <c r="J2350" s="70">
        <f>IF(D2350&lt;Overview!$F$16,1,'='!G2350/Overview!$F$26)</f>
        <v>161.51451102061895</v>
      </c>
      <c r="K2350" s="71">
        <f>IF(D2350&lt;Overview!$F$17,'='!G2350/Overview!$F$26,Overview!$F$33)</f>
        <v>9.1428571428571423</v>
      </c>
      <c r="L2350" s="72">
        <f t="shared" si="221"/>
        <v>9.1428571428571423</v>
      </c>
      <c r="M2350" s="81">
        <f>MIN(1,Overview!$F$44*F2350*(G2350-Overview!$F$25)^2+0.2)</f>
        <v>1</v>
      </c>
      <c r="N2350" s="48">
        <f>L2350*F2350*Overview!$F$8</f>
        <v>0.12482270400293095</v>
      </c>
      <c r="O2350" s="48">
        <f>F2350*Overview!$F$6</f>
        <v>2.3686817229354781E-3</v>
      </c>
      <c r="P2350" s="122">
        <f>N2350*(H2350/G2350-(1+Overview!$F$35/'='!G2350)/(Overview!$F$37*Overview!$F$33))/('='!H2350+Overview!$F$36)</f>
        <v>7.8196627347567403E-5</v>
      </c>
      <c r="Q2350" s="128">
        <f>(N2350/G2350-P2350)*H2350*Overview!$F$29*'='!G2350^3</f>
        <v>923.1528819893706</v>
      </c>
      <c r="R2350" s="57">
        <f t="shared" si="216"/>
        <v>0</v>
      </c>
      <c r="S2350" s="58">
        <f t="shared" si="217"/>
        <v>9.7250153227180095E-5</v>
      </c>
      <c r="T2350" s="58">
        <f>IF(D2350&lt;Overview!$F$18,(1-Overview!$F$9)*'='!Q2350-'='!D2350*'='!O2350,0)</f>
        <v>0</v>
      </c>
      <c r="U2350" s="54">
        <f>IF(D2350&gt;=Overview!$F$18,(1-Overview!$F$9)*'='!Q2350-Overview!$F$18*'='!O2350,0)</f>
        <v>78.23313201236256</v>
      </c>
      <c r="V2350" s="2"/>
      <c r="W2350" s="112">
        <f>G2350/Overview!$F$19</f>
        <v>5.5086153913720617</v>
      </c>
      <c r="X2350" s="60">
        <f>G2350^3*(1+H2350*Overview!$F$38)</f>
        <v>65.290285096736227</v>
      </c>
      <c r="Y2350" s="61">
        <f>G2350^3*Overview!$F$42*(1+Overview!$F$38*H2350)+I2350*Overview!$F$39/Overview!$F$40</f>
        <v>6.470307107829889</v>
      </c>
    </row>
    <row r="2351" spans="1:25">
      <c r="A2351" s="34">
        <v>2348</v>
      </c>
      <c r="B2351">
        <v>1</v>
      </c>
      <c r="C2351">
        <v>24</v>
      </c>
      <c r="D2351" s="149">
        <f t="shared" si="218"/>
        <v>178.09744310451387</v>
      </c>
      <c r="E2351" s="125">
        <f>B2351/(B2351+Overview!$F$22)</f>
        <v>0.58823529411764708</v>
      </c>
      <c r="F2351" s="118">
        <f>EXP(Overview!$F$21/Overview!$F$5-Overview!$F$21/('='!C2351+273.15))</f>
        <v>1.2060497570954571</v>
      </c>
      <c r="G2351" s="77">
        <f t="shared" si="219"/>
        <v>3.7310824547295249</v>
      </c>
      <c r="H2351" s="115">
        <f t="shared" si="220"/>
        <v>0.58823529411764708</v>
      </c>
      <c r="I2351" s="80">
        <f>IF((A2351-Overview!$F$43)/365=ROUND((A2351-Overview!$F$43)/365,0),I2350*0.05,I2350+U2350)</f>
        <v>13751.864806405511</v>
      </c>
      <c r="J2351" s="70">
        <f>IF(D2351&lt;Overview!$F$16,1,'='!G2351/Overview!$F$26)</f>
        <v>161.51872098396211</v>
      </c>
      <c r="K2351" s="71">
        <f>IF(D2351&lt;Overview!$F$17,'='!G2351/Overview!$F$26,Overview!$F$33)</f>
        <v>9.1428571428571423</v>
      </c>
      <c r="L2351" s="72">
        <f t="shared" si="221"/>
        <v>9.1428571428571423</v>
      </c>
      <c r="M2351" s="81">
        <f>MIN(1,Overview!$F$44*F2351*(G2351-Overview!$F$25)^2+0.2)</f>
        <v>1</v>
      </c>
      <c r="N2351" s="48">
        <f>L2351*F2351*Overview!$F$8</f>
        <v>0.12482270400293095</v>
      </c>
      <c r="O2351" s="48">
        <f>F2351*Overview!$F$6</f>
        <v>2.3686817229354781E-3</v>
      </c>
      <c r="P2351" s="122">
        <f>N2351*(H2351/G2351-(1+Overview!$F$35/'='!G2351)/(Overview!$F$37*Overview!$F$33))/('='!H2351+Overview!$F$36)</f>
        <v>7.8046840065961324E-5</v>
      </c>
      <c r="Q2351" s="128">
        <f>(N2351/G2351-P2351)*H2351*Overview!$F$29*'='!G2351^3</f>
        <v>923.20509433317989</v>
      </c>
      <c r="R2351" s="57">
        <f t="shared" si="216"/>
        <v>0</v>
      </c>
      <c r="S2351" s="58">
        <f t="shared" si="217"/>
        <v>9.706639853906321E-5</v>
      </c>
      <c r="T2351" s="58">
        <f>IF(D2351&lt;Overview!$F$18,(1-Overview!$F$9)*'='!Q2351-'='!D2351*'='!O2351,0)</f>
        <v>0</v>
      </c>
      <c r="U2351" s="54">
        <f>IF(D2351&gt;=Overview!$F$18,(1-Overview!$F$9)*'='!Q2351-Overview!$F$18*'='!O2351,0)</f>
        <v>78.237580504055103</v>
      </c>
      <c r="V2351" s="2"/>
      <c r="W2351" s="112">
        <f>G2351/Overview!$F$19</f>
        <v>5.5087589764203821</v>
      </c>
      <c r="X2351" s="60">
        <f>G2351^3*(1+H2351*Overview!$F$38)</f>
        <v>65.295390709907622</v>
      </c>
      <c r="Y2351" s="61">
        <f>G2351^3*Overview!$F$42*(1+Overview!$F$38*H2351)+I2351*Overview!$F$39/Overview!$F$40</f>
        <v>6.4741661982063974</v>
      </c>
    </row>
    <row r="2352" spans="1:25">
      <c r="A2352" s="34">
        <v>2349</v>
      </c>
      <c r="B2352">
        <v>1</v>
      </c>
      <c r="C2352">
        <v>24</v>
      </c>
      <c r="D2352" s="149">
        <f t="shared" si="218"/>
        <v>178.09744310451387</v>
      </c>
      <c r="E2352" s="125">
        <f>B2352/(B2352+Overview!$F$22)</f>
        <v>0.58823529411764708</v>
      </c>
      <c r="F2352" s="118">
        <f>EXP(Overview!$F$21/Overview!$F$5-Overview!$F$21/('='!C2352+273.15))</f>
        <v>1.2060497570954571</v>
      </c>
      <c r="G2352" s="77">
        <f t="shared" si="219"/>
        <v>3.7311795211280638</v>
      </c>
      <c r="H2352" s="115">
        <f t="shared" si="220"/>
        <v>0.58823529411764708</v>
      </c>
      <c r="I2352" s="80">
        <f>IF((A2352-Overview!$F$43)/365=ROUND((A2352-Overview!$F$43)/365,0),I2351*0.05,I2351+U2351)</f>
        <v>13830.102386909566</v>
      </c>
      <c r="J2352" s="70">
        <f>IF(D2352&lt;Overview!$F$16,1,'='!G2352/Overview!$F$26)</f>
        <v>161.52292299255689</v>
      </c>
      <c r="K2352" s="71">
        <f>IF(D2352&lt;Overview!$F$17,'='!G2352/Overview!$F$26,Overview!$F$33)</f>
        <v>9.1428571428571423</v>
      </c>
      <c r="L2352" s="72">
        <f t="shared" si="221"/>
        <v>9.1428571428571423</v>
      </c>
      <c r="M2352" s="81">
        <f>MIN(1,Overview!$F$44*F2352*(G2352-Overview!$F$25)^2+0.2)</f>
        <v>1</v>
      </c>
      <c r="N2352" s="48">
        <f>L2352*F2352*Overview!$F$8</f>
        <v>0.12482270400293095</v>
      </c>
      <c r="O2352" s="48">
        <f>F2352*Overview!$F$6</f>
        <v>2.3686817229354781E-3</v>
      </c>
      <c r="P2352" s="122">
        <f>N2352*(H2352/G2352-(1+Overview!$F$35/'='!G2352)/(Overview!$F$37*Overview!$F$33))/('='!H2352+Overview!$F$36)</f>
        <v>7.7897343594281516E-5</v>
      </c>
      <c r="Q2352" s="128">
        <f>(N2352/G2352-P2352)*H2352*Overview!$F$29*'='!G2352^3</f>
        <v>923.25720969721544</v>
      </c>
      <c r="R2352" s="57">
        <f t="shared" si="216"/>
        <v>0</v>
      </c>
      <c r="S2352" s="58">
        <f t="shared" si="217"/>
        <v>9.6882991056419844E-5</v>
      </c>
      <c r="T2352" s="58">
        <f>IF(D2352&lt;Overview!$F$18,(1-Overview!$F$9)*'='!Q2352-'='!D2352*'='!O2352,0)</f>
        <v>0</v>
      </c>
      <c r="U2352" s="54">
        <f>IF(D2352&gt;=Overview!$F$18,(1-Overview!$F$9)*'='!Q2352-Overview!$F$18*'='!O2352,0)</f>
        <v>78.24202073307093</v>
      </c>
      <c r="V2352" s="2"/>
      <c r="W2352" s="112">
        <f>G2352/Overview!$F$19</f>
        <v>5.5089022901639799</v>
      </c>
      <c r="X2352" s="60">
        <f>G2352^3*(1+H2352*Overview!$F$38)</f>
        <v>65.300486941402681</v>
      </c>
      <c r="Y2352" s="61">
        <f>G2352^3*Overview!$F$42*(1+Overview!$F$38*H2352)+I2352*Overview!$F$39/Overview!$F$40</f>
        <v>6.478024637539221</v>
      </c>
    </row>
    <row r="2353" spans="1:25">
      <c r="A2353" s="34">
        <v>2350</v>
      </c>
      <c r="B2353">
        <v>1</v>
      </c>
      <c r="C2353">
        <v>24</v>
      </c>
      <c r="D2353" s="149">
        <f t="shared" si="218"/>
        <v>178.09744310451387</v>
      </c>
      <c r="E2353" s="125">
        <f>B2353/(B2353+Overview!$F$22)</f>
        <v>0.58823529411764708</v>
      </c>
      <c r="F2353" s="118">
        <f>EXP(Overview!$F$21/Overview!$F$5-Overview!$F$21/('='!C2353+273.15))</f>
        <v>1.2060497570954571</v>
      </c>
      <c r="G2353" s="77">
        <f t="shared" si="219"/>
        <v>3.7312764041191202</v>
      </c>
      <c r="H2353" s="115">
        <f t="shared" si="220"/>
        <v>0.58823529411764708</v>
      </c>
      <c r="I2353" s="80">
        <f>IF((A2353-Overview!$F$43)/365=ROUND((A2353-Overview!$F$43)/365,0),I2352*0.05,I2352+U2352)</f>
        <v>13908.344407642637</v>
      </c>
      <c r="J2353" s="70">
        <f>IF(D2353&lt;Overview!$F$16,1,'='!G2353/Overview!$F$26)</f>
        <v>161.52711706143378</v>
      </c>
      <c r="K2353" s="71">
        <f>IF(D2353&lt;Overview!$F$17,'='!G2353/Overview!$F$26,Overview!$F$33)</f>
        <v>9.1428571428571423</v>
      </c>
      <c r="L2353" s="72">
        <f t="shared" si="221"/>
        <v>9.1428571428571423</v>
      </c>
      <c r="M2353" s="81">
        <f>MIN(1,Overview!$F$44*F2353*(G2353-Overview!$F$25)^2+0.2)</f>
        <v>1</v>
      </c>
      <c r="N2353" s="48">
        <f>L2353*F2353*Overview!$F$8</f>
        <v>0.12482270400293095</v>
      </c>
      <c r="O2353" s="48">
        <f>F2353*Overview!$F$6</f>
        <v>2.3686817229354781E-3</v>
      </c>
      <c r="P2353" s="122">
        <f>N2353*(H2353/G2353-(1+Overview!$F$35/'='!G2353)/(Overview!$F$37*Overview!$F$33))/('='!H2353+Overview!$F$36)</f>
        <v>7.7748137353038978E-5</v>
      </c>
      <c r="Q2353" s="128">
        <f>(N2353/G2353-P2353)*H2353*Overview!$F$29*'='!G2353^3</f>
        <v>923.30922825841185</v>
      </c>
      <c r="R2353" s="57">
        <f t="shared" si="216"/>
        <v>0</v>
      </c>
      <c r="S2353" s="58">
        <f t="shared" si="217"/>
        <v>9.6699930123202244E-5</v>
      </c>
      <c r="T2353" s="58">
        <f>IF(D2353&lt;Overview!$F$18,(1-Overview!$F$9)*'='!Q2353-'='!D2353*'='!O2353,0)</f>
        <v>0</v>
      </c>
      <c r="U2353" s="54">
        <f>IF(D2353&gt;=Overview!$F$18,(1-Overview!$F$9)*'='!Q2353-Overview!$F$18*'='!O2353,0)</f>
        <v>78.246452714484874</v>
      </c>
      <c r="V2353" s="2"/>
      <c r="W2353" s="112">
        <f>G2353/Overview!$F$19</f>
        <v>5.5090453331154885</v>
      </c>
      <c r="X2353" s="60">
        <f>G2353^3*(1+H2353*Overview!$F$38)</f>
        <v>65.30557380795301</v>
      </c>
      <c r="Y2353" s="61">
        <f>G2353^3*Overview!$F$42*(1+Overview!$F$38*H2353)+I2353*Overview!$F$39/Overview!$F$40</f>
        <v>6.4818824269751509</v>
      </c>
    </row>
    <row r="2354" spans="1:25">
      <c r="A2354" s="34">
        <v>2351</v>
      </c>
      <c r="B2354">
        <v>1</v>
      </c>
      <c r="C2354">
        <v>24</v>
      </c>
      <c r="D2354" s="149">
        <f t="shared" si="218"/>
        <v>178.09744310451387</v>
      </c>
      <c r="E2354" s="125">
        <f>B2354/(B2354+Overview!$F$22)</f>
        <v>0.58823529411764708</v>
      </c>
      <c r="F2354" s="118">
        <f>EXP(Overview!$F$21/Overview!$F$5-Overview!$F$21/('='!C2354+273.15))</f>
        <v>1.2060497570954571</v>
      </c>
      <c r="G2354" s="77">
        <f t="shared" si="219"/>
        <v>3.7313731040492435</v>
      </c>
      <c r="H2354" s="115">
        <f t="shared" si="220"/>
        <v>0.58823529411764708</v>
      </c>
      <c r="I2354" s="80">
        <f>IF((A2354-Overview!$F$43)/365=ROUND((A2354-Overview!$F$43)/365,0),I2353*0.05,I2353+U2353)</f>
        <v>13986.590860357122</v>
      </c>
      <c r="J2354" s="70">
        <f>IF(D2354&lt;Overview!$F$16,1,'='!G2354/Overview!$F$26)</f>
        <v>161.53130320559495</v>
      </c>
      <c r="K2354" s="71">
        <f>IF(D2354&lt;Overview!$F$17,'='!G2354/Overview!$F$26,Overview!$F$33)</f>
        <v>9.1428571428571423</v>
      </c>
      <c r="L2354" s="72">
        <f t="shared" si="221"/>
        <v>9.1428571428571423</v>
      </c>
      <c r="M2354" s="81">
        <f>MIN(1,Overview!$F$44*F2354*(G2354-Overview!$F$25)^2+0.2)</f>
        <v>1</v>
      </c>
      <c r="N2354" s="48">
        <f>L2354*F2354*Overview!$F$8</f>
        <v>0.12482270400293095</v>
      </c>
      <c r="O2354" s="48">
        <f>F2354*Overview!$F$6</f>
        <v>2.3686817229354781E-3</v>
      </c>
      <c r="P2354" s="122">
        <f>N2354*(H2354/G2354-(1+Overview!$F$35/'='!G2354)/(Overview!$F$37*Overview!$F$33))/('='!H2354+Overview!$F$36)</f>
        <v>7.759922076395776E-5</v>
      </c>
      <c r="Q2354" s="128">
        <f>(N2354/G2354-P2354)*H2354*Overview!$F$29*'='!G2354^3</f>
        <v>923.36115019339184</v>
      </c>
      <c r="R2354" s="57">
        <f t="shared" si="216"/>
        <v>0</v>
      </c>
      <c r="S2354" s="58">
        <f t="shared" si="217"/>
        <v>9.6517215084603852E-5</v>
      </c>
      <c r="T2354" s="58">
        <f>IF(D2354&lt;Overview!$F$18,(1-Overview!$F$9)*'='!Q2354-'='!D2354*'='!O2354,0)</f>
        <v>0</v>
      </c>
      <c r="U2354" s="54">
        <f>IF(D2354&gt;=Overview!$F$18,(1-Overview!$F$9)*'='!Q2354-Overview!$F$18*'='!O2354,0)</f>
        <v>78.250876463345165</v>
      </c>
      <c r="V2354" s="2"/>
      <c r="W2354" s="112">
        <f>G2354/Overview!$F$19</f>
        <v>5.5091881057865697</v>
      </c>
      <c r="X2354" s="60">
        <f>G2354^3*(1+H2354*Overview!$F$38)</f>
        <v>65.310651326262274</v>
      </c>
      <c r="Y2354" s="61">
        <f>G2354^3*Overview!$F$42*(1+Overview!$F$38*H2354)+I2354*Overview!$F$39/Overview!$F$40</f>
        <v>6.4857395676591221</v>
      </c>
    </row>
    <row r="2355" spans="1:25">
      <c r="A2355" s="34">
        <v>2352</v>
      </c>
      <c r="B2355">
        <v>1</v>
      </c>
      <c r="C2355">
        <v>24</v>
      </c>
      <c r="D2355" s="149">
        <f t="shared" si="218"/>
        <v>178.09744310451387</v>
      </c>
      <c r="E2355" s="125">
        <f>B2355/(B2355+Overview!$F$22)</f>
        <v>0.58823529411764708</v>
      </c>
      <c r="F2355" s="118">
        <f>EXP(Overview!$F$21/Overview!$F$5-Overview!$F$21/('='!C2355+273.15))</f>
        <v>1.2060497570954571</v>
      </c>
      <c r="G2355" s="77">
        <f t="shared" si="219"/>
        <v>3.7314696212643281</v>
      </c>
      <c r="H2355" s="115">
        <f t="shared" si="220"/>
        <v>0.58823529411764708</v>
      </c>
      <c r="I2355" s="80">
        <f>IF((A2355-Overview!$F$43)/365=ROUND((A2355-Overview!$F$43)/365,0),I2354*0.05,I2354+U2354)</f>
        <v>14064.841736820468</v>
      </c>
      <c r="J2355" s="70">
        <f>IF(D2355&lt;Overview!$F$16,1,'='!G2355/Overview!$F$26)</f>
        <v>161.53548144001422</v>
      </c>
      <c r="K2355" s="71">
        <f>IF(D2355&lt;Overview!$F$17,'='!G2355/Overview!$F$26,Overview!$F$33)</f>
        <v>9.1428571428571423</v>
      </c>
      <c r="L2355" s="72">
        <f t="shared" si="221"/>
        <v>9.1428571428571423</v>
      </c>
      <c r="M2355" s="81">
        <f>MIN(1,Overview!$F$44*F2355*(G2355-Overview!$F$25)^2+0.2)</f>
        <v>1</v>
      </c>
      <c r="N2355" s="48">
        <f>L2355*F2355*Overview!$F$8</f>
        <v>0.12482270400293095</v>
      </c>
      <c r="O2355" s="48">
        <f>F2355*Overview!$F$6</f>
        <v>2.3686817229354781E-3</v>
      </c>
      <c r="P2355" s="122">
        <f>N2355*(H2355/G2355-(1+Overview!$F$35/'='!G2355)/(Overview!$F$37*Overview!$F$33))/('='!H2355+Overview!$F$36)</f>
        <v>7.7450593249969764E-5</v>
      </c>
      <c r="Q2355" s="128">
        <f>(N2355/G2355-P2355)*H2355*Overview!$F$29*'='!G2355^3</f>
        <v>923.4129756784688</v>
      </c>
      <c r="R2355" s="57">
        <f t="shared" si="216"/>
        <v>0</v>
      </c>
      <c r="S2355" s="58">
        <f t="shared" si="217"/>
        <v>9.6334845287054059E-5</v>
      </c>
      <c r="T2355" s="58">
        <f>IF(D2355&lt;Overview!$F$18,(1-Overview!$F$9)*'='!Q2355-'='!D2355*'='!O2355,0)</f>
        <v>0</v>
      </c>
      <c r="U2355" s="54">
        <f>IF(D2355&gt;=Overview!$F$18,(1-Overview!$F$9)*'='!Q2355-Overview!$F$18*'='!O2355,0)</f>
        <v>78.255291994673726</v>
      </c>
      <c r="V2355" s="2"/>
      <c r="W2355" s="112">
        <f>G2355/Overview!$F$19</f>
        <v>5.5093306086879199</v>
      </c>
      <c r="X2355" s="60">
        <f>G2355^3*(1+H2355*Overview!$F$38)</f>
        <v>65.3157195130063</v>
      </c>
      <c r="Y2355" s="61">
        <f>G2355^3*Overview!$F$42*(1+Overview!$F$38*H2355)+I2355*Overview!$F$39/Overview!$F$40</f>
        <v>6.4895960607342191</v>
      </c>
    </row>
    <row r="2356" spans="1:25">
      <c r="A2356" s="34">
        <v>2353</v>
      </c>
      <c r="B2356">
        <v>1</v>
      </c>
      <c r="C2356">
        <v>24</v>
      </c>
      <c r="D2356" s="149">
        <f t="shared" si="218"/>
        <v>178.09744310451387</v>
      </c>
      <c r="E2356" s="125">
        <f>B2356/(B2356+Overview!$F$22)</f>
        <v>0.58823529411764708</v>
      </c>
      <c r="F2356" s="118">
        <f>EXP(Overview!$F$21/Overview!$F$5-Overview!$F$21/('='!C2356+273.15))</f>
        <v>1.2060497570954571</v>
      </c>
      <c r="G2356" s="77">
        <f t="shared" si="219"/>
        <v>3.7315659561096153</v>
      </c>
      <c r="H2356" s="115">
        <f t="shared" si="220"/>
        <v>0.58823529411764708</v>
      </c>
      <c r="I2356" s="80">
        <f>IF((A2356-Overview!$F$43)/365=ROUND((A2356-Overview!$F$43)/365,0),I2355*0.05,I2355+U2355)</f>
        <v>14143.097028815142</v>
      </c>
      <c r="J2356" s="70">
        <f>IF(D2356&lt;Overview!$F$16,1,'='!G2356/Overview!$F$26)</f>
        <v>161.53965177963704</v>
      </c>
      <c r="K2356" s="71">
        <f>IF(D2356&lt;Overview!$F$17,'='!G2356/Overview!$F$26,Overview!$F$33)</f>
        <v>9.1428571428571423</v>
      </c>
      <c r="L2356" s="72">
        <f t="shared" si="221"/>
        <v>9.1428571428571423</v>
      </c>
      <c r="M2356" s="81">
        <f>MIN(1,Overview!$F$44*F2356*(G2356-Overview!$F$25)^2+0.2)</f>
        <v>1</v>
      </c>
      <c r="N2356" s="48">
        <f>L2356*F2356*Overview!$F$8</f>
        <v>0.12482270400293095</v>
      </c>
      <c r="O2356" s="48">
        <f>F2356*Overview!$F$6</f>
        <v>2.3686817229354781E-3</v>
      </c>
      <c r="P2356" s="122">
        <f>N2356*(H2356/G2356-(1+Overview!$F$35/'='!G2356)/(Overview!$F$37*Overview!$F$33))/('='!H2356+Overview!$F$36)</f>
        <v>7.7302254235214925E-5</v>
      </c>
      <c r="Q2356" s="128">
        <f>(N2356/G2356-P2356)*H2356*Overview!$F$29*'='!G2356^3</f>
        <v>923.46470488964621</v>
      </c>
      <c r="R2356" s="57">
        <f t="shared" si="216"/>
        <v>0</v>
      </c>
      <c r="S2356" s="58">
        <f t="shared" si="217"/>
        <v>9.6152820078219441E-5</v>
      </c>
      <c r="T2356" s="58">
        <f>IF(D2356&lt;Overview!$F$18,(1-Overview!$F$9)*'='!Q2356-'='!D2356*'='!O2356,0)</f>
        <v>0</v>
      </c>
      <c r="U2356" s="54">
        <f>IF(D2356&gt;=Overview!$F$18,(1-Overview!$F$9)*'='!Q2356-Overview!$F$18*'='!O2356,0)</f>
        <v>78.259699323466037</v>
      </c>
      <c r="V2356" s="2"/>
      <c r="W2356" s="112">
        <f>G2356/Overview!$F$19</f>
        <v>5.5094728423292709</v>
      </c>
      <c r="X2356" s="60">
        <f>G2356^3*(1+H2356*Overview!$F$38)</f>
        <v>65.320778384833091</v>
      </c>
      <c r="Y2356" s="61">
        <f>G2356^3*Overview!$F$42*(1+Overview!$F$38*H2356)+I2356*Overview!$F$39/Overview!$F$40</f>
        <v>6.4934519073416723</v>
      </c>
    </row>
    <row r="2357" spans="1:25">
      <c r="A2357" s="34">
        <v>2354</v>
      </c>
      <c r="B2357">
        <v>1</v>
      </c>
      <c r="C2357">
        <v>24</v>
      </c>
      <c r="D2357" s="149">
        <f t="shared" si="218"/>
        <v>178.09744310451387</v>
      </c>
      <c r="E2357" s="125">
        <f>B2357/(B2357+Overview!$F$22)</f>
        <v>0.58823529411764708</v>
      </c>
      <c r="F2357" s="118">
        <f>EXP(Overview!$F$21/Overview!$F$5-Overview!$F$21/('='!C2357+273.15))</f>
        <v>1.2060497570954571</v>
      </c>
      <c r="G2357" s="77">
        <f t="shared" si="219"/>
        <v>3.7316621089296933</v>
      </c>
      <c r="H2357" s="115">
        <f t="shared" si="220"/>
        <v>0.58823529411764708</v>
      </c>
      <c r="I2357" s="80">
        <f>IF((A2357-Overview!$F$43)/365=ROUND((A2357-Overview!$F$43)/365,0),I2356*0.05,I2356+U2356)</f>
        <v>14221.356728138608</v>
      </c>
      <c r="J2357" s="70">
        <f>IF(D2357&lt;Overview!$F$16,1,'='!G2357/Overview!$F$26)</f>
        <v>161.54381423938068</v>
      </c>
      <c r="K2357" s="71">
        <f>IF(D2357&lt;Overview!$F$17,'='!G2357/Overview!$F$26,Overview!$F$33)</f>
        <v>9.1428571428571423</v>
      </c>
      <c r="L2357" s="72">
        <f t="shared" si="221"/>
        <v>9.1428571428571423</v>
      </c>
      <c r="M2357" s="81">
        <f>MIN(1,Overview!$F$44*F2357*(G2357-Overview!$F$25)^2+0.2)</f>
        <v>1</v>
      </c>
      <c r="N2357" s="48">
        <f>L2357*F2357*Overview!$F$8</f>
        <v>0.12482270400293095</v>
      </c>
      <c r="O2357" s="48">
        <f>F2357*Overview!$F$6</f>
        <v>2.3686817229354781E-3</v>
      </c>
      <c r="P2357" s="122">
        <f>N2357*(H2357/G2357-(1+Overview!$F$35/'='!G2357)/(Overview!$F$37*Overview!$F$33))/('='!H2357+Overview!$F$36)</f>
        <v>7.7154203145033984E-5</v>
      </c>
      <c r="Q2357" s="128">
        <f>(N2357/G2357-P2357)*H2357*Overview!$F$29*'='!G2357^3</f>
        <v>923.51633800261823</v>
      </c>
      <c r="R2357" s="57">
        <f t="shared" si="216"/>
        <v>0</v>
      </c>
      <c r="S2357" s="58">
        <f t="shared" si="217"/>
        <v>9.5971138806995825E-5</v>
      </c>
      <c r="T2357" s="58">
        <f>IF(D2357&lt;Overview!$F$18,(1-Overview!$F$9)*'='!Q2357-'='!D2357*'='!O2357,0)</f>
        <v>0</v>
      </c>
      <c r="U2357" s="54">
        <f>IF(D2357&gt;=Overview!$F$18,(1-Overview!$F$9)*'='!Q2357-Overview!$F$18*'='!O2357,0)</f>
        <v>78.264098464691259</v>
      </c>
      <c r="V2357" s="2"/>
      <c r="W2357" s="112">
        <f>G2357/Overview!$F$19</f>
        <v>5.5096148072193909</v>
      </c>
      <c r="X2357" s="60">
        <f>G2357^3*(1+H2357*Overview!$F$38)</f>
        <v>65.325827958362865</v>
      </c>
      <c r="Y2357" s="61">
        <f>G2357^3*Overview!$F$42*(1+Overview!$F$38*H2357)+I2357*Overview!$F$39/Overview!$F$40</f>
        <v>6.4973071086208627</v>
      </c>
    </row>
    <row r="2358" spans="1:25">
      <c r="A2358" s="34">
        <v>2355</v>
      </c>
      <c r="B2358">
        <v>1</v>
      </c>
      <c r="C2358">
        <v>24</v>
      </c>
      <c r="D2358" s="149">
        <f t="shared" si="218"/>
        <v>178.09744310451387</v>
      </c>
      <c r="E2358" s="125">
        <f>B2358/(B2358+Overview!$F$22)</f>
        <v>0.58823529411764708</v>
      </c>
      <c r="F2358" s="118">
        <f>EXP(Overview!$F$21/Overview!$F$5-Overview!$F$21/('='!C2358+273.15))</f>
        <v>1.2060497570954571</v>
      </c>
      <c r="G2358" s="77">
        <f t="shared" si="219"/>
        <v>3.7317580800685004</v>
      </c>
      <c r="H2358" s="115">
        <f t="shared" si="220"/>
        <v>0.58823529411764708</v>
      </c>
      <c r="I2358" s="80">
        <f>IF((A2358-Overview!$F$43)/365=ROUND((A2358-Overview!$F$43)/365,0),I2357*0.05,I2357+U2357)</f>
        <v>14299.620826603299</v>
      </c>
      <c r="J2358" s="70">
        <f>IF(D2358&lt;Overview!$F$16,1,'='!G2358/Overview!$F$26)</f>
        <v>161.54796883413422</v>
      </c>
      <c r="K2358" s="71">
        <f>IF(D2358&lt;Overview!$F$17,'='!G2358/Overview!$F$26,Overview!$F$33)</f>
        <v>9.1428571428571423</v>
      </c>
      <c r="L2358" s="72">
        <f t="shared" si="221"/>
        <v>9.1428571428571423</v>
      </c>
      <c r="M2358" s="81">
        <f>MIN(1,Overview!$F$44*F2358*(G2358-Overview!$F$25)^2+0.2)</f>
        <v>1</v>
      </c>
      <c r="N2358" s="48">
        <f>L2358*F2358*Overview!$F$8</f>
        <v>0.12482270400293095</v>
      </c>
      <c r="O2358" s="48">
        <f>F2358*Overview!$F$6</f>
        <v>2.3686817229354781E-3</v>
      </c>
      <c r="P2358" s="122">
        <f>N2358*(H2358/G2358-(1+Overview!$F$35/'='!G2358)/(Overview!$F$37*Overview!$F$33))/('='!H2358+Overview!$F$36)</f>
        <v>7.7006439405971638E-5</v>
      </c>
      <c r="Q2358" s="128">
        <f>(N2358/G2358-P2358)*H2358*Overview!$F$29*'='!G2358^3</f>
        <v>923.56787519276975</v>
      </c>
      <c r="R2358" s="57">
        <f t="shared" si="216"/>
        <v>0</v>
      </c>
      <c r="S2358" s="58">
        <f t="shared" si="217"/>
        <v>9.5789800823513338E-5</v>
      </c>
      <c r="T2358" s="58">
        <f>IF(D2358&lt;Overview!$F$18,(1-Overview!$F$9)*'='!Q2358-'='!D2358*'='!O2358,0)</f>
        <v>0</v>
      </c>
      <c r="U2358" s="54">
        <f>IF(D2358&gt;=Overview!$F$18,(1-Overview!$F$9)*'='!Q2358-Overview!$F$18*'='!O2358,0)</f>
        <v>78.26848943329216</v>
      </c>
      <c r="V2358" s="2"/>
      <c r="W2358" s="112">
        <f>G2358/Overview!$F$19</f>
        <v>5.5097565038660861</v>
      </c>
      <c r="X2358" s="60">
        <f>G2358^3*(1+H2358*Overview!$F$38)</f>
        <v>65.330868250188132</v>
      </c>
      <c r="Y2358" s="61">
        <f>G2358^3*Overview!$F$42*(1+Overview!$F$38*H2358)+I2358*Overview!$F$39/Overview!$F$40</f>
        <v>6.5011616657093301</v>
      </c>
    </row>
    <row r="2359" spans="1:25">
      <c r="A2359" s="34">
        <v>2356</v>
      </c>
      <c r="B2359">
        <v>1</v>
      </c>
      <c r="C2359">
        <v>24</v>
      </c>
      <c r="D2359" s="149">
        <f t="shared" si="218"/>
        <v>178.09744310451387</v>
      </c>
      <c r="E2359" s="125">
        <f>B2359/(B2359+Overview!$F$22)</f>
        <v>0.58823529411764708</v>
      </c>
      <c r="F2359" s="118">
        <f>EXP(Overview!$F$21/Overview!$F$5-Overview!$F$21/('='!C2359+273.15))</f>
        <v>1.2060497570954571</v>
      </c>
      <c r="G2359" s="77">
        <f t="shared" si="219"/>
        <v>3.7318538698693238</v>
      </c>
      <c r="H2359" s="115">
        <f t="shared" si="220"/>
        <v>0.58823529411764708</v>
      </c>
      <c r="I2359" s="80">
        <f>IF((A2359-Overview!$F$43)/365=ROUND((A2359-Overview!$F$43)/365,0),I2358*0.05,I2358+U2358)</f>
        <v>14377.889316036591</v>
      </c>
      <c r="J2359" s="70">
        <f>IF(D2359&lt;Overview!$F$16,1,'='!G2359/Overview!$F$26)</f>
        <v>161.55211557875862</v>
      </c>
      <c r="K2359" s="71">
        <f>IF(D2359&lt;Overview!$F$17,'='!G2359/Overview!$F$26,Overview!$F$33)</f>
        <v>9.1428571428571423</v>
      </c>
      <c r="L2359" s="72">
        <f t="shared" si="221"/>
        <v>9.1428571428571423</v>
      </c>
      <c r="M2359" s="81">
        <f>MIN(1,Overview!$F$44*F2359*(G2359-Overview!$F$25)^2+0.2)</f>
        <v>1</v>
      </c>
      <c r="N2359" s="48">
        <f>L2359*F2359*Overview!$F$8</f>
        <v>0.12482270400293095</v>
      </c>
      <c r="O2359" s="48">
        <f>F2359*Overview!$F$6</f>
        <v>2.3686817229354781E-3</v>
      </c>
      <c r="P2359" s="122">
        <f>N2359*(H2359/G2359-(1+Overview!$F$35/'='!G2359)/(Overview!$F$37*Overview!$F$33))/('='!H2359+Overview!$F$36)</f>
        <v>7.685896244576729E-5</v>
      </c>
      <c r="Q2359" s="128">
        <f>(N2359/G2359-P2359)*H2359*Overview!$F$29*'='!G2359^3</f>
        <v>923.61931663517987</v>
      </c>
      <c r="R2359" s="57">
        <f t="shared" si="216"/>
        <v>0</v>
      </c>
      <c r="S2359" s="58">
        <f t="shared" si="217"/>
        <v>9.56088054791259E-5</v>
      </c>
      <c r="T2359" s="58">
        <f>IF(D2359&lt;Overview!$F$18,(1-Overview!$F$9)*'='!Q2359-'='!D2359*'='!O2359,0)</f>
        <v>0</v>
      </c>
      <c r="U2359" s="54">
        <f>IF(D2359&gt;=Overview!$F$18,(1-Overview!$F$9)*'='!Q2359-Overview!$F$18*'='!O2359,0)</f>
        <v>78.272872244185507</v>
      </c>
      <c r="V2359" s="2"/>
      <c r="W2359" s="112">
        <f>G2359/Overview!$F$19</f>
        <v>5.5098979327762052</v>
      </c>
      <c r="X2359" s="60">
        <f>G2359^3*(1+H2359*Overview!$F$38)</f>
        <v>65.335899276873647</v>
      </c>
      <c r="Y2359" s="61">
        <f>G2359^3*Overview!$F$42*(1+Overview!$F$38*H2359)+I2359*Overview!$F$39/Overview!$F$40</f>
        <v>6.5050155797427633</v>
      </c>
    </row>
    <row r="2360" spans="1:25">
      <c r="A2360" s="34">
        <v>2357</v>
      </c>
      <c r="B2360">
        <v>1</v>
      </c>
      <c r="C2360">
        <v>24</v>
      </c>
      <c r="D2360" s="149">
        <f t="shared" si="218"/>
        <v>178.09744310451387</v>
      </c>
      <c r="E2360" s="125">
        <f>B2360/(B2360+Overview!$F$22)</f>
        <v>0.58823529411764708</v>
      </c>
      <c r="F2360" s="118">
        <f>EXP(Overview!$F$21/Overview!$F$5-Overview!$F$21/('='!C2360+273.15))</f>
        <v>1.2060497570954571</v>
      </c>
      <c r="G2360" s="77">
        <f t="shared" si="219"/>
        <v>3.7319494786748031</v>
      </c>
      <c r="H2360" s="115">
        <f t="shared" si="220"/>
        <v>0.58823529411764708</v>
      </c>
      <c r="I2360" s="80">
        <f>IF((A2360-Overview!$F$43)/365=ROUND((A2360-Overview!$F$43)/365,0),I2359*0.05,I2359+U2359)</f>
        <v>14456.162188280778</v>
      </c>
      <c r="J2360" s="70">
        <f>IF(D2360&lt;Overview!$F$16,1,'='!G2360/Overview!$F$26)</f>
        <v>161.55625448808672</v>
      </c>
      <c r="K2360" s="71">
        <f>IF(D2360&lt;Overview!$F$17,'='!G2360/Overview!$F$26,Overview!$F$33)</f>
        <v>9.1428571428571423</v>
      </c>
      <c r="L2360" s="72">
        <f t="shared" si="221"/>
        <v>9.1428571428571423</v>
      </c>
      <c r="M2360" s="81">
        <f>MIN(1,Overview!$F$44*F2360*(G2360-Overview!$F$25)^2+0.2)</f>
        <v>1</v>
      </c>
      <c r="N2360" s="48">
        <f>L2360*F2360*Overview!$F$8</f>
        <v>0.12482270400293095</v>
      </c>
      <c r="O2360" s="48">
        <f>F2360*Overview!$F$6</f>
        <v>2.3686817229354781E-3</v>
      </c>
      <c r="P2360" s="122">
        <f>N2360*(H2360/G2360-(1+Overview!$F$35/'='!G2360)/(Overview!$F$37*Overview!$F$33))/('='!H2360+Overview!$F$36)</f>
        <v>7.6711771693359257E-5</v>
      </c>
      <c r="Q2360" s="128">
        <f>(N2360/G2360-P2360)*H2360*Overview!$F$29*'='!G2360^3</f>
        <v>923.67066250461755</v>
      </c>
      <c r="R2360" s="57">
        <f t="shared" si="216"/>
        <v>0</v>
      </c>
      <c r="S2360" s="58">
        <f t="shared" si="217"/>
        <v>9.5428152126417524E-5</v>
      </c>
      <c r="T2360" s="58">
        <f>IF(D2360&lt;Overview!$F$18,(1-Overview!$F$9)*'='!Q2360-'='!D2360*'='!O2360,0)</f>
        <v>0</v>
      </c>
      <c r="U2360" s="54">
        <f>IF(D2360&gt;=Overview!$F$18,(1-Overview!$F$9)*'='!Q2360-Overview!$F$18*'='!O2360,0)</f>
        <v>78.277246912261589</v>
      </c>
      <c r="V2360" s="2"/>
      <c r="W2360" s="112">
        <f>G2360/Overview!$F$19</f>
        <v>5.510039094455637</v>
      </c>
      <c r="X2360" s="60">
        <f>G2360^3*(1+H2360*Overview!$F$38)</f>
        <v>65.340921054956553</v>
      </c>
      <c r="Y2360" s="61">
        <f>G2360^3*Overview!$F$42*(1+Overview!$F$38*H2360)+I2360*Overview!$F$39/Overview!$F$40</f>
        <v>6.5088688518550182</v>
      </c>
    </row>
    <row r="2361" spans="1:25">
      <c r="A2361" s="34">
        <v>2358</v>
      </c>
      <c r="B2361">
        <v>1</v>
      </c>
      <c r="C2361">
        <v>24</v>
      </c>
      <c r="D2361" s="149">
        <f t="shared" si="218"/>
        <v>178.09744310451387</v>
      </c>
      <c r="E2361" s="125">
        <f>B2361/(B2361+Overview!$F$22)</f>
        <v>0.58823529411764708</v>
      </c>
      <c r="F2361" s="118">
        <f>EXP(Overview!$F$21/Overview!$F$5-Overview!$F$21/('='!C2361+273.15))</f>
        <v>1.2060497570954571</v>
      </c>
      <c r="G2361" s="77">
        <f t="shared" si="219"/>
        <v>3.7320449068269297</v>
      </c>
      <c r="H2361" s="115">
        <f t="shared" si="220"/>
        <v>0.58823529411764708</v>
      </c>
      <c r="I2361" s="80">
        <f>IF((A2361-Overview!$F$43)/365=ROUND((A2361-Overview!$F$43)/365,0),I2360*0.05,I2360+U2360)</f>
        <v>14534.439435193039</v>
      </c>
      <c r="J2361" s="70">
        <f>IF(D2361&lt;Overview!$F$16,1,'='!G2361/Overview!$F$26)</f>
        <v>161.56038557692338</v>
      </c>
      <c r="K2361" s="71">
        <f>IF(D2361&lt;Overview!$F$17,'='!G2361/Overview!$F$26,Overview!$F$33)</f>
        <v>9.1428571428571423</v>
      </c>
      <c r="L2361" s="72">
        <f t="shared" si="221"/>
        <v>9.1428571428571423</v>
      </c>
      <c r="M2361" s="81">
        <f>MIN(1,Overview!$F$44*F2361*(G2361-Overview!$F$25)^2+0.2)</f>
        <v>1</v>
      </c>
      <c r="N2361" s="48">
        <f>L2361*F2361*Overview!$F$8</f>
        <v>0.12482270400293095</v>
      </c>
      <c r="O2361" s="48">
        <f>F2361*Overview!$F$6</f>
        <v>2.3686817229354781E-3</v>
      </c>
      <c r="P2361" s="122">
        <f>N2361*(H2361/G2361-(1+Overview!$F$35/'='!G2361)/(Overview!$F$37*Overview!$F$33))/('='!H2361+Overview!$F$36)</f>
        <v>7.6564866578873514E-5</v>
      </c>
      <c r="Q2361" s="128">
        <f>(N2361/G2361-P2361)*H2361*Overview!$F$29*'='!G2361^3</f>
        <v>923.72191297554662</v>
      </c>
      <c r="R2361" s="57">
        <f t="shared" si="216"/>
        <v>0</v>
      </c>
      <c r="S2361" s="58">
        <f t="shared" si="217"/>
        <v>9.5247840119189444E-5</v>
      </c>
      <c r="T2361" s="58">
        <f>IF(D2361&lt;Overview!$F$18,(1-Overview!$F$9)*'='!Q2361-'='!D2361*'='!O2361,0)</f>
        <v>0</v>
      </c>
      <c r="U2361" s="54">
        <f>IF(D2361&gt;=Overview!$F$18,(1-Overview!$F$9)*'='!Q2361-Overview!$F$18*'='!O2361,0)</f>
        <v>78.281613452384747</v>
      </c>
      <c r="V2361" s="2"/>
      <c r="W2361" s="112">
        <f>G2361/Overview!$F$19</f>
        <v>5.5101799894093162</v>
      </c>
      <c r="X2361" s="60">
        <f>G2361^3*(1+H2361*Overview!$F$38)</f>
        <v>65.345933600946353</v>
      </c>
      <c r="Y2361" s="61">
        <f>G2361^3*Overview!$F$42*(1+Overview!$F$38*H2361)+I2361*Overview!$F$39/Overview!$F$40</f>
        <v>6.5127214831781046</v>
      </c>
    </row>
    <row r="2362" spans="1:25">
      <c r="A2362" s="34">
        <v>2359</v>
      </c>
      <c r="B2362">
        <v>1</v>
      </c>
      <c r="C2362">
        <v>24</v>
      </c>
      <c r="D2362" s="149">
        <f t="shared" si="218"/>
        <v>178.09744310451387</v>
      </c>
      <c r="E2362" s="125">
        <f>B2362/(B2362+Overview!$F$22)</f>
        <v>0.58823529411764708</v>
      </c>
      <c r="F2362" s="118">
        <f>EXP(Overview!$F$21/Overview!$F$5-Overview!$F$21/('='!C2362+273.15))</f>
        <v>1.2060497570954571</v>
      </c>
      <c r="G2362" s="77">
        <f t="shared" si="219"/>
        <v>3.7321401546670487</v>
      </c>
      <c r="H2362" s="115">
        <f t="shared" si="220"/>
        <v>0.58823529411764708</v>
      </c>
      <c r="I2362" s="80">
        <f>IF((A2362-Overview!$F$43)/365=ROUND((A2362-Overview!$F$43)/365,0),I2361*0.05,I2361+U2361)</f>
        <v>14612.721048645424</v>
      </c>
      <c r="J2362" s="70">
        <f>IF(D2362&lt;Overview!$F$16,1,'='!G2362/Overview!$F$26)</f>
        <v>161.56450886004541</v>
      </c>
      <c r="K2362" s="71">
        <f>IF(D2362&lt;Overview!$F$17,'='!G2362/Overview!$F$26,Overview!$F$33)</f>
        <v>9.1428571428571423</v>
      </c>
      <c r="L2362" s="72">
        <f t="shared" si="221"/>
        <v>9.1428571428571423</v>
      </c>
      <c r="M2362" s="81">
        <f>MIN(1,Overview!$F$44*F2362*(G2362-Overview!$F$25)^2+0.2)</f>
        <v>1</v>
      </c>
      <c r="N2362" s="48">
        <f>L2362*F2362*Overview!$F$8</f>
        <v>0.12482270400293095</v>
      </c>
      <c r="O2362" s="48">
        <f>F2362*Overview!$F$6</f>
        <v>2.3686817229354781E-3</v>
      </c>
      <c r="P2362" s="122">
        <f>N2362*(H2362/G2362-(1+Overview!$F$35/'='!G2362)/(Overview!$F$37*Overview!$F$33))/('='!H2362+Overview!$F$36)</f>
        <v>7.6418246533632876E-5</v>
      </c>
      <c r="Q2362" s="128">
        <f>(N2362/G2362-P2362)*H2362*Overview!$F$29*'='!G2362^3</f>
        <v>923.77306822212188</v>
      </c>
      <c r="R2362" s="57">
        <f t="shared" si="216"/>
        <v>0</v>
      </c>
      <c r="S2362" s="58">
        <f t="shared" si="217"/>
        <v>9.5067868812472422E-5</v>
      </c>
      <c r="T2362" s="58">
        <f>IF(D2362&lt;Overview!$F$18,(1-Overview!$F$9)*'='!Q2362-'='!D2362*'='!O2362,0)</f>
        <v>0</v>
      </c>
      <c r="U2362" s="54">
        <f>IF(D2362&gt;=Overview!$F$18,(1-Overview!$F$9)*'='!Q2362-Overview!$F$18*'='!O2362,0)</f>
        <v>78.28597187939296</v>
      </c>
      <c r="V2362" s="2"/>
      <c r="W2362" s="112">
        <f>G2362/Overview!$F$19</f>
        <v>5.5103206181412201</v>
      </c>
      <c r="X2362" s="60">
        <f>G2362^3*(1+H2362*Overview!$F$38)</f>
        <v>65.35093693132491</v>
      </c>
      <c r="Y2362" s="61">
        <f>G2362^3*Overview!$F$42*(1+Overview!$F$38*H2362)+I2362*Overview!$F$39/Overview!$F$40</f>
        <v>6.5165734748421977</v>
      </c>
    </row>
    <row r="2363" spans="1:25">
      <c r="A2363" s="34">
        <v>2360</v>
      </c>
      <c r="B2363">
        <v>1</v>
      </c>
      <c r="C2363">
        <v>24</v>
      </c>
      <c r="D2363" s="149">
        <f t="shared" si="218"/>
        <v>178.09744310451387</v>
      </c>
      <c r="E2363" s="125">
        <f>B2363/(B2363+Overview!$F$22)</f>
        <v>0.58823529411764708</v>
      </c>
      <c r="F2363" s="118">
        <f>EXP(Overview!$F$21/Overview!$F$5-Overview!$F$21/('='!C2363+273.15))</f>
        <v>1.2060497570954571</v>
      </c>
      <c r="G2363" s="77">
        <f t="shared" si="219"/>
        <v>3.732235222535861</v>
      </c>
      <c r="H2363" s="115">
        <f t="shared" si="220"/>
        <v>0.58823529411764708</v>
      </c>
      <c r="I2363" s="80">
        <f>IF((A2363-Overview!$F$43)/365=ROUND((A2363-Overview!$F$43)/365,0),I2362*0.05,I2362+U2362)</f>
        <v>14691.007020524818</v>
      </c>
      <c r="J2363" s="70">
        <f>IF(D2363&lt;Overview!$F$16,1,'='!G2363/Overview!$F$26)</f>
        <v>161.56862435220179</v>
      </c>
      <c r="K2363" s="71">
        <f>IF(D2363&lt;Overview!$F$17,'='!G2363/Overview!$F$26,Overview!$F$33)</f>
        <v>9.1428571428571423</v>
      </c>
      <c r="L2363" s="72">
        <f t="shared" si="221"/>
        <v>9.1428571428571423</v>
      </c>
      <c r="M2363" s="81">
        <f>MIN(1,Overview!$F$44*F2363*(G2363-Overview!$F$25)^2+0.2)</f>
        <v>1</v>
      </c>
      <c r="N2363" s="48">
        <f>L2363*F2363*Overview!$F$8</f>
        <v>0.12482270400293095</v>
      </c>
      <c r="O2363" s="48">
        <f>F2363*Overview!$F$6</f>
        <v>2.3686817229354781E-3</v>
      </c>
      <c r="P2363" s="122">
        <f>N2363*(H2363/G2363-(1+Overview!$F$35/'='!G2363)/(Overview!$F$37*Overview!$F$33))/('='!H2363+Overview!$F$36)</f>
        <v>7.6271910990140788E-5</v>
      </c>
      <c r="Q2363" s="128">
        <f>(N2363/G2363-P2363)*H2363*Overview!$F$29*'='!G2363^3</f>
        <v>923.82412841819473</v>
      </c>
      <c r="R2363" s="57">
        <f t="shared" si="216"/>
        <v>0</v>
      </c>
      <c r="S2363" s="58">
        <f t="shared" si="217"/>
        <v>9.4888237562507823E-5</v>
      </c>
      <c r="T2363" s="58">
        <f>IF(D2363&lt;Overview!$F$18,(1-Overview!$F$9)*'='!Q2363-'='!D2363*'='!O2363,0)</f>
        <v>0</v>
      </c>
      <c r="U2363" s="54">
        <f>IF(D2363&gt;=Overview!$F$18,(1-Overview!$F$9)*'='!Q2363-Overview!$F$18*'='!O2363,0)</f>
        <v>78.290322208098374</v>
      </c>
      <c r="V2363" s="2"/>
      <c r="W2363" s="112">
        <f>G2363/Overview!$F$19</f>
        <v>5.5104609811543792</v>
      </c>
      <c r="X2363" s="60">
        <f>G2363^3*(1+H2363*Overview!$F$38)</f>
        <v>65.355931062546603</v>
      </c>
      <c r="Y2363" s="61">
        <f>G2363^3*Overview!$F$42*(1+Overview!$F$38*H2363)+I2363*Overview!$F$39/Overview!$F$40</f>
        <v>6.5204248279756358</v>
      </c>
    </row>
    <row r="2364" spans="1:25">
      <c r="A2364" s="34">
        <v>2361</v>
      </c>
      <c r="B2364">
        <v>1</v>
      </c>
      <c r="C2364">
        <v>24</v>
      </c>
      <c r="D2364" s="149">
        <f t="shared" si="218"/>
        <v>178.09744310451387</v>
      </c>
      <c r="E2364" s="125">
        <f>B2364/(B2364+Overview!$F$22)</f>
        <v>0.58823529411764708</v>
      </c>
      <c r="F2364" s="118">
        <f>EXP(Overview!$F$21/Overview!$F$5-Overview!$F$21/('='!C2364+273.15))</f>
        <v>1.2060497570954571</v>
      </c>
      <c r="G2364" s="77">
        <f t="shared" si="219"/>
        <v>3.7323301107734235</v>
      </c>
      <c r="H2364" s="115">
        <f t="shared" si="220"/>
        <v>0.58823529411764708</v>
      </c>
      <c r="I2364" s="80">
        <f>IF((A2364-Overview!$F$43)/365=ROUND((A2364-Overview!$F$43)/365,0),I2363*0.05,I2363+U2363)</f>
        <v>14769.297342732916</v>
      </c>
      <c r="J2364" s="70">
        <f>IF(D2364&lt;Overview!$F$16,1,'='!G2364/Overview!$F$26)</f>
        <v>161.57273206811357</v>
      </c>
      <c r="K2364" s="71">
        <f>IF(D2364&lt;Overview!$F$17,'='!G2364/Overview!$F$26,Overview!$F$33)</f>
        <v>9.1428571428571423</v>
      </c>
      <c r="L2364" s="72">
        <f t="shared" si="221"/>
        <v>9.1428571428571423</v>
      </c>
      <c r="M2364" s="81">
        <f>MIN(1,Overview!$F$44*F2364*(G2364-Overview!$F$25)^2+0.2)</f>
        <v>1</v>
      </c>
      <c r="N2364" s="48">
        <f>L2364*F2364*Overview!$F$8</f>
        <v>0.12482270400293095</v>
      </c>
      <c r="O2364" s="48">
        <f>F2364*Overview!$F$6</f>
        <v>2.3686817229354781E-3</v>
      </c>
      <c r="P2364" s="122">
        <f>N2364*(H2364/G2364-(1+Overview!$F$35/'='!G2364)/(Overview!$F$37*Overview!$F$33))/('='!H2364+Overview!$F$36)</f>
        <v>7.6125859382087405E-5</v>
      </c>
      <c r="Q2364" s="128">
        <f>(N2364/G2364-P2364)*H2364*Overview!$F$29*'='!G2364^3</f>
        <v>923.87509373730938</v>
      </c>
      <c r="R2364" s="57">
        <f t="shared" si="216"/>
        <v>0</v>
      </c>
      <c r="S2364" s="58">
        <f t="shared" si="217"/>
        <v>9.4708945726756119E-5</v>
      </c>
      <c r="T2364" s="58">
        <f>IF(D2364&lt;Overview!$F$18,(1-Overview!$F$9)*'='!Q2364-'='!D2364*'='!O2364,0)</f>
        <v>0</v>
      </c>
      <c r="U2364" s="54">
        <f>IF(D2364&gt;=Overview!$F$18,(1-Overview!$F$9)*'='!Q2364-Overview!$F$18*'='!O2364,0)</f>
        <v>78.294664453286941</v>
      </c>
      <c r="V2364" s="2"/>
      <c r="W2364" s="112">
        <f>G2364/Overview!$F$19</f>
        <v>5.5106010789508684</v>
      </c>
      <c r="X2364" s="60">
        <f>G2364^3*(1+H2364*Overview!$F$38)</f>
        <v>65.360916011038327</v>
      </c>
      <c r="Y2364" s="61">
        <f>G2364^3*Overview!$F$42*(1+Overview!$F$38*H2364)+I2364*Overview!$F$39/Overview!$F$40</f>
        <v>6.5242755437049338</v>
      </c>
    </row>
    <row r="2365" spans="1:25">
      <c r="A2365" s="34">
        <v>2362</v>
      </c>
      <c r="B2365">
        <v>1</v>
      </c>
      <c r="C2365">
        <v>24</v>
      </c>
      <c r="D2365" s="149">
        <f t="shared" si="218"/>
        <v>178.09744310451387</v>
      </c>
      <c r="E2365" s="125">
        <f>B2365/(B2365+Overview!$F$22)</f>
        <v>0.58823529411764708</v>
      </c>
      <c r="F2365" s="118">
        <f>EXP(Overview!$F$21/Overview!$F$5-Overview!$F$21/('='!C2365+273.15))</f>
        <v>1.2060497570954571</v>
      </c>
      <c r="G2365" s="77">
        <f t="shared" si="219"/>
        <v>3.7324248197191503</v>
      </c>
      <c r="H2365" s="115">
        <f t="shared" si="220"/>
        <v>0.58823529411764708</v>
      </c>
      <c r="I2365" s="80">
        <f>IF((A2365-Overview!$F$43)/365=ROUND((A2365-Overview!$F$43)/365,0),I2364*0.05,I2364+U2364)</f>
        <v>14847.592007186204</v>
      </c>
      <c r="J2365" s="70">
        <f>IF(D2365&lt;Overview!$F$16,1,'='!G2365/Overview!$F$26)</f>
        <v>161.57683202247404</v>
      </c>
      <c r="K2365" s="71">
        <f>IF(D2365&lt;Overview!$F$17,'='!G2365/Overview!$F$26,Overview!$F$33)</f>
        <v>9.1428571428571423</v>
      </c>
      <c r="L2365" s="72">
        <f t="shared" si="221"/>
        <v>9.1428571428571423</v>
      </c>
      <c r="M2365" s="81">
        <f>MIN(1,Overview!$F$44*F2365*(G2365-Overview!$F$25)^2+0.2)</f>
        <v>1</v>
      </c>
      <c r="N2365" s="48">
        <f>L2365*F2365*Overview!$F$8</f>
        <v>0.12482270400293095</v>
      </c>
      <c r="O2365" s="48">
        <f>F2365*Overview!$F$6</f>
        <v>2.3686817229354781E-3</v>
      </c>
      <c r="P2365" s="122">
        <f>N2365*(H2365/G2365-(1+Overview!$F$35/'='!G2365)/(Overview!$F$37*Overview!$F$33))/('='!H2365+Overview!$F$36)</f>
        <v>7.5980091144346506E-5</v>
      </c>
      <c r="Q2365" s="128">
        <f>(N2365/G2365-P2365)*H2365*Overview!$F$29*'='!G2365^3</f>
        <v>923.92596435270559</v>
      </c>
      <c r="R2365" s="57">
        <f t="shared" si="216"/>
        <v>0</v>
      </c>
      <c r="S2365" s="58">
        <f t="shared" si="217"/>
        <v>9.4529992663894039E-5</v>
      </c>
      <c r="T2365" s="58">
        <f>IF(D2365&lt;Overview!$F$18,(1-Overview!$F$9)*'='!Q2365-'='!D2365*'='!O2365,0)</f>
        <v>0</v>
      </c>
      <c r="U2365" s="54">
        <f>IF(D2365&gt;=Overview!$F$18,(1-Overview!$F$9)*'='!Q2365-Overview!$F$18*'='!O2365,0)</f>
        <v>78.298998629718696</v>
      </c>
      <c r="V2365" s="2"/>
      <c r="W2365" s="112">
        <f>G2365/Overview!$F$19</f>
        <v>5.5107409120318183</v>
      </c>
      <c r="X2365" s="60">
        <f>G2365^3*(1+H2365*Overview!$F$38)</f>
        <v>65.365891793199424</v>
      </c>
      <c r="Y2365" s="61">
        <f>G2365^3*Overview!$F$42*(1+Overview!$F$38*H2365)+I2365*Overview!$F$39/Overview!$F$40</f>
        <v>6.5281256231547662</v>
      </c>
    </row>
    <row r="2366" spans="1:25">
      <c r="A2366" s="34">
        <v>2363</v>
      </c>
      <c r="B2366">
        <v>1</v>
      </c>
      <c r="C2366">
        <v>24</v>
      </c>
      <c r="D2366" s="149">
        <f t="shared" si="218"/>
        <v>178.09744310451387</v>
      </c>
      <c r="E2366" s="125">
        <f>B2366/(B2366+Overview!$F$22)</f>
        <v>0.58823529411764708</v>
      </c>
      <c r="F2366" s="118">
        <f>EXP(Overview!$F$21/Overview!$F$5-Overview!$F$21/('='!C2366+273.15))</f>
        <v>1.2060497570954571</v>
      </c>
      <c r="G2366" s="77">
        <f t="shared" si="219"/>
        <v>3.7325193497118141</v>
      </c>
      <c r="H2366" s="115">
        <f t="shared" si="220"/>
        <v>0.58823529411764708</v>
      </c>
      <c r="I2366" s="80">
        <f>IF((A2366-Overview!$F$43)/365=ROUND((A2366-Overview!$F$43)/365,0),I2365*0.05,I2365+U2365)</f>
        <v>14925.891005815922</v>
      </c>
      <c r="J2366" s="70">
        <f>IF(D2366&lt;Overview!$F$16,1,'='!G2366/Overview!$F$26)</f>
        <v>161.58092422994866</v>
      </c>
      <c r="K2366" s="71">
        <f>IF(D2366&lt;Overview!$F$17,'='!G2366/Overview!$F$26,Overview!$F$33)</f>
        <v>9.1428571428571423</v>
      </c>
      <c r="L2366" s="72">
        <f t="shared" si="221"/>
        <v>9.1428571428571423</v>
      </c>
      <c r="M2366" s="81">
        <f>MIN(1,Overview!$F$44*F2366*(G2366-Overview!$F$25)^2+0.2)</f>
        <v>1</v>
      </c>
      <c r="N2366" s="48">
        <f>L2366*F2366*Overview!$F$8</f>
        <v>0.12482270400293095</v>
      </c>
      <c r="O2366" s="48">
        <f>F2366*Overview!$F$6</f>
        <v>2.3686817229354781E-3</v>
      </c>
      <c r="P2366" s="122">
        <f>N2366*(H2366/G2366-(1+Overview!$F$35/'='!G2366)/(Overview!$F$37*Overview!$F$33))/('='!H2366+Overview!$F$36)</f>
        <v>7.5834605712969479E-5</v>
      </c>
      <c r="Q2366" s="128">
        <f>(N2366/G2366-P2366)*H2366*Overview!$F$29*'='!G2366^3</f>
        <v>923.97674043731706</v>
      </c>
      <c r="R2366" s="57">
        <f t="shared" si="216"/>
        <v>0</v>
      </c>
      <c r="S2366" s="58">
        <f t="shared" si="217"/>
        <v>9.4351377733808213E-5</v>
      </c>
      <c r="T2366" s="58">
        <f>IF(D2366&lt;Overview!$F$18,(1-Overview!$F$9)*'='!Q2366-'='!D2366*'='!O2366,0)</f>
        <v>0</v>
      </c>
      <c r="U2366" s="54">
        <f>IF(D2366&gt;=Overview!$F$18,(1-Overview!$F$9)*'='!Q2366-Overview!$F$18*'='!O2366,0)</f>
        <v>78.303324752127594</v>
      </c>
      <c r="V2366" s="2"/>
      <c r="W2366" s="112">
        <f>G2366/Overview!$F$19</f>
        <v>5.5108804808974075</v>
      </c>
      <c r="X2366" s="60">
        <f>G2366^3*(1+H2366*Overview!$F$38)</f>
        <v>65.370858425401863</v>
      </c>
      <c r="Y2366" s="61">
        <f>G2366^3*Overview!$F$42*(1+Overview!$F$38*H2366)+I2366*Overview!$F$39/Overview!$F$40</f>
        <v>6.5319750674479859</v>
      </c>
    </row>
    <row r="2367" spans="1:25">
      <c r="A2367" s="34">
        <v>2364</v>
      </c>
      <c r="B2367">
        <v>1</v>
      </c>
      <c r="C2367">
        <v>24</v>
      </c>
      <c r="D2367" s="149">
        <f t="shared" si="218"/>
        <v>178.09744310451387</v>
      </c>
      <c r="E2367" s="125">
        <f>B2367/(B2367+Overview!$F$22)</f>
        <v>0.58823529411764708</v>
      </c>
      <c r="F2367" s="118">
        <f>EXP(Overview!$F$21/Overview!$F$5-Overview!$F$21/('='!C2367+273.15))</f>
        <v>1.2060497570954571</v>
      </c>
      <c r="G2367" s="77">
        <f t="shared" si="219"/>
        <v>3.7326137010895479</v>
      </c>
      <c r="H2367" s="115">
        <f t="shared" si="220"/>
        <v>0.58823529411764708</v>
      </c>
      <c r="I2367" s="80">
        <f>IF((A2367-Overview!$F$43)/365=ROUND((A2367-Overview!$F$43)/365,0),I2366*0.05,I2366+U2366)</f>
        <v>15004.194330568049</v>
      </c>
      <c r="J2367" s="70">
        <f>IF(D2367&lt;Overview!$F$16,1,'='!G2367/Overview!$F$26)</f>
        <v>161.58500870517526</v>
      </c>
      <c r="K2367" s="71">
        <f>IF(D2367&lt;Overview!$F$17,'='!G2367/Overview!$F$26,Overview!$F$33)</f>
        <v>9.1428571428571423</v>
      </c>
      <c r="L2367" s="72">
        <f t="shared" si="221"/>
        <v>9.1428571428571423</v>
      </c>
      <c r="M2367" s="81">
        <f>MIN(1,Overview!$F$44*F2367*(G2367-Overview!$F$25)^2+0.2)</f>
        <v>1</v>
      </c>
      <c r="N2367" s="48">
        <f>L2367*F2367*Overview!$F$8</f>
        <v>0.12482270400293095</v>
      </c>
      <c r="O2367" s="48">
        <f>F2367*Overview!$F$6</f>
        <v>2.3686817229354781E-3</v>
      </c>
      <c r="P2367" s="122">
        <f>N2367*(H2367/G2367-(1+Overview!$F$35/'='!G2367)/(Overview!$F$37*Overview!$F$33))/('='!H2367+Overview!$F$36)</f>
        <v>7.568940252518331E-5</v>
      </c>
      <c r="Q2367" s="128">
        <f>(N2367/G2367-P2367)*H2367*Overview!$F$29*'='!G2367^3</f>
        <v>924.02742216377499</v>
      </c>
      <c r="R2367" s="57">
        <f t="shared" si="216"/>
        <v>0</v>
      </c>
      <c r="S2367" s="58">
        <f t="shared" si="217"/>
        <v>9.417310029759367E-5</v>
      </c>
      <c r="T2367" s="58">
        <f>IF(D2367&lt;Overview!$F$18,(1-Overview!$F$9)*'='!Q2367-'='!D2367*'='!O2367,0)</f>
        <v>0</v>
      </c>
      <c r="U2367" s="54">
        <f>IF(D2367&gt;=Overview!$F$18,(1-Overview!$F$9)*'='!Q2367-Overview!$F$18*'='!O2367,0)</f>
        <v>78.307642835221813</v>
      </c>
      <c r="V2367" s="2"/>
      <c r="W2367" s="112">
        <f>G2367/Overview!$F$19</f>
        <v>5.5110197860468739</v>
      </c>
      <c r="X2367" s="60">
        <f>G2367^3*(1+H2367*Overview!$F$38)</f>
        <v>65.375815923990217</v>
      </c>
      <c r="Y2367" s="61">
        <f>G2367^3*Overview!$F$42*(1+Overview!$F$38*H2367)+I2367*Overview!$F$39/Overview!$F$40</f>
        <v>6.5358238777056208</v>
      </c>
    </row>
    <row r="2368" spans="1:25">
      <c r="A2368" s="34">
        <v>2365</v>
      </c>
      <c r="B2368">
        <v>1</v>
      </c>
      <c r="C2368">
        <v>24</v>
      </c>
      <c r="D2368" s="149">
        <f t="shared" si="218"/>
        <v>178.09744310451387</v>
      </c>
      <c r="E2368" s="125">
        <f>B2368/(B2368+Overview!$F$22)</f>
        <v>0.58823529411764708</v>
      </c>
      <c r="F2368" s="118">
        <f>EXP(Overview!$F$21/Overview!$F$5-Overview!$F$21/('='!C2368+273.15))</f>
        <v>1.2060497570954571</v>
      </c>
      <c r="G2368" s="77">
        <f t="shared" si="219"/>
        <v>3.7327078741898454</v>
      </c>
      <c r="H2368" s="115">
        <f t="shared" si="220"/>
        <v>0.58823529411764708</v>
      </c>
      <c r="I2368" s="80">
        <f>IF((A2368-Overview!$F$43)/365=ROUND((A2368-Overview!$F$43)/365,0),I2367*0.05,I2367+U2367)</f>
        <v>15082.50197340327</v>
      </c>
      <c r="J2368" s="70">
        <f>IF(D2368&lt;Overview!$F$16,1,'='!G2368/Overview!$F$26)</f>
        <v>161.58908546276388</v>
      </c>
      <c r="K2368" s="71">
        <f>IF(D2368&lt;Overview!$F$17,'='!G2368/Overview!$F$26,Overview!$F$33)</f>
        <v>9.1428571428571423</v>
      </c>
      <c r="L2368" s="72">
        <f t="shared" si="221"/>
        <v>9.1428571428571423</v>
      </c>
      <c r="M2368" s="81">
        <f>MIN(1,Overview!$F$44*F2368*(G2368-Overview!$F$25)^2+0.2)</f>
        <v>1</v>
      </c>
      <c r="N2368" s="48">
        <f>L2368*F2368*Overview!$F$8</f>
        <v>0.12482270400293095</v>
      </c>
      <c r="O2368" s="48">
        <f>F2368*Overview!$F$6</f>
        <v>2.3686817229354781E-3</v>
      </c>
      <c r="P2368" s="122">
        <f>N2368*(H2368/G2368-(1+Overview!$F$35/'='!G2368)/(Overview!$F$37*Overview!$F$33))/('='!H2368+Overview!$F$36)</f>
        <v>7.5544481019390505E-5</v>
      </c>
      <c r="Q2368" s="128">
        <f>(N2368/G2368-P2368)*H2368*Overview!$F$29*'='!G2368^3</f>
        <v>924.07800970440633</v>
      </c>
      <c r="R2368" s="57">
        <f t="shared" si="216"/>
        <v>0</v>
      </c>
      <c r="S2368" s="58">
        <f t="shared" si="217"/>
        <v>9.3995159717554758E-5</v>
      </c>
      <c r="T2368" s="58">
        <f>IF(D2368&lt;Overview!$F$18,(1-Overview!$F$9)*'='!Q2368-'='!D2368*'='!O2368,0)</f>
        <v>0</v>
      </c>
      <c r="U2368" s="54">
        <f>IF(D2368&gt;=Overview!$F$18,(1-Overview!$F$9)*'='!Q2368-Overview!$F$18*'='!O2368,0)</f>
        <v>78.311952893683596</v>
      </c>
      <c r="V2368" s="2"/>
      <c r="W2368" s="112">
        <f>G2368/Overview!$F$19</f>
        <v>5.5111588279785106</v>
      </c>
      <c r="X2368" s="60">
        <f>G2368^3*(1+H2368*Overview!$F$38)</f>
        <v>65.380764305281659</v>
      </c>
      <c r="Y2368" s="61">
        <f>G2368^3*Overview!$F$42*(1+Overview!$F$38*H2368)+I2368*Overview!$F$39/Overview!$F$40</f>
        <v>6.5396720550468723</v>
      </c>
    </row>
    <row r="2369" spans="1:25">
      <c r="A2369" s="34">
        <v>2366</v>
      </c>
      <c r="B2369">
        <v>1</v>
      </c>
      <c r="C2369">
        <v>24</v>
      </c>
      <c r="D2369" s="149">
        <f t="shared" si="218"/>
        <v>178.09744310451387</v>
      </c>
      <c r="E2369" s="125">
        <f>B2369/(B2369+Overview!$F$22)</f>
        <v>0.58823529411764708</v>
      </c>
      <c r="F2369" s="118">
        <f>EXP(Overview!$F$21/Overview!$F$5-Overview!$F$21/('='!C2369+273.15))</f>
        <v>1.2060497570954571</v>
      </c>
      <c r="G2369" s="77">
        <f t="shared" si="219"/>
        <v>3.7328018693495628</v>
      </c>
      <c r="H2369" s="115">
        <f t="shared" si="220"/>
        <v>0.58823529411764708</v>
      </c>
      <c r="I2369" s="80">
        <f>IF((A2369-Overview!$F$43)/365=ROUND((A2369-Overview!$F$43)/365,0),I2368*0.05,I2368+U2368)</f>
        <v>15160.813926296954</v>
      </c>
      <c r="J2369" s="70">
        <f>IF(D2369&lt;Overview!$F$16,1,'='!G2369/Overview!$F$26)</f>
        <v>161.59315451729711</v>
      </c>
      <c r="K2369" s="71">
        <f>IF(D2369&lt;Overview!$F$17,'='!G2369/Overview!$F$26,Overview!$F$33)</f>
        <v>9.1428571428571423</v>
      </c>
      <c r="L2369" s="72">
        <f t="shared" si="221"/>
        <v>9.1428571428571423</v>
      </c>
      <c r="M2369" s="81">
        <f>MIN(1,Overview!$F$44*F2369*(G2369-Overview!$F$25)^2+0.2)</f>
        <v>1</v>
      </c>
      <c r="N2369" s="48">
        <f>L2369*F2369*Overview!$F$8</f>
        <v>0.12482270400293095</v>
      </c>
      <c r="O2369" s="48">
        <f>F2369*Overview!$F$6</f>
        <v>2.3686817229354781E-3</v>
      </c>
      <c r="P2369" s="122">
        <f>N2369*(H2369/G2369-(1+Overview!$F$35/'='!G2369)/(Overview!$F$37*Overview!$F$33))/('='!H2369+Overview!$F$36)</f>
        <v>7.5399840635164127E-5</v>
      </c>
      <c r="Q2369" s="128">
        <f>(N2369/G2369-P2369)*H2369*Overview!$F$29*'='!G2369^3</f>
        <v>924.12850323123462</v>
      </c>
      <c r="R2369" s="57">
        <f t="shared" si="216"/>
        <v>0</v>
      </c>
      <c r="S2369" s="58">
        <f t="shared" si="217"/>
        <v>9.3817555357199938E-5</v>
      </c>
      <c r="T2369" s="58">
        <f>IF(D2369&lt;Overview!$F$18,(1-Overview!$F$9)*'='!Q2369-'='!D2369*'='!O2369,0)</f>
        <v>0</v>
      </c>
      <c r="U2369" s="54">
        <f>IF(D2369&gt;=Overview!$F$18,(1-Overview!$F$9)*'='!Q2369-Overview!$F$18*'='!O2369,0)</f>
        <v>78.316254942169365</v>
      </c>
      <c r="V2369" s="2"/>
      <c r="W2369" s="112">
        <f>G2369/Overview!$F$19</f>
        <v>5.5112976071896691</v>
      </c>
      <c r="X2369" s="60">
        <f>G2369^3*(1+H2369*Overview!$F$38)</f>
        <v>65.38570358556612</v>
      </c>
      <c r="Y2369" s="61">
        <f>G2369^3*Overview!$F$42*(1+Overview!$F$38*H2369)+I2369*Overview!$F$39/Overview!$F$40</f>
        <v>6.5435196005891267</v>
      </c>
    </row>
    <row r="2370" spans="1:25">
      <c r="A2370" s="34">
        <v>2367</v>
      </c>
      <c r="B2370">
        <v>1</v>
      </c>
      <c r="C2370">
        <v>24</v>
      </c>
      <c r="D2370" s="149">
        <f t="shared" si="218"/>
        <v>178.09744310451387</v>
      </c>
      <c r="E2370" s="125">
        <f>B2370/(B2370+Overview!$F$22)</f>
        <v>0.58823529411764708</v>
      </c>
      <c r="F2370" s="118">
        <f>EXP(Overview!$F$21/Overview!$F$5-Overview!$F$21/('='!C2370+273.15))</f>
        <v>1.2060497570954571</v>
      </c>
      <c r="G2370" s="77">
        <f t="shared" si="219"/>
        <v>3.7328956869049201</v>
      </c>
      <c r="H2370" s="115">
        <f t="shared" si="220"/>
        <v>0.58823529411764708</v>
      </c>
      <c r="I2370" s="80">
        <f>IF((A2370-Overview!$F$43)/365=ROUND((A2370-Overview!$F$43)/365,0),I2369*0.05,I2369+U2369)</f>
        <v>15239.130181239123</v>
      </c>
      <c r="J2370" s="70">
        <f>IF(D2370&lt;Overview!$F$16,1,'='!G2370/Overview!$F$26)</f>
        <v>161.59721588332988</v>
      </c>
      <c r="K2370" s="71">
        <f>IF(D2370&lt;Overview!$F$17,'='!G2370/Overview!$F$26,Overview!$F$33)</f>
        <v>9.1428571428571423</v>
      </c>
      <c r="L2370" s="72">
        <f t="shared" si="221"/>
        <v>9.1428571428571423</v>
      </c>
      <c r="M2370" s="81">
        <f>MIN(1,Overview!$F$44*F2370*(G2370-Overview!$F$25)^2+0.2)</f>
        <v>1</v>
      </c>
      <c r="N2370" s="48">
        <f>L2370*F2370*Overview!$F$8</f>
        <v>0.12482270400293095</v>
      </c>
      <c r="O2370" s="48">
        <f>F2370*Overview!$F$6</f>
        <v>2.3686817229354781E-3</v>
      </c>
      <c r="P2370" s="122">
        <f>N2370*(H2370/G2370-(1+Overview!$F$35/'='!G2370)/(Overview!$F$37*Overview!$F$33))/('='!H2370+Overview!$F$36)</f>
        <v>7.5255480813245687E-5</v>
      </c>
      <c r="Q2370" s="128">
        <f>(N2370/G2370-P2370)*H2370*Overview!$F$29*'='!G2370^3</f>
        <v>924.17890291598087</v>
      </c>
      <c r="R2370" s="57">
        <f t="shared" si="216"/>
        <v>0</v>
      </c>
      <c r="S2370" s="58">
        <f t="shared" si="217"/>
        <v>9.364028658124027E-5</v>
      </c>
      <c r="T2370" s="58">
        <f>IF(D2370&lt;Overview!$F$18,(1-Overview!$F$9)*'='!Q2370-'='!D2370*'='!O2370,0)</f>
        <v>0</v>
      </c>
      <c r="U2370" s="54">
        <f>IF(D2370&gt;=Overview!$F$18,(1-Overview!$F$9)*'='!Q2370-Overview!$F$18*'='!O2370,0)</f>
        <v>78.32054899530975</v>
      </c>
      <c r="V2370" s="2"/>
      <c r="W2370" s="112">
        <f>G2370/Overview!$F$19</f>
        <v>5.5114361241767611</v>
      </c>
      <c r="X2370" s="60">
        <f>G2370^3*(1+H2370*Overview!$F$38)</f>
        <v>65.390633781106203</v>
      </c>
      <c r="Y2370" s="61">
        <f>G2370^3*Overview!$F$42*(1+Overview!$F$38*H2370)+I2370*Overview!$F$39/Overview!$F$40</f>
        <v>6.5473665154479486</v>
      </c>
    </row>
    <row r="2371" spans="1:25">
      <c r="A2371" s="34">
        <v>2368</v>
      </c>
      <c r="B2371">
        <v>1</v>
      </c>
      <c r="C2371">
        <v>24</v>
      </c>
      <c r="D2371" s="149">
        <f t="shared" si="218"/>
        <v>178.09744310451387</v>
      </c>
      <c r="E2371" s="125">
        <f>B2371/(B2371+Overview!$F$22)</f>
        <v>0.58823529411764708</v>
      </c>
      <c r="F2371" s="118">
        <f>EXP(Overview!$F$21/Overview!$F$5-Overview!$F$21/('='!C2371+273.15))</f>
        <v>1.2060497570954571</v>
      </c>
      <c r="G2371" s="77">
        <f t="shared" si="219"/>
        <v>3.7329893271915013</v>
      </c>
      <c r="H2371" s="115">
        <f t="shared" si="220"/>
        <v>0.58823529411764708</v>
      </c>
      <c r="I2371" s="80">
        <f>IF((A2371-Overview!$F$43)/365=ROUND((A2371-Overview!$F$43)/365,0),I2370*0.05,I2370+U2370)</f>
        <v>15317.450730234432</v>
      </c>
      <c r="J2371" s="70">
        <f>IF(D2371&lt;Overview!$F$16,1,'='!G2371/Overview!$F$26)</f>
        <v>161.60126957538967</v>
      </c>
      <c r="K2371" s="71">
        <f>IF(D2371&lt;Overview!$F$17,'='!G2371/Overview!$F$26,Overview!$F$33)</f>
        <v>9.1428571428571423</v>
      </c>
      <c r="L2371" s="72">
        <f t="shared" si="221"/>
        <v>9.1428571428571423</v>
      </c>
      <c r="M2371" s="81">
        <f>MIN(1,Overview!$F$44*F2371*(G2371-Overview!$F$25)^2+0.2)</f>
        <v>1</v>
      </c>
      <c r="N2371" s="48">
        <f>L2371*F2371*Overview!$F$8</f>
        <v>0.12482270400293095</v>
      </c>
      <c r="O2371" s="48">
        <f>F2371*Overview!$F$6</f>
        <v>2.3686817229354781E-3</v>
      </c>
      <c r="P2371" s="122">
        <f>N2371*(H2371/G2371-(1+Overview!$F$35/'='!G2371)/(Overview!$F$37*Overview!$F$33))/('='!H2371+Overview!$F$36)</f>
        <v>7.5111400995542184E-5</v>
      </c>
      <c r="Q2371" s="128">
        <f>(N2371/G2371-P2371)*H2371*Overview!$F$29*'='!G2371^3</f>
        <v>924.22920893006392</v>
      </c>
      <c r="R2371" s="57">
        <f t="shared" ref="R2371:R2434" si="222">(E2371*M2371-H2371)*N2371/G2371</f>
        <v>0</v>
      </c>
      <c r="S2371" s="58">
        <f t="shared" ref="S2371:S2434" si="223">G2371*P2371/3</f>
        <v>9.3463352755586687E-5</v>
      </c>
      <c r="T2371" s="58">
        <f>IF(D2371&lt;Overview!$F$18,(1-Overview!$F$9)*'='!Q2371-'='!D2371*'='!O2371,0)</f>
        <v>0</v>
      </c>
      <c r="U2371" s="54">
        <f>IF(D2371&gt;=Overview!$F$18,(1-Overview!$F$9)*'='!Q2371-Overview!$F$18*'='!O2371,0)</f>
        <v>78.324835067709628</v>
      </c>
      <c r="V2371" s="2"/>
      <c r="W2371" s="112">
        <f>G2371/Overview!$F$19</f>
        <v>5.5115743794352596</v>
      </c>
      <c r="X2371" s="60">
        <f>G2371^3*(1+H2371*Overview!$F$38)</f>
        <v>65.395554908137285</v>
      </c>
      <c r="Y2371" s="61">
        <f>G2371^3*Overview!$F$42*(1+Overview!$F$38*H2371)+I2371*Overview!$F$39/Overview!$F$40</f>
        <v>6.5512128007370878</v>
      </c>
    </row>
    <row r="2372" spans="1:25">
      <c r="A2372" s="34">
        <v>2369</v>
      </c>
      <c r="B2372">
        <v>1</v>
      </c>
      <c r="C2372">
        <v>24</v>
      </c>
      <c r="D2372" s="149">
        <f t="shared" ref="D2372:D2435" si="224">D2371+T2371</f>
        <v>178.09744310451387</v>
      </c>
      <c r="E2372" s="125">
        <f>B2372/(B2372+Overview!$F$22)</f>
        <v>0.58823529411764708</v>
      </c>
      <c r="F2372" s="118">
        <f>EXP(Overview!$F$21/Overview!$F$5-Overview!$F$21/('='!C2372+273.15))</f>
        <v>1.2060497570954571</v>
      </c>
      <c r="G2372" s="77">
        <f t="shared" ref="G2372:G2435" si="225">G2371+S2371</f>
        <v>3.7330827905442567</v>
      </c>
      <c r="H2372" s="115">
        <f t="shared" ref="H2372:H2435" si="226">H2371+R2371</f>
        <v>0.58823529411764708</v>
      </c>
      <c r="I2372" s="80">
        <f>IF((A2372-Overview!$F$43)/365=ROUND((A2372-Overview!$F$43)/365,0),I2371*0.05,I2371+U2371)</f>
        <v>15395.775565302141</v>
      </c>
      <c r="J2372" s="70">
        <f>IF(D2372&lt;Overview!$F$16,1,'='!G2372/Overview!$F$26)</f>
        <v>161.60531560797648</v>
      </c>
      <c r="K2372" s="71">
        <f>IF(D2372&lt;Overview!$F$17,'='!G2372/Overview!$F$26,Overview!$F$33)</f>
        <v>9.1428571428571423</v>
      </c>
      <c r="L2372" s="72">
        <f t="shared" ref="L2372:L2435" si="227">IF(J2372=1,1,K2372)</f>
        <v>9.1428571428571423</v>
      </c>
      <c r="M2372" s="81">
        <f>MIN(1,Overview!$F$44*F2372*(G2372-Overview!$F$25)^2+0.2)</f>
        <v>1</v>
      </c>
      <c r="N2372" s="48">
        <f>L2372*F2372*Overview!$F$8</f>
        <v>0.12482270400293095</v>
      </c>
      <c r="O2372" s="48">
        <f>F2372*Overview!$F$6</f>
        <v>2.3686817229354781E-3</v>
      </c>
      <c r="P2372" s="122">
        <f>N2372*(H2372/G2372-(1+Overview!$F$35/'='!G2372)/(Overview!$F$37*Overview!$F$33))/('='!H2372+Overview!$F$36)</f>
        <v>7.4967600625126067E-5</v>
      </c>
      <c r="Q2372" s="128">
        <f>(N2372/G2372-P2372)*H2372*Overview!$F$29*'='!G2372^3</f>
        <v>924.27942144460087</v>
      </c>
      <c r="R2372" s="57">
        <f t="shared" si="222"/>
        <v>0</v>
      </c>
      <c r="S2372" s="58">
        <f t="shared" si="223"/>
        <v>9.3286753247350996E-5</v>
      </c>
      <c r="T2372" s="58">
        <f>IF(D2372&lt;Overview!$F$18,(1-Overview!$F$9)*'='!Q2372-'='!D2372*'='!O2372,0)</f>
        <v>0</v>
      </c>
      <c r="U2372" s="54">
        <f>IF(D2372&gt;=Overview!$F$18,(1-Overview!$F$9)*'='!Q2372-Overview!$F$18*'='!O2372,0)</f>
        <v>78.329113173948173</v>
      </c>
      <c r="V2372" s="2"/>
      <c r="W2372" s="112">
        <f>G2372/Overview!$F$19</f>
        <v>5.5117123734597024</v>
      </c>
      <c r="X2372" s="60">
        <f>G2372^3*(1+H2372*Overview!$F$38)</f>
        <v>65.400466982867528</v>
      </c>
      <c r="Y2372" s="61">
        <f>G2372^3*Overview!$F$42*(1+Overview!$F$38*H2372)+I2372*Overview!$F$39/Overview!$F$40</f>
        <v>6.5550584575684789</v>
      </c>
    </row>
    <row r="2373" spans="1:25">
      <c r="A2373" s="34">
        <v>2370</v>
      </c>
      <c r="B2373">
        <v>1</v>
      </c>
      <c r="C2373">
        <v>24</v>
      </c>
      <c r="D2373" s="149">
        <f t="shared" si="224"/>
        <v>178.09744310451387</v>
      </c>
      <c r="E2373" s="125">
        <f>B2373/(B2373+Overview!$F$22)</f>
        <v>0.58823529411764708</v>
      </c>
      <c r="F2373" s="118">
        <f>EXP(Overview!$F$21/Overview!$F$5-Overview!$F$21/('='!C2373+273.15))</f>
        <v>1.2060497570954571</v>
      </c>
      <c r="G2373" s="77">
        <f t="shared" si="225"/>
        <v>3.7331760772975042</v>
      </c>
      <c r="H2373" s="115">
        <f t="shared" si="226"/>
        <v>0.58823529411764708</v>
      </c>
      <c r="I2373" s="80">
        <f>IF((A2373-Overview!$F$43)/365=ROUND((A2373-Overview!$F$43)/365,0),I2372*0.05,I2372+U2372)</f>
        <v>15474.104678476089</v>
      </c>
      <c r="J2373" s="70">
        <f>IF(D2373&lt;Overview!$F$16,1,'='!G2373/Overview!$F$26)</f>
        <v>161.60935399556297</v>
      </c>
      <c r="K2373" s="71">
        <f>IF(D2373&lt;Overview!$F$17,'='!G2373/Overview!$F$26,Overview!$F$33)</f>
        <v>9.1428571428571423</v>
      </c>
      <c r="L2373" s="72">
        <f t="shared" si="227"/>
        <v>9.1428571428571423</v>
      </c>
      <c r="M2373" s="81">
        <f>MIN(1,Overview!$F$44*F2373*(G2373-Overview!$F$25)^2+0.2)</f>
        <v>1</v>
      </c>
      <c r="N2373" s="48">
        <f>L2373*F2373*Overview!$F$8</f>
        <v>0.12482270400293095</v>
      </c>
      <c r="O2373" s="48">
        <f>F2373*Overview!$F$6</f>
        <v>2.3686817229354781E-3</v>
      </c>
      <c r="P2373" s="122">
        <f>N2373*(H2373/G2373-(1+Overview!$F$35/'='!G2373)/(Overview!$F$37*Overview!$F$33))/('='!H2373+Overview!$F$36)</f>
        <v>7.4824079146226086E-5</v>
      </c>
      <c r="Q2373" s="128">
        <f>(N2373/G2373-P2373)*H2373*Overview!$F$29*'='!G2373^3</f>
        <v>924.32954063040734</v>
      </c>
      <c r="R2373" s="57">
        <f t="shared" si="222"/>
        <v>0</v>
      </c>
      <c r="S2373" s="58">
        <f t="shared" si="223"/>
        <v>9.3110487424835433E-5</v>
      </c>
      <c r="T2373" s="58">
        <f>IF(D2373&lt;Overview!$F$18,(1-Overview!$F$9)*'='!Q2373-'='!D2373*'='!O2373,0)</f>
        <v>0</v>
      </c>
      <c r="U2373" s="54">
        <f>IF(D2373&gt;=Overview!$F$18,(1-Overview!$F$9)*'='!Q2373-Overview!$F$18*'='!O2373,0)</f>
        <v>78.33338332857889</v>
      </c>
      <c r="V2373" s="2"/>
      <c r="W2373" s="112">
        <f>G2373/Overview!$F$19</f>
        <v>5.5118501067436947</v>
      </c>
      <c r="X2373" s="60">
        <f>G2373^3*(1+H2373*Overview!$F$38)</f>
        <v>65.405370021477964</v>
      </c>
      <c r="Y2373" s="61">
        <f>G2373^3*Overview!$F$42*(1+Overview!$F$38*H2373)+I2373*Overview!$F$39/Overview!$F$40</f>
        <v>6.5589034870522491</v>
      </c>
    </row>
    <row r="2374" spans="1:25">
      <c r="A2374" s="34">
        <v>2371</v>
      </c>
      <c r="B2374">
        <v>1</v>
      </c>
      <c r="C2374">
        <v>24</v>
      </c>
      <c r="D2374" s="149">
        <f t="shared" si="224"/>
        <v>178.09744310451387</v>
      </c>
      <c r="E2374" s="125">
        <f>B2374/(B2374+Overview!$F$22)</f>
        <v>0.58823529411764708</v>
      </c>
      <c r="F2374" s="118">
        <f>EXP(Overview!$F$21/Overview!$F$5-Overview!$F$21/('='!C2374+273.15))</f>
        <v>1.2060497570954571</v>
      </c>
      <c r="G2374" s="77">
        <f t="shared" si="225"/>
        <v>3.7332691877849289</v>
      </c>
      <c r="H2374" s="115">
        <f t="shared" si="226"/>
        <v>0.58823529411764708</v>
      </c>
      <c r="I2374" s="80">
        <f>IF((A2374-Overview!$F$43)/365=ROUND((A2374-Overview!$F$43)/365,0),I2373*0.05,I2373+U2373)</f>
        <v>15552.438061804669</v>
      </c>
      <c r="J2374" s="70">
        <f>IF(D2374&lt;Overview!$F$16,1,'='!G2374/Overview!$F$26)</f>
        <v>161.61338475259433</v>
      </c>
      <c r="K2374" s="71">
        <f>IF(D2374&lt;Overview!$F$17,'='!G2374/Overview!$F$26,Overview!$F$33)</f>
        <v>9.1428571428571423</v>
      </c>
      <c r="L2374" s="72">
        <f t="shared" si="227"/>
        <v>9.1428571428571423</v>
      </c>
      <c r="M2374" s="81">
        <f>MIN(1,Overview!$F$44*F2374*(G2374-Overview!$F$25)^2+0.2)</f>
        <v>1</v>
      </c>
      <c r="N2374" s="48">
        <f>L2374*F2374*Overview!$F$8</f>
        <v>0.12482270400293095</v>
      </c>
      <c r="O2374" s="48">
        <f>F2374*Overview!$F$6</f>
        <v>2.3686817229354781E-3</v>
      </c>
      <c r="P2374" s="122">
        <f>N2374*(H2374/G2374-(1+Overview!$F$35/'='!G2374)/(Overview!$F$37*Overview!$F$33))/('='!H2374+Overview!$F$36)</f>
        <v>7.4680836004232458E-5</v>
      </c>
      <c r="Q2374" s="128">
        <f>(N2374/G2374-P2374)*H2374*Overview!$F$29*'='!G2374^3</f>
        <v>924.37956665799857</v>
      </c>
      <c r="R2374" s="57">
        <f t="shared" si="222"/>
        <v>0</v>
      </c>
      <c r="S2374" s="58">
        <f t="shared" si="223"/>
        <v>9.2934554657540127E-5</v>
      </c>
      <c r="T2374" s="58">
        <f>IF(D2374&lt;Overview!$F$18,(1-Overview!$F$9)*'='!Q2374-'='!D2374*'='!O2374,0)</f>
        <v>0</v>
      </c>
      <c r="U2374" s="54">
        <f>IF(D2374&gt;=Overview!$F$18,(1-Overview!$F$9)*'='!Q2374-Overview!$F$18*'='!O2374,0)</f>
        <v>78.33764554612965</v>
      </c>
      <c r="V2374" s="2"/>
      <c r="W2374" s="112">
        <f>G2374/Overview!$F$19</f>
        <v>5.5119875797799036</v>
      </c>
      <c r="X2374" s="60">
        <f>G2374^3*(1+H2374*Overview!$F$38)</f>
        <v>65.410264040122485</v>
      </c>
      <c r="Y2374" s="61">
        <f>G2374^3*Overview!$F$42*(1+Overview!$F$38*H2374)+I2374*Overview!$F$39/Overview!$F$40</f>
        <v>6.5627478902967162</v>
      </c>
    </row>
    <row r="2375" spans="1:25">
      <c r="A2375" s="34">
        <v>2372</v>
      </c>
      <c r="B2375">
        <v>1</v>
      </c>
      <c r="C2375">
        <v>24</v>
      </c>
      <c r="D2375" s="149">
        <f t="shared" si="224"/>
        <v>178.09744310451387</v>
      </c>
      <c r="E2375" s="125">
        <f>B2375/(B2375+Overview!$F$22)</f>
        <v>0.58823529411764708</v>
      </c>
      <c r="F2375" s="118">
        <f>EXP(Overview!$F$21/Overview!$F$5-Overview!$F$21/('='!C2375+273.15))</f>
        <v>1.2060497570954571</v>
      </c>
      <c r="G2375" s="77">
        <f t="shared" si="225"/>
        <v>3.7333621223395865</v>
      </c>
      <c r="H2375" s="115">
        <f t="shared" si="226"/>
        <v>0.58823529411764708</v>
      </c>
      <c r="I2375" s="80">
        <f>IF((A2375-Overview!$F$43)/365=ROUND((A2375-Overview!$F$43)/365,0),I2374*0.05,I2374+U2374)</f>
        <v>15630.775707350798</v>
      </c>
      <c r="J2375" s="70">
        <f>IF(D2375&lt;Overview!$F$16,1,'='!G2375/Overview!$F$26)</f>
        <v>161.6174078934886</v>
      </c>
      <c r="K2375" s="71">
        <f>IF(D2375&lt;Overview!$F$17,'='!G2375/Overview!$F$26,Overview!$F$33)</f>
        <v>9.1428571428571423</v>
      </c>
      <c r="L2375" s="72">
        <f t="shared" si="227"/>
        <v>9.1428571428571423</v>
      </c>
      <c r="M2375" s="81">
        <f>MIN(1,Overview!$F$44*F2375*(G2375-Overview!$F$25)^2+0.2)</f>
        <v>1</v>
      </c>
      <c r="N2375" s="48">
        <f>L2375*F2375*Overview!$F$8</f>
        <v>0.12482270400293095</v>
      </c>
      <c r="O2375" s="48">
        <f>F2375*Overview!$F$6</f>
        <v>2.3686817229354781E-3</v>
      </c>
      <c r="P2375" s="122">
        <f>N2375*(H2375/G2375-(1+Overview!$F$35/'='!G2375)/(Overview!$F$37*Overview!$F$33))/('='!H2375+Overview!$F$36)</f>
        <v>7.4537870645690696E-5</v>
      </c>
      <c r="Q2375" s="128">
        <f>(N2375/G2375-P2375)*H2375*Overview!$F$29*'='!G2375^3</f>
        <v>924.42949969758956</v>
      </c>
      <c r="R2375" s="57">
        <f t="shared" si="222"/>
        <v>0</v>
      </c>
      <c r="S2375" s="58">
        <f t="shared" si="223"/>
        <v>9.2758954316156462E-5</v>
      </c>
      <c r="T2375" s="58">
        <f>IF(D2375&lt;Overview!$F$18,(1-Overview!$F$9)*'='!Q2375-'='!D2375*'='!O2375,0)</f>
        <v>0</v>
      </c>
      <c r="U2375" s="54">
        <f>IF(D2375&gt;=Overview!$F$18,(1-Overview!$F$9)*'='!Q2375-Overview!$F$18*'='!O2375,0)</f>
        <v>78.341899841102816</v>
      </c>
      <c r="V2375" s="2"/>
      <c r="W2375" s="112">
        <f>G2375/Overview!$F$19</f>
        <v>5.5121247930600719</v>
      </c>
      <c r="X2375" s="60">
        <f>G2375^3*(1+H2375*Overview!$F$38)</f>
        <v>65.415149054927895</v>
      </c>
      <c r="Y2375" s="61">
        <f>G2375^3*Overview!$F$42*(1+Overview!$F$38*H2375)+I2375*Overview!$F$39/Overview!$F$40</f>
        <v>6.5665916684083916</v>
      </c>
    </row>
    <row r="2376" spans="1:25">
      <c r="A2376" s="34">
        <v>2373</v>
      </c>
      <c r="B2376">
        <v>1</v>
      </c>
      <c r="C2376">
        <v>24</v>
      </c>
      <c r="D2376" s="149">
        <f t="shared" si="224"/>
        <v>178.09744310451387</v>
      </c>
      <c r="E2376" s="125">
        <f>B2376/(B2376+Overview!$F$22)</f>
        <v>0.58823529411764708</v>
      </c>
      <c r="F2376" s="118">
        <f>EXP(Overview!$F$21/Overview!$F$5-Overview!$F$21/('='!C2376+273.15))</f>
        <v>1.2060497570954571</v>
      </c>
      <c r="G2376" s="77">
        <f t="shared" si="225"/>
        <v>3.7334548812939028</v>
      </c>
      <c r="H2376" s="115">
        <f t="shared" si="226"/>
        <v>0.58823529411764708</v>
      </c>
      <c r="I2376" s="80">
        <f>IF((A2376-Overview!$F$43)/365=ROUND((A2376-Overview!$F$43)/365,0),I2375*0.05,I2375+U2375)</f>
        <v>15709.117607191902</v>
      </c>
      <c r="J2376" s="70">
        <f>IF(D2376&lt;Overview!$F$16,1,'='!G2376/Overview!$F$26)</f>
        <v>161.6214234326365</v>
      </c>
      <c r="K2376" s="71">
        <f>IF(D2376&lt;Overview!$F$17,'='!G2376/Overview!$F$26,Overview!$F$33)</f>
        <v>9.1428571428571423</v>
      </c>
      <c r="L2376" s="72">
        <f t="shared" si="227"/>
        <v>9.1428571428571423</v>
      </c>
      <c r="M2376" s="81">
        <f>MIN(1,Overview!$F$44*F2376*(G2376-Overview!$F$25)^2+0.2)</f>
        <v>1</v>
      </c>
      <c r="N2376" s="48">
        <f>L2376*F2376*Overview!$F$8</f>
        <v>0.12482270400293095</v>
      </c>
      <c r="O2376" s="48">
        <f>F2376*Overview!$F$6</f>
        <v>2.3686817229354781E-3</v>
      </c>
      <c r="P2376" s="122">
        <f>N2376*(H2376/G2376-(1+Overview!$F$35/'='!G2376)/(Overview!$F$37*Overview!$F$33))/('='!H2376+Overview!$F$36)</f>
        <v>7.4395182518297617E-5</v>
      </c>
      <c r="Q2376" s="128">
        <f>(N2376/G2376-P2376)*H2376*Overview!$F$29*'='!G2376^3</f>
        <v>924.4793399190952</v>
      </c>
      <c r="R2376" s="57">
        <f t="shared" si="222"/>
        <v>0</v>
      </c>
      <c r="S2376" s="58">
        <f t="shared" si="223"/>
        <v>9.2583685772563022E-5</v>
      </c>
      <c r="T2376" s="58">
        <f>IF(D2376&lt;Overview!$F$18,(1-Overview!$F$9)*'='!Q2376-'='!D2376*'='!O2376,0)</f>
        <v>0</v>
      </c>
      <c r="U2376" s="54">
        <f>IF(D2376&gt;=Overview!$F$18,(1-Overview!$F$9)*'='!Q2376-Overview!$F$18*'='!O2376,0)</f>
        <v>78.346146227975083</v>
      </c>
      <c r="V2376" s="2"/>
      <c r="W2376" s="112">
        <f>G2376/Overview!$F$19</f>
        <v>5.5122617470750077</v>
      </c>
      <c r="X2376" s="60">
        <f>G2376^3*(1+H2376*Overview!$F$38)</f>
        <v>65.420025081993984</v>
      </c>
      <c r="Y2376" s="61">
        <f>G2376^3*Overview!$F$42*(1+Overview!$F$38*H2376)+I2376*Overview!$F$39/Overview!$F$40</f>
        <v>6.5704348224919791</v>
      </c>
    </row>
    <row r="2377" spans="1:25">
      <c r="A2377" s="34">
        <v>2374</v>
      </c>
      <c r="B2377">
        <v>1</v>
      </c>
      <c r="C2377">
        <v>24</v>
      </c>
      <c r="D2377" s="149">
        <f t="shared" si="224"/>
        <v>178.09744310451387</v>
      </c>
      <c r="E2377" s="125">
        <f>B2377/(B2377+Overview!$F$22)</f>
        <v>0.58823529411764708</v>
      </c>
      <c r="F2377" s="118">
        <f>EXP(Overview!$F$21/Overview!$F$5-Overview!$F$21/('='!C2377+273.15))</f>
        <v>1.2060497570954571</v>
      </c>
      <c r="G2377" s="77">
        <f t="shared" si="225"/>
        <v>3.7335474649796754</v>
      </c>
      <c r="H2377" s="115">
        <f t="shared" si="226"/>
        <v>0.58823529411764708</v>
      </c>
      <c r="I2377" s="80">
        <f>IF((A2377-Overview!$F$43)/365=ROUND((A2377-Overview!$F$43)/365,0),I2376*0.05,I2376+U2376)</f>
        <v>15787.463753419877</v>
      </c>
      <c r="J2377" s="70">
        <f>IF(D2377&lt;Overview!$F$16,1,'='!G2377/Overview!$F$26)</f>
        <v>161.62543138440154</v>
      </c>
      <c r="K2377" s="71">
        <f>IF(D2377&lt;Overview!$F$17,'='!G2377/Overview!$F$26,Overview!$F$33)</f>
        <v>9.1428571428571423</v>
      </c>
      <c r="L2377" s="72">
        <f t="shared" si="227"/>
        <v>9.1428571428571423</v>
      </c>
      <c r="M2377" s="81">
        <f>MIN(1,Overview!$F$44*F2377*(G2377-Overview!$F$25)^2+0.2)</f>
        <v>1</v>
      </c>
      <c r="N2377" s="48">
        <f>L2377*F2377*Overview!$F$8</f>
        <v>0.12482270400293095</v>
      </c>
      <c r="O2377" s="48">
        <f>F2377*Overview!$F$6</f>
        <v>2.3686817229354781E-3</v>
      </c>
      <c r="P2377" s="122">
        <f>N2377*(H2377/G2377-(1+Overview!$F$35/'='!G2377)/(Overview!$F$37*Overview!$F$33))/('='!H2377+Overview!$F$36)</f>
        <v>7.4252771070901322E-5</v>
      </c>
      <c r="Q2377" s="128">
        <f>(N2377/G2377-P2377)*H2377*Overview!$F$29*'='!G2377^3</f>
        <v>924.52908749213145</v>
      </c>
      <c r="R2377" s="57">
        <f t="shared" si="222"/>
        <v>0</v>
      </c>
      <c r="S2377" s="58">
        <f t="shared" si="223"/>
        <v>9.2408748399826595E-5</v>
      </c>
      <c r="T2377" s="58">
        <f>IF(D2377&lt;Overview!$F$18,(1-Overview!$F$9)*'='!Q2377-'='!D2377*'='!O2377,0)</f>
        <v>0</v>
      </c>
      <c r="U2377" s="54">
        <f>IF(D2377&gt;=Overview!$F$18,(1-Overview!$F$9)*'='!Q2377-Overview!$F$18*'='!O2377,0)</f>
        <v>78.350384721197784</v>
      </c>
      <c r="V2377" s="2"/>
      <c r="W2377" s="112">
        <f>G2377/Overview!$F$19</f>
        <v>5.5123984423145949</v>
      </c>
      <c r="X2377" s="60">
        <f>G2377^3*(1+H2377*Overview!$F$38)</f>
        <v>65.424892137393471</v>
      </c>
      <c r="Y2377" s="61">
        <f>G2377^3*Overview!$F$42*(1+Overview!$F$38*H2377)+I2377*Overview!$F$39/Overview!$F$40</f>
        <v>6.5742773536503849</v>
      </c>
    </row>
    <row r="2378" spans="1:25">
      <c r="A2378" s="34">
        <v>2375</v>
      </c>
      <c r="B2378">
        <v>1</v>
      </c>
      <c r="C2378">
        <v>24</v>
      </c>
      <c r="D2378" s="149">
        <f t="shared" si="224"/>
        <v>178.09744310451387</v>
      </c>
      <c r="E2378" s="125">
        <f>B2378/(B2378+Overview!$F$22)</f>
        <v>0.58823529411764708</v>
      </c>
      <c r="F2378" s="118">
        <f>EXP(Overview!$F$21/Overview!$F$5-Overview!$F$21/('='!C2378+273.15))</f>
        <v>1.2060497570954571</v>
      </c>
      <c r="G2378" s="77">
        <f t="shared" si="225"/>
        <v>3.7336398737280754</v>
      </c>
      <c r="H2378" s="115">
        <f t="shared" si="226"/>
        <v>0.58823529411764708</v>
      </c>
      <c r="I2378" s="80">
        <f>IF((A2378-Overview!$F$43)/365=ROUND((A2378-Overview!$F$43)/365,0),I2377*0.05,I2377+U2377)</f>
        <v>15865.814138141075</v>
      </c>
      <c r="J2378" s="70">
        <f>IF(D2378&lt;Overview!$F$16,1,'='!G2378/Overview!$F$26)</f>
        <v>161.62943176312015</v>
      </c>
      <c r="K2378" s="71">
        <f>IF(D2378&lt;Overview!$F$17,'='!G2378/Overview!$F$26,Overview!$F$33)</f>
        <v>9.1428571428571423</v>
      </c>
      <c r="L2378" s="72">
        <f t="shared" si="227"/>
        <v>9.1428571428571423</v>
      </c>
      <c r="M2378" s="81">
        <f>MIN(1,Overview!$F$44*F2378*(G2378-Overview!$F$25)^2+0.2)</f>
        <v>1</v>
      </c>
      <c r="N2378" s="48">
        <f>L2378*F2378*Overview!$F$8</f>
        <v>0.12482270400293095</v>
      </c>
      <c r="O2378" s="48">
        <f>F2378*Overview!$F$6</f>
        <v>2.3686817229354781E-3</v>
      </c>
      <c r="P2378" s="122">
        <f>N2378*(H2378/G2378-(1+Overview!$F$35/'='!G2378)/(Overview!$F$37*Overview!$F$33))/('='!H2378+Overview!$F$36)</f>
        <v>7.4110635753497176E-5</v>
      </c>
      <c r="Q2378" s="128">
        <f>(N2378/G2378-P2378)*H2378*Overview!$F$29*'='!G2378^3</f>
        <v>924.57874258601487</v>
      </c>
      <c r="R2378" s="57">
        <f t="shared" si="222"/>
        <v>0</v>
      </c>
      <c r="S2378" s="58">
        <f t="shared" si="223"/>
        <v>9.2234141572198204E-5</v>
      </c>
      <c r="T2378" s="58">
        <f>IF(D2378&lt;Overview!$F$18,(1-Overview!$F$9)*'='!Q2378-'='!D2378*'='!O2378,0)</f>
        <v>0</v>
      </c>
      <c r="U2378" s="54">
        <f>IF(D2378&gt;=Overview!$F$18,(1-Overview!$F$9)*'='!Q2378-Overview!$F$18*'='!O2378,0)</f>
        <v>78.354615335196641</v>
      </c>
      <c r="V2378" s="2"/>
      <c r="W2378" s="112">
        <f>G2378/Overview!$F$19</f>
        <v>5.5125348792677915</v>
      </c>
      <c r="X2378" s="60">
        <f>G2378^3*(1+H2378*Overview!$F$38)</f>
        <v>65.429750237172172</v>
      </c>
      <c r="Y2378" s="61">
        <f>G2378^3*Overview!$F$42*(1+Overview!$F$38*H2378)+I2378*Overview!$F$39/Overview!$F$40</f>
        <v>6.5781192629847158</v>
      </c>
    </row>
    <row r="2379" spans="1:25">
      <c r="A2379" s="34">
        <v>2376</v>
      </c>
      <c r="B2379">
        <v>1</v>
      </c>
      <c r="C2379">
        <v>24</v>
      </c>
      <c r="D2379" s="149">
        <f t="shared" si="224"/>
        <v>178.09744310451387</v>
      </c>
      <c r="E2379" s="125">
        <f>B2379/(B2379+Overview!$F$22)</f>
        <v>0.58823529411764708</v>
      </c>
      <c r="F2379" s="118">
        <f>EXP(Overview!$F$21/Overview!$F$5-Overview!$F$21/('='!C2379+273.15))</f>
        <v>1.2060497570954571</v>
      </c>
      <c r="G2379" s="77">
        <f t="shared" si="225"/>
        <v>3.7337321078696477</v>
      </c>
      <c r="H2379" s="115">
        <f t="shared" si="226"/>
        <v>0.58823529411764708</v>
      </c>
      <c r="I2379" s="80">
        <f>IF((A2379-Overview!$F$43)/365=ROUND((A2379-Overview!$F$43)/365,0),I2378*0.05,I2378+U2378)</f>
        <v>15944.168753476271</v>
      </c>
      <c r="J2379" s="70">
        <f>IF(D2379&lt;Overview!$F$16,1,'='!G2379/Overview!$F$26)</f>
        <v>161.63342458310163</v>
      </c>
      <c r="K2379" s="71">
        <f>IF(D2379&lt;Overview!$F$17,'='!G2379/Overview!$F$26,Overview!$F$33)</f>
        <v>9.1428571428571423</v>
      </c>
      <c r="L2379" s="72">
        <f t="shared" si="227"/>
        <v>9.1428571428571423</v>
      </c>
      <c r="M2379" s="81">
        <f>MIN(1,Overview!$F$44*F2379*(G2379-Overview!$F$25)^2+0.2)</f>
        <v>1</v>
      </c>
      <c r="N2379" s="48">
        <f>L2379*F2379*Overview!$F$8</f>
        <v>0.12482270400293095</v>
      </c>
      <c r="O2379" s="48">
        <f>F2379*Overview!$F$6</f>
        <v>2.3686817229354781E-3</v>
      </c>
      <c r="P2379" s="122">
        <f>N2379*(H2379/G2379-(1+Overview!$F$35/'='!G2379)/(Overview!$F$37*Overview!$F$33))/('='!H2379+Overview!$F$36)</f>
        <v>7.3968776017224717E-5</v>
      </c>
      <c r="Q2379" s="128">
        <f>(N2379/G2379-P2379)*H2379*Overview!$F$29*'='!G2379^3</f>
        <v>924.62830536976423</v>
      </c>
      <c r="R2379" s="57">
        <f t="shared" si="222"/>
        <v>0</v>
      </c>
      <c r="S2379" s="58">
        <f t="shared" si="223"/>
        <v>9.2059864665110095E-5</v>
      </c>
      <c r="T2379" s="58">
        <f>IF(D2379&lt;Overview!$F$18,(1-Overview!$F$9)*'='!Q2379-'='!D2379*'='!O2379,0)</f>
        <v>0</v>
      </c>
      <c r="U2379" s="54">
        <f>IF(D2379&gt;=Overview!$F$18,(1-Overview!$F$9)*'='!Q2379-Overview!$F$18*'='!O2379,0)</f>
        <v>78.358838084372096</v>
      </c>
      <c r="V2379" s="2"/>
      <c r="W2379" s="112">
        <f>G2379/Overview!$F$19</f>
        <v>5.5126710584226304</v>
      </c>
      <c r="X2379" s="60">
        <f>G2379^3*(1+H2379*Overview!$F$38)</f>
        <v>65.434599397348933</v>
      </c>
      <c r="Y2379" s="61">
        <f>G2379^3*Overview!$F$42*(1+Overview!$F$38*H2379)+I2379*Overview!$F$39/Overview!$F$40</f>
        <v>6.5819605515942801</v>
      </c>
    </row>
    <row r="2380" spans="1:25">
      <c r="A2380" s="34">
        <v>2377</v>
      </c>
      <c r="B2380">
        <v>1</v>
      </c>
      <c r="C2380">
        <v>24</v>
      </c>
      <c r="D2380" s="149">
        <f t="shared" si="224"/>
        <v>178.09744310451387</v>
      </c>
      <c r="E2380" s="125">
        <f>B2380/(B2380+Overview!$F$22)</f>
        <v>0.58823529411764708</v>
      </c>
      <c r="F2380" s="118">
        <f>EXP(Overview!$F$21/Overview!$F$5-Overview!$F$21/('='!C2380+273.15))</f>
        <v>1.2060497570954571</v>
      </c>
      <c r="G2380" s="77">
        <f t="shared" si="225"/>
        <v>3.7338241677343129</v>
      </c>
      <c r="H2380" s="115">
        <f t="shared" si="226"/>
        <v>0.58823529411764708</v>
      </c>
      <c r="I2380" s="80">
        <f>IF((A2380-Overview!$F$43)/365=ROUND((A2380-Overview!$F$43)/365,0),I2379*0.05,I2379+U2379)</f>
        <v>16022.527591560643</v>
      </c>
      <c r="J2380" s="70">
        <f>IF(D2380&lt;Overview!$F$16,1,'='!G2380/Overview!$F$26)</f>
        <v>161.63740985862827</v>
      </c>
      <c r="K2380" s="71">
        <f>IF(D2380&lt;Overview!$F$17,'='!G2380/Overview!$F$26,Overview!$F$33)</f>
        <v>9.1428571428571423</v>
      </c>
      <c r="L2380" s="72">
        <f t="shared" si="227"/>
        <v>9.1428571428571423</v>
      </c>
      <c r="M2380" s="81">
        <f>MIN(1,Overview!$F$44*F2380*(G2380-Overview!$F$25)^2+0.2)</f>
        <v>1</v>
      </c>
      <c r="N2380" s="48">
        <f>L2380*F2380*Overview!$F$8</f>
        <v>0.12482270400293095</v>
      </c>
      <c r="O2380" s="48">
        <f>F2380*Overview!$F$6</f>
        <v>2.3686817229354781E-3</v>
      </c>
      <c r="P2380" s="122">
        <f>N2380*(H2380/G2380-(1+Overview!$F$35/'='!G2380)/(Overview!$F$37*Overview!$F$33))/('='!H2380+Overview!$F$36)</f>
        <v>7.3827191314366702E-5</v>
      </c>
      <c r="Q2380" s="128">
        <f>(N2380/G2380-P2380)*H2380*Overview!$F$29*'='!G2380^3</f>
        <v>924.67777601210071</v>
      </c>
      <c r="R2380" s="57">
        <f t="shared" si="222"/>
        <v>0</v>
      </c>
      <c r="S2380" s="58">
        <f t="shared" si="223"/>
        <v>9.1885917055175713E-5</v>
      </c>
      <c r="T2380" s="58">
        <f>IF(D2380&lt;Overview!$F$18,(1-Overview!$F$9)*'='!Q2380-'='!D2380*'='!O2380,0)</f>
        <v>0</v>
      </c>
      <c r="U2380" s="54">
        <f>IF(D2380&gt;=Overview!$F$18,(1-Overview!$F$9)*'='!Q2380-Overview!$F$18*'='!O2380,0)</f>
        <v>78.363052983099166</v>
      </c>
      <c r="V2380" s="2"/>
      <c r="W2380" s="112">
        <f>G2380/Overview!$F$19</f>
        <v>5.5128069802662232</v>
      </c>
      <c r="X2380" s="60">
        <f>G2380^3*(1+H2380*Overview!$F$38)</f>
        <v>65.439439633915683</v>
      </c>
      <c r="Y2380" s="61">
        <f>G2380^3*Overview!$F$42*(1+Overview!$F$38*H2380)+I2380*Overview!$F$39/Overview!$F$40</f>
        <v>6.5858012205765926</v>
      </c>
    </row>
    <row r="2381" spans="1:25">
      <c r="A2381" s="34">
        <v>2378</v>
      </c>
      <c r="B2381">
        <v>1</v>
      </c>
      <c r="C2381">
        <v>24</v>
      </c>
      <c r="D2381" s="149">
        <f t="shared" si="224"/>
        <v>178.09744310451387</v>
      </c>
      <c r="E2381" s="125">
        <f>B2381/(B2381+Overview!$F$22)</f>
        <v>0.58823529411764708</v>
      </c>
      <c r="F2381" s="118">
        <f>EXP(Overview!$F$21/Overview!$F$5-Overview!$F$21/('='!C2381+273.15))</f>
        <v>1.2060497570954571</v>
      </c>
      <c r="G2381" s="77">
        <f t="shared" si="225"/>
        <v>3.733916053651368</v>
      </c>
      <c r="H2381" s="115">
        <f t="shared" si="226"/>
        <v>0.58823529411764708</v>
      </c>
      <c r="I2381" s="80">
        <f>IF((A2381-Overview!$F$43)/365=ROUND((A2381-Overview!$F$43)/365,0),I2380*0.05,I2380+U2380)</f>
        <v>16100.890644543742</v>
      </c>
      <c r="J2381" s="70">
        <f>IF(D2381&lt;Overview!$F$16,1,'='!G2381/Overview!$F$26)</f>
        <v>161.64138760395534</v>
      </c>
      <c r="K2381" s="71">
        <f>IF(D2381&lt;Overview!$F$17,'='!G2381/Overview!$F$26,Overview!$F$33)</f>
        <v>9.1428571428571423</v>
      </c>
      <c r="L2381" s="72">
        <f t="shared" si="227"/>
        <v>9.1428571428571423</v>
      </c>
      <c r="M2381" s="81">
        <f>MIN(1,Overview!$F$44*F2381*(G2381-Overview!$F$25)^2+0.2)</f>
        <v>1</v>
      </c>
      <c r="N2381" s="48">
        <f>L2381*F2381*Overview!$F$8</f>
        <v>0.12482270400293095</v>
      </c>
      <c r="O2381" s="48">
        <f>F2381*Overview!$F$6</f>
        <v>2.3686817229354781E-3</v>
      </c>
      <c r="P2381" s="122">
        <f>N2381*(H2381/G2381-(1+Overview!$F$35/'='!G2381)/(Overview!$F$37*Overview!$F$33))/('='!H2381+Overview!$F$36)</f>
        <v>7.3685881098347044E-5</v>
      </c>
      <c r="Q2381" s="128">
        <f>(N2381/G2381-P2381)*H2381*Overview!$F$29*'='!G2381^3</f>
        <v>924.72715468144725</v>
      </c>
      <c r="R2381" s="57">
        <f t="shared" si="222"/>
        <v>0</v>
      </c>
      <c r="S2381" s="58">
        <f t="shared" si="223"/>
        <v>9.1712298120187979E-5</v>
      </c>
      <c r="T2381" s="58">
        <f>IF(D2381&lt;Overview!$F$18,(1-Overview!$F$9)*'='!Q2381-'='!D2381*'='!O2381,0)</f>
        <v>0</v>
      </c>
      <c r="U2381" s="54">
        <f>IF(D2381&gt;=Overview!$F$18,(1-Overview!$F$9)*'='!Q2381-Overview!$F$18*'='!O2381,0)</f>
        <v>78.367260045727491</v>
      </c>
      <c r="V2381" s="2"/>
      <c r="W2381" s="112">
        <f>G2381/Overview!$F$19</f>
        <v>5.5129426452847596</v>
      </c>
      <c r="X2381" s="60">
        <f>G2381^3*(1+H2381*Overview!$F$38)</f>
        <v>65.444270962837592</v>
      </c>
      <c r="Y2381" s="61">
        <f>G2381^3*Overview!$F$42*(1+Overview!$F$38*H2381)+I2381*Overview!$F$39/Overview!$F$40</f>
        <v>6.5896412710273742</v>
      </c>
    </row>
    <row r="2382" spans="1:25">
      <c r="A2382" s="34">
        <v>2379</v>
      </c>
      <c r="B2382">
        <v>1</v>
      </c>
      <c r="C2382">
        <v>24</v>
      </c>
      <c r="D2382" s="149">
        <f t="shared" si="224"/>
        <v>178.09744310451387</v>
      </c>
      <c r="E2382" s="125">
        <f>B2382/(B2382+Overview!$F$22)</f>
        <v>0.58823529411764708</v>
      </c>
      <c r="F2382" s="118">
        <f>EXP(Overview!$F$21/Overview!$F$5-Overview!$F$21/('='!C2382+273.15))</f>
        <v>1.2060497570954571</v>
      </c>
      <c r="G2382" s="77">
        <f t="shared" si="225"/>
        <v>3.7340077659494884</v>
      </c>
      <c r="H2382" s="115">
        <f t="shared" si="226"/>
        <v>0.58823529411764708</v>
      </c>
      <c r="I2382" s="80">
        <f>IF((A2382-Overview!$F$43)/365=ROUND((A2382-Overview!$F$43)/365,0),I2381*0.05,I2381+U2381)</f>
        <v>16179.257904589469</v>
      </c>
      <c r="J2382" s="70">
        <f>IF(D2382&lt;Overview!$F$16,1,'='!G2382/Overview!$F$26)</f>
        <v>161.64535783331118</v>
      </c>
      <c r="K2382" s="71">
        <f>IF(D2382&lt;Overview!$F$17,'='!G2382/Overview!$F$26,Overview!$F$33)</f>
        <v>9.1428571428571423</v>
      </c>
      <c r="L2382" s="72">
        <f t="shared" si="227"/>
        <v>9.1428571428571423</v>
      </c>
      <c r="M2382" s="81">
        <f>MIN(1,Overview!$F$44*F2382*(G2382-Overview!$F$25)^2+0.2)</f>
        <v>1</v>
      </c>
      <c r="N2382" s="48">
        <f>L2382*F2382*Overview!$F$8</f>
        <v>0.12482270400293095</v>
      </c>
      <c r="O2382" s="48">
        <f>F2382*Overview!$F$6</f>
        <v>2.3686817229354781E-3</v>
      </c>
      <c r="P2382" s="122">
        <f>N2382*(H2382/G2382-(1+Overview!$F$35/'='!G2382)/(Overview!$F$37*Overview!$F$33))/('='!H2382+Overview!$F$36)</f>
        <v>7.3544844823723754E-5</v>
      </c>
      <c r="Q2382" s="128">
        <f>(N2382/G2382-P2382)*H2382*Overview!$F$29*'='!G2382^3</f>
        <v>924.77644154593042</v>
      </c>
      <c r="R2382" s="57">
        <f t="shared" si="222"/>
        <v>0</v>
      </c>
      <c r="S2382" s="58">
        <f t="shared" si="223"/>
        <v>9.153900723911151E-5</v>
      </c>
      <c r="T2382" s="58">
        <f>IF(D2382&lt;Overview!$F$18,(1-Overview!$F$9)*'='!Q2382-'='!D2382*'='!O2382,0)</f>
        <v>0</v>
      </c>
      <c r="U2382" s="54">
        <f>IF(D2382&gt;=Overview!$F$18,(1-Overview!$F$9)*'='!Q2382-Overview!$F$18*'='!O2382,0)</f>
        <v>78.371459286581455</v>
      </c>
      <c r="V2382" s="2"/>
      <c r="W2382" s="112">
        <f>G2382/Overview!$F$19</f>
        <v>5.5130780539635147</v>
      </c>
      <c r="X2382" s="60">
        <f>G2382^3*(1+H2382*Overview!$F$38)</f>
        <v>65.449093400052902</v>
      </c>
      <c r="Y2382" s="61">
        <f>G2382^3*Overview!$F$42*(1+Overview!$F$38*H2382)+I2382*Overview!$F$39/Overview!$F$40</f>
        <v>6.5934807040405579</v>
      </c>
    </row>
    <row r="2383" spans="1:25">
      <c r="A2383" s="34">
        <v>2380</v>
      </c>
      <c r="B2383">
        <v>1</v>
      </c>
      <c r="C2383">
        <v>24</v>
      </c>
      <c r="D2383" s="149">
        <f t="shared" si="224"/>
        <v>178.09744310451387</v>
      </c>
      <c r="E2383" s="125">
        <f>B2383/(B2383+Overview!$F$22)</f>
        <v>0.58823529411764708</v>
      </c>
      <c r="F2383" s="118">
        <f>EXP(Overview!$F$21/Overview!$F$5-Overview!$F$21/('='!C2383+273.15))</f>
        <v>1.2060497570954571</v>
      </c>
      <c r="G2383" s="77">
        <f t="shared" si="225"/>
        <v>3.7340993049567275</v>
      </c>
      <c r="H2383" s="115">
        <f t="shared" si="226"/>
        <v>0.58823529411764708</v>
      </c>
      <c r="I2383" s="80">
        <f>IF((A2383-Overview!$F$43)/365=ROUND((A2383-Overview!$F$43)/365,0),I2382*0.05,I2382+U2382)</f>
        <v>16257.629363876051</v>
      </c>
      <c r="J2383" s="70">
        <f>IF(D2383&lt;Overview!$F$16,1,'='!G2383/Overview!$F$26)</f>
        <v>161.64932056089731</v>
      </c>
      <c r="K2383" s="71">
        <f>IF(D2383&lt;Overview!$F$17,'='!G2383/Overview!$F$26,Overview!$F$33)</f>
        <v>9.1428571428571423</v>
      </c>
      <c r="L2383" s="72">
        <f t="shared" si="227"/>
        <v>9.1428571428571423</v>
      </c>
      <c r="M2383" s="81">
        <f>MIN(1,Overview!$F$44*F2383*(G2383-Overview!$F$25)^2+0.2)</f>
        <v>1</v>
      </c>
      <c r="N2383" s="48">
        <f>L2383*F2383*Overview!$F$8</f>
        <v>0.12482270400293095</v>
      </c>
      <c r="O2383" s="48">
        <f>F2383*Overview!$F$6</f>
        <v>2.3686817229354781E-3</v>
      </c>
      <c r="P2383" s="122">
        <f>N2383*(H2383/G2383-(1+Overview!$F$35/'='!G2383)/(Overview!$F$37*Overview!$F$33))/('='!H2383+Overview!$F$36)</f>
        <v>7.3404081946192999E-5</v>
      </c>
      <c r="Q2383" s="128">
        <f>(N2383/G2383-P2383)*H2383*Overview!$F$29*'='!G2383^3</f>
        <v>924.82563677338021</v>
      </c>
      <c r="R2383" s="57">
        <f t="shared" si="222"/>
        <v>0</v>
      </c>
      <c r="S2383" s="58">
        <f t="shared" si="223"/>
        <v>9.1366043792088654E-5</v>
      </c>
      <c r="T2383" s="58">
        <f>IF(D2383&lt;Overview!$F$18,(1-Overview!$F$9)*'='!Q2383-'='!D2383*'='!O2383,0)</f>
        <v>0</v>
      </c>
      <c r="U2383" s="54">
        <f>IF(D2383&gt;=Overview!$F$18,(1-Overview!$F$9)*'='!Q2383-Overview!$F$18*'='!O2383,0)</f>
        <v>78.375650719960177</v>
      </c>
      <c r="V2383" s="2"/>
      <c r="W2383" s="112">
        <f>G2383/Overview!$F$19</f>
        <v>5.5132132067868413</v>
      </c>
      <c r="X2383" s="60">
        <f>G2383^3*(1+H2383*Overview!$F$38)</f>
        <v>65.453906961473137</v>
      </c>
      <c r="Y2383" s="61">
        <f>G2383^3*Overview!$F$42*(1+Overview!$F$38*H2383)+I2383*Overview!$F$39/Overview!$F$40</f>
        <v>6.597319520708286</v>
      </c>
    </row>
    <row r="2384" spans="1:25">
      <c r="A2384" s="34">
        <v>2381</v>
      </c>
      <c r="B2384">
        <v>1</v>
      </c>
      <c r="C2384">
        <v>24</v>
      </c>
      <c r="D2384" s="149">
        <f t="shared" si="224"/>
        <v>178.09744310451387</v>
      </c>
      <c r="E2384" s="125">
        <f>B2384/(B2384+Overview!$F$22)</f>
        <v>0.58823529411764708</v>
      </c>
      <c r="F2384" s="118">
        <f>EXP(Overview!$F$21/Overview!$F$5-Overview!$F$21/('='!C2384+273.15))</f>
        <v>1.2060497570954571</v>
      </c>
      <c r="G2384" s="77">
        <f t="shared" si="225"/>
        <v>3.7341906710005195</v>
      </c>
      <c r="H2384" s="115">
        <f t="shared" si="226"/>
        <v>0.58823529411764708</v>
      </c>
      <c r="I2384" s="80">
        <f>IF((A2384-Overview!$F$43)/365=ROUND((A2384-Overview!$F$43)/365,0),I2383*0.05,I2383+U2383)</f>
        <v>16336.00501459601</v>
      </c>
      <c r="J2384" s="70">
        <f>IF(D2384&lt;Overview!$F$16,1,'='!G2384/Overview!$F$26)</f>
        <v>161.65327580088831</v>
      </c>
      <c r="K2384" s="71">
        <f>IF(D2384&lt;Overview!$F$17,'='!G2384/Overview!$F$26,Overview!$F$33)</f>
        <v>9.1428571428571423</v>
      </c>
      <c r="L2384" s="72">
        <f t="shared" si="227"/>
        <v>9.1428571428571423</v>
      </c>
      <c r="M2384" s="81">
        <f>MIN(1,Overview!$F$44*F2384*(G2384-Overview!$F$25)^2+0.2)</f>
        <v>1</v>
      </c>
      <c r="N2384" s="48">
        <f>L2384*F2384*Overview!$F$8</f>
        <v>0.12482270400293095</v>
      </c>
      <c r="O2384" s="48">
        <f>F2384*Overview!$F$6</f>
        <v>2.3686817229354781E-3</v>
      </c>
      <c r="P2384" s="122">
        <f>N2384*(H2384/G2384-(1+Overview!$F$35/'='!G2384)/(Overview!$F$37*Overview!$F$33))/('='!H2384+Overview!$F$36)</f>
        <v>7.3263591922580957E-5</v>
      </c>
      <c r="Q2384" s="128">
        <f>(N2384/G2384-P2384)*H2384*Overview!$F$29*'='!G2384^3</f>
        <v>924.87474053133155</v>
      </c>
      <c r="R2384" s="57">
        <f t="shared" si="222"/>
        <v>0</v>
      </c>
      <c r="S2384" s="58">
        <f t="shared" si="223"/>
        <v>9.1193407160430269E-5</v>
      </c>
      <c r="T2384" s="58">
        <f>IF(D2384&lt;Overview!$F$18,(1-Overview!$F$9)*'='!Q2384-'='!D2384*'='!O2384,0)</f>
        <v>0</v>
      </c>
      <c r="U2384" s="54">
        <f>IF(D2384&gt;=Overview!$F$18,(1-Overview!$F$9)*'='!Q2384-Overview!$F$18*'='!O2384,0)</f>
        <v>78.379834360137622</v>
      </c>
      <c r="V2384" s="2"/>
      <c r="W2384" s="112">
        <f>G2384/Overview!$F$19</f>
        <v>5.5133481042381804</v>
      </c>
      <c r="X2384" s="60">
        <f>G2384^3*(1+H2384*Overview!$F$38)</f>
        <v>65.458711662983077</v>
      </c>
      <c r="Y2384" s="61">
        <f>G2384^3*Overview!$F$42*(1+Overview!$F$38*H2384)+I2384*Overview!$F$39/Overview!$F$40</f>
        <v>6.6011577221209219</v>
      </c>
    </row>
    <row r="2385" spans="1:25">
      <c r="A2385" s="34">
        <v>2382</v>
      </c>
      <c r="B2385">
        <v>1</v>
      </c>
      <c r="C2385">
        <v>24</v>
      </c>
      <c r="D2385" s="149">
        <f t="shared" si="224"/>
        <v>178.09744310451387</v>
      </c>
      <c r="E2385" s="125">
        <f>B2385/(B2385+Overview!$F$22)</f>
        <v>0.58823529411764708</v>
      </c>
      <c r="F2385" s="118">
        <f>EXP(Overview!$F$21/Overview!$F$5-Overview!$F$21/('='!C2385+273.15))</f>
        <v>1.2060497570954571</v>
      </c>
      <c r="G2385" s="77">
        <f t="shared" si="225"/>
        <v>3.7342818644076798</v>
      </c>
      <c r="H2385" s="115">
        <f t="shared" si="226"/>
        <v>0.58823529411764708</v>
      </c>
      <c r="I2385" s="80">
        <f>IF((A2385-Overview!$F$43)/365=ROUND((A2385-Overview!$F$43)/365,0),I2384*0.05,I2384+U2384)</f>
        <v>16414.38484895615</v>
      </c>
      <c r="J2385" s="70">
        <f>IF(D2385&lt;Overview!$F$16,1,'='!G2385/Overview!$F$26)</f>
        <v>161.65722356743203</v>
      </c>
      <c r="K2385" s="71">
        <f>IF(D2385&lt;Overview!$F$17,'='!G2385/Overview!$F$26,Overview!$F$33)</f>
        <v>9.1428571428571423</v>
      </c>
      <c r="L2385" s="72">
        <f t="shared" si="227"/>
        <v>9.1428571428571423</v>
      </c>
      <c r="M2385" s="81">
        <f>MIN(1,Overview!$F$44*F2385*(G2385-Overview!$F$25)^2+0.2)</f>
        <v>1</v>
      </c>
      <c r="N2385" s="48">
        <f>L2385*F2385*Overview!$F$8</f>
        <v>0.12482270400293095</v>
      </c>
      <c r="O2385" s="48">
        <f>F2385*Overview!$F$6</f>
        <v>2.3686817229354781E-3</v>
      </c>
      <c r="P2385" s="122">
        <f>N2385*(H2385/G2385-(1+Overview!$F$35/'='!G2385)/(Overview!$F$37*Overview!$F$33))/('='!H2385+Overview!$F$36)</f>
        <v>7.3123374210843882E-5</v>
      </c>
      <c r="Q2385" s="128">
        <f>(N2385/G2385-P2385)*H2385*Overview!$F$29*'='!G2385^3</f>
        <v>924.92375298702302</v>
      </c>
      <c r="R2385" s="57">
        <f t="shared" si="222"/>
        <v>0</v>
      </c>
      <c r="S2385" s="58">
        <f t="shared" si="223"/>
        <v>9.102109672661685E-5</v>
      </c>
      <c r="T2385" s="58">
        <f>IF(D2385&lt;Overview!$F$18,(1-Overview!$F$9)*'='!Q2385-'='!D2385*'='!O2385,0)</f>
        <v>0</v>
      </c>
      <c r="U2385" s="54">
        <f>IF(D2385&gt;=Overview!$F$18,(1-Overview!$F$9)*'='!Q2385-Overview!$F$18*'='!O2385,0)</f>
        <v>78.384010221362544</v>
      </c>
      <c r="V2385" s="2"/>
      <c r="W2385" s="112">
        <f>G2385/Overview!$F$19</f>
        <v>5.5134827468000589</v>
      </c>
      <c r="X2385" s="60">
        <f>G2385^3*(1+H2385*Overview!$F$38)</f>
        <v>65.463507520440814</v>
      </c>
      <c r="Y2385" s="61">
        <f>G2385^3*Overview!$F$42*(1+Overview!$F$38*H2385)+I2385*Overview!$F$39/Overview!$F$40</f>
        <v>6.6049953093670402</v>
      </c>
    </row>
    <row r="2386" spans="1:25">
      <c r="A2386" s="34">
        <v>2383</v>
      </c>
      <c r="B2386">
        <v>1</v>
      </c>
      <c r="C2386">
        <v>24</v>
      </c>
      <c r="D2386" s="149">
        <f t="shared" si="224"/>
        <v>178.09744310451387</v>
      </c>
      <c r="E2386" s="125">
        <f>B2386/(B2386+Overview!$F$22)</f>
        <v>0.58823529411764708</v>
      </c>
      <c r="F2386" s="118">
        <f>EXP(Overview!$F$21/Overview!$F$5-Overview!$F$21/('='!C2386+273.15))</f>
        <v>1.2060497570954571</v>
      </c>
      <c r="G2386" s="77">
        <f t="shared" si="225"/>
        <v>3.7343728855044063</v>
      </c>
      <c r="H2386" s="115">
        <f t="shared" si="226"/>
        <v>0.58823529411764708</v>
      </c>
      <c r="I2386" s="80">
        <f>IF((A2386-Overview!$F$43)/365=ROUND((A2386-Overview!$F$43)/365,0),I2385*0.05,I2385+U2385)</f>
        <v>16492.768859177511</v>
      </c>
      <c r="J2386" s="70">
        <f>IF(D2386&lt;Overview!$F$16,1,'='!G2386/Overview!$F$26)</f>
        <v>161.66116387464962</v>
      </c>
      <c r="K2386" s="71">
        <f>IF(D2386&lt;Overview!$F$17,'='!G2386/Overview!$F$26,Overview!$F$33)</f>
        <v>9.1428571428571423</v>
      </c>
      <c r="L2386" s="72">
        <f t="shared" si="227"/>
        <v>9.1428571428571423</v>
      </c>
      <c r="M2386" s="81">
        <f>MIN(1,Overview!$F$44*F2386*(G2386-Overview!$F$25)^2+0.2)</f>
        <v>1</v>
      </c>
      <c r="N2386" s="48">
        <f>L2386*F2386*Overview!$F$8</f>
        <v>0.12482270400293095</v>
      </c>
      <c r="O2386" s="48">
        <f>F2386*Overview!$F$6</f>
        <v>2.3686817229354781E-3</v>
      </c>
      <c r="P2386" s="122">
        <f>N2386*(H2386/G2386-(1+Overview!$F$35/'='!G2386)/(Overview!$F$37*Overview!$F$33))/('='!H2386+Overview!$F$36)</f>
        <v>7.298342827006602E-5</v>
      </c>
      <c r="Q2386" s="128">
        <f>(N2386/G2386-P2386)*H2386*Overview!$F$29*'='!G2386^3</f>
        <v>924.97267430739794</v>
      </c>
      <c r="R2386" s="57">
        <f t="shared" si="222"/>
        <v>0</v>
      </c>
      <c r="S2386" s="58">
        <f t="shared" si="223"/>
        <v>9.084911187429677E-5</v>
      </c>
      <c r="T2386" s="58">
        <f>IF(D2386&lt;Overview!$F$18,(1-Overview!$F$9)*'='!Q2386-'='!D2386*'='!O2386,0)</f>
        <v>0</v>
      </c>
      <c r="U2386" s="54">
        <f>IF(D2386&gt;=Overview!$F$18,(1-Overview!$F$9)*'='!Q2386-Overview!$F$18*'='!O2386,0)</f>
        <v>78.38817831785849</v>
      </c>
      <c r="V2386" s="2"/>
      <c r="W2386" s="112">
        <f>G2386/Overview!$F$19</f>
        <v>5.5136171349540914</v>
      </c>
      <c r="X2386" s="60">
        <f>G2386^3*(1+H2386*Overview!$F$38)</f>
        <v>65.468294549677708</v>
      </c>
      <c r="Y2386" s="61">
        <f>G2386^3*Overview!$F$42*(1+Overview!$F$38*H2386)+I2386*Overview!$F$39/Overview!$F$40</f>
        <v>6.6088322835334345</v>
      </c>
    </row>
    <row r="2387" spans="1:25">
      <c r="A2387" s="34">
        <v>2384</v>
      </c>
      <c r="B2387">
        <v>1</v>
      </c>
      <c r="C2387">
        <v>24</v>
      </c>
      <c r="D2387" s="149">
        <f t="shared" si="224"/>
        <v>178.09744310451387</v>
      </c>
      <c r="E2387" s="125">
        <f>B2387/(B2387+Overview!$F$22)</f>
        <v>0.58823529411764708</v>
      </c>
      <c r="F2387" s="118">
        <f>EXP(Overview!$F$21/Overview!$F$5-Overview!$F$21/('='!C2387+273.15))</f>
        <v>1.2060497570954571</v>
      </c>
      <c r="G2387" s="77">
        <f t="shared" si="225"/>
        <v>3.7344637346162806</v>
      </c>
      <c r="H2387" s="115">
        <f t="shared" si="226"/>
        <v>0.58823529411764708</v>
      </c>
      <c r="I2387" s="80">
        <f>IF((A2387-Overview!$F$43)/365=ROUND((A2387-Overview!$F$43)/365,0),I2386*0.05,I2386+U2386)</f>
        <v>16571.15703749537</v>
      </c>
      <c r="J2387" s="70">
        <f>IF(D2387&lt;Overview!$F$16,1,'='!G2387/Overview!$F$26)</f>
        <v>161.66509673663552</v>
      </c>
      <c r="K2387" s="71">
        <f>IF(D2387&lt;Overview!$F$17,'='!G2387/Overview!$F$26,Overview!$F$33)</f>
        <v>9.1428571428571423</v>
      </c>
      <c r="L2387" s="72">
        <f t="shared" si="227"/>
        <v>9.1428571428571423</v>
      </c>
      <c r="M2387" s="81">
        <f>MIN(1,Overview!$F$44*F2387*(G2387-Overview!$F$25)^2+0.2)</f>
        <v>1</v>
      </c>
      <c r="N2387" s="48">
        <f>L2387*F2387*Overview!$F$8</f>
        <v>0.12482270400293095</v>
      </c>
      <c r="O2387" s="48">
        <f>F2387*Overview!$F$6</f>
        <v>2.3686817229354781E-3</v>
      </c>
      <c r="P2387" s="122">
        <f>N2387*(H2387/G2387-(1+Overview!$F$35/'='!G2387)/(Overview!$F$37*Overview!$F$33))/('='!H2387+Overview!$F$36)</f>
        <v>7.28437535604536E-5</v>
      </c>
      <c r="Q2387" s="128">
        <f>(N2387/G2387-P2387)*H2387*Overview!$F$29*'='!G2387^3</f>
        <v>925.02150465910609</v>
      </c>
      <c r="R2387" s="57">
        <f t="shared" si="222"/>
        <v>0</v>
      </c>
      <c r="S2387" s="58">
        <f t="shared" si="223"/>
        <v>9.0677451988279852E-5</v>
      </c>
      <c r="T2387" s="58">
        <f>IF(D2387&lt;Overview!$F$18,(1-Overview!$F$9)*'='!Q2387-'='!D2387*'='!O2387,0)</f>
        <v>0</v>
      </c>
      <c r="U2387" s="54">
        <f>IF(D2387&gt;=Overview!$F$18,(1-Overview!$F$9)*'='!Q2387-Overview!$F$18*'='!O2387,0)</f>
        <v>78.39233866382402</v>
      </c>
      <c r="V2387" s="2"/>
      <c r="W2387" s="112">
        <f>G2387/Overview!$F$19</f>
        <v>5.5137512691809842</v>
      </c>
      <c r="X2387" s="60">
        <f>G2387^3*(1+H2387*Overview!$F$38)</f>
        <v>65.473072766498603</v>
      </c>
      <c r="Y2387" s="61">
        <f>G2387^3*Overview!$F$42*(1+Overview!$F$38*H2387)+I2387*Overview!$F$39/Overview!$F$40</f>
        <v>6.6126686457051269</v>
      </c>
    </row>
    <row r="2388" spans="1:25">
      <c r="A2388" s="34">
        <v>2385</v>
      </c>
      <c r="B2388">
        <v>1</v>
      </c>
      <c r="C2388">
        <v>24</v>
      </c>
      <c r="D2388" s="149">
        <f t="shared" si="224"/>
        <v>178.09744310451387</v>
      </c>
      <c r="E2388" s="125">
        <f>B2388/(B2388+Overview!$F$22)</f>
        <v>0.58823529411764708</v>
      </c>
      <c r="F2388" s="118">
        <f>EXP(Overview!$F$21/Overview!$F$5-Overview!$F$21/('='!C2388+273.15))</f>
        <v>1.2060497570954571</v>
      </c>
      <c r="G2388" s="77">
        <f t="shared" si="225"/>
        <v>3.734554412068269</v>
      </c>
      <c r="H2388" s="115">
        <f t="shared" si="226"/>
        <v>0.58823529411764708</v>
      </c>
      <c r="I2388" s="80">
        <f>IF((A2388-Overview!$F$43)/365=ROUND((A2388-Overview!$F$43)/365,0),I2387*0.05,I2387+U2387)</f>
        <v>16649.549376159193</v>
      </c>
      <c r="J2388" s="70">
        <f>IF(D2388&lt;Overview!$F$16,1,'='!G2388/Overview!$F$26)</f>
        <v>161.66902216745754</v>
      </c>
      <c r="K2388" s="71">
        <f>IF(D2388&lt;Overview!$F$17,'='!G2388/Overview!$F$26,Overview!$F$33)</f>
        <v>9.1428571428571423</v>
      </c>
      <c r="L2388" s="72">
        <f t="shared" si="227"/>
        <v>9.1428571428571423</v>
      </c>
      <c r="M2388" s="81">
        <f>MIN(1,Overview!$F$44*F2388*(G2388-Overview!$F$25)^2+0.2)</f>
        <v>1</v>
      </c>
      <c r="N2388" s="48">
        <f>L2388*F2388*Overview!$F$8</f>
        <v>0.12482270400293095</v>
      </c>
      <c r="O2388" s="48">
        <f>F2388*Overview!$F$6</f>
        <v>2.3686817229354781E-3</v>
      </c>
      <c r="P2388" s="122">
        <f>N2388*(H2388/G2388-(1+Overview!$F$35/'='!G2388)/(Overview!$F$37*Overview!$F$33))/('='!H2388+Overview!$F$36)</f>
        <v>7.2704349543337797E-5</v>
      </c>
      <c r="Q2388" s="128">
        <f>(N2388/G2388-P2388)*H2388*Overview!$F$29*'='!G2388^3</f>
        <v>925.0702442085028</v>
      </c>
      <c r="R2388" s="57">
        <f t="shared" si="222"/>
        <v>0</v>
      </c>
      <c r="S2388" s="58">
        <f t="shared" si="223"/>
        <v>9.0506116454541936E-5</v>
      </c>
      <c r="T2388" s="58">
        <f>IF(D2388&lt;Overview!$F$18,(1-Overview!$F$9)*'='!Q2388-'='!D2388*'='!O2388,0)</f>
        <v>0</v>
      </c>
      <c r="U2388" s="54">
        <f>IF(D2388&gt;=Overview!$F$18,(1-Overview!$F$9)*'='!Q2388-Overview!$F$18*'='!O2388,0)</f>
        <v>78.396491273432616</v>
      </c>
      <c r="V2388" s="2"/>
      <c r="W2388" s="112">
        <f>G2388/Overview!$F$19</f>
        <v>5.513885149960533</v>
      </c>
      <c r="X2388" s="60">
        <f>G2388^3*(1+H2388*Overview!$F$38)</f>
        <v>65.47784218668167</v>
      </c>
      <c r="Y2388" s="61">
        <f>G2388^3*Overview!$F$42*(1+Overview!$F$38*H2388)+I2388*Overview!$F$39/Overview!$F$40</f>
        <v>6.6165043969653583</v>
      </c>
    </row>
    <row r="2389" spans="1:25">
      <c r="A2389" s="34">
        <v>2386</v>
      </c>
      <c r="B2389">
        <v>1</v>
      </c>
      <c r="C2389">
        <v>24</v>
      </c>
      <c r="D2389" s="149">
        <f t="shared" si="224"/>
        <v>178.09744310451387</v>
      </c>
      <c r="E2389" s="125">
        <f>B2389/(B2389+Overview!$F$22)</f>
        <v>0.58823529411764708</v>
      </c>
      <c r="F2389" s="118">
        <f>EXP(Overview!$F$21/Overview!$F$5-Overview!$F$21/('='!C2389+273.15))</f>
        <v>1.2060497570954571</v>
      </c>
      <c r="G2389" s="77">
        <f t="shared" si="225"/>
        <v>3.7346449181847237</v>
      </c>
      <c r="H2389" s="115">
        <f t="shared" si="226"/>
        <v>0.58823529411764708</v>
      </c>
      <c r="I2389" s="80">
        <f>IF((A2389-Overview!$F$43)/365=ROUND((A2389-Overview!$F$43)/365,0),I2388*0.05,I2388+U2388)</f>
        <v>16727.945867432627</v>
      </c>
      <c r="J2389" s="70">
        <f>IF(D2389&lt;Overview!$F$16,1,'='!G2389/Overview!$F$26)</f>
        <v>161.67294018115689</v>
      </c>
      <c r="K2389" s="71">
        <f>IF(D2389&lt;Overview!$F$17,'='!G2389/Overview!$F$26,Overview!$F$33)</f>
        <v>9.1428571428571423</v>
      </c>
      <c r="L2389" s="72">
        <f t="shared" si="227"/>
        <v>9.1428571428571423</v>
      </c>
      <c r="M2389" s="81">
        <f>MIN(1,Overview!$F$44*F2389*(G2389-Overview!$F$25)^2+0.2)</f>
        <v>1</v>
      </c>
      <c r="N2389" s="48">
        <f>L2389*F2389*Overview!$F$8</f>
        <v>0.12482270400293095</v>
      </c>
      <c r="O2389" s="48">
        <f>F2389*Overview!$F$6</f>
        <v>2.3686817229354781E-3</v>
      </c>
      <c r="P2389" s="122">
        <f>N2389*(H2389/G2389-(1+Overview!$F$35/'='!G2389)/(Overview!$F$37*Overview!$F$33))/('='!H2389+Overview!$F$36)</f>
        <v>7.2565215681167717E-5</v>
      </c>
      <c r="Q2389" s="128">
        <f>(N2389/G2389-P2389)*H2389*Overview!$F$29*'='!G2389^3</f>
        <v>925.1188931216501</v>
      </c>
      <c r="R2389" s="57">
        <f t="shared" si="222"/>
        <v>0</v>
      </c>
      <c r="S2389" s="58">
        <f t="shared" si="223"/>
        <v>9.0335104660217147E-5</v>
      </c>
      <c r="T2389" s="58">
        <f>IF(D2389&lt;Overview!$F$18,(1-Overview!$F$9)*'='!Q2389-'='!D2389*'='!O2389,0)</f>
        <v>0</v>
      </c>
      <c r="U2389" s="54">
        <f>IF(D2389&gt;=Overview!$F$18,(1-Overview!$F$9)*'='!Q2389-Overview!$F$18*'='!O2389,0)</f>
        <v>78.400636160832761</v>
      </c>
      <c r="V2389" s="2"/>
      <c r="W2389" s="112">
        <f>G2389/Overview!$F$19</f>
        <v>5.5140187777716276</v>
      </c>
      <c r="X2389" s="60">
        <f>G2389^3*(1+H2389*Overview!$F$38)</f>
        <v>65.482602825978574</v>
      </c>
      <c r="Y2389" s="61">
        <f>G2389^3*Overview!$F$42*(1+Overview!$F$38*H2389)+I2389*Overview!$F$39/Overview!$F$40</f>
        <v>6.6203395383955979</v>
      </c>
    </row>
    <row r="2390" spans="1:25">
      <c r="A2390" s="34">
        <v>2387</v>
      </c>
      <c r="B2390">
        <v>1</v>
      </c>
      <c r="C2390">
        <v>24</v>
      </c>
      <c r="D2390" s="149">
        <f t="shared" si="224"/>
        <v>178.09744310451387</v>
      </c>
      <c r="E2390" s="125">
        <f>B2390/(B2390+Overview!$F$22)</f>
        <v>0.58823529411764708</v>
      </c>
      <c r="F2390" s="118">
        <f>EXP(Overview!$F$21/Overview!$F$5-Overview!$F$21/('='!C2390+273.15))</f>
        <v>1.2060497570954571</v>
      </c>
      <c r="G2390" s="77">
        <f t="shared" si="225"/>
        <v>3.7347352532893838</v>
      </c>
      <c r="H2390" s="115">
        <f t="shared" si="226"/>
        <v>0.58823529411764708</v>
      </c>
      <c r="I2390" s="80">
        <f>IF((A2390-Overview!$F$43)/365=ROUND((A2390-Overview!$F$43)/365,0),I2389*0.05,I2389+U2389)</f>
        <v>16806.346503593461</v>
      </c>
      <c r="J2390" s="70">
        <f>IF(D2390&lt;Overview!$F$16,1,'='!G2390/Overview!$F$26)</f>
        <v>161.67685079174822</v>
      </c>
      <c r="K2390" s="71">
        <f>IF(D2390&lt;Overview!$F$17,'='!G2390/Overview!$F$26,Overview!$F$33)</f>
        <v>9.1428571428571423</v>
      </c>
      <c r="L2390" s="72">
        <f t="shared" si="227"/>
        <v>9.1428571428571423</v>
      </c>
      <c r="M2390" s="81">
        <f>MIN(1,Overview!$F$44*F2390*(G2390-Overview!$F$25)^2+0.2)</f>
        <v>1</v>
      </c>
      <c r="N2390" s="48">
        <f>L2390*F2390*Overview!$F$8</f>
        <v>0.12482270400293095</v>
      </c>
      <c r="O2390" s="48">
        <f>F2390*Overview!$F$6</f>
        <v>2.3686817229354781E-3</v>
      </c>
      <c r="P2390" s="122">
        <f>N2390*(H2390/G2390-(1+Overview!$F$35/'='!G2390)/(Overview!$F$37*Overview!$F$33))/('='!H2390+Overview!$F$36)</f>
        <v>7.242635143751036E-5</v>
      </c>
      <c r="Q2390" s="128">
        <f>(N2390/G2390-P2390)*H2390*Overview!$F$29*'='!G2390^3</f>
        <v>925.16745156431625</v>
      </c>
      <c r="R2390" s="57">
        <f t="shared" si="222"/>
        <v>0</v>
      </c>
      <c r="S2390" s="58">
        <f t="shared" si="223"/>
        <v>9.0164415993598725E-5</v>
      </c>
      <c r="T2390" s="58">
        <f>IF(D2390&lt;Overview!$F$18,(1-Overview!$F$9)*'='!Q2390-'='!D2390*'='!O2390,0)</f>
        <v>0</v>
      </c>
      <c r="U2390" s="54">
        <f>IF(D2390&gt;=Overview!$F$18,(1-Overview!$F$9)*'='!Q2390-Overview!$F$18*'='!O2390,0)</f>
        <v>78.404773340147926</v>
      </c>
      <c r="V2390" s="2"/>
      <c r="W2390" s="112">
        <f>G2390/Overview!$F$19</f>
        <v>5.5141521530922546</v>
      </c>
      <c r="X2390" s="60">
        <f>G2390^3*(1+H2390*Overview!$F$38)</f>
        <v>65.487354700114409</v>
      </c>
      <c r="Y2390" s="61">
        <f>G2390^3*Overview!$F$42*(1+Overview!$F$38*H2390)+I2390*Overview!$F$39/Overview!$F$40</f>
        <v>6.6241740710755392</v>
      </c>
    </row>
    <row r="2391" spans="1:25">
      <c r="A2391" s="34">
        <v>2388</v>
      </c>
      <c r="B2391">
        <v>1</v>
      </c>
      <c r="C2391">
        <v>24</v>
      </c>
      <c r="D2391" s="149">
        <f t="shared" si="224"/>
        <v>178.09744310451387</v>
      </c>
      <c r="E2391" s="125">
        <f>B2391/(B2391+Overview!$F$22)</f>
        <v>0.58823529411764708</v>
      </c>
      <c r="F2391" s="118">
        <f>EXP(Overview!$F$21/Overview!$F$5-Overview!$F$21/('='!C2391+273.15))</f>
        <v>1.2060497570954571</v>
      </c>
      <c r="G2391" s="77">
        <f t="shared" si="225"/>
        <v>3.7348254177053772</v>
      </c>
      <c r="H2391" s="115">
        <f t="shared" si="226"/>
        <v>0.58823529411764708</v>
      </c>
      <c r="I2391" s="80">
        <f>IF((A2391-Overview!$F$43)/365=ROUND((A2391-Overview!$F$43)/365,0),I2390*0.05,I2390+U2390)</f>
        <v>16884.75127693361</v>
      </c>
      <c r="J2391" s="70">
        <f>IF(D2391&lt;Overview!$F$16,1,'='!G2391/Overview!$F$26)</f>
        <v>161.6807540132198</v>
      </c>
      <c r="K2391" s="71">
        <f>IF(D2391&lt;Overview!$F$17,'='!G2391/Overview!$F$26,Overview!$F$33)</f>
        <v>9.1428571428571423</v>
      </c>
      <c r="L2391" s="72">
        <f t="shared" si="227"/>
        <v>9.1428571428571423</v>
      </c>
      <c r="M2391" s="81">
        <f>MIN(1,Overview!$F$44*F2391*(G2391-Overview!$F$25)^2+0.2)</f>
        <v>1</v>
      </c>
      <c r="N2391" s="48">
        <f>L2391*F2391*Overview!$F$8</f>
        <v>0.12482270400293095</v>
      </c>
      <c r="O2391" s="48">
        <f>F2391*Overview!$F$6</f>
        <v>2.3686817229354781E-3</v>
      </c>
      <c r="P2391" s="122">
        <f>N2391*(H2391/G2391-(1+Overview!$F$35/'='!G2391)/(Overview!$F$37*Overview!$F$33))/('='!H2391+Overview!$F$36)</f>
        <v>7.2287756277046597E-5</v>
      </c>
      <c r="Q2391" s="128">
        <f>(N2391/G2391-P2391)*H2391*Overview!$F$29*'='!G2391^3</f>
        <v>925.2159197019779</v>
      </c>
      <c r="R2391" s="57">
        <f t="shared" si="222"/>
        <v>0</v>
      </c>
      <c r="S2391" s="58">
        <f t="shared" si="223"/>
        <v>8.9994049844135024E-5</v>
      </c>
      <c r="T2391" s="58">
        <f>IF(D2391&lt;Overview!$F$18,(1-Overview!$F$9)*'='!Q2391-'='!D2391*'='!O2391,0)</f>
        <v>0</v>
      </c>
      <c r="U2391" s="54">
        <f>IF(D2391&gt;=Overview!$F$18,(1-Overview!$F$9)*'='!Q2391-Overview!$F$18*'='!O2391,0)</f>
        <v>78.408902825476702</v>
      </c>
      <c r="V2391" s="2"/>
      <c r="W2391" s="112">
        <f>G2391/Overview!$F$19</f>
        <v>5.5142852763994936</v>
      </c>
      <c r="X2391" s="60">
        <f>G2391^3*(1+H2391*Overview!$F$38)</f>
        <v>65.492097824787834</v>
      </c>
      <c r="Y2391" s="61">
        <f>G2391^3*Overview!$F$42*(1+Overview!$F$38*H2391)+I2391*Overview!$F$39/Overview!$F$40</f>
        <v>6.6280079960831104</v>
      </c>
    </row>
    <row r="2392" spans="1:25">
      <c r="A2392" s="34">
        <v>2389</v>
      </c>
      <c r="B2392">
        <v>1</v>
      </c>
      <c r="C2392">
        <v>24</v>
      </c>
      <c r="D2392" s="149">
        <f t="shared" si="224"/>
        <v>178.09744310451387</v>
      </c>
      <c r="E2392" s="125">
        <f>B2392/(B2392+Overview!$F$22)</f>
        <v>0.58823529411764708</v>
      </c>
      <c r="F2392" s="118">
        <f>EXP(Overview!$F$21/Overview!$F$5-Overview!$F$21/('='!C2392+273.15))</f>
        <v>1.2060497570954571</v>
      </c>
      <c r="G2392" s="77">
        <f t="shared" si="225"/>
        <v>3.7349154117552215</v>
      </c>
      <c r="H2392" s="115">
        <f t="shared" si="226"/>
        <v>0.58823529411764708</v>
      </c>
      <c r="I2392" s="80">
        <f>IF((A2392-Overview!$F$43)/365=ROUND((A2392-Overview!$F$43)/365,0),I2391*0.05,I2391+U2391)</f>
        <v>16963.160179759088</v>
      </c>
      <c r="J2392" s="70">
        <f>IF(D2392&lt;Overview!$F$16,1,'='!G2392/Overview!$F$26)</f>
        <v>161.68464985953341</v>
      </c>
      <c r="K2392" s="71">
        <f>IF(D2392&lt;Overview!$F$17,'='!G2392/Overview!$F$26,Overview!$F$33)</f>
        <v>9.1428571428571423</v>
      </c>
      <c r="L2392" s="72">
        <f t="shared" si="227"/>
        <v>9.1428571428571423</v>
      </c>
      <c r="M2392" s="81">
        <f>MIN(1,Overview!$F$44*F2392*(G2392-Overview!$F$25)^2+0.2)</f>
        <v>1</v>
      </c>
      <c r="N2392" s="48">
        <f>L2392*F2392*Overview!$F$8</f>
        <v>0.12482270400293095</v>
      </c>
      <c r="O2392" s="48">
        <f>F2392*Overview!$F$6</f>
        <v>2.3686817229354781E-3</v>
      </c>
      <c r="P2392" s="122">
        <f>N2392*(H2392/G2392-(1+Overview!$F$35/'='!G2392)/(Overview!$F$37*Overview!$F$33))/('='!H2392+Overview!$F$36)</f>
        <v>7.2149429665569118E-5</v>
      </c>
      <c r="Q2392" s="128">
        <f>(N2392/G2392-P2392)*H2392*Overview!$F$29*'='!G2392^3</f>
        <v>925.2642976998186</v>
      </c>
      <c r="R2392" s="57">
        <f t="shared" si="222"/>
        <v>0</v>
      </c>
      <c r="S2392" s="58">
        <f t="shared" si="223"/>
        <v>8.9824005602427823E-5</v>
      </c>
      <c r="T2392" s="58">
        <f>IF(D2392&lt;Overview!$F$18,(1-Overview!$F$9)*'='!Q2392-'='!D2392*'='!O2392,0)</f>
        <v>0</v>
      </c>
      <c r="U2392" s="54">
        <f>IF(D2392&gt;=Overview!$F$18,(1-Overview!$F$9)*'='!Q2392-Overview!$F$18*'='!O2392,0)</f>
        <v>78.413024630892721</v>
      </c>
      <c r="V2392" s="2"/>
      <c r="W2392" s="112">
        <f>G2392/Overview!$F$19</f>
        <v>5.5144181481695282</v>
      </c>
      <c r="X2392" s="60">
        <f>G2392^3*(1+H2392*Overview!$F$38)</f>
        <v>65.496832215671148</v>
      </c>
      <c r="Y2392" s="61">
        <f>G2392^3*Overview!$F$42*(1+Overview!$F$38*H2392)+I2392*Overview!$F$39/Overview!$F$40</f>
        <v>6.631841314494479</v>
      </c>
    </row>
    <row r="2393" spans="1:25">
      <c r="A2393" s="34">
        <v>2390</v>
      </c>
      <c r="B2393">
        <v>1</v>
      </c>
      <c r="C2393">
        <v>24</v>
      </c>
      <c r="D2393" s="149">
        <f t="shared" si="224"/>
        <v>178.09744310451387</v>
      </c>
      <c r="E2393" s="125">
        <f>B2393/(B2393+Overview!$F$22)</f>
        <v>0.58823529411764708</v>
      </c>
      <c r="F2393" s="118">
        <f>EXP(Overview!$F$21/Overview!$F$5-Overview!$F$21/('='!C2393+273.15))</f>
        <v>1.2060497570954571</v>
      </c>
      <c r="G2393" s="77">
        <f t="shared" si="225"/>
        <v>3.7350052357608239</v>
      </c>
      <c r="H2393" s="115">
        <f t="shared" si="226"/>
        <v>0.58823529411764708</v>
      </c>
      <c r="I2393" s="80">
        <f>IF((A2393-Overview!$F$43)/365=ROUND((A2393-Overview!$F$43)/365,0),I2392*0.05,I2392+U2392)</f>
        <v>17041.573204389981</v>
      </c>
      <c r="J2393" s="70">
        <f>IF(D2393&lt;Overview!$F$16,1,'='!G2393/Overview!$F$26)</f>
        <v>161.68853834462442</v>
      </c>
      <c r="K2393" s="71">
        <f>IF(D2393&lt;Overview!$F$17,'='!G2393/Overview!$F$26,Overview!$F$33)</f>
        <v>9.1428571428571423</v>
      </c>
      <c r="L2393" s="72">
        <f t="shared" si="227"/>
        <v>9.1428571428571423</v>
      </c>
      <c r="M2393" s="81">
        <f>MIN(1,Overview!$F$44*F2393*(G2393-Overview!$F$25)^2+0.2)</f>
        <v>1</v>
      </c>
      <c r="N2393" s="48">
        <f>L2393*F2393*Overview!$F$8</f>
        <v>0.12482270400293095</v>
      </c>
      <c r="O2393" s="48">
        <f>F2393*Overview!$F$6</f>
        <v>2.3686817229354781E-3</v>
      </c>
      <c r="P2393" s="122">
        <f>N2393*(H2393/G2393-(1+Overview!$F$35/'='!G2393)/(Overview!$F$37*Overview!$F$33))/('='!H2393+Overview!$F$36)</f>
        <v>7.2011371069981422E-5</v>
      </c>
      <c r="Q2393" s="128">
        <f>(N2393/G2393-P2393)*H2393*Overview!$F$29*'='!G2393^3</f>
        <v>925.31258572273134</v>
      </c>
      <c r="R2393" s="57">
        <f t="shared" si="222"/>
        <v>0</v>
      </c>
      <c r="S2393" s="58">
        <f t="shared" si="223"/>
        <v>8.9654282660232032E-5</v>
      </c>
      <c r="T2393" s="58">
        <f>IF(D2393&lt;Overview!$F$18,(1-Overview!$F$9)*'='!Q2393-'='!D2393*'='!O2393,0)</f>
        <v>0</v>
      </c>
      <c r="U2393" s="54">
        <f>IF(D2393&gt;=Overview!$F$18,(1-Overview!$F$9)*'='!Q2393-Overview!$F$18*'='!O2393,0)</f>
        <v>78.417138770444893</v>
      </c>
      <c r="V2393" s="2"/>
      <c r="W2393" s="112">
        <f>G2393/Overview!$F$19</f>
        <v>5.514550768877637</v>
      </c>
      <c r="X2393" s="60">
        <f>G2393^3*(1+H2393*Overview!$F$38)</f>
        <v>65.501557888410119</v>
      </c>
      <c r="Y2393" s="61">
        <f>G2393^3*Overview!$F$42*(1+Overview!$F$38*H2393)+I2393*Overview!$F$39/Overview!$F$40</f>
        <v>6.635674027384038</v>
      </c>
    </row>
    <row r="2394" spans="1:25">
      <c r="A2394" s="34">
        <v>2391</v>
      </c>
      <c r="B2394">
        <v>1</v>
      </c>
      <c r="C2394">
        <v>24</v>
      </c>
      <c r="D2394" s="149">
        <f t="shared" si="224"/>
        <v>178.09744310451387</v>
      </c>
      <c r="E2394" s="125">
        <f>B2394/(B2394+Overview!$F$22)</f>
        <v>0.58823529411764708</v>
      </c>
      <c r="F2394" s="118">
        <f>EXP(Overview!$F$21/Overview!$F$5-Overview!$F$21/('='!C2394+273.15))</f>
        <v>1.2060497570954571</v>
      </c>
      <c r="G2394" s="77">
        <f t="shared" si="225"/>
        <v>3.7350948900434839</v>
      </c>
      <c r="H2394" s="115">
        <f t="shared" si="226"/>
        <v>0.58823529411764708</v>
      </c>
      <c r="I2394" s="80">
        <f>IF((A2394-Overview!$F$43)/365=ROUND((A2394-Overview!$F$43)/365,0),I2393*0.05,I2393+U2393)</f>
        <v>17119.990343160425</v>
      </c>
      <c r="J2394" s="70">
        <f>IF(D2394&lt;Overview!$F$16,1,'='!G2394/Overview!$F$26)</f>
        <v>161.6924194824019</v>
      </c>
      <c r="K2394" s="71">
        <f>IF(D2394&lt;Overview!$F$17,'='!G2394/Overview!$F$26,Overview!$F$33)</f>
        <v>9.1428571428571423</v>
      </c>
      <c r="L2394" s="72">
        <f t="shared" si="227"/>
        <v>9.1428571428571423</v>
      </c>
      <c r="M2394" s="81">
        <f>MIN(1,Overview!$F$44*F2394*(G2394-Overview!$F$25)^2+0.2)</f>
        <v>1</v>
      </c>
      <c r="N2394" s="48">
        <f>L2394*F2394*Overview!$F$8</f>
        <v>0.12482270400293095</v>
      </c>
      <c r="O2394" s="48">
        <f>F2394*Overview!$F$6</f>
        <v>2.3686817229354781E-3</v>
      </c>
      <c r="P2394" s="122">
        <f>N2394*(H2394/G2394-(1+Overview!$F$35/'='!G2394)/(Overview!$F$37*Overview!$F$33))/('='!H2394+Overview!$F$36)</f>
        <v>7.1873579958290805E-5</v>
      </c>
      <c r="Q2394" s="128">
        <f>(N2394/G2394-P2394)*H2394*Overview!$F$29*'='!G2394^3</f>
        <v>925.36078393531739</v>
      </c>
      <c r="R2394" s="57">
        <f t="shared" si="222"/>
        <v>0</v>
      </c>
      <c r="S2394" s="58">
        <f t="shared" si="223"/>
        <v>8.9484880410447914E-5</v>
      </c>
      <c r="T2394" s="58">
        <f>IF(D2394&lt;Overview!$F$18,(1-Overview!$F$9)*'='!Q2394-'='!D2394*'='!O2394,0)</f>
        <v>0</v>
      </c>
      <c r="U2394" s="54">
        <f>IF(D2394&gt;=Overview!$F$18,(1-Overview!$F$9)*'='!Q2394-Overview!$F$18*'='!O2394,0)</f>
        <v>78.421245258157214</v>
      </c>
      <c r="V2394" s="2"/>
      <c r="W2394" s="112">
        <f>G2394/Overview!$F$19</f>
        <v>5.5146831389982047</v>
      </c>
      <c r="X2394" s="60">
        <f>G2394^3*(1+H2394*Overview!$F$38)</f>
        <v>65.506274858624209</v>
      </c>
      <c r="Y2394" s="61">
        <f>G2394^3*Overview!$F$42*(1+Overview!$F$38*H2394)+I2394*Overview!$F$39/Overview!$F$40</f>
        <v>6.6395061358244227</v>
      </c>
    </row>
    <row r="2395" spans="1:25">
      <c r="A2395" s="34">
        <v>2392</v>
      </c>
      <c r="B2395">
        <v>1</v>
      </c>
      <c r="C2395">
        <v>24</v>
      </c>
      <c r="D2395" s="149">
        <f t="shared" si="224"/>
        <v>178.09744310451387</v>
      </c>
      <c r="E2395" s="125">
        <f>B2395/(B2395+Overview!$F$22)</f>
        <v>0.58823529411764708</v>
      </c>
      <c r="F2395" s="118">
        <f>EXP(Overview!$F$21/Overview!$F$5-Overview!$F$21/('='!C2395+273.15))</f>
        <v>1.2060497570954571</v>
      </c>
      <c r="G2395" s="77">
        <f t="shared" si="225"/>
        <v>3.7351843749238944</v>
      </c>
      <c r="H2395" s="115">
        <f t="shared" si="226"/>
        <v>0.58823529411764708</v>
      </c>
      <c r="I2395" s="80">
        <f>IF((A2395-Overview!$F$43)/365=ROUND((A2395-Overview!$F$43)/365,0),I2394*0.05,I2394+U2394)</f>
        <v>17198.411588418581</v>
      </c>
      <c r="J2395" s="70">
        <f>IF(D2395&lt;Overview!$F$16,1,'='!G2395/Overview!$F$26)</f>
        <v>161.69629328674867</v>
      </c>
      <c r="K2395" s="71">
        <f>IF(D2395&lt;Overview!$F$17,'='!G2395/Overview!$F$26,Overview!$F$33)</f>
        <v>9.1428571428571423</v>
      </c>
      <c r="L2395" s="72">
        <f t="shared" si="227"/>
        <v>9.1428571428571423</v>
      </c>
      <c r="M2395" s="81">
        <f>MIN(1,Overview!$F$44*F2395*(G2395-Overview!$F$25)^2+0.2)</f>
        <v>1</v>
      </c>
      <c r="N2395" s="48">
        <f>L2395*F2395*Overview!$F$8</f>
        <v>0.12482270400293095</v>
      </c>
      <c r="O2395" s="48">
        <f>F2395*Overview!$F$6</f>
        <v>2.3686817229354781E-3</v>
      </c>
      <c r="P2395" s="122">
        <f>N2395*(H2395/G2395-(1+Overview!$F$35/'='!G2395)/(Overview!$F$37*Overview!$F$33))/('='!H2395+Overview!$F$36)</f>
        <v>7.1736055799612264E-5</v>
      </c>
      <c r="Q2395" s="128">
        <f>(N2395/G2395-P2395)*H2395*Overview!$F$29*'='!G2395^3</f>
        <v>925.40889250188741</v>
      </c>
      <c r="R2395" s="57">
        <f t="shared" si="222"/>
        <v>0</v>
      </c>
      <c r="S2395" s="58">
        <f t="shared" si="223"/>
        <v>8.9315798247126786E-5</v>
      </c>
      <c r="T2395" s="58">
        <f>IF(D2395&lt;Overview!$F$18,(1-Overview!$F$9)*'='!Q2395-'='!D2395*'='!O2395,0)</f>
        <v>0</v>
      </c>
      <c r="U2395" s="54">
        <f>IF(D2395&gt;=Overview!$F$18,(1-Overview!$F$9)*'='!Q2395-Overview!$F$18*'='!O2395,0)</f>
        <v>78.42534410802898</v>
      </c>
      <c r="V2395" s="2"/>
      <c r="W2395" s="112">
        <f>G2395/Overview!$F$19</f>
        <v>5.5148152590047159</v>
      </c>
      <c r="X2395" s="60">
        <f>G2395^3*(1+H2395*Overview!$F$38)</f>
        <v>65.510983141906635</v>
      </c>
      <c r="Y2395" s="61">
        <f>G2395^3*Overview!$F$42*(1+Overview!$F$38*H2395)+I2395*Overview!$F$39/Overview!$F$40</f>
        <v>6.6433376408865135</v>
      </c>
    </row>
    <row r="2396" spans="1:25">
      <c r="A2396" s="34">
        <v>2393</v>
      </c>
      <c r="B2396">
        <v>1</v>
      </c>
      <c r="C2396">
        <v>24</v>
      </c>
      <c r="D2396" s="149">
        <f t="shared" si="224"/>
        <v>178.09744310451387</v>
      </c>
      <c r="E2396" s="125">
        <f>B2396/(B2396+Overview!$F$22)</f>
        <v>0.58823529411764708</v>
      </c>
      <c r="F2396" s="118">
        <f>EXP(Overview!$F$21/Overview!$F$5-Overview!$F$21/('='!C2396+273.15))</f>
        <v>1.2060497570954571</v>
      </c>
      <c r="G2396" s="77">
        <f t="shared" si="225"/>
        <v>3.7352736907221415</v>
      </c>
      <c r="H2396" s="115">
        <f t="shared" si="226"/>
        <v>0.58823529411764708</v>
      </c>
      <c r="I2396" s="80">
        <f>IF((A2396-Overview!$F$43)/365=ROUND((A2396-Overview!$F$43)/365,0),I2395*0.05,I2395+U2395)</f>
        <v>17276.83693252661</v>
      </c>
      <c r="J2396" s="70">
        <f>IF(D2396&lt;Overview!$F$16,1,'='!G2396/Overview!$F$26)</f>
        <v>161.7001597715213</v>
      </c>
      <c r="K2396" s="71">
        <f>IF(D2396&lt;Overview!$F$17,'='!G2396/Overview!$F$26,Overview!$F$33)</f>
        <v>9.1428571428571423</v>
      </c>
      <c r="L2396" s="72">
        <f t="shared" si="227"/>
        <v>9.1428571428571423</v>
      </c>
      <c r="M2396" s="81">
        <f>MIN(1,Overview!$F$44*F2396*(G2396-Overview!$F$25)^2+0.2)</f>
        <v>1</v>
      </c>
      <c r="N2396" s="48">
        <f>L2396*F2396*Overview!$F$8</f>
        <v>0.12482270400293095</v>
      </c>
      <c r="O2396" s="48">
        <f>F2396*Overview!$F$6</f>
        <v>2.3686817229354781E-3</v>
      </c>
      <c r="P2396" s="122">
        <f>N2396*(H2396/G2396-(1+Overview!$F$35/'='!G2396)/(Overview!$F$37*Overview!$F$33))/('='!H2396+Overview!$F$36)</f>
        <v>7.1598798064162581E-5</v>
      </c>
      <c r="Q2396" s="128">
        <f>(N2396/G2396-P2396)*H2396*Overview!$F$29*'='!G2396^3</f>
        <v>925.45691158646162</v>
      </c>
      <c r="R2396" s="57">
        <f t="shared" si="222"/>
        <v>0</v>
      </c>
      <c r="S2396" s="58">
        <f t="shared" si="223"/>
        <v>8.9147035565464628E-5</v>
      </c>
      <c r="T2396" s="58">
        <f>IF(D2396&lt;Overview!$F$18,(1-Overview!$F$9)*'='!Q2396-'='!D2396*'='!O2396,0)</f>
        <v>0</v>
      </c>
      <c r="U2396" s="54">
        <f>IF(D2396&gt;=Overview!$F$18,(1-Overview!$F$9)*'='!Q2396-Overview!$F$18*'='!O2396,0)</f>
        <v>78.429435334034707</v>
      </c>
      <c r="V2396" s="2"/>
      <c r="W2396" s="112">
        <f>G2396/Overview!$F$19</f>
        <v>5.5149471293697641</v>
      </c>
      <c r="X2396" s="60">
        <f>G2396^3*(1+H2396*Overview!$F$38)</f>
        <v>65.515682753824208</v>
      </c>
      <c r="Y2396" s="61">
        <f>G2396^3*Overview!$F$42*(1+Overview!$F$38*H2396)+I2396*Overview!$F$39/Overview!$F$40</f>
        <v>6.6471685436394257</v>
      </c>
    </row>
    <row r="2397" spans="1:25">
      <c r="A2397" s="34">
        <v>2394</v>
      </c>
      <c r="B2397">
        <v>1</v>
      </c>
      <c r="C2397">
        <v>24</v>
      </c>
      <c r="D2397" s="149">
        <f t="shared" si="224"/>
        <v>178.09744310451387</v>
      </c>
      <c r="E2397" s="125">
        <f>B2397/(B2397+Overview!$F$22)</f>
        <v>0.58823529411764708</v>
      </c>
      <c r="F2397" s="118">
        <f>EXP(Overview!$F$21/Overview!$F$5-Overview!$F$21/('='!C2397+273.15))</f>
        <v>1.2060497570954571</v>
      </c>
      <c r="G2397" s="77">
        <f t="shared" si="225"/>
        <v>3.7353628377577071</v>
      </c>
      <c r="H2397" s="115">
        <f t="shared" si="226"/>
        <v>0.58823529411764708</v>
      </c>
      <c r="I2397" s="80">
        <f>IF((A2397-Overview!$F$43)/365=ROUND((A2397-Overview!$F$43)/365,0),I2396*0.05,I2396+U2396)</f>
        <v>17355.266367860644</v>
      </c>
      <c r="J2397" s="70">
        <f>IF(D2397&lt;Overview!$F$16,1,'='!G2397/Overview!$F$26)</f>
        <v>161.70401895055011</v>
      </c>
      <c r="K2397" s="71">
        <f>IF(D2397&lt;Overview!$F$17,'='!G2397/Overview!$F$26,Overview!$F$33)</f>
        <v>9.1428571428571423</v>
      </c>
      <c r="L2397" s="72">
        <f t="shared" si="227"/>
        <v>9.1428571428571423</v>
      </c>
      <c r="M2397" s="81">
        <f>MIN(1,Overview!$F$44*F2397*(G2397-Overview!$F$25)^2+0.2)</f>
        <v>1</v>
      </c>
      <c r="N2397" s="48">
        <f>L2397*F2397*Overview!$F$8</f>
        <v>0.12482270400293095</v>
      </c>
      <c r="O2397" s="48">
        <f>F2397*Overview!$F$6</f>
        <v>2.3686817229354781E-3</v>
      </c>
      <c r="P2397" s="122">
        <f>N2397*(H2397/G2397-(1+Overview!$F$35/'='!G2397)/(Overview!$F$37*Overview!$F$33))/('='!H2397+Overview!$F$36)</f>
        <v>7.1461806223255188E-5</v>
      </c>
      <c r="Q2397" s="128">
        <f>(N2397/G2397-P2397)*H2397*Overview!$F$29*'='!G2397^3</f>
        <v>925.504841352771</v>
      </c>
      <c r="R2397" s="57">
        <f t="shared" si="222"/>
        <v>0</v>
      </c>
      <c r="S2397" s="58">
        <f t="shared" si="223"/>
        <v>8.8978591761796616E-5</v>
      </c>
      <c r="T2397" s="58">
        <f>IF(D2397&lt;Overview!$F$18,(1-Overview!$F$9)*'='!Q2397-'='!D2397*'='!O2397,0)</f>
        <v>0</v>
      </c>
      <c r="U2397" s="54">
        <f>IF(D2397&gt;=Overview!$F$18,(1-Overview!$F$9)*'='!Q2397-Overview!$F$18*'='!O2397,0)</f>
        <v>78.433518950124267</v>
      </c>
      <c r="V2397" s="2"/>
      <c r="W2397" s="112">
        <f>G2397/Overview!$F$19</f>
        <v>5.5150787505650483</v>
      </c>
      <c r="X2397" s="60">
        <f>G2397^3*(1+H2397*Overview!$F$38)</f>
        <v>65.520373709917564</v>
      </c>
      <c r="Y2397" s="61">
        <f>G2397^3*Overview!$F$42*(1+Overview!$F$38*H2397)+I2397*Overview!$F$39/Overview!$F$40</f>
        <v>6.6509988451505242</v>
      </c>
    </row>
    <row r="2398" spans="1:25">
      <c r="A2398" s="34">
        <v>2395</v>
      </c>
      <c r="B2398">
        <v>1</v>
      </c>
      <c r="C2398">
        <v>24</v>
      </c>
      <c r="D2398" s="149">
        <f t="shared" si="224"/>
        <v>178.09744310451387</v>
      </c>
      <c r="E2398" s="125">
        <f>B2398/(B2398+Overview!$F$22)</f>
        <v>0.58823529411764708</v>
      </c>
      <c r="F2398" s="118">
        <f>EXP(Overview!$F$21/Overview!$F$5-Overview!$F$21/('='!C2398+273.15))</f>
        <v>1.2060497570954571</v>
      </c>
      <c r="G2398" s="77">
        <f t="shared" si="225"/>
        <v>3.7354518163494688</v>
      </c>
      <c r="H2398" s="115">
        <f t="shared" si="226"/>
        <v>0.58823529411764708</v>
      </c>
      <c r="I2398" s="80">
        <f>IF((A2398-Overview!$F$43)/365=ROUND((A2398-Overview!$F$43)/365,0),I2397*0.05,I2397+U2397)</f>
        <v>17433.699886810769</v>
      </c>
      <c r="J2398" s="70">
        <f>IF(D2398&lt;Overview!$F$16,1,'='!G2398/Overview!$F$26)</f>
        <v>161.70787083763935</v>
      </c>
      <c r="K2398" s="71">
        <f>IF(D2398&lt;Overview!$F$17,'='!G2398/Overview!$F$26,Overview!$F$33)</f>
        <v>9.1428571428571423</v>
      </c>
      <c r="L2398" s="72">
        <f t="shared" si="227"/>
        <v>9.1428571428571423</v>
      </c>
      <c r="M2398" s="81">
        <f>MIN(1,Overview!$F$44*F2398*(G2398-Overview!$F$25)^2+0.2)</f>
        <v>1</v>
      </c>
      <c r="N2398" s="48">
        <f>L2398*F2398*Overview!$F$8</f>
        <v>0.12482270400293095</v>
      </c>
      <c r="O2398" s="48">
        <f>F2398*Overview!$F$6</f>
        <v>2.3686817229354781E-3</v>
      </c>
      <c r="P2398" s="122">
        <f>N2398*(H2398/G2398-(1+Overview!$F$35/'='!G2398)/(Overview!$F$37*Overview!$F$33))/('='!H2398+Overview!$F$36)</f>
        <v>7.1325079749305195E-5</v>
      </c>
      <c r="Q2398" s="128">
        <f>(N2398/G2398-P2398)*H2398*Overview!$F$29*'='!G2398^3</f>
        <v>925.55268196425664</v>
      </c>
      <c r="R2398" s="57">
        <f t="shared" si="222"/>
        <v>0</v>
      </c>
      <c r="S2398" s="58">
        <f t="shared" si="223"/>
        <v>8.8810466233604267E-5</v>
      </c>
      <c r="T2398" s="58">
        <f>IF(D2398&lt;Overview!$F$18,(1-Overview!$F$9)*'='!Q2398-'='!D2398*'='!O2398,0)</f>
        <v>0</v>
      </c>
      <c r="U2398" s="54">
        <f>IF(D2398&gt;=Overview!$F$18,(1-Overview!$F$9)*'='!Q2398-Overview!$F$18*'='!O2398,0)</f>
        <v>78.437594970222847</v>
      </c>
      <c r="V2398" s="2"/>
      <c r="W2398" s="112">
        <f>G2398/Overview!$F$19</f>
        <v>5.5152101230613741</v>
      </c>
      <c r="X2398" s="60">
        <f>G2398^3*(1+H2398*Overview!$F$38)</f>
        <v>65.52505602570109</v>
      </c>
      <c r="Y2398" s="61">
        <f>G2398^3*Overview!$F$42*(1+Overview!$F$38*H2398)+I2398*Overview!$F$39/Overview!$F$40</f>
        <v>6.6548285464854207</v>
      </c>
    </row>
    <row r="2399" spans="1:25">
      <c r="A2399" s="34">
        <v>2396</v>
      </c>
      <c r="B2399">
        <v>1</v>
      </c>
      <c r="C2399">
        <v>24</v>
      </c>
      <c r="D2399" s="149">
        <f t="shared" si="224"/>
        <v>178.09744310451387</v>
      </c>
      <c r="E2399" s="125">
        <f>B2399/(B2399+Overview!$F$22)</f>
        <v>0.58823529411764708</v>
      </c>
      <c r="F2399" s="118">
        <f>EXP(Overview!$F$21/Overview!$F$5-Overview!$F$21/('='!C2399+273.15))</f>
        <v>1.2060497570954571</v>
      </c>
      <c r="G2399" s="77">
        <f t="shared" si="225"/>
        <v>3.7355406268157023</v>
      </c>
      <c r="H2399" s="115">
        <f t="shared" si="226"/>
        <v>0.58823529411764708</v>
      </c>
      <c r="I2399" s="80">
        <f>IF((A2399-Overview!$F$43)/365=ROUND((A2399-Overview!$F$43)/365,0),I2398*0.05,I2398+U2398)</f>
        <v>17512.137481780992</v>
      </c>
      <c r="J2399" s="70">
        <f>IF(D2399&lt;Overview!$F$16,1,'='!G2399/Overview!$F$26)</f>
        <v>161.71171544656721</v>
      </c>
      <c r="K2399" s="71">
        <f>IF(D2399&lt;Overview!$F$17,'='!G2399/Overview!$F$26,Overview!$F$33)</f>
        <v>9.1428571428571423</v>
      </c>
      <c r="L2399" s="72">
        <f t="shared" si="227"/>
        <v>9.1428571428571423</v>
      </c>
      <c r="M2399" s="81">
        <f>MIN(1,Overview!$F$44*F2399*(G2399-Overview!$F$25)^2+0.2)</f>
        <v>1</v>
      </c>
      <c r="N2399" s="48">
        <f>L2399*F2399*Overview!$F$8</f>
        <v>0.12482270400293095</v>
      </c>
      <c r="O2399" s="48">
        <f>F2399*Overview!$F$6</f>
        <v>2.3686817229354781E-3</v>
      </c>
      <c r="P2399" s="122">
        <f>N2399*(H2399/G2399-(1+Overview!$F$35/'='!G2399)/(Overview!$F$37*Overview!$F$33))/('='!H2399+Overview!$F$36)</f>
        <v>7.1188618115817357E-5</v>
      </c>
      <c r="Q2399" s="128">
        <f>(N2399/G2399-P2399)*H2399*Overview!$F$29*'='!G2399^3</f>
        <v>925.60043358407199</v>
      </c>
      <c r="R2399" s="57">
        <f t="shared" si="222"/>
        <v>0</v>
      </c>
      <c r="S2399" s="58">
        <f t="shared" si="223"/>
        <v>8.8642658379501344E-5</v>
      </c>
      <c r="T2399" s="58">
        <f>IF(D2399&lt;Overview!$F$18,(1-Overview!$F$9)*'='!Q2399-'='!D2399*'='!O2399,0)</f>
        <v>0</v>
      </c>
      <c r="U2399" s="54">
        <f>IF(D2399&gt;=Overview!$F$18,(1-Overview!$F$9)*'='!Q2399-Overview!$F$18*'='!O2399,0)</f>
        <v>78.441663408231108</v>
      </c>
      <c r="V2399" s="2"/>
      <c r="W2399" s="112">
        <f>G2399/Overview!$F$19</f>
        <v>5.5153412473286609</v>
      </c>
      <c r="X2399" s="60">
        <f>G2399^3*(1+H2399*Overview!$F$38)</f>
        <v>65.52972971666307</v>
      </c>
      <c r="Y2399" s="61">
        <f>G2399^3*Overview!$F$42*(1+Overview!$F$38*H2399)+I2399*Overview!$F$39/Overview!$F$40</f>
        <v>6.6586576487079778</v>
      </c>
    </row>
    <row r="2400" spans="1:25">
      <c r="A2400" s="34">
        <v>2397</v>
      </c>
      <c r="B2400">
        <v>1</v>
      </c>
      <c r="C2400">
        <v>24</v>
      </c>
      <c r="D2400" s="149">
        <f t="shared" si="224"/>
        <v>178.09744310451387</v>
      </c>
      <c r="E2400" s="125">
        <f>B2400/(B2400+Overview!$F$22)</f>
        <v>0.58823529411764708</v>
      </c>
      <c r="F2400" s="118">
        <f>EXP(Overview!$F$21/Overview!$F$5-Overview!$F$21/('='!C2400+273.15))</f>
        <v>1.2060497570954571</v>
      </c>
      <c r="G2400" s="77">
        <f t="shared" si="225"/>
        <v>3.735629269474082</v>
      </c>
      <c r="H2400" s="115">
        <f t="shared" si="226"/>
        <v>0.58823529411764708</v>
      </c>
      <c r="I2400" s="80">
        <f>IF((A2400-Overview!$F$43)/365=ROUND((A2400-Overview!$F$43)/365,0),I2399*0.05,I2399+U2399)</f>
        <v>17590.579145189222</v>
      </c>
      <c r="J2400" s="70">
        <f>IF(D2400&lt;Overview!$F$16,1,'='!G2400/Overview!$F$26)</f>
        <v>161.7155527910858</v>
      </c>
      <c r="K2400" s="71">
        <f>IF(D2400&lt;Overview!$F$17,'='!G2400/Overview!$F$26,Overview!$F$33)</f>
        <v>9.1428571428571423</v>
      </c>
      <c r="L2400" s="72">
        <f t="shared" si="227"/>
        <v>9.1428571428571423</v>
      </c>
      <c r="M2400" s="81">
        <f>MIN(1,Overview!$F$44*F2400*(G2400-Overview!$F$25)^2+0.2)</f>
        <v>1</v>
      </c>
      <c r="N2400" s="48">
        <f>L2400*F2400*Overview!$F$8</f>
        <v>0.12482270400293095</v>
      </c>
      <c r="O2400" s="48">
        <f>F2400*Overview!$F$6</f>
        <v>2.3686817229354781E-3</v>
      </c>
      <c r="P2400" s="122">
        <f>N2400*(H2400/G2400-(1+Overview!$F$35/'='!G2400)/(Overview!$F$37*Overview!$F$33))/('='!H2400+Overview!$F$36)</f>
        <v>7.1052420797391977E-5</v>
      </c>
      <c r="Q2400" s="128">
        <f>(N2400/G2400-P2400)*H2400*Overview!$F$29*'='!G2400^3</f>
        <v>925.64809637508051</v>
      </c>
      <c r="R2400" s="57">
        <f t="shared" si="222"/>
        <v>0</v>
      </c>
      <c r="S2400" s="58">
        <f t="shared" si="223"/>
        <v>8.8475167599242165E-5</v>
      </c>
      <c r="T2400" s="58">
        <f>IF(D2400&lt;Overview!$F$18,(1-Overview!$F$9)*'='!Q2400-'='!D2400*'='!O2400,0)</f>
        <v>0</v>
      </c>
      <c r="U2400" s="54">
        <f>IF(D2400&gt;=Overview!$F$18,(1-Overview!$F$9)*'='!Q2400-Overview!$F$18*'='!O2400,0)</f>
        <v>78.44572427802504</v>
      </c>
      <c r="V2400" s="2"/>
      <c r="W2400" s="112">
        <f>G2400/Overview!$F$19</f>
        <v>5.5154721238359397</v>
      </c>
      <c r="X2400" s="60">
        <f>G2400^3*(1+H2400*Overview!$F$38)</f>
        <v>65.534394798265595</v>
      </c>
      <c r="Y2400" s="61">
        <f>G2400^3*Overview!$F$42*(1+Overview!$F$38*H2400)+I2400*Overview!$F$39/Overview!$F$40</f>
        <v>6.6624861528803079</v>
      </c>
    </row>
    <row r="2401" spans="1:25">
      <c r="A2401" s="34">
        <v>2398</v>
      </c>
      <c r="B2401">
        <v>1</v>
      </c>
      <c r="C2401">
        <v>24</v>
      </c>
      <c r="D2401" s="149">
        <f t="shared" si="224"/>
        <v>178.09744310451387</v>
      </c>
      <c r="E2401" s="125">
        <f>B2401/(B2401+Overview!$F$22)</f>
        <v>0.58823529411764708</v>
      </c>
      <c r="F2401" s="118">
        <f>EXP(Overview!$F$21/Overview!$F$5-Overview!$F$21/('='!C2401+273.15))</f>
        <v>1.2060497570954571</v>
      </c>
      <c r="G2401" s="77">
        <f t="shared" si="225"/>
        <v>3.7357177446416814</v>
      </c>
      <c r="H2401" s="115">
        <f t="shared" si="226"/>
        <v>0.58823529411764708</v>
      </c>
      <c r="I2401" s="80">
        <f>IF((A2401-Overview!$F$43)/365=ROUND((A2401-Overview!$F$43)/365,0),I2400*0.05,I2400+U2400)</f>
        <v>17669.024869467248</v>
      </c>
      <c r="J2401" s="70">
        <f>IF(D2401&lt;Overview!$F$16,1,'='!G2401/Overview!$F$26)</f>
        <v>161.71938288492129</v>
      </c>
      <c r="K2401" s="71">
        <f>IF(D2401&lt;Overview!$F$17,'='!G2401/Overview!$F$26,Overview!$F$33)</f>
        <v>9.1428571428571423</v>
      </c>
      <c r="L2401" s="72">
        <f t="shared" si="227"/>
        <v>9.1428571428571423</v>
      </c>
      <c r="M2401" s="81">
        <f>MIN(1,Overview!$F$44*F2401*(G2401-Overview!$F$25)^2+0.2)</f>
        <v>1</v>
      </c>
      <c r="N2401" s="48">
        <f>L2401*F2401*Overview!$F$8</f>
        <v>0.12482270400293095</v>
      </c>
      <c r="O2401" s="48">
        <f>F2401*Overview!$F$6</f>
        <v>2.3686817229354781E-3</v>
      </c>
      <c r="P2401" s="122">
        <f>N2401*(H2401/G2401-(1+Overview!$F$35/'='!G2401)/(Overview!$F$37*Overview!$F$33))/('='!H2401+Overview!$F$36)</f>
        <v>7.0916487269718034E-5</v>
      </c>
      <c r="Q2401" s="128">
        <f>(N2401/G2401-P2401)*H2401*Overview!$F$29*'='!G2401^3</f>
        <v>925.6956704998596</v>
      </c>
      <c r="R2401" s="57">
        <f t="shared" si="222"/>
        <v>0</v>
      </c>
      <c r="S2401" s="58">
        <f t="shared" si="223"/>
        <v>8.8307993293713861E-5</v>
      </c>
      <c r="T2401" s="58">
        <f>IF(D2401&lt;Overview!$F$18,(1-Overview!$F$9)*'='!Q2401-'='!D2401*'='!O2401,0)</f>
        <v>0</v>
      </c>
      <c r="U2401" s="54">
        <f>IF(D2401&gt;=Overview!$F$18,(1-Overview!$F$9)*'='!Q2401-Overview!$F$18*'='!O2401,0)</f>
        <v>78.449777593456218</v>
      </c>
      <c r="V2401" s="2"/>
      <c r="W2401" s="112">
        <f>G2401/Overview!$F$19</f>
        <v>5.5156027530513532</v>
      </c>
      <c r="X2401" s="60">
        <f>G2401^3*(1+H2401*Overview!$F$38)</f>
        <v>65.53905128594468</v>
      </c>
      <c r="Y2401" s="61">
        <f>G2401^3*Overview!$F$42*(1+Overview!$F$38*H2401)+I2401*Overview!$F$39/Overview!$F$40</f>
        <v>6.6663140600627795</v>
      </c>
    </row>
    <row r="2402" spans="1:25">
      <c r="A2402" s="34">
        <v>2399</v>
      </c>
      <c r="B2402">
        <v>1</v>
      </c>
      <c r="C2402">
        <v>24</v>
      </c>
      <c r="D2402" s="149">
        <f t="shared" si="224"/>
        <v>178.09744310451387</v>
      </c>
      <c r="E2402" s="125">
        <f>B2402/(B2402+Overview!$F$22)</f>
        <v>0.58823529411764708</v>
      </c>
      <c r="F2402" s="118">
        <f>EXP(Overview!$F$21/Overview!$F$5-Overview!$F$21/('='!C2402+273.15))</f>
        <v>1.2060497570954571</v>
      </c>
      <c r="G2402" s="77">
        <f t="shared" si="225"/>
        <v>3.7358060526349752</v>
      </c>
      <c r="H2402" s="115">
        <f t="shared" si="226"/>
        <v>0.58823529411764708</v>
      </c>
      <c r="I2402" s="80">
        <f>IF((A2402-Overview!$F$43)/365=ROUND((A2402-Overview!$F$43)/365,0),I2401*0.05,I2401+U2401)</f>
        <v>17747.474647060706</v>
      </c>
      <c r="J2402" s="70">
        <f>IF(D2402&lt;Overview!$F$16,1,'='!G2402/Overview!$F$26)</f>
        <v>161.72320574177382</v>
      </c>
      <c r="K2402" s="71">
        <f>IF(D2402&lt;Overview!$F$17,'='!G2402/Overview!$F$26,Overview!$F$33)</f>
        <v>9.1428571428571423</v>
      </c>
      <c r="L2402" s="72">
        <f t="shared" si="227"/>
        <v>9.1428571428571423</v>
      </c>
      <c r="M2402" s="81">
        <f>MIN(1,Overview!$F$44*F2402*(G2402-Overview!$F$25)^2+0.2)</f>
        <v>1</v>
      </c>
      <c r="N2402" s="48">
        <f>L2402*F2402*Overview!$F$8</f>
        <v>0.12482270400293095</v>
      </c>
      <c r="O2402" s="48">
        <f>F2402*Overview!$F$6</f>
        <v>2.3686817229354781E-3</v>
      </c>
      <c r="P2402" s="122">
        <f>N2402*(H2402/G2402-(1+Overview!$F$35/'='!G2402)/(Overview!$F$37*Overview!$F$33))/('='!H2402+Overview!$F$36)</f>
        <v>7.0780817009572988E-5</v>
      </c>
      <c r="Q2402" s="128">
        <f>(N2402/G2402-P2402)*H2402*Overview!$F$29*'='!G2402^3</f>
        <v>925.74315612069756</v>
      </c>
      <c r="R2402" s="57">
        <f t="shared" si="222"/>
        <v>0</v>
      </c>
      <c r="S2402" s="58">
        <f t="shared" si="223"/>
        <v>8.8141134864937125E-5</v>
      </c>
      <c r="T2402" s="58">
        <f>IF(D2402&lt;Overview!$F$18,(1-Overview!$F$9)*'='!Q2402-'='!D2402*'='!O2402,0)</f>
        <v>0</v>
      </c>
      <c r="U2402" s="54">
        <f>IF(D2402&gt;=Overview!$F$18,(1-Overview!$F$9)*'='!Q2402-Overview!$F$18*'='!O2402,0)</f>
        <v>78.453823368351607</v>
      </c>
      <c r="V2402" s="2"/>
      <c r="W2402" s="112">
        <f>G2402/Overview!$F$19</f>
        <v>5.5157331354421606</v>
      </c>
      <c r="X2402" s="60">
        <f>G2402^3*(1+H2402*Overview!$F$38)</f>
        <v>65.543699195110278</v>
      </c>
      <c r="Y2402" s="61">
        <f>G2402^3*Overview!$F$42*(1+Overview!$F$38*H2402)+I2402*Overview!$F$39/Overview!$F$40</f>
        <v>6.670141371314017</v>
      </c>
    </row>
    <row r="2403" spans="1:25">
      <c r="A2403" s="34">
        <v>2400</v>
      </c>
      <c r="B2403">
        <v>1</v>
      </c>
      <c r="C2403">
        <v>24</v>
      </c>
      <c r="D2403" s="149">
        <f t="shared" si="224"/>
        <v>178.09744310451387</v>
      </c>
      <c r="E2403" s="125">
        <f>B2403/(B2403+Overview!$F$22)</f>
        <v>0.58823529411764708</v>
      </c>
      <c r="F2403" s="118">
        <f>EXP(Overview!$F$21/Overview!$F$5-Overview!$F$21/('='!C2403+273.15))</f>
        <v>1.2060497570954571</v>
      </c>
      <c r="G2403" s="77">
        <f t="shared" si="225"/>
        <v>3.7358941937698402</v>
      </c>
      <c r="H2403" s="115">
        <f t="shared" si="226"/>
        <v>0.58823529411764708</v>
      </c>
      <c r="I2403" s="80">
        <f>IF((A2403-Overview!$F$43)/365=ROUND((A2403-Overview!$F$43)/365,0),I2402*0.05,I2402+U2402)</f>
        <v>17825.928470429059</v>
      </c>
      <c r="J2403" s="70">
        <f>IF(D2403&lt;Overview!$F$16,1,'='!G2403/Overview!$F$26)</f>
        <v>161.72702137531778</v>
      </c>
      <c r="K2403" s="71">
        <f>IF(D2403&lt;Overview!$F$17,'='!G2403/Overview!$F$26,Overview!$F$33)</f>
        <v>9.1428571428571423</v>
      </c>
      <c r="L2403" s="72">
        <f t="shared" si="227"/>
        <v>9.1428571428571423</v>
      </c>
      <c r="M2403" s="81">
        <f>MIN(1,Overview!$F$44*F2403*(G2403-Overview!$F$25)^2+0.2)</f>
        <v>1</v>
      </c>
      <c r="N2403" s="48">
        <f>L2403*F2403*Overview!$F$8</f>
        <v>0.12482270400293095</v>
      </c>
      <c r="O2403" s="48">
        <f>F2403*Overview!$F$6</f>
        <v>2.3686817229354781E-3</v>
      </c>
      <c r="P2403" s="122">
        <f>N2403*(H2403/G2403-(1+Overview!$F$35/'='!G2403)/(Overview!$F$37*Overview!$F$33))/('='!H2403+Overview!$F$36)</f>
        <v>7.0645409494815808E-5</v>
      </c>
      <c r="Q2403" s="128">
        <f>(N2403/G2403-P2403)*H2403*Overview!$F$29*'='!G2403^3</f>
        <v>925.79055339959689</v>
      </c>
      <c r="R2403" s="57">
        <f t="shared" si="222"/>
        <v>0</v>
      </c>
      <c r="S2403" s="58">
        <f t="shared" si="223"/>
        <v>8.7974591716058375E-5</v>
      </c>
      <c r="T2403" s="58">
        <f>IF(D2403&lt;Overview!$F$18,(1-Overview!$F$9)*'='!Q2403-'='!D2403*'='!O2403,0)</f>
        <v>0</v>
      </c>
      <c r="U2403" s="54">
        <f>IF(D2403&gt;=Overview!$F$18,(1-Overview!$F$9)*'='!Q2403-Overview!$F$18*'='!O2403,0)</f>
        <v>78.457861616513838</v>
      </c>
      <c r="V2403" s="2"/>
      <c r="W2403" s="112">
        <f>G2403/Overview!$F$19</f>
        <v>5.5158632714747382</v>
      </c>
      <c r="X2403" s="60">
        <f>G2403^3*(1+H2403*Overview!$F$38)</f>
        <v>65.548338541146322</v>
      </c>
      <c r="Y2403" s="61">
        <f>G2403^3*Overview!$F$42*(1+Overview!$F$38*H2403)+I2403*Overview!$F$39/Overview!$F$40</f>
        <v>6.6739680876909038</v>
      </c>
    </row>
    <row r="2404" spans="1:25">
      <c r="A2404" s="34">
        <v>2401</v>
      </c>
      <c r="B2404">
        <v>1</v>
      </c>
      <c r="C2404">
        <v>24</v>
      </c>
      <c r="D2404" s="149">
        <f t="shared" si="224"/>
        <v>178.09744310451387</v>
      </c>
      <c r="E2404" s="125">
        <f>B2404/(B2404+Overview!$F$22)</f>
        <v>0.58823529411764708</v>
      </c>
      <c r="F2404" s="118">
        <f>EXP(Overview!$F$21/Overview!$F$5-Overview!$F$21/('='!C2404+273.15))</f>
        <v>1.2060497570954571</v>
      </c>
      <c r="G2404" s="77">
        <f t="shared" si="225"/>
        <v>3.7359821683615562</v>
      </c>
      <c r="H2404" s="115">
        <f t="shared" si="226"/>
        <v>0.58823529411764708</v>
      </c>
      <c r="I2404" s="80">
        <f>IF((A2404-Overview!$F$43)/365=ROUND((A2404-Overview!$F$43)/365,0),I2403*0.05,I2403+U2403)</f>
        <v>17904.386332045571</v>
      </c>
      <c r="J2404" s="70">
        <f>IF(D2404&lt;Overview!$F$16,1,'='!G2404/Overview!$F$26)</f>
        <v>161.73082979920159</v>
      </c>
      <c r="K2404" s="71">
        <f>IF(D2404&lt;Overview!$F$17,'='!G2404/Overview!$F$26,Overview!$F$33)</f>
        <v>9.1428571428571423</v>
      </c>
      <c r="L2404" s="72">
        <f t="shared" si="227"/>
        <v>9.1428571428571423</v>
      </c>
      <c r="M2404" s="81">
        <f>MIN(1,Overview!$F$44*F2404*(G2404-Overview!$F$25)^2+0.2)</f>
        <v>1</v>
      </c>
      <c r="N2404" s="48">
        <f>L2404*F2404*Overview!$F$8</f>
        <v>0.12482270400293095</v>
      </c>
      <c r="O2404" s="48">
        <f>F2404*Overview!$F$6</f>
        <v>2.3686817229354781E-3</v>
      </c>
      <c r="P2404" s="122">
        <f>N2404*(H2404/G2404-(1+Overview!$F$35/'='!G2404)/(Overview!$F$37*Overview!$F$33))/('='!H2404+Overview!$F$36)</f>
        <v>7.0510264204393038E-5</v>
      </c>
      <c r="Q2404" s="128">
        <f>(N2404/G2404-P2404)*H2404*Overview!$F$29*'='!G2404^3</f>
        <v>925.83786249827324</v>
      </c>
      <c r="R2404" s="57">
        <f t="shared" si="222"/>
        <v>0</v>
      </c>
      <c r="S2404" s="58">
        <f t="shared" si="223"/>
        <v>8.7808363251358176E-5</v>
      </c>
      <c r="T2404" s="58">
        <f>IF(D2404&lt;Overview!$F$18,(1-Overview!$F$9)*'='!Q2404-'='!D2404*'='!O2404,0)</f>
        <v>0</v>
      </c>
      <c r="U2404" s="54">
        <f>IF(D2404&gt;=Overview!$F$18,(1-Overview!$F$9)*'='!Q2404-Overview!$F$18*'='!O2404,0)</f>
        <v>78.461892351721062</v>
      </c>
      <c r="V2404" s="2"/>
      <c r="W2404" s="112">
        <f>G2404/Overview!$F$19</f>
        <v>5.5159931616145812</v>
      </c>
      <c r="X2404" s="60">
        <f>G2404^3*(1+H2404*Overview!$F$38)</f>
        <v>65.552969339410765</v>
      </c>
      <c r="Y2404" s="61">
        <f>G2404^3*Overview!$F$42*(1+Overview!$F$38*H2404)+I2404*Overview!$F$39/Overview!$F$40</f>
        <v>6.6777942102485843</v>
      </c>
    </row>
    <row r="2405" spans="1:25">
      <c r="A2405" s="34">
        <v>2402</v>
      </c>
      <c r="B2405">
        <v>1</v>
      </c>
      <c r="C2405">
        <v>24</v>
      </c>
      <c r="D2405" s="149">
        <f t="shared" si="224"/>
        <v>178.09744310451387</v>
      </c>
      <c r="E2405" s="125">
        <f>B2405/(B2405+Overview!$F$22)</f>
        <v>0.58823529411764708</v>
      </c>
      <c r="F2405" s="118">
        <f>EXP(Overview!$F$21/Overview!$F$5-Overview!$F$21/('='!C2405+273.15))</f>
        <v>1.2060497570954571</v>
      </c>
      <c r="G2405" s="77">
        <f t="shared" si="225"/>
        <v>3.7360699767248073</v>
      </c>
      <c r="H2405" s="115">
        <f t="shared" si="226"/>
        <v>0.58823529411764708</v>
      </c>
      <c r="I2405" s="80">
        <f>IF((A2405-Overview!$F$43)/365=ROUND((A2405-Overview!$F$43)/365,0),I2404*0.05,I2404+U2404)</f>
        <v>17982.848224397294</v>
      </c>
      <c r="J2405" s="70">
        <f>IF(D2405&lt;Overview!$F$16,1,'='!G2405/Overview!$F$26)</f>
        <v>161.73463102704795</v>
      </c>
      <c r="K2405" s="71">
        <f>IF(D2405&lt;Overview!$F$17,'='!G2405/Overview!$F$26,Overview!$F$33)</f>
        <v>9.1428571428571423</v>
      </c>
      <c r="L2405" s="72">
        <f t="shared" si="227"/>
        <v>9.1428571428571423</v>
      </c>
      <c r="M2405" s="81">
        <f>MIN(1,Overview!$F$44*F2405*(G2405-Overview!$F$25)^2+0.2)</f>
        <v>1</v>
      </c>
      <c r="N2405" s="48">
        <f>L2405*F2405*Overview!$F$8</f>
        <v>0.12482270400293095</v>
      </c>
      <c r="O2405" s="48">
        <f>F2405*Overview!$F$6</f>
        <v>2.3686817229354781E-3</v>
      </c>
      <c r="P2405" s="122">
        <f>N2405*(H2405/G2405-(1+Overview!$F$35/'='!G2405)/(Overview!$F$37*Overview!$F$33))/('='!H2405+Overview!$F$36)</f>
        <v>7.0375380618325624E-5</v>
      </c>
      <c r="Q2405" s="128">
        <f>(N2405/G2405-P2405)*H2405*Overview!$F$29*'='!G2405^3</f>
        <v>925.88508357815647</v>
      </c>
      <c r="R2405" s="57">
        <f t="shared" si="222"/>
        <v>0</v>
      </c>
      <c r="S2405" s="58">
        <f t="shared" si="223"/>
        <v>8.7642448876235754E-5</v>
      </c>
      <c r="T2405" s="58">
        <f>IF(D2405&lt;Overview!$F$18,(1-Overview!$F$9)*'='!Q2405-'='!D2405*'='!O2405,0)</f>
        <v>0</v>
      </c>
      <c r="U2405" s="54">
        <f>IF(D2405&gt;=Overview!$F$18,(1-Overview!$F$9)*'='!Q2405-Overview!$F$18*'='!O2405,0)</f>
        <v>78.46591558772711</v>
      </c>
      <c r="V2405" s="2"/>
      <c r="W2405" s="112">
        <f>G2405/Overview!$F$19</f>
        <v>5.5161228063263064</v>
      </c>
      <c r="X2405" s="60">
        <f>G2405^3*(1+H2405*Overview!$F$38)</f>
        <v>65.557591605235615</v>
      </c>
      <c r="Y2405" s="61">
        <f>G2405^3*Overview!$F$42*(1+Overview!$F$38*H2405)+I2405*Overview!$F$39/Overview!$F$40</f>
        <v>6.6816197400404693</v>
      </c>
    </row>
    <row r="2406" spans="1:25">
      <c r="A2406" s="34">
        <v>2403</v>
      </c>
      <c r="B2406">
        <v>1</v>
      </c>
      <c r="C2406">
        <v>24</v>
      </c>
      <c r="D2406" s="149">
        <f t="shared" si="224"/>
        <v>178.09744310451387</v>
      </c>
      <c r="E2406" s="125">
        <f>B2406/(B2406+Overview!$F$22)</f>
        <v>0.58823529411764708</v>
      </c>
      <c r="F2406" s="118">
        <f>EXP(Overview!$F$21/Overview!$F$5-Overview!$F$21/('='!C2406+273.15))</f>
        <v>1.2060497570954571</v>
      </c>
      <c r="G2406" s="77">
        <f t="shared" si="225"/>
        <v>3.7361576191736834</v>
      </c>
      <c r="H2406" s="115">
        <f t="shared" si="226"/>
        <v>0.58823529411764708</v>
      </c>
      <c r="I2406" s="80">
        <f>IF((A2406-Overview!$F$43)/365=ROUND((A2406-Overview!$F$43)/365,0),I2405*0.05,I2405+U2405)</f>
        <v>18061.314139985021</v>
      </c>
      <c r="J2406" s="70">
        <f>IF(D2406&lt;Overview!$F$16,1,'='!G2406/Overview!$F$26)</f>
        <v>161.73842507245382</v>
      </c>
      <c r="K2406" s="71">
        <f>IF(D2406&lt;Overview!$F$17,'='!G2406/Overview!$F$26,Overview!$F$33)</f>
        <v>9.1428571428571423</v>
      </c>
      <c r="L2406" s="72">
        <f t="shared" si="227"/>
        <v>9.1428571428571423</v>
      </c>
      <c r="M2406" s="81">
        <f>MIN(1,Overview!$F$44*F2406*(G2406-Overview!$F$25)^2+0.2)</f>
        <v>1</v>
      </c>
      <c r="N2406" s="48">
        <f>L2406*F2406*Overview!$F$8</f>
        <v>0.12482270400293095</v>
      </c>
      <c r="O2406" s="48">
        <f>F2406*Overview!$F$6</f>
        <v>2.3686817229354781E-3</v>
      </c>
      <c r="P2406" s="122">
        <f>N2406*(H2406/G2406-(1+Overview!$F$35/'='!G2406)/(Overview!$F$37*Overview!$F$33))/('='!H2406+Overview!$F$36)</f>
        <v>7.024075821771594E-5</v>
      </c>
      <c r="Q2406" s="128">
        <f>(N2406/G2406-P2406)*H2406*Overview!$F$29*'='!G2406^3</f>
        <v>925.9322168003913</v>
      </c>
      <c r="R2406" s="57">
        <f t="shared" si="222"/>
        <v>0</v>
      </c>
      <c r="S2406" s="58">
        <f t="shared" si="223"/>
        <v>8.7476847997218642E-5</v>
      </c>
      <c r="T2406" s="58">
        <f>IF(D2406&lt;Overview!$F$18,(1-Overview!$F$9)*'='!Q2406-'='!D2406*'='!O2406,0)</f>
        <v>0</v>
      </c>
      <c r="U2406" s="54">
        <f>IF(D2406&gt;=Overview!$F$18,(1-Overview!$F$9)*'='!Q2406-Overview!$F$18*'='!O2406,0)</f>
        <v>78.469931338261517</v>
      </c>
      <c r="V2406" s="2"/>
      <c r="W2406" s="112">
        <f>G2406/Overview!$F$19</f>
        <v>5.5162522060736503</v>
      </c>
      <c r="X2406" s="60">
        <f>G2406^3*(1+H2406*Overview!$F$38)</f>
        <v>65.562205353926984</v>
      </c>
      <c r="Y2406" s="61">
        <f>G2406^3*Overview!$F$42*(1+Overview!$F$38*H2406)+I2406*Overview!$F$39/Overview!$F$40</f>
        <v>6.6854446781182322</v>
      </c>
    </row>
    <row r="2407" spans="1:25">
      <c r="A2407" s="34">
        <v>2404</v>
      </c>
      <c r="B2407">
        <v>1</v>
      </c>
      <c r="C2407">
        <v>24</v>
      </c>
      <c r="D2407" s="149">
        <f t="shared" si="224"/>
        <v>178.09744310451387</v>
      </c>
      <c r="E2407" s="125">
        <f>B2407/(B2407+Overview!$F$22)</f>
        <v>0.58823529411764708</v>
      </c>
      <c r="F2407" s="118">
        <f>EXP(Overview!$F$21/Overview!$F$5-Overview!$F$21/('='!C2407+273.15))</f>
        <v>1.2060497570954571</v>
      </c>
      <c r="G2407" s="77">
        <f t="shared" si="225"/>
        <v>3.7362450960216806</v>
      </c>
      <c r="H2407" s="115">
        <f t="shared" si="226"/>
        <v>0.58823529411764708</v>
      </c>
      <c r="I2407" s="80">
        <f>IF((A2407-Overview!$F$43)/365=ROUND((A2407-Overview!$F$43)/365,0),I2406*0.05,I2406+U2406)</f>
        <v>18139.784071323284</v>
      </c>
      <c r="J2407" s="70">
        <f>IF(D2407&lt;Overview!$F$16,1,'='!G2407/Overview!$F$26)</f>
        <v>161.7422119489905</v>
      </c>
      <c r="K2407" s="71">
        <f>IF(D2407&lt;Overview!$F$17,'='!G2407/Overview!$F$26,Overview!$F$33)</f>
        <v>9.1428571428571423</v>
      </c>
      <c r="L2407" s="72">
        <f t="shared" si="227"/>
        <v>9.1428571428571423</v>
      </c>
      <c r="M2407" s="81">
        <f>MIN(1,Overview!$F$44*F2407*(G2407-Overview!$F$25)^2+0.2)</f>
        <v>1</v>
      </c>
      <c r="N2407" s="48">
        <f>L2407*F2407*Overview!$F$8</f>
        <v>0.12482270400293095</v>
      </c>
      <c r="O2407" s="48">
        <f>F2407*Overview!$F$6</f>
        <v>2.3686817229354781E-3</v>
      </c>
      <c r="P2407" s="122">
        <f>N2407*(H2407/G2407-(1+Overview!$F$35/'='!G2407)/(Overview!$F$37*Overview!$F$33))/('='!H2407+Overview!$F$36)</f>
        <v>7.0106396484739797E-5</v>
      </c>
      <c r="Q2407" s="128">
        <f>(N2407/G2407-P2407)*H2407*Overview!$F$29*'='!G2407^3</f>
        <v>925.97926232583632</v>
      </c>
      <c r="R2407" s="57">
        <f t="shared" si="222"/>
        <v>0</v>
      </c>
      <c r="S2407" s="58">
        <f t="shared" si="223"/>
        <v>8.7311560021953566E-5</v>
      </c>
      <c r="T2407" s="58">
        <f>IF(D2407&lt;Overview!$F$18,(1-Overview!$F$9)*'='!Q2407-'='!D2407*'='!O2407,0)</f>
        <v>0</v>
      </c>
      <c r="U2407" s="54">
        <f>IF(D2407&gt;=Overview!$F$18,(1-Overview!$F$9)*'='!Q2407-Overview!$F$18*'='!O2407,0)</f>
        <v>78.47393961702943</v>
      </c>
      <c r="V2407" s="2"/>
      <c r="W2407" s="112">
        <f>G2407/Overview!$F$19</f>
        <v>5.5163813613194757</v>
      </c>
      <c r="X2407" s="60">
        <f>G2407^3*(1+H2407*Overview!$F$38)</f>
        <v>65.566810600765137</v>
      </c>
      <c r="Y2407" s="61">
        <f>G2407^3*Overview!$F$42*(1+Overview!$F$38*H2407)+I2407*Overview!$F$39/Overview!$F$40</f>
        <v>6.6892690255318188</v>
      </c>
    </row>
    <row r="2408" spans="1:25">
      <c r="A2408" s="34">
        <v>2405</v>
      </c>
      <c r="B2408">
        <v>1</v>
      </c>
      <c r="C2408">
        <v>24</v>
      </c>
      <c r="D2408" s="149">
        <f t="shared" si="224"/>
        <v>178.09744310451387</v>
      </c>
      <c r="E2408" s="125">
        <f>B2408/(B2408+Overview!$F$22)</f>
        <v>0.58823529411764708</v>
      </c>
      <c r="F2408" s="118">
        <f>EXP(Overview!$F$21/Overview!$F$5-Overview!$F$21/('='!C2408+273.15))</f>
        <v>1.2060497570954571</v>
      </c>
      <c r="G2408" s="77">
        <f t="shared" si="225"/>
        <v>3.7363324075817026</v>
      </c>
      <c r="H2408" s="115">
        <f t="shared" si="226"/>
        <v>0.58823529411764708</v>
      </c>
      <c r="I2408" s="80">
        <f>IF((A2408-Overview!$F$43)/365=ROUND((A2408-Overview!$F$43)/365,0),I2407*0.05,I2407+U2407)</f>
        <v>18218.258010940313</v>
      </c>
      <c r="J2408" s="70">
        <f>IF(D2408&lt;Overview!$F$16,1,'='!G2408/Overview!$F$26)</f>
        <v>161.74599167020358</v>
      </c>
      <c r="K2408" s="71">
        <f>IF(D2408&lt;Overview!$F$17,'='!G2408/Overview!$F$26,Overview!$F$33)</f>
        <v>9.1428571428571423</v>
      </c>
      <c r="L2408" s="72">
        <f t="shared" si="227"/>
        <v>9.1428571428571423</v>
      </c>
      <c r="M2408" s="81">
        <f>MIN(1,Overview!$F$44*F2408*(G2408-Overview!$F$25)^2+0.2)</f>
        <v>1</v>
      </c>
      <c r="N2408" s="48">
        <f>L2408*F2408*Overview!$F$8</f>
        <v>0.12482270400293095</v>
      </c>
      <c r="O2408" s="48">
        <f>F2408*Overview!$F$6</f>
        <v>2.3686817229354781E-3</v>
      </c>
      <c r="P2408" s="122">
        <f>N2408*(H2408/G2408-(1+Overview!$F$35/'='!G2408)/(Overview!$F$37*Overview!$F$33))/('='!H2408+Overview!$F$36)</f>
        <v>6.9972294902647427E-5</v>
      </c>
      <c r="Q2408" s="128">
        <f>(N2408/G2408-P2408)*H2408*Overview!$F$29*'='!G2408^3</f>
        <v>926.02622031506667</v>
      </c>
      <c r="R2408" s="57">
        <f t="shared" si="222"/>
        <v>0</v>
      </c>
      <c r="S2408" s="58">
        <f t="shared" si="223"/>
        <v>8.7146584359208519E-5</v>
      </c>
      <c r="T2408" s="58">
        <f>IF(D2408&lt;Overview!$F$18,(1-Overview!$F$9)*'='!Q2408-'='!D2408*'='!O2408,0)</f>
        <v>0</v>
      </c>
      <c r="U2408" s="54">
        <f>IF(D2408&gt;=Overview!$F$18,(1-Overview!$F$9)*'='!Q2408-Overview!$F$18*'='!O2408,0)</f>
        <v>78.477940437711865</v>
      </c>
      <c r="V2408" s="2"/>
      <c r="W2408" s="112">
        <f>G2408/Overview!$F$19</f>
        <v>5.5165102725257675</v>
      </c>
      <c r="X2408" s="60">
        <f>G2408^3*(1+H2408*Overview!$F$38)</f>
        <v>65.571407361004432</v>
      </c>
      <c r="Y2408" s="61">
        <f>G2408^3*Overview!$F$42*(1+Overview!$F$38*H2408)+I2408*Overview!$F$39/Overview!$F$40</f>
        <v>6.6930927833294422</v>
      </c>
    </row>
    <row r="2409" spans="1:25">
      <c r="A2409" s="34">
        <v>2406</v>
      </c>
      <c r="B2409">
        <v>1</v>
      </c>
      <c r="C2409">
        <v>24</v>
      </c>
      <c r="D2409" s="149">
        <f t="shared" si="224"/>
        <v>178.09744310451387</v>
      </c>
      <c r="E2409" s="125">
        <f>B2409/(B2409+Overview!$F$22)</f>
        <v>0.58823529411764708</v>
      </c>
      <c r="F2409" s="118">
        <f>EXP(Overview!$F$21/Overview!$F$5-Overview!$F$21/('='!C2409+273.15))</f>
        <v>1.2060497570954571</v>
      </c>
      <c r="G2409" s="77">
        <f t="shared" si="225"/>
        <v>3.7364195541660616</v>
      </c>
      <c r="H2409" s="115">
        <f t="shared" si="226"/>
        <v>0.58823529411764708</v>
      </c>
      <c r="I2409" s="80">
        <f>IF((A2409-Overview!$F$43)/365=ROUND((A2409-Overview!$F$43)/365,0),I2408*0.05,I2408+U2408)</f>
        <v>18296.735951378025</v>
      </c>
      <c r="J2409" s="70">
        <f>IF(D2409&lt;Overview!$F$16,1,'='!G2409/Overview!$F$26)</f>
        <v>161.74976424961307</v>
      </c>
      <c r="K2409" s="71">
        <f>IF(D2409&lt;Overview!$F$17,'='!G2409/Overview!$F$26,Overview!$F$33)</f>
        <v>9.1428571428571423</v>
      </c>
      <c r="L2409" s="72">
        <f t="shared" si="227"/>
        <v>9.1428571428571423</v>
      </c>
      <c r="M2409" s="81">
        <f>MIN(1,Overview!$F$44*F2409*(G2409-Overview!$F$25)^2+0.2)</f>
        <v>1</v>
      </c>
      <c r="N2409" s="48">
        <f>L2409*F2409*Overview!$F$8</f>
        <v>0.12482270400293095</v>
      </c>
      <c r="O2409" s="48">
        <f>F2409*Overview!$F$6</f>
        <v>2.3686817229354781E-3</v>
      </c>
      <c r="P2409" s="122">
        <f>N2409*(H2409/G2409-(1+Overview!$F$35/'='!G2409)/(Overview!$F$37*Overview!$F$33))/('='!H2409+Overview!$F$36)</f>
        <v>6.9838452955757338E-5</v>
      </c>
      <c r="Q2409" s="128">
        <f>(N2409/G2409-P2409)*H2409*Overview!$F$29*'='!G2409^3</f>
        <v>926.07309092837306</v>
      </c>
      <c r="R2409" s="57">
        <f t="shared" si="222"/>
        <v>0</v>
      </c>
      <c r="S2409" s="58">
        <f t="shared" si="223"/>
        <v>8.6981920418866096E-5</v>
      </c>
      <c r="T2409" s="58">
        <f>IF(D2409&lt;Overview!$F$18,(1-Overview!$F$9)*'='!Q2409-'='!D2409*'='!O2409,0)</f>
        <v>0</v>
      </c>
      <c r="U2409" s="54">
        <f>IF(D2409&gt;=Overview!$F$18,(1-Overview!$F$9)*'='!Q2409-Overview!$F$18*'='!O2409,0)</f>
        <v>78.481933813965568</v>
      </c>
      <c r="V2409" s="2"/>
      <c r="W2409" s="112">
        <f>G2409/Overview!$F$19</f>
        <v>5.5166389401536415</v>
      </c>
      <c r="X2409" s="60">
        <f>G2409^3*(1+H2409*Overview!$F$38)</f>
        <v>65.575995649873519</v>
      </c>
      <c r="Y2409" s="61">
        <f>G2409^3*Overview!$F$42*(1+Overview!$F$38*H2409)+I2409*Overview!$F$39/Overview!$F$40</f>
        <v>6.6969159525575899</v>
      </c>
    </row>
    <row r="2410" spans="1:25">
      <c r="A2410" s="34">
        <v>2407</v>
      </c>
      <c r="B2410">
        <v>1</v>
      </c>
      <c r="C2410">
        <v>24</v>
      </c>
      <c r="D2410" s="149">
        <f t="shared" si="224"/>
        <v>178.09744310451387</v>
      </c>
      <c r="E2410" s="125">
        <f>B2410/(B2410+Overview!$F$22)</f>
        <v>0.58823529411764708</v>
      </c>
      <c r="F2410" s="118">
        <f>EXP(Overview!$F$21/Overview!$F$5-Overview!$F$21/('='!C2410+273.15))</f>
        <v>1.2060497570954571</v>
      </c>
      <c r="G2410" s="77">
        <f t="shared" si="225"/>
        <v>3.7365065360864804</v>
      </c>
      <c r="H2410" s="115">
        <f t="shared" si="226"/>
        <v>0.58823529411764708</v>
      </c>
      <c r="I2410" s="80">
        <f>IF((A2410-Overview!$F$43)/365=ROUND((A2410-Overview!$F$43)/365,0),I2409*0.05,I2409+U2409)</f>
        <v>18375.217885191989</v>
      </c>
      <c r="J2410" s="70">
        <f>IF(D2410&lt;Overview!$F$16,1,'='!G2410/Overview!$F$26)</f>
        <v>161.75352970071344</v>
      </c>
      <c r="K2410" s="71">
        <f>IF(D2410&lt;Overview!$F$17,'='!G2410/Overview!$F$26,Overview!$F$33)</f>
        <v>9.1428571428571423</v>
      </c>
      <c r="L2410" s="72">
        <f t="shared" si="227"/>
        <v>9.1428571428571423</v>
      </c>
      <c r="M2410" s="81">
        <f>MIN(1,Overview!$F$44*F2410*(G2410-Overview!$F$25)^2+0.2)</f>
        <v>1</v>
      </c>
      <c r="N2410" s="48">
        <f>L2410*F2410*Overview!$F$8</f>
        <v>0.12482270400293095</v>
      </c>
      <c r="O2410" s="48">
        <f>F2410*Overview!$F$6</f>
        <v>2.3686817229354781E-3</v>
      </c>
      <c r="P2410" s="122">
        <f>N2410*(H2410/G2410-(1+Overview!$F$35/'='!G2410)/(Overview!$F$37*Overview!$F$33))/('='!H2410+Overview!$F$36)</f>
        <v>6.9704870129457428E-5</v>
      </c>
      <c r="Q2410" s="128">
        <f>(N2410/G2410-P2410)*H2410*Overview!$F$29*'='!G2410^3</f>
        <v>926.11987432576188</v>
      </c>
      <c r="R2410" s="57">
        <f t="shared" si="222"/>
        <v>0</v>
      </c>
      <c r="S2410" s="58">
        <f t="shared" si="223"/>
        <v>8.6817567611925648E-5</v>
      </c>
      <c r="T2410" s="58">
        <f>IF(D2410&lt;Overview!$F$18,(1-Overview!$F$9)*'='!Q2410-'='!D2410*'='!O2410,0)</f>
        <v>0</v>
      </c>
      <c r="U2410" s="54">
        <f>IF(D2410&gt;=Overview!$F$18,(1-Overview!$F$9)*'='!Q2410-Overview!$F$18*'='!O2410,0)</f>
        <v>78.485919759423098</v>
      </c>
      <c r="V2410" s="2"/>
      <c r="W2410" s="112">
        <f>G2410/Overview!$F$19</f>
        <v>5.5167673646633402</v>
      </c>
      <c r="X2410" s="60">
        <f>G2410^3*(1+H2410*Overview!$F$38)</f>
        <v>65.580575482575227</v>
      </c>
      <c r="Y2410" s="61">
        <f>G2410^3*Overview!$F$42*(1+Overview!$F$38*H2410)+I2410*Overview!$F$39/Overview!$F$40</f>
        <v>6.7007385342610215</v>
      </c>
    </row>
    <row r="2411" spans="1:25">
      <c r="A2411" s="34">
        <v>2408</v>
      </c>
      <c r="B2411">
        <v>1</v>
      </c>
      <c r="C2411">
        <v>24</v>
      </c>
      <c r="D2411" s="149">
        <f t="shared" si="224"/>
        <v>178.09744310451387</v>
      </c>
      <c r="E2411" s="125">
        <f>B2411/(B2411+Overview!$F$22)</f>
        <v>0.58823529411764708</v>
      </c>
      <c r="F2411" s="118">
        <f>EXP(Overview!$F$21/Overview!$F$5-Overview!$F$21/('='!C2411+273.15))</f>
        <v>1.2060497570954571</v>
      </c>
      <c r="G2411" s="77">
        <f t="shared" si="225"/>
        <v>3.7365933536540923</v>
      </c>
      <c r="H2411" s="115">
        <f t="shared" si="226"/>
        <v>0.58823529411764708</v>
      </c>
      <c r="I2411" s="80">
        <f>IF((A2411-Overview!$F$43)/365=ROUND((A2411-Overview!$F$43)/365,0),I2410*0.05,I2410+U2410)</f>
        <v>18453.703804951412</v>
      </c>
      <c r="J2411" s="70">
        <f>IF(D2411&lt;Overview!$F$16,1,'='!G2411/Overview!$F$26)</f>
        <v>161.7572880369737</v>
      </c>
      <c r="K2411" s="71">
        <f>IF(D2411&lt;Overview!$F$17,'='!G2411/Overview!$F$26,Overview!$F$33)</f>
        <v>9.1428571428571423</v>
      </c>
      <c r="L2411" s="72">
        <f t="shared" si="227"/>
        <v>9.1428571428571423</v>
      </c>
      <c r="M2411" s="81">
        <f>MIN(1,Overview!$F$44*F2411*(G2411-Overview!$F$25)^2+0.2)</f>
        <v>1</v>
      </c>
      <c r="N2411" s="48">
        <f>L2411*F2411*Overview!$F$8</f>
        <v>0.12482270400293095</v>
      </c>
      <c r="O2411" s="48">
        <f>F2411*Overview!$F$6</f>
        <v>2.3686817229354781E-3</v>
      </c>
      <c r="P2411" s="122">
        <f>N2411*(H2411/G2411-(1+Overview!$F$35/'='!G2411)/(Overview!$F$37*Overview!$F$33))/('='!H2411+Overview!$F$36)</f>
        <v>6.9571545910200862E-5</v>
      </c>
      <c r="Q2411" s="128">
        <f>(N2411/G2411-P2411)*H2411*Overview!$F$29*'='!G2411^3</f>
        <v>926.166570666957</v>
      </c>
      <c r="R2411" s="57">
        <f t="shared" si="222"/>
        <v>0</v>
      </c>
      <c r="S2411" s="58">
        <f t="shared" si="223"/>
        <v>8.6653525350499023E-5</v>
      </c>
      <c r="T2411" s="58">
        <f>IF(D2411&lt;Overview!$F$18,(1-Overview!$F$9)*'='!Q2411-'='!D2411*'='!O2411,0)</f>
        <v>0</v>
      </c>
      <c r="U2411" s="54">
        <f>IF(D2411&gt;=Overview!$F$18,(1-Overview!$F$9)*'='!Q2411-Overview!$F$18*'='!O2411,0)</f>
        <v>78.48989828769291</v>
      </c>
      <c r="V2411" s="2"/>
      <c r="W2411" s="112">
        <f>G2411/Overview!$F$19</f>
        <v>5.5168955465142364</v>
      </c>
      <c r="X2411" s="60">
        <f>G2411^3*(1+H2411*Overview!$F$38)</f>
        <v>65.585146874286693</v>
      </c>
      <c r="Y2411" s="61">
        <f>G2411^3*Overview!$F$42*(1+Overview!$F$38*H2411)+I2411*Overview!$F$39/Overview!$F$40</f>
        <v>6.7045605294827819</v>
      </c>
    </row>
    <row r="2412" spans="1:25">
      <c r="A2412" s="34">
        <v>2409</v>
      </c>
      <c r="B2412">
        <v>1</v>
      </c>
      <c r="C2412">
        <v>24</v>
      </c>
      <c r="D2412" s="149">
        <f t="shared" si="224"/>
        <v>178.09744310451387</v>
      </c>
      <c r="E2412" s="125">
        <f>B2412/(B2412+Overview!$F$22)</f>
        <v>0.58823529411764708</v>
      </c>
      <c r="F2412" s="118">
        <f>EXP(Overview!$F$21/Overview!$F$5-Overview!$F$21/('='!C2412+273.15))</f>
        <v>1.2060497570954571</v>
      </c>
      <c r="G2412" s="77">
        <f t="shared" si="225"/>
        <v>3.7366800071794426</v>
      </c>
      <c r="H2412" s="115">
        <f t="shared" si="226"/>
        <v>0.58823529411764708</v>
      </c>
      <c r="I2412" s="80">
        <f>IF((A2412-Overview!$F$43)/365=ROUND((A2412-Overview!$F$43)/365,0),I2411*0.05,I2411+U2411)</f>
        <v>18532.193703239103</v>
      </c>
      <c r="J2412" s="70">
        <f>IF(D2412&lt;Overview!$F$16,1,'='!G2412/Overview!$F$26)</f>
        <v>161.76103927183735</v>
      </c>
      <c r="K2412" s="71">
        <f>IF(D2412&lt;Overview!$F$17,'='!G2412/Overview!$F$26,Overview!$F$33)</f>
        <v>9.1428571428571423</v>
      </c>
      <c r="L2412" s="72">
        <f t="shared" si="227"/>
        <v>9.1428571428571423</v>
      </c>
      <c r="M2412" s="81">
        <f>MIN(1,Overview!$F$44*F2412*(G2412-Overview!$F$25)^2+0.2)</f>
        <v>1</v>
      </c>
      <c r="N2412" s="48">
        <f>L2412*F2412*Overview!$F$8</f>
        <v>0.12482270400293095</v>
      </c>
      <c r="O2412" s="48">
        <f>F2412*Overview!$F$6</f>
        <v>2.3686817229354781E-3</v>
      </c>
      <c r="P2412" s="122">
        <f>N2412*(H2412/G2412-(1+Overview!$F$35/'='!G2412)/(Overview!$F$37*Overview!$F$33))/('='!H2412+Overview!$F$36)</f>
        <v>6.9438479785503083E-5</v>
      </c>
      <c r="Q2412" s="128">
        <f>(N2412/G2412-P2412)*H2412*Overview!$F$29*'='!G2412^3</f>
        <v>926.21318011139988</v>
      </c>
      <c r="R2412" s="57">
        <f t="shared" si="222"/>
        <v>0</v>
      </c>
      <c r="S2412" s="58">
        <f t="shared" si="223"/>
        <v>8.648979304780774E-5</v>
      </c>
      <c r="T2412" s="58">
        <f>IF(D2412&lt;Overview!$F$18,(1-Overview!$F$9)*'='!Q2412-'='!D2412*'='!O2412,0)</f>
        <v>0</v>
      </c>
      <c r="U2412" s="54">
        <f>IF(D2412&gt;=Overview!$F$18,(1-Overview!$F$9)*'='!Q2412-Overview!$F$18*'='!O2412,0)</f>
        <v>78.493869412359444</v>
      </c>
      <c r="V2412" s="2"/>
      <c r="W2412" s="112">
        <f>G2412/Overview!$F$19</f>
        <v>5.5170234861648346</v>
      </c>
      <c r="X2412" s="60">
        <f>G2412^3*(1+H2412*Overview!$F$38)</f>
        <v>65.589709840159358</v>
      </c>
      <c r="Y2412" s="61">
        <f>G2412^3*Overview!$F$42*(1+Overview!$F$38*H2412)+I2412*Overview!$F$39/Overview!$F$40</f>
        <v>6.7083819392641875</v>
      </c>
    </row>
    <row r="2413" spans="1:25">
      <c r="A2413" s="34">
        <v>2410</v>
      </c>
      <c r="B2413">
        <v>1</v>
      </c>
      <c r="C2413">
        <v>24</v>
      </c>
      <c r="D2413" s="149">
        <f t="shared" si="224"/>
        <v>178.09744310451387</v>
      </c>
      <c r="E2413" s="125">
        <f>B2413/(B2413+Overview!$F$22)</f>
        <v>0.58823529411764708</v>
      </c>
      <c r="F2413" s="118">
        <f>EXP(Overview!$F$21/Overview!$F$5-Overview!$F$21/('='!C2413+273.15))</f>
        <v>1.2060497570954571</v>
      </c>
      <c r="G2413" s="77">
        <f t="shared" si="225"/>
        <v>3.7367664969724905</v>
      </c>
      <c r="H2413" s="115">
        <f t="shared" si="226"/>
        <v>0.58823529411764708</v>
      </c>
      <c r="I2413" s="80">
        <f>IF((A2413-Overview!$F$43)/365=ROUND((A2413-Overview!$F$43)/365,0),I2412*0.05,I2412+U2412)</f>
        <v>18610.687572651463</v>
      </c>
      <c r="J2413" s="70">
        <f>IF(D2413&lt;Overview!$F$16,1,'='!G2413/Overview!$F$26)</f>
        <v>161.76478341872254</v>
      </c>
      <c r="K2413" s="71">
        <f>IF(D2413&lt;Overview!$F$17,'='!G2413/Overview!$F$26,Overview!$F$33)</f>
        <v>9.1428571428571423</v>
      </c>
      <c r="L2413" s="72">
        <f t="shared" si="227"/>
        <v>9.1428571428571423</v>
      </c>
      <c r="M2413" s="81">
        <f>MIN(1,Overview!$F$44*F2413*(G2413-Overview!$F$25)^2+0.2)</f>
        <v>1</v>
      </c>
      <c r="N2413" s="48">
        <f>L2413*F2413*Overview!$F$8</f>
        <v>0.12482270400293095</v>
      </c>
      <c r="O2413" s="48">
        <f>F2413*Overview!$F$6</f>
        <v>2.3686817229354781E-3</v>
      </c>
      <c r="P2413" s="122">
        <f>N2413*(H2413/G2413-(1+Overview!$F$35/'='!G2413)/(Overview!$F$37*Overview!$F$33))/('='!H2413+Overview!$F$36)</f>
        <v>6.9305671243941779E-5</v>
      </c>
      <c r="Q2413" s="128">
        <f>(N2413/G2413-P2413)*H2413*Overview!$F$29*'='!G2413^3</f>
        <v>926.25970281824891</v>
      </c>
      <c r="R2413" s="57">
        <f t="shared" si="222"/>
        <v>0</v>
      </c>
      <c r="S2413" s="58">
        <f t="shared" si="223"/>
        <v>8.6326370118183795E-5</v>
      </c>
      <c r="T2413" s="58">
        <f>IF(D2413&lt;Overview!$F$18,(1-Overview!$F$9)*'='!Q2413-'='!D2413*'='!O2413,0)</f>
        <v>0</v>
      </c>
      <c r="U2413" s="54">
        <f>IF(D2413&gt;=Overview!$F$18,(1-Overview!$F$9)*'='!Q2413-Overview!$F$18*'='!O2413,0)</f>
        <v>78.497833146982984</v>
      </c>
      <c r="V2413" s="2"/>
      <c r="W2413" s="112">
        <f>G2413/Overview!$F$19</f>
        <v>5.5171511840727749</v>
      </c>
      <c r="X2413" s="60">
        <f>G2413^3*(1+H2413*Overview!$F$38)</f>
        <v>65.594264395319087</v>
      </c>
      <c r="Y2413" s="61">
        <f>G2413^3*Overview!$F$42*(1+Overview!$F$38*H2413)+I2413*Overview!$F$39/Overview!$F$40</f>
        <v>6.7122027646448448</v>
      </c>
    </row>
    <row r="2414" spans="1:25">
      <c r="A2414" s="34">
        <v>2411</v>
      </c>
      <c r="B2414">
        <v>1</v>
      </c>
      <c r="C2414">
        <v>24</v>
      </c>
      <c r="D2414" s="149">
        <f t="shared" si="224"/>
        <v>178.09744310451387</v>
      </c>
      <c r="E2414" s="125">
        <f>B2414/(B2414+Overview!$F$22)</f>
        <v>0.58823529411764708</v>
      </c>
      <c r="F2414" s="118">
        <f>EXP(Overview!$F$21/Overview!$F$5-Overview!$F$21/('='!C2414+273.15))</f>
        <v>1.2060497570954571</v>
      </c>
      <c r="G2414" s="77">
        <f t="shared" si="225"/>
        <v>3.7368528233426086</v>
      </c>
      <c r="H2414" s="115">
        <f t="shared" si="226"/>
        <v>0.58823529411764708</v>
      </c>
      <c r="I2414" s="80">
        <f>IF((A2414-Overview!$F$43)/365=ROUND((A2414-Overview!$F$43)/365,0),I2413*0.05,I2413+U2413)</f>
        <v>18689.185405798446</v>
      </c>
      <c r="J2414" s="70">
        <f>IF(D2414&lt;Overview!$F$16,1,'='!G2414/Overview!$F$26)</f>
        <v>161.76852049102203</v>
      </c>
      <c r="K2414" s="71">
        <f>IF(D2414&lt;Overview!$F$17,'='!G2414/Overview!$F$26,Overview!$F$33)</f>
        <v>9.1428571428571423</v>
      </c>
      <c r="L2414" s="72">
        <f t="shared" si="227"/>
        <v>9.1428571428571423</v>
      </c>
      <c r="M2414" s="81">
        <f>MIN(1,Overview!$F$44*F2414*(G2414-Overview!$F$25)^2+0.2)</f>
        <v>1</v>
      </c>
      <c r="N2414" s="48">
        <f>L2414*F2414*Overview!$F$8</f>
        <v>0.12482270400293095</v>
      </c>
      <c r="O2414" s="48">
        <f>F2414*Overview!$F$6</f>
        <v>2.3686817229354781E-3</v>
      </c>
      <c r="P2414" s="122">
        <f>N2414*(H2414/G2414-(1+Overview!$F$35/'='!G2414)/(Overview!$F$37*Overview!$F$33))/('='!H2414+Overview!$F$36)</f>
        <v>6.9173119775152886E-5</v>
      </c>
      <c r="Q2414" s="128">
        <f>(N2414/G2414-P2414)*H2414*Overview!$F$29*'='!G2414^3</f>
        <v>926.30613894638077</v>
      </c>
      <c r="R2414" s="57">
        <f t="shared" si="222"/>
        <v>0</v>
      </c>
      <c r="S2414" s="58">
        <f t="shared" si="223"/>
        <v>8.6163255977065494E-5</v>
      </c>
      <c r="T2414" s="58">
        <f>IF(D2414&lt;Overview!$F$18,(1-Overview!$F$9)*'='!Q2414-'='!D2414*'='!O2414,0)</f>
        <v>0</v>
      </c>
      <c r="U2414" s="54">
        <f>IF(D2414&gt;=Overview!$F$18,(1-Overview!$F$9)*'='!Q2414-Overview!$F$18*'='!O2414,0)</f>
        <v>78.501789505099822</v>
      </c>
      <c r="V2414" s="2"/>
      <c r="W2414" s="112">
        <f>G2414/Overview!$F$19</f>
        <v>5.5172786406948306</v>
      </c>
      <c r="X2414" s="60">
        <f>G2414^3*(1+H2414*Overview!$F$38)</f>
        <v>65.598810554866006</v>
      </c>
      <c r="Y2414" s="61">
        <f>G2414^3*Overview!$F$42*(1+Overview!$F$38*H2414)+I2414*Overview!$F$39/Overview!$F$40</f>
        <v>6.7160230066626365</v>
      </c>
    </row>
    <row r="2415" spans="1:25">
      <c r="A2415" s="34">
        <v>2412</v>
      </c>
      <c r="B2415">
        <v>1</v>
      </c>
      <c r="C2415">
        <v>24</v>
      </c>
      <c r="D2415" s="149">
        <f t="shared" si="224"/>
        <v>178.09744310451387</v>
      </c>
      <c r="E2415" s="125">
        <f>B2415/(B2415+Overview!$F$22)</f>
        <v>0.58823529411764708</v>
      </c>
      <c r="F2415" s="118">
        <f>EXP(Overview!$F$21/Overview!$F$5-Overview!$F$21/('='!C2415+273.15))</f>
        <v>1.2060497570954571</v>
      </c>
      <c r="G2415" s="77">
        <f t="shared" si="225"/>
        <v>3.7369389865985858</v>
      </c>
      <c r="H2415" s="115">
        <f t="shared" si="226"/>
        <v>0.58823529411764708</v>
      </c>
      <c r="I2415" s="80">
        <f>IF((A2415-Overview!$F$43)/365=ROUND((A2415-Overview!$F$43)/365,0),I2414*0.05,I2414+U2414)</f>
        <v>18767.687195303544</v>
      </c>
      <c r="J2415" s="70">
        <f>IF(D2415&lt;Overview!$F$16,1,'='!G2415/Overview!$F$26)</f>
        <v>161.77225050210328</v>
      </c>
      <c r="K2415" s="71">
        <f>IF(D2415&lt;Overview!$F$17,'='!G2415/Overview!$F$26,Overview!$F$33)</f>
        <v>9.1428571428571423</v>
      </c>
      <c r="L2415" s="72">
        <f t="shared" si="227"/>
        <v>9.1428571428571423</v>
      </c>
      <c r="M2415" s="81">
        <f>MIN(1,Overview!$F$44*F2415*(G2415-Overview!$F$25)^2+0.2)</f>
        <v>1</v>
      </c>
      <c r="N2415" s="48">
        <f>L2415*F2415*Overview!$F$8</f>
        <v>0.12482270400293095</v>
      </c>
      <c r="O2415" s="48">
        <f>F2415*Overview!$F$6</f>
        <v>2.3686817229354781E-3</v>
      </c>
      <c r="P2415" s="122">
        <f>N2415*(H2415/G2415-(1+Overview!$F$35/'='!G2415)/(Overview!$F$37*Overview!$F$33))/('='!H2415+Overview!$F$36)</f>
        <v>6.9040824869828491E-5</v>
      </c>
      <c r="Q2415" s="128">
        <f>(N2415/G2415-P2415)*H2415*Overview!$F$29*'='!G2415^3</f>
        <v>926.35248865439178</v>
      </c>
      <c r="R2415" s="57">
        <f t="shared" si="222"/>
        <v>0</v>
      </c>
      <c r="S2415" s="58">
        <f t="shared" si="223"/>
        <v>8.6000450040995765E-5</v>
      </c>
      <c r="T2415" s="58">
        <f>IF(D2415&lt;Overview!$F$18,(1-Overview!$F$9)*'='!Q2415-'='!D2415*'='!O2415,0)</f>
        <v>0</v>
      </c>
      <c r="U2415" s="54">
        <f>IF(D2415&gt;=Overview!$F$18,(1-Overview!$F$9)*'='!Q2415-Overview!$F$18*'='!O2415,0)</f>
        <v>78.505738500222364</v>
      </c>
      <c r="V2415" s="2"/>
      <c r="W2415" s="112">
        <f>G2415/Overview!$F$19</f>
        <v>5.5174058564869126</v>
      </c>
      <c r="X2415" s="60">
        <f>G2415^3*(1+H2415*Overview!$F$38)</f>
        <v>65.603348333874806</v>
      </c>
      <c r="Y2415" s="61">
        <f>G2415^3*Overview!$F$42*(1+Overview!$F$38*H2415)+I2415*Overview!$F$39/Overview!$F$40</f>
        <v>6.7198426663537409</v>
      </c>
    </row>
    <row r="2416" spans="1:25">
      <c r="A2416" s="34">
        <v>2413</v>
      </c>
      <c r="B2416">
        <v>1</v>
      </c>
      <c r="C2416">
        <v>24</v>
      </c>
      <c r="D2416" s="149">
        <f t="shared" si="224"/>
        <v>178.09744310451387</v>
      </c>
      <c r="E2416" s="125">
        <f>B2416/(B2416+Overview!$F$22)</f>
        <v>0.58823529411764708</v>
      </c>
      <c r="F2416" s="118">
        <f>EXP(Overview!$F$21/Overview!$F$5-Overview!$F$21/('='!C2416+273.15))</f>
        <v>1.2060497570954571</v>
      </c>
      <c r="G2416" s="77">
        <f t="shared" si="225"/>
        <v>3.7370249870486267</v>
      </c>
      <c r="H2416" s="115">
        <f t="shared" si="226"/>
        <v>0.58823529411764708</v>
      </c>
      <c r="I2416" s="80">
        <f>IF((A2416-Overview!$F$43)/365=ROUND((A2416-Overview!$F$43)/365,0),I2415*0.05,I2415+U2415)</f>
        <v>18846.192933803766</v>
      </c>
      <c r="J2416" s="70">
        <f>IF(D2416&lt;Overview!$F$16,1,'='!G2416/Overview!$F$26)</f>
        <v>161.77597346530851</v>
      </c>
      <c r="K2416" s="71">
        <f>IF(D2416&lt;Overview!$F$17,'='!G2416/Overview!$F$26,Overview!$F$33)</f>
        <v>9.1428571428571423</v>
      </c>
      <c r="L2416" s="72">
        <f t="shared" si="227"/>
        <v>9.1428571428571423</v>
      </c>
      <c r="M2416" s="81">
        <f>MIN(1,Overview!$F$44*F2416*(G2416-Overview!$F$25)^2+0.2)</f>
        <v>1</v>
      </c>
      <c r="N2416" s="48">
        <f>L2416*F2416*Overview!$F$8</f>
        <v>0.12482270400293095</v>
      </c>
      <c r="O2416" s="48">
        <f>F2416*Overview!$F$6</f>
        <v>2.3686817229354781E-3</v>
      </c>
      <c r="P2416" s="122">
        <f>N2416*(H2416/G2416-(1+Overview!$F$35/'='!G2416)/(Overview!$F$37*Overview!$F$33))/('='!H2416+Overview!$F$36)</f>
        <v>6.8908786019712857E-5</v>
      </c>
      <c r="Q2416" s="128">
        <f>(N2416/G2416-P2416)*H2416*Overview!$F$29*'='!G2416^3</f>
        <v>926.39875210059597</v>
      </c>
      <c r="R2416" s="57">
        <f t="shared" si="222"/>
        <v>0</v>
      </c>
      <c r="S2416" s="58">
        <f t="shared" si="223"/>
        <v>8.5837951727618005E-5</v>
      </c>
      <c r="T2416" s="58">
        <f>IF(D2416&lt;Overview!$F$18,(1-Overview!$F$9)*'='!Q2416-'='!D2416*'='!O2416,0)</f>
        <v>0</v>
      </c>
      <c r="U2416" s="54">
        <f>IF(D2416&gt;=Overview!$F$18,(1-Overview!$F$9)*'='!Q2416-Overview!$F$18*'='!O2416,0)</f>
        <v>78.509680145838956</v>
      </c>
      <c r="V2416" s="2"/>
      <c r="W2416" s="112">
        <f>G2416/Overview!$F$19</f>
        <v>5.5175328319040702</v>
      </c>
      <c r="X2416" s="60">
        <f>G2416^3*(1+H2416*Overview!$F$38)</f>
        <v>65.607877747394539</v>
      </c>
      <c r="Y2416" s="61">
        <f>G2416^3*Overview!$F$42*(1+Overview!$F$38*H2416)+I2416*Overview!$F$39/Overview!$F$40</f>
        <v>6.7236617447526168</v>
      </c>
    </row>
    <row r="2417" spans="1:25">
      <c r="A2417" s="34">
        <v>2414</v>
      </c>
      <c r="B2417">
        <v>1</v>
      </c>
      <c r="C2417">
        <v>24</v>
      </c>
      <c r="D2417" s="149">
        <f t="shared" si="224"/>
        <v>178.09744310451387</v>
      </c>
      <c r="E2417" s="125">
        <f>B2417/(B2417+Overview!$F$22)</f>
        <v>0.58823529411764708</v>
      </c>
      <c r="F2417" s="118">
        <f>EXP(Overview!$F$21/Overview!$F$5-Overview!$F$21/('='!C2417+273.15))</f>
        <v>1.2060497570954571</v>
      </c>
      <c r="G2417" s="77">
        <f t="shared" si="225"/>
        <v>3.7371108250003542</v>
      </c>
      <c r="H2417" s="115">
        <f t="shared" si="226"/>
        <v>0.58823529411764708</v>
      </c>
      <c r="I2417" s="80">
        <f>IF((A2417-Overview!$F$43)/365=ROUND((A2417-Overview!$F$43)/365,0),I2416*0.05,I2416+U2416)</f>
        <v>18924.702613949605</v>
      </c>
      <c r="J2417" s="70">
        <f>IF(D2417&lt;Overview!$F$16,1,'='!G2417/Overview!$F$26)</f>
        <v>161.77968939395473</v>
      </c>
      <c r="K2417" s="71">
        <f>IF(D2417&lt;Overview!$F$17,'='!G2417/Overview!$F$26,Overview!$F$33)</f>
        <v>9.1428571428571423</v>
      </c>
      <c r="L2417" s="72">
        <f t="shared" si="227"/>
        <v>9.1428571428571423</v>
      </c>
      <c r="M2417" s="81">
        <f>MIN(1,Overview!$F$44*F2417*(G2417-Overview!$F$25)^2+0.2)</f>
        <v>1</v>
      </c>
      <c r="N2417" s="48">
        <f>L2417*F2417*Overview!$F$8</f>
        <v>0.12482270400293095</v>
      </c>
      <c r="O2417" s="48">
        <f>F2417*Overview!$F$6</f>
        <v>2.3686817229354781E-3</v>
      </c>
      <c r="P2417" s="122">
        <f>N2417*(H2417/G2417-(1+Overview!$F$35/'='!G2417)/(Overview!$F$37*Overview!$F$33))/('='!H2417+Overview!$F$36)</f>
        <v>6.877700271760439E-5</v>
      </c>
      <c r="Q2417" s="128">
        <f>(N2417/G2417-P2417)*H2417*Overview!$F$29*'='!G2417^3</f>
        <v>926.4449294430284</v>
      </c>
      <c r="R2417" s="57">
        <f t="shared" si="222"/>
        <v>0</v>
      </c>
      <c r="S2417" s="58">
        <f t="shared" si="223"/>
        <v>8.567576045567938E-5</v>
      </c>
      <c r="T2417" s="58">
        <f>IF(D2417&lt;Overview!$F$18,(1-Overview!$F$9)*'='!Q2417-'='!D2417*'='!O2417,0)</f>
        <v>0</v>
      </c>
      <c r="U2417" s="54">
        <f>IF(D2417&gt;=Overview!$F$18,(1-Overview!$F$9)*'='!Q2417-Overview!$F$18*'='!O2417,0)</f>
        <v>78.513614455414199</v>
      </c>
      <c r="V2417" s="2"/>
      <c r="W2417" s="112">
        <f>G2417/Overview!$F$19</f>
        <v>5.5176595674004929</v>
      </c>
      <c r="X2417" s="60">
        <f>G2417^3*(1+H2417*Overview!$F$38)</f>
        <v>65.612398810448838</v>
      </c>
      <c r="Y2417" s="61">
        <f>G2417^3*Overview!$F$42*(1+Overview!$F$38*H2417)+I2417*Overview!$F$39/Overview!$F$40</f>
        <v>6.7274802428920237</v>
      </c>
    </row>
    <row r="2418" spans="1:25">
      <c r="A2418" s="34">
        <v>2415</v>
      </c>
      <c r="B2418">
        <v>1</v>
      </c>
      <c r="C2418">
        <v>24</v>
      </c>
      <c r="D2418" s="149">
        <f t="shared" si="224"/>
        <v>178.09744310451387</v>
      </c>
      <c r="E2418" s="125">
        <f>B2418/(B2418+Overview!$F$22)</f>
        <v>0.58823529411764708</v>
      </c>
      <c r="F2418" s="118">
        <f>EXP(Overview!$F$21/Overview!$F$5-Overview!$F$21/('='!C2418+273.15))</f>
        <v>1.2060497570954571</v>
      </c>
      <c r="G2418" s="77">
        <f t="shared" si="225"/>
        <v>3.7371965007608097</v>
      </c>
      <c r="H2418" s="115">
        <f t="shared" si="226"/>
        <v>0.58823529411764708</v>
      </c>
      <c r="I2418" s="80">
        <f>IF((A2418-Overview!$F$43)/365=ROUND((A2418-Overview!$F$43)/365,0),I2417*0.05,I2417+U2417)</f>
        <v>19003.216228405017</v>
      </c>
      <c r="J2418" s="70">
        <f>IF(D2418&lt;Overview!$F$16,1,'='!G2418/Overview!$F$26)</f>
        <v>161.78339830133376</v>
      </c>
      <c r="K2418" s="71">
        <f>IF(D2418&lt;Overview!$F$17,'='!G2418/Overview!$F$26,Overview!$F$33)</f>
        <v>9.1428571428571423</v>
      </c>
      <c r="L2418" s="72">
        <f t="shared" si="227"/>
        <v>9.1428571428571423</v>
      </c>
      <c r="M2418" s="81">
        <f>MIN(1,Overview!$F$44*F2418*(G2418-Overview!$F$25)^2+0.2)</f>
        <v>1</v>
      </c>
      <c r="N2418" s="48">
        <f>L2418*F2418*Overview!$F$8</f>
        <v>0.12482270400293095</v>
      </c>
      <c r="O2418" s="48">
        <f>F2418*Overview!$F$6</f>
        <v>2.3686817229354781E-3</v>
      </c>
      <c r="P2418" s="122">
        <f>N2418*(H2418/G2418-(1+Overview!$F$35/'='!G2418)/(Overview!$F$37*Overview!$F$33))/('='!H2418+Overview!$F$36)</f>
        <v>6.8645474457347587E-5</v>
      </c>
      <c r="Q2418" s="128">
        <f>(N2418/G2418-P2418)*H2418*Overview!$F$29*'='!G2418^3</f>
        <v>926.49102083944263</v>
      </c>
      <c r="R2418" s="57">
        <f t="shared" si="222"/>
        <v>0</v>
      </c>
      <c r="S2418" s="58">
        <f t="shared" si="223"/>
        <v>8.5513875645021654E-5</v>
      </c>
      <c r="T2418" s="58">
        <f>IF(D2418&lt;Overview!$F$18,(1-Overview!$F$9)*'='!Q2418-'='!D2418*'='!O2418,0)</f>
        <v>0</v>
      </c>
      <c r="U2418" s="54">
        <f>IF(D2418&gt;=Overview!$F$18,(1-Overview!$F$9)*'='!Q2418-Overview!$F$18*'='!O2418,0)</f>
        <v>78.517541442388691</v>
      </c>
      <c r="V2418" s="2"/>
      <c r="W2418" s="112">
        <f>G2418/Overview!$F$19</f>
        <v>5.5177860634295133</v>
      </c>
      <c r="X2418" s="60">
        <f>G2418^3*(1+H2418*Overview!$F$38)</f>
        <v>65.616911538035836</v>
      </c>
      <c r="Y2418" s="61">
        <f>G2418^3*Overview!$F$42*(1+Overview!$F$38*H2418)+I2418*Overview!$F$39/Overview!$F$40</f>
        <v>6.7312981618030063</v>
      </c>
    </row>
    <row r="2419" spans="1:25">
      <c r="A2419" s="34">
        <v>2416</v>
      </c>
      <c r="B2419">
        <v>1</v>
      </c>
      <c r="C2419">
        <v>24</v>
      </c>
      <c r="D2419" s="149">
        <f t="shared" si="224"/>
        <v>178.09744310451387</v>
      </c>
      <c r="E2419" s="125">
        <f>B2419/(B2419+Overview!$F$22)</f>
        <v>0.58823529411764708</v>
      </c>
      <c r="F2419" s="118">
        <f>EXP(Overview!$F$21/Overview!$F$5-Overview!$F$21/('='!C2419+273.15))</f>
        <v>1.2060497570954571</v>
      </c>
      <c r="G2419" s="77">
        <f t="shared" si="225"/>
        <v>3.7372820146364547</v>
      </c>
      <c r="H2419" s="115">
        <f t="shared" si="226"/>
        <v>0.58823529411764708</v>
      </c>
      <c r="I2419" s="80">
        <f>IF((A2419-Overview!$F$43)/365=ROUND((A2419-Overview!$F$43)/365,0),I2418*0.05,I2418+U2418)</f>
        <v>19081.733769847408</v>
      </c>
      <c r="J2419" s="70">
        <f>IF(D2419&lt;Overview!$F$16,1,'='!G2419/Overview!$F$26)</f>
        <v>161.78710020071233</v>
      </c>
      <c r="K2419" s="71">
        <f>IF(D2419&lt;Overview!$F$17,'='!G2419/Overview!$F$26,Overview!$F$33)</f>
        <v>9.1428571428571423</v>
      </c>
      <c r="L2419" s="72">
        <f t="shared" si="227"/>
        <v>9.1428571428571423</v>
      </c>
      <c r="M2419" s="81">
        <f>MIN(1,Overview!$F$44*F2419*(G2419-Overview!$F$25)^2+0.2)</f>
        <v>1</v>
      </c>
      <c r="N2419" s="48">
        <f>L2419*F2419*Overview!$F$8</f>
        <v>0.12482270400293095</v>
      </c>
      <c r="O2419" s="48">
        <f>F2419*Overview!$F$6</f>
        <v>2.3686817229354781E-3</v>
      </c>
      <c r="P2419" s="122">
        <f>N2419*(H2419/G2419-(1+Overview!$F$35/'='!G2419)/(Overview!$F$37*Overview!$F$33))/('='!H2419+Overview!$F$36)</f>
        <v>6.851420073383506E-5</v>
      </c>
      <c r="Q2419" s="128">
        <f>(N2419/G2419-P2419)*H2419*Overview!$F$29*'='!G2419^3</f>
        <v>926.53702644731413</v>
      </c>
      <c r="R2419" s="57">
        <f t="shared" si="222"/>
        <v>0</v>
      </c>
      <c r="S2419" s="58">
        <f t="shared" si="223"/>
        <v>8.5352296716584522E-5</v>
      </c>
      <c r="T2419" s="58">
        <f>IF(D2419&lt;Overview!$F$18,(1-Overview!$F$9)*'='!Q2419-'='!D2419*'='!O2419,0)</f>
        <v>0</v>
      </c>
      <c r="U2419" s="54">
        <f>IF(D2419&gt;=Overview!$F$18,(1-Overview!$F$9)*'='!Q2419-Overview!$F$18*'='!O2419,0)</f>
        <v>78.521461120179339</v>
      </c>
      <c r="V2419" s="2"/>
      <c r="W2419" s="112">
        <f>G2419/Overview!$F$19</f>
        <v>5.5179123204436067</v>
      </c>
      <c r="X2419" s="60">
        <f>G2419^3*(1+H2419*Overview!$F$38)</f>
        <v>65.621415945128263</v>
      </c>
      <c r="Y2419" s="61">
        <f>G2419^3*Overview!$F$42*(1+Overview!$F$38*H2419)+I2419*Overview!$F$39/Overview!$F$40</f>
        <v>6.7351155025149136</v>
      </c>
    </row>
    <row r="2420" spans="1:25">
      <c r="A2420" s="34">
        <v>2417</v>
      </c>
      <c r="B2420">
        <v>1</v>
      </c>
      <c r="C2420">
        <v>24</v>
      </c>
      <c r="D2420" s="149">
        <f t="shared" si="224"/>
        <v>178.09744310451387</v>
      </c>
      <c r="E2420" s="125">
        <f>B2420/(B2420+Overview!$F$22)</f>
        <v>0.58823529411764708</v>
      </c>
      <c r="F2420" s="118">
        <f>EXP(Overview!$F$21/Overview!$F$5-Overview!$F$21/('='!C2420+273.15))</f>
        <v>1.2060497570954571</v>
      </c>
      <c r="G2420" s="77">
        <f t="shared" si="225"/>
        <v>3.7373673669331713</v>
      </c>
      <c r="H2420" s="115">
        <f t="shared" si="226"/>
        <v>0.58823529411764708</v>
      </c>
      <c r="I2420" s="80">
        <f>IF((A2420-Overview!$F$43)/365=ROUND((A2420-Overview!$F$43)/365,0),I2419*0.05,I2419+U2419)</f>
        <v>19160.255230967588</v>
      </c>
      <c r="J2420" s="70">
        <f>IF(D2420&lt;Overview!$F$16,1,'='!G2420/Overview!$F$26)</f>
        <v>161.79079510533211</v>
      </c>
      <c r="K2420" s="71">
        <f>IF(D2420&lt;Overview!$F$17,'='!G2420/Overview!$F$26,Overview!$F$33)</f>
        <v>9.1428571428571423</v>
      </c>
      <c r="L2420" s="72">
        <f t="shared" si="227"/>
        <v>9.1428571428571423</v>
      </c>
      <c r="M2420" s="81">
        <f>MIN(1,Overview!$F$44*F2420*(G2420-Overview!$F$25)^2+0.2)</f>
        <v>1</v>
      </c>
      <c r="N2420" s="48">
        <f>L2420*F2420*Overview!$F$8</f>
        <v>0.12482270400293095</v>
      </c>
      <c r="O2420" s="48">
        <f>F2420*Overview!$F$6</f>
        <v>2.3686817229354781E-3</v>
      </c>
      <c r="P2420" s="122">
        <f>N2420*(H2420/G2420-(1+Overview!$F$35/'='!G2420)/(Overview!$F$37*Overview!$F$33))/('='!H2420+Overview!$F$36)</f>
        <v>6.838318104300444E-5</v>
      </c>
      <c r="Q2420" s="128">
        <f>(N2420/G2420-P2420)*H2420*Overview!$F$29*'='!G2420^3</f>
        <v>926.58294642383862</v>
      </c>
      <c r="R2420" s="57">
        <f t="shared" si="222"/>
        <v>0</v>
      </c>
      <c r="S2420" s="58">
        <f t="shared" si="223"/>
        <v>8.5191023092402629E-5</v>
      </c>
      <c r="T2420" s="58">
        <f>IF(D2420&lt;Overview!$F$18,(1-Overview!$F$9)*'='!Q2420-'='!D2420*'='!O2420,0)</f>
        <v>0</v>
      </c>
      <c r="U2420" s="54">
        <f>IF(D2420&gt;=Overview!$F$18,(1-Overview!$F$9)*'='!Q2420-Overview!$F$18*'='!O2420,0)</f>
        <v>78.525373502179235</v>
      </c>
      <c r="V2420" s="2"/>
      <c r="W2420" s="112">
        <f>G2420/Overview!$F$19</f>
        <v>5.5180383388943914</v>
      </c>
      <c r="X2420" s="60">
        <f>G2420^3*(1+H2420*Overview!$F$38)</f>
        <v>65.625912046673477</v>
      </c>
      <c r="Y2420" s="61">
        <f>G2420^3*Overview!$F$42*(1+Overview!$F$38*H2420)+I2420*Overview!$F$39/Overview!$F$40</f>
        <v>6.738932266055385</v>
      </c>
    </row>
    <row r="2421" spans="1:25">
      <c r="A2421" s="34">
        <v>2418</v>
      </c>
      <c r="B2421">
        <v>1</v>
      </c>
      <c r="C2421">
        <v>24</v>
      </c>
      <c r="D2421" s="149">
        <f t="shared" si="224"/>
        <v>178.09744310451387</v>
      </c>
      <c r="E2421" s="125">
        <f>B2421/(B2421+Overview!$F$22)</f>
        <v>0.58823529411764708</v>
      </c>
      <c r="F2421" s="118">
        <f>EXP(Overview!$F$21/Overview!$F$5-Overview!$F$21/('='!C2421+273.15))</f>
        <v>1.2060497570954571</v>
      </c>
      <c r="G2421" s="77">
        <f t="shared" si="225"/>
        <v>3.7374525579562636</v>
      </c>
      <c r="H2421" s="115">
        <f t="shared" si="226"/>
        <v>0.58823529411764708</v>
      </c>
      <c r="I2421" s="80">
        <f>IF((A2421-Overview!$F$43)/365=ROUND((A2421-Overview!$F$43)/365,0),I2420*0.05,I2420+U2420)</f>
        <v>19238.780604469768</v>
      </c>
      <c r="J2421" s="70">
        <f>IF(D2421&lt;Overview!$F$16,1,'='!G2421/Overview!$F$26)</f>
        <v>161.7944830284097</v>
      </c>
      <c r="K2421" s="71">
        <f>IF(D2421&lt;Overview!$F$17,'='!G2421/Overview!$F$26,Overview!$F$33)</f>
        <v>9.1428571428571423</v>
      </c>
      <c r="L2421" s="72">
        <f t="shared" si="227"/>
        <v>9.1428571428571423</v>
      </c>
      <c r="M2421" s="81">
        <f>MIN(1,Overview!$F$44*F2421*(G2421-Overview!$F$25)^2+0.2)</f>
        <v>1</v>
      </c>
      <c r="N2421" s="48">
        <f>L2421*F2421*Overview!$F$8</f>
        <v>0.12482270400293095</v>
      </c>
      <c r="O2421" s="48">
        <f>F2421*Overview!$F$6</f>
        <v>2.3686817229354781E-3</v>
      </c>
      <c r="P2421" s="122">
        <f>N2421*(H2421/G2421-(1+Overview!$F$35/'='!G2421)/(Overview!$F$37*Overview!$F$33))/('='!H2421+Overview!$F$36)</f>
        <v>6.8252414881835399E-5</v>
      </c>
      <c r="Q2421" s="128">
        <f>(N2421/G2421-P2421)*H2421*Overview!$F$29*'='!G2421^3</f>
        <v>926.62878092593371</v>
      </c>
      <c r="R2421" s="57">
        <f t="shared" si="222"/>
        <v>0</v>
      </c>
      <c r="S2421" s="58">
        <f t="shared" si="223"/>
        <v>8.5030054195602627E-5</v>
      </c>
      <c r="T2421" s="58">
        <f>IF(D2421&lt;Overview!$F$18,(1-Overview!$F$9)*'='!Q2421-'='!D2421*'='!O2421,0)</f>
        <v>0</v>
      </c>
      <c r="U2421" s="54">
        <f>IF(D2421&gt;=Overview!$F$18,(1-Overview!$F$9)*'='!Q2421-Overview!$F$18*'='!O2421,0)</f>
        <v>78.529278601757738</v>
      </c>
      <c r="V2421" s="2"/>
      <c r="W2421" s="112">
        <f>G2421/Overview!$F$19</f>
        <v>5.5181641192326349</v>
      </c>
      <c r="X2421" s="60">
        <f>G2421^3*(1+H2421*Overview!$F$38)</f>
        <v>65.630399857593446</v>
      </c>
      <c r="Y2421" s="61">
        <f>G2421^3*Overview!$F$42*(1+Overview!$F$38*H2421)+I2421*Overview!$F$39/Overview!$F$40</f>
        <v>6.7427484534503686</v>
      </c>
    </row>
    <row r="2422" spans="1:25">
      <c r="A2422" s="34">
        <v>2419</v>
      </c>
      <c r="B2422">
        <v>1</v>
      </c>
      <c r="C2422">
        <v>24</v>
      </c>
      <c r="D2422" s="149">
        <f t="shared" si="224"/>
        <v>178.09744310451387</v>
      </c>
      <c r="E2422" s="125">
        <f>B2422/(B2422+Overview!$F$22)</f>
        <v>0.58823529411764708</v>
      </c>
      <c r="F2422" s="118">
        <f>EXP(Overview!$F$21/Overview!$F$5-Overview!$F$21/('='!C2422+273.15))</f>
        <v>1.2060497570954571</v>
      </c>
      <c r="G2422" s="77">
        <f t="shared" si="225"/>
        <v>3.7375375880104591</v>
      </c>
      <c r="H2422" s="115">
        <f t="shared" si="226"/>
        <v>0.58823529411764708</v>
      </c>
      <c r="I2422" s="80">
        <f>IF((A2422-Overview!$F$43)/365=ROUND((A2422-Overview!$F$43)/365,0),I2421*0.05,I2421+U2421)</f>
        <v>19317.309883071524</v>
      </c>
      <c r="J2422" s="70">
        <f>IF(D2422&lt;Overview!$F$16,1,'='!G2422/Overview!$F$26)</f>
        <v>161.79816398313676</v>
      </c>
      <c r="K2422" s="71">
        <f>IF(D2422&lt;Overview!$F$17,'='!G2422/Overview!$F$26,Overview!$F$33)</f>
        <v>9.1428571428571423</v>
      </c>
      <c r="L2422" s="72">
        <f t="shared" si="227"/>
        <v>9.1428571428571423</v>
      </c>
      <c r="M2422" s="81">
        <f>MIN(1,Overview!$F$44*F2422*(G2422-Overview!$F$25)^2+0.2)</f>
        <v>1</v>
      </c>
      <c r="N2422" s="48">
        <f>L2422*F2422*Overview!$F$8</f>
        <v>0.12482270400293095</v>
      </c>
      <c r="O2422" s="48">
        <f>F2422*Overview!$F$6</f>
        <v>2.3686817229354781E-3</v>
      </c>
      <c r="P2422" s="122">
        <f>N2422*(H2422/G2422-(1+Overview!$F$35/'='!G2422)/(Overview!$F$37*Overview!$F$33))/('='!H2422+Overview!$F$36)</f>
        <v>6.8121901748346641E-5</v>
      </c>
      <c r="Q2422" s="128">
        <f>(N2422/G2422-P2422)*H2422*Overview!$F$29*'='!G2422^3</f>
        <v>926.67453011023792</v>
      </c>
      <c r="R2422" s="57">
        <f t="shared" si="222"/>
        <v>0</v>
      </c>
      <c r="S2422" s="58">
        <f t="shared" si="223"/>
        <v>8.4869389450400331E-5</v>
      </c>
      <c r="T2422" s="58">
        <f>IF(D2422&lt;Overview!$F$18,(1-Overview!$F$9)*'='!Q2422-'='!D2422*'='!O2422,0)</f>
        <v>0</v>
      </c>
      <c r="U2422" s="54">
        <f>IF(D2422&gt;=Overview!$F$18,(1-Overview!$F$9)*'='!Q2422-Overview!$F$18*'='!O2422,0)</f>
        <v>78.533176432260447</v>
      </c>
      <c r="V2422" s="2"/>
      <c r="W2422" s="112">
        <f>G2422/Overview!$F$19</f>
        <v>5.518289661908252</v>
      </c>
      <c r="X2422" s="60">
        <f>G2422^3*(1+H2422*Overview!$F$38)</f>
        <v>65.634879392784867</v>
      </c>
      <c r="Y2422" s="61">
        <f>G2422^3*Overview!$F$42*(1+Overview!$F$38*H2422)+I2422*Overview!$F$39/Overview!$F$40</f>
        <v>6.7465640657241099</v>
      </c>
    </row>
    <row r="2423" spans="1:25">
      <c r="A2423" s="34">
        <v>2420</v>
      </c>
      <c r="B2423">
        <v>1</v>
      </c>
      <c r="C2423">
        <v>24</v>
      </c>
      <c r="D2423" s="149">
        <f t="shared" si="224"/>
        <v>178.09744310451387</v>
      </c>
      <c r="E2423" s="125">
        <f>B2423/(B2423+Overview!$F$22)</f>
        <v>0.58823529411764708</v>
      </c>
      <c r="F2423" s="118">
        <f>EXP(Overview!$F$21/Overview!$F$5-Overview!$F$21/('='!C2423+273.15))</f>
        <v>1.2060497570954571</v>
      </c>
      <c r="G2423" s="77">
        <f t="shared" si="225"/>
        <v>3.7376224573999095</v>
      </c>
      <c r="H2423" s="115">
        <f t="shared" si="226"/>
        <v>0.58823529411764708</v>
      </c>
      <c r="I2423" s="80">
        <f>IF((A2423-Overview!$F$43)/365=ROUND((A2423-Overview!$F$43)/365,0),I2422*0.05,I2422+U2422)</f>
        <v>19395.843059503786</v>
      </c>
      <c r="J2423" s="70">
        <f>IF(D2423&lt;Overview!$F$16,1,'='!G2423/Overview!$F$26)</f>
        <v>161.80183798268007</v>
      </c>
      <c r="K2423" s="71">
        <f>IF(D2423&lt;Overview!$F$17,'='!G2423/Overview!$F$26,Overview!$F$33)</f>
        <v>9.1428571428571423</v>
      </c>
      <c r="L2423" s="72">
        <f t="shared" si="227"/>
        <v>9.1428571428571423</v>
      </c>
      <c r="M2423" s="81">
        <f>MIN(1,Overview!$F$44*F2423*(G2423-Overview!$F$25)^2+0.2)</f>
        <v>1</v>
      </c>
      <c r="N2423" s="48">
        <f>L2423*F2423*Overview!$F$8</f>
        <v>0.12482270400293095</v>
      </c>
      <c r="O2423" s="48">
        <f>F2423*Overview!$F$6</f>
        <v>2.3686817229354781E-3</v>
      </c>
      <c r="P2423" s="122">
        <f>N2423*(H2423/G2423-(1+Overview!$F$35/'='!G2423)/(Overview!$F$37*Overview!$F$33))/('='!H2423+Overview!$F$36)</f>
        <v>6.7991641141592799E-5</v>
      </c>
      <c r="Q2423" s="128">
        <f>(N2423/G2423-P2423)*H2423*Overview!$F$29*'='!G2423^3</f>
        <v>926.72019413311318</v>
      </c>
      <c r="R2423" s="57">
        <f t="shared" si="222"/>
        <v>0</v>
      </c>
      <c r="S2423" s="58">
        <f t="shared" si="223"/>
        <v>8.4709028282097616E-5</v>
      </c>
      <c r="T2423" s="58">
        <f>IF(D2423&lt;Overview!$F$18,(1-Overview!$F$9)*'='!Q2423-'='!D2423*'='!O2423,0)</f>
        <v>0</v>
      </c>
      <c r="U2423" s="54">
        <f>IF(D2423&gt;=Overview!$F$18,(1-Overview!$F$9)*'='!Q2423-Overview!$F$18*'='!O2423,0)</f>
        <v>78.537067007009426</v>
      </c>
      <c r="V2423" s="2"/>
      <c r="W2423" s="112">
        <f>G2423/Overview!$F$19</f>
        <v>5.5184149673703073</v>
      </c>
      <c r="X2423" s="60">
        <f>G2423^3*(1+H2423*Overview!$F$38)</f>
        <v>65.63935066711916</v>
      </c>
      <c r="Y2423" s="61">
        <f>G2423^3*Overview!$F$42*(1+Overview!$F$38*H2423)+I2423*Overview!$F$39/Overview!$F$40</f>
        <v>6.7503791038991618</v>
      </c>
    </row>
    <row r="2424" spans="1:25">
      <c r="A2424" s="34">
        <v>2421</v>
      </c>
      <c r="B2424">
        <v>1</v>
      </c>
      <c r="C2424">
        <v>24</v>
      </c>
      <c r="D2424" s="149">
        <f t="shared" si="224"/>
        <v>178.09744310451387</v>
      </c>
      <c r="E2424" s="125">
        <f>B2424/(B2424+Overview!$F$22)</f>
        <v>0.58823529411764708</v>
      </c>
      <c r="F2424" s="118">
        <f>EXP(Overview!$F$21/Overview!$F$5-Overview!$F$21/('='!C2424+273.15))</f>
        <v>1.2060497570954571</v>
      </c>
      <c r="G2424" s="77">
        <f t="shared" si="225"/>
        <v>3.7377071664281916</v>
      </c>
      <c r="H2424" s="115">
        <f t="shared" si="226"/>
        <v>0.58823529411764708</v>
      </c>
      <c r="I2424" s="80">
        <f>IF((A2424-Overview!$F$43)/365=ROUND((A2424-Overview!$F$43)/365,0),I2423*0.05,I2423+U2423)</f>
        <v>19474.380126510794</v>
      </c>
      <c r="J2424" s="70">
        <f>IF(D2424&lt;Overview!$F$16,1,'='!G2424/Overview!$F$26)</f>
        <v>161.80550504018146</v>
      </c>
      <c r="K2424" s="71">
        <f>IF(D2424&lt;Overview!$F$17,'='!G2424/Overview!$F$26,Overview!$F$33)</f>
        <v>9.1428571428571423</v>
      </c>
      <c r="L2424" s="72">
        <f t="shared" si="227"/>
        <v>9.1428571428571423</v>
      </c>
      <c r="M2424" s="81">
        <f>MIN(1,Overview!$F$44*F2424*(G2424-Overview!$F$25)^2+0.2)</f>
        <v>1</v>
      </c>
      <c r="N2424" s="48">
        <f>L2424*F2424*Overview!$F$8</f>
        <v>0.12482270400293095</v>
      </c>
      <c r="O2424" s="48">
        <f>F2424*Overview!$F$6</f>
        <v>2.3686817229354781E-3</v>
      </c>
      <c r="P2424" s="122">
        <f>N2424*(H2424/G2424-(1+Overview!$F$35/'='!G2424)/(Overview!$F$37*Overview!$F$33))/('='!H2424+Overview!$F$36)</f>
        <v>6.7861632561667481E-5</v>
      </c>
      <c r="Q2424" s="128">
        <f>(N2424/G2424-P2424)*H2424*Overview!$F$29*'='!G2424^3</f>
        <v>926.76577315064367</v>
      </c>
      <c r="R2424" s="57">
        <f t="shared" si="222"/>
        <v>0</v>
      </c>
      <c r="S2424" s="58">
        <f t="shared" si="223"/>
        <v>8.454897011708709E-5</v>
      </c>
      <c r="T2424" s="58">
        <f>IF(D2424&lt;Overview!$F$18,(1-Overview!$F$9)*'='!Q2424-'='!D2424*'='!O2424,0)</f>
        <v>0</v>
      </c>
      <c r="U2424" s="54">
        <f>IF(D2424&gt;=Overview!$F$18,(1-Overview!$F$9)*'='!Q2424-Overview!$F$18*'='!O2424,0)</f>
        <v>78.540950339303023</v>
      </c>
      <c r="V2424" s="2"/>
      <c r="W2424" s="112">
        <f>G2424/Overview!$F$19</f>
        <v>5.5185400360670185</v>
      </c>
      <c r="X2424" s="60">
        <f>G2424^3*(1+H2424*Overview!$F$38)</f>
        <v>65.643813695442489</v>
      </c>
      <c r="Y2424" s="61">
        <f>G2424^3*Overview!$F$42*(1+Overview!$F$38*H2424)+I2424*Overview!$F$39/Overview!$F$40</f>
        <v>6.7541935689963841</v>
      </c>
    </row>
    <row r="2425" spans="1:25">
      <c r="A2425" s="34">
        <v>2422</v>
      </c>
      <c r="B2425">
        <v>1</v>
      </c>
      <c r="C2425">
        <v>24</v>
      </c>
      <c r="D2425" s="149">
        <f t="shared" si="224"/>
        <v>178.09744310451387</v>
      </c>
      <c r="E2425" s="125">
        <f>B2425/(B2425+Overview!$F$22)</f>
        <v>0.58823529411764708</v>
      </c>
      <c r="F2425" s="118">
        <f>EXP(Overview!$F$21/Overview!$F$5-Overview!$F$21/('='!C2425+273.15))</f>
        <v>1.2060497570954571</v>
      </c>
      <c r="G2425" s="77">
        <f t="shared" si="225"/>
        <v>3.7377917153983087</v>
      </c>
      <c r="H2425" s="115">
        <f t="shared" si="226"/>
        <v>0.58823529411764708</v>
      </c>
      <c r="I2425" s="80">
        <f>IF((A2425-Overview!$F$43)/365=ROUND((A2425-Overview!$F$43)/365,0),I2424*0.05,I2424+U2424)</f>
        <v>19552.921076850096</v>
      </c>
      <c r="J2425" s="70">
        <f>IF(D2425&lt;Overview!$F$16,1,'='!G2425/Overview!$F$26)</f>
        <v>161.80916516875797</v>
      </c>
      <c r="K2425" s="71">
        <f>IF(D2425&lt;Overview!$F$17,'='!G2425/Overview!$F$26,Overview!$F$33)</f>
        <v>9.1428571428571423</v>
      </c>
      <c r="L2425" s="72">
        <f t="shared" si="227"/>
        <v>9.1428571428571423</v>
      </c>
      <c r="M2425" s="81">
        <f>MIN(1,Overview!$F$44*F2425*(G2425-Overview!$F$25)^2+0.2)</f>
        <v>1</v>
      </c>
      <c r="N2425" s="48">
        <f>L2425*F2425*Overview!$F$8</f>
        <v>0.12482270400293095</v>
      </c>
      <c r="O2425" s="48">
        <f>F2425*Overview!$F$6</f>
        <v>2.3686817229354781E-3</v>
      </c>
      <c r="P2425" s="122">
        <f>N2425*(H2425/G2425-(1+Overview!$F$35/'='!G2425)/(Overview!$F$37*Overview!$F$33))/('='!H2425+Overview!$F$36)</f>
        <v>6.7731875509693192E-5</v>
      </c>
      <c r="Q2425" s="128">
        <f>(N2425/G2425-P2425)*H2425*Overview!$F$29*'='!G2425^3</f>
        <v>926.81126731863651</v>
      </c>
      <c r="R2425" s="57">
        <f t="shared" si="222"/>
        <v>0</v>
      </c>
      <c r="S2425" s="58">
        <f t="shared" si="223"/>
        <v>8.4389214382840278E-5</v>
      </c>
      <c r="T2425" s="58">
        <f>IF(D2425&lt;Overview!$F$18,(1-Overview!$F$9)*'='!Q2425-'='!D2425*'='!O2425,0)</f>
        <v>0</v>
      </c>
      <c r="U2425" s="54">
        <f>IF(D2425&gt;=Overview!$F$18,(1-Overview!$F$9)*'='!Q2425-Overview!$F$18*'='!O2425,0)</f>
        <v>78.54482644241601</v>
      </c>
      <c r="V2425" s="2"/>
      <c r="W2425" s="112">
        <f>G2425/Overview!$F$19</f>
        <v>5.5186648684457529</v>
      </c>
      <c r="X2425" s="60">
        <f>G2425^3*(1+H2425*Overview!$F$38)</f>
        <v>65.648268492575866</v>
      </c>
      <c r="Y2425" s="61">
        <f>G2425^3*Overview!$F$42*(1+Overview!$F$38*H2425)+I2425*Overview!$F$39/Overview!$F$40</f>
        <v>6.75800746203495</v>
      </c>
    </row>
    <row r="2426" spans="1:25">
      <c r="A2426" s="34">
        <v>2423</v>
      </c>
      <c r="B2426">
        <v>1</v>
      </c>
      <c r="C2426">
        <v>24</v>
      </c>
      <c r="D2426" s="149">
        <f t="shared" si="224"/>
        <v>178.09744310451387</v>
      </c>
      <c r="E2426" s="125">
        <f>B2426/(B2426+Overview!$F$22)</f>
        <v>0.58823529411764708</v>
      </c>
      <c r="F2426" s="118">
        <f>EXP(Overview!$F$21/Overview!$F$5-Overview!$F$21/('='!C2426+273.15))</f>
        <v>1.2060497570954571</v>
      </c>
      <c r="G2426" s="77">
        <f t="shared" si="225"/>
        <v>3.7378761046126914</v>
      </c>
      <c r="H2426" s="115">
        <f t="shared" si="226"/>
        <v>0.58823529411764708</v>
      </c>
      <c r="I2426" s="80">
        <f>IF((A2426-Overview!$F$43)/365=ROUND((A2426-Overview!$F$43)/365,0),I2425*0.05,I2425+U2425)</f>
        <v>19631.465903292512</v>
      </c>
      <c r="J2426" s="70">
        <f>IF(D2426&lt;Overview!$F$16,1,'='!G2426/Overview!$F$26)</f>
        <v>161.81281838150178</v>
      </c>
      <c r="K2426" s="71">
        <f>IF(D2426&lt;Overview!$F$17,'='!G2426/Overview!$F$26,Overview!$F$33)</f>
        <v>9.1428571428571423</v>
      </c>
      <c r="L2426" s="72">
        <f t="shared" si="227"/>
        <v>9.1428571428571423</v>
      </c>
      <c r="M2426" s="81">
        <f>MIN(1,Overview!$F$44*F2426*(G2426-Overview!$F$25)^2+0.2)</f>
        <v>1</v>
      </c>
      <c r="N2426" s="48">
        <f>L2426*F2426*Overview!$F$8</f>
        <v>0.12482270400293095</v>
      </c>
      <c r="O2426" s="48">
        <f>F2426*Overview!$F$6</f>
        <v>2.3686817229354781E-3</v>
      </c>
      <c r="P2426" s="122">
        <f>N2426*(H2426/G2426-(1+Overview!$F$35/'='!G2426)/(Overview!$F$37*Overview!$F$33))/('='!H2426+Overview!$F$36)</f>
        <v>6.7602369487825367E-5</v>
      </c>
      <c r="Q2426" s="128">
        <f>(N2426/G2426-P2426)*H2426*Overview!$F$29*'='!G2426^3</f>
        <v>926.8566767926236</v>
      </c>
      <c r="R2426" s="57">
        <f t="shared" si="222"/>
        <v>0</v>
      </c>
      <c r="S2426" s="58">
        <f t="shared" si="223"/>
        <v>8.4229760507913503E-5</v>
      </c>
      <c r="T2426" s="58">
        <f>IF(D2426&lt;Overview!$F$18,(1-Overview!$F$9)*'='!Q2426-'='!D2426*'='!O2426,0)</f>
        <v>0</v>
      </c>
      <c r="U2426" s="54">
        <f>IF(D2426&gt;=Overview!$F$18,(1-Overview!$F$9)*'='!Q2426-Overview!$F$18*'='!O2426,0)</f>
        <v>78.54869532959971</v>
      </c>
      <c r="V2426" s="2"/>
      <c r="W2426" s="112">
        <f>G2426/Overview!$F$19</f>
        <v>5.518789464953036</v>
      </c>
      <c r="X2426" s="60">
        <f>G2426^3*(1+H2426*Overview!$F$38)</f>
        <v>65.652715073315051</v>
      </c>
      <c r="Y2426" s="61">
        <f>G2426^3*Overview!$F$42*(1+Overview!$F$38*H2426)+I2426*Overview!$F$39/Overview!$F$40</f>
        <v>6.7618207840323388</v>
      </c>
    </row>
    <row r="2427" spans="1:25">
      <c r="A2427" s="34">
        <v>2424</v>
      </c>
      <c r="B2427">
        <v>1</v>
      </c>
      <c r="C2427">
        <v>24</v>
      </c>
      <c r="D2427" s="149">
        <f t="shared" si="224"/>
        <v>178.09744310451387</v>
      </c>
      <c r="E2427" s="125">
        <f>B2427/(B2427+Overview!$F$22)</f>
        <v>0.58823529411764708</v>
      </c>
      <c r="F2427" s="118">
        <f>EXP(Overview!$F$21/Overview!$F$5-Overview!$F$21/('='!C2427+273.15))</f>
        <v>1.2060497570954571</v>
      </c>
      <c r="G2427" s="77">
        <f t="shared" si="225"/>
        <v>3.7379603343731991</v>
      </c>
      <c r="H2427" s="115">
        <f t="shared" si="226"/>
        <v>0.58823529411764708</v>
      </c>
      <c r="I2427" s="80">
        <f>IF((A2427-Overview!$F$43)/365=ROUND((A2427-Overview!$F$43)/365,0),I2426*0.05,I2426+U2426)</f>
        <v>19710.01459862211</v>
      </c>
      <c r="J2427" s="70">
        <f>IF(D2427&lt;Overview!$F$16,1,'='!G2427/Overview!$F$26)</f>
        <v>161.81646469148049</v>
      </c>
      <c r="K2427" s="71">
        <f>IF(D2427&lt;Overview!$F$17,'='!G2427/Overview!$F$26,Overview!$F$33)</f>
        <v>9.1428571428571423</v>
      </c>
      <c r="L2427" s="72">
        <f t="shared" si="227"/>
        <v>9.1428571428571423</v>
      </c>
      <c r="M2427" s="81">
        <f>MIN(1,Overview!$F$44*F2427*(G2427-Overview!$F$25)^2+0.2)</f>
        <v>1</v>
      </c>
      <c r="N2427" s="48">
        <f>L2427*F2427*Overview!$F$8</f>
        <v>0.12482270400293095</v>
      </c>
      <c r="O2427" s="48">
        <f>F2427*Overview!$F$6</f>
        <v>2.3686817229354781E-3</v>
      </c>
      <c r="P2427" s="122">
        <f>N2427*(H2427/G2427-(1+Overview!$F$35/'='!G2427)/(Overview!$F$37*Overview!$F$33))/('='!H2427+Overview!$F$36)</f>
        <v>6.7473113999247307E-5</v>
      </c>
      <c r="Q2427" s="128">
        <f>(N2427/G2427-P2427)*H2427*Overview!$F$29*'='!G2427^3</f>
        <v>926.90200172785967</v>
      </c>
      <c r="R2427" s="57">
        <f t="shared" si="222"/>
        <v>0</v>
      </c>
      <c r="S2427" s="58">
        <f t="shared" si="223"/>
        <v>8.4070607921942481E-5</v>
      </c>
      <c r="T2427" s="58">
        <f>IF(D2427&lt;Overview!$F$18,(1-Overview!$F$9)*'='!Q2427-'='!D2427*'='!O2427,0)</f>
        <v>0</v>
      </c>
      <c r="U2427" s="54">
        <f>IF(D2427&gt;=Overview!$F$18,(1-Overview!$F$9)*'='!Q2427-Overview!$F$18*'='!O2427,0)</f>
        <v>78.552557014081827</v>
      </c>
      <c r="V2427" s="2"/>
      <c r="W2427" s="112">
        <f>G2427/Overview!$F$19</f>
        <v>5.5189138260345478</v>
      </c>
      <c r="X2427" s="60">
        <f>G2427^3*(1+H2427*Overview!$F$38)</f>
        <v>65.657153452430791</v>
      </c>
      <c r="Y2427" s="61">
        <f>G2427^3*Overview!$F$42*(1+Overview!$F$38*H2427)+I2427*Overview!$F$39/Overview!$F$40</f>
        <v>6.7656335360043496</v>
      </c>
    </row>
    <row r="2428" spans="1:25">
      <c r="A2428" s="34">
        <v>2425</v>
      </c>
      <c r="B2428">
        <v>1</v>
      </c>
      <c r="C2428">
        <v>24</v>
      </c>
      <c r="D2428" s="149">
        <f t="shared" si="224"/>
        <v>178.09744310451387</v>
      </c>
      <c r="E2428" s="125">
        <f>B2428/(B2428+Overview!$F$22)</f>
        <v>0.58823529411764708</v>
      </c>
      <c r="F2428" s="118">
        <f>EXP(Overview!$F$21/Overview!$F$5-Overview!$F$21/('='!C2428+273.15))</f>
        <v>1.2060497570954571</v>
      </c>
      <c r="G2428" s="77">
        <f t="shared" si="225"/>
        <v>3.738044404981121</v>
      </c>
      <c r="H2428" s="115">
        <f t="shared" si="226"/>
        <v>0.58823529411764708</v>
      </c>
      <c r="I2428" s="80">
        <f>IF((A2428-Overview!$F$43)/365=ROUND((A2428-Overview!$F$43)/365,0),I2427*0.05,I2427+U2427)</f>
        <v>19788.567155636192</v>
      </c>
      <c r="J2428" s="70">
        <f>IF(D2428&lt;Overview!$F$16,1,'='!G2428/Overview!$F$26)</f>
        <v>161.82010411173684</v>
      </c>
      <c r="K2428" s="71">
        <f>IF(D2428&lt;Overview!$F$17,'='!G2428/Overview!$F$26,Overview!$F$33)</f>
        <v>9.1428571428571423</v>
      </c>
      <c r="L2428" s="72">
        <f t="shared" si="227"/>
        <v>9.1428571428571423</v>
      </c>
      <c r="M2428" s="81">
        <f>MIN(1,Overview!$F$44*F2428*(G2428-Overview!$F$25)^2+0.2)</f>
        <v>1</v>
      </c>
      <c r="N2428" s="48">
        <f>L2428*F2428*Overview!$F$8</f>
        <v>0.12482270400293095</v>
      </c>
      <c r="O2428" s="48">
        <f>F2428*Overview!$F$6</f>
        <v>2.3686817229354781E-3</v>
      </c>
      <c r="P2428" s="122">
        <f>N2428*(H2428/G2428-(1+Overview!$F$35/'='!G2428)/(Overview!$F$37*Overview!$F$33))/('='!H2428+Overview!$F$36)</f>
        <v>6.7344108548167089E-5</v>
      </c>
      <c r="Q2428" s="128">
        <f>(N2428/G2428-P2428)*H2428*Overview!$F$29*'='!G2428^3</f>
        <v>926.94724227932534</v>
      </c>
      <c r="R2428" s="57">
        <f t="shared" si="222"/>
        <v>0</v>
      </c>
      <c r="S2428" s="58">
        <f t="shared" si="223"/>
        <v>8.3911756055639092E-5</v>
      </c>
      <c r="T2428" s="58">
        <f>IF(D2428&lt;Overview!$F$18,(1-Overview!$F$9)*'='!Q2428-'='!D2428*'='!O2428,0)</f>
        <v>0</v>
      </c>
      <c r="U2428" s="54">
        <f>IF(D2428&gt;=Overview!$F$18,(1-Overview!$F$9)*'='!Q2428-Overview!$F$18*'='!O2428,0)</f>
        <v>78.556411509066692</v>
      </c>
      <c r="V2428" s="2"/>
      <c r="W2428" s="112">
        <f>G2428/Overview!$F$19</f>
        <v>5.5190379521351263</v>
      </c>
      <c r="X2428" s="60">
        <f>G2428^3*(1+H2428*Overview!$F$38)</f>
        <v>65.661583644668681</v>
      </c>
      <c r="Y2428" s="61">
        <f>G2428^3*Overview!$F$42*(1+Overview!$F$38*H2428)+I2428*Overview!$F$39/Overview!$F$40</f>
        <v>6.7694457189651001</v>
      </c>
    </row>
    <row r="2429" spans="1:25">
      <c r="A2429" s="34">
        <v>2426</v>
      </c>
      <c r="B2429">
        <v>1</v>
      </c>
      <c r="C2429">
        <v>24</v>
      </c>
      <c r="D2429" s="149">
        <f t="shared" si="224"/>
        <v>178.09744310451387</v>
      </c>
      <c r="E2429" s="125">
        <f>B2429/(B2429+Overview!$F$22)</f>
        <v>0.58823529411764708</v>
      </c>
      <c r="F2429" s="118">
        <f>EXP(Overview!$F$21/Overview!$F$5-Overview!$F$21/('='!C2429+273.15))</f>
        <v>1.2060497570954571</v>
      </c>
      <c r="G2429" s="77">
        <f t="shared" si="225"/>
        <v>3.7381283167371766</v>
      </c>
      <c r="H2429" s="115">
        <f t="shared" si="226"/>
        <v>0.58823529411764708</v>
      </c>
      <c r="I2429" s="80">
        <f>IF((A2429-Overview!$F$43)/365=ROUND((A2429-Overview!$F$43)/365,0),I2428*0.05,I2428+U2428)</f>
        <v>19867.12356714526</v>
      </c>
      <c r="J2429" s="70">
        <f>IF(D2429&lt;Overview!$F$16,1,'='!G2429/Overview!$F$26)</f>
        <v>161.82373665528903</v>
      </c>
      <c r="K2429" s="71">
        <f>IF(D2429&lt;Overview!$F$17,'='!G2429/Overview!$F$26,Overview!$F$33)</f>
        <v>9.1428571428571423</v>
      </c>
      <c r="L2429" s="72">
        <f t="shared" si="227"/>
        <v>9.1428571428571423</v>
      </c>
      <c r="M2429" s="81">
        <f>MIN(1,Overview!$F$44*F2429*(G2429-Overview!$F$25)^2+0.2)</f>
        <v>1</v>
      </c>
      <c r="N2429" s="48">
        <f>L2429*F2429*Overview!$F$8</f>
        <v>0.12482270400293095</v>
      </c>
      <c r="O2429" s="48">
        <f>F2429*Overview!$F$6</f>
        <v>2.3686817229354781E-3</v>
      </c>
      <c r="P2429" s="122">
        <f>N2429*(H2429/G2429-(1+Overview!$F$35/'='!G2429)/(Overview!$F$37*Overview!$F$33))/('='!H2429+Overview!$F$36)</f>
        <v>6.7215352639817723E-5</v>
      </c>
      <c r="Q2429" s="128">
        <f>(N2429/G2429-P2429)*H2429*Overview!$F$29*'='!G2429^3</f>
        <v>926.99239860172543</v>
      </c>
      <c r="R2429" s="57">
        <f t="shared" si="222"/>
        <v>0</v>
      </c>
      <c r="S2429" s="58">
        <f t="shared" si="223"/>
        <v>8.3753204340792533E-5</v>
      </c>
      <c r="T2429" s="58">
        <f>IF(D2429&lt;Overview!$F$18,(1-Overview!$F$9)*'='!Q2429-'='!D2429*'='!O2429,0)</f>
        <v>0</v>
      </c>
      <c r="U2429" s="54">
        <f>IF(D2429&gt;=Overview!$F$18,(1-Overview!$F$9)*'='!Q2429-Overview!$F$18*'='!O2429,0)</f>
        <v>78.560258827735183</v>
      </c>
      <c r="V2429" s="2"/>
      <c r="W2429" s="112">
        <f>G2429/Overview!$F$19</f>
        <v>5.5191618436987691</v>
      </c>
      <c r="X2429" s="60">
        <f>G2429^3*(1+H2429*Overview!$F$38)</f>
        <v>65.666005664749264</v>
      </c>
      <c r="Y2429" s="61">
        <f>G2429^3*Overview!$F$42*(1+Overview!$F$38*H2429)+I2429*Overview!$F$39/Overview!$F$40</f>
        <v>6.7732573339270195</v>
      </c>
    </row>
    <row r="2430" spans="1:25">
      <c r="A2430" s="34">
        <v>2427</v>
      </c>
      <c r="B2430">
        <v>1</v>
      </c>
      <c r="C2430">
        <v>24</v>
      </c>
      <c r="D2430" s="149">
        <f t="shared" si="224"/>
        <v>178.09744310451387</v>
      </c>
      <c r="E2430" s="125">
        <f>B2430/(B2430+Overview!$F$22)</f>
        <v>0.58823529411764708</v>
      </c>
      <c r="F2430" s="118">
        <f>EXP(Overview!$F$21/Overview!$F$5-Overview!$F$21/('='!C2430+273.15))</f>
        <v>1.2060497570954571</v>
      </c>
      <c r="G2430" s="77">
        <f t="shared" si="225"/>
        <v>3.7382120699415173</v>
      </c>
      <c r="H2430" s="115">
        <f t="shared" si="226"/>
        <v>0.58823529411764708</v>
      </c>
      <c r="I2430" s="80">
        <f>IF((A2430-Overview!$F$43)/365=ROUND((A2430-Overview!$F$43)/365,0),I2429*0.05,I2429+U2429)</f>
        <v>19945.683825972996</v>
      </c>
      <c r="J2430" s="70">
        <f>IF(D2430&lt;Overview!$F$16,1,'='!G2430/Overview!$F$26)</f>
        <v>161.82736233513063</v>
      </c>
      <c r="K2430" s="71">
        <f>IF(D2430&lt;Overview!$F$17,'='!G2430/Overview!$F$26,Overview!$F$33)</f>
        <v>9.1428571428571423</v>
      </c>
      <c r="L2430" s="72">
        <f t="shared" si="227"/>
        <v>9.1428571428571423</v>
      </c>
      <c r="M2430" s="81">
        <f>MIN(1,Overview!$F$44*F2430*(G2430-Overview!$F$25)^2+0.2)</f>
        <v>1</v>
      </c>
      <c r="N2430" s="48">
        <f>L2430*F2430*Overview!$F$8</f>
        <v>0.12482270400293095</v>
      </c>
      <c r="O2430" s="48">
        <f>F2430*Overview!$F$6</f>
        <v>2.3686817229354781E-3</v>
      </c>
      <c r="P2430" s="122">
        <f>N2430*(H2430/G2430-(1+Overview!$F$35/'='!G2430)/(Overview!$F$37*Overview!$F$33))/('='!H2430+Overview!$F$36)</f>
        <v>6.7086845780452891E-5</v>
      </c>
      <c r="Q2430" s="128">
        <f>(N2430/G2430-P2430)*H2430*Overview!$F$29*'='!G2430^3</f>
        <v>927.03747084949009</v>
      </c>
      <c r="R2430" s="57">
        <f t="shared" si="222"/>
        <v>0</v>
      </c>
      <c r="S2430" s="58">
        <f t="shared" si="223"/>
        <v>8.3594952210264725E-5</v>
      </c>
      <c r="T2430" s="58">
        <f>IF(D2430&lt;Overview!$F$18,(1-Overview!$F$9)*'='!Q2430-'='!D2430*'='!O2430,0)</f>
        <v>0</v>
      </c>
      <c r="U2430" s="54">
        <f>IF(D2430&gt;=Overview!$F$18,(1-Overview!$F$9)*'='!Q2430-Overview!$F$18*'='!O2430,0)</f>
        <v>78.564098983244733</v>
      </c>
      <c r="V2430" s="2"/>
      <c r="W2430" s="112">
        <f>G2430/Overview!$F$19</f>
        <v>5.5192855011686364</v>
      </c>
      <c r="X2430" s="60">
        <f>G2430^3*(1+H2430*Overview!$F$38)</f>
        <v>65.670419527368111</v>
      </c>
      <c r="Y2430" s="61">
        <f>G2430^3*Overview!$F$42*(1+Overview!$F$38*H2430)+I2430*Overview!$F$39/Overview!$F$40</f>
        <v>6.7770683819008655</v>
      </c>
    </row>
    <row r="2431" spans="1:25">
      <c r="A2431" s="34">
        <v>2428</v>
      </c>
      <c r="B2431">
        <v>1</v>
      </c>
      <c r="C2431">
        <v>24</v>
      </c>
      <c r="D2431" s="149">
        <f t="shared" si="224"/>
        <v>178.09744310451387</v>
      </c>
      <c r="E2431" s="125">
        <f>B2431/(B2431+Overview!$F$22)</f>
        <v>0.58823529411764708</v>
      </c>
      <c r="F2431" s="118">
        <f>EXP(Overview!$F$21/Overview!$F$5-Overview!$F$21/('='!C2431+273.15))</f>
        <v>1.2060497570954571</v>
      </c>
      <c r="G2431" s="77">
        <f t="shared" si="225"/>
        <v>3.7382956648937276</v>
      </c>
      <c r="H2431" s="115">
        <f t="shared" si="226"/>
        <v>0.58823529411764708</v>
      </c>
      <c r="I2431" s="80">
        <f>IF((A2431-Overview!$F$43)/365=ROUND((A2431-Overview!$F$43)/365,0),I2430*0.05,I2430+U2430)</f>
        <v>20024.247924956242</v>
      </c>
      <c r="J2431" s="70">
        <f>IF(D2431&lt;Overview!$F$16,1,'='!G2431/Overview!$F$26)</f>
        <v>161.83098116423065</v>
      </c>
      <c r="K2431" s="71">
        <f>IF(D2431&lt;Overview!$F$17,'='!G2431/Overview!$F$26,Overview!$F$33)</f>
        <v>9.1428571428571423</v>
      </c>
      <c r="L2431" s="72">
        <f t="shared" si="227"/>
        <v>9.1428571428571423</v>
      </c>
      <c r="M2431" s="81">
        <f>MIN(1,Overview!$F$44*F2431*(G2431-Overview!$F$25)^2+0.2)</f>
        <v>1</v>
      </c>
      <c r="N2431" s="48">
        <f>L2431*F2431*Overview!$F$8</f>
        <v>0.12482270400293095</v>
      </c>
      <c r="O2431" s="48">
        <f>F2431*Overview!$F$6</f>
        <v>2.3686817229354781E-3</v>
      </c>
      <c r="P2431" s="122">
        <f>N2431*(H2431/G2431-(1+Overview!$F$35/'='!G2431)/(Overview!$F$37*Overview!$F$33))/('='!H2431+Overview!$F$36)</f>
        <v>6.6958587477346126E-5</v>
      </c>
      <c r="Q2431" s="128">
        <f>(N2431/G2431-P2431)*H2431*Overview!$F$29*'='!G2431^3</f>
        <v>927.08245917677641</v>
      </c>
      <c r="R2431" s="57">
        <f t="shared" si="222"/>
        <v>0</v>
      </c>
      <c r="S2431" s="58">
        <f t="shared" si="223"/>
        <v>8.343699909799015E-5</v>
      </c>
      <c r="T2431" s="58">
        <f>IF(D2431&lt;Overview!$F$18,(1-Overview!$F$9)*'='!Q2431-'='!D2431*'='!O2431,0)</f>
        <v>0</v>
      </c>
      <c r="U2431" s="54">
        <f>IF(D2431&gt;=Overview!$F$18,(1-Overview!$F$9)*'='!Q2431-Overview!$F$18*'='!O2431,0)</f>
        <v>78.567931988729526</v>
      </c>
      <c r="V2431" s="2"/>
      <c r="W2431" s="112">
        <f>G2431/Overview!$F$19</f>
        <v>5.5194089249870482</v>
      </c>
      <c r="X2431" s="60">
        <f>G2431^3*(1+H2431*Overview!$F$38)</f>
        <v>65.674825247195741</v>
      </c>
      <c r="Y2431" s="61">
        <f>G2431^3*Overview!$F$42*(1+Overview!$F$38*H2431)+I2431*Overview!$F$39/Overview!$F$40</f>
        <v>6.7808788638957154</v>
      </c>
    </row>
    <row r="2432" spans="1:25">
      <c r="A2432" s="34">
        <v>2429</v>
      </c>
      <c r="B2432">
        <v>1</v>
      </c>
      <c r="C2432">
        <v>24</v>
      </c>
      <c r="D2432" s="149">
        <f t="shared" si="224"/>
        <v>178.09744310451387</v>
      </c>
      <c r="E2432" s="125">
        <f>B2432/(B2432+Overview!$F$22)</f>
        <v>0.58823529411764708</v>
      </c>
      <c r="F2432" s="118">
        <f>EXP(Overview!$F$21/Overview!$F$5-Overview!$F$21/('='!C2432+273.15))</f>
        <v>1.2060497570954571</v>
      </c>
      <c r="G2432" s="77">
        <f t="shared" si="225"/>
        <v>3.7383791018928254</v>
      </c>
      <c r="H2432" s="115">
        <f t="shared" si="226"/>
        <v>0.58823529411764708</v>
      </c>
      <c r="I2432" s="80">
        <f>IF((A2432-Overview!$F$43)/365=ROUND((A2432-Overview!$F$43)/365,0),I2431*0.05,I2431+U2431)</f>
        <v>20102.815856944973</v>
      </c>
      <c r="J2432" s="70">
        <f>IF(D2432&lt;Overview!$F$16,1,'='!G2432/Overview!$F$26)</f>
        <v>161.83459315553358</v>
      </c>
      <c r="K2432" s="71">
        <f>IF(D2432&lt;Overview!$F$17,'='!G2432/Overview!$F$26,Overview!$F$33)</f>
        <v>9.1428571428571423</v>
      </c>
      <c r="L2432" s="72">
        <f t="shared" si="227"/>
        <v>9.1428571428571423</v>
      </c>
      <c r="M2432" s="81">
        <f>MIN(1,Overview!$F$44*F2432*(G2432-Overview!$F$25)^2+0.2)</f>
        <v>1</v>
      </c>
      <c r="N2432" s="48">
        <f>L2432*F2432*Overview!$F$8</f>
        <v>0.12482270400293095</v>
      </c>
      <c r="O2432" s="48">
        <f>F2432*Overview!$F$6</f>
        <v>2.3686817229354781E-3</v>
      </c>
      <c r="P2432" s="122">
        <f>N2432*(H2432/G2432-(1+Overview!$F$35/'='!G2432)/(Overview!$F$37*Overview!$F$33))/('='!H2432+Overview!$F$36)</f>
        <v>6.6830577238786632E-5</v>
      </c>
      <c r="Q2432" s="128">
        <f>(N2432/G2432-P2432)*H2432*Overview!$F$29*'='!G2432^3</f>
        <v>927.12736373746725</v>
      </c>
      <c r="R2432" s="57">
        <f t="shared" si="222"/>
        <v>0</v>
      </c>
      <c r="S2432" s="58">
        <f t="shared" si="223"/>
        <v>8.3279344438971431E-5</v>
      </c>
      <c r="T2432" s="58">
        <f>IF(D2432&lt;Overview!$F$18,(1-Overview!$F$9)*'='!Q2432-'='!D2432*'='!O2432,0)</f>
        <v>0</v>
      </c>
      <c r="U2432" s="54">
        <f>IF(D2432&gt;=Overview!$F$18,(1-Overview!$F$9)*'='!Q2432-Overview!$F$18*'='!O2432,0)</f>
        <v>78.571757857300383</v>
      </c>
      <c r="V2432" s="2"/>
      <c r="W2432" s="112">
        <f>G2432/Overview!$F$19</f>
        <v>5.5195321155954895</v>
      </c>
      <c r="X2432" s="60">
        <f>G2432^3*(1+H2432*Overview!$F$38)</f>
        <v>65.679222838877834</v>
      </c>
      <c r="Y2432" s="61">
        <f>G2432^3*Overview!$F$42*(1+Overview!$F$38*H2432)+I2432*Overview!$F$39/Overview!$F$40</f>
        <v>6.7846887809189766</v>
      </c>
    </row>
    <row r="2433" spans="1:25">
      <c r="A2433" s="34">
        <v>2430</v>
      </c>
      <c r="B2433">
        <v>1</v>
      </c>
      <c r="C2433">
        <v>24</v>
      </c>
      <c r="D2433" s="149">
        <f t="shared" si="224"/>
        <v>178.09744310451387</v>
      </c>
      <c r="E2433" s="125">
        <f>B2433/(B2433+Overview!$F$22)</f>
        <v>0.58823529411764708</v>
      </c>
      <c r="F2433" s="118">
        <f>EXP(Overview!$F$21/Overview!$F$5-Overview!$F$21/('='!C2433+273.15))</f>
        <v>1.2060497570954571</v>
      </c>
      <c r="G2433" s="77">
        <f t="shared" si="225"/>
        <v>3.7384623812372646</v>
      </c>
      <c r="H2433" s="115">
        <f t="shared" si="226"/>
        <v>0.58823529411764708</v>
      </c>
      <c r="I2433" s="80">
        <f>IF((A2433-Overview!$F$43)/365=ROUND((A2433-Overview!$F$43)/365,0),I2432*0.05,I2432+U2432)</f>
        <v>20181.387614802275</v>
      </c>
      <c r="J2433" s="70">
        <f>IF(D2433&lt;Overview!$F$16,1,'='!G2433/Overview!$F$26)</f>
        <v>161.83819832195951</v>
      </c>
      <c r="K2433" s="71">
        <f>IF(D2433&lt;Overview!$F$17,'='!G2433/Overview!$F$26,Overview!$F$33)</f>
        <v>9.1428571428571423</v>
      </c>
      <c r="L2433" s="72">
        <f t="shared" si="227"/>
        <v>9.1428571428571423</v>
      </c>
      <c r="M2433" s="81">
        <f>MIN(1,Overview!$F$44*F2433*(G2433-Overview!$F$25)^2+0.2)</f>
        <v>1</v>
      </c>
      <c r="N2433" s="48">
        <f>L2433*F2433*Overview!$F$8</f>
        <v>0.12482270400293095</v>
      </c>
      <c r="O2433" s="48">
        <f>F2433*Overview!$F$6</f>
        <v>2.3686817229354781E-3</v>
      </c>
      <c r="P2433" s="122">
        <f>N2433*(H2433/G2433-(1+Overview!$F$35/'='!G2433)/(Overview!$F$37*Overview!$F$33))/('='!H2433+Overview!$F$36)</f>
        <v>6.6702814574078368E-5</v>
      </c>
      <c r="Q2433" s="128">
        <f>(N2433/G2433-P2433)*H2433*Overview!$F$29*'='!G2433^3</f>
        <v>927.17218468517217</v>
      </c>
      <c r="R2433" s="57">
        <f t="shared" si="222"/>
        <v>0</v>
      </c>
      <c r="S2433" s="58">
        <f t="shared" si="223"/>
        <v>8.3121987669278915E-5</v>
      </c>
      <c r="T2433" s="58">
        <f>IF(D2433&lt;Overview!$F$18,(1-Overview!$F$9)*'='!Q2433-'='!D2433*'='!O2433,0)</f>
        <v>0</v>
      </c>
      <c r="U2433" s="54">
        <f>IF(D2433&gt;=Overview!$F$18,(1-Overview!$F$9)*'='!Q2433-Overview!$F$18*'='!O2433,0)</f>
        <v>78.575576602044848</v>
      </c>
      <c r="V2433" s="2"/>
      <c r="W2433" s="112">
        <f>G2433/Overview!$F$19</f>
        <v>5.519655073434615</v>
      </c>
      <c r="X2433" s="60">
        <f>G2433^3*(1+H2433*Overview!$F$38)</f>
        <v>65.683612317035099</v>
      </c>
      <c r="Y2433" s="61">
        <f>G2433^3*Overview!$F$42*(1+Overview!$F$38*H2433)+I2433*Overview!$F$39/Overview!$F$40</f>
        <v>6.7884981339763852</v>
      </c>
    </row>
    <row r="2434" spans="1:25">
      <c r="A2434" s="34">
        <v>2431</v>
      </c>
      <c r="B2434">
        <v>1</v>
      </c>
      <c r="C2434">
        <v>24</v>
      </c>
      <c r="D2434" s="149">
        <f t="shared" si="224"/>
        <v>178.09744310451387</v>
      </c>
      <c r="E2434" s="125">
        <f>B2434/(B2434+Overview!$F$22)</f>
        <v>0.58823529411764708</v>
      </c>
      <c r="F2434" s="118">
        <f>EXP(Overview!$F$21/Overview!$F$5-Overview!$F$21/('='!C2434+273.15))</f>
        <v>1.2060497570954571</v>
      </c>
      <c r="G2434" s="77">
        <f t="shared" si="225"/>
        <v>3.738545503224934</v>
      </c>
      <c r="H2434" s="115">
        <f t="shared" si="226"/>
        <v>0.58823529411764708</v>
      </c>
      <c r="I2434" s="80">
        <f>IF((A2434-Overview!$F$43)/365=ROUND((A2434-Overview!$F$43)/365,0),I2433*0.05,I2433+U2433)</f>
        <v>20259.96319140432</v>
      </c>
      <c r="J2434" s="70">
        <f>IF(D2434&lt;Overview!$F$16,1,'='!G2434/Overview!$F$26)</f>
        <v>161.84179667640407</v>
      </c>
      <c r="K2434" s="71">
        <f>IF(D2434&lt;Overview!$F$17,'='!G2434/Overview!$F$26,Overview!$F$33)</f>
        <v>9.1428571428571423</v>
      </c>
      <c r="L2434" s="72">
        <f t="shared" si="227"/>
        <v>9.1428571428571423</v>
      </c>
      <c r="M2434" s="81">
        <f>MIN(1,Overview!$F$44*F2434*(G2434-Overview!$F$25)^2+0.2)</f>
        <v>1</v>
      </c>
      <c r="N2434" s="48">
        <f>L2434*F2434*Overview!$F$8</f>
        <v>0.12482270400293095</v>
      </c>
      <c r="O2434" s="48">
        <f>F2434*Overview!$F$6</f>
        <v>2.3686817229354781E-3</v>
      </c>
      <c r="P2434" s="122">
        <f>N2434*(H2434/G2434-(1+Overview!$F$35/'='!G2434)/(Overview!$F$37*Overview!$F$33))/('='!H2434+Overview!$F$36)</f>
        <v>6.6575298993538972E-5</v>
      </c>
      <c r="Q2434" s="128">
        <f>(N2434/G2434-P2434)*H2434*Overview!$F$29*'='!G2434^3</f>
        <v>927.21692217322845</v>
      </c>
      <c r="R2434" s="57">
        <f t="shared" si="222"/>
        <v>0</v>
      </c>
      <c r="S2434" s="58">
        <f t="shared" si="223"/>
        <v>8.2964928226050196E-5</v>
      </c>
      <c r="T2434" s="58">
        <f>IF(D2434&lt;Overview!$F$18,(1-Overview!$F$9)*'='!Q2434-'='!D2434*'='!O2434,0)</f>
        <v>0</v>
      </c>
      <c r="U2434" s="54">
        <f>IF(D2434&gt;=Overview!$F$18,(1-Overview!$F$9)*'='!Q2434-Overview!$F$18*'='!O2434,0)</f>
        <v>78.579388236027242</v>
      </c>
      <c r="V2434" s="2"/>
      <c r="W2434" s="112">
        <f>G2434/Overview!$F$19</f>
        <v>5.51977779894424</v>
      </c>
      <c r="X2434" s="60">
        <f>G2434^3*(1+H2434*Overview!$F$38)</f>
        <v>65.687993696263376</v>
      </c>
      <c r="Y2434" s="61">
        <f>G2434^3*Overview!$F$42*(1+Overview!$F$38*H2434)+I2434*Overview!$F$39/Overview!$F$40</f>
        <v>6.7923069240720002</v>
      </c>
    </row>
    <row r="2435" spans="1:25">
      <c r="A2435" s="34">
        <v>2432</v>
      </c>
      <c r="B2435">
        <v>1</v>
      </c>
      <c r="C2435">
        <v>24</v>
      </c>
      <c r="D2435" s="149">
        <f t="shared" si="224"/>
        <v>178.09744310451387</v>
      </c>
      <c r="E2435" s="125">
        <f>B2435/(B2435+Overview!$F$22)</f>
        <v>0.58823529411764708</v>
      </c>
      <c r="F2435" s="118">
        <f>EXP(Overview!$F$21/Overview!$F$5-Overview!$F$21/('='!C2435+273.15))</f>
        <v>1.2060497570954571</v>
      </c>
      <c r="G2435" s="77">
        <f t="shared" si="225"/>
        <v>3.7386284681531601</v>
      </c>
      <c r="H2435" s="115">
        <f t="shared" si="226"/>
        <v>0.58823529411764708</v>
      </c>
      <c r="I2435" s="80">
        <f>IF((A2435-Overview!$F$43)/365=ROUND((A2435-Overview!$F$43)/365,0),I2434*0.05,I2434+U2434)</f>
        <v>20338.542579640347</v>
      </c>
      <c r="J2435" s="70">
        <f>IF(D2435&lt;Overview!$F$16,1,'='!G2435/Overview!$F$26)</f>
        <v>161.84538823173853</v>
      </c>
      <c r="K2435" s="71">
        <f>IF(D2435&lt;Overview!$F$17,'='!G2435/Overview!$F$26,Overview!$F$33)</f>
        <v>9.1428571428571423</v>
      </c>
      <c r="L2435" s="72">
        <f t="shared" si="227"/>
        <v>9.1428571428571423</v>
      </c>
      <c r="M2435" s="81">
        <f>MIN(1,Overview!$F$44*F2435*(G2435-Overview!$F$25)^2+0.2)</f>
        <v>1</v>
      </c>
      <c r="N2435" s="48">
        <f>L2435*F2435*Overview!$F$8</f>
        <v>0.12482270400293095</v>
      </c>
      <c r="O2435" s="48">
        <f>F2435*Overview!$F$6</f>
        <v>2.3686817229354781E-3</v>
      </c>
      <c r="P2435" s="122">
        <f>N2435*(H2435/G2435-(1+Overview!$F$35/'='!G2435)/(Overview!$F$37*Overview!$F$33))/('='!H2435+Overview!$F$36)</f>
        <v>6.6448030008494724E-5</v>
      </c>
      <c r="Q2435" s="128">
        <f>(N2435/G2435-P2435)*H2435*Overview!$F$29*'='!G2435^3</f>
        <v>927.26157635470122</v>
      </c>
      <c r="R2435" s="57">
        <f t="shared" ref="R2435:R2498" si="228">(E2435*M2435-H2435)*N2435/G2435</f>
        <v>0</v>
      </c>
      <c r="S2435" s="58">
        <f t="shared" ref="S2435:S2498" si="229">G2435*P2435/3</f>
        <v>8.2808165547484613E-5</v>
      </c>
      <c r="T2435" s="58">
        <f>IF(D2435&lt;Overview!$F$18,(1-Overview!$F$9)*'='!Q2435-'='!D2435*'='!O2435,0)</f>
        <v>0</v>
      </c>
      <c r="U2435" s="54">
        <f>IF(D2435&gt;=Overview!$F$18,(1-Overview!$F$9)*'='!Q2435-Overview!$F$18*'='!O2435,0)</f>
        <v>78.583192772288726</v>
      </c>
      <c r="V2435" s="2"/>
      <c r="W2435" s="112">
        <f>G2435/Overview!$F$19</f>
        <v>5.5199002925633547</v>
      </c>
      <c r="X2435" s="60">
        <f>G2435^3*(1+H2435*Overview!$F$38)</f>
        <v>65.692366991133696</v>
      </c>
      <c r="Y2435" s="61">
        <f>G2435^3*Overview!$F$42*(1+Overview!$F$38*H2435)+I2435*Overview!$F$39/Overview!$F$40</f>
        <v>6.7961151522082215</v>
      </c>
    </row>
    <row r="2436" spans="1:25">
      <c r="A2436" s="34">
        <v>2433</v>
      </c>
      <c r="B2436">
        <v>1</v>
      </c>
      <c r="C2436">
        <v>24</v>
      </c>
      <c r="D2436" s="149">
        <f t="shared" ref="D2436:D2499" si="230">D2435+T2435</f>
        <v>178.09744310451387</v>
      </c>
      <c r="E2436" s="125">
        <f>B2436/(B2436+Overview!$F$22)</f>
        <v>0.58823529411764708</v>
      </c>
      <c r="F2436" s="118">
        <f>EXP(Overview!$F$21/Overview!$F$5-Overview!$F$21/('='!C2436+273.15))</f>
        <v>1.2060497570954571</v>
      </c>
      <c r="G2436" s="77">
        <f t="shared" ref="G2436:G2499" si="231">G2435+S2435</f>
        <v>3.7387112763187074</v>
      </c>
      <c r="H2436" s="115">
        <f t="shared" ref="H2436:H2499" si="232">H2435+R2435</f>
        <v>0.58823529411764708</v>
      </c>
      <c r="I2436" s="80">
        <f>IF((A2436-Overview!$F$43)/365=ROUND((A2436-Overview!$F$43)/365,0),I2435*0.05,I2435+U2435)</f>
        <v>20417.125772412637</v>
      </c>
      <c r="J2436" s="70">
        <f>IF(D2436&lt;Overview!$F$16,1,'='!G2436/Overview!$F$26)</f>
        <v>161.84897300080985</v>
      </c>
      <c r="K2436" s="71">
        <f>IF(D2436&lt;Overview!$F$17,'='!G2436/Overview!$F$26,Overview!$F$33)</f>
        <v>9.1428571428571423</v>
      </c>
      <c r="L2436" s="72">
        <f t="shared" ref="L2436:L2499" si="233">IF(J2436=1,1,K2436)</f>
        <v>9.1428571428571423</v>
      </c>
      <c r="M2436" s="81">
        <f>MIN(1,Overview!$F$44*F2436*(G2436-Overview!$F$25)^2+0.2)</f>
        <v>1</v>
      </c>
      <c r="N2436" s="48">
        <f>L2436*F2436*Overview!$F$8</f>
        <v>0.12482270400293095</v>
      </c>
      <c r="O2436" s="48">
        <f>F2436*Overview!$F$6</f>
        <v>2.3686817229354781E-3</v>
      </c>
      <c r="P2436" s="122">
        <f>N2436*(H2436/G2436-(1+Overview!$F$35/'='!G2436)/(Overview!$F$37*Overview!$F$33))/('='!H2436+Overview!$F$36)</f>
        <v>6.6321007131281559E-5</v>
      </c>
      <c r="Q2436" s="128">
        <f>(N2436/G2436-P2436)*H2436*Overview!$F$29*'='!G2436^3</f>
        <v>927.30614738238251</v>
      </c>
      <c r="R2436" s="57">
        <f t="shared" si="228"/>
        <v>0</v>
      </c>
      <c r="S2436" s="58">
        <f t="shared" si="229"/>
        <v>8.2651699072845244E-5</v>
      </c>
      <c r="T2436" s="58">
        <f>IF(D2436&lt;Overview!$F$18,(1-Overview!$F$9)*'='!Q2436-'='!D2436*'='!O2436,0)</f>
        <v>0</v>
      </c>
      <c r="U2436" s="54">
        <f>IF(D2436&gt;=Overview!$F$18,(1-Overview!$F$9)*'='!Q2436-Overview!$F$18*'='!O2436,0)</f>
        <v>78.586990223847167</v>
      </c>
      <c r="V2436" s="2"/>
      <c r="W2436" s="112">
        <f>G2436/Overview!$F$19</f>
        <v>5.5200225547301152</v>
      </c>
      <c r="X2436" s="60">
        <f>G2436^3*(1+H2436*Overview!$F$38)</f>
        <v>65.696732216192274</v>
      </c>
      <c r="Y2436" s="61">
        <f>G2436^3*Overview!$F$42*(1+Overview!$F$38*H2436)+I2436*Overview!$F$39/Overview!$F$40</f>
        <v>6.7999228193857801</v>
      </c>
    </row>
    <row r="2437" spans="1:25">
      <c r="A2437" s="34">
        <v>2434</v>
      </c>
      <c r="B2437">
        <v>1</v>
      </c>
      <c r="C2437">
        <v>24</v>
      </c>
      <c r="D2437" s="149">
        <f t="shared" si="230"/>
        <v>178.09744310451387</v>
      </c>
      <c r="E2437" s="125">
        <f>B2437/(B2437+Overview!$F$22)</f>
        <v>0.58823529411764708</v>
      </c>
      <c r="F2437" s="118">
        <f>EXP(Overview!$F$21/Overview!$F$5-Overview!$F$21/('='!C2437+273.15))</f>
        <v>1.2060497570954571</v>
      </c>
      <c r="G2437" s="77">
        <f t="shared" si="231"/>
        <v>3.7387939280177802</v>
      </c>
      <c r="H2437" s="115">
        <f t="shared" si="232"/>
        <v>0.58823529411764708</v>
      </c>
      <c r="I2437" s="80">
        <f>IF((A2437-Overview!$F$43)/365=ROUND((A2437-Overview!$F$43)/365,0),I2436*0.05,I2436+U2436)</f>
        <v>20495.712762636485</v>
      </c>
      <c r="J2437" s="70">
        <f>IF(D2437&lt;Overview!$F$16,1,'='!G2437/Overview!$F$26)</f>
        <v>161.8525509964407</v>
      </c>
      <c r="K2437" s="71">
        <f>IF(D2437&lt;Overview!$F$17,'='!G2437/Overview!$F$26,Overview!$F$33)</f>
        <v>9.1428571428571423</v>
      </c>
      <c r="L2437" s="72">
        <f t="shared" si="233"/>
        <v>9.1428571428571423</v>
      </c>
      <c r="M2437" s="81">
        <f>MIN(1,Overview!$F$44*F2437*(G2437-Overview!$F$25)^2+0.2)</f>
        <v>1</v>
      </c>
      <c r="N2437" s="48">
        <f>L2437*F2437*Overview!$F$8</f>
        <v>0.12482270400293095</v>
      </c>
      <c r="O2437" s="48">
        <f>F2437*Overview!$F$6</f>
        <v>2.3686817229354781E-3</v>
      </c>
      <c r="P2437" s="122">
        <f>N2437*(H2437/G2437-(1+Overview!$F$35/'='!G2437)/(Overview!$F$37*Overview!$F$33))/('='!H2437+Overview!$F$36)</f>
        <v>6.6194229875239012E-5</v>
      </c>
      <c r="Q2437" s="128">
        <f>(N2437/G2437-P2437)*H2437*Overview!$F$29*'='!G2437^3</f>
        <v>927.3506354087956</v>
      </c>
      <c r="R2437" s="57">
        <f t="shared" si="228"/>
        <v>0</v>
      </c>
      <c r="S2437" s="58">
        <f t="shared" si="229"/>
        <v>8.2495528242452251E-5</v>
      </c>
      <c r="T2437" s="58">
        <f>IF(D2437&lt;Overview!$F$18,(1-Overview!$F$9)*'='!Q2437-'='!D2437*'='!O2437,0)</f>
        <v>0</v>
      </c>
      <c r="U2437" s="54">
        <f>IF(D2437&gt;=Overview!$F$18,(1-Overview!$F$9)*'='!Q2437-Overview!$F$18*'='!O2437,0)</f>
        <v>78.590780603697567</v>
      </c>
      <c r="V2437" s="2"/>
      <c r="W2437" s="112">
        <f>G2437/Overview!$F$19</f>
        <v>5.5201445858818543</v>
      </c>
      <c r="X2437" s="60">
        <f>G2437^3*(1+H2437*Overview!$F$38)</f>
        <v>65.701089385960628</v>
      </c>
      <c r="Y2437" s="61">
        <f>G2437^3*Overview!$F$42*(1+Overview!$F$38*H2437)+I2437*Overview!$F$39/Overview!$F$40</f>
        <v>6.8037299266037516</v>
      </c>
    </row>
    <row r="2438" spans="1:25">
      <c r="A2438" s="34">
        <v>2435</v>
      </c>
      <c r="B2438">
        <v>1</v>
      </c>
      <c r="C2438">
        <v>24</v>
      </c>
      <c r="D2438" s="149">
        <f t="shared" si="230"/>
        <v>178.09744310451387</v>
      </c>
      <c r="E2438" s="125">
        <f>B2438/(B2438+Overview!$F$22)</f>
        <v>0.58823529411764708</v>
      </c>
      <c r="F2438" s="118">
        <f>EXP(Overview!$F$21/Overview!$F$5-Overview!$F$21/('='!C2438+273.15))</f>
        <v>1.2060497570954571</v>
      </c>
      <c r="G2438" s="77">
        <f t="shared" si="231"/>
        <v>3.7388764235460226</v>
      </c>
      <c r="H2438" s="115">
        <f t="shared" si="232"/>
        <v>0.58823529411764708</v>
      </c>
      <c r="I2438" s="80">
        <f>IF((A2438-Overview!$F$43)/365=ROUND((A2438-Overview!$F$43)/365,0),I2437*0.05,I2437+U2437)</f>
        <v>20574.303543240181</v>
      </c>
      <c r="J2438" s="70">
        <f>IF(D2438&lt;Overview!$F$16,1,'='!G2438/Overview!$F$26)</f>
        <v>161.85612223142957</v>
      </c>
      <c r="K2438" s="71">
        <f>IF(D2438&lt;Overview!$F$17,'='!G2438/Overview!$F$26,Overview!$F$33)</f>
        <v>9.1428571428571423</v>
      </c>
      <c r="L2438" s="72">
        <f t="shared" si="233"/>
        <v>9.1428571428571423</v>
      </c>
      <c r="M2438" s="81">
        <f>MIN(1,Overview!$F$44*F2438*(G2438-Overview!$F$25)^2+0.2)</f>
        <v>1</v>
      </c>
      <c r="N2438" s="48">
        <f>L2438*F2438*Overview!$F$8</f>
        <v>0.12482270400293095</v>
      </c>
      <c r="O2438" s="48">
        <f>F2438*Overview!$F$6</f>
        <v>2.3686817229354781E-3</v>
      </c>
      <c r="P2438" s="122">
        <f>N2438*(H2438/G2438-(1+Overview!$F$35/'='!G2438)/(Overview!$F$37*Overview!$F$33))/('='!H2438+Overview!$F$36)</f>
        <v>6.6067697754710187E-5</v>
      </c>
      <c r="Q2438" s="128">
        <f>(N2438/G2438-P2438)*H2438*Overview!$F$29*'='!G2438^3</f>
        <v>927.39504058619036</v>
      </c>
      <c r="R2438" s="57">
        <f t="shared" si="228"/>
        <v>0</v>
      </c>
      <c r="S2438" s="58">
        <f t="shared" si="229"/>
        <v>8.233965249768346E-5</v>
      </c>
      <c r="T2438" s="58">
        <f>IF(D2438&lt;Overview!$F$18,(1-Overview!$F$9)*'='!Q2438-'='!D2438*'='!O2438,0)</f>
        <v>0</v>
      </c>
      <c r="U2438" s="54">
        <f>IF(D2438&gt;=Overview!$F$18,(1-Overview!$F$9)*'='!Q2438-Overview!$F$18*'='!O2438,0)</f>
        <v>78.594563924811595</v>
      </c>
      <c r="V2438" s="2"/>
      <c r="W2438" s="112">
        <f>G2438/Overview!$F$19</f>
        <v>5.5202663864550754</v>
      </c>
      <c r="X2438" s="60">
        <f>G2438^3*(1+H2438*Overview!$F$38)</f>
        <v>65.705438514935494</v>
      </c>
      <c r="Y2438" s="61">
        <f>G2438^3*Overview!$F$42*(1+Overview!$F$38*H2438)+I2438*Overview!$F$39/Overview!$F$40</f>
        <v>6.8075364748595408</v>
      </c>
    </row>
    <row r="2439" spans="1:25">
      <c r="A2439" s="34">
        <v>2436</v>
      </c>
      <c r="B2439">
        <v>1</v>
      </c>
      <c r="C2439">
        <v>24</v>
      </c>
      <c r="D2439" s="149">
        <f t="shared" si="230"/>
        <v>178.09744310451387</v>
      </c>
      <c r="E2439" s="125">
        <f>B2439/(B2439+Overview!$F$22)</f>
        <v>0.58823529411764708</v>
      </c>
      <c r="F2439" s="118">
        <f>EXP(Overview!$F$21/Overview!$F$5-Overview!$F$21/('='!C2439+273.15))</f>
        <v>1.2060497570954571</v>
      </c>
      <c r="G2439" s="77">
        <f t="shared" si="231"/>
        <v>3.7389587631985202</v>
      </c>
      <c r="H2439" s="115">
        <f t="shared" si="232"/>
        <v>0.58823529411764708</v>
      </c>
      <c r="I2439" s="80">
        <f>IF((A2439-Overview!$F$43)/365=ROUND((A2439-Overview!$F$43)/365,0),I2438*0.05,I2438+U2438)</f>
        <v>20652.898107164994</v>
      </c>
      <c r="J2439" s="70">
        <f>IF(D2439&lt;Overview!$F$16,1,'='!G2439/Overview!$F$26)</f>
        <v>161.85968671855068</v>
      </c>
      <c r="K2439" s="71">
        <f>IF(D2439&lt;Overview!$F$17,'='!G2439/Overview!$F$26,Overview!$F$33)</f>
        <v>9.1428571428571423</v>
      </c>
      <c r="L2439" s="72">
        <f t="shared" si="233"/>
        <v>9.1428571428571423</v>
      </c>
      <c r="M2439" s="81">
        <f>MIN(1,Overview!$F$44*F2439*(G2439-Overview!$F$25)^2+0.2)</f>
        <v>1</v>
      </c>
      <c r="N2439" s="48">
        <f>L2439*F2439*Overview!$F$8</f>
        <v>0.12482270400293095</v>
      </c>
      <c r="O2439" s="48">
        <f>F2439*Overview!$F$6</f>
        <v>2.3686817229354781E-3</v>
      </c>
      <c r="P2439" s="122">
        <f>N2439*(H2439/G2439-(1+Overview!$F$35/'='!G2439)/(Overview!$F$37*Overview!$F$33))/('='!H2439+Overview!$F$36)</f>
        <v>6.5941410285040748E-5</v>
      </c>
      <c r="Q2439" s="128">
        <f>(N2439/G2439-P2439)*H2439*Overview!$F$29*'='!G2439^3</f>
        <v>927.43936306654746</v>
      </c>
      <c r="R2439" s="57">
        <f t="shared" si="228"/>
        <v>0</v>
      </c>
      <c r="S2439" s="58">
        <f t="shared" si="229"/>
        <v>8.2184071280974041E-5</v>
      </c>
      <c r="T2439" s="58">
        <f>IF(D2439&lt;Overview!$F$18,(1-Overview!$F$9)*'='!Q2439-'='!D2439*'='!O2439,0)</f>
        <v>0</v>
      </c>
      <c r="U2439" s="54">
        <f>IF(D2439&gt;=Overview!$F$18,(1-Overview!$F$9)*'='!Q2439-Overview!$F$18*'='!O2439,0)</f>
        <v>78.598340200138026</v>
      </c>
      <c r="V2439" s="2"/>
      <c r="W2439" s="112">
        <f>G2439/Overview!$F$19</f>
        <v>5.5203879568854575</v>
      </c>
      <c r="X2439" s="60">
        <f>G2439^3*(1+H2439*Overview!$F$38)</f>
        <v>65.70977961758895</v>
      </c>
      <c r="Y2439" s="61">
        <f>G2439^3*Overview!$F$42*(1+Overview!$F$38*H2439)+I2439*Overview!$F$39/Overview!$F$40</f>
        <v>6.8113424651489023</v>
      </c>
    </row>
    <row r="2440" spans="1:25">
      <c r="A2440" s="34">
        <v>2437</v>
      </c>
      <c r="B2440">
        <v>1</v>
      </c>
      <c r="C2440">
        <v>24</v>
      </c>
      <c r="D2440" s="149">
        <f t="shared" si="230"/>
        <v>178.09744310451387</v>
      </c>
      <c r="E2440" s="125">
        <f>B2440/(B2440+Overview!$F$22)</f>
        <v>0.58823529411764708</v>
      </c>
      <c r="F2440" s="118">
        <f>EXP(Overview!$F$21/Overview!$F$5-Overview!$F$21/('='!C2440+273.15))</f>
        <v>1.2060497570954571</v>
      </c>
      <c r="G2440" s="77">
        <f t="shared" si="231"/>
        <v>3.739040947269801</v>
      </c>
      <c r="H2440" s="115">
        <f t="shared" si="232"/>
        <v>0.58823529411764708</v>
      </c>
      <c r="I2440" s="80">
        <f>IF((A2440-Overview!$F$43)/365=ROUND((A2440-Overview!$F$43)/365,0),I2439*0.05,I2439+U2439)</f>
        <v>20731.496447365131</v>
      </c>
      <c r="J2440" s="70">
        <f>IF(D2440&lt;Overview!$F$16,1,'='!G2440/Overview!$F$26)</f>
        <v>161.86324447055415</v>
      </c>
      <c r="K2440" s="71">
        <f>IF(D2440&lt;Overview!$F$17,'='!G2440/Overview!$F$26,Overview!$F$33)</f>
        <v>9.1428571428571423</v>
      </c>
      <c r="L2440" s="72">
        <f t="shared" si="233"/>
        <v>9.1428571428571423</v>
      </c>
      <c r="M2440" s="81">
        <f>MIN(1,Overview!$F$44*F2440*(G2440-Overview!$F$25)^2+0.2)</f>
        <v>1</v>
      </c>
      <c r="N2440" s="48">
        <f>L2440*F2440*Overview!$F$8</f>
        <v>0.12482270400293095</v>
      </c>
      <c r="O2440" s="48">
        <f>F2440*Overview!$F$6</f>
        <v>2.3686817229354781E-3</v>
      </c>
      <c r="P2440" s="122">
        <f>N2440*(H2440/G2440-(1+Overview!$F$35/'='!G2440)/(Overview!$F$37*Overview!$F$33))/('='!H2440+Overview!$F$36)</f>
        <v>6.5815366982573906E-5</v>
      </c>
      <c r="Q2440" s="128">
        <f>(N2440/G2440-P2440)*H2440*Overview!$F$29*'='!G2440^3</f>
        <v>927.48360300157765</v>
      </c>
      <c r="R2440" s="57">
        <f t="shared" si="228"/>
        <v>0</v>
      </c>
      <c r="S2440" s="58">
        <f t="shared" si="229"/>
        <v>8.2028784035810919E-5</v>
      </c>
      <c r="T2440" s="58">
        <f>IF(D2440&lt;Overview!$F$18,(1-Overview!$F$9)*'='!Q2440-'='!D2440*'='!O2440,0)</f>
        <v>0</v>
      </c>
      <c r="U2440" s="54">
        <f>IF(D2440&gt;=Overview!$F$18,(1-Overview!$F$9)*'='!Q2440-Overview!$F$18*'='!O2440,0)</f>
        <v>78.602109442602597</v>
      </c>
      <c r="V2440" s="2"/>
      <c r="W2440" s="112">
        <f>G2440/Overview!$F$19</f>
        <v>5.5205092976078562</v>
      </c>
      <c r="X2440" s="60">
        <f>G2440^3*(1+H2440*Overview!$F$38)</f>
        <v>65.714112708368418</v>
      </c>
      <c r="Y2440" s="61">
        <f>G2440^3*Overview!$F$42*(1+Overview!$F$38*H2440)+I2440*Overview!$F$39/Overview!$F$40</f>
        <v>6.8151478984659333</v>
      </c>
    </row>
    <row r="2441" spans="1:25">
      <c r="A2441" s="34">
        <v>2438</v>
      </c>
      <c r="B2441">
        <v>1</v>
      </c>
      <c r="C2441">
        <v>24</v>
      </c>
      <c r="D2441" s="149">
        <f t="shared" si="230"/>
        <v>178.09744310451387</v>
      </c>
      <c r="E2441" s="125">
        <f>B2441/(B2441+Overview!$F$22)</f>
        <v>0.58823529411764708</v>
      </c>
      <c r="F2441" s="118">
        <f>EXP(Overview!$F$21/Overview!$F$5-Overview!$F$21/('='!C2441+273.15))</f>
        <v>1.2060497570954571</v>
      </c>
      <c r="G2441" s="77">
        <f t="shared" si="231"/>
        <v>3.7391229760538369</v>
      </c>
      <c r="H2441" s="115">
        <f t="shared" si="232"/>
        <v>0.58823529411764708</v>
      </c>
      <c r="I2441" s="80">
        <f>IF((A2441-Overview!$F$43)/365=ROUND((A2441-Overview!$F$43)/365,0),I2440*0.05,I2440+U2440)</f>
        <v>20810.098556807734</v>
      </c>
      <c r="J2441" s="70">
        <f>IF(D2441&lt;Overview!$F$16,1,'='!G2441/Overview!$F$26)</f>
        <v>161.86679550016612</v>
      </c>
      <c r="K2441" s="71">
        <f>IF(D2441&lt;Overview!$F$17,'='!G2441/Overview!$F$26,Overview!$F$33)</f>
        <v>9.1428571428571423</v>
      </c>
      <c r="L2441" s="72">
        <f t="shared" si="233"/>
        <v>9.1428571428571423</v>
      </c>
      <c r="M2441" s="81">
        <f>MIN(1,Overview!$F$44*F2441*(G2441-Overview!$F$25)^2+0.2)</f>
        <v>1</v>
      </c>
      <c r="N2441" s="48">
        <f>L2441*F2441*Overview!$F$8</f>
        <v>0.12482270400293095</v>
      </c>
      <c r="O2441" s="48">
        <f>F2441*Overview!$F$6</f>
        <v>2.3686817229354781E-3</v>
      </c>
      <c r="P2441" s="122">
        <f>N2441*(H2441/G2441-(1+Overview!$F$35/'='!G2441)/(Overview!$F$37*Overview!$F$33))/('='!H2441+Overview!$F$36)</f>
        <v>6.5689567364650366E-5</v>
      </c>
      <c r="Q2441" s="128">
        <f>(N2441/G2441-P2441)*H2441*Overview!$F$29*'='!G2441^3</f>
        <v>927.52776054272158</v>
      </c>
      <c r="R2441" s="57">
        <f t="shared" si="228"/>
        <v>0</v>
      </c>
      <c r="S2441" s="58">
        <f t="shared" si="229"/>
        <v>8.1873790206733496E-5</v>
      </c>
      <c r="T2441" s="58">
        <f>IF(D2441&lt;Overview!$F$18,(1-Overview!$F$9)*'='!Q2441-'='!D2441*'='!O2441,0)</f>
        <v>0</v>
      </c>
      <c r="U2441" s="54">
        <f>IF(D2441&gt;=Overview!$F$18,(1-Overview!$F$9)*'='!Q2441-Overview!$F$18*'='!O2441,0)</f>
        <v>78.605871665108054</v>
      </c>
      <c r="V2441" s="2"/>
      <c r="W2441" s="112">
        <f>G2441/Overview!$F$19</f>
        <v>5.5206304090563068</v>
      </c>
      <c r="X2441" s="60">
        <f>G2441^3*(1+H2441*Overview!$F$38)</f>
        <v>65.718437801696751</v>
      </c>
      <c r="Y2441" s="61">
        <f>G2441^3*Overview!$F$42*(1+Overview!$F$38*H2441)+I2441*Overview!$F$39/Overview!$F$40</f>
        <v>6.8189527758030799</v>
      </c>
    </row>
    <row r="2442" spans="1:25">
      <c r="A2442" s="34">
        <v>2439</v>
      </c>
      <c r="B2442">
        <v>1</v>
      </c>
      <c r="C2442">
        <v>24</v>
      </c>
      <c r="D2442" s="149">
        <f t="shared" si="230"/>
        <v>178.09744310451387</v>
      </c>
      <c r="E2442" s="125">
        <f>B2442/(B2442+Overview!$F$22)</f>
        <v>0.58823529411764708</v>
      </c>
      <c r="F2442" s="118">
        <f>EXP(Overview!$F$21/Overview!$F$5-Overview!$F$21/('='!C2442+273.15))</f>
        <v>1.2060497570954571</v>
      </c>
      <c r="G2442" s="77">
        <f t="shared" si="231"/>
        <v>3.7392048498440436</v>
      </c>
      <c r="H2442" s="115">
        <f t="shared" si="232"/>
        <v>0.58823529411764708</v>
      </c>
      <c r="I2442" s="80">
        <f>IF((A2442-Overview!$F$43)/365=ROUND((A2442-Overview!$F$43)/365,0),I2441*0.05,I2441+U2441)</f>
        <v>20888.704428472844</v>
      </c>
      <c r="J2442" s="70">
        <f>IF(D2442&lt;Overview!$F$16,1,'='!G2442/Overview!$F$26)</f>
        <v>161.87033982008847</v>
      </c>
      <c r="K2442" s="71">
        <f>IF(D2442&lt;Overview!$F$17,'='!G2442/Overview!$F$26,Overview!$F$33)</f>
        <v>9.1428571428571423</v>
      </c>
      <c r="L2442" s="72">
        <f t="shared" si="233"/>
        <v>9.1428571428571423</v>
      </c>
      <c r="M2442" s="81">
        <f>MIN(1,Overview!$F$44*F2442*(G2442-Overview!$F$25)^2+0.2)</f>
        <v>1</v>
      </c>
      <c r="N2442" s="48">
        <f>L2442*F2442*Overview!$F$8</f>
        <v>0.12482270400293095</v>
      </c>
      <c r="O2442" s="48">
        <f>F2442*Overview!$F$6</f>
        <v>2.3686817229354781E-3</v>
      </c>
      <c r="P2442" s="122">
        <f>N2442*(H2442/G2442-(1+Overview!$F$35/'='!G2442)/(Overview!$F$37*Overview!$F$33))/('='!H2442+Overview!$F$36)</f>
        <v>6.5564010949605315E-5</v>
      </c>
      <c r="Q2442" s="128">
        <f>(N2442/G2442-P2442)*H2442*Overview!$F$29*'='!G2442^3</f>
        <v>927.57183584115057</v>
      </c>
      <c r="R2442" s="57">
        <f t="shared" si="228"/>
        <v>0</v>
      </c>
      <c r="S2442" s="58">
        <f t="shared" si="229"/>
        <v>8.1719089239330723E-5</v>
      </c>
      <c r="T2442" s="58">
        <f>IF(D2442&lt;Overview!$F$18,(1-Overview!$F$9)*'='!Q2442-'='!D2442*'='!O2442,0)</f>
        <v>0</v>
      </c>
      <c r="U2442" s="54">
        <f>IF(D2442&gt;=Overview!$F$18,(1-Overview!$F$9)*'='!Q2442-Overview!$F$18*'='!O2442,0)</f>
        <v>78.609626880534208</v>
      </c>
      <c r="V2442" s="2"/>
      <c r="W2442" s="112">
        <f>G2442/Overview!$F$19</f>
        <v>5.5207512916640242</v>
      </c>
      <c r="X2442" s="60">
        <f>G2442^3*(1+H2442*Overview!$F$38)</f>
        <v>65.722754911972132</v>
      </c>
      <c r="Y2442" s="61">
        <f>G2442^3*Overview!$F$42*(1+Overview!$F$38*H2442)+I2442*Overview!$F$39/Overview!$F$40</f>
        <v>6.8227570981511301</v>
      </c>
    </row>
    <row r="2443" spans="1:25">
      <c r="A2443" s="34">
        <v>2440</v>
      </c>
      <c r="B2443">
        <v>1</v>
      </c>
      <c r="C2443">
        <v>24</v>
      </c>
      <c r="D2443" s="149">
        <f t="shared" si="230"/>
        <v>178.09744310451387</v>
      </c>
      <c r="E2443" s="125">
        <f>B2443/(B2443+Overview!$F$22)</f>
        <v>0.58823529411764708</v>
      </c>
      <c r="F2443" s="118">
        <f>EXP(Overview!$F$21/Overview!$F$5-Overview!$F$21/('='!C2443+273.15))</f>
        <v>1.2060497570954571</v>
      </c>
      <c r="G2443" s="77">
        <f t="shared" si="231"/>
        <v>3.739286568933283</v>
      </c>
      <c r="H2443" s="115">
        <f t="shared" si="232"/>
        <v>0.58823529411764708</v>
      </c>
      <c r="I2443" s="80">
        <f>IF((A2443-Overview!$F$43)/365=ROUND((A2443-Overview!$F$43)/365,0),I2442*0.05,I2442+U2442)</f>
        <v>20967.314055353378</v>
      </c>
      <c r="J2443" s="70">
        <f>IF(D2443&lt;Overview!$F$16,1,'='!G2443/Overview!$F$26)</f>
        <v>161.87387744299926</v>
      </c>
      <c r="K2443" s="71">
        <f>IF(D2443&lt;Overview!$F$17,'='!G2443/Overview!$F$26,Overview!$F$33)</f>
        <v>9.1428571428571423</v>
      </c>
      <c r="L2443" s="72">
        <f t="shared" si="233"/>
        <v>9.1428571428571423</v>
      </c>
      <c r="M2443" s="81">
        <f>MIN(1,Overview!$F$44*F2443*(G2443-Overview!$F$25)^2+0.2)</f>
        <v>1</v>
      </c>
      <c r="N2443" s="48">
        <f>L2443*F2443*Overview!$F$8</f>
        <v>0.12482270400293095</v>
      </c>
      <c r="O2443" s="48">
        <f>F2443*Overview!$F$6</f>
        <v>2.3686817229354781E-3</v>
      </c>
      <c r="P2443" s="122">
        <f>N2443*(H2443/G2443-(1+Overview!$F$35/'='!G2443)/(Overview!$F$37*Overview!$F$33))/('='!H2443+Overview!$F$36)</f>
        <v>6.5438697256765379E-5</v>
      </c>
      <c r="Q2443" s="128">
        <f>(N2443/G2443-P2443)*H2443*Overview!$F$29*'='!G2443^3</f>
        <v>927.61582904776867</v>
      </c>
      <c r="R2443" s="57">
        <f t="shared" si="228"/>
        <v>0</v>
      </c>
      <c r="S2443" s="58">
        <f t="shared" si="229"/>
        <v>8.156468058023802E-5</v>
      </c>
      <c r="T2443" s="58">
        <f>IF(D2443&lt;Overview!$F$18,(1-Overview!$F$9)*'='!Q2443-'='!D2443*'='!O2443,0)</f>
        <v>0</v>
      </c>
      <c r="U2443" s="54">
        <f>IF(D2443&gt;=Overview!$F$18,(1-Overview!$F$9)*'='!Q2443-Overview!$F$18*'='!O2443,0)</f>
        <v>78.613375101738072</v>
      </c>
      <c r="V2443" s="2"/>
      <c r="W2443" s="112">
        <f>G2443/Overview!$F$19</f>
        <v>5.5208719458634032</v>
      </c>
      <c r="X2443" s="60">
        <f>G2443^3*(1+H2443*Overview!$F$38)</f>
        <v>65.727064053568341</v>
      </c>
      <c r="Y2443" s="61">
        <f>G2443^3*Overview!$F$42*(1+Overview!$F$38*H2443)+I2443*Overview!$F$39/Overview!$F$40</f>
        <v>6.8265608664992339</v>
      </c>
    </row>
    <row r="2444" spans="1:25">
      <c r="A2444" s="34">
        <v>2441</v>
      </c>
      <c r="B2444">
        <v>1</v>
      </c>
      <c r="C2444">
        <v>24</v>
      </c>
      <c r="D2444" s="149">
        <f t="shared" si="230"/>
        <v>178.09744310451387</v>
      </c>
      <c r="E2444" s="125">
        <f>B2444/(B2444+Overview!$F$22)</f>
        <v>0.58823529411764708</v>
      </c>
      <c r="F2444" s="118">
        <f>EXP(Overview!$F$21/Overview!$F$5-Overview!$F$21/('='!C2444+273.15))</f>
        <v>1.2060497570954571</v>
      </c>
      <c r="G2444" s="77">
        <f t="shared" si="231"/>
        <v>3.7393681336138633</v>
      </c>
      <c r="H2444" s="115">
        <f t="shared" si="232"/>
        <v>0.58823529411764708</v>
      </c>
      <c r="I2444" s="80">
        <f>IF((A2444-Overview!$F$43)/365=ROUND((A2444-Overview!$F$43)/365,0),I2443*0.05,I2443+U2443)</f>
        <v>21045.927430455115</v>
      </c>
      <c r="J2444" s="70">
        <f>IF(D2444&lt;Overview!$F$16,1,'='!G2444/Overview!$F$26)</f>
        <v>161.87740838155253</v>
      </c>
      <c r="K2444" s="71">
        <f>IF(D2444&lt;Overview!$F$17,'='!G2444/Overview!$F$26,Overview!$F$33)</f>
        <v>9.1428571428571423</v>
      </c>
      <c r="L2444" s="72">
        <f t="shared" si="233"/>
        <v>9.1428571428571423</v>
      </c>
      <c r="M2444" s="81">
        <f>MIN(1,Overview!$F$44*F2444*(G2444-Overview!$F$25)^2+0.2)</f>
        <v>1</v>
      </c>
      <c r="N2444" s="48">
        <f>L2444*F2444*Overview!$F$8</f>
        <v>0.12482270400293095</v>
      </c>
      <c r="O2444" s="48">
        <f>F2444*Overview!$F$6</f>
        <v>2.3686817229354781E-3</v>
      </c>
      <c r="P2444" s="122">
        <f>N2444*(H2444/G2444-(1+Overview!$F$35/'='!G2444)/(Overview!$F$37*Overview!$F$33))/('='!H2444+Overview!$F$36)</f>
        <v>6.5313625806448644E-5</v>
      </c>
      <c r="Q2444" s="128">
        <f>(N2444/G2444-P2444)*H2444*Overview!$F$29*'='!G2444^3</f>
        <v>927.65974031321002</v>
      </c>
      <c r="R2444" s="57">
        <f t="shared" si="228"/>
        <v>0</v>
      </c>
      <c r="S2444" s="58">
        <f t="shared" si="229"/>
        <v>8.1410563677138042E-5</v>
      </c>
      <c r="T2444" s="58">
        <f>IF(D2444&lt;Overview!$F$18,(1-Overview!$F$9)*'='!Q2444-'='!D2444*'='!O2444,0)</f>
        <v>0</v>
      </c>
      <c r="U2444" s="54">
        <f>IF(D2444&gt;=Overview!$F$18,(1-Overview!$F$9)*'='!Q2444-Overview!$F$18*'='!O2444,0)</f>
        <v>78.617116341553668</v>
      </c>
      <c r="V2444" s="2"/>
      <c r="W2444" s="112">
        <f>G2444/Overview!$F$19</f>
        <v>5.520992372086023</v>
      </c>
      <c r="X2444" s="60">
        <f>G2444^3*(1+H2444*Overview!$F$38)</f>
        <v>65.731365240834506</v>
      </c>
      <c r="Y2444" s="61">
        <f>G2444^3*Overview!$F$42*(1+Overview!$F$38*H2444)+I2444*Overview!$F$39/Overview!$F$40</f>
        <v>6.8303640818348832</v>
      </c>
    </row>
    <row r="2445" spans="1:25">
      <c r="A2445" s="34">
        <v>2442</v>
      </c>
      <c r="B2445">
        <v>1</v>
      </c>
      <c r="C2445">
        <v>24</v>
      </c>
      <c r="D2445" s="149">
        <f t="shared" si="230"/>
        <v>178.09744310451387</v>
      </c>
      <c r="E2445" s="125">
        <f>B2445/(B2445+Overview!$F$22)</f>
        <v>0.58823529411764708</v>
      </c>
      <c r="F2445" s="118">
        <f>EXP(Overview!$F$21/Overview!$F$5-Overview!$F$21/('='!C2445+273.15))</f>
        <v>1.2060497570954571</v>
      </c>
      <c r="G2445" s="77">
        <f t="shared" si="231"/>
        <v>3.7394495441775404</v>
      </c>
      <c r="H2445" s="115">
        <f t="shared" si="232"/>
        <v>0.58823529411764708</v>
      </c>
      <c r="I2445" s="80">
        <f>IF((A2445-Overview!$F$43)/365=ROUND((A2445-Overview!$F$43)/365,0),I2444*0.05,I2444+U2444)</f>
        <v>21124.544546796667</v>
      </c>
      <c r="J2445" s="70">
        <f>IF(D2445&lt;Overview!$F$16,1,'='!G2445/Overview!$F$26)</f>
        <v>161.88093264837838</v>
      </c>
      <c r="K2445" s="71">
        <f>IF(D2445&lt;Overview!$F$17,'='!G2445/Overview!$F$26,Overview!$F$33)</f>
        <v>9.1428571428571423</v>
      </c>
      <c r="L2445" s="72">
        <f t="shared" si="233"/>
        <v>9.1428571428571423</v>
      </c>
      <c r="M2445" s="81">
        <f>MIN(1,Overview!$F$44*F2445*(G2445-Overview!$F$25)^2+0.2)</f>
        <v>1</v>
      </c>
      <c r="N2445" s="48">
        <f>L2445*F2445*Overview!$F$8</f>
        <v>0.12482270400293095</v>
      </c>
      <c r="O2445" s="48">
        <f>F2445*Overview!$F$6</f>
        <v>2.3686817229354781E-3</v>
      </c>
      <c r="P2445" s="122">
        <f>N2445*(H2445/G2445-(1+Overview!$F$35/'='!G2445)/(Overview!$F$37*Overview!$F$33))/('='!H2445+Overview!$F$36)</f>
        <v>6.5188796119961581E-5</v>
      </c>
      <c r="Q2445" s="128">
        <f>(N2445/G2445-P2445)*H2445*Overview!$F$29*'='!G2445^3</f>
        <v>927.7035697878423</v>
      </c>
      <c r="R2445" s="57">
        <f t="shared" si="228"/>
        <v>0</v>
      </c>
      <c r="S2445" s="58">
        <f t="shared" si="229"/>
        <v>8.1256737978757648E-5</v>
      </c>
      <c r="T2445" s="58">
        <f>IF(D2445&lt;Overview!$F$18,(1-Overview!$F$9)*'='!Q2445-'='!D2445*'='!O2445,0)</f>
        <v>0</v>
      </c>
      <c r="U2445" s="54">
        <f>IF(D2445&gt;=Overview!$F$18,(1-Overview!$F$9)*'='!Q2445-Overview!$F$18*'='!O2445,0)</f>
        <v>78.620850612792339</v>
      </c>
      <c r="V2445" s="2"/>
      <c r="W2445" s="112">
        <f>G2445/Overview!$F$19</f>
        <v>5.5211125707626465</v>
      </c>
      <c r="X2445" s="60">
        <f>G2445^3*(1+H2445*Overview!$F$38)</f>
        <v>65.735658488095424</v>
      </c>
      <c r="Y2445" s="61">
        <f>G2445^3*Overview!$F$42*(1+Overview!$F$38*H2445)+I2445*Overview!$F$39/Overview!$F$40</f>
        <v>6.8341667451439339</v>
      </c>
    </row>
    <row r="2446" spans="1:25">
      <c r="A2446" s="34">
        <v>2443</v>
      </c>
      <c r="B2446">
        <v>1</v>
      </c>
      <c r="C2446">
        <v>24</v>
      </c>
      <c r="D2446" s="149">
        <f t="shared" si="230"/>
        <v>178.09744310451387</v>
      </c>
      <c r="E2446" s="125">
        <f>B2446/(B2446+Overview!$F$22)</f>
        <v>0.58823529411764708</v>
      </c>
      <c r="F2446" s="118">
        <f>EXP(Overview!$F$21/Overview!$F$5-Overview!$F$21/('='!C2446+273.15))</f>
        <v>1.2060497570954571</v>
      </c>
      <c r="G2446" s="77">
        <f t="shared" si="231"/>
        <v>3.739530800915519</v>
      </c>
      <c r="H2446" s="115">
        <f t="shared" si="232"/>
        <v>0.58823529411764708</v>
      </c>
      <c r="I2446" s="80">
        <f>IF((A2446-Overview!$F$43)/365=ROUND((A2446-Overview!$F$43)/365,0),I2445*0.05,I2445+U2445)</f>
        <v>21203.165397409459</v>
      </c>
      <c r="J2446" s="70">
        <f>IF(D2446&lt;Overview!$F$16,1,'='!G2446/Overview!$F$26)</f>
        <v>161.88445025608308</v>
      </c>
      <c r="K2446" s="71">
        <f>IF(D2446&lt;Overview!$F$17,'='!G2446/Overview!$F$26,Overview!$F$33)</f>
        <v>9.1428571428571423</v>
      </c>
      <c r="L2446" s="72">
        <f t="shared" si="233"/>
        <v>9.1428571428571423</v>
      </c>
      <c r="M2446" s="81">
        <f>MIN(1,Overview!$F$44*F2446*(G2446-Overview!$F$25)^2+0.2)</f>
        <v>1</v>
      </c>
      <c r="N2446" s="48">
        <f>L2446*F2446*Overview!$F$8</f>
        <v>0.12482270400293095</v>
      </c>
      <c r="O2446" s="48">
        <f>F2446*Overview!$F$6</f>
        <v>2.3686817229354781E-3</v>
      </c>
      <c r="P2446" s="122">
        <f>N2446*(H2446/G2446-(1+Overview!$F$35/'='!G2446)/(Overview!$F$37*Overview!$F$33))/('='!H2446+Overview!$F$36)</f>
        <v>6.5064207719594034E-5</v>
      </c>
      <c r="Q2446" s="128">
        <f>(N2446/G2446-P2446)*H2446*Overview!$F$29*'='!G2446^3</f>
        <v>927.74731762176475</v>
      </c>
      <c r="R2446" s="57">
        <f t="shared" si="228"/>
        <v>0</v>
      </c>
      <c r="S2446" s="58">
        <f t="shared" si="229"/>
        <v>8.1103202934862395E-5</v>
      </c>
      <c r="T2446" s="58">
        <f>IF(D2446&lt;Overview!$F$18,(1-Overview!$F$9)*'='!Q2446-'='!D2446*'='!O2446,0)</f>
        <v>0</v>
      </c>
      <c r="U2446" s="54">
        <f>IF(D2446&gt;=Overview!$F$18,(1-Overview!$F$9)*'='!Q2446-Overview!$F$18*'='!O2446,0)</f>
        <v>78.62457792824253</v>
      </c>
      <c r="V2446" s="2"/>
      <c r="W2446" s="112">
        <f>G2446/Overview!$F$19</f>
        <v>5.5212325423232231</v>
      </c>
      <c r="X2446" s="60">
        <f>G2446^3*(1+H2446*Overview!$F$38)</f>
        <v>65.739943809651379</v>
      </c>
      <c r="Y2446" s="61">
        <f>G2446^3*Overview!$F$42*(1+Overview!$F$38*H2446)+I2446*Overview!$F$39/Overview!$F$40</f>
        <v>6.8379688574105986</v>
      </c>
    </row>
    <row r="2447" spans="1:25">
      <c r="A2447" s="34">
        <v>2444</v>
      </c>
      <c r="B2447">
        <v>1</v>
      </c>
      <c r="C2447">
        <v>24</v>
      </c>
      <c r="D2447" s="149">
        <f t="shared" si="230"/>
        <v>178.09744310451387</v>
      </c>
      <c r="E2447" s="125">
        <f>B2447/(B2447+Overview!$F$22)</f>
        <v>0.58823529411764708</v>
      </c>
      <c r="F2447" s="118">
        <f>EXP(Overview!$F$21/Overview!$F$5-Overview!$F$21/('='!C2447+273.15))</f>
        <v>1.2060497570954571</v>
      </c>
      <c r="G2447" s="77">
        <f t="shared" si="231"/>
        <v>3.7396119041184539</v>
      </c>
      <c r="H2447" s="115">
        <f t="shared" si="232"/>
        <v>0.58823529411764708</v>
      </c>
      <c r="I2447" s="80">
        <f>IF((A2447-Overview!$F$43)/365=ROUND((A2447-Overview!$F$43)/365,0),I2446*0.05,I2446+U2446)</f>
        <v>21281.789975337702</v>
      </c>
      <c r="J2447" s="70">
        <f>IF(D2447&lt;Overview!$F$16,1,'='!G2447/Overview!$F$26)</f>
        <v>161.88796121724909</v>
      </c>
      <c r="K2447" s="71">
        <f>IF(D2447&lt;Overview!$F$17,'='!G2447/Overview!$F$26,Overview!$F$33)</f>
        <v>9.1428571428571423</v>
      </c>
      <c r="L2447" s="72">
        <f t="shared" si="233"/>
        <v>9.1428571428571423</v>
      </c>
      <c r="M2447" s="81">
        <f>MIN(1,Overview!$F$44*F2447*(G2447-Overview!$F$25)^2+0.2)</f>
        <v>1</v>
      </c>
      <c r="N2447" s="48">
        <f>L2447*F2447*Overview!$F$8</f>
        <v>0.12482270400293095</v>
      </c>
      <c r="O2447" s="48">
        <f>F2447*Overview!$F$6</f>
        <v>2.3686817229354781E-3</v>
      </c>
      <c r="P2447" s="122">
        <f>N2447*(H2447/G2447-(1+Overview!$F$35/'='!G2447)/(Overview!$F$37*Overview!$F$33))/('='!H2447+Overview!$F$36)</f>
        <v>6.4939860128620207E-5</v>
      </c>
      <c r="Q2447" s="128">
        <f>(N2447/G2447-P2447)*H2447*Overview!$F$29*'='!G2447^3</f>
        <v>927.79098396481061</v>
      </c>
      <c r="R2447" s="57">
        <f t="shared" si="228"/>
        <v>0</v>
      </c>
      <c r="S2447" s="58">
        <f t="shared" si="229"/>
        <v>8.0949957996258494E-5</v>
      </c>
      <c r="T2447" s="58">
        <f>IF(D2447&lt;Overview!$F$18,(1-Overview!$F$9)*'='!Q2447-'='!D2447*'='!O2447,0)</f>
        <v>0</v>
      </c>
      <c r="U2447" s="54">
        <f>IF(D2447&gt;=Overview!$F$18,(1-Overview!$F$9)*'='!Q2447-Overview!$F$18*'='!O2447,0)</f>
        <v>78.628298300670039</v>
      </c>
      <c r="V2447" s="2"/>
      <c r="W2447" s="112">
        <f>G2447/Overview!$F$19</f>
        <v>5.5213522871968905</v>
      </c>
      <c r="X2447" s="60">
        <f>G2447^3*(1+H2447*Overview!$F$38)</f>
        <v>65.744221219778311</v>
      </c>
      <c r="Y2447" s="61">
        <f>G2447^3*Overview!$F$42*(1+Overview!$F$38*H2447)+I2447*Overview!$F$39/Overview!$F$40</f>
        <v>6.8417704196174496</v>
      </c>
    </row>
    <row r="2448" spans="1:25">
      <c r="A2448" s="34">
        <v>2445</v>
      </c>
      <c r="B2448">
        <v>1</v>
      </c>
      <c r="C2448">
        <v>24</v>
      </c>
      <c r="D2448" s="149">
        <f t="shared" si="230"/>
        <v>178.09744310451387</v>
      </c>
      <c r="E2448" s="125">
        <f>B2448/(B2448+Overview!$F$22)</f>
        <v>0.58823529411764708</v>
      </c>
      <c r="F2448" s="118">
        <f>EXP(Overview!$F$21/Overview!$F$5-Overview!$F$21/('='!C2448+273.15))</f>
        <v>1.2060497570954571</v>
      </c>
      <c r="G2448" s="77">
        <f t="shared" si="231"/>
        <v>3.7396928540764502</v>
      </c>
      <c r="H2448" s="115">
        <f t="shared" si="232"/>
        <v>0.58823529411764708</v>
      </c>
      <c r="I2448" s="80">
        <f>IF((A2448-Overview!$F$43)/365=ROUND((A2448-Overview!$F$43)/365,0),I2447*0.05,I2447+U2447)</f>
        <v>21360.418273638374</v>
      </c>
      <c r="J2448" s="70">
        <f>IF(D2448&lt;Overview!$F$16,1,'='!G2448/Overview!$F$26)</f>
        <v>161.89146554443508</v>
      </c>
      <c r="K2448" s="71">
        <f>IF(D2448&lt;Overview!$F$17,'='!G2448/Overview!$F$26,Overview!$F$33)</f>
        <v>9.1428571428571423</v>
      </c>
      <c r="L2448" s="72">
        <f t="shared" si="233"/>
        <v>9.1428571428571423</v>
      </c>
      <c r="M2448" s="81">
        <f>MIN(1,Overview!$F$44*F2448*(G2448-Overview!$F$25)^2+0.2)</f>
        <v>1</v>
      </c>
      <c r="N2448" s="48">
        <f>L2448*F2448*Overview!$F$8</f>
        <v>0.12482270400293095</v>
      </c>
      <c r="O2448" s="48">
        <f>F2448*Overview!$F$6</f>
        <v>2.3686817229354781E-3</v>
      </c>
      <c r="P2448" s="122">
        <f>N2448*(H2448/G2448-(1+Overview!$F$35/'='!G2448)/(Overview!$F$37*Overview!$F$33))/('='!H2448+Overview!$F$36)</f>
        <v>6.4815752871296605E-5</v>
      </c>
      <c r="Q2448" s="128">
        <f>(N2448/G2448-P2448)*H2448*Overview!$F$29*'='!G2448^3</f>
        <v>927.8345689665465</v>
      </c>
      <c r="R2448" s="57">
        <f t="shared" si="228"/>
        <v>0</v>
      </c>
      <c r="S2448" s="58">
        <f t="shared" si="229"/>
        <v>8.0797002614791026E-5</v>
      </c>
      <c r="T2448" s="58">
        <f>IF(D2448&lt;Overview!$F$18,(1-Overview!$F$9)*'='!Q2448-'='!D2448*'='!O2448,0)</f>
        <v>0</v>
      </c>
      <c r="U2448" s="54">
        <f>IF(D2448&gt;=Overview!$F$18,(1-Overview!$F$9)*'='!Q2448-Overview!$F$18*'='!O2448,0)</f>
        <v>78.632011742817937</v>
      </c>
      <c r="V2448" s="2"/>
      <c r="W2448" s="112">
        <f>G2448/Overview!$F$19</f>
        <v>5.5214718058119745</v>
      </c>
      <c r="X2448" s="60">
        <f>G2448^3*(1+H2448*Overview!$F$38)</f>
        <v>65.748490732727788</v>
      </c>
      <c r="Y2448" s="61">
        <f>G2448^3*Overview!$F$42*(1+Overview!$F$38*H2448)+I2448*Overview!$F$39/Overview!$F$40</f>
        <v>6.8455714327454222</v>
      </c>
    </row>
    <row r="2449" spans="1:25">
      <c r="A2449" s="34">
        <v>2446</v>
      </c>
      <c r="B2449">
        <v>1</v>
      </c>
      <c r="C2449">
        <v>24</v>
      </c>
      <c r="D2449" s="149">
        <f t="shared" si="230"/>
        <v>178.09744310451387</v>
      </c>
      <c r="E2449" s="125">
        <f>B2449/(B2449+Overview!$F$22)</f>
        <v>0.58823529411764708</v>
      </c>
      <c r="F2449" s="118">
        <f>EXP(Overview!$F$21/Overview!$F$5-Overview!$F$21/('='!C2449+273.15))</f>
        <v>1.2060497570954571</v>
      </c>
      <c r="G2449" s="77">
        <f t="shared" si="231"/>
        <v>3.7397736510790649</v>
      </c>
      <c r="H2449" s="115">
        <f t="shared" si="232"/>
        <v>0.58823529411764708</v>
      </c>
      <c r="I2449" s="80">
        <f>IF((A2449-Overview!$F$43)/365=ROUND((A2449-Overview!$F$43)/365,0),I2448*0.05,I2448+U2448)</f>
        <v>21439.050285381192</v>
      </c>
      <c r="J2449" s="70">
        <f>IF(D2449&lt;Overview!$F$16,1,'='!G2449/Overview!$F$26)</f>
        <v>161.89496325017598</v>
      </c>
      <c r="K2449" s="71">
        <f>IF(D2449&lt;Overview!$F$17,'='!G2449/Overview!$F$26,Overview!$F$33)</f>
        <v>9.1428571428571423</v>
      </c>
      <c r="L2449" s="72">
        <f t="shared" si="233"/>
        <v>9.1428571428571423</v>
      </c>
      <c r="M2449" s="81">
        <f>MIN(1,Overview!$F$44*F2449*(G2449-Overview!$F$25)^2+0.2)</f>
        <v>1</v>
      </c>
      <c r="N2449" s="48">
        <f>L2449*F2449*Overview!$F$8</f>
        <v>0.12482270400293095</v>
      </c>
      <c r="O2449" s="48">
        <f>F2449*Overview!$F$6</f>
        <v>2.3686817229354781E-3</v>
      </c>
      <c r="P2449" s="122">
        <f>N2449*(H2449/G2449-(1+Overview!$F$35/'='!G2449)/(Overview!$F$37*Overview!$F$33))/('='!H2449+Overview!$F$36)</f>
        <v>6.4691885472858103E-5</v>
      </c>
      <c r="Q2449" s="128">
        <f>(N2449/G2449-P2449)*H2449*Overview!$F$29*'='!G2449^3</f>
        <v>927.87807277627257</v>
      </c>
      <c r="R2449" s="57">
        <f t="shared" si="228"/>
        <v>0</v>
      </c>
      <c r="S2449" s="58">
        <f t="shared" si="229"/>
        <v>8.0644336243339753E-5</v>
      </c>
      <c r="T2449" s="58">
        <f>IF(D2449&lt;Overview!$F$18,(1-Overview!$F$9)*'='!Q2449-'='!D2449*'='!O2449,0)</f>
        <v>0</v>
      </c>
      <c r="U2449" s="54">
        <f>IF(D2449&gt;=Overview!$F$18,(1-Overview!$F$9)*'='!Q2449-Overview!$F$18*'='!O2449,0)</f>
        <v>78.635718267406602</v>
      </c>
      <c r="V2449" s="2"/>
      <c r="W2449" s="112">
        <f>G2449/Overview!$F$19</f>
        <v>5.5215910985959908</v>
      </c>
      <c r="X2449" s="60">
        <f>G2449^3*(1+H2449*Overview!$F$38)</f>
        <v>65.752752362727023</v>
      </c>
      <c r="Y2449" s="61">
        <f>G2449^3*Overview!$F$42*(1+Overview!$F$38*H2449)+I2449*Overview!$F$39/Overview!$F$40</f>
        <v>6.8493718977738158</v>
      </c>
    </row>
    <row r="2450" spans="1:25">
      <c r="A2450" s="34">
        <v>2447</v>
      </c>
      <c r="B2450">
        <v>1</v>
      </c>
      <c r="C2450">
        <v>24</v>
      </c>
      <c r="D2450" s="149">
        <f t="shared" si="230"/>
        <v>178.09744310451387</v>
      </c>
      <c r="E2450" s="125">
        <f>B2450/(B2450+Overview!$F$22)</f>
        <v>0.58823529411764708</v>
      </c>
      <c r="F2450" s="118">
        <f>EXP(Overview!$F$21/Overview!$F$5-Overview!$F$21/('='!C2450+273.15))</f>
        <v>1.2060497570954571</v>
      </c>
      <c r="G2450" s="77">
        <f t="shared" si="231"/>
        <v>3.7398542954153084</v>
      </c>
      <c r="H2450" s="115">
        <f t="shared" si="232"/>
        <v>0.58823529411764708</v>
      </c>
      <c r="I2450" s="80">
        <f>IF((A2450-Overview!$F$43)/365=ROUND((A2450-Overview!$F$43)/365,0),I2449*0.05,I2449+U2449)</f>
        <v>21517.6860036486</v>
      </c>
      <c r="J2450" s="70">
        <f>IF(D2450&lt;Overview!$F$16,1,'='!G2450/Overview!$F$26)</f>
        <v>161.89845434698304</v>
      </c>
      <c r="K2450" s="71">
        <f>IF(D2450&lt;Overview!$F$17,'='!G2450/Overview!$F$26,Overview!$F$33)</f>
        <v>9.1428571428571423</v>
      </c>
      <c r="L2450" s="72">
        <f t="shared" si="233"/>
        <v>9.1428571428571423</v>
      </c>
      <c r="M2450" s="81">
        <f>MIN(1,Overview!$F$44*F2450*(G2450-Overview!$F$25)^2+0.2)</f>
        <v>1</v>
      </c>
      <c r="N2450" s="48">
        <f>L2450*F2450*Overview!$F$8</f>
        <v>0.12482270400293095</v>
      </c>
      <c r="O2450" s="48">
        <f>F2450*Overview!$F$6</f>
        <v>2.3686817229354781E-3</v>
      </c>
      <c r="P2450" s="122">
        <f>N2450*(H2450/G2450-(1+Overview!$F$35/'='!G2450)/(Overview!$F$37*Overview!$F$33))/('='!H2450+Overview!$F$36)</f>
        <v>6.4568257459517799E-5</v>
      </c>
      <c r="Q2450" s="128">
        <f>(N2450/G2450-P2450)*H2450*Overview!$F$29*'='!G2450^3</f>
        <v>927.92149554302375</v>
      </c>
      <c r="R2450" s="57">
        <f t="shared" si="228"/>
        <v>0</v>
      </c>
      <c r="S2450" s="58">
        <f t="shared" si="229"/>
        <v>8.049195833581973E-5</v>
      </c>
      <c r="T2450" s="58">
        <f>IF(D2450&lt;Overview!$F$18,(1-Overview!$F$9)*'='!Q2450-'='!D2450*'='!O2450,0)</f>
        <v>0</v>
      </c>
      <c r="U2450" s="54">
        <f>IF(D2450&gt;=Overview!$F$18,(1-Overview!$F$9)*'='!Q2450-Overview!$F$18*'='!O2450,0)</f>
        <v>78.639417887133803</v>
      </c>
      <c r="V2450" s="2"/>
      <c r="W2450" s="112">
        <f>G2450/Overview!$F$19</f>
        <v>5.5217101659756507</v>
      </c>
      <c r="X2450" s="60">
        <f>G2450^3*(1+H2450*Overview!$F$38)</f>
        <v>65.757006123979039</v>
      </c>
      <c r="Y2450" s="61">
        <f>G2450^3*Overview!$F$42*(1+Overview!$F$38*H2450)+I2450*Overview!$F$39/Overview!$F$40</f>
        <v>6.8531718156802972</v>
      </c>
    </row>
    <row r="2451" spans="1:25">
      <c r="A2451" s="34">
        <v>2448</v>
      </c>
      <c r="B2451">
        <v>1</v>
      </c>
      <c r="C2451">
        <v>24</v>
      </c>
      <c r="D2451" s="149">
        <f t="shared" si="230"/>
        <v>178.09744310451387</v>
      </c>
      <c r="E2451" s="125">
        <f>B2451/(B2451+Overview!$F$22)</f>
        <v>0.58823529411764708</v>
      </c>
      <c r="F2451" s="118">
        <f>EXP(Overview!$F$21/Overview!$F$5-Overview!$F$21/('='!C2451+273.15))</f>
        <v>1.2060497570954571</v>
      </c>
      <c r="G2451" s="77">
        <f t="shared" si="231"/>
        <v>3.7399347873736444</v>
      </c>
      <c r="H2451" s="115">
        <f t="shared" si="232"/>
        <v>0.58823529411764708</v>
      </c>
      <c r="I2451" s="80">
        <f>IF((A2451-Overview!$F$43)/365=ROUND((A2451-Overview!$F$43)/365,0),I2450*0.05,I2450+U2450)</f>
        <v>21596.325421535734</v>
      </c>
      <c r="J2451" s="70">
        <f>IF(D2451&lt;Overview!$F$16,1,'='!G2451/Overview!$F$26)</f>
        <v>161.90193884734393</v>
      </c>
      <c r="K2451" s="71">
        <f>IF(D2451&lt;Overview!$F$17,'='!G2451/Overview!$F$26,Overview!$F$33)</f>
        <v>9.1428571428571423</v>
      </c>
      <c r="L2451" s="72">
        <f t="shared" si="233"/>
        <v>9.1428571428571423</v>
      </c>
      <c r="M2451" s="81">
        <f>MIN(1,Overview!$F$44*F2451*(G2451-Overview!$F$25)^2+0.2)</f>
        <v>1</v>
      </c>
      <c r="N2451" s="48">
        <f>L2451*F2451*Overview!$F$8</f>
        <v>0.12482270400293095</v>
      </c>
      <c r="O2451" s="48">
        <f>F2451*Overview!$F$6</f>
        <v>2.3686817229354781E-3</v>
      </c>
      <c r="P2451" s="122">
        <f>N2451*(H2451/G2451-(1+Overview!$F$35/'='!G2451)/(Overview!$F$37*Overview!$F$33))/('='!H2451+Overview!$F$36)</f>
        <v>6.4444868358463065E-5</v>
      </c>
      <c r="Q2451" s="128">
        <f>(N2451/G2451-P2451)*H2451*Overview!$F$29*'='!G2451^3</f>
        <v>927.9648374155696</v>
      </c>
      <c r="R2451" s="57">
        <f t="shared" si="228"/>
        <v>0</v>
      </c>
      <c r="S2451" s="58">
        <f t="shared" si="229"/>
        <v>8.0339868347177018E-5</v>
      </c>
      <c r="T2451" s="58">
        <f>IF(D2451&lt;Overview!$F$18,(1-Overview!$F$9)*'='!Q2451-'='!D2451*'='!O2451,0)</f>
        <v>0</v>
      </c>
      <c r="U2451" s="54">
        <f>IF(D2451&gt;=Overview!$F$18,(1-Overview!$F$9)*'='!Q2451-Overview!$F$18*'='!O2451,0)</f>
        <v>78.643110614674711</v>
      </c>
      <c r="V2451" s="2"/>
      <c r="W2451" s="112">
        <f>G2451/Overview!$F$19</f>
        <v>5.521829008376856</v>
      </c>
      <c r="X2451" s="60">
        <f>G2451^3*(1+H2451*Overview!$F$38)</f>
        <v>65.761252030662519</v>
      </c>
      <c r="Y2451" s="61">
        <f>G2451^3*Overview!$F$42*(1+Overview!$F$38*H2451)+I2451*Overview!$F$39/Overview!$F$40</f>
        <v>6.8569711874409052</v>
      </c>
    </row>
    <row r="2452" spans="1:25">
      <c r="A2452" s="34">
        <v>2449</v>
      </c>
      <c r="B2452">
        <v>1</v>
      </c>
      <c r="C2452">
        <v>24</v>
      </c>
      <c r="D2452" s="149">
        <f t="shared" si="230"/>
        <v>178.09744310451387</v>
      </c>
      <c r="E2452" s="125">
        <f>B2452/(B2452+Overview!$F$22)</f>
        <v>0.58823529411764708</v>
      </c>
      <c r="F2452" s="118">
        <f>EXP(Overview!$F$21/Overview!$F$5-Overview!$F$21/('='!C2452+273.15))</f>
        <v>1.2060497570954571</v>
      </c>
      <c r="G2452" s="77">
        <f t="shared" si="231"/>
        <v>3.7400151272419917</v>
      </c>
      <c r="H2452" s="115">
        <f t="shared" si="232"/>
        <v>0.58823529411764708</v>
      </c>
      <c r="I2452" s="80">
        <f>IF((A2452-Overview!$F$43)/365=ROUND((A2452-Overview!$F$43)/365,0),I2451*0.05,I2451+U2451)</f>
        <v>21674.968532150408</v>
      </c>
      <c r="J2452" s="70">
        <f>IF(D2452&lt;Overview!$F$16,1,'='!G2452/Overview!$F$26)</f>
        <v>161.9054167637226</v>
      </c>
      <c r="K2452" s="71">
        <f>IF(D2452&lt;Overview!$F$17,'='!G2452/Overview!$F$26,Overview!$F$33)</f>
        <v>9.1428571428571423</v>
      </c>
      <c r="L2452" s="72">
        <f t="shared" si="233"/>
        <v>9.1428571428571423</v>
      </c>
      <c r="M2452" s="81">
        <f>MIN(1,Overview!$F$44*F2452*(G2452-Overview!$F$25)^2+0.2)</f>
        <v>1</v>
      </c>
      <c r="N2452" s="48">
        <f>L2452*F2452*Overview!$F$8</f>
        <v>0.12482270400293095</v>
      </c>
      <c r="O2452" s="48">
        <f>F2452*Overview!$F$6</f>
        <v>2.3686817229354781E-3</v>
      </c>
      <c r="P2452" s="122">
        <f>N2452*(H2452/G2452-(1+Overview!$F$35/'='!G2452)/(Overview!$F$37*Overview!$F$33))/('='!H2452+Overview!$F$36)</f>
        <v>6.4321717697852465E-5</v>
      </c>
      <c r="Q2452" s="128">
        <f>(N2452/G2452-P2452)*H2452*Overview!$F$29*'='!G2452^3</f>
        <v>928.00809854241595</v>
      </c>
      <c r="R2452" s="57">
        <f t="shared" si="228"/>
        <v>0</v>
      </c>
      <c r="S2452" s="58">
        <f t="shared" si="229"/>
        <v>8.018806573338572E-5</v>
      </c>
      <c r="T2452" s="58">
        <f>IF(D2452&lt;Overview!$F$18,(1-Overview!$F$9)*'='!Q2452-'='!D2452*'='!O2452,0)</f>
        <v>0</v>
      </c>
      <c r="U2452" s="54">
        <f>IF(D2452&gt;=Overview!$F$18,(1-Overview!$F$9)*'='!Q2452-Overview!$F$18*'='!O2452,0)</f>
        <v>78.646796462682019</v>
      </c>
      <c r="V2452" s="2"/>
      <c r="W2452" s="112">
        <f>G2452/Overview!$F$19</f>
        <v>5.5219476262247031</v>
      </c>
      <c r="X2452" s="60">
        <f>G2452^3*(1+H2452*Overview!$F$38)</f>
        <v>65.765490096931956</v>
      </c>
      <c r="Y2452" s="61">
        <f>G2452^3*Overview!$F$42*(1+Overview!$F$38*H2452)+I2452*Overview!$F$39/Overview!$F$40</f>
        <v>6.8607700140300487</v>
      </c>
    </row>
    <row r="2453" spans="1:25">
      <c r="A2453" s="34">
        <v>2450</v>
      </c>
      <c r="B2453">
        <v>1</v>
      </c>
      <c r="C2453">
        <v>24</v>
      </c>
      <c r="D2453" s="149">
        <f t="shared" si="230"/>
        <v>178.09744310451387</v>
      </c>
      <c r="E2453" s="125">
        <f>B2453/(B2453+Overview!$F$22)</f>
        <v>0.58823529411764708</v>
      </c>
      <c r="F2453" s="118">
        <f>EXP(Overview!$F$21/Overview!$F$5-Overview!$F$21/('='!C2453+273.15))</f>
        <v>1.2060497570954571</v>
      </c>
      <c r="G2453" s="77">
        <f t="shared" si="231"/>
        <v>3.740095315307725</v>
      </c>
      <c r="H2453" s="115">
        <f t="shared" si="232"/>
        <v>0.58823529411764708</v>
      </c>
      <c r="I2453" s="80">
        <f>IF((A2453-Overview!$F$43)/365=ROUND((A2453-Overview!$F$43)/365,0),I2452*0.05,I2452+U2452)</f>
        <v>21753.61532861309</v>
      </c>
      <c r="J2453" s="70">
        <f>IF(D2453&lt;Overview!$F$16,1,'='!G2453/Overview!$F$26)</f>
        <v>161.90888810855952</v>
      </c>
      <c r="K2453" s="71">
        <f>IF(D2453&lt;Overview!$F$17,'='!G2453/Overview!$F$26,Overview!$F$33)</f>
        <v>9.1428571428571423</v>
      </c>
      <c r="L2453" s="72">
        <f t="shared" si="233"/>
        <v>9.1428571428571423</v>
      </c>
      <c r="M2453" s="81">
        <f>MIN(1,Overview!$F$44*F2453*(G2453-Overview!$F$25)^2+0.2)</f>
        <v>1</v>
      </c>
      <c r="N2453" s="48">
        <f>L2453*F2453*Overview!$F$8</f>
        <v>0.12482270400293095</v>
      </c>
      <c r="O2453" s="48">
        <f>F2453*Overview!$F$6</f>
        <v>2.3686817229354781E-3</v>
      </c>
      <c r="P2453" s="122">
        <f>N2453*(H2453/G2453-(1+Overview!$F$35/'='!G2453)/(Overview!$F$37*Overview!$F$33))/('='!H2453+Overview!$F$36)</f>
        <v>6.4198805006818852E-5</v>
      </c>
      <c r="Q2453" s="128">
        <f>(N2453/G2453-P2453)*H2453*Overview!$F$29*'='!G2453^3</f>
        <v>928.05127907180258</v>
      </c>
      <c r="R2453" s="57">
        <f t="shared" si="228"/>
        <v>0</v>
      </c>
      <c r="S2453" s="58">
        <f t="shared" si="229"/>
        <v>8.0036549951452437E-5</v>
      </c>
      <c r="T2453" s="58">
        <f>IF(D2453&lt;Overview!$F$18,(1-Overview!$F$9)*'='!Q2453-'='!D2453*'='!O2453,0)</f>
        <v>0</v>
      </c>
      <c r="U2453" s="54">
        <f>IF(D2453&gt;=Overview!$F$18,(1-Overview!$F$9)*'='!Q2453-Overview!$F$18*'='!O2453,0)</f>
        <v>78.650475443785766</v>
      </c>
      <c r="V2453" s="2"/>
      <c r="W2453" s="112">
        <f>G2453/Overview!$F$19</f>
        <v>5.5220660199434883</v>
      </c>
      <c r="X2453" s="60">
        <f>G2453^3*(1+H2453*Overview!$F$38)</f>
        <v>65.769720336917715</v>
      </c>
      <c r="Y2453" s="61">
        <f>G2453^3*Overview!$F$42*(1+Overview!$F$38*H2453)+I2453*Overview!$F$39/Overview!$F$40</f>
        <v>6.8645682964205079</v>
      </c>
    </row>
    <row r="2454" spans="1:25">
      <c r="A2454" s="34">
        <v>2451</v>
      </c>
      <c r="B2454">
        <v>1</v>
      </c>
      <c r="C2454">
        <v>24</v>
      </c>
      <c r="D2454" s="149">
        <f t="shared" si="230"/>
        <v>178.09744310451387</v>
      </c>
      <c r="E2454" s="125">
        <f>B2454/(B2454+Overview!$F$22)</f>
        <v>0.58823529411764708</v>
      </c>
      <c r="F2454" s="118">
        <f>EXP(Overview!$F$21/Overview!$F$5-Overview!$F$21/('='!C2454+273.15))</f>
        <v>1.2060497570954571</v>
      </c>
      <c r="G2454" s="77">
        <f t="shared" si="231"/>
        <v>3.7401753518576766</v>
      </c>
      <c r="H2454" s="115">
        <f t="shared" si="232"/>
        <v>0.58823529411764708</v>
      </c>
      <c r="I2454" s="80">
        <f>IF((A2454-Overview!$F$43)/365=ROUND((A2454-Overview!$F$43)/365,0),I2453*0.05,I2453+U2453)</f>
        <v>21832.265804056875</v>
      </c>
      <c r="J2454" s="70">
        <f>IF(D2454&lt;Overview!$F$16,1,'='!G2454/Overview!$F$26)</f>
        <v>161.91235289427172</v>
      </c>
      <c r="K2454" s="71">
        <f>IF(D2454&lt;Overview!$F$17,'='!G2454/Overview!$F$26,Overview!$F$33)</f>
        <v>9.1428571428571423</v>
      </c>
      <c r="L2454" s="72">
        <f t="shared" si="233"/>
        <v>9.1428571428571423</v>
      </c>
      <c r="M2454" s="81">
        <f>MIN(1,Overview!$F$44*F2454*(G2454-Overview!$F$25)^2+0.2)</f>
        <v>1</v>
      </c>
      <c r="N2454" s="48">
        <f>L2454*F2454*Overview!$F$8</f>
        <v>0.12482270400293095</v>
      </c>
      <c r="O2454" s="48">
        <f>F2454*Overview!$F$6</f>
        <v>2.3686817229354781E-3</v>
      </c>
      <c r="P2454" s="122">
        <f>N2454*(H2454/G2454-(1+Overview!$F$35/'='!G2454)/(Overview!$F$37*Overview!$F$33))/('='!H2454+Overview!$F$36)</f>
        <v>6.4076129815458121E-5</v>
      </c>
      <c r="Q2454" s="128">
        <f>(N2454/G2454-P2454)*H2454*Overview!$F$29*'='!G2454^3</f>
        <v>928.09437915170679</v>
      </c>
      <c r="R2454" s="57">
        <f t="shared" si="228"/>
        <v>0</v>
      </c>
      <c r="S2454" s="58">
        <f t="shared" si="229"/>
        <v>7.9885320459403085E-5</v>
      </c>
      <c r="T2454" s="58">
        <f>IF(D2454&lt;Overview!$F$18,(1-Overview!$F$9)*'='!Q2454-'='!D2454*'='!O2454,0)</f>
        <v>0</v>
      </c>
      <c r="U2454" s="54">
        <f>IF(D2454&gt;=Overview!$F$18,(1-Overview!$F$9)*'='!Q2454-Overview!$F$18*'='!O2454,0)</f>
        <v>78.654147570593594</v>
      </c>
      <c r="V2454" s="2"/>
      <c r="W2454" s="112">
        <f>G2454/Overview!$F$19</f>
        <v>5.5221841899567057</v>
      </c>
      <c r="X2454" s="60">
        <f>G2454^3*(1+H2454*Overview!$F$38)</f>
        <v>65.773942764725945</v>
      </c>
      <c r="Y2454" s="61">
        <f>G2454^3*Overview!$F$42*(1+Overview!$F$38*H2454)+I2454*Overview!$F$39/Overview!$F$40</f>
        <v>6.8683660355834428</v>
      </c>
    </row>
    <row r="2455" spans="1:25">
      <c r="A2455" s="34">
        <v>2452</v>
      </c>
      <c r="B2455">
        <v>1</v>
      </c>
      <c r="C2455">
        <v>24</v>
      </c>
      <c r="D2455" s="149">
        <f t="shared" si="230"/>
        <v>178.09744310451387</v>
      </c>
      <c r="E2455" s="125">
        <f>B2455/(B2455+Overview!$F$22)</f>
        <v>0.58823529411764708</v>
      </c>
      <c r="F2455" s="118">
        <f>EXP(Overview!$F$21/Overview!$F$5-Overview!$F$21/('='!C2455+273.15))</f>
        <v>1.2060497570954571</v>
      </c>
      <c r="G2455" s="77">
        <f t="shared" si="231"/>
        <v>3.7402552371781361</v>
      </c>
      <c r="H2455" s="115">
        <f t="shared" si="232"/>
        <v>0.58823529411764708</v>
      </c>
      <c r="I2455" s="80">
        <f>IF((A2455-Overview!$F$43)/365=ROUND((A2455-Overview!$F$43)/365,0),I2454*0.05,I2454+U2454)</f>
        <v>21910.919951627468</v>
      </c>
      <c r="J2455" s="70">
        <f>IF(D2455&lt;Overview!$F$16,1,'='!G2455/Overview!$F$26)</f>
        <v>161.91581113325265</v>
      </c>
      <c r="K2455" s="71">
        <f>IF(D2455&lt;Overview!$F$17,'='!G2455/Overview!$F$26,Overview!$F$33)</f>
        <v>9.1428571428571423</v>
      </c>
      <c r="L2455" s="72">
        <f t="shared" si="233"/>
        <v>9.1428571428571423</v>
      </c>
      <c r="M2455" s="81">
        <f>MIN(1,Overview!$F$44*F2455*(G2455-Overview!$F$25)^2+0.2)</f>
        <v>1</v>
      </c>
      <c r="N2455" s="48">
        <f>L2455*F2455*Overview!$F$8</f>
        <v>0.12482270400293095</v>
      </c>
      <c r="O2455" s="48">
        <f>F2455*Overview!$F$6</f>
        <v>2.3686817229354781E-3</v>
      </c>
      <c r="P2455" s="122">
        <f>N2455*(H2455/G2455-(1+Overview!$F$35/'='!G2455)/(Overview!$F$37*Overview!$F$33))/('='!H2455+Overview!$F$36)</f>
        <v>6.3953691654836461E-5</v>
      </c>
      <c r="Q2455" s="128">
        <f>(N2455/G2455-P2455)*H2455*Overview!$F$29*'='!G2455^3</f>
        <v>928.13739892984302</v>
      </c>
      <c r="R2455" s="57">
        <f t="shared" si="228"/>
        <v>0</v>
      </c>
      <c r="S2455" s="58">
        <f t="shared" si="229"/>
        <v>7.973437671629258E-5</v>
      </c>
      <c r="T2455" s="58">
        <f>IF(D2455&lt;Overview!$F$18,(1-Overview!$F$9)*'='!Q2455-'='!D2455*'='!O2455,0)</f>
        <v>0</v>
      </c>
      <c r="U2455" s="54">
        <f>IF(D2455&gt;=Overview!$F$18,(1-Overview!$F$9)*'='!Q2455-Overview!$F$18*'='!O2455,0)</f>
        <v>78.657812855690807</v>
      </c>
      <c r="V2455" s="2"/>
      <c r="W2455" s="112">
        <f>G2455/Overview!$F$19</f>
        <v>5.5223021366870455</v>
      </c>
      <c r="X2455" s="60">
        <f>G2455^3*(1+H2455*Overview!$F$38)</f>
        <v>65.778157394438807</v>
      </c>
      <c r="Y2455" s="61">
        <f>G2455^3*Overview!$F$42*(1+Overview!$F$38*H2455)+I2455*Overview!$F$39/Overview!$F$40</f>
        <v>6.8721632324883952</v>
      </c>
    </row>
    <row r="2456" spans="1:25">
      <c r="A2456" s="34">
        <v>2453</v>
      </c>
      <c r="B2456">
        <v>1</v>
      </c>
      <c r="C2456">
        <v>24</v>
      </c>
      <c r="D2456" s="149">
        <f t="shared" si="230"/>
        <v>178.09744310451387</v>
      </c>
      <c r="E2456" s="125">
        <f>B2456/(B2456+Overview!$F$22)</f>
        <v>0.58823529411764708</v>
      </c>
      <c r="F2456" s="118">
        <f>EXP(Overview!$F$21/Overview!$F$5-Overview!$F$21/('='!C2456+273.15))</f>
        <v>1.2060497570954571</v>
      </c>
      <c r="G2456" s="77">
        <f t="shared" si="231"/>
        <v>3.7403349715548524</v>
      </c>
      <c r="H2456" s="115">
        <f t="shared" si="232"/>
        <v>0.58823529411764708</v>
      </c>
      <c r="I2456" s="80">
        <f>IF((A2456-Overview!$F$43)/365=ROUND((A2456-Overview!$F$43)/365,0),I2455*0.05,I2455+U2455)</f>
        <v>21989.577764483158</v>
      </c>
      <c r="J2456" s="70">
        <f>IF(D2456&lt;Overview!$F$16,1,'='!G2456/Overview!$F$26)</f>
        <v>161.9192628378724</v>
      </c>
      <c r="K2456" s="71">
        <f>IF(D2456&lt;Overview!$F$17,'='!G2456/Overview!$F$26,Overview!$F$33)</f>
        <v>9.1428571428571423</v>
      </c>
      <c r="L2456" s="72">
        <f t="shared" si="233"/>
        <v>9.1428571428571423</v>
      </c>
      <c r="M2456" s="81">
        <f>MIN(1,Overview!$F$44*F2456*(G2456-Overview!$F$25)^2+0.2)</f>
        <v>1</v>
      </c>
      <c r="N2456" s="48">
        <f>L2456*F2456*Overview!$F$8</f>
        <v>0.12482270400293095</v>
      </c>
      <c r="O2456" s="48">
        <f>F2456*Overview!$F$6</f>
        <v>2.3686817229354781E-3</v>
      </c>
      <c r="P2456" s="122">
        <f>N2456*(H2456/G2456-(1+Overview!$F$35/'='!G2456)/(Overview!$F$37*Overview!$F$33))/('='!H2456+Overview!$F$36)</f>
        <v>6.3831490056985124E-5</v>
      </c>
      <c r="Q2456" s="128">
        <f>(N2456/G2456-P2456)*H2456*Overview!$F$29*'='!G2456^3</f>
        <v>928.18033855366082</v>
      </c>
      <c r="R2456" s="57">
        <f t="shared" si="228"/>
        <v>0</v>
      </c>
      <c r="S2456" s="58">
        <f t="shared" si="229"/>
        <v>7.9583718182199095E-5</v>
      </c>
      <c r="T2456" s="58">
        <f>IF(D2456&lt;Overview!$F$18,(1-Overview!$F$9)*'='!Q2456-'='!D2456*'='!O2456,0)</f>
        <v>0</v>
      </c>
      <c r="U2456" s="54">
        <f>IF(D2456&gt;=Overview!$F$18,(1-Overview!$F$9)*'='!Q2456-Overview!$F$18*'='!O2456,0)</f>
        <v>78.661471311640085</v>
      </c>
      <c r="V2456" s="2"/>
      <c r="W2456" s="112">
        <f>G2456/Overview!$F$19</f>
        <v>5.5224198605564041</v>
      </c>
      <c r="X2456" s="60">
        <f>G2456^3*(1+H2456*Overview!$F$38)</f>
        <v>65.782364240114262</v>
      </c>
      <c r="Y2456" s="61">
        <f>G2456^3*Overview!$F$42*(1+Overview!$F$38*H2456)+I2456*Overview!$F$39/Overview!$F$40</f>
        <v>6.875959888103278</v>
      </c>
    </row>
    <row r="2457" spans="1:25">
      <c r="A2457" s="34">
        <v>2454</v>
      </c>
      <c r="B2457">
        <v>1</v>
      </c>
      <c r="C2457">
        <v>24</v>
      </c>
      <c r="D2457" s="149">
        <f t="shared" si="230"/>
        <v>178.09744310451387</v>
      </c>
      <c r="E2457" s="125">
        <f>B2457/(B2457+Overview!$F$22)</f>
        <v>0.58823529411764708</v>
      </c>
      <c r="F2457" s="118">
        <f>EXP(Overview!$F$21/Overview!$F$5-Overview!$F$21/('='!C2457+273.15))</f>
        <v>1.2060497570954571</v>
      </c>
      <c r="G2457" s="77">
        <f t="shared" si="231"/>
        <v>3.7404145552730346</v>
      </c>
      <c r="H2457" s="115">
        <f t="shared" si="232"/>
        <v>0.58823529411764708</v>
      </c>
      <c r="I2457" s="80">
        <f>IF((A2457-Overview!$F$43)/365=ROUND((A2457-Overview!$F$43)/365,0),I2456*0.05,I2456+U2456)</f>
        <v>22068.239235794797</v>
      </c>
      <c r="J2457" s="70">
        <f>IF(D2457&lt;Overview!$F$16,1,'='!G2457/Overview!$F$26)</f>
        <v>161.9227080204777</v>
      </c>
      <c r="K2457" s="71">
        <f>IF(D2457&lt;Overview!$F$17,'='!G2457/Overview!$F$26,Overview!$F$33)</f>
        <v>9.1428571428571423</v>
      </c>
      <c r="L2457" s="72">
        <f t="shared" si="233"/>
        <v>9.1428571428571423</v>
      </c>
      <c r="M2457" s="81">
        <f>MIN(1,Overview!$F$44*F2457*(G2457-Overview!$F$25)^2+0.2)</f>
        <v>1</v>
      </c>
      <c r="N2457" s="48">
        <f>L2457*F2457*Overview!$F$8</f>
        <v>0.12482270400293095</v>
      </c>
      <c r="O2457" s="48">
        <f>F2457*Overview!$F$6</f>
        <v>2.3686817229354781E-3</v>
      </c>
      <c r="P2457" s="122">
        <f>N2457*(H2457/G2457-(1+Overview!$F$35/'='!G2457)/(Overview!$F$37*Overview!$F$33))/('='!H2457+Overview!$F$36)</f>
        <v>6.3709524554893455E-5</v>
      </c>
      <c r="Q2457" s="128">
        <f>(N2457/G2457-P2457)*H2457*Overview!$F$29*'='!G2457^3</f>
        <v>928.22319817034906</v>
      </c>
      <c r="R2457" s="57">
        <f t="shared" si="228"/>
        <v>0</v>
      </c>
      <c r="S2457" s="58">
        <f t="shared" si="229"/>
        <v>7.9433344318216093E-5</v>
      </c>
      <c r="T2457" s="58">
        <f>IF(D2457&lt;Overview!$F$18,(1-Overview!$F$9)*'='!Q2457-'='!D2457*'='!O2457,0)</f>
        <v>0</v>
      </c>
      <c r="U2457" s="54">
        <f>IF(D2457&gt;=Overview!$F$18,(1-Overview!$F$9)*'='!Q2457-Overview!$F$18*'='!O2457,0)</f>
        <v>78.665122950981925</v>
      </c>
      <c r="V2457" s="2"/>
      <c r="W2457" s="112">
        <f>G2457/Overview!$F$19</f>
        <v>5.5225373619858766</v>
      </c>
      <c r="X2457" s="60">
        <f>G2457^3*(1+H2457*Overview!$F$38)</f>
        <v>65.786563315786324</v>
      </c>
      <c r="Y2457" s="61">
        <f>G2457^3*Overview!$F$42*(1+Overview!$F$38*H2457)+I2457*Overview!$F$39/Overview!$F$40</f>
        <v>6.8797560033943972</v>
      </c>
    </row>
    <row r="2458" spans="1:25">
      <c r="A2458" s="34">
        <v>2455</v>
      </c>
      <c r="B2458">
        <v>1</v>
      </c>
      <c r="C2458">
        <v>24</v>
      </c>
      <c r="D2458" s="149">
        <f t="shared" si="230"/>
        <v>178.09744310451387</v>
      </c>
      <c r="E2458" s="125">
        <f>B2458/(B2458+Overview!$F$22)</f>
        <v>0.58823529411764708</v>
      </c>
      <c r="F2458" s="118">
        <f>EXP(Overview!$F$21/Overview!$F$5-Overview!$F$21/('='!C2458+273.15))</f>
        <v>1.2060497570954571</v>
      </c>
      <c r="G2458" s="77">
        <f t="shared" si="231"/>
        <v>3.7404939886173527</v>
      </c>
      <c r="H2458" s="115">
        <f t="shared" si="232"/>
        <v>0.58823529411764708</v>
      </c>
      <c r="I2458" s="80">
        <f>IF((A2458-Overview!$F$43)/365=ROUND((A2458-Overview!$F$43)/365,0),I2457*0.05,I2457+U2457)</f>
        <v>22146.904358745778</v>
      </c>
      <c r="J2458" s="70">
        <f>IF(D2458&lt;Overview!$F$16,1,'='!G2458/Overview!$F$26)</f>
        <v>161.9261466933919</v>
      </c>
      <c r="K2458" s="71">
        <f>IF(D2458&lt;Overview!$F$17,'='!G2458/Overview!$F$26,Overview!$F$33)</f>
        <v>9.1428571428571423</v>
      </c>
      <c r="L2458" s="72">
        <f t="shared" si="233"/>
        <v>9.1428571428571423</v>
      </c>
      <c r="M2458" s="81">
        <f>MIN(1,Overview!$F$44*F2458*(G2458-Overview!$F$25)^2+0.2)</f>
        <v>1</v>
      </c>
      <c r="N2458" s="48">
        <f>L2458*F2458*Overview!$F$8</f>
        <v>0.12482270400293095</v>
      </c>
      <c r="O2458" s="48">
        <f>F2458*Overview!$F$6</f>
        <v>2.3686817229354781E-3</v>
      </c>
      <c r="P2458" s="122">
        <f>N2458*(H2458/G2458-(1+Overview!$F$35/'='!G2458)/(Overview!$F$37*Overview!$F$33))/('='!H2458+Overview!$F$36)</f>
        <v>6.3587794682513912E-5</v>
      </c>
      <c r="Q2458" s="128">
        <f>(N2458/G2458-P2458)*H2458*Overview!$F$29*'='!G2458^3</f>
        <v>928.26597792683367</v>
      </c>
      <c r="R2458" s="57">
        <f t="shared" si="228"/>
        <v>0</v>
      </c>
      <c r="S2458" s="58">
        <f t="shared" si="229"/>
        <v>7.9283254586459247E-5</v>
      </c>
      <c r="T2458" s="58">
        <f>IF(D2458&lt;Overview!$F$18,(1-Overview!$F$9)*'='!Q2458-'='!D2458*'='!O2458,0)</f>
        <v>0</v>
      </c>
      <c r="U2458" s="54">
        <f>IF(D2458&gt;=Overview!$F$18,(1-Overview!$F$9)*'='!Q2458-Overview!$F$18*'='!O2458,0)</f>
        <v>78.668767786234412</v>
      </c>
      <c r="V2458" s="2"/>
      <c r="W2458" s="112">
        <f>G2458/Overview!$F$19</f>
        <v>5.5226546413957669</v>
      </c>
      <c r="X2458" s="60">
        <f>G2458^3*(1+H2458*Overview!$F$38)</f>
        <v>65.790754635464992</v>
      </c>
      <c r="Y2458" s="61">
        <f>G2458^3*Overview!$F$42*(1+Overview!$F$38*H2458)+I2458*Overview!$F$39/Overview!$F$40</f>
        <v>6.883551579326439</v>
      </c>
    </row>
    <row r="2459" spans="1:25">
      <c r="A2459" s="34">
        <v>2456</v>
      </c>
      <c r="B2459">
        <v>1</v>
      </c>
      <c r="C2459">
        <v>24</v>
      </c>
      <c r="D2459" s="149">
        <f t="shared" si="230"/>
        <v>178.09744310451387</v>
      </c>
      <c r="E2459" s="125">
        <f>B2459/(B2459+Overview!$F$22)</f>
        <v>0.58823529411764708</v>
      </c>
      <c r="F2459" s="118">
        <f>EXP(Overview!$F$21/Overview!$F$5-Overview!$F$21/('='!C2459+273.15))</f>
        <v>1.2060497570954571</v>
      </c>
      <c r="G2459" s="77">
        <f t="shared" si="231"/>
        <v>3.7405732718719391</v>
      </c>
      <c r="H2459" s="115">
        <f t="shared" si="232"/>
        <v>0.58823529411764708</v>
      </c>
      <c r="I2459" s="80">
        <f>IF((A2459-Overview!$F$43)/365=ROUND((A2459-Overview!$F$43)/365,0),I2458*0.05,I2458+U2458)</f>
        <v>22225.573126532014</v>
      </c>
      <c r="J2459" s="70">
        <f>IF(D2459&lt;Overview!$F$16,1,'='!G2459/Overview!$F$26)</f>
        <v>161.92957886891512</v>
      </c>
      <c r="K2459" s="71">
        <f>IF(D2459&lt;Overview!$F$17,'='!G2459/Overview!$F$26,Overview!$F$33)</f>
        <v>9.1428571428571423</v>
      </c>
      <c r="L2459" s="72">
        <f t="shared" si="233"/>
        <v>9.1428571428571423</v>
      </c>
      <c r="M2459" s="81">
        <f>MIN(1,Overview!$F$44*F2459*(G2459-Overview!$F$25)^2+0.2)</f>
        <v>1</v>
      </c>
      <c r="N2459" s="48">
        <f>L2459*F2459*Overview!$F$8</f>
        <v>0.12482270400293095</v>
      </c>
      <c r="O2459" s="48">
        <f>F2459*Overview!$F$6</f>
        <v>2.3686817229354781E-3</v>
      </c>
      <c r="P2459" s="122">
        <f>N2459*(H2459/G2459-(1+Overview!$F$35/'='!G2459)/(Overview!$F$37*Overview!$F$33))/('='!H2459+Overview!$F$36)</f>
        <v>6.3466299974754975E-5</v>
      </c>
      <c r="Q2459" s="128">
        <f>(N2459/G2459-P2459)*H2459*Overview!$F$29*'='!G2459^3</f>
        <v>928.30867796977941</v>
      </c>
      <c r="R2459" s="57">
        <f t="shared" si="228"/>
        <v>0</v>
      </c>
      <c r="S2459" s="58">
        <f t="shared" si="229"/>
        <v>7.9133448450058395E-5</v>
      </c>
      <c r="T2459" s="58">
        <f>IF(D2459&lt;Overview!$F$18,(1-Overview!$F$9)*'='!Q2459-'='!D2459*'='!O2459,0)</f>
        <v>0</v>
      </c>
      <c r="U2459" s="54">
        <f>IF(D2459&gt;=Overview!$F$18,(1-Overview!$F$9)*'='!Q2459-Overview!$F$18*'='!O2459,0)</f>
        <v>78.672405829893378</v>
      </c>
      <c r="V2459" s="2"/>
      <c r="W2459" s="112">
        <f>G2459/Overview!$F$19</f>
        <v>5.5227716992055793</v>
      </c>
      <c r="X2459" s="60">
        <f>G2459^3*(1+H2459*Overview!$F$38)</f>
        <v>65.794938213136348</v>
      </c>
      <c r="Y2459" s="61">
        <f>G2459^3*Overview!$F$42*(1+Overview!$F$38*H2459)+I2459*Overview!$F$39/Overview!$F$40</f>
        <v>6.8873466168624802</v>
      </c>
    </row>
    <row r="2460" spans="1:25">
      <c r="A2460" s="34">
        <v>2457</v>
      </c>
      <c r="B2460">
        <v>1</v>
      </c>
      <c r="C2460">
        <v>24</v>
      </c>
      <c r="D2460" s="149">
        <f t="shared" si="230"/>
        <v>178.09744310451387</v>
      </c>
      <c r="E2460" s="125">
        <f>B2460/(B2460+Overview!$F$22)</f>
        <v>0.58823529411764708</v>
      </c>
      <c r="F2460" s="118">
        <f>EXP(Overview!$F$21/Overview!$F$5-Overview!$F$21/('='!C2460+273.15))</f>
        <v>1.2060497570954571</v>
      </c>
      <c r="G2460" s="77">
        <f t="shared" si="231"/>
        <v>3.7406524053203891</v>
      </c>
      <c r="H2460" s="115">
        <f t="shared" si="232"/>
        <v>0.58823529411764708</v>
      </c>
      <c r="I2460" s="80">
        <f>IF((A2460-Overview!$F$43)/365=ROUND((A2460-Overview!$F$43)/365,0),I2459*0.05,I2459+U2459)</f>
        <v>22304.245532361907</v>
      </c>
      <c r="J2460" s="70">
        <f>IF(D2460&lt;Overview!$F$16,1,'='!G2460/Overview!$F$26)</f>
        <v>161.93300455932422</v>
      </c>
      <c r="K2460" s="71">
        <f>IF(D2460&lt;Overview!$F$17,'='!G2460/Overview!$F$26,Overview!$F$33)</f>
        <v>9.1428571428571423</v>
      </c>
      <c r="L2460" s="72">
        <f t="shared" si="233"/>
        <v>9.1428571428571423</v>
      </c>
      <c r="M2460" s="81">
        <f>MIN(1,Overview!$F$44*F2460*(G2460-Overview!$F$25)^2+0.2)</f>
        <v>1</v>
      </c>
      <c r="N2460" s="48">
        <f>L2460*F2460*Overview!$F$8</f>
        <v>0.12482270400293095</v>
      </c>
      <c r="O2460" s="48">
        <f>F2460*Overview!$F$6</f>
        <v>2.3686817229354781E-3</v>
      </c>
      <c r="P2460" s="122">
        <f>N2460*(H2460/G2460-(1+Overview!$F$35/'='!G2460)/(Overview!$F$37*Overview!$F$33))/('='!H2460+Overview!$F$36)</f>
        <v>6.3345039967482189E-5</v>
      </c>
      <c r="Q2460" s="128">
        <f>(N2460/G2460-P2460)*H2460*Overview!$F$29*'='!G2460^3</f>
        <v>928.35129844558901</v>
      </c>
      <c r="R2460" s="57">
        <f t="shared" si="228"/>
        <v>0</v>
      </c>
      <c r="S2460" s="58">
        <f t="shared" si="229"/>
        <v>7.8983925373159473E-5</v>
      </c>
      <c r="T2460" s="58">
        <f>IF(D2460&lt;Overview!$F$18,(1-Overview!$F$9)*'='!Q2460-'='!D2460*'='!O2460,0)</f>
        <v>0</v>
      </c>
      <c r="U2460" s="54">
        <f>IF(D2460&gt;=Overview!$F$18,(1-Overview!$F$9)*'='!Q2460-Overview!$F$18*'='!O2460,0)</f>
        <v>78.67603709443236</v>
      </c>
      <c r="V2460" s="2"/>
      <c r="W2460" s="112">
        <f>G2460/Overview!$F$19</f>
        <v>5.5228885358340305</v>
      </c>
      <c r="X2460" s="60">
        <f>G2460^3*(1+H2460*Overview!$F$38)</f>
        <v>65.79911406276247</v>
      </c>
      <c r="Y2460" s="61">
        <f>G2460^3*Overview!$F$42*(1+Overview!$F$38*H2460)+I2460*Overview!$F$39/Overview!$F$40</f>
        <v>6.8911411169639845</v>
      </c>
    </row>
    <row r="2461" spans="1:25">
      <c r="A2461" s="34">
        <v>2458</v>
      </c>
      <c r="B2461">
        <v>1</v>
      </c>
      <c r="C2461">
        <v>24</v>
      </c>
      <c r="D2461" s="149">
        <f t="shared" si="230"/>
        <v>178.09744310451387</v>
      </c>
      <c r="E2461" s="125">
        <f>B2461/(B2461+Overview!$F$22)</f>
        <v>0.58823529411764708</v>
      </c>
      <c r="F2461" s="118">
        <f>EXP(Overview!$F$21/Overview!$F$5-Overview!$F$21/('='!C2461+273.15))</f>
        <v>1.2060497570954571</v>
      </c>
      <c r="G2461" s="77">
        <f t="shared" si="231"/>
        <v>3.7407313892457621</v>
      </c>
      <c r="H2461" s="115">
        <f t="shared" si="232"/>
        <v>0.58823529411764708</v>
      </c>
      <c r="I2461" s="80">
        <f>IF((A2461-Overview!$F$43)/365=ROUND((A2461-Overview!$F$43)/365,0),I2460*0.05,I2460+U2460)</f>
        <v>22382.921569456339</v>
      </c>
      <c r="J2461" s="70">
        <f>IF(D2461&lt;Overview!$F$16,1,'='!G2461/Overview!$F$26)</f>
        <v>161.93642377687283</v>
      </c>
      <c r="K2461" s="71">
        <f>IF(D2461&lt;Overview!$F$17,'='!G2461/Overview!$F$26,Overview!$F$33)</f>
        <v>9.1428571428571423</v>
      </c>
      <c r="L2461" s="72">
        <f t="shared" si="233"/>
        <v>9.1428571428571423</v>
      </c>
      <c r="M2461" s="81">
        <f>MIN(1,Overview!$F$44*F2461*(G2461-Overview!$F$25)^2+0.2)</f>
        <v>1</v>
      </c>
      <c r="N2461" s="48">
        <f>L2461*F2461*Overview!$F$8</f>
        <v>0.12482270400293095</v>
      </c>
      <c r="O2461" s="48">
        <f>F2461*Overview!$F$6</f>
        <v>2.3686817229354781E-3</v>
      </c>
      <c r="P2461" s="122">
        <f>N2461*(H2461/G2461-(1+Overview!$F$35/'='!G2461)/(Overview!$F$37*Overview!$F$33))/('='!H2461+Overview!$F$36)</f>
        <v>6.3224014197513096E-5</v>
      </c>
      <c r="Q2461" s="128">
        <f>(N2461/G2461-P2461)*H2461*Overview!$F$29*'='!G2461^3</f>
        <v>928.39383950040531</v>
      </c>
      <c r="R2461" s="57">
        <f t="shared" si="228"/>
        <v>0</v>
      </c>
      <c r="S2461" s="58">
        <f t="shared" si="229"/>
        <v>7.8834684820918991E-5</v>
      </c>
      <c r="T2461" s="58">
        <f>IF(D2461&lt;Overview!$F$18,(1-Overview!$F$9)*'='!Q2461-'='!D2461*'='!O2461,0)</f>
        <v>0</v>
      </c>
      <c r="U2461" s="54">
        <f>IF(D2461&gt;=Overview!$F$18,(1-Overview!$F$9)*'='!Q2461-Overview!$F$18*'='!O2461,0)</f>
        <v>78.679661592302708</v>
      </c>
      <c r="V2461" s="2"/>
      <c r="W2461" s="112">
        <f>G2461/Overview!$F$19</f>
        <v>5.523005151699043</v>
      </c>
      <c r="X2461" s="60">
        <f>G2461^3*(1+H2461*Overview!$F$38)</f>
        <v>65.803282198281579</v>
      </c>
      <c r="Y2461" s="61">
        <f>G2461^3*Overview!$F$42*(1+Overview!$F$38*H2461)+I2461*Overview!$F$39/Overview!$F$40</f>
        <v>6.8949350805908081</v>
      </c>
    </row>
    <row r="2462" spans="1:25">
      <c r="A2462" s="34">
        <v>2459</v>
      </c>
      <c r="B2462">
        <v>1</v>
      </c>
      <c r="C2462">
        <v>24</v>
      </c>
      <c r="D2462" s="149">
        <f t="shared" si="230"/>
        <v>178.09744310451387</v>
      </c>
      <c r="E2462" s="125">
        <f>B2462/(B2462+Overview!$F$22)</f>
        <v>0.58823529411764708</v>
      </c>
      <c r="F2462" s="118">
        <f>EXP(Overview!$F$21/Overview!$F$5-Overview!$F$21/('='!C2462+273.15))</f>
        <v>1.2060497570954571</v>
      </c>
      <c r="G2462" s="77">
        <f t="shared" si="231"/>
        <v>3.7408102239305832</v>
      </c>
      <c r="H2462" s="115">
        <f t="shared" si="232"/>
        <v>0.58823529411764708</v>
      </c>
      <c r="I2462" s="80">
        <f>IF((A2462-Overview!$F$43)/365=ROUND((A2462-Overview!$F$43)/365,0),I2461*0.05,I2461+U2461)</f>
        <v>22461.60123104864</v>
      </c>
      <c r="J2462" s="70">
        <f>IF(D2462&lt;Overview!$F$16,1,'='!G2462/Overview!$F$26)</f>
        <v>161.93983653379149</v>
      </c>
      <c r="K2462" s="71">
        <f>IF(D2462&lt;Overview!$F$17,'='!G2462/Overview!$F$26,Overview!$F$33)</f>
        <v>9.1428571428571423</v>
      </c>
      <c r="L2462" s="72">
        <f t="shared" si="233"/>
        <v>9.1428571428571423</v>
      </c>
      <c r="M2462" s="81">
        <f>MIN(1,Overview!$F$44*F2462*(G2462-Overview!$F$25)^2+0.2)</f>
        <v>1</v>
      </c>
      <c r="N2462" s="48">
        <f>L2462*F2462*Overview!$F$8</f>
        <v>0.12482270400293095</v>
      </c>
      <c r="O2462" s="48">
        <f>F2462*Overview!$F$6</f>
        <v>2.3686817229354781E-3</v>
      </c>
      <c r="P2462" s="122">
        <f>N2462*(H2462/G2462-(1+Overview!$F$35/'='!G2462)/(Overview!$F$37*Overview!$F$33))/('='!H2462+Overview!$F$36)</f>
        <v>6.3103222202617196E-5</v>
      </c>
      <c r="Q2462" s="128">
        <f>(N2462/G2462-P2462)*H2462*Overview!$F$29*'='!G2462^3</f>
        <v>928.43630128011011</v>
      </c>
      <c r="R2462" s="57">
        <f t="shared" si="228"/>
        <v>0</v>
      </c>
      <c r="S2462" s="58">
        <f t="shared" si="229"/>
        <v>7.8685726259504585E-5</v>
      </c>
      <c r="T2462" s="58">
        <f>IF(D2462&lt;Overview!$F$18,(1-Overview!$F$9)*'='!Q2462-'='!D2462*'='!O2462,0)</f>
        <v>0</v>
      </c>
      <c r="U2462" s="54">
        <f>IF(D2462&gt;=Overview!$F$18,(1-Overview!$F$9)*'='!Q2462-Overview!$F$18*'='!O2462,0)</f>
        <v>78.683279335933562</v>
      </c>
      <c r="V2462" s="2"/>
      <c r="W2462" s="112">
        <f>G2462/Overview!$F$19</f>
        <v>5.5231215472177517</v>
      </c>
      <c r="X2462" s="60">
        <f>G2462^3*(1+H2462*Overview!$F$38)</f>
        <v>65.807442633608105</v>
      </c>
      <c r="Y2462" s="61">
        <f>G2462^3*Overview!$F$42*(1+Overview!$F$38*H2462)+I2462*Overview!$F$39/Overview!$F$40</f>
        <v>6.8987285087012058</v>
      </c>
    </row>
    <row r="2463" spans="1:25">
      <c r="A2463" s="34">
        <v>2460</v>
      </c>
      <c r="B2463">
        <v>1</v>
      </c>
      <c r="C2463">
        <v>24</v>
      </c>
      <c r="D2463" s="149">
        <f t="shared" si="230"/>
        <v>178.09744310451387</v>
      </c>
      <c r="E2463" s="125">
        <f>B2463/(B2463+Overview!$F$22)</f>
        <v>0.58823529411764708</v>
      </c>
      <c r="F2463" s="118">
        <f>EXP(Overview!$F$21/Overview!$F$5-Overview!$F$21/('='!C2463+273.15))</f>
        <v>1.2060497570954571</v>
      </c>
      <c r="G2463" s="77">
        <f t="shared" si="231"/>
        <v>3.7408889096568427</v>
      </c>
      <c r="H2463" s="115">
        <f t="shared" si="232"/>
        <v>0.58823529411764708</v>
      </c>
      <c r="I2463" s="80">
        <f>IF((A2463-Overview!$F$43)/365=ROUND((A2463-Overview!$F$43)/365,0),I2462*0.05,I2462+U2462)</f>
        <v>22540.284510384576</v>
      </c>
      <c r="J2463" s="70">
        <f>IF(D2463&lt;Overview!$F$16,1,'='!G2463/Overview!$F$26)</f>
        <v>161.94324284228756</v>
      </c>
      <c r="K2463" s="71">
        <f>IF(D2463&lt;Overview!$F$17,'='!G2463/Overview!$F$26,Overview!$F$33)</f>
        <v>9.1428571428571423</v>
      </c>
      <c r="L2463" s="72">
        <f t="shared" si="233"/>
        <v>9.1428571428571423</v>
      </c>
      <c r="M2463" s="81">
        <f>MIN(1,Overview!$F$44*F2463*(G2463-Overview!$F$25)^2+0.2)</f>
        <v>1</v>
      </c>
      <c r="N2463" s="48">
        <f>L2463*F2463*Overview!$F$8</f>
        <v>0.12482270400293095</v>
      </c>
      <c r="O2463" s="48">
        <f>F2463*Overview!$F$6</f>
        <v>2.3686817229354781E-3</v>
      </c>
      <c r="P2463" s="122">
        <f>N2463*(H2463/G2463-(1+Overview!$F$35/'='!G2463)/(Overview!$F$37*Overview!$F$33))/('='!H2463+Overview!$F$36)</f>
        <v>6.2982663521514982E-5</v>
      </c>
      <c r="Q2463" s="128">
        <f>(N2463/G2463-P2463)*H2463*Overview!$F$29*'='!G2463^3</f>
        <v>928.47868393032684</v>
      </c>
      <c r="R2463" s="57">
        <f t="shared" si="228"/>
        <v>0</v>
      </c>
      <c r="S2463" s="58">
        <f t="shared" si="229"/>
        <v>7.8537049156094665E-5</v>
      </c>
      <c r="T2463" s="58">
        <f>IF(D2463&lt;Overview!$F$18,(1-Overview!$F$9)*'='!Q2463-'='!D2463*'='!O2463,0)</f>
        <v>0</v>
      </c>
      <c r="U2463" s="54">
        <f>IF(D2463&gt;=Overview!$F$18,(1-Overview!$F$9)*'='!Q2463-Overview!$F$18*'='!O2463,0)</f>
        <v>78.686890337732024</v>
      </c>
      <c r="V2463" s="2"/>
      <c r="W2463" s="112">
        <f>G2463/Overview!$F$19</f>
        <v>5.5232377228064999</v>
      </c>
      <c r="X2463" s="60">
        <f>G2463^3*(1+H2463*Overview!$F$38)</f>
        <v>65.811595382632589</v>
      </c>
      <c r="Y2463" s="61">
        <f>G2463^3*Overview!$F$42*(1+Overview!$F$38*H2463)+I2463*Overview!$F$39/Overview!$F$40</f>
        <v>6.9025214022518266</v>
      </c>
    </row>
    <row r="2464" spans="1:25">
      <c r="A2464" s="34">
        <v>2461</v>
      </c>
      <c r="B2464">
        <v>1</v>
      </c>
      <c r="C2464">
        <v>24</v>
      </c>
      <c r="D2464" s="149">
        <f t="shared" si="230"/>
        <v>178.09744310451387</v>
      </c>
      <c r="E2464" s="125">
        <f>B2464/(B2464+Overview!$F$22)</f>
        <v>0.58823529411764708</v>
      </c>
      <c r="F2464" s="118">
        <f>EXP(Overview!$F$21/Overview!$F$5-Overview!$F$21/('='!C2464+273.15))</f>
        <v>1.2060497570954571</v>
      </c>
      <c r="G2464" s="77">
        <f t="shared" si="231"/>
        <v>3.7409674467059988</v>
      </c>
      <c r="H2464" s="115">
        <f t="shared" si="232"/>
        <v>0.58823529411764708</v>
      </c>
      <c r="I2464" s="80">
        <f>IF((A2464-Overview!$F$43)/365=ROUND((A2464-Overview!$F$43)/365,0),I2463*0.05,I2463+U2463)</f>
        <v>22618.971400722308</v>
      </c>
      <c r="J2464" s="70">
        <f>IF(D2464&lt;Overview!$F$16,1,'='!G2464/Overview!$F$26)</f>
        <v>161.94664271454542</v>
      </c>
      <c r="K2464" s="71">
        <f>IF(D2464&lt;Overview!$F$17,'='!G2464/Overview!$F$26,Overview!$F$33)</f>
        <v>9.1428571428571423</v>
      </c>
      <c r="L2464" s="72">
        <f t="shared" si="233"/>
        <v>9.1428571428571423</v>
      </c>
      <c r="M2464" s="81">
        <f>MIN(1,Overview!$F$44*F2464*(G2464-Overview!$F$25)^2+0.2)</f>
        <v>1</v>
      </c>
      <c r="N2464" s="48">
        <f>L2464*F2464*Overview!$F$8</f>
        <v>0.12482270400293095</v>
      </c>
      <c r="O2464" s="48">
        <f>F2464*Overview!$F$6</f>
        <v>2.3686817229354781E-3</v>
      </c>
      <c r="P2464" s="122">
        <f>N2464*(H2464/G2464-(1+Overview!$F$35/'='!G2464)/(Overview!$F$37*Overview!$F$33))/('='!H2464+Overview!$F$36)</f>
        <v>6.2862337693871858E-5</v>
      </c>
      <c r="Q2464" s="128">
        <f>(N2464/G2464-P2464)*H2464*Overview!$F$29*'='!G2464^3</f>
        <v>928.52098759641729</v>
      </c>
      <c r="R2464" s="57">
        <f t="shared" si="228"/>
        <v>0</v>
      </c>
      <c r="S2464" s="58">
        <f t="shared" si="229"/>
        <v>7.8388652978871355E-5</v>
      </c>
      <c r="T2464" s="58">
        <f>IF(D2464&lt;Overview!$F$18,(1-Overview!$F$9)*'='!Q2464-'='!D2464*'='!O2464,0)</f>
        <v>0</v>
      </c>
      <c r="U2464" s="54">
        <f>IF(D2464&gt;=Overview!$F$18,(1-Overview!$F$9)*'='!Q2464-Overview!$F$18*'='!O2464,0)</f>
        <v>78.690494610082936</v>
      </c>
      <c r="V2464" s="2"/>
      <c r="W2464" s="112">
        <f>G2464/Overview!$F$19</f>
        <v>5.5233536788808486</v>
      </c>
      <c r="X2464" s="60">
        <f>G2464^3*(1+H2464*Overview!$F$38)</f>
        <v>65.815740459221828</v>
      </c>
      <c r="Y2464" s="61">
        <f>G2464^3*Overview!$F$42*(1+Overview!$F$38*H2464)+I2464*Overview!$F$39/Overview!$F$40</f>
        <v>6.9063137621977146</v>
      </c>
    </row>
    <row r="2465" spans="1:25">
      <c r="A2465" s="34">
        <v>2462</v>
      </c>
      <c r="B2465">
        <v>1</v>
      </c>
      <c r="C2465">
        <v>24</v>
      </c>
      <c r="D2465" s="149">
        <f t="shared" si="230"/>
        <v>178.09744310451387</v>
      </c>
      <c r="E2465" s="125">
        <f>B2465/(B2465+Overview!$F$22)</f>
        <v>0.58823529411764708</v>
      </c>
      <c r="F2465" s="118">
        <f>EXP(Overview!$F$21/Overview!$F$5-Overview!$F$21/('='!C2465+273.15))</f>
        <v>1.2060497570954571</v>
      </c>
      <c r="G2465" s="77">
        <f t="shared" si="231"/>
        <v>3.7410458353589777</v>
      </c>
      <c r="H2465" s="115">
        <f t="shared" si="232"/>
        <v>0.58823529411764708</v>
      </c>
      <c r="I2465" s="80">
        <f>IF((A2465-Overview!$F$43)/365=ROUND((A2465-Overview!$F$43)/365,0),I2464*0.05,I2464+U2464)</f>
        <v>22697.661895332392</v>
      </c>
      <c r="J2465" s="70">
        <f>IF(D2465&lt;Overview!$F$16,1,'='!G2465/Overview!$F$26)</f>
        <v>161.95003616272632</v>
      </c>
      <c r="K2465" s="71">
        <f>IF(D2465&lt;Overview!$F$17,'='!G2465/Overview!$F$26,Overview!$F$33)</f>
        <v>9.1428571428571423</v>
      </c>
      <c r="L2465" s="72">
        <f t="shared" si="233"/>
        <v>9.1428571428571423</v>
      </c>
      <c r="M2465" s="81">
        <f>MIN(1,Overview!$F$44*F2465*(G2465-Overview!$F$25)^2+0.2)</f>
        <v>1</v>
      </c>
      <c r="N2465" s="48">
        <f>L2465*F2465*Overview!$F$8</f>
        <v>0.12482270400293095</v>
      </c>
      <c r="O2465" s="48">
        <f>F2465*Overview!$F$6</f>
        <v>2.3686817229354781E-3</v>
      </c>
      <c r="P2465" s="122">
        <f>N2465*(H2465/G2465-(1+Overview!$F$35/'='!G2465)/(Overview!$F$37*Overview!$F$33))/('='!H2465+Overview!$F$36)</f>
        <v>6.2742244260300168E-5</v>
      </c>
      <c r="Q2465" s="128">
        <f>(N2465/G2465-P2465)*H2465*Overview!$F$29*'='!G2465^3</f>
        <v>928.56321242348542</v>
      </c>
      <c r="R2465" s="57">
        <f t="shared" si="228"/>
        <v>0</v>
      </c>
      <c r="S2465" s="58">
        <f t="shared" si="229"/>
        <v>7.8240537197023894E-5</v>
      </c>
      <c r="T2465" s="58">
        <f>IF(D2465&lt;Overview!$F$18,(1-Overview!$F$9)*'='!Q2465-'='!D2465*'='!O2465,0)</f>
        <v>0</v>
      </c>
      <c r="U2465" s="54">
        <f>IF(D2465&gt;=Overview!$F$18,(1-Overview!$F$9)*'='!Q2465-Overview!$F$18*'='!O2465,0)</f>
        <v>78.694092165349133</v>
      </c>
      <c r="V2465" s="2"/>
      <c r="W2465" s="112">
        <f>G2465/Overview!$F$19</f>
        <v>5.5234694158555699</v>
      </c>
      <c r="X2465" s="60">
        <f>G2465^3*(1+H2465*Overview!$F$38)</f>
        <v>65.819877877218858</v>
      </c>
      <c r="Y2465" s="61">
        <f>G2465^3*Overview!$F$42*(1+Overview!$F$38*H2465)+I2465*Overview!$F$39/Overview!$F$40</f>
        <v>6.9101055894923231</v>
      </c>
    </row>
    <row r="2466" spans="1:25">
      <c r="A2466" s="34">
        <v>2463</v>
      </c>
      <c r="B2466">
        <v>1</v>
      </c>
      <c r="C2466">
        <v>24</v>
      </c>
      <c r="D2466" s="149">
        <f t="shared" si="230"/>
        <v>178.09744310451387</v>
      </c>
      <c r="E2466" s="125">
        <f>B2466/(B2466+Overview!$F$22)</f>
        <v>0.58823529411764708</v>
      </c>
      <c r="F2466" s="118">
        <f>EXP(Overview!$F$21/Overview!$F$5-Overview!$F$21/('='!C2466+273.15))</f>
        <v>1.2060497570954571</v>
      </c>
      <c r="G2466" s="77">
        <f t="shared" si="231"/>
        <v>3.7411240758961748</v>
      </c>
      <c r="H2466" s="115">
        <f t="shared" si="232"/>
        <v>0.58823529411764708</v>
      </c>
      <c r="I2466" s="80">
        <f>IF((A2466-Overview!$F$43)/365=ROUND((A2466-Overview!$F$43)/365,0),I2465*0.05,I2465+U2465)</f>
        <v>22776.35598749774</v>
      </c>
      <c r="J2466" s="70">
        <f>IF(D2466&lt;Overview!$F$16,1,'='!G2466/Overview!$F$26)</f>
        <v>161.95342319896861</v>
      </c>
      <c r="K2466" s="71">
        <f>IF(D2466&lt;Overview!$F$17,'='!G2466/Overview!$F$26,Overview!$F$33)</f>
        <v>9.1428571428571423</v>
      </c>
      <c r="L2466" s="72">
        <f t="shared" si="233"/>
        <v>9.1428571428571423</v>
      </c>
      <c r="M2466" s="81">
        <f>MIN(1,Overview!$F$44*F2466*(G2466-Overview!$F$25)^2+0.2)</f>
        <v>1</v>
      </c>
      <c r="N2466" s="48">
        <f>L2466*F2466*Overview!$F$8</f>
        <v>0.12482270400293095</v>
      </c>
      <c r="O2466" s="48">
        <f>F2466*Overview!$F$6</f>
        <v>2.3686817229354781E-3</v>
      </c>
      <c r="P2466" s="122">
        <f>N2466*(H2466/G2466-(1+Overview!$F$35/'='!G2466)/(Overview!$F$37*Overview!$F$33))/('='!H2466+Overview!$F$36)</f>
        <v>6.262238276235611E-5</v>
      </c>
      <c r="Q2466" s="128">
        <f>(N2466/G2466-P2466)*H2466*Overview!$F$29*'='!G2466^3</f>
        <v>928.60535855637659</v>
      </c>
      <c r="R2466" s="57">
        <f t="shared" si="228"/>
        <v>0</v>
      </c>
      <c r="S2466" s="58">
        <f t="shared" si="229"/>
        <v>7.8092701280745345E-5</v>
      </c>
      <c r="T2466" s="58">
        <f>IF(D2466&lt;Overview!$F$18,(1-Overview!$F$9)*'='!Q2466-'='!D2466*'='!O2466,0)</f>
        <v>0</v>
      </c>
      <c r="U2466" s="54">
        <f>IF(D2466&gt;=Overview!$F$18,(1-Overview!$F$9)*'='!Q2466-Overview!$F$18*'='!O2466,0)</f>
        <v>78.697683015871462</v>
      </c>
      <c r="V2466" s="2"/>
      <c r="W2466" s="112">
        <f>G2466/Overview!$F$19</f>
        <v>5.5235849341446546</v>
      </c>
      <c r="X2466" s="60">
        <f>G2466^3*(1+H2466*Overview!$F$38)</f>
        <v>65.824007650443036</v>
      </c>
      <c r="Y2466" s="61">
        <f>G2466^3*Overview!$F$42*(1+Overview!$F$38*H2466)+I2466*Overview!$F$39/Overview!$F$40</f>
        <v>6.9138968850875013</v>
      </c>
    </row>
    <row r="2467" spans="1:25">
      <c r="A2467" s="34">
        <v>2464</v>
      </c>
      <c r="B2467">
        <v>1</v>
      </c>
      <c r="C2467">
        <v>24</v>
      </c>
      <c r="D2467" s="149">
        <f t="shared" si="230"/>
        <v>178.09744310451387</v>
      </c>
      <c r="E2467" s="125">
        <f>B2467/(B2467+Overview!$F$22)</f>
        <v>0.58823529411764708</v>
      </c>
      <c r="F2467" s="118">
        <f>EXP(Overview!$F$21/Overview!$F$5-Overview!$F$21/('='!C2467+273.15))</f>
        <v>1.2060497570954571</v>
      </c>
      <c r="G2467" s="77">
        <f t="shared" si="231"/>
        <v>3.7412021685974555</v>
      </c>
      <c r="H2467" s="115">
        <f t="shared" si="232"/>
        <v>0.58823529411764708</v>
      </c>
      <c r="I2467" s="80">
        <f>IF((A2467-Overview!$F$43)/365=ROUND((A2467-Overview!$F$43)/365,0),I2466*0.05,I2466+U2466)</f>
        <v>22855.053670513611</v>
      </c>
      <c r="J2467" s="70">
        <f>IF(D2467&lt;Overview!$F$16,1,'='!G2467/Overview!$F$26)</f>
        <v>161.95680383538769</v>
      </c>
      <c r="K2467" s="71">
        <f>IF(D2467&lt;Overview!$F$17,'='!G2467/Overview!$F$26,Overview!$F$33)</f>
        <v>9.1428571428571423</v>
      </c>
      <c r="L2467" s="72">
        <f t="shared" si="233"/>
        <v>9.1428571428571423</v>
      </c>
      <c r="M2467" s="81">
        <f>MIN(1,Overview!$F$44*F2467*(G2467-Overview!$F$25)^2+0.2)</f>
        <v>1</v>
      </c>
      <c r="N2467" s="48">
        <f>L2467*F2467*Overview!$F$8</f>
        <v>0.12482270400293095</v>
      </c>
      <c r="O2467" s="48">
        <f>F2467*Overview!$F$6</f>
        <v>2.3686817229354781E-3</v>
      </c>
      <c r="P2467" s="122">
        <f>N2467*(H2467/G2467-(1+Overview!$F$35/'='!G2467)/(Overview!$F$37*Overview!$F$33))/('='!H2467+Overview!$F$36)</f>
        <v>6.250275274253274E-5</v>
      </c>
      <c r="Q2467" s="128">
        <f>(N2467/G2467-P2467)*H2467*Overview!$F$29*'='!G2467^3</f>
        <v>928.6474261396778</v>
      </c>
      <c r="R2467" s="57">
        <f t="shared" si="228"/>
        <v>0</v>
      </c>
      <c r="S2467" s="58">
        <f t="shared" si="229"/>
        <v>7.7945144701224676E-5</v>
      </c>
      <c r="T2467" s="58">
        <f>IF(D2467&lt;Overview!$F$18,(1-Overview!$F$9)*'='!Q2467-'='!D2467*'='!O2467,0)</f>
        <v>0</v>
      </c>
      <c r="U2467" s="54">
        <f>IF(D2467&gt;=Overview!$F$18,(1-Overview!$F$9)*'='!Q2467-Overview!$F$18*'='!O2467,0)</f>
        <v>78.701267173968731</v>
      </c>
      <c r="V2467" s="2"/>
      <c r="W2467" s="112">
        <f>G2467/Overview!$F$19</f>
        <v>5.5237002341613106</v>
      </c>
      <c r="X2467" s="60">
        <f>G2467^3*(1+H2467*Overview!$F$38)</f>
        <v>65.828129792689992</v>
      </c>
      <c r="Y2467" s="61">
        <f>G2467^3*Overview!$F$42*(1+Overview!$F$38*H2467)+I2467*Overview!$F$39/Overview!$F$40</f>
        <v>6.9176876499335087</v>
      </c>
    </row>
    <row r="2468" spans="1:25">
      <c r="A2468" s="34">
        <v>2465</v>
      </c>
      <c r="B2468">
        <v>1</v>
      </c>
      <c r="C2468">
        <v>24</v>
      </c>
      <c r="D2468" s="149">
        <f t="shared" si="230"/>
        <v>178.09744310451387</v>
      </c>
      <c r="E2468" s="125">
        <f>B2468/(B2468+Overview!$F$22)</f>
        <v>0.58823529411764708</v>
      </c>
      <c r="F2468" s="118">
        <f>EXP(Overview!$F$21/Overview!$F$5-Overview!$F$21/('='!C2468+273.15))</f>
        <v>1.2060497570954571</v>
      </c>
      <c r="G2468" s="77">
        <f t="shared" si="231"/>
        <v>3.7412801137421567</v>
      </c>
      <c r="H2468" s="115">
        <f t="shared" si="232"/>
        <v>0.58823529411764708</v>
      </c>
      <c r="I2468" s="80">
        <f>IF((A2468-Overview!$F$43)/365=ROUND((A2468-Overview!$F$43)/365,0),I2467*0.05,I2467+U2467)</f>
        <v>22933.75493768758</v>
      </c>
      <c r="J2468" s="70">
        <f>IF(D2468&lt;Overview!$F$16,1,'='!G2468/Overview!$F$26)</f>
        <v>161.96017808407606</v>
      </c>
      <c r="K2468" s="71">
        <f>IF(D2468&lt;Overview!$F$17,'='!G2468/Overview!$F$26,Overview!$F$33)</f>
        <v>9.1428571428571423</v>
      </c>
      <c r="L2468" s="72">
        <f t="shared" si="233"/>
        <v>9.1428571428571423</v>
      </c>
      <c r="M2468" s="81">
        <f>MIN(1,Overview!$F$44*F2468*(G2468-Overview!$F$25)^2+0.2)</f>
        <v>1</v>
      </c>
      <c r="N2468" s="48">
        <f>L2468*F2468*Overview!$F$8</f>
        <v>0.12482270400293095</v>
      </c>
      <c r="O2468" s="48">
        <f>F2468*Overview!$F$6</f>
        <v>2.3686817229354781E-3</v>
      </c>
      <c r="P2468" s="122">
        <f>N2468*(H2468/G2468-(1+Overview!$F$35/'='!G2468)/(Overview!$F$37*Overview!$F$33))/('='!H2468+Overview!$F$36)</f>
        <v>6.2383353744266981E-5</v>
      </c>
      <c r="Q2468" s="128">
        <f>(N2468/G2468-P2468)*H2468*Overview!$F$29*'='!G2468^3</f>
        <v>928.68941531771816</v>
      </c>
      <c r="R2468" s="57">
        <f t="shared" si="228"/>
        <v>0</v>
      </c>
      <c r="S2468" s="58">
        <f t="shared" si="229"/>
        <v>7.7797866930656129E-5</v>
      </c>
      <c r="T2468" s="58">
        <f>IF(D2468&lt;Overview!$F$18,(1-Overview!$F$9)*'='!Q2468-'='!D2468*'='!O2468,0)</f>
        <v>0</v>
      </c>
      <c r="U2468" s="54">
        <f>IF(D2468&gt;=Overview!$F$18,(1-Overview!$F$9)*'='!Q2468-Overview!$F$18*'='!O2468,0)</f>
        <v>78.704844651937762</v>
      </c>
      <c r="V2468" s="2"/>
      <c r="W2468" s="112">
        <f>G2468/Overview!$F$19</f>
        <v>5.5238153163179637</v>
      </c>
      <c r="X2468" s="60">
        <f>G2468^3*(1+H2468*Overview!$F$38)</f>
        <v>65.832244317731778</v>
      </c>
      <c r="Y2468" s="61">
        <f>G2468^3*Overview!$F$42*(1+Overview!$F$38*H2468)+I2468*Overview!$F$39/Overview!$F$40</f>
        <v>6.9214778849790122</v>
      </c>
    </row>
    <row r="2469" spans="1:25">
      <c r="A2469" s="34">
        <v>2466</v>
      </c>
      <c r="B2469">
        <v>1</v>
      </c>
      <c r="C2469">
        <v>24</v>
      </c>
      <c r="D2469" s="149">
        <f t="shared" si="230"/>
        <v>178.09744310451387</v>
      </c>
      <c r="E2469" s="125">
        <f>B2469/(B2469+Overview!$F$22)</f>
        <v>0.58823529411764708</v>
      </c>
      <c r="F2469" s="118">
        <f>EXP(Overview!$F$21/Overview!$F$5-Overview!$F$21/('='!C2469+273.15))</f>
        <v>1.2060497570954571</v>
      </c>
      <c r="G2469" s="77">
        <f t="shared" si="231"/>
        <v>3.7413579116090876</v>
      </c>
      <c r="H2469" s="115">
        <f t="shared" si="232"/>
        <v>0.58823529411764708</v>
      </c>
      <c r="I2469" s="80">
        <f>IF((A2469-Overview!$F$43)/365=ROUND((A2469-Overview!$F$43)/365,0),I2468*0.05,I2468+U2468)</f>
        <v>23012.459782339516</v>
      </c>
      <c r="J2469" s="70">
        <f>IF(D2469&lt;Overview!$F$16,1,'='!G2469/Overview!$F$26)</f>
        <v>161.96354595710338</v>
      </c>
      <c r="K2469" s="71">
        <f>IF(D2469&lt;Overview!$F$17,'='!G2469/Overview!$F$26,Overview!$F$33)</f>
        <v>9.1428571428571423</v>
      </c>
      <c r="L2469" s="72">
        <f t="shared" si="233"/>
        <v>9.1428571428571423</v>
      </c>
      <c r="M2469" s="81">
        <f>MIN(1,Overview!$F$44*F2469*(G2469-Overview!$F$25)^2+0.2)</f>
        <v>1</v>
      </c>
      <c r="N2469" s="48">
        <f>L2469*F2469*Overview!$F$8</f>
        <v>0.12482270400293095</v>
      </c>
      <c r="O2469" s="48">
        <f>F2469*Overview!$F$6</f>
        <v>2.3686817229354781E-3</v>
      </c>
      <c r="P2469" s="122">
        <f>N2469*(H2469/G2469-(1+Overview!$F$35/'='!G2469)/(Overview!$F$37*Overview!$F$33))/('='!H2469+Overview!$F$36)</f>
        <v>6.2264185311930581E-5</v>
      </c>
      <c r="Q2469" s="128">
        <f>(N2469/G2469-P2469)*H2469*Overview!$F$29*'='!G2469^3</f>
        <v>928.73132623457002</v>
      </c>
      <c r="R2469" s="57">
        <f t="shared" si="228"/>
        <v>0</v>
      </c>
      <c r="S2469" s="58">
        <f t="shared" si="229"/>
        <v>7.7650867442228606E-5</v>
      </c>
      <c r="T2469" s="58">
        <f>IF(D2469&lt;Overview!$F$18,(1-Overview!$F$9)*'='!Q2469-'='!D2469*'='!O2469,0)</f>
        <v>0</v>
      </c>
      <c r="U2469" s="54">
        <f>IF(D2469&gt;=Overview!$F$18,(1-Overview!$F$9)*'='!Q2469-Overview!$F$18*'='!O2469,0)</f>
        <v>78.708415462053551</v>
      </c>
      <c r="V2469" s="2"/>
      <c r="W2469" s="112">
        <f>G2469/Overview!$F$19</f>
        <v>5.5239301810262624</v>
      </c>
      <c r="X2469" s="60">
        <f>G2469^3*(1+H2469*Overview!$F$38)</f>
        <v>65.836351239316841</v>
      </c>
      <c r="Y2469" s="61">
        <f>G2469^3*Overview!$F$42*(1+Overview!$F$38*H2469)+I2469*Overview!$F$39/Overview!$F$40</f>
        <v>6.925267591171087</v>
      </c>
    </row>
    <row r="2470" spans="1:25">
      <c r="A2470" s="34">
        <v>2467</v>
      </c>
      <c r="B2470">
        <v>1</v>
      </c>
      <c r="C2470">
        <v>24</v>
      </c>
      <c r="D2470" s="149">
        <f t="shared" si="230"/>
        <v>178.09744310451387</v>
      </c>
      <c r="E2470" s="125">
        <f>B2470/(B2470+Overview!$F$22)</f>
        <v>0.58823529411764708</v>
      </c>
      <c r="F2470" s="118">
        <f>EXP(Overview!$F$21/Overview!$F$5-Overview!$F$21/('='!C2470+273.15))</f>
        <v>1.2060497570954571</v>
      </c>
      <c r="G2470" s="77">
        <f t="shared" si="231"/>
        <v>3.7414355624765299</v>
      </c>
      <c r="H2470" s="115">
        <f t="shared" si="232"/>
        <v>0.58823529411764708</v>
      </c>
      <c r="I2470" s="80">
        <f>IF((A2470-Overview!$F$43)/365=ROUND((A2470-Overview!$F$43)/365,0),I2469*0.05,I2469+U2469)</f>
        <v>23091.168197801569</v>
      </c>
      <c r="J2470" s="70">
        <f>IF(D2470&lt;Overview!$F$16,1,'='!G2470/Overview!$F$26)</f>
        <v>161.96690746651646</v>
      </c>
      <c r="K2470" s="71">
        <f>IF(D2470&lt;Overview!$F$17,'='!G2470/Overview!$F$26,Overview!$F$33)</f>
        <v>9.1428571428571423</v>
      </c>
      <c r="L2470" s="72">
        <f t="shared" si="233"/>
        <v>9.1428571428571423</v>
      </c>
      <c r="M2470" s="81">
        <f>MIN(1,Overview!$F$44*F2470*(G2470-Overview!$F$25)^2+0.2)</f>
        <v>1</v>
      </c>
      <c r="N2470" s="48">
        <f>L2470*F2470*Overview!$F$8</f>
        <v>0.12482270400293095</v>
      </c>
      <c r="O2470" s="48">
        <f>F2470*Overview!$F$6</f>
        <v>2.3686817229354781E-3</v>
      </c>
      <c r="P2470" s="122">
        <f>N2470*(H2470/G2470-(1+Overview!$F$35/'='!G2470)/(Overview!$F$37*Overview!$F$33))/('='!H2470+Overview!$F$36)</f>
        <v>6.2145246990829016E-5</v>
      </c>
      <c r="Q2470" s="128">
        <f>(N2470/G2470-P2470)*H2470*Overview!$F$29*'='!G2470^3</f>
        <v>928.77315903404815</v>
      </c>
      <c r="R2470" s="57">
        <f t="shared" si="228"/>
        <v>0</v>
      </c>
      <c r="S2470" s="58">
        <f t="shared" si="229"/>
        <v>7.7504145710125073E-5</v>
      </c>
      <c r="T2470" s="58">
        <f>IF(D2470&lt;Overview!$F$18,(1-Overview!$F$9)*'='!Q2470-'='!D2470*'='!O2470,0)</f>
        <v>0</v>
      </c>
      <c r="U2470" s="54">
        <f>IF(D2470&gt;=Overview!$F$18,(1-Overview!$F$9)*'='!Q2470-Overview!$F$18*'='!O2470,0)</f>
        <v>78.711979616569081</v>
      </c>
      <c r="V2470" s="2"/>
      <c r="W2470" s="112">
        <f>G2470/Overview!$F$19</f>
        <v>5.5240448286970762</v>
      </c>
      <c r="X2470" s="60">
        <f>G2470^3*(1+H2470*Overview!$F$38)</f>
        <v>65.84045057117001</v>
      </c>
      <c r="Y2470" s="61">
        <f>G2470^3*Overview!$F$42*(1+Overview!$F$38*H2470)+I2470*Overview!$F$39/Overview!$F$40</f>
        <v>6.9290567694552232</v>
      </c>
    </row>
    <row r="2471" spans="1:25">
      <c r="A2471" s="34">
        <v>2468</v>
      </c>
      <c r="B2471">
        <v>1</v>
      </c>
      <c r="C2471">
        <v>24</v>
      </c>
      <c r="D2471" s="149">
        <f t="shared" si="230"/>
        <v>178.09744310451387</v>
      </c>
      <c r="E2471" s="125">
        <f>B2471/(B2471+Overview!$F$22)</f>
        <v>0.58823529411764708</v>
      </c>
      <c r="F2471" s="118">
        <f>EXP(Overview!$F$21/Overview!$F$5-Overview!$F$21/('='!C2471+273.15))</f>
        <v>1.2060497570954571</v>
      </c>
      <c r="G2471" s="77">
        <f t="shared" si="231"/>
        <v>3.74151306662224</v>
      </c>
      <c r="H2471" s="115">
        <f t="shared" si="232"/>
        <v>0.58823529411764708</v>
      </c>
      <c r="I2471" s="80">
        <f>IF((A2471-Overview!$F$43)/365=ROUND((A2471-Overview!$F$43)/365,0),I2470*0.05,I2470+U2470)</f>
        <v>23169.880177418137</v>
      </c>
      <c r="J2471" s="70">
        <f>IF(D2471&lt;Overview!$F$16,1,'='!G2471/Overview!$F$26)</f>
        <v>161.9702626243394</v>
      </c>
      <c r="K2471" s="71">
        <f>IF(D2471&lt;Overview!$F$17,'='!G2471/Overview!$F$26,Overview!$F$33)</f>
        <v>9.1428571428571423</v>
      </c>
      <c r="L2471" s="72">
        <f t="shared" si="233"/>
        <v>9.1428571428571423</v>
      </c>
      <c r="M2471" s="81">
        <f>MIN(1,Overview!$F$44*F2471*(G2471-Overview!$F$25)^2+0.2)</f>
        <v>1</v>
      </c>
      <c r="N2471" s="48">
        <f>L2471*F2471*Overview!$F$8</f>
        <v>0.12482270400293095</v>
      </c>
      <c r="O2471" s="48">
        <f>F2471*Overview!$F$6</f>
        <v>2.3686817229354781E-3</v>
      </c>
      <c r="P2471" s="122">
        <f>N2471*(H2471/G2471-(1+Overview!$F$35/'='!G2471)/(Overview!$F$37*Overview!$F$33))/('='!H2471+Overview!$F$36)</f>
        <v>6.2026538327202604E-5</v>
      </c>
      <c r="Q2471" s="128">
        <f>(N2471/G2471-P2471)*H2471*Overview!$F$29*'='!G2471^3</f>
        <v>928.81491385971106</v>
      </c>
      <c r="R2471" s="57">
        <f t="shared" si="228"/>
        <v>0</v>
      </c>
      <c r="S2471" s="58">
        <f t="shared" si="229"/>
        <v>7.735770120952458E-5</v>
      </c>
      <c r="T2471" s="58">
        <f>IF(D2471&lt;Overview!$F$18,(1-Overview!$F$9)*'='!Q2471-'='!D2471*'='!O2471,0)</f>
        <v>0</v>
      </c>
      <c r="U2471" s="54">
        <f>IF(D2471&gt;=Overview!$F$18,(1-Overview!$F$9)*'='!Q2471-Overview!$F$18*'='!O2471,0)</f>
        <v>78.715537127715564</v>
      </c>
      <c r="V2471" s="2"/>
      <c r="W2471" s="112">
        <f>G2471/Overview!$F$19</f>
        <v>5.5241592597404994</v>
      </c>
      <c r="X2471" s="60">
        <f>G2471^3*(1+H2471*Overview!$F$38)</f>
        <v>65.844542326992638</v>
      </c>
      <c r="Y2471" s="61">
        <f>G2471^3*Overview!$F$42*(1+Overview!$F$38*H2471)+I2471*Overview!$F$39/Overview!$F$40</f>
        <v>6.9328454207753252</v>
      </c>
    </row>
    <row r="2472" spans="1:25">
      <c r="A2472" s="34">
        <v>2469</v>
      </c>
      <c r="B2472">
        <v>1</v>
      </c>
      <c r="C2472">
        <v>24</v>
      </c>
      <c r="D2472" s="149">
        <f t="shared" si="230"/>
        <v>178.09744310451387</v>
      </c>
      <c r="E2472" s="125">
        <f>B2472/(B2472+Overview!$F$22)</f>
        <v>0.58823529411764708</v>
      </c>
      <c r="F2472" s="118">
        <f>EXP(Overview!$F$21/Overview!$F$5-Overview!$F$21/('='!C2472+273.15))</f>
        <v>1.2060497570954571</v>
      </c>
      <c r="G2472" s="77">
        <f t="shared" si="231"/>
        <v>3.7415904243234497</v>
      </c>
      <c r="H2472" s="115">
        <f t="shared" si="232"/>
        <v>0.58823529411764708</v>
      </c>
      <c r="I2472" s="80">
        <f>IF((A2472-Overview!$F$43)/365=ROUND((A2472-Overview!$F$43)/365,0),I2471*0.05,I2471+U2471)</f>
        <v>23248.595714545852</v>
      </c>
      <c r="J2472" s="70">
        <f>IF(D2472&lt;Overview!$F$16,1,'='!G2472/Overview!$F$26)</f>
        <v>161.9736114425736</v>
      </c>
      <c r="K2472" s="71">
        <f>IF(D2472&lt;Overview!$F$17,'='!G2472/Overview!$F$26,Overview!$F$33)</f>
        <v>9.1428571428571423</v>
      </c>
      <c r="L2472" s="72">
        <f t="shared" si="233"/>
        <v>9.1428571428571423</v>
      </c>
      <c r="M2472" s="81">
        <f>MIN(1,Overview!$F$44*F2472*(G2472-Overview!$F$25)^2+0.2)</f>
        <v>1</v>
      </c>
      <c r="N2472" s="48">
        <f>L2472*F2472*Overview!$F$8</f>
        <v>0.12482270400293095</v>
      </c>
      <c r="O2472" s="48">
        <f>F2472*Overview!$F$6</f>
        <v>2.3686817229354781E-3</v>
      </c>
      <c r="P2472" s="122">
        <f>N2472*(H2472/G2472-(1+Overview!$F$35/'='!G2472)/(Overview!$F$37*Overview!$F$33))/('='!H2472+Overview!$F$36)</f>
        <v>6.1908058868221337E-5</v>
      </c>
      <c r="Q2472" s="128">
        <f>(N2472/G2472-P2472)*H2472*Overview!$F$29*'='!G2472^3</f>
        <v>928.85659085486145</v>
      </c>
      <c r="R2472" s="57">
        <f t="shared" si="228"/>
        <v>0</v>
      </c>
      <c r="S2472" s="58">
        <f t="shared" si="229"/>
        <v>7.721153341659646E-5</v>
      </c>
      <c r="T2472" s="58">
        <f>IF(D2472&lt;Overview!$F$18,(1-Overview!$F$9)*'='!Q2472-'='!D2472*'='!O2472,0)</f>
        <v>0</v>
      </c>
      <c r="U2472" s="54">
        <f>IF(D2472&gt;=Overview!$F$18,(1-Overview!$F$9)*'='!Q2472-Overview!$F$18*'='!O2472,0)</f>
        <v>78.719088007702382</v>
      </c>
      <c r="V2472" s="2"/>
      <c r="W2472" s="112">
        <f>G2472/Overview!$F$19</f>
        <v>5.5242734745658488</v>
      </c>
      <c r="X2472" s="60">
        <f>G2472^3*(1+H2472*Overview!$F$38)</f>
        <v>65.84862652046256</v>
      </c>
      <c r="Y2472" s="61">
        <f>G2472^3*Overview!$F$42*(1+Overview!$F$38*H2472)+I2472*Overview!$F$39/Overview!$F$40</f>
        <v>6.9366335460737139</v>
      </c>
    </row>
    <row r="2473" spans="1:25">
      <c r="A2473" s="34">
        <v>2470</v>
      </c>
      <c r="B2473">
        <v>1</v>
      </c>
      <c r="C2473">
        <v>24</v>
      </c>
      <c r="D2473" s="149">
        <f t="shared" si="230"/>
        <v>178.09744310451387</v>
      </c>
      <c r="E2473" s="125">
        <f>B2473/(B2473+Overview!$F$22)</f>
        <v>0.58823529411764708</v>
      </c>
      <c r="F2473" s="118">
        <f>EXP(Overview!$F$21/Overview!$F$5-Overview!$F$21/('='!C2473+273.15))</f>
        <v>1.2060497570954571</v>
      </c>
      <c r="G2473" s="77">
        <f t="shared" si="231"/>
        <v>3.7416676358568663</v>
      </c>
      <c r="H2473" s="115">
        <f t="shared" si="232"/>
        <v>0.58823529411764708</v>
      </c>
      <c r="I2473" s="80">
        <f>IF((A2473-Overview!$F$43)/365=ROUND((A2473-Overview!$F$43)/365,0),I2472*0.05,I2472+U2472)</f>
        <v>23327.314802553556</v>
      </c>
      <c r="J2473" s="70">
        <f>IF(D2473&lt;Overview!$F$16,1,'='!G2473/Overview!$F$26)</f>
        <v>161.97695393319768</v>
      </c>
      <c r="K2473" s="71">
        <f>IF(D2473&lt;Overview!$F$17,'='!G2473/Overview!$F$26,Overview!$F$33)</f>
        <v>9.1428571428571423</v>
      </c>
      <c r="L2473" s="72">
        <f t="shared" si="233"/>
        <v>9.1428571428571423</v>
      </c>
      <c r="M2473" s="81">
        <f>MIN(1,Overview!$F$44*F2473*(G2473-Overview!$F$25)^2+0.2)</f>
        <v>1</v>
      </c>
      <c r="N2473" s="48">
        <f>L2473*F2473*Overview!$F$8</f>
        <v>0.12482270400293095</v>
      </c>
      <c r="O2473" s="48">
        <f>F2473*Overview!$F$6</f>
        <v>2.3686817229354781E-3</v>
      </c>
      <c r="P2473" s="122">
        <f>N2473*(H2473/G2473-(1+Overview!$F$35/'='!G2473)/(Overview!$F$37*Overview!$F$33))/('='!H2473+Overview!$F$36)</f>
        <v>6.1789808161984004E-5</v>
      </c>
      <c r="Q2473" s="128">
        <f>(N2473/G2473-P2473)*H2473*Overview!$F$29*'='!G2473^3</f>
        <v>928.8981901625466</v>
      </c>
      <c r="R2473" s="57">
        <f t="shared" si="228"/>
        <v>0</v>
      </c>
      <c r="S2473" s="58">
        <f t="shared" si="229"/>
        <v>7.706564180849999E-5</v>
      </c>
      <c r="T2473" s="58">
        <f>IF(D2473&lt;Overview!$F$18,(1-Overview!$F$9)*'='!Q2473-'='!D2473*'='!O2473,0)</f>
        <v>0</v>
      </c>
      <c r="U2473" s="54">
        <f>IF(D2473&gt;=Overview!$F$18,(1-Overview!$F$9)*'='!Q2473-Overview!$F$18*'='!O2473,0)</f>
        <v>78.722632268717149</v>
      </c>
      <c r="V2473" s="2"/>
      <c r="W2473" s="112">
        <f>G2473/Overview!$F$19</f>
        <v>5.5243874735816716</v>
      </c>
      <c r="X2473" s="60">
        <f>G2473^3*(1+H2473*Overview!$F$38)</f>
        <v>65.852703165234146</v>
      </c>
      <c r="Y2473" s="61">
        <f>G2473^3*Overview!$F$42*(1+Overview!$F$38*H2473)+I2473*Overview!$F$39/Overview!$F$40</f>
        <v>6.9404211462911256</v>
      </c>
    </row>
    <row r="2474" spans="1:25">
      <c r="A2474" s="34">
        <v>2471</v>
      </c>
      <c r="B2474">
        <v>1</v>
      </c>
      <c r="C2474">
        <v>24</v>
      </c>
      <c r="D2474" s="149">
        <f t="shared" si="230"/>
        <v>178.09744310451387</v>
      </c>
      <c r="E2474" s="125">
        <f>B2474/(B2474+Overview!$F$22)</f>
        <v>0.58823529411764708</v>
      </c>
      <c r="F2474" s="118">
        <f>EXP(Overview!$F$21/Overview!$F$5-Overview!$F$21/('='!C2474+273.15))</f>
        <v>1.2060497570954571</v>
      </c>
      <c r="G2474" s="77">
        <f t="shared" si="231"/>
        <v>3.7417447014986749</v>
      </c>
      <c r="H2474" s="115">
        <f t="shared" si="232"/>
        <v>0.58823529411764708</v>
      </c>
      <c r="I2474" s="80">
        <f>IF((A2474-Overview!$F$43)/365=ROUND((A2474-Overview!$F$43)/365,0),I2473*0.05,I2473+U2473)</f>
        <v>23406.037434822272</v>
      </c>
      <c r="J2474" s="70">
        <f>IF(D2474&lt;Overview!$F$16,1,'='!G2474/Overview!$F$26)</f>
        <v>161.98029010816776</v>
      </c>
      <c r="K2474" s="71">
        <f>IF(D2474&lt;Overview!$F$17,'='!G2474/Overview!$F$26,Overview!$F$33)</f>
        <v>9.1428571428571423</v>
      </c>
      <c r="L2474" s="72">
        <f t="shared" si="233"/>
        <v>9.1428571428571423</v>
      </c>
      <c r="M2474" s="81">
        <f>MIN(1,Overview!$F$44*F2474*(G2474-Overview!$F$25)^2+0.2)</f>
        <v>1</v>
      </c>
      <c r="N2474" s="48">
        <f>L2474*F2474*Overview!$F$8</f>
        <v>0.12482270400293095</v>
      </c>
      <c r="O2474" s="48">
        <f>F2474*Overview!$F$6</f>
        <v>2.3686817229354781E-3</v>
      </c>
      <c r="P2474" s="122">
        <f>N2474*(H2474/G2474-(1+Overview!$F$35/'='!G2474)/(Overview!$F$37*Overview!$F$33))/('='!H2474+Overview!$F$36)</f>
        <v>6.1671785757516019E-5</v>
      </c>
      <c r="Q2474" s="128">
        <f>(N2474/G2474-P2474)*H2474*Overview!$F$29*'='!G2474^3</f>
        <v>928.93971192555796</v>
      </c>
      <c r="R2474" s="57">
        <f t="shared" si="228"/>
        <v>0</v>
      </c>
      <c r="S2474" s="58">
        <f t="shared" si="229"/>
        <v>7.6920025863382334E-5</v>
      </c>
      <c r="T2474" s="58">
        <f>IF(D2474&lt;Overview!$F$18,(1-Overview!$F$9)*'='!Q2474-'='!D2474*'='!O2474,0)</f>
        <v>0</v>
      </c>
      <c r="U2474" s="54">
        <f>IF(D2474&gt;=Overview!$F$18,(1-Overview!$F$9)*'='!Q2474-Overview!$F$18*'='!O2474,0)</f>
        <v>78.72616992292572</v>
      </c>
      <c r="V2474" s="2"/>
      <c r="W2474" s="112">
        <f>G2474/Overview!$F$19</f>
        <v>5.5245012571957401</v>
      </c>
      <c r="X2474" s="60">
        <f>G2474^3*(1+H2474*Overview!$F$38)</f>
        <v>65.856772274938365</v>
      </c>
      <c r="Y2474" s="61">
        <f>G2474^3*Overview!$F$42*(1+Overview!$F$38*H2474)+I2474*Overview!$F$39/Overview!$F$40</f>
        <v>6.9442082223667301</v>
      </c>
    </row>
    <row r="2475" spans="1:25">
      <c r="A2475" s="34">
        <v>2472</v>
      </c>
      <c r="B2475">
        <v>1</v>
      </c>
      <c r="C2475">
        <v>24</v>
      </c>
      <c r="D2475" s="149">
        <f t="shared" si="230"/>
        <v>178.09744310451387</v>
      </c>
      <c r="E2475" s="125">
        <f>B2475/(B2475+Overview!$F$22)</f>
        <v>0.58823529411764708</v>
      </c>
      <c r="F2475" s="118">
        <f>EXP(Overview!$F$21/Overview!$F$5-Overview!$F$21/('='!C2475+273.15))</f>
        <v>1.2060497570954571</v>
      </c>
      <c r="G2475" s="77">
        <f t="shared" si="231"/>
        <v>3.7418216215245383</v>
      </c>
      <c r="H2475" s="115">
        <f t="shared" si="232"/>
        <v>0.58823529411764708</v>
      </c>
      <c r="I2475" s="80">
        <f>IF((A2475-Overview!$F$43)/365=ROUND((A2475-Overview!$F$43)/365,0),I2474*0.05,I2474+U2474)</f>
        <v>23484.7636047452</v>
      </c>
      <c r="J2475" s="70">
        <f>IF(D2475&lt;Overview!$F$16,1,'='!G2475/Overview!$F$26)</f>
        <v>161.98361997941726</v>
      </c>
      <c r="K2475" s="71">
        <f>IF(D2475&lt;Overview!$F$17,'='!G2475/Overview!$F$26,Overview!$F$33)</f>
        <v>9.1428571428571423</v>
      </c>
      <c r="L2475" s="72">
        <f t="shared" si="233"/>
        <v>9.1428571428571423</v>
      </c>
      <c r="M2475" s="81">
        <f>MIN(1,Overview!$F$44*F2475*(G2475-Overview!$F$25)^2+0.2)</f>
        <v>1</v>
      </c>
      <c r="N2475" s="48">
        <f>L2475*F2475*Overview!$F$8</f>
        <v>0.12482270400293095</v>
      </c>
      <c r="O2475" s="48">
        <f>F2475*Overview!$F$6</f>
        <v>2.3686817229354781E-3</v>
      </c>
      <c r="P2475" s="122">
        <f>N2475*(H2475/G2475-(1+Overview!$F$35/'='!G2475)/(Overview!$F$37*Overview!$F$33))/('='!H2475+Overview!$F$36)</f>
        <v>6.1553991204767487E-5</v>
      </c>
      <c r="Q2475" s="128">
        <f>(N2475/G2475-P2475)*H2475*Overview!$F$29*'='!G2475^3</f>
        <v>928.981156286432</v>
      </c>
      <c r="R2475" s="57">
        <f t="shared" si="228"/>
        <v>0</v>
      </c>
      <c r="S2475" s="58">
        <f t="shared" si="229"/>
        <v>7.6774685060376747E-5</v>
      </c>
      <c r="T2475" s="58">
        <f>IF(D2475&lt;Overview!$F$18,(1-Overview!$F$9)*'='!Q2475-'='!D2475*'='!O2475,0)</f>
        <v>0</v>
      </c>
      <c r="U2475" s="54">
        <f>IF(D2475&gt;=Overview!$F$18,(1-Overview!$F$9)*'='!Q2475-Overview!$F$18*'='!O2475,0)</f>
        <v>78.729700982472181</v>
      </c>
      <c r="V2475" s="2"/>
      <c r="W2475" s="112">
        <f>G2475/Overview!$F$19</f>
        <v>5.5246148258150569</v>
      </c>
      <c r="X2475" s="60">
        <f>G2475^3*(1+H2475*Overview!$F$38)</f>
        <v>65.860833863182776</v>
      </c>
      <c r="Y2475" s="61">
        <f>G2475^3*Overview!$F$42*(1+Overview!$F$38*H2475)+I2475*Overview!$F$39/Overview!$F$40</f>
        <v>6.9479947752381044</v>
      </c>
    </row>
    <row r="2476" spans="1:25">
      <c r="A2476" s="34">
        <v>2473</v>
      </c>
      <c r="B2476">
        <v>1</v>
      </c>
      <c r="C2476">
        <v>24</v>
      </c>
      <c r="D2476" s="149">
        <f t="shared" si="230"/>
        <v>178.09744310451387</v>
      </c>
      <c r="E2476" s="125">
        <f>B2476/(B2476+Overview!$F$22)</f>
        <v>0.58823529411764708</v>
      </c>
      <c r="F2476" s="118">
        <f>EXP(Overview!$F$21/Overview!$F$5-Overview!$F$21/('='!C2476+273.15))</f>
        <v>1.2060497570954571</v>
      </c>
      <c r="G2476" s="77">
        <f t="shared" si="231"/>
        <v>3.7418983962095989</v>
      </c>
      <c r="H2476" s="115">
        <f t="shared" si="232"/>
        <v>0.58823529411764708</v>
      </c>
      <c r="I2476" s="80">
        <f>IF((A2476-Overview!$F$43)/365=ROUND((A2476-Overview!$F$43)/365,0),I2475*0.05,I2475+U2475)</f>
        <v>23563.493305727672</v>
      </c>
      <c r="J2476" s="70">
        <f>IF(D2476&lt;Overview!$F$16,1,'='!G2476/Overview!$F$26)</f>
        <v>161.98694355885709</v>
      </c>
      <c r="K2476" s="71">
        <f>IF(D2476&lt;Overview!$F$17,'='!G2476/Overview!$F$26,Overview!$F$33)</f>
        <v>9.1428571428571423</v>
      </c>
      <c r="L2476" s="72">
        <f t="shared" si="233"/>
        <v>9.1428571428571423</v>
      </c>
      <c r="M2476" s="81">
        <f>MIN(1,Overview!$F$44*F2476*(G2476-Overview!$F$25)^2+0.2)</f>
        <v>1</v>
      </c>
      <c r="N2476" s="48">
        <f>L2476*F2476*Overview!$F$8</f>
        <v>0.12482270400293095</v>
      </c>
      <c r="O2476" s="48">
        <f>F2476*Overview!$F$6</f>
        <v>2.3686817229354781E-3</v>
      </c>
      <c r="P2476" s="122">
        <f>N2476*(H2476/G2476-(1+Overview!$F$35/'='!G2476)/(Overview!$F$37*Overview!$F$33))/('='!H2476+Overview!$F$36)</f>
        <v>6.1436424054611208E-5</v>
      </c>
      <c r="Q2476" s="128">
        <f>(N2476/G2476-P2476)*H2476*Overview!$F$29*'='!G2476^3</f>
        <v>929.02252338745234</v>
      </c>
      <c r="R2476" s="57">
        <f t="shared" si="228"/>
        <v>0</v>
      </c>
      <c r="S2476" s="58">
        <f t="shared" si="229"/>
        <v>7.6629618879600834E-5</v>
      </c>
      <c r="T2476" s="58">
        <f>IF(D2476&lt;Overview!$F$18,(1-Overview!$F$9)*'='!Q2476-'='!D2476*'='!O2476,0)</f>
        <v>0</v>
      </c>
      <c r="U2476" s="54">
        <f>IF(D2476&gt;=Overview!$F$18,(1-Overview!$F$9)*'='!Q2476-Overview!$F$18*'='!O2476,0)</f>
        <v>78.733225459479115</v>
      </c>
      <c r="V2476" s="2"/>
      <c r="W2476" s="112">
        <f>G2476/Overview!$F$19</f>
        <v>5.524728179845857</v>
      </c>
      <c r="X2476" s="60">
        <f>G2476^3*(1+H2476*Overview!$F$38)</f>
        <v>65.864887943551608</v>
      </c>
      <c r="Y2476" s="61">
        <f>G2476^3*Overview!$F$42*(1+Overview!$F$38*H2476)+I2476*Overview!$F$39/Overview!$F$40</f>
        <v>6.9517808058412651</v>
      </c>
    </row>
    <row r="2477" spans="1:25">
      <c r="A2477" s="34">
        <v>2474</v>
      </c>
      <c r="B2477">
        <v>1</v>
      </c>
      <c r="C2477">
        <v>24</v>
      </c>
      <c r="D2477" s="149">
        <f t="shared" si="230"/>
        <v>178.09744310451387</v>
      </c>
      <c r="E2477" s="125">
        <f>B2477/(B2477+Overview!$F$22)</f>
        <v>0.58823529411764708</v>
      </c>
      <c r="F2477" s="118">
        <f>EXP(Overview!$F$21/Overview!$F$5-Overview!$F$21/('='!C2477+273.15))</f>
        <v>1.2060497570954571</v>
      </c>
      <c r="G2477" s="77">
        <f t="shared" si="231"/>
        <v>3.7419750258284785</v>
      </c>
      <c r="H2477" s="115">
        <f t="shared" si="232"/>
        <v>0.58823529411764708</v>
      </c>
      <c r="I2477" s="80">
        <f>IF((A2477-Overview!$F$43)/365=ROUND((A2477-Overview!$F$43)/365,0),I2476*0.05,I2476+U2476)</f>
        <v>23642.226531187152</v>
      </c>
      <c r="J2477" s="70">
        <f>IF(D2477&lt;Overview!$F$16,1,'='!G2477/Overview!$F$26)</f>
        <v>161.99026085837571</v>
      </c>
      <c r="K2477" s="71">
        <f>IF(D2477&lt;Overview!$F$17,'='!G2477/Overview!$F$26,Overview!$F$33)</f>
        <v>9.1428571428571423</v>
      </c>
      <c r="L2477" s="72">
        <f t="shared" si="233"/>
        <v>9.1428571428571423</v>
      </c>
      <c r="M2477" s="81">
        <f>MIN(1,Overview!$F$44*F2477*(G2477-Overview!$F$25)^2+0.2)</f>
        <v>1</v>
      </c>
      <c r="N2477" s="48">
        <f>L2477*F2477*Overview!$F$8</f>
        <v>0.12482270400293095</v>
      </c>
      <c r="O2477" s="48">
        <f>F2477*Overview!$F$6</f>
        <v>2.3686817229354781E-3</v>
      </c>
      <c r="P2477" s="122">
        <f>N2477*(H2477/G2477-(1+Overview!$F$35/'='!G2477)/(Overview!$F$37*Overview!$F$33))/('='!H2477+Overview!$F$36)</f>
        <v>6.131908385884157E-5</v>
      </c>
      <c r="Q2477" s="128">
        <f>(N2477/G2477-P2477)*H2477*Overview!$F$29*'='!G2477^3</f>
        <v>929.06381337064761</v>
      </c>
      <c r="R2477" s="57">
        <f t="shared" si="228"/>
        <v>0</v>
      </c>
      <c r="S2477" s="58">
        <f t="shared" si="229"/>
        <v>7.6484826802155774E-5</v>
      </c>
      <c r="T2477" s="58">
        <f>IF(D2477&lt;Overview!$F$18,(1-Overview!$F$9)*'='!Q2477-'='!D2477*'='!O2477,0)</f>
        <v>0</v>
      </c>
      <c r="U2477" s="54">
        <f>IF(D2477&gt;=Overview!$F$18,(1-Overview!$F$9)*'='!Q2477-Overview!$F$18*'='!O2477,0)</f>
        <v>78.736743366047349</v>
      </c>
      <c r="V2477" s="2"/>
      <c r="W2477" s="112">
        <f>G2477/Overview!$F$19</f>
        <v>5.5248413196936044</v>
      </c>
      <c r="X2477" s="60">
        <f>G2477^3*(1+H2477*Overview!$F$38)</f>
        <v>65.868934529605738</v>
      </c>
      <c r="Y2477" s="61">
        <f>G2477^3*Overview!$F$42*(1+Overview!$F$38*H2477)+I2477*Overview!$F$39/Overview!$F$40</f>
        <v>6.9555663151106488</v>
      </c>
    </row>
    <row r="2478" spans="1:25">
      <c r="A2478" s="34">
        <v>2475</v>
      </c>
      <c r="B2478">
        <v>1</v>
      </c>
      <c r="C2478">
        <v>24</v>
      </c>
      <c r="D2478" s="149">
        <f t="shared" si="230"/>
        <v>178.09744310451387</v>
      </c>
      <c r="E2478" s="125">
        <f>B2478/(B2478+Overview!$F$22)</f>
        <v>0.58823529411764708</v>
      </c>
      <c r="F2478" s="118">
        <f>EXP(Overview!$F$21/Overview!$F$5-Overview!$F$21/('='!C2478+273.15))</f>
        <v>1.2060497570954571</v>
      </c>
      <c r="G2478" s="77">
        <f t="shared" si="231"/>
        <v>3.7420515106552807</v>
      </c>
      <c r="H2478" s="115">
        <f t="shared" si="232"/>
        <v>0.58823529411764708</v>
      </c>
      <c r="I2478" s="80">
        <f>IF((A2478-Overview!$F$43)/365=ROUND((A2478-Overview!$F$43)/365,0),I2477*0.05,I2477+U2477)</f>
        <v>23720.9632745532</v>
      </c>
      <c r="J2478" s="70">
        <f>IF(D2478&lt;Overview!$F$16,1,'='!G2478/Overview!$F$26)</f>
        <v>161.99357188983899</v>
      </c>
      <c r="K2478" s="71">
        <f>IF(D2478&lt;Overview!$F$17,'='!G2478/Overview!$F$26,Overview!$F$33)</f>
        <v>9.1428571428571423</v>
      </c>
      <c r="L2478" s="72">
        <f t="shared" si="233"/>
        <v>9.1428571428571423</v>
      </c>
      <c r="M2478" s="81">
        <f>MIN(1,Overview!$F$44*F2478*(G2478-Overview!$F$25)^2+0.2)</f>
        <v>1</v>
      </c>
      <c r="N2478" s="48">
        <f>L2478*F2478*Overview!$F$8</f>
        <v>0.12482270400293095</v>
      </c>
      <c r="O2478" s="48">
        <f>F2478*Overview!$F$6</f>
        <v>2.3686817229354781E-3</v>
      </c>
      <c r="P2478" s="122">
        <f>N2478*(H2478/G2478-(1+Overview!$F$35/'='!G2478)/(Overview!$F$37*Overview!$F$33))/('='!H2478+Overview!$F$36)</f>
        <v>6.1201970170168525E-5</v>
      </c>
      <c r="Q2478" s="128">
        <f>(N2478/G2478-P2478)*H2478*Overview!$F$29*'='!G2478^3</f>
        <v>929.10502637779291</v>
      </c>
      <c r="R2478" s="57">
        <f t="shared" si="228"/>
        <v>0</v>
      </c>
      <c r="S2478" s="58">
        <f t="shared" si="229"/>
        <v>7.6340308310119518E-5</v>
      </c>
      <c r="T2478" s="58">
        <f>IF(D2478&lt;Overview!$F$18,(1-Overview!$F$9)*'='!Q2478-'='!D2478*'='!O2478,0)</f>
        <v>0</v>
      </c>
      <c r="U2478" s="54">
        <f>IF(D2478&gt;=Overview!$F$18,(1-Overview!$F$9)*'='!Q2478-Overview!$F$18*'='!O2478,0)</f>
        <v>78.740254714256139</v>
      </c>
      <c r="V2478" s="2"/>
      <c r="W2478" s="112">
        <f>G2478/Overview!$F$19</f>
        <v>5.5249542457630012</v>
      </c>
      <c r="X2478" s="60">
        <f>G2478^3*(1+H2478*Overview!$F$38)</f>
        <v>65.872973634882825</v>
      </c>
      <c r="Y2478" s="61">
        <f>G2478^3*Overview!$F$42*(1+Overview!$F$38*H2478)+I2478*Overview!$F$39/Overview!$F$40</f>
        <v>6.9593513039791288</v>
      </c>
    </row>
    <row r="2479" spans="1:25">
      <c r="A2479" s="34">
        <v>2476</v>
      </c>
      <c r="B2479">
        <v>1</v>
      </c>
      <c r="C2479">
        <v>24</v>
      </c>
      <c r="D2479" s="149">
        <f t="shared" si="230"/>
        <v>178.09744310451387</v>
      </c>
      <c r="E2479" s="125">
        <f>B2479/(B2479+Overview!$F$22)</f>
        <v>0.58823529411764708</v>
      </c>
      <c r="F2479" s="118">
        <f>EXP(Overview!$F$21/Overview!$F$5-Overview!$F$21/('='!C2479+273.15))</f>
        <v>1.2060497570954571</v>
      </c>
      <c r="G2479" s="77">
        <f t="shared" si="231"/>
        <v>3.7421278509635907</v>
      </c>
      <c r="H2479" s="115">
        <f t="shared" si="232"/>
        <v>0.58823529411764708</v>
      </c>
      <c r="I2479" s="80">
        <f>IF((A2479-Overview!$F$43)/365=ROUND((A2479-Overview!$F$43)/365,0),I2478*0.05,I2478+U2478)</f>
        <v>23799.703529267455</v>
      </c>
      <c r="J2479" s="70">
        <f>IF(D2479&lt;Overview!$F$16,1,'='!G2479/Overview!$F$26)</f>
        <v>161.99687666509053</v>
      </c>
      <c r="K2479" s="71">
        <f>IF(D2479&lt;Overview!$F$17,'='!G2479/Overview!$F$26,Overview!$F$33)</f>
        <v>9.1428571428571423</v>
      </c>
      <c r="L2479" s="72">
        <f t="shared" si="233"/>
        <v>9.1428571428571423</v>
      </c>
      <c r="M2479" s="81">
        <f>MIN(1,Overview!$F$44*F2479*(G2479-Overview!$F$25)^2+0.2)</f>
        <v>1</v>
      </c>
      <c r="N2479" s="48">
        <f>L2479*F2479*Overview!$F$8</f>
        <v>0.12482270400293095</v>
      </c>
      <c r="O2479" s="48">
        <f>F2479*Overview!$F$6</f>
        <v>2.3686817229354781E-3</v>
      </c>
      <c r="P2479" s="122">
        <f>N2479*(H2479/G2479-(1+Overview!$F$35/'='!G2479)/(Overview!$F$37*Overview!$F$33))/('='!H2479+Overview!$F$36)</f>
        <v>6.108508254222169E-5</v>
      </c>
      <c r="Q2479" s="128">
        <f>(N2479/G2479-P2479)*H2479*Overview!$F$29*'='!G2479^3</f>
        <v>929.14616255041051</v>
      </c>
      <c r="R2479" s="57">
        <f t="shared" si="228"/>
        <v>0</v>
      </c>
      <c r="S2479" s="58">
        <f t="shared" si="229"/>
        <v>7.6196062886552533E-5</v>
      </c>
      <c r="T2479" s="58">
        <f>IF(D2479&lt;Overview!$F$18,(1-Overview!$F$9)*'='!Q2479-'='!D2479*'='!O2479,0)</f>
        <v>0</v>
      </c>
      <c r="U2479" s="54">
        <f>IF(D2479&gt;=Overview!$F$18,(1-Overview!$F$9)*'='!Q2479-Overview!$F$18*'='!O2479,0)</f>
        <v>78.743759516163152</v>
      </c>
      <c r="V2479" s="2"/>
      <c r="W2479" s="112">
        <f>G2479/Overview!$F$19</f>
        <v>5.5250669584579812</v>
      </c>
      <c r="X2479" s="60">
        <f>G2479^3*(1+H2479*Overview!$F$38)</f>
        <v>65.877005272897165</v>
      </c>
      <c r="Y2479" s="61">
        <f>G2479^3*Overview!$F$42*(1+Overview!$F$38*H2479)+I2479*Overview!$F$39/Overview!$F$40</f>
        <v>6.9631357733780028</v>
      </c>
    </row>
    <row r="2480" spans="1:25">
      <c r="A2480" s="34">
        <v>2477</v>
      </c>
      <c r="B2480">
        <v>1</v>
      </c>
      <c r="C2480">
        <v>24</v>
      </c>
      <c r="D2480" s="149">
        <f t="shared" si="230"/>
        <v>178.09744310451387</v>
      </c>
      <c r="E2480" s="125">
        <f>B2480/(B2480+Overview!$F$22)</f>
        <v>0.58823529411764708</v>
      </c>
      <c r="F2480" s="118">
        <f>EXP(Overview!$F$21/Overview!$F$5-Overview!$F$21/('='!C2480+273.15))</f>
        <v>1.2060497570954571</v>
      </c>
      <c r="G2480" s="77">
        <f t="shared" si="231"/>
        <v>3.742204047026477</v>
      </c>
      <c r="H2480" s="115">
        <f t="shared" si="232"/>
        <v>0.58823529411764708</v>
      </c>
      <c r="I2480" s="80">
        <f>IF((A2480-Overview!$F$43)/365=ROUND((A2480-Overview!$F$43)/365,0),I2479*0.05,I2479+U2479)</f>
        <v>23878.44728878362</v>
      </c>
      <c r="J2480" s="70">
        <f>IF(D2480&lt;Overview!$F$16,1,'='!G2480/Overview!$F$26)</f>
        <v>162.00017519595139</v>
      </c>
      <c r="K2480" s="71">
        <f>IF(D2480&lt;Overview!$F$17,'='!G2480/Overview!$F$26,Overview!$F$33)</f>
        <v>9.1428571428571423</v>
      </c>
      <c r="L2480" s="72">
        <f t="shared" si="233"/>
        <v>9.1428571428571423</v>
      </c>
      <c r="M2480" s="81">
        <f>MIN(1,Overview!$F$44*F2480*(G2480-Overview!$F$25)^2+0.2)</f>
        <v>1</v>
      </c>
      <c r="N2480" s="48">
        <f>L2480*F2480*Overview!$F$8</f>
        <v>0.12482270400293095</v>
      </c>
      <c r="O2480" s="48">
        <f>F2480*Overview!$F$6</f>
        <v>2.3686817229354781E-3</v>
      </c>
      <c r="P2480" s="122">
        <f>N2480*(H2480/G2480-(1+Overview!$F$35/'='!G2480)/(Overview!$F$37*Overview!$F$33))/('='!H2480+Overview!$F$36)</f>
        <v>6.0968420529544187E-5</v>
      </c>
      <c r="Q2480" s="128">
        <f>(N2480/G2480-P2480)*H2480*Overview!$F$29*'='!G2480^3</f>
        <v>929.18722202977017</v>
      </c>
      <c r="R2480" s="57">
        <f t="shared" si="228"/>
        <v>0</v>
      </c>
      <c r="S2480" s="58">
        <f t="shared" si="229"/>
        <v>7.6052090015490799E-5</v>
      </c>
      <c r="T2480" s="58">
        <f>IF(D2480&lt;Overview!$F$18,(1-Overview!$F$9)*'='!Q2480-'='!D2480*'='!O2480,0)</f>
        <v>0</v>
      </c>
      <c r="U2480" s="54">
        <f>IF(D2480&gt;=Overview!$F$18,(1-Overview!$F$9)*'='!Q2480-Overview!$F$18*'='!O2480,0)</f>
        <v>78.747257783804599</v>
      </c>
      <c r="V2480" s="2"/>
      <c r="W2480" s="112">
        <f>G2480/Overview!$F$19</f>
        <v>5.5251794581817171</v>
      </c>
      <c r="X2480" s="60">
        <f>G2480^3*(1+H2480*Overview!$F$38)</f>
        <v>65.881029457139988</v>
      </c>
      <c r="Y2480" s="61">
        <f>G2480^3*Overview!$F$42*(1+Overview!$F$38*H2480)+I2480*Overview!$F$39/Overview!$F$40</f>
        <v>6.9669197242370142</v>
      </c>
    </row>
    <row r="2481" spans="1:25">
      <c r="A2481" s="34">
        <v>2478</v>
      </c>
      <c r="B2481">
        <v>1</v>
      </c>
      <c r="C2481">
        <v>24</v>
      </c>
      <c r="D2481" s="149">
        <f t="shared" si="230"/>
        <v>178.09744310451387</v>
      </c>
      <c r="E2481" s="125">
        <f>B2481/(B2481+Overview!$F$22)</f>
        <v>0.58823529411764708</v>
      </c>
      <c r="F2481" s="118">
        <f>EXP(Overview!$F$21/Overview!$F$5-Overview!$F$21/('='!C2481+273.15))</f>
        <v>1.2060497570954571</v>
      </c>
      <c r="G2481" s="77">
        <f t="shared" si="231"/>
        <v>3.7422800991164924</v>
      </c>
      <c r="H2481" s="115">
        <f t="shared" si="232"/>
        <v>0.58823529411764708</v>
      </c>
      <c r="I2481" s="80">
        <f>IF((A2481-Overview!$F$43)/365=ROUND((A2481-Overview!$F$43)/365,0),I2480*0.05,I2480+U2480)</f>
        <v>23957.194546567425</v>
      </c>
      <c r="J2481" s="70">
        <f>IF(D2481&lt;Overview!$F$16,1,'='!G2481/Overview!$F$26)</f>
        <v>162.00346749422044</v>
      </c>
      <c r="K2481" s="71">
        <f>IF(D2481&lt;Overview!$F$17,'='!G2481/Overview!$F$26,Overview!$F$33)</f>
        <v>9.1428571428571423</v>
      </c>
      <c r="L2481" s="72">
        <f t="shared" si="233"/>
        <v>9.1428571428571423</v>
      </c>
      <c r="M2481" s="81">
        <f>MIN(1,Overview!$F$44*F2481*(G2481-Overview!$F$25)^2+0.2)</f>
        <v>1</v>
      </c>
      <c r="N2481" s="48">
        <f>L2481*F2481*Overview!$F$8</f>
        <v>0.12482270400293095</v>
      </c>
      <c r="O2481" s="48">
        <f>F2481*Overview!$F$6</f>
        <v>2.3686817229354781E-3</v>
      </c>
      <c r="P2481" s="122">
        <f>N2481*(H2481/G2481-(1+Overview!$F$35/'='!G2481)/(Overview!$F$37*Overview!$F$33))/('='!H2481+Overview!$F$36)</f>
        <v>6.0851983687590657E-5</v>
      </c>
      <c r="Q2481" s="128">
        <f>(N2481/G2481-P2481)*H2481*Overview!$F$29*'='!G2481^3</f>
        <v>929.22820495688893</v>
      </c>
      <c r="R2481" s="57">
        <f t="shared" si="228"/>
        <v>0</v>
      </c>
      <c r="S2481" s="58">
        <f t="shared" si="229"/>
        <v>7.5908389181943974E-5</v>
      </c>
      <c r="T2481" s="58">
        <f>IF(D2481&lt;Overview!$F$18,(1-Overview!$F$9)*'='!Q2481-'='!D2481*'='!O2481,0)</f>
        <v>0</v>
      </c>
      <c r="U2481" s="54">
        <f>IF(D2481&gt;=Overview!$F$18,(1-Overview!$F$9)*'='!Q2481-Overview!$F$18*'='!O2481,0)</f>
        <v>78.750749529195119</v>
      </c>
      <c r="V2481" s="2"/>
      <c r="W2481" s="112">
        <f>G2481/Overview!$F$19</f>
        <v>5.5252917453366193</v>
      </c>
      <c r="X2481" s="60">
        <f>G2481^3*(1+H2481*Overview!$F$38)</f>
        <v>65.885046201079248</v>
      </c>
      <c r="Y2481" s="61">
        <f>G2481^3*Overview!$F$42*(1+Overview!$F$38*H2481)+I2481*Overview!$F$39/Overview!$F$40</f>
        <v>6.9707031574843343</v>
      </c>
    </row>
    <row r="2482" spans="1:25">
      <c r="A2482" s="34">
        <v>2479</v>
      </c>
      <c r="B2482">
        <v>1</v>
      </c>
      <c r="C2482">
        <v>24</v>
      </c>
      <c r="D2482" s="149">
        <f t="shared" si="230"/>
        <v>178.09744310451387</v>
      </c>
      <c r="E2482" s="125">
        <f>B2482/(B2482+Overview!$F$22)</f>
        <v>0.58823529411764708</v>
      </c>
      <c r="F2482" s="118">
        <f>EXP(Overview!$F$21/Overview!$F$5-Overview!$F$21/('='!C2482+273.15))</f>
        <v>1.2060497570954571</v>
      </c>
      <c r="G2482" s="77">
        <f t="shared" si="231"/>
        <v>3.7423560075056743</v>
      </c>
      <c r="H2482" s="115">
        <f t="shared" si="232"/>
        <v>0.58823529411764708</v>
      </c>
      <c r="I2482" s="80">
        <f>IF((A2482-Overview!$F$43)/365=ROUND((A2482-Overview!$F$43)/365,0),I2481*0.05,I2481+U2481)</f>
        <v>24035.945296096619</v>
      </c>
      <c r="J2482" s="70">
        <f>IF(D2482&lt;Overview!$F$16,1,'='!G2482/Overview!$F$26)</f>
        <v>162.00675357167421</v>
      </c>
      <c r="K2482" s="71">
        <f>IF(D2482&lt;Overview!$F$17,'='!G2482/Overview!$F$26,Overview!$F$33)</f>
        <v>9.1428571428571423</v>
      </c>
      <c r="L2482" s="72">
        <f t="shared" si="233"/>
        <v>9.1428571428571423</v>
      </c>
      <c r="M2482" s="81">
        <f>MIN(1,Overview!$F$44*F2482*(G2482-Overview!$F$25)^2+0.2)</f>
        <v>1</v>
      </c>
      <c r="N2482" s="48">
        <f>L2482*F2482*Overview!$F$8</f>
        <v>0.12482270400293095</v>
      </c>
      <c r="O2482" s="48">
        <f>F2482*Overview!$F$6</f>
        <v>2.3686817229354781E-3</v>
      </c>
      <c r="P2482" s="122">
        <f>N2482*(H2482/G2482-(1+Overview!$F$35/'='!G2482)/(Overview!$F$37*Overview!$F$33))/('='!H2482+Overview!$F$36)</f>
        <v>6.0735771572726284E-5</v>
      </c>
      <c r="Q2482" s="128">
        <f>(N2482/G2482-P2482)*H2482*Overview!$F$29*'='!G2482^3</f>
        <v>929.26911147253304</v>
      </c>
      <c r="R2482" s="57">
        <f t="shared" si="228"/>
        <v>0</v>
      </c>
      <c r="S2482" s="58">
        <f t="shared" si="229"/>
        <v>7.5764959871894847E-5</v>
      </c>
      <c r="T2482" s="58">
        <f>IF(D2482&lt;Overview!$F$18,(1-Overview!$F$9)*'='!Q2482-'='!D2482*'='!O2482,0)</f>
        <v>0</v>
      </c>
      <c r="U2482" s="54">
        <f>IF(D2482&gt;=Overview!$F$18,(1-Overview!$F$9)*'='!Q2482-Overview!$F$18*'='!O2482,0)</f>
        <v>78.75423476432799</v>
      </c>
      <c r="V2482" s="2"/>
      <c r="W2482" s="112">
        <f>G2482/Overview!$F$19</f>
        <v>5.5254038203243381</v>
      </c>
      <c r="X2482" s="60">
        <f>G2482^3*(1+H2482*Overview!$F$38)</f>
        <v>65.889055518159807</v>
      </c>
      <c r="Y2482" s="61">
        <f>G2482^3*Overview!$F$42*(1+Overview!$F$38*H2482)+I2482*Overview!$F$39/Overview!$F$40</f>
        <v>6.9744860740465802</v>
      </c>
    </row>
    <row r="2483" spans="1:25">
      <c r="A2483" s="34">
        <v>2480</v>
      </c>
      <c r="B2483">
        <v>1</v>
      </c>
      <c r="C2483">
        <v>24</v>
      </c>
      <c r="D2483" s="149">
        <f t="shared" si="230"/>
        <v>178.09744310451387</v>
      </c>
      <c r="E2483" s="125">
        <f>B2483/(B2483+Overview!$F$22)</f>
        <v>0.58823529411764708</v>
      </c>
      <c r="F2483" s="118">
        <f>EXP(Overview!$F$21/Overview!$F$5-Overview!$F$21/('='!C2483+273.15))</f>
        <v>1.2060497570954571</v>
      </c>
      <c r="G2483" s="77">
        <f t="shared" si="231"/>
        <v>3.742431772465546</v>
      </c>
      <c r="H2483" s="115">
        <f t="shared" si="232"/>
        <v>0.58823529411764708</v>
      </c>
      <c r="I2483" s="80">
        <f>IF((A2483-Overview!$F$43)/365=ROUND((A2483-Overview!$F$43)/365,0),I2482*0.05,I2482+U2482)</f>
        <v>24114.699530860948</v>
      </c>
      <c r="J2483" s="70">
        <f>IF(D2483&lt;Overview!$F$16,1,'='!G2483/Overview!$F$26)</f>
        <v>162.01003344006693</v>
      </c>
      <c r="K2483" s="71">
        <f>IF(D2483&lt;Overview!$F$17,'='!G2483/Overview!$F$26,Overview!$F$33)</f>
        <v>9.1428571428571423</v>
      </c>
      <c r="L2483" s="72">
        <f t="shared" si="233"/>
        <v>9.1428571428571423</v>
      </c>
      <c r="M2483" s="81">
        <f>MIN(1,Overview!$F$44*F2483*(G2483-Overview!$F$25)^2+0.2)</f>
        <v>1</v>
      </c>
      <c r="N2483" s="48">
        <f>L2483*F2483*Overview!$F$8</f>
        <v>0.12482270400293095</v>
      </c>
      <c r="O2483" s="48">
        <f>F2483*Overview!$F$6</f>
        <v>2.3686817229354781E-3</v>
      </c>
      <c r="P2483" s="122">
        <f>N2483*(H2483/G2483-(1+Overview!$F$35/'='!G2483)/(Overview!$F$37*Overview!$F$33))/('='!H2483+Overview!$F$36)</f>
        <v>6.0619783742226727E-5</v>
      </c>
      <c r="Q2483" s="128">
        <f>(N2483/G2483-P2483)*H2483*Overview!$F$29*'='!G2483^3</f>
        <v>929.30994171721613</v>
      </c>
      <c r="R2483" s="57">
        <f t="shared" si="228"/>
        <v>0</v>
      </c>
      <c r="S2483" s="58">
        <f t="shared" si="229"/>
        <v>7.5621801572299896E-5</v>
      </c>
      <c r="T2483" s="58">
        <f>IF(D2483&lt;Overview!$F$18,(1-Overview!$F$9)*'='!Q2483-'='!D2483*'='!O2483,0)</f>
        <v>0</v>
      </c>
      <c r="U2483" s="54">
        <f>IF(D2483&gt;=Overview!$F$18,(1-Overview!$F$9)*'='!Q2483-Overview!$F$18*'='!O2483,0)</f>
        <v>78.75771350117499</v>
      </c>
      <c r="V2483" s="2"/>
      <c r="W2483" s="112">
        <f>G2483/Overview!$F$19</f>
        <v>5.5255156835457644</v>
      </c>
      <c r="X2483" s="60">
        <f>G2483^3*(1+H2483*Overview!$F$38)</f>
        <v>65.893057421803363</v>
      </c>
      <c r="Y2483" s="61">
        <f>G2483^3*Overview!$F$42*(1+Overview!$F$38*H2483)+I2483*Overview!$F$39/Overview!$F$40</f>
        <v>6.9782684748488055</v>
      </c>
    </row>
    <row r="2484" spans="1:25">
      <c r="A2484" s="34">
        <v>2481</v>
      </c>
      <c r="B2484">
        <v>1</v>
      </c>
      <c r="C2484">
        <v>24</v>
      </c>
      <c r="D2484" s="149">
        <f t="shared" si="230"/>
        <v>178.09744310451387</v>
      </c>
      <c r="E2484" s="125">
        <f>B2484/(B2484+Overview!$F$22)</f>
        <v>0.58823529411764708</v>
      </c>
      <c r="F2484" s="118">
        <f>EXP(Overview!$F$21/Overview!$F$5-Overview!$F$21/('='!C2484+273.15))</f>
        <v>1.2060497570954571</v>
      </c>
      <c r="G2484" s="77">
        <f t="shared" si="231"/>
        <v>3.7425073942671183</v>
      </c>
      <c r="H2484" s="115">
        <f t="shared" si="232"/>
        <v>0.58823529411764708</v>
      </c>
      <c r="I2484" s="80">
        <f>IF((A2484-Overview!$F$43)/365=ROUND((A2484-Overview!$F$43)/365,0),I2483*0.05,I2483+U2483)</f>
        <v>24193.457244362122</v>
      </c>
      <c r="J2484" s="70">
        <f>IF(D2484&lt;Overview!$F$16,1,'='!G2484/Overview!$F$26)</f>
        <v>162.01330711113067</v>
      </c>
      <c r="K2484" s="71">
        <f>IF(D2484&lt;Overview!$F$17,'='!G2484/Overview!$F$26,Overview!$F$33)</f>
        <v>9.1428571428571423</v>
      </c>
      <c r="L2484" s="72">
        <f t="shared" si="233"/>
        <v>9.1428571428571423</v>
      </c>
      <c r="M2484" s="81">
        <f>MIN(1,Overview!$F$44*F2484*(G2484-Overview!$F$25)^2+0.2)</f>
        <v>1</v>
      </c>
      <c r="N2484" s="48">
        <f>L2484*F2484*Overview!$F$8</f>
        <v>0.12482270400293095</v>
      </c>
      <c r="O2484" s="48">
        <f>F2484*Overview!$F$6</f>
        <v>2.3686817229354781E-3</v>
      </c>
      <c r="P2484" s="122">
        <f>N2484*(H2484/G2484-(1+Overview!$F$35/'='!G2484)/(Overview!$F$37*Overview!$F$33))/('='!H2484+Overview!$F$36)</f>
        <v>6.0504019754272107E-5</v>
      </c>
      <c r="Q2484" s="128">
        <f>(N2484/G2484-P2484)*H2484*Overview!$F$29*'='!G2484^3</f>
        <v>929.35069583120185</v>
      </c>
      <c r="R2484" s="57">
        <f t="shared" si="228"/>
        <v>0</v>
      </c>
      <c r="S2484" s="58">
        <f t="shared" si="229"/>
        <v>7.5478913771082385E-5</v>
      </c>
      <c r="T2484" s="58">
        <f>IF(D2484&lt;Overview!$F$18,(1-Overview!$F$9)*'='!Q2484-'='!D2484*'='!O2484,0)</f>
        <v>0</v>
      </c>
      <c r="U2484" s="54">
        <f>IF(D2484&gt;=Overview!$F$18,(1-Overview!$F$9)*'='!Q2484-Overview!$F$18*'='!O2484,0)</f>
        <v>78.761185751686583</v>
      </c>
      <c r="V2484" s="2"/>
      <c r="W2484" s="112">
        <f>G2484/Overview!$F$19</f>
        <v>5.5256273354010306</v>
      </c>
      <c r="X2484" s="60">
        <f>G2484^3*(1+H2484*Overview!$F$38)</f>
        <v>65.897051925408604</v>
      </c>
      <c r="Y2484" s="61">
        <f>G2484^3*Overview!$F$42*(1+Overview!$F$38*H2484)+I2484*Overview!$F$39/Overview!$F$40</f>
        <v>6.9820503608145099</v>
      </c>
    </row>
    <row r="2485" spans="1:25">
      <c r="A2485" s="34">
        <v>2482</v>
      </c>
      <c r="B2485">
        <v>1</v>
      </c>
      <c r="C2485">
        <v>24</v>
      </c>
      <c r="D2485" s="149">
        <f t="shared" si="230"/>
        <v>178.09744310451387</v>
      </c>
      <c r="E2485" s="125">
        <f>B2485/(B2485+Overview!$F$22)</f>
        <v>0.58823529411764708</v>
      </c>
      <c r="F2485" s="118">
        <f>EXP(Overview!$F$21/Overview!$F$5-Overview!$F$21/('='!C2485+273.15))</f>
        <v>1.2060497570954571</v>
      </c>
      <c r="G2485" s="77">
        <f t="shared" si="231"/>
        <v>3.7425828731808894</v>
      </c>
      <c r="H2485" s="115">
        <f t="shared" si="232"/>
        <v>0.58823529411764708</v>
      </c>
      <c r="I2485" s="80">
        <f>IF((A2485-Overview!$F$43)/365=ROUND((A2485-Overview!$F$43)/365,0),I2484*0.05,I2484+U2484)</f>
        <v>24272.218430113808</v>
      </c>
      <c r="J2485" s="70">
        <f>IF(D2485&lt;Overview!$F$16,1,'='!G2485/Overview!$F$26)</f>
        <v>162.01657459657531</v>
      </c>
      <c r="K2485" s="71">
        <f>IF(D2485&lt;Overview!$F$17,'='!G2485/Overview!$F$26,Overview!$F$33)</f>
        <v>9.1428571428571423</v>
      </c>
      <c r="L2485" s="72">
        <f t="shared" si="233"/>
        <v>9.1428571428571423</v>
      </c>
      <c r="M2485" s="81">
        <f>MIN(1,Overview!$F$44*F2485*(G2485-Overview!$F$25)^2+0.2)</f>
        <v>1</v>
      </c>
      <c r="N2485" s="48">
        <f>L2485*F2485*Overview!$F$8</f>
        <v>0.12482270400293095</v>
      </c>
      <c r="O2485" s="48">
        <f>F2485*Overview!$F$6</f>
        <v>2.3686817229354781E-3</v>
      </c>
      <c r="P2485" s="122">
        <f>N2485*(H2485/G2485-(1+Overview!$F$35/'='!G2485)/(Overview!$F$37*Overview!$F$33))/('='!H2485+Overview!$F$36)</f>
        <v>6.0388479167947987E-5</v>
      </c>
      <c r="Q2485" s="128">
        <f>(N2485/G2485-P2485)*H2485*Overview!$F$29*'='!G2485^3</f>
        <v>929.39137395450291</v>
      </c>
      <c r="R2485" s="57">
        <f t="shared" si="228"/>
        <v>0</v>
      </c>
      <c r="S2485" s="58">
        <f t="shared" si="229"/>
        <v>7.5336295957134354E-5</v>
      </c>
      <c r="T2485" s="58">
        <f>IF(D2485&lt;Overview!$F$18,(1-Overview!$F$9)*'='!Q2485-'='!D2485*'='!O2485,0)</f>
        <v>0</v>
      </c>
      <c r="U2485" s="54">
        <f>IF(D2485&gt;=Overview!$F$18,(1-Overview!$F$9)*'='!Q2485-Overview!$F$18*'='!O2485,0)</f>
        <v>78.764651527791827</v>
      </c>
      <c r="V2485" s="2"/>
      <c r="W2485" s="112">
        <f>G2485/Overview!$F$19</f>
        <v>5.5257387762895167</v>
      </c>
      <c r="X2485" s="60">
        <f>G2485^3*(1+H2485*Overview!$F$38)</f>
        <v>65.901039042351172</v>
      </c>
      <c r="Y2485" s="61">
        <f>G2485^3*Overview!$F$42*(1+Overview!$F$38*H2485)+I2485*Overview!$F$39/Overview!$F$40</f>
        <v>6.985831732865643</v>
      </c>
    </row>
    <row r="2486" spans="1:25">
      <c r="A2486" s="34">
        <v>2483</v>
      </c>
      <c r="B2486">
        <v>1</v>
      </c>
      <c r="C2486">
        <v>24</v>
      </c>
      <c r="D2486" s="149">
        <f t="shared" si="230"/>
        <v>178.09744310451387</v>
      </c>
      <c r="E2486" s="125">
        <f>B2486/(B2486+Overview!$F$22)</f>
        <v>0.58823529411764708</v>
      </c>
      <c r="F2486" s="118">
        <f>EXP(Overview!$F$21/Overview!$F$5-Overview!$F$21/('='!C2486+273.15))</f>
        <v>1.2060497570954571</v>
      </c>
      <c r="G2486" s="77">
        <f t="shared" si="231"/>
        <v>3.7426582094768466</v>
      </c>
      <c r="H2486" s="115">
        <f t="shared" si="232"/>
        <v>0.58823529411764708</v>
      </c>
      <c r="I2486" s="80">
        <f>IF((A2486-Overview!$F$43)/365=ROUND((A2486-Overview!$F$43)/365,0),I2485*0.05,I2485+U2485)</f>
        <v>24350.9830816416</v>
      </c>
      <c r="J2486" s="70">
        <f>IF(D2486&lt;Overview!$F$16,1,'='!G2486/Overview!$F$26)</f>
        <v>162.0198359080886</v>
      </c>
      <c r="K2486" s="71">
        <f>IF(D2486&lt;Overview!$F$17,'='!G2486/Overview!$F$26,Overview!$F$33)</f>
        <v>9.1428571428571423</v>
      </c>
      <c r="L2486" s="72">
        <f t="shared" si="233"/>
        <v>9.1428571428571423</v>
      </c>
      <c r="M2486" s="81">
        <f>MIN(1,Overview!$F$44*F2486*(G2486-Overview!$F$25)^2+0.2)</f>
        <v>1</v>
      </c>
      <c r="N2486" s="48">
        <f>L2486*F2486*Overview!$F$8</f>
        <v>0.12482270400293095</v>
      </c>
      <c r="O2486" s="48">
        <f>F2486*Overview!$F$6</f>
        <v>2.3686817229354781E-3</v>
      </c>
      <c r="P2486" s="122">
        <f>N2486*(H2486/G2486-(1+Overview!$F$35/'='!G2486)/(Overview!$F$37*Overview!$F$33))/('='!H2486+Overview!$F$36)</f>
        <v>6.0273161543242362E-5</v>
      </c>
      <c r="Q2486" s="128">
        <f>(N2486/G2486-P2486)*H2486*Overview!$F$29*'='!G2486^3</f>
        <v>929.43197622688206</v>
      </c>
      <c r="R2486" s="57">
        <f t="shared" si="228"/>
        <v>0</v>
      </c>
      <c r="S2486" s="58">
        <f t="shared" si="229"/>
        <v>7.5193947620313392E-5</v>
      </c>
      <c r="T2486" s="58">
        <f>IF(D2486&lt;Overview!$F$18,(1-Overview!$F$9)*'='!Q2486-'='!D2486*'='!O2486,0)</f>
        <v>0</v>
      </c>
      <c r="U2486" s="54">
        <f>IF(D2486&gt;=Overview!$F$18,(1-Overview!$F$9)*'='!Q2486-Overview!$F$18*'='!O2486,0)</f>
        <v>78.768110841398524</v>
      </c>
      <c r="V2486" s="2"/>
      <c r="W2486" s="112">
        <f>G2486/Overview!$F$19</f>
        <v>5.5258500066098426</v>
      </c>
      <c r="X2486" s="60">
        <f>G2486^3*(1+H2486*Overview!$F$38)</f>
        <v>65.905018785983671</v>
      </c>
      <c r="Y2486" s="61">
        <f>G2486^3*Overview!$F$42*(1+Overview!$F$38*H2486)+I2486*Overview!$F$39/Overview!$F$40</f>
        <v>6.9896125919225938</v>
      </c>
    </row>
    <row r="2487" spans="1:25">
      <c r="A2487" s="34">
        <v>2484</v>
      </c>
      <c r="B2487">
        <v>1</v>
      </c>
      <c r="C2487">
        <v>24</v>
      </c>
      <c r="D2487" s="149">
        <f t="shared" si="230"/>
        <v>178.09744310451387</v>
      </c>
      <c r="E2487" s="125">
        <f>B2487/(B2487+Overview!$F$22)</f>
        <v>0.58823529411764708</v>
      </c>
      <c r="F2487" s="118">
        <f>EXP(Overview!$F$21/Overview!$F$5-Overview!$F$21/('='!C2487+273.15))</f>
        <v>1.2060497570954571</v>
      </c>
      <c r="G2487" s="77">
        <f t="shared" si="231"/>
        <v>3.742733403424467</v>
      </c>
      <c r="H2487" s="115">
        <f t="shared" si="232"/>
        <v>0.58823529411764708</v>
      </c>
      <c r="I2487" s="80">
        <f>IF((A2487-Overview!$F$43)/365=ROUND((A2487-Overview!$F$43)/365,0),I2486*0.05,I2486+U2486)</f>
        <v>24429.751192483</v>
      </c>
      <c r="J2487" s="70">
        <f>IF(D2487&lt;Overview!$F$16,1,'='!G2487/Overview!$F$26)</f>
        <v>162.02309105733625</v>
      </c>
      <c r="K2487" s="71">
        <f>IF(D2487&lt;Overview!$F$17,'='!G2487/Overview!$F$26,Overview!$F$33)</f>
        <v>9.1428571428571423</v>
      </c>
      <c r="L2487" s="72">
        <f t="shared" si="233"/>
        <v>9.1428571428571423</v>
      </c>
      <c r="M2487" s="81">
        <f>MIN(1,Overview!$F$44*F2487*(G2487-Overview!$F$25)^2+0.2)</f>
        <v>1</v>
      </c>
      <c r="N2487" s="48">
        <f>L2487*F2487*Overview!$F$8</f>
        <v>0.12482270400293095</v>
      </c>
      <c r="O2487" s="48">
        <f>F2487*Overview!$F$6</f>
        <v>2.3686817229354781E-3</v>
      </c>
      <c r="P2487" s="122">
        <f>N2487*(H2487/G2487-(1+Overview!$F$35/'='!G2487)/(Overview!$F$37*Overview!$F$33))/('='!H2487+Overview!$F$36)</f>
        <v>6.015806644104459E-5</v>
      </c>
      <c r="Q2487" s="128">
        <f>(N2487/G2487-P2487)*H2487*Overview!$F$29*'='!G2487^3</f>
        <v>929.47250278785214</v>
      </c>
      <c r="R2487" s="57">
        <f t="shared" si="228"/>
        <v>0</v>
      </c>
      <c r="S2487" s="58">
        <f t="shared" si="229"/>
        <v>7.5051868251442013E-5</v>
      </c>
      <c r="T2487" s="58">
        <f>IF(D2487&lt;Overview!$F$18,(1-Overview!$F$9)*'='!Q2487-'='!D2487*'='!O2487,0)</f>
        <v>0</v>
      </c>
      <c r="U2487" s="54">
        <f>IF(D2487&gt;=Overview!$F$18,(1-Overview!$F$9)*'='!Q2487-Overview!$F$18*'='!O2487,0)</f>
        <v>78.771563704393188</v>
      </c>
      <c r="V2487" s="2"/>
      <c r="W2487" s="112">
        <f>G2487/Overview!$F$19</f>
        <v>5.5259610267598802</v>
      </c>
      <c r="X2487" s="60">
        <f>G2487^3*(1+H2487*Overview!$F$38)</f>
        <v>65.908991169635797</v>
      </c>
      <c r="Y2487" s="61">
        <f>G2487^3*Overview!$F$42*(1+Overview!$F$38*H2487)+I2487*Overview!$F$39/Overview!$F$40</f>
        <v>6.9933929389042095</v>
      </c>
    </row>
    <row r="2488" spans="1:25">
      <c r="A2488" s="34">
        <v>2485</v>
      </c>
      <c r="B2488">
        <v>1</v>
      </c>
      <c r="C2488">
        <v>24</v>
      </c>
      <c r="D2488" s="149">
        <f t="shared" si="230"/>
        <v>178.09744310451387</v>
      </c>
      <c r="E2488" s="125">
        <f>B2488/(B2488+Overview!$F$22)</f>
        <v>0.58823529411764708</v>
      </c>
      <c r="F2488" s="118">
        <f>EXP(Overview!$F$21/Overview!$F$5-Overview!$F$21/('='!C2488+273.15))</f>
        <v>1.2060497570954571</v>
      </c>
      <c r="G2488" s="77">
        <f t="shared" si="231"/>
        <v>3.7428084552927183</v>
      </c>
      <c r="H2488" s="115">
        <f t="shared" si="232"/>
        <v>0.58823529411764708</v>
      </c>
      <c r="I2488" s="80">
        <f>IF((A2488-Overview!$F$43)/365=ROUND((A2488-Overview!$F$43)/365,0),I2487*0.05,I2487+U2487)</f>
        <v>24508.522756187394</v>
      </c>
      <c r="J2488" s="70">
        <f>IF(D2488&lt;Overview!$F$16,1,'='!G2488/Overview!$F$26)</f>
        <v>162.02634005596184</v>
      </c>
      <c r="K2488" s="71">
        <f>IF(D2488&lt;Overview!$F$17,'='!G2488/Overview!$F$26,Overview!$F$33)</f>
        <v>9.1428571428571423</v>
      </c>
      <c r="L2488" s="72">
        <f t="shared" si="233"/>
        <v>9.1428571428571423</v>
      </c>
      <c r="M2488" s="81">
        <f>MIN(1,Overview!$F$44*F2488*(G2488-Overview!$F$25)^2+0.2)</f>
        <v>1</v>
      </c>
      <c r="N2488" s="48">
        <f>L2488*F2488*Overview!$F$8</f>
        <v>0.12482270400293095</v>
      </c>
      <c r="O2488" s="48">
        <f>F2488*Overview!$F$6</f>
        <v>2.3686817229354781E-3</v>
      </c>
      <c r="P2488" s="122">
        <f>N2488*(H2488/G2488-(1+Overview!$F$35/'='!G2488)/(Overview!$F$37*Overview!$F$33))/('='!H2488+Overview!$F$36)</f>
        <v>6.0043193423141437E-5</v>
      </c>
      <c r="Q2488" s="128">
        <f>(N2488/G2488-P2488)*H2488*Overview!$F$29*'='!G2488^3</f>
        <v>929.51295377667668</v>
      </c>
      <c r="R2488" s="57">
        <f t="shared" si="228"/>
        <v>0</v>
      </c>
      <c r="S2488" s="58">
        <f t="shared" si="229"/>
        <v>7.4910057342303309E-5</v>
      </c>
      <c r="T2488" s="58">
        <f>IF(D2488&lt;Overview!$F$18,(1-Overview!$F$9)*'='!Q2488-'='!D2488*'='!O2488,0)</f>
        <v>0</v>
      </c>
      <c r="U2488" s="54">
        <f>IF(D2488&gt;=Overview!$F$18,(1-Overview!$F$9)*'='!Q2488-Overview!$F$18*'='!O2488,0)</f>
        <v>78.775010128641028</v>
      </c>
      <c r="V2488" s="2"/>
      <c r="W2488" s="112">
        <f>G2488/Overview!$F$19</f>
        <v>5.5260718371367465</v>
      </c>
      <c r="X2488" s="60">
        <f>G2488^3*(1+H2488*Overview!$F$38)</f>
        <v>65.912956206614211</v>
      </c>
      <c r="Y2488" s="61">
        <f>G2488^3*Overview!$F$42*(1+Overview!$F$38*H2488)+I2488*Overview!$F$39/Overview!$F$40</f>
        <v>6.9971727747277859</v>
      </c>
    </row>
    <row r="2489" spans="1:25">
      <c r="A2489" s="34">
        <v>2486</v>
      </c>
      <c r="B2489">
        <v>1</v>
      </c>
      <c r="C2489">
        <v>24</v>
      </c>
      <c r="D2489" s="149">
        <f t="shared" si="230"/>
        <v>178.09744310451387</v>
      </c>
      <c r="E2489" s="125">
        <f>B2489/(B2489+Overview!$F$22)</f>
        <v>0.58823529411764708</v>
      </c>
      <c r="F2489" s="118">
        <f>EXP(Overview!$F$21/Overview!$F$5-Overview!$F$21/('='!C2489+273.15))</f>
        <v>1.2060497570954571</v>
      </c>
      <c r="G2489" s="77">
        <f t="shared" si="231"/>
        <v>3.7428833653500608</v>
      </c>
      <c r="H2489" s="115">
        <f t="shared" si="232"/>
        <v>0.58823529411764708</v>
      </c>
      <c r="I2489" s="80">
        <f>IF((A2489-Overview!$F$43)/365=ROUND((A2489-Overview!$F$43)/365,0),I2488*0.05,I2488+U2488)</f>
        <v>24587.297766316035</v>
      </c>
      <c r="J2489" s="70">
        <f>IF(D2489&lt;Overview!$F$16,1,'='!G2489/Overview!$F$26)</f>
        <v>162.02958291558704</v>
      </c>
      <c r="K2489" s="71">
        <f>IF(D2489&lt;Overview!$F$17,'='!G2489/Overview!$F$26,Overview!$F$33)</f>
        <v>9.1428571428571423</v>
      </c>
      <c r="L2489" s="72">
        <f t="shared" si="233"/>
        <v>9.1428571428571423</v>
      </c>
      <c r="M2489" s="81">
        <f>MIN(1,Overview!$F$44*F2489*(G2489-Overview!$F$25)^2+0.2)</f>
        <v>1</v>
      </c>
      <c r="N2489" s="48">
        <f>L2489*F2489*Overview!$F$8</f>
        <v>0.12482270400293095</v>
      </c>
      <c r="O2489" s="48">
        <f>F2489*Overview!$F$6</f>
        <v>2.3686817229354781E-3</v>
      </c>
      <c r="P2489" s="122">
        <f>N2489*(H2489/G2489-(1+Overview!$F$35/'='!G2489)/(Overview!$F$37*Overview!$F$33))/('='!H2489+Overview!$F$36)</f>
        <v>5.9928542052215992E-5</v>
      </c>
      <c r="Q2489" s="128">
        <f>(N2489/G2489-P2489)*H2489*Overview!$F$29*'='!G2489^3</f>
        <v>929.55332933237048</v>
      </c>
      <c r="R2489" s="57">
        <f t="shared" si="228"/>
        <v>0</v>
      </c>
      <c r="S2489" s="58">
        <f t="shared" si="229"/>
        <v>7.4768514385640283E-5</v>
      </c>
      <c r="T2489" s="58">
        <f>IF(D2489&lt;Overview!$F$18,(1-Overview!$F$9)*'='!Q2489-'='!D2489*'='!O2489,0)</f>
        <v>0</v>
      </c>
      <c r="U2489" s="54">
        <f>IF(D2489&gt;=Overview!$F$18,(1-Overview!$F$9)*'='!Q2489-Overview!$F$18*'='!O2489,0)</f>
        <v>78.77845012598614</v>
      </c>
      <c r="V2489" s="2"/>
      <c r="W2489" s="112">
        <f>G2489/Overview!$F$19</f>
        <v>5.526182438136809</v>
      </c>
      <c r="X2489" s="60">
        <f>G2489^3*(1+H2489*Overview!$F$38)</f>
        <v>65.916913910202823</v>
      </c>
      <c r="Y2489" s="61">
        <f>G2489^3*Overview!$F$42*(1+Overview!$F$38*H2489)+I2489*Overview!$F$39/Overview!$F$40</f>
        <v>7.0009521003090782</v>
      </c>
    </row>
    <row r="2490" spans="1:25">
      <c r="A2490" s="34">
        <v>2487</v>
      </c>
      <c r="B2490">
        <v>1</v>
      </c>
      <c r="C2490">
        <v>24</v>
      </c>
      <c r="D2490" s="149">
        <f t="shared" si="230"/>
        <v>178.09744310451387</v>
      </c>
      <c r="E2490" s="125">
        <f>B2490/(B2490+Overview!$F$22)</f>
        <v>0.58823529411764708</v>
      </c>
      <c r="F2490" s="118">
        <f>EXP(Overview!$F$21/Overview!$F$5-Overview!$F$21/('='!C2490+273.15))</f>
        <v>1.2060497570954571</v>
      </c>
      <c r="G2490" s="77">
        <f t="shared" si="231"/>
        <v>3.7429581338644464</v>
      </c>
      <c r="H2490" s="115">
        <f t="shared" si="232"/>
        <v>0.58823529411764708</v>
      </c>
      <c r="I2490" s="80">
        <f>IF((A2490-Overview!$F$43)/365=ROUND((A2490-Overview!$F$43)/365,0),I2489*0.05,I2489+U2489)</f>
        <v>24666.076216442019</v>
      </c>
      <c r="J2490" s="70">
        <f>IF(D2490&lt;Overview!$F$16,1,'='!G2490/Overview!$F$26)</f>
        <v>162.03281964781155</v>
      </c>
      <c r="K2490" s="71">
        <f>IF(D2490&lt;Overview!$F$17,'='!G2490/Overview!$F$26,Overview!$F$33)</f>
        <v>9.1428571428571423</v>
      </c>
      <c r="L2490" s="72">
        <f t="shared" si="233"/>
        <v>9.1428571428571423</v>
      </c>
      <c r="M2490" s="81">
        <f>MIN(1,Overview!$F$44*F2490*(G2490-Overview!$F$25)^2+0.2)</f>
        <v>1</v>
      </c>
      <c r="N2490" s="48">
        <f>L2490*F2490*Overview!$F$8</f>
        <v>0.12482270400293095</v>
      </c>
      <c r="O2490" s="48">
        <f>F2490*Overview!$F$6</f>
        <v>2.3686817229354781E-3</v>
      </c>
      <c r="P2490" s="122">
        <f>N2490*(H2490/G2490-(1+Overview!$F$35/'='!G2490)/(Overview!$F$37*Overview!$F$33))/('='!H2490+Overview!$F$36)</f>
        <v>5.9814111891846666E-5</v>
      </c>
      <c r="Q2490" s="128">
        <f>(N2490/G2490-P2490)*H2490*Overview!$F$29*'='!G2490^3</f>
        <v>929.59362959370014</v>
      </c>
      <c r="R2490" s="57">
        <f t="shared" si="228"/>
        <v>0</v>
      </c>
      <c r="S2490" s="58">
        <f t="shared" si="229"/>
        <v>7.46272388751552E-5</v>
      </c>
      <c r="T2490" s="58">
        <f>IF(D2490&lt;Overview!$F$18,(1-Overview!$F$9)*'='!Q2490-'='!D2490*'='!O2490,0)</f>
        <v>0</v>
      </c>
      <c r="U2490" s="54">
        <f>IF(D2490&gt;=Overview!$F$18,(1-Overview!$F$9)*'='!Q2490-Overview!$F$18*'='!O2490,0)</f>
        <v>78.781883708251428</v>
      </c>
      <c r="V2490" s="2"/>
      <c r="W2490" s="112">
        <f>G2490/Overview!$F$19</f>
        <v>5.5262928301556862</v>
      </c>
      <c r="X2490" s="60">
        <f>G2490^3*(1+H2490*Overview!$F$38)</f>
        <v>65.920864293662575</v>
      </c>
      <c r="Y2490" s="61">
        <f>G2490^3*Overview!$F$42*(1+Overview!$F$38*H2490)+I2490*Overview!$F$39/Overview!$F$40</f>
        <v>7.0047309165622931</v>
      </c>
    </row>
    <row r="2491" spans="1:25">
      <c r="A2491" s="34">
        <v>2488</v>
      </c>
      <c r="B2491">
        <v>1</v>
      </c>
      <c r="C2491">
        <v>24</v>
      </c>
      <c r="D2491" s="149">
        <f t="shared" si="230"/>
        <v>178.09744310451387</v>
      </c>
      <c r="E2491" s="125">
        <f>B2491/(B2491+Overview!$F$22)</f>
        <v>0.58823529411764708</v>
      </c>
      <c r="F2491" s="118">
        <f>EXP(Overview!$F$21/Overview!$F$5-Overview!$F$21/('='!C2491+273.15))</f>
        <v>1.2060497570954571</v>
      </c>
      <c r="G2491" s="77">
        <f t="shared" si="231"/>
        <v>3.7430327611033216</v>
      </c>
      <c r="H2491" s="115">
        <f t="shared" si="232"/>
        <v>0.58823529411764708</v>
      </c>
      <c r="I2491" s="80">
        <f>IF((A2491-Overview!$F$43)/365=ROUND((A2491-Overview!$F$43)/365,0),I2490*0.05,I2490+U2490)</f>
        <v>24744.858100150272</v>
      </c>
      <c r="J2491" s="70">
        <f>IF(D2491&lt;Overview!$F$16,1,'='!G2491/Overview!$F$26)</f>
        <v>162.03605026421306</v>
      </c>
      <c r="K2491" s="71">
        <f>IF(D2491&lt;Overview!$F$17,'='!G2491/Overview!$F$26,Overview!$F$33)</f>
        <v>9.1428571428571423</v>
      </c>
      <c r="L2491" s="72">
        <f t="shared" si="233"/>
        <v>9.1428571428571423</v>
      </c>
      <c r="M2491" s="81">
        <f>MIN(1,Overview!$F$44*F2491*(G2491-Overview!$F$25)^2+0.2)</f>
        <v>1</v>
      </c>
      <c r="N2491" s="48">
        <f>L2491*F2491*Overview!$F$8</f>
        <v>0.12482270400293095</v>
      </c>
      <c r="O2491" s="48">
        <f>F2491*Overview!$F$6</f>
        <v>2.3686817229354781E-3</v>
      </c>
      <c r="P2491" s="122">
        <f>N2491*(H2491/G2491-(1+Overview!$F$35/'='!G2491)/(Overview!$F$37*Overview!$F$33))/('='!H2491+Overview!$F$36)</f>
        <v>5.9699902506506234E-5</v>
      </c>
      <c r="Q2491" s="128">
        <f>(N2491/G2491-P2491)*H2491*Overview!$F$29*'='!G2491^3</f>
        <v>929.63385469918376</v>
      </c>
      <c r="R2491" s="57">
        <f t="shared" si="228"/>
        <v>0</v>
      </c>
      <c r="S2491" s="58">
        <f t="shared" si="229"/>
        <v>7.4486230305509043E-5</v>
      </c>
      <c r="T2491" s="58">
        <f>IF(D2491&lt;Overview!$F$18,(1-Overview!$F$9)*'='!Q2491-'='!D2491*'='!O2491,0)</f>
        <v>0</v>
      </c>
      <c r="U2491" s="54">
        <f>IF(D2491&gt;=Overview!$F$18,(1-Overview!$F$9)*'='!Q2491-Overview!$F$18*'='!O2491,0)</f>
        <v>78.785310887238637</v>
      </c>
      <c r="V2491" s="2"/>
      <c r="W2491" s="112">
        <f>G2491/Overview!$F$19</f>
        <v>5.5264030135882498</v>
      </c>
      <c r="X2491" s="60">
        <f>G2491^3*(1+H2491*Overview!$F$38)</f>
        <v>65.924807370231605</v>
      </c>
      <c r="Y2491" s="61">
        <f>G2491^3*Overview!$F$42*(1+Overview!$F$38*H2491)+I2491*Overview!$F$39/Overview!$F$40</f>
        <v>7.0085092244001013</v>
      </c>
    </row>
    <row r="2492" spans="1:25">
      <c r="A2492" s="34">
        <v>2489</v>
      </c>
      <c r="B2492">
        <v>1</v>
      </c>
      <c r="C2492">
        <v>24</v>
      </c>
      <c r="D2492" s="149">
        <f t="shared" si="230"/>
        <v>178.09744310451387</v>
      </c>
      <c r="E2492" s="125">
        <f>B2492/(B2492+Overview!$F$22)</f>
        <v>0.58823529411764708</v>
      </c>
      <c r="F2492" s="118">
        <f>EXP(Overview!$F$21/Overview!$F$5-Overview!$F$21/('='!C2492+273.15))</f>
        <v>1.2060497570954571</v>
      </c>
      <c r="G2492" s="77">
        <f t="shared" si="231"/>
        <v>3.7431072473336271</v>
      </c>
      <c r="H2492" s="115">
        <f t="shared" si="232"/>
        <v>0.58823529411764708</v>
      </c>
      <c r="I2492" s="80">
        <f>IF((A2492-Overview!$F$43)/365=ROUND((A2492-Overview!$F$43)/365,0),I2491*0.05,I2491+U2491)</f>
        <v>24823.643411037508</v>
      </c>
      <c r="J2492" s="70">
        <f>IF(D2492&lt;Overview!$F$16,1,'='!G2492/Overview!$F$26)</f>
        <v>162.0392747763475</v>
      </c>
      <c r="K2492" s="71">
        <f>IF(D2492&lt;Overview!$F$17,'='!G2492/Overview!$F$26,Overview!$F$33)</f>
        <v>9.1428571428571423</v>
      </c>
      <c r="L2492" s="72">
        <f t="shared" si="233"/>
        <v>9.1428571428571423</v>
      </c>
      <c r="M2492" s="81">
        <f>MIN(1,Overview!$F$44*F2492*(G2492-Overview!$F$25)^2+0.2)</f>
        <v>1</v>
      </c>
      <c r="N2492" s="48">
        <f>L2492*F2492*Overview!$F$8</f>
        <v>0.12482270400293095</v>
      </c>
      <c r="O2492" s="48">
        <f>F2492*Overview!$F$6</f>
        <v>2.3686817229354781E-3</v>
      </c>
      <c r="P2492" s="122">
        <f>N2492*(H2492/G2492-(1+Overview!$F$35/'='!G2492)/(Overview!$F$37*Overview!$F$33))/('='!H2492+Overview!$F$36)</f>
        <v>5.958591346155567E-5</v>
      </c>
      <c r="Q2492" s="128">
        <f>(N2492/G2492-P2492)*H2492*Overview!$F$29*'='!G2492^3</f>
        <v>929.67400478709237</v>
      </c>
      <c r="R2492" s="57">
        <f t="shared" si="228"/>
        <v>0</v>
      </c>
      <c r="S2492" s="58">
        <f t="shared" si="229"/>
        <v>7.4345488172314456E-5</v>
      </c>
      <c r="T2492" s="58">
        <f>IF(D2492&lt;Overview!$F$18,(1-Overview!$F$9)*'='!Q2492-'='!D2492*'='!O2492,0)</f>
        <v>0</v>
      </c>
      <c r="U2492" s="54">
        <f>IF(D2492&gt;=Overview!$F$18,(1-Overview!$F$9)*'='!Q2492-Overview!$F$18*'='!O2492,0)</f>
        <v>78.788731674728453</v>
      </c>
      <c r="V2492" s="2"/>
      <c r="W2492" s="112">
        <f>G2492/Overview!$F$19</f>
        <v>5.5265129888286237</v>
      </c>
      <c r="X2492" s="60">
        <f>G2492^3*(1+H2492*Overview!$F$38)</f>
        <v>65.928743153125282</v>
      </c>
      <c r="Y2492" s="61">
        <f>G2492^3*Overview!$F$42*(1+Overview!$F$38*H2492)+I2492*Overview!$F$39/Overview!$F$40</f>
        <v>7.0122870247336317</v>
      </c>
    </row>
    <row r="2493" spans="1:25">
      <c r="A2493" s="34">
        <v>2490</v>
      </c>
      <c r="B2493">
        <v>1</v>
      </c>
      <c r="C2493">
        <v>24</v>
      </c>
      <c r="D2493" s="149">
        <f t="shared" si="230"/>
        <v>178.09744310451387</v>
      </c>
      <c r="E2493" s="125">
        <f>B2493/(B2493+Overview!$F$22)</f>
        <v>0.58823529411764708</v>
      </c>
      <c r="F2493" s="118">
        <f>EXP(Overview!$F$21/Overview!$F$5-Overview!$F$21/('='!C2493+273.15))</f>
        <v>1.2060497570954571</v>
      </c>
      <c r="G2493" s="77">
        <f t="shared" si="231"/>
        <v>3.7431815928217995</v>
      </c>
      <c r="H2493" s="115">
        <f t="shared" si="232"/>
        <v>0.58823529411764708</v>
      </c>
      <c r="I2493" s="80">
        <f>IF((A2493-Overview!$F$43)/365=ROUND((A2493-Overview!$F$43)/365,0),I2492*0.05,I2492+U2492)</f>
        <v>24902.432142712238</v>
      </c>
      <c r="J2493" s="70">
        <f>IF(D2493&lt;Overview!$F$16,1,'='!G2493/Overview!$F$26)</f>
        <v>162.0424931957489</v>
      </c>
      <c r="K2493" s="71">
        <f>IF(D2493&lt;Overview!$F$17,'='!G2493/Overview!$F$26,Overview!$F$33)</f>
        <v>9.1428571428571423</v>
      </c>
      <c r="L2493" s="72">
        <f t="shared" si="233"/>
        <v>9.1428571428571423</v>
      </c>
      <c r="M2493" s="81">
        <f>MIN(1,Overview!$F$44*F2493*(G2493-Overview!$F$25)^2+0.2)</f>
        <v>1</v>
      </c>
      <c r="N2493" s="48">
        <f>L2493*F2493*Overview!$F$8</f>
        <v>0.12482270400293095</v>
      </c>
      <c r="O2493" s="48">
        <f>F2493*Overview!$F$6</f>
        <v>2.3686817229354781E-3</v>
      </c>
      <c r="P2493" s="122">
        <f>N2493*(H2493/G2493-(1+Overview!$F$35/'='!G2493)/(Overview!$F$37*Overview!$F$33))/('='!H2493+Overview!$F$36)</f>
        <v>5.9472144323245259E-5</v>
      </c>
      <c r="Q2493" s="128">
        <f>(N2493/G2493-P2493)*H2493*Overview!$F$29*'='!G2493^3</f>
        <v>929.71407999544897</v>
      </c>
      <c r="R2493" s="57">
        <f t="shared" si="228"/>
        <v>0</v>
      </c>
      <c r="S2493" s="58">
        <f t="shared" si="229"/>
        <v>7.4205011972137717E-5</v>
      </c>
      <c r="T2493" s="58">
        <f>IF(D2493&lt;Overview!$F$18,(1-Overview!$F$9)*'='!Q2493-'='!D2493*'='!O2493,0)</f>
        <v>0</v>
      </c>
      <c r="U2493" s="54">
        <f>IF(D2493&gt;=Overview!$F$18,(1-Overview!$F$9)*'='!Q2493-Overview!$F$18*'='!O2493,0)</f>
        <v>78.792146082480429</v>
      </c>
      <c r="V2493" s="2"/>
      <c r="W2493" s="112">
        <f>G2493/Overview!$F$19</f>
        <v>5.5266227562701893</v>
      </c>
      <c r="X2493" s="60">
        <f>G2493^3*(1+H2493*Overview!$F$38)</f>
        <v>65.932671655536211</v>
      </c>
      <c r="Y2493" s="61">
        <f>G2493^3*Overview!$F$42*(1+Overview!$F$38*H2493)+I2493*Overview!$F$39/Overview!$F$40</f>
        <v>7.0160643184724805</v>
      </c>
    </row>
    <row r="2494" spans="1:25">
      <c r="A2494" s="34">
        <v>2491</v>
      </c>
      <c r="B2494">
        <v>1</v>
      </c>
      <c r="C2494">
        <v>24</v>
      </c>
      <c r="D2494" s="149">
        <f t="shared" si="230"/>
        <v>178.09744310451387</v>
      </c>
      <c r="E2494" s="125">
        <f>B2494/(B2494+Overview!$F$22)</f>
        <v>0.58823529411764708</v>
      </c>
      <c r="F2494" s="118">
        <f>EXP(Overview!$F$21/Overview!$F$5-Overview!$F$21/('='!C2494+273.15))</f>
        <v>1.2060497570954571</v>
      </c>
      <c r="G2494" s="77">
        <f t="shared" si="231"/>
        <v>3.7432557978337715</v>
      </c>
      <c r="H2494" s="115">
        <f t="shared" si="232"/>
        <v>0.58823529411764708</v>
      </c>
      <c r="I2494" s="80">
        <f>IF((A2494-Overview!$F$43)/365=ROUND((A2494-Overview!$F$43)/365,0),I2493*0.05,I2493+U2493)</f>
        <v>24981.224288794718</v>
      </c>
      <c r="J2494" s="70">
        <f>IF(D2494&lt;Overview!$F$16,1,'='!G2494/Overview!$F$26)</f>
        <v>162.04570553392952</v>
      </c>
      <c r="K2494" s="71">
        <f>IF(D2494&lt;Overview!$F$17,'='!G2494/Overview!$F$26,Overview!$F$33)</f>
        <v>9.1428571428571423</v>
      </c>
      <c r="L2494" s="72">
        <f t="shared" si="233"/>
        <v>9.1428571428571423</v>
      </c>
      <c r="M2494" s="81">
        <f>MIN(1,Overview!$F$44*F2494*(G2494-Overview!$F$25)^2+0.2)</f>
        <v>1</v>
      </c>
      <c r="N2494" s="48">
        <f>L2494*F2494*Overview!$F$8</f>
        <v>0.12482270400293095</v>
      </c>
      <c r="O2494" s="48">
        <f>F2494*Overview!$F$6</f>
        <v>2.3686817229354781E-3</v>
      </c>
      <c r="P2494" s="122">
        <f>N2494*(H2494/G2494-(1+Overview!$F$35/'='!G2494)/(Overview!$F$37*Overview!$F$33))/('='!H2494+Overview!$F$36)</f>
        <v>5.9358594658713523E-5</v>
      </c>
      <c r="Q2494" s="128">
        <f>(N2494/G2494-P2494)*H2494*Overview!$F$29*'='!G2494^3</f>
        <v>929.75408046203086</v>
      </c>
      <c r="R2494" s="57">
        <f t="shared" si="228"/>
        <v>0</v>
      </c>
      <c r="S2494" s="58">
        <f t="shared" si="229"/>
        <v>7.4064801202498038E-5</v>
      </c>
      <c r="T2494" s="58">
        <f>IF(D2494&lt;Overview!$F$18,(1-Overview!$F$9)*'='!Q2494-'='!D2494*'='!O2494,0)</f>
        <v>0</v>
      </c>
      <c r="U2494" s="54">
        <f>IF(D2494&gt;=Overview!$F$18,(1-Overview!$F$9)*'='!Q2494-Overview!$F$18*'='!O2494,0)</f>
        <v>78.795554122233213</v>
      </c>
      <c r="V2494" s="2"/>
      <c r="W2494" s="112">
        <f>G2494/Overview!$F$19</f>
        <v>5.5267323163055835</v>
      </c>
      <c r="X2494" s="60">
        <f>G2494^3*(1+H2494*Overview!$F$38)</f>
        <v>65.93659289063423</v>
      </c>
      <c r="Y2494" s="61">
        <f>G2494^3*Overview!$F$42*(1+Overview!$F$38*H2494)+I2494*Overview!$F$39/Overview!$F$40</f>
        <v>7.0198411065247051</v>
      </c>
    </row>
    <row r="2495" spans="1:25">
      <c r="A2495" s="34">
        <v>2492</v>
      </c>
      <c r="B2495">
        <v>1</v>
      </c>
      <c r="C2495">
        <v>24</v>
      </c>
      <c r="D2495" s="149">
        <f t="shared" si="230"/>
        <v>178.09744310451387</v>
      </c>
      <c r="E2495" s="125">
        <f>B2495/(B2495+Overview!$F$22)</f>
        <v>0.58823529411764708</v>
      </c>
      <c r="F2495" s="118">
        <f>EXP(Overview!$F$21/Overview!$F$5-Overview!$F$21/('='!C2495+273.15))</f>
        <v>1.2060497570954571</v>
      </c>
      <c r="G2495" s="77">
        <f t="shared" si="231"/>
        <v>3.7433298626349738</v>
      </c>
      <c r="H2495" s="115">
        <f t="shared" si="232"/>
        <v>0.58823529411764708</v>
      </c>
      <c r="I2495" s="80">
        <f>IF((A2495-Overview!$F$43)/365=ROUND((A2495-Overview!$F$43)/365,0),I2494*0.05,I2494+U2494)</f>
        <v>25060.01984291695</v>
      </c>
      <c r="J2495" s="70">
        <f>IF(D2495&lt;Overview!$F$16,1,'='!G2495/Overview!$F$26)</f>
        <v>162.04891180237982</v>
      </c>
      <c r="K2495" s="71">
        <f>IF(D2495&lt;Overview!$F$17,'='!G2495/Overview!$F$26,Overview!$F$33)</f>
        <v>9.1428571428571423</v>
      </c>
      <c r="L2495" s="72">
        <f t="shared" si="233"/>
        <v>9.1428571428571423</v>
      </c>
      <c r="M2495" s="81">
        <f>MIN(1,Overview!$F$44*F2495*(G2495-Overview!$F$25)^2+0.2)</f>
        <v>1</v>
      </c>
      <c r="N2495" s="48">
        <f>L2495*F2495*Overview!$F$8</f>
        <v>0.12482270400293095</v>
      </c>
      <c r="O2495" s="48">
        <f>F2495*Overview!$F$6</f>
        <v>2.3686817229354781E-3</v>
      </c>
      <c r="P2495" s="122">
        <f>N2495*(H2495/G2495-(1+Overview!$F$35/'='!G2495)/(Overview!$F$37*Overview!$F$33))/('='!H2495+Overview!$F$36)</f>
        <v>5.9245264035982158E-5</v>
      </c>
      <c r="Q2495" s="128">
        <f>(N2495/G2495-P2495)*H2495*Overview!$F$29*'='!G2495^3</f>
        <v>929.79400632436796</v>
      </c>
      <c r="R2495" s="57">
        <f t="shared" si="228"/>
        <v>0</v>
      </c>
      <c r="S2495" s="58">
        <f t="shared" si="229"/>
        <v>7.3924855361861953E-5</v>
      </c>
      <c r="T2495" s="58">
        <f>IF(D2495&lt;Overview!$F$18,(1-Overview!$F$9)*'='!Q2495-'='!D2495*'='!O2495,0)</f>
        <v>0</v>
      </c>
      <c r="U2495" s="54">
        <f>IF(D2495&gt;=Overview!$F$18,(1-Overview!$F$9)*'='!Q2495-Overview!$F$18*'='!O2495,0)</f>
        <v>78.798955805704324</v>
      </c>
      <c r="V2495" s="2"/>
      <c r="W2495" s="112">
        <f>G2495/Overview!$F$19</f>
        <v>5.5268416693267</v>
      </c>
      <c r="X2495" s="60">
        <f>G2495^3*(1+H2495*Overview!$F$38)</f>
        <v>65.940506871566583</v>
      </c>
      <c r="Y2495" s="61">
        <f>G2495^3*Overview!$F$42*(1+Overview!$F$38*H2495)+I2495*Overview!$F$39/Overview!$F$40</f>
        <v>7.0236173897968373</v>
      </c>
    </row>
    <row r="2496" spans="1:25">
      <c r="A2496" s="34">
        <v>2493</v>
      </c>
      <c r="B2496">
        <v>1</v>
      </c>
      <c r="C2496">
        <v>24</v>
      </c>
      <c r="D2496" s="149">
        <f t="shared" si="230"/>
        <v>178.09744310451387</v>
      </c>
      <c r="E2496" s="125">
        <f>B2496/(B2496+Overview!$F$22)</f>
        <v>0.58823529411764708</v>
      </c>
      <c r="F2496" s="118">
        <f>EXP(Overview!$F$21/Overview!$F$5-Overview!$F$21/('='!C2496+273.15))</f>
        <v>1.2060497570954571</v>
      </c>
      <c r="G2496" s="77">
        <f t="shared" si="231"/>
        <v>3.7434037874903359</v>
      </c>
      <c r="H2496" s="115">
        <f t="shared" si="232"/>
        <v>0.58823529411764708</v>
      </c>
      <c r="I2496" s="80">
        <f>IF((A2496-Overview!$F$43)/365=ROUND((A2496-Overview!$F$43)/365,0),I2495*0.05,I2495+U2495)</f>
        <v>25138.818798722656</v>
      </c>
      <c r="J2496" s="70">
        <f>IF(D2496&lt;Overview!$F$16,1,'='!G2496/Overview!$F$26)</f>
        <v>162.05211201256867</v>
      </c>
      <c r="K2496" s="71">
        <f>IF(D2496&lt;Overview!$F$17,'='!G2496/Overview!$F$26,Overview!$F$33)</f>
        <v>9.1428571428571423</v>
      </c>
      <c r="L2496" s="72">
        <f t="shared" si="233"/>
        <v>9.1428571428571423</v>
      </c>
      <c r="M2496" s="81">
        <f>MIN(1,Overview!$F$44*F2496*(G2496-Overview!$F$25)^2+0.2)</f>
        <v>1</v>
      </c>
      <c r="N2496" s="48">
        <f>L2496*F2496*Overview!$F$8</f>
        <v>0.12482270400293095</v>
      </c>
      <c r="O2496" s="48">
        <f>F2496*Overview!$F$6</f>
        <v>2.3686817229354781E-3</v>
      </c>
      <c r="P2496" s="122">
        <f>N2496*(H2496/G2496-(1+Overview!$F$35/'='!G2496)/(Overview!$F$37*Overview!$F$33))/('='!H2496+Overview!$F$36)</f>
        <v>5.9132152023957105E-5</v>
      </c>
      <c r="Q2496" s="128">
        <f>(N2496/G2496-P2496)*H2496*Overview!$F$29*'='!G2496^3</f>
        <v>929.83385771974486</v>
      </c>
      <c r="R2496" s="57">
        <f t="shared" si="228"/>
        <v>0</v>
      </c>
      <c r="S2496" s="58">
        <f t="shared" si="229"/>
        <v>7.378517394964512E-5</v>
      </c>
      <c r="T2496" s="58">
        <f>IF(D2496&lt;Overview!$F$18,(1-Overview!$F$9)*'='!Q2496-'='!D2496*'='!O2496,0)</f>
        <v>0</v>
      </c>
      <c r="U2496" s="54">
        <f>IF(D2496&gt;=Overview!$F$18,(1-Overview!$F$9)*'='!Q2496-Overview!$F$18*'='!O2496,0)</f>
        <v>78.802351144590446</v>
      </c>
      <c r="V2496" s="2"/>
      <c r="W2496" s="112">
        <f>G2496/Overview!$F$19</f>
        <v>5.5269508157246952</v>
      </c>
      <c r="X2496" s="60">
        <f>G2496^3*(1+H2496*Overview!$F$38)</f>
        <v>65.94441361145779</v>
      </c>
      <c r="Y2496" s="61">
        <f>G2496^3*Overview!$F$42*(1+Overview!$F$38*H2496)+I2496*Overview!$F$39/Overview!$F$40</f>
        <v>7.0273931691938767</v>
      </c>
    </row>
    <row r="2497" spans="1:25">
      <c r="A2497" s="34">
        <v>2494</v>
      </c>
      <c r="B2497">
        <v>1</v>
      </c>
      <c r="C2497">
        <v>24</v>
      </c>
      <c r="D2497" s="149">
        <f t="shared" si="230"/>
        <v>178.09744310451387</v>
      </c>
      <c r="E2497" s="125">
        <f>B2497/(B2497+Overview!$F$22)</f>
        <v>0.58823529411764708</v>
      </c>
      <c r="F2497" s="118">
        <f>EXP(Overview!$F$21/Overview!$F$5-Overview!$F$21/('='!C2497+273.15))</f>
        <v>1.2060497570954571</v>
      </c>
      <c r="G2497" s="77">
        <f t="shared" si="231"/>
        <v>3.7434775726642857</v>
      </c>
      <c r="H2497" s="115">
        <f t="shared" si="232"/>
        <v>0.58823529411764708</v>
      </c>
      <c r="I2497" s="80">
        <f>IF((A2497-Overview!$F$43)/365=ROUND((A2497-Overview!$F$43)/365,0),I2496*0.05,I2496+U2496)</f>
        <v>25217.621149867246</v>
      </c>
      <c r="J2497" s="70">
        <f>IF(D2497&lt;Overview!$F$16,1,'='!G2497/Overview!$F$26)</f>
        <v>162.05530617594312</v>
      </c>
      <c r="K2497" s="71">
        <f>IF(D2497&lt;Overview!$F$17,'='!G2497/Overview!$F$26,Overview!$F$33)</f>
        <v>9.1428571428571423</v>
      </c>
      <c r="L2497" s="72">
        <f t="shared" si="233"/>
        <v>9.1428571428571423</v>
      </c>
      <c r="M2497" s="81">
        <f>MIN(1,Overview!$F$44*F2497*(G2497-Overview!$F$25)^2+0.2)</f>
        <v>1</v>
      </c>
      <c r="N2497" s="48">
        <f>L2497*F2497*Overview!$F$8</f>
        <v>0.12482270400293095</v>
      </c>
      <c r="O2497" s="48">
        <f>F2497*Overview!$F$6</f>
        <v>2.3686817229354781E-3</v>
      </c>
      <c r="P2497" s="122">
        <f>N2497*(H2497/G2497-(1+Overview!$F$35/'='!G2497)/(Overview!$F$37*Overview!$F$33))/('='!H2497+Overview!$F$36)</f>
        <v>5.9019258192425446E-5</v>
      </c>
      <c r="Q2497" s="128">
        <f>(N2497/G2497-P2497)*H2497*Overview!$F$29*'='!G2497^3</f>
        <v>929.87363478520069</v>
      </c>
      <c r="R2497" s="57">
        <f t="shared" si="228"/>
        <v>0</v>
      </c>
      <c r="S2497" s="58">
        <f t="shared" si="229"/>
        <v>7.3645756466209189E-5</v>
      </c>
      <c r="T2497" s="58">
        <f>IF(D2497&lt;Overview!$F$18,(1-Overview!$F$9)*'='!Q2497-'='!D2497*'='!O2497,0)</f>
        <v>0</v>
      </c>
      <c r="U2497" s="54">
        <f>IF(D2497&gt;=Overview!$F$18,(1-Overview!$F$9)*'='!Q2497-Overview!$F$18*'='!O2497,0)</f>
        <v>78.805740150567274</v>
      </c>
      <c r="V2497" s="2"/>
      <c r="W2497" s="112">
        <f>G2497/Overview!$F$19</f>
        <v>5.527059755889983</v>
      </c>
      <c r="X2497" s="60">
        <f>G2497^3*(1+H2497*Overview!$F$38)</f>
        <v>65.948313123409775</v>
      </c>
      <c r="Y2497" s="61">
        <f>G2497^3*Overview!$F$42*(1+Overview!$F$38*H2497)+I2497*Overview!$F$39/Overview!$F$40</f>
        <v>7.0311684456192918</v>
      </c>
    </row>
    <row r="2498" spans="1:25">
      <c r="A2498" s="34">
        <v>2495</v>
      </c>
      <c r="B2498">
        <v>1</v>
      </c>
      <c r="C2498">
        <v>24</v>
      </c>
      <c r="D2498" s="149">
        <f t="shared" si="230"/>
        <v>178.09744310451387</v>
      </c>
      <c r="E2498" s="125">
        <f>B2498/(B2498+Overview!$F$22)</f>
        <v>0.58823529411764708</v>
      </c>
      <c r="F2498" s="118">
        <f>EXP(Overview!$F$21/Overview!$F$5-Overview!$F$21/('='!C2498+273.15))</f>
        <v>1.2060497570954571</v>
      </c>
      <c r="G2498" s="77">
        <f t="shared" si="231"/>
        <v>3.7435512184207518</v>
      </c>
      <c r="H2498" s="115">
        <f t="shared" si="232"/>
        <v>0.58823529411764708</v>
      </c>
      <c r="I2498" s="80">
        <f>IF((A2498-Overview!$F$43)/365=ROUND((A2498-Overview!$F$43)/365,0),I2497*0.05,I2497+U2497)</f>
        <v>25296.426890017814</v>
      </c>
      <c r="J2498" s="70">
        <f>IF(D2498&lt;Overview!$F$16,1,'='!G2498/Overview!$F$26)</f>
        <v>162.05849430392865</v>
      </c>
      <c r="K2498" s="71">
        <f>IF(D2498&lt;Overview!$F$17,'='!G2498/Overview!$F$26,Overview!$F$33)</f>
        <v>9.1428571428571423</v>
      </c>
      <c r="L2498" s="72">
        <f t="shared" si="233"/>
        <v>9.1428571428571423</v>
      </c>
      <c r="M2498" s="81">
        <f>MIN(1,Overview!$F$44*F2498*(G2498-Overview!$F$25)^2+0.2)</f>
        <v>1</v>
      </c>
      <c r="N2498" s="48">
        <f>L2498*F2498*Overview!$F$8</f>
        <v>0.12482270400293095</v>
      </c>
      <c r="O2498" s="48">
        <f>F2498*Overview!$F$6</f>
        <v>2.3686817229354781E-3</v>
      </c>
      <c r="P2498" s="122">
        <f>N2498*(H2498/G2498-(1+Overview!$F$35/'='!G2498)/(Overview!$F$37*Overview!$F$33))/('='!H2498+Overview!$F$36)</f>
        <v>5.8906582112052403E-5</v>
      </c>
      <c r="Q2498" s="128">
        <f>(N2498/G2498-P2498)*H2498*Overview!$F$29*'='!G2498^3</f>
        <v>929.91333765752881</v>
      </c>
      <c r="R2498" s="57">
        <f t="shared" si="228"/>
        <v>0</v>
      </c>
      <c r="S2498" s="58">
        <f t="shared" si="229"/>
        <v>7.3506602412858608E-5</v>
      </c>
      <c r="T2498" s="58">
        <f>IF(D2498&lt;Overview!$F$18,(1-Overview!$F$9)*'='!Q2498-'='!D2498*'='!O2498,0)</f>
        <v>0</v>
      </c>
      <c r="U2498" s="54">
        <f>IF(D2498&gt;=Overview!$F$18,(1-Overview!$F$9)*'='!Q2498-Overview!$F$18*'='!O2498,0)</f>
        <v>78.809122835289628</v>
      </c>
      <c r="V2498" s="2"/>
      <c r="W2498" s="112">
        <f>G2498/Overview!$F$19</f>
        <v>5.527168490212242</v>
      </c>
      <c r="X2498" s="60">
        <f>G2498^3*(1+H2498*Overview!$F$38)</f>
        <v>65.952205420501841</v>
      </c>
      <c r="Y2498" s="61">
        <f>G2498^3*Overview!$F$42*(1+Overview!$F$38*H2498)+I2498*Overview!$F$39/Overview!$F$40</f>
        <v>7.0349432199750304</v>
      </c>
    </row>
    <row r="2499" spans="1:25">
      <c r="A2499" s="34">
        <v>2496</v>
      </c>
      <c r="B2499">
        <v>1</v>
      </c>
      <c r="C2499">
        <v>24</v>
      </c>
      <c r="D2499" s="149">
        <f t="shared" si="230"/>
        <v>178.09744310451387</v>
      </c>
      <c r="E2499" s="125">
        <f>B2499/(B2499+Overview!$F$22)</f>
        <v>0.58823529411764708</v>
      </c>
      <c r="F2499" s="118">
        <f>EXP(Overview!$F$21/Overview!$F$5-Overview!$F$21/('='!C2499+273.15))</f>
        <v>1.2060497570954571</v>
      </c>
      <c r="G2499" s="77">
        <f t="shared" si="231"/>
        <v>3.7436247250231647</v>
      </c>
      <c r="H2499" s="115">
        <f t="shared" si="232"/>
        <v>0.58823529411764708</v>
      </c>
      <c r="I2499" s="80">
        <f>IF((A2499-Overview!$F$43)/365=ROUND((A2499-Overview!$F$43)/365,0),I2498*0.05,I2498+U2498)</f>
        <v>25375.236012853104</v>
      </c>
      <c r="J2499" s="70">
        <f>IF(D2499&lt;Overview!$F$16,1,'='!G2499/Overview!$F$26)</f>
        <v>162.06167640792921</v>
      </c>
      <c r="K2499" s="71">
        <f>IF(D2499&lt;Overview!$F$17,'='!G2499/Overview!$F$26,Overview!$F$33)</f>
        <v>9.1428571428571423</v>
      </c>
      <c r="L2499" s="72">
        <f t="shared" si="233"/>
        <v>9.1428571428571423</v>
      </c>
      <c r="M2499" s="81">
        <f>MIN(1,Overview!$F$44*F2499*(G2499-Overview!$F$25)^2+0.2)</f>
        <v>1</v>
      </c>
      <c r="N2499" s="48">
        <f>L2499*F2499*Overview!$F$8</f>
        <v>0.12482270400293095</v>
      </c>
      <c r="O2499" s="48">
        <f>F2499*Overview!$F$6</f>
        <v>2.3686817229354781E-3</v>
      </c>
      <c r="P2499" s="122">
        <f>N2499*(H2499/G2499-(1+Overview!$F$35/'='!G2499)/(Overview!$F$37*Overview!$F$33))/('='!H2499+Overview!$F$36)</f>
        <v>5.8794123354381349E-5</v>
      </c>
      <c r="Q2499" s="128">
        <f>(N2499/G2499-P2499)*H2499*Overview!$F$29*'='!G2499^3</f>
        <v>929.95296647327825</v>
      </c>
      <c r="R2499" s="57">
        <f t="shared" ref="R2499:R2562" si="234">(E2499*M2499-H2499)*N2499/G2499</f>
        <v>0</v>
      </c>
      <c r="S2499" s="58">
        <f t="shared" ref="S2499:S2562" si="235">G2499*P2499/3</f>
        <v>7.3367711291841294E-5</v>
      </c>
      <c r="T2499" s="58">
        <f>IF(D2499&lt;Overview!$F$18,(1-Overview!$F$9)*'='!Q2499-'='!D2499*'='!O2499,0)</f>
        <v>0</v>
      </c>
      <c r="U2499" s="54">
        <f>IF(D2499&gt;=Overview!$F$18,(1-Overview!$F$9)*'='!Q2499-Overview!$F$18*'='!O2499,0)</f>
        <v>78.812499210391493</v>
      </c>
      <c r="V2499" s="2"/>
      <c r="W2499" s="112">
        <f>G2499/Overview!$F$19</f>
        <v>5.5272770190804144</v>
      </c>
      <c r="X2499" s="60">
        <f>G2499^3*(1+H2499*Overview!$F$38)</f>
        <v>65.956090515790805</v>
      </c>
      <c r="Y2499" s="61">
        <f>G2499^3*Overview!$F$42*(1+Overview!$F$38*H2499)+I2499*Overview!$F$39/Overview!$F$40</f>
        <v>7.0387174931615162</v>
      </c>
    </row>
    <row r="2500" spans="1:25">
      <c r="A2500" s="34">
        <v>2497</v>
      </c>
      <c r="B2500">
        <v>1</v>
      </c>
      <c r="C2500">
        <v>24</v>
      </c>
      <c r="D2500" s="149">
        <f t="shared" ref="D2500:D2563" si="236">D2499+T2499</f>
        <v>178.09744310451387</v>
      </c>
      <c r="E2500" s="125">
        <f>B2500/(B2500+Overview!$F$22)</f>
        <v>0.58823529411764708</v>
      </c>
      <c r="F2500" s="118">
        <f>EXP(Overview!$F$21/Overview!$F$5-Overview!$F$21/('='!C2500+273.15))</f>
        <v>1.2060497570954571</v>
      </c>
      <c r="G2500" s="77">
        <f t="shared" ref="G2500:G2563" si="237">G2499+S2499</f>
        <v>3.7436980927344563</v>
      </c>
      <c r="H2500" s="115">
        <f t="shared" ref="H2500:H2563" si="238">H2499+R2499</f>
        <v>0.58823529411764708</v>
      </c>
      <c r="I2500" s="80">
        <f>IF((A2500-Overview!$F$43)/365=ROUND((A2500-Overview!$F$43)/365,0),I2499*0.05,I2499+U2499)</f>
        <v>25454.048512063495</v>
      </c>
      <c r="J2500" s="70">
        <f>IF(D2500&lt;Overview!$F$16,1,'='!G2500/Overview!$F$26)</f>
        <v>162.06485249932712</v>
      </c>
      <c r="K2500" s="71">
        <f>IF(D2500&lt;Overview!$F$17,'='!G2500/Overview!$F$26,Overview!$F$33)</f>
        <v>9.1428571428571423</v>
      </c>
      <c r="L2500" s="72">
        <f t="shared" ref="L2500:L2563" si="239">IF(J2500=1,1,K2500)</f>
        <v>9.1428571428571423</v>
      </c>
      <c r="M2500" s="81">
        <f>MIN(1,Overview!$F$44*F2500*(G2500-Overview!$F$25)^2+0.2)</f>
        <v>1</v>
      </c>
      <c r="N2500" s="48">
        <f>L2500*F2500*Overview!$F$8</f>
        <v>0.12482270400293095</v>
      </c>
      <c r="O2500" s="48">
        <f>F2500*Overview!$F$6</f>
        <v>2.3686817229354781E-3</v>
      </c>
      <c r="P2500" s="122">
        <f>N2500*(H2500/G2500-(1+Overview!$F$35/'='!G2500)/(Overview!$F$37*Overview!$F$33))/('='!H2500+Overview!$F$36)</f>
        <v>5.8681881491829741E-5</v>
      </c>
      <c r="Q2500" s="128">
        <f>(N2500/G2500-P2500)*H2500*Overview!$F$29*'='!G2500^3</f>
        <v>929.99252136875384</v>
      </c>
      <c r="R2500" s="57">
        <f t="shared" si="234"/>
        <v>0</v>
      </c>
      <c r="S2500" s="58">
        <f t="shared" si="235"/>
        <v>7.3229082606344128E-5</v>
      </c>
      <c r="T2500" s="58">
        <f>IF(D2500&lt;Overview!$F$18,(1-Overview!$F$9)*'='!Q2500-'='!D2500*'='!O2500,0)</f>
        <v>0</v>
      </c>
      <c r="U2500" s="54">
        <f>IF(D2500&gt;=Overview!$F$18,(1-Overview!$F$9)*'='!Q2500-Overview!$F$18*'='!O2500,0)</f>
        <v>78.815869287486009</v>
      </c>
      <c r="V2500" s="2"/>
      <c r="W2500" s="112">
        <f>G2500/Overview!$F$19</f>
        <v>5.5273853428827051</v>
      </c>
      <c r="X2500" s="60">
        <f>G2500^3*(1+H2500*Overview!$F$38)</f>
        <v>65.959968422310936</v>
      </c>
      <c r="Y2500" s="61">
        <f>G2500^3*Overview!$F$42*(1+Overview!$F$38*H2500)+I2500*Overview!$F$39/Overview!$F$40</f>
        <v>7.0424912660776524</v>
      </c>
    </row>
    <row r="2501" spans="1:25">
      <c r="A2501" s="34">
        <v>2498</v>
      </c>
      <c r="B2501">
        <v>1</v>
      </c>
      <c r="C2501">
        <v>24</v>
      </c>
      <c r="D2501" s="149">
        <f t="shared" si="236"/>
        <v>178.09744310451387</v>
      </c>
      <c r="E2501" s="125">
        <f>B2501/(B2501+Overview!$F$22)</f>
        <v>0.58823529411764708</v>
      </c>
      <c r="F2501" s="118">
        <f>EXP(Overview!$F$21/Overview!$F$5-Overview!$F$21/('='!C2501+273.15))</f>
        <v>1.2060497570954571</v>
      </c>
      <c r="G2501" s="77">
        <f t="shared" si="237"/>
        <v>3.7437713218170625</v>
      </c>
      <c r="H2501" s="115">
        <f t="shared" si="238"/>
        <v>0.58823529411764708</v>
      </c>
      <c r="I2501" s="80">
        <f>IF((A2501-Overview!$F$43)/365=ROUND((A2501-Overview!$F$43)/365,0),I2500*0.05,I2500+U2500)</f>
        <v>25532.864381350981</v>
      </c>
      <c r="J2501" s="70">
        <f>IF(D2501&lt;Overview!$F$16,1,'='!G2501/Overview!$F$26)</f>
        <v>162.06802258948323</v>
      </c>
      <c r="K2501" s="71">
        <f>IF(D2501&lt;Overview!$F$17,'='!G2501/Overview!$F$26,Overview!$F$33)</f>
        <v>9.1428571428571423</v>
      </c>
      <c r="L2501" s="72">
        <f t="shared" si="239"/>
        <v>9.1428571428571423</v>
      </c>
      <c r="M2501" s="81">
        <f>MIN(1,Overview!$F$44*F2501*(G2501-Overview!$F$25)^2+0.2)</f>
        <v>1</v>
      </c>
      <c r="N2501" s="48">
        <f>L2501*F2501*Overview!$F$8</f>
        <v>0.12482270400293095</v>
      </c>
      <c r="O2501" s="48">
        <f>F2501*Overview!$F$6</f>
        <v>2.3686817229354781E-3</v>
      </c>
      <c r="P2501" s="122">
        <f>N2501*(H2501/G2501-(1+Overview!$F$35/'='!G2501)/(Overview!$F$37*Overview!$F$33))/('='!H2501+Overview!$F$36)</f>
        <v>5.8569856097691138E-5</v>
      </c>
      <c r="Q2501" s="128">
        <f>(N2501/G2501-P2501)*H2501*Overview!$F$29*'='!G2501^3</f>
        <v>930.03200248001622</v>
      </c>
      <c r="R2501" s="57">
        <f t="shared" si="234"/>
        <v>0</v>
      </c>
      <c r="S2501" s="58">
        <f t="shared" si="235"/>
        <v>7.3090715860496105E-5</v>
      </c>
      <c r="T2501" s="58">
        <f>IF(D2501&lt;Overview!$F$18,(1-Overview!$F$9)*'='!Q2501-'='!D2501*'='!O2501,0)</f>
        <v>0</v>
      </c>
      <c r="U2501" s="54">
        <f>IF(D2501&gt;=Overview!$F$18,(1-Overview!$F$9)*'='!Q2501-Overview!$F$18*'='!O2501,0)</f>
        <v>78.819233078165567</v>
      </c>
      <c r="V2501" s="2"/>
      <c r="W2501" s="112">
        <f>G2501/Overview!$F$19</f>
        <v>5.5274934620065883</v>
      </c>
      <c r="X2501" s="60">
        <f>G2501^3*(1+H2501*Overview!$F$38)</f>
        <v>65.963839153074019</v>
      </c>
      <c r="Y2501" s="61">
        <f>G2501^3*Overview!$F$42*(1+Overview!$F$38*H2501)+I2501*Overview!$F$39/Overview!$F$40</f>
        <v>7.0462645396208217</v>
      </c>
    </row>
    <row r="2502" spans="1:25">
      <c r="A2502" s="34">
        <v>2499</v>
      </c>
      <c r="B2502">
        <v>1</v>
      </c>
      <c r="C2502">
        <v>24</v>
      </c>
      <c r="D2502" s="149">
        <f t="shared" si="236"/>
        <v>178.09744310451387</v>
      </c>
      <c r="E2502" s="125">
        <f>B2502/(B2502+Overview!$F$22)</f>
        <v>0.58823529411764708</v>
      </c>
      <c r="F2502" s="118">
        <f>EXP(Overview!$F$21/Overview!$F$5-Overview!$F$21/('='!C2502+273.15))</f>
        <v>1.2060497570954571</v>
      </c>
      <c r="G2502" s="77">
        <f t="shared" si="237"/>
        <v>3.7438444125329231</v>
      </c>
      <c r="H2502" s="115">
        <f t="shared" si="238"/>
        <v>0.58823529411764708</v>
      </c>
      <c r="I2502" s="80">
        <f>IF((A2502-Overview!$F$43)/365=ROUND((A2502-Overview!$F$43)/365,0),I2501*0.05,I2501+U2501)</f>
        <v>25611.683614429145</v>
      </c>
      <c r="J2502" s="70">
        <f>IF(D2502&lt;Overview!$F$16,1,'='!G2502/Overview!$F$26)</f>
        <v>162.07118668973695</v>
      </c>
      <c r="K2502" s="71">
        <f>IF(D2502&lt;Overview!$F$17,'='!G2502/Overview!$F$26,Overview!$F$33)</f>
        <v>9.1428571428571423</v>
      </c>
      <c r="L2502" s="72">
        <f t="shared" si="239"/>
        <v>9.1428571428571423</v>
      </c>
      <c r="M2502" s="81">
        <f>MIN(1,Overview!$F$44*F2502*(G2502-Overview!$F$25)^2+0.2)</f>
        <v>1</v>
      </c>
      <c r="N2502" s="48">
        <f>L2502*F2502*Overview!$F$8</f>
        <v>0.12482270400293095</v>
      </c>
      <c r="O2502" s="48">
        <f>F2502*Overview!$F$6</f>
        <v>2.3686817229354781E-3</v>
      </c>
      <c r="P2502" s="122">
        <f>N2502*(H2502/G2502-(1+Overview!$F$35/'='!G2502)/(Overview!$F$37*Overview!$F$33))/('='!H2502+Overview!$F$36)</f>
        <v>5.8458046746127126E-5</v>
      </c>
      <c r="Q2502" s="128">
        <f>(N2502/G2502-P2502)*H2502*Overview!$F$29*'='!G2502^3</f>
        <v>930.07140994288363</v>
      </c>
      <c r="R2502" s="57">
        <f t="shared" si="234"/>
        <v>0</v>
      </c>
      <c r="S2502" s="58">
        <f t="shared" si="235"/>
        <v>7.2952610559358824E-5</v>
      </c>
      <c r="T2502" s="58">
        <f>IF(D2502&lt;Overview!$F$18,(1-Overview!$F$9)*'='!Q2502-'='!D2502*'='!O2502,0)</f>
        <v>0</v>
      </c>
      <c r="U2502" s="54">
        <f>IF(D2502&gt;=Overview!$F$18,(1-Overview!$F$9)*'='!Q2502-Overview!$F$18*'='!O2502,0)</f>
        <v>78.822590594001866</v>
      </c>
      <c r="V2502" s="2"/>
      <c r="W2502" s="112">
        <f>G2502/Overview!$F$19</f>
        <v>5.5276013768388053</v>
      </c>
      <c r="X2502" s="60">
        <f>G2502^3*(1+H2502*Overview!$F$38)</f>
        <v>65.967702721069443</v>
      </c>
      <c r="Y2502" s="61">
        <f>G2502^3*Overview!$F$42*(1+Overview!$F$38*H2502)+I2502*Overview!$F$39/Overview!$F$40</f>
        <v>7.0500373146868984</v>
      </c>
    </row>
    <row r="2503" spans="1:25">
      <c r="A2503" s="34">
        <v>2500</v>
      </c>
      <c r="B2503">
        <v>1</v>
      </c>
      <c r="C2503">
        <v>24</v>
      </c>
      <c r="D2503" s="149">
        <f t="shared" si="236"/>
        <v>178.09744310451387</v>
      </c>
      <c r="E2503" s="125">
        <f>B2503/(B2503+Overview!$F$22)</f>
        <v>0.58823529411764708</v>
      </c>
      <c r="F2503" s="118">
        <f>EXP(Overview!$F$21/Overview!$F$5-Overview!$F$21/('='!C2503+273.15))</f>
        <v>1.2060497570954571</v>
      </c>
      <c r="G2503" s="77">
        <f t="shared" si="237"/>
        <v>3.7439173651434823</v>
      </c>
      <c r="H2503" s="115">
        <f t="shared" si="238"/>
        <v>0.58823529411764708</v>
      </c>
      <c r="I2503" s="80">
        <f>IF((A2503-Overview!$F$43)/365=ROUND((A2503-Overview!$F$43)/365,0),I2502*0.05,I2502+U2502)</f>
        <v>25690.506205023146</v>
      </c>
      <c r="J2503" s="70">
        <f>IF(D2503&lt;Overview!$F$16,1,'='!G2503/Overview!$F$26)</f>
        <v>162.07434481140618</v>
      </c>
      <c r="K2503" s="71">
        <f>IF(D2503&lt;Overview!$F$17,'='!G2503/Overview!$F$26,Overview!$F$33)</f>
        <v>9.1428571428571423</v>
      </c>
      <c r="L2503" s="72">
        <f t="shared" si="239"/>
        <v>9.1428571428571423</v>
      </c>
      <c r="M2503" s="81">
        <f>MIN(1,Overview!$F$44*F2503*(G2503-Overview!$F$25)^2+0.2)</f>
        <v>1</v>
      </c>
      <c r="N2503" s="48">
        <f>L2503*F2503*Overview!$F$8</f>
        <v>0.12482270400293095</v>
      </c>
      <c r="O2503" s="48">
        <f>F2503*Overview!$F$6</f>
        <v>2.3686817229354781E-3</v>
      </c>
      <c r="P2503" s="122">
        <f>N2503*(H2503/G2503-(1+Overview!$F$35/'='!G2503)/(Overview!$F$37*Overview!$F$33))/('='!H2503+Overview!$F$36)</f>
        <v>5.8346453012170352E-5</v>
      </c>
      <c r="Q2503" s="128">
        <f>(N2503/G2503-P2503)*H2503*Overview!$F$29*'='!G2503^3</f>
        <v>930.11074389292878</v>
      </c>
      <c r="R2503" s="57">
        <f t="shared" si="234"/>
        <v>0</v>
      </c>
      <c r="S2503" s="58">
        <f t="shared" si="235"/>
        <v>7.2814766208930936E-5</v>
      </c>
      <c r="T2503" s="58">
        <f>IF(D2503&lt;Overview!$F$18,(1-Overview!$F$9)*'='!Q2503-'='!D2503*'='!O2503,0)</f>
        <v>0</v>
      </c>
      <c r="U2503" s="54">
        <f>IF(D2503&gt;=Overview!$F$18,(1-Overview!$F$9)*'='!Q2503-Overview!$F$18*'='!O2503,0)</f>
        <v>78.825941846545717</v>
      </c>
      <c r="V2503" s="2"/>
      <c r="W2503" s="112">
        <f>G2503/Overview!$F$19</f>
        <v>5.5277090877653654</v>
      </c>
      <c r="X2503" s="60">
        <f>G2503^3*(1+H2503*Overview!$F$38)</f>
        <v>65.971559139264073</v>
      </c>
      <c r="Y2503" s="61">
        <f>G2503^3*Overview!$F$42*(1+Overview!$F$38*H2503)+I2503*Overview!$F$39/Overview!$F$40</f>
        <v>7.0538095921702268</v>
      </c>
    </row>
    <row r="2504" spans="1:25">
      <c r="A2504" s="34">
        <v>2501</v>
      </c>
      <c r="B2504">
        <v>1</v>
      </c>
      <c r="C2504">
        <v>24</v>
      </c>
      <c r="D2504" s="149">
        <f t="shared" si="236"/>
        <v>178.09744310451387</v>
      </c>
      <c r="E2504" s="125">
        <f>B2504/(B2504+Overview!$F$22)</f>
        <v>0.58823529411764708</v>
      </c>
      <c r="F2504" s="118">
        <f>EXP(Overview!$F$21/Overview!$F$5-Overview!$F$21/('='!C2504+273.15))</f>
        <v>1.2060497570954571</v>
      </c>
      <c r="G2504" s="77">
        <f t="shared" si="237"/>
        <v>3.7439901799096913</v>
      </c>
      <c r="H2504" s="115">
        <f t="shared" si="238"/>
        <v>0.58823529411764708</v>
      </c>
      <c r="I2504" s="80">
        <f>IF((A2504-Overview!$F$43)/365=ROUND((A2504-Overview!$F$43)/365,0),I2503*0.05,I2503+U2503)</f>
        <v>25769.332146869692</v>
      </c>
      <c r="J2504" s="70">
        <f>IF(D2504&lt;Overview!$F$16,1,'='!G2504/Overview!$F$26)</f>
        <v>162.0774969657875</v>
      </c>
      <c r="K2504" s="71">
        <f>IF(D2504&lt;Overview!$F$17,'='!G2504/Overview!$F$26,Overview!$F$33)</f>
        <v>9.1428571428571423</v>
      </c>
      <c r="L2504" s="72">
        <f t="shared" si="239"/>
        <v>9.1428571428571423</v>
      </c>
      <c r="M2504" s="81">
        <f>MIN(1,Overview!$F$44*F2504*(G2504-Overview!$F$25)^2+0.2)</f>
        <v>1</v>
      </c>
      <c r="N2504" s="48">
        <f>L2504*F2504*Overview!$F$8</f>
        <v>0.12482270400293095</v>
      </c>
      <c r="O2504" s="48">
        <f>F2504*Overview!$F$6</f>
        <v>2.3686817229354781E-3</v>
      </c>
      <c r="P2504" s="122">
        <f>N2504*(H2504/G2504-(1+Overview!$F$35/'='!G2504)/(Overview!$F$37*Overview!$F$33))/('='!H2504+Overview!$F$36)</f>
        <v>5.8235074471721474E-5</v>
      </c>
      <c r="Q2504" s="128">
        <f>(N2504/G2504-P2504)*H2504*Overview!$F$29*'='!G2504^3</f>
        <v>930.15000446548402</v>
      </c>
      <c r="R2504" s="57">
        <f t="shared" si="234"/>
        <v>0</v>
      </c>
      <c r="S2504" s="58">
        <f t="shared" si="235"/>
        <v>7.267718231614491E-5</v>
      </c>
      <c r="T2504" s="58">
        <f>IF(D2504&lt;Overview!$F$18,(1-Overview!$F$9)*'='!Q2504-'='!D2504*'='!O2504,0)</f>
        <v>0</v>
      </c>
      <c r="U2504" s="54">
        <f>IF(D2504&gt;=Overview!$F$18,(1-Overview!$F$9)*'='!Q2504-Overview!$F$18*'='!O2504,0)</f>
        <v>78.829286847327424</v>
      </c>
      <c r="V2504" s="2"/>
      <c r="W2504" s="112">
        <f>G2504/Overview!$F$19</f>
        <v>5.5278165951715508</v>
      </c>
      <c r="X2504" s="60">
        <f>G2504^3*(1+H2504*Overview!$F$38)</f>
        <v>65.975408420602534</v>
      </c>
      <c r="Y2504" s="61">
        <f>G2504^3*Overview!$F$42*(1+Overview!$F$38*H2504)+I2504*Overview!$F$39/Overview!$F$40</f>
        <v>7.0575813729636572</v>
      </c>
    </row>
    <row r="2505" spans="1:25">
      <c r="A2505" s="34">
        <v>2502</v>
      </c>
      <c r="B2505">
        <v>1</v>
      </c>
      <c r="C2505">
        <v>24</v>
      </c>
      <c r="D2505" s="149">
        <f t="shared" si="236"/>
        <v>178.09744310451387</v>
      </c>
      <c r="E2505" s="125">
        <f>B2505/(B2505+Overview!$F$22)</f>
        <v>0.58823529411764708</v>
      </c>
      <c r="F2505" s="118">
        <f>EXP(Overview!$F$21/Overview!$F$5-Overview!$F$21/('='!C2505+273.15))</f>
        <v>1.2060497570954571</v>
      </c>
      <c r="G2505" s="77">
        <f t="shared" si="237"/>
        <v>3.7440628570920076</v>
      </c>
      <c r="H2505" s="115">
        <f t="shared" si="238"/>
        <v>0.58823529411764708</v>
      </c>
      <c r="I2505" s="80">
        <f>IF((A2505-Overview!$F$43)/365=ROUND((A2505-Overview!$F$43)/365,0),I2504*0.05,I2504+U2504)</f>
        <v>25848.161433717021</v>
      </c>
      <c r="J2505" s="70">
        <f>IF(D2505&lt;Overview!$F$16,1,'='!G2505/Overview!$F$26)</f>
        <v>162.08064316415619</v>
      </c>
      <c r="K2505" s="71">
        <f>IF(D2505&lt;Overview!$F$17,'='!G2505/Overview!$F$26,Overview!$F$33)</f>
        <v>9.1428571428571423</v>
      </c>
      <c r="L2505" s="72">
        <f t="shared" si="239"/>
        <v>9.1428571428571423</v>
      </c>
      <c r="M2505" s="81">
        <f>MIN(1,Overview!$F$44*F2505*(G2505-Overview!$F$25)^2+0.2)</f>
        <v>1</v>
      </c>
      <c r="N2505" s="48">
        <f>L2505*F2505*Overview!$F$8</f>
        <v>0.12482270400293095</v>
      </c>
      <c r="O2505" s="48">
        <f>F2505*Overview!$F$6</f>
        <v>2.3686817229354781E-3</v>
      </c>
      <c r="P2505" s="122">
        <f>N2505*(H2505/G2505-(1+Overview!$F$35/'='!G2505)/(Overview!$F$37*Overview!$F$33))/('='!H2505+Overview!$F$36)</f>
        <v>5.8123910701548162E-5</v>
      </c>
      <c r="Q2505" s="128">
        <f>(N2505/G2505-P2505)*H2505*Overview!$F$29*'='!G2505^3</f>
        <v>930.18919179563898</v>
      </c>
      <c r="R2505" s="57">
        <f t="shared" si="234"/>
        <v>0</v>
      </c>
      <c r="S2505" s="58">
        <f t="shared" si="235"/>
        <v>7.253985838886638E-5</v>
      </c>
      <c r="T2505" s="58">
        <f>IF(D2505&lt;Overview!$F$18,(1-Overview!$F$9)*'='!Q2505-'='!D2505*'='!O2505,0)</f>
        <v>0</v>
      </c>
      <c r="U2505" s="54">
        <f>IF(D2505&gt;=Overview!$F$18,(1-Overview!$F$9)*'='!Q2505-Overview!$F$18*'='!O2505,0)</f>
        <v>78.832625607856613</v>
      </c>
      <c r="V2505" s="2"/>
      <c r="W2505" s="112">
        <f>G2505/Overview!$F$19</f>
        <v>5.5279238994419124</v>
      </c>
      <c r="X2505" s="60">
        <f>G2505^3*(1+H2505*Overview!$F$38)</f>
        <v>65.97925057800704</v>
      </c>
      <c r="Y2505" s="61">
        <f>G2505^3*Overview!$F$42*(1+Overview!$F$38*H2505)+I2505*Overview!$F$39/Overview!$F$40</f>
        <v>7.0613526579585182</v>
      </c>
    </row>
    <row r="2506" spans="1:25">
      <c r="A2506" s="34">
        <v>2503</v>
      </c>
      <c r="B2506">
        <v>1</v>
      </c>
      <c r="C2506">
        <v>24</v>
      </c>
      <c r="D2506" s="149">
        <f t="shared" si="236"/>
        <v>178.09744310451387</v>
      </c>
      <c r="E2506" s="125">
        <f>B2506/(B2506+Overview!$F$22)</f>
        <v>0.58823529411764708</v>
      </c>
      <c r="F2506" s="118">
        <f>EXP(Overview!$F$21/Overview!$F$5-Overview!$F$21/('='!C2506+273.15))</f>
        <v>1.2060497570954571</v>
      </c>
      <c r="G2506" s="77">
        <f t="shared" si="237"/>
        <v>3.7441353969503965</v>
      </c>
      <c r="H2506" s="115">
        <f t="shared" si="238"/>
        <v>0.58823529411764708</v>
      </c>
      <c r="I2506" s="80">
        <f>IF((A2506-Overview!$F$43)/365=ROUND((A2506-Overview!$F$43)/365,0),I2505*0.05,I2505+U2505)</f>
        <v>25926.994059324879</v>
      </c>
      <c r="J2506" s="70">
        <f>IF(D2506&lt;Overview!$F$16,1,'='!G2506/Overview!$F$26)</f>
        <v>162.08378341776609</v>
      </c>
      <c r="K2506" s="71">
        <f>IF(D2506&lt;Overview!$F$17,'='!G2506/Overview!$F$26,Overview!$F$33)</f>
        <v>9.1428571428571423</v>
      </c>
      <c r="L2506" s="72">
        <f t="shared" si="239"/>
        <v>9.1428571428571423</v>
      </c>
      <c r="M2506" s="81">
        <f>MIN(1,Overview!$F$44*F2506*(G2506-Overview!$F$25)^2+0.2)</f>
        <v>1</v>
      </c>
      <c r="N2506" s="48">
        <f>L2506*F2506*Overview!$F$8</f>
        <v>0.12482270400293095</v>
      </c>
      <c r="O2506" s="48">
        <f>F2506*Overview!$F$6</f>
        <v>2.3686817229354781E-3</v>
      </c>
      <c r="P2506" s="122">
        <f>N2506*(H2506/G2506-(1+Overview!$F$35/'='!G2506)/(Overview!$F$37*Overview!$F$33))/('='!H2506+Overview!$F$36)</f>
        <v>5.8012961279279009E-5</v>
      </c>
      <c r="Q2506" s="128">
        <f>(N2506/G2506-P2506)*H2506*Overview!$F$29*'='!G2506^3</f>
        <v>930.22830601824035</v>
      </c>
      <c r="R2506" s="57">
        <f t="shared" si="234"/>
        <v>0</v>
      </c>
      <c r="S2506" s="58">
        <f t="shared" si="235"/>
        <v>7.2402793935887101E-5</v>
      </c>
      <c r="T2506" s="58">
        <f>IF(D2506&lt;Overview!$F$18,(1-Overview!$F$9)*'='!Q2506-'='!D2506*'='!O2506,0)</f>
        <v>0</v>
      </c>
      <c r="U2506" s="54">
        <f>IF(D2506&gt;=Overview!$F$18,(1-Overview!$F$9)*'='!Q2506-Overview!$F$18*'='!O2506,0)</f>
        <v>78.835958139622264</v>
      </c>
      <c r="V2506" s="2"/>
      <c r="W2506" s="112">
        <f>G2506/Overview!$F$19</f>
        <v>5.5280310009602784</v>
      </c>
      <c r="X2506" s="60">
        <f>G2506^3*(1+H2506*Overview!$F$38)</f>
        <v>65.983085624377466</v>
      </c>
      <c r="Y2506" s="61">
        <f>G2506^3*Overview!$F$42*(1+Overview!$F$38*H2506)+I2506*Overview!$F$39/Overview!$F$40</f>
        <v>7.0651234480446341</v>
      </c>
    </row>
    <row r="2507" spans="1:25">
      <c r="A2507" s="34">
        <v>2504</v>
      </c>
      <c r="B2507">
        <v>1</v>
      </c>
      <c r="C2507">
        <v>24</v>
      </c>
      <c r="D2507" s="149">
        <f t="shared" si="236"/>
        <v>178.09744310451387</v>
      </c>
      <c r="E2507" s="125">
        <f>B2507/(B2507+Overview!$F$22)</f>
        <v>0.58823529411764708</v>
      </c>
      <c r="F2507" s="118">
        <f>EXP(Overview!$F$21/Overview!$F$5-Overview!$F$21/('='!C2507+273.15))</f>
        <v>1.2060497570954571</v>
      </c>
      <c r="G2507" s="77">
        <f t="shared" si="237"/>
        <v>3.7442077997443324</v>
      </c>
      <c r="H2507" s="115">
        <f t="shared" si="238"/>
        <v>0.58823529411764708</v>
      </c>
      <c r="I2507" s="80">
        <f>IF((A2507-Overview!$F$43)/365=ROUND((A2507-Overview!$F$43)/365,0),I2506*0.05,I2506+U2506)</f>
        <v>26005.830017464501</v>
      </c>
      <c r="J2507" s="70">
        <f>IF(D2507&lt;Overview!$F$16,1,'='!G2507/Overview!$F$26)</f>
        <v>162.08691773784989</v>
      </c>
      <c r="K2507" s="71">
        <f>IF(D2507&lt;Overview!$F$17,'='!G2507/Overview!$F$26,Overview!$F$33)</f>
        <v>9.1428571428571423</v>
      </c>
      <c r="L2507" s="72">
        <f t="shared" si="239"/>
        <v>9.1428571428571423</v>
      </c>
      <c r="M2507" s="81">
        <f>MIN(1,Overview!$F$44*F2507*(G2507-Overview!$F$25)^2+0.2)</f>
        <v>1</v>
      </c>
      <c r="N2507" s="48">
        <f>L2507*F2507*Overview!$F$8</f>
        <v>0.12482270400293095</v>
      </c>
      <c r="O2507" s="48">
        <f>F2507*Overview!$F$6</f>
        <v>2.3686817229354781E-3</v>
      </c>
      <c r="P2507" s="122">
        <f>N2507*(H2507/G2507-(1+Overview!$F$35/'='!G2507)/(Overview!$F$37*Overview!$F$33))/('='!H2507+Overview!$F$36)</f>
        <v>5.7902225783406615E-5</v>
      </c>
      <c r="Q2507" s="128">
        <f>(N2507/G2507-P2507)*H2507*Overview!$F$29*'='!G2507^3</f>
        <v>930.26734726789482</v>
      </c>
      <c r="R2507" s="57">
        <f t="shared" si="234"/>
        <v>0</v>
      </c>
      <c r="S2507" s="58">
        <f t="shared" si="235"/>
        <v>7.2265988466929483E-5</v>
      </c>
      <c r="T2507" s="58">
        <f>IF(D2507&lt;Overview!$F$18,(1-Overview!$F$9)*'='!Q2507-'='!D2507*'='!O2507,0)</f>
        <v>0</v>
      </c>
      <c r="U2507" s="54">
        <f>IF(D2507&gt;=Overview!$F$18,(1-Overview!$F$9)*'='!Q2507-Overview!$F$18*'='!O2507,0)</f>
        <v>78.839284454092819</v>
      </c>
      <c r="V2507" s="2"/>
      <c r="W2507" s="112">
        <f>G2507/Overview!$F$19</f>
        <v>5.5281379001097477</v>
      </c>
      <c r="X2507" s="60">
        <f>G2507^3*(1+H2507*Overview!$F$38)</f>
        <v>65.986913572591462</v>
      </c>
      <c r="Y2507" s="61">
        <f>G2507^3*Overview!$F$42*(1+Overview!$F$38*H2507)+I2507*Overview!$F$39/Overview!$F$40</f>
        <v>7.0688937441103246</v>
      </c>
    </row>
    <row r="2508" spans="1:25">
      <c r="A2508" s="34">
        <v>2505</v>
      </c>
      <c r="B2508">
        <v>1</v>
      </c>
      <c r="C2508">
        <v>24</v>
      </c>
      <c r="D2508" s="149">
        <f t="shared" si="236"/>
        <v>178.09744310451387</v>
      </c>
      <c r="E2508" s="125">
        <f>B2508/(B2508+Overview!$F$22)</f>
        <v>0.58823529411764708</v>
      </c>
      <c r="F2508" s="118">
        <f>EXP(Overview!$F$21/Overview!$F$5-Overview!$F$21/('='!C2508+273.15))</f>
        <v>1.2060497570954571</v>
      </c>
      <c r="G2508" s="77">
        <f t="shared" si="237"/>
        <v>3.7442800657327995</v>
      </c>
      <c r="H2508" s="115">
        <f t="shared" si="238"/>
        <v>0.58823529411764708</v>
      </c>
      <c r="I2508" s="80">
        <f>IF((A2508-Overview!$F$43)/365=ROUND((A2508-Overview!$F$43)/365,0),I2507*0.05,I2507+U2507)</f>
        <v>26084.669301918595</v>
      </c>
      <c r="J2508" s="70">
        <f>IF(D2508&lt;Overview!$F$16,1,'='!G2508/Overview!$F$26)</f>
        <v>162.09004613561902</v>
      </c>
      <c r="K2508" s="71">
        <f>IF(D2508&lt;Overview!$F$17,'='!G2508/Overview!$F$26,Overview!$F$33)</f>
        <v>9.1428571428571423</v>
      </c>
      <c r="L2508" s="72">
        <f t="shared" si="239"/>
        <v>9.1428571428571423</v>
      </c>
      <c r="M2508" s="81">
        <f>MIN(1,Overview!$F$44*F2508*(G2508-Overview!$F$25)^2+0.2)</f>
        <v>1</v>
      </c>
      <c r="N2508" s="48">
        <f>L2508*F2508*Overview!$F$8</f>
        <v>0.12482270400293095</v>
      </c>
      <c r="O2508" s="48">
        <f>F2508*Overview!$F$6</f>
        <v>2.3686817229354781E-3</v>
      </c>
      <c r="P2508" s="122">
        <f>N2508*(H2508/G2508-(1+Overview!$F$35/'='!G2508)/(Overview!$F$37*Overview!$F$33))/('='!H2508+Overview!$F$36)</f>
        <v>5.7791703793283468E-5</v>
      </c>
      <c r="Q2508" s="128">
        <f>(N2508/G2508-P2508)*H2508*Overview!$F$29*'='!G2508^3</f>
        <v>930.30631567896671</v>
      </c>
      <c r="R2508" s="57">
        <f t="shared" si="234"/>
        <v>0</v>
      </c>
      <c r="S2508" s="58">
        <f t="shared" si="235"/>
        <v>7.2129441492641965E-5</v>
      </c>
      <c r="T2508" s="58">
        <f>IF(D2508&lt;Overview!$F$18,(1-Overview!$F$9)*'='!Q2508-'='!D2508*'='!O2508,0)</f>
        <v>0</v>
      </c>
      <c r="U2508" s="54">
        <f>IF(D2508&gt;=Overview!$F$18,(1-Overview!$F$9)*'='!Q2508-Overview!$F$18*'='!O2508,0)</f>
        <v>78.842604562716147</v>
      </c>
      <c r="V2508" s="2"/>
      <c r="W2508" s="112">
        <f>G2508/Overview!$F$19</f>
        <v>5.5282445972726997</v>
      </c>
      <c r="X2508" s="60">
        <f>G2508^3*(1+H2508*Overview!$F$38)</f>
        <v>65.990734435504436</v>
      </c>
      <c r="Y2508" s="61">
        <f>G2508^3*Overview!$F$42*(1+Overview!$F$38*H2508)+I2508*Overview!$F$39/Overview!$F$40</f>
        <v>7.0726635470424064</v>
      </c>
    </row>
    <row r="2509" spans="1:25">
      <c r="A2509" s="34">
        <v>2506</v>
      </c>
      <c r="B2509">
        <v>1</v>
      </c>
      <c r="C2509">
        <v>24</v>
      </c>
      <c r="D2509" s="149">
        <f t="shared" si="236"/>
        <v>178.09744310451387</v>
      </c>
      <c r="E2509" s="125">
        <f>B2509/(B2509+Overview!$F$22)</f>
        <v>0.58823529411764708</v>
      </c>
      <c r="F2509" s="118">
        <f>EXP(Overview!$F$21/Overview!$F$5-Overview!$F$21/('='!C2509+273.15))</f>
        <v>1.2060497570954571</v>
      </c>
      <c r="G2509" s="77">
        <f t="shared" si="237"/>
        <v>3.744352195174292</v>
      </c>
      <c r="H2509" s="115">
        <f t="shared" si="238"/>
        <v>0.58823529411764708</v>
      </c>
      <c r="I2509" s="80">
        <f>IF((A2509-Overview!$F$43)/365=ROUND((A2509-Overview!$F$43)/365,0),I2508*0.05,I2508+U2508)</f>
        <v>26163.511906481312</v>
      </c>
      <c r="J2509" s="70">
        <f>IF(D2509&lt;Overview!$F$16,1,'='!G2509/Overview!$F$26)</f>
        <v>162.09316862226373</v>
      </c>
      <c r="K2509" s="71">
        <f>IF(D2509&lt;Overview!$F$17,'='!G2509/Overview!$F$26,Overview!$F$33)</f>
        <v>9.1428571428571423</v>
      </c>
      <c r="L2509" s="72">
        <f t="shared" si="239"/>
        <v>9.1428571428571423</v>
      </c>
      <c r="M2509" s="81">
        <f>MIN(1,Overview!$F$44*F2509*(G2509-Overview!$F$25)^2+0.2)</f>
        <v>1</v>
      </c>
      <c r="N2509" s="48">
        <f>L2509*F2509*Overview!$F$8</f>
        <v>0.12482270400293095</v>
      </c>
      <c r="O2509" s="48">
        <f>F2509*Overview!$F$6</f>
        <v>2.3686817229354781E-3</v>
      </c>
      <c r="P2509" s="122">
        <f>N2509*(H2509/G2509-(1+Overview!$F$35/'='!G2509)/(Overview!$F$37*Overview!$F$33))/('='!H2509+Overview!$F$36)</f>
        <v>5.7681394889119985E-5</v>
      </c>
      <c r="Q2509" s="128">
        <f>(N2509/G2509-P2509)*H2509*Overview!$F$29*'='!G2509^3</f>
        <v>930.34521138558046</v>
      </c>
      <c r="R2509" s="57">
        <f t="shared" si="234"/>
        <v>0</v>
      </c>
      <c r="S2509" s="58">
        <f t="shared" si="235"/>
        <v>7.19931525245972E-5</v>
      </c>
      <c r="T2509" s="58">
        <f>IF(D2509&lt;Overview!$F$18,(1-Overview!$F$9)*'='!Q2509-'='!D2509*'='!O2509,0)</f>
        <v>0</v>
      </c>
      <c r="U2509" s="54">
        <f>IF(D2509&gt;=Overview!$F$18,(1-Overview!$F$9)*'='!Q2509-Overview!$F$18*'='!O2509,0)</f>
        <v>78.845918476919636</v>
      </c>
      <c r="V2509" s="2"/>
      <c r="W2509" s="112">
        <f>G2509/Overview!$F$19</f>
        <v>5.5283510928307864</v>
      </c>
      <c r="X2509" s="60">
        <f>G2509^3*(1+H2509*Overview!$F$38)</f>
        <v>65.994548225949558</v>
      </c>
      <c r="Y2509" s="61">
        <f>G2509^3*Overview!$F$42*(1+Overview!$F$38*H2509)+I2509*Overview!$F$39/Overview!$F$40</f>
        <v>7.0764328577261937</v>
      </c>
    </row>
    <row r="2510" spans="1:25">
      <c r="A2510" s="34">
        <v>2507</v>
      </c>
      <c r="B2510">
        <v>1</v>
      </c>
      <c r="C2510">
        <v>24</v>
      </c>
      <c r="D2510" s="149">
        <f t="shared" si="236"/>
        <v>178.09744310451387</v>
      </c>
      <c r="E2510" s="125">
        <f>B2510/(B2510+Overview!$F$22)</f>
        <v>0.58823529411764708</v>
      </c>
      <c r="F2510" s="118">
        <f>EXP(Overview!$F$21/Overview!$F$5-Overview!$F$21/('='!C2510+273.15))</f>
        <v>1.2060497570954571</v>
      </c>
      <c r="G2510" s="77">
        <f t="shared" si="237"/>
        <v>3.7444241883268168</v>
      </c>
      <c r="H2510" s="115">
        <f t="shared" si="238"/>
        <v>0.58823529411764708</v>
      </c>
      <c r="I2510" s="80">
        <f>IF((A2510-Overview!$F$43)/365=ROUND((A2510-Overview!$F$43)/365,0),I2509*0.05,I2509+U2509)</f>
        <v>26242.357824958232</v>
      </c>
      <c r="J2510" s="70">
        <f>IF(D2510&lt;Overview!$F$16,1,'='!G2510/Overview!$F$26)</f>
        <v>162.09628520895311</v>
      </c>
      <c r="K2510" s="71">
        <f>IF(D2510&lt;Overview!$F$17,'='!G2510/Overview!$F$26,Overview!$F$33)</f>
        <v>9.1428571428571423</v>
      </c>
      <c r="L2510" s="72">
        <f t="shared" si="239"/>
        <v>9.1428571428571423</v>
      </c>
      <c r="M2510" s="81">
        <f>MIN(1,Overview!$F$44*F2510*(G2510-Overview!$F$25)^2+0.2)</f>
        <v>1</v>
      </c>
      <c r="N2510" s="48">
        <f>L2510*F2510*Overview!$F$8</f>
        <v>0.12482270400293095</v>
      </c>
      <c r="O2510" s="48">
        <f>F2510*Overview!$F$6</f>
        <v>2.3686817229354781E-3</v>
      </c>
      <c r="P2510" s="122">
        <f>N2510*(H2510/G2510-(1+Overview!$F$35/'='!G2510)/(Overview!$F$37*Overview!$F$33))/('='!H2510+Overview!$F$36)</f>
        <v>5.7571298651984465E-5</v>
      </c>
      <c r="Q2510" s="128">
        <f>(N2510/G2510-P2510)*H2510*Overview!$F$29*'='!G2510^3</f>
        <v>930.38403452162015</v>
      </c>
      <c r="R2510" s="57">
        <f t="shared" si="234"/>
        <v>0</v>
      </c>
      <c r="S2510" s="58">
        <f t="shared" si="235"/>
        <v>7.185712107529256E-5</v>
      </c>
      <c r="T2510" s="58">
        <f>IF(D2510&lt;Overview!$F$18,(1-Overview!$F$9)*'='!Q2510-'='!D2510*'='!O2510,0)</f>
        <v>0</v>
      </c>
      <c r="U2510" s="54">
        <f>IF(D2510&gt;=Overview!$F$18,(1-Overview!$F$9)*'='!Q2510-Overview!$F$18*'='!O2510,0)</f>
        <v>78.84922620811021</v>
      </c>
      <c r="V2510" s="2"/>
      <c r="W2510" s="112">
        <f>G2510/Overview!$F$19</f>
        <v>5.5284573871649441</v>
      </c>
      <c r="X2510" s="60">
        <f>G2510^3*(1+H2510*Overview!$F$38)</f>
        <v>65.998354956737899</v>
      </c>
      <c r="Y2510" s="61">
        <f>G2510^3*Overview!$F$42*(1+Overview!$F$38*H2510)+I2510*Overview!$F$39/Overview!$F$40</f>
        <v>7.0802016770455047</v>
      </c>
    </row>
    <row r="2511" spans="1:25">
      <c r="A2511" s="34">
        <v>2508</v>
      </c>
      <c r="B2511">
        <v>1</v>
      </c>
      <c r="C2511">
        <v>24</v>
      </c>
      <c r="D2511" s="149">
        <f t="shared" si="236"/>
        <v>178.09744310451387</v>
      </c>
      <c r="E2511" s="125">
        <f>B2511/(B2511+Overview!$F$22)</f>
        <v>0.58823529411764708</v>
      </c>
      <c r="F2511" s="118">
        <f>EXP(Overview!$F$21/Overview!$F$5-Overview!$F$21/('='!C2511+273.15))</f>
        <v>1.2060497570954571</v>
      </c>
      <c r="G2511" s="77">
        <f t="shared" si="237"/>
        <v>3.7444960454478919</v>
      </c>
      <c r="H2511" s="115">
        <f t="shared" si="238"/>
        <v>0.58823529411764708</v>
      </c>
      <c r="I2511" s="80">
        <f>IF((A2511-Overview!$F$43)/365=ROUND((A2511-Overview!$F$43)/365,0),I2510*0.05,I2510+U2510)</f>
        <v>26321.207051166341</v>
      </c>
      <c r="J2511" s="70">
        <f>IF(D2511&lt;Overview!$F$16,1,'='!G2511/Overview!$F$26)</f>
        <v>162.09939590683516</v>
      </c>
      <c r="K2511" s="71">
        <f>IF(D2511&lt;Overview!$F$17,'='!G2511/Overview!$F$26,Overview!$F$33)</f>
        <v>9.1428571428571423</v>
      </c>
      <c r="L2511" s="72">
        <f t="shared" si="239"/>
        <v>9.1428571428571423</v>
      </c>
      <c r="M2511" s="81">
        <f>MIN(1,Overview!$F$44*F2511*(G2511-Overview!$F$25)^2+0.2)</f>
        <v>1</v>
      </c>
      <c r="N2511" s="48">
        <f>L2511*F2511*Overview!$F$8</f>
        <v>0.12482270400293095</v>
      </c>
      <c r="O2511" s="48">
        <f>F2511*Overview!$F$6</f>
        <v>2.3686817229354781E-3</v>
      </c>
      <c r="P2511" s="122">
        <f>N2511*(H2511/G2511-(1+Overview!$F$35/'='!G2511)/(Overview!$F$37*Overview!$F$33))/('='!H2511+Overview!$F$36)</f>
        <v>5.7461414663797058E-5</v>
      </c>
      <c r="Q2511" s="128">
        <f>(N2511/G2511-P2511)*H2511*Overview!$F$29*'='!G2511^3</f>
        <v>930.42278522072979</v>
      </c>
      <c r="R2511" s="57">
        <f t="shared" si="234"/>
        <v>0</v>
      </c>
      <c r="S2511" s="58">
        <f t="shared" si="235"/>
        <v>7.172134665814319E-5</v>
      </c>
      <c r="T2511" s="58">
        <f>IF(D2511&lt;Overview!$F$18,(1-Overview!$F$9)*'='!Q2511-'='!D2511*'='!O2511,0)</f>
        <v>0</v>
      </c>
      <c r="U2511" s="54">
        <f>IF(D2511&gt;=Overview!$F$18,(1-Overview!$F$9)*'='!Q2511-Overview!$F$18*'='!O2511,0)</f>
        <v>78.85252776767436</v>
      </c>
      <c r="V2511" s="2"/>
      <c r="W2511" s="112">
        <f>G2511/Overview!$F$19</f>
        <v>5.5285634806553841</v>
      </c>
      <c r="X2511" s="60">
        <f>G2511^3*(1+H2511*Overview!$F$38)</f>
        <v>66.002154640658304</v>
      </c>
      <c r="Y2511" s="61">
        <f>G2511^3*Overview!$F$42*(1+Overview!$F$38*H2511)+I2511*Overview!$F$39/Overview!$F$40</f>
        <v>7.083970005882656</v>
      </c>
    </row>
    <row r="2512" spans="1:25">
      <c r="A2512" s="34">
        <v>2509</v>
      </c>
      <c r="B2512">
        <v>1</v>
      </c>
      <c r="C2512">
        <v>24</v>
      </c>
      <c r="D2512" s="149">
        <f t="shared" si="236"/>
        <v>178.09744310451387</v>
      </c>
      <c r="E2512" s="125">
        <f>B2512/(B2512+Overview!$F$22)</f>
        <v>0.58823529411764708</v>
      </c>
      <c r="F2512" s="118">
        <f>EXP(Overview!$F$21/Overview!$F$5-Overview!$F$21/('='!C2512+273.15))</f>
        <v>1.2060497570954571</v>
      </c>
      <c r="G2512" s="77">
        <f t="shared" si="237"/>
        <v>3.7445677667945501</v>
      </c>
      <c r="H2512" s="115">
        <f t="shared" si="238"/>
        <v>0.58823529411764708</v>
      </c>
      <c r="I2512" s="80">
        <f>IF((A2512-Overview!$F$43)/365=ROUND((A2512-Overview!$F$43)/365,0),I2511*0.05,I2511+U2511)</f>
        <v>26400.059578934015</v>
      </c>
      <c r="J2512" s="70">
        <f>IF(D2512&lt;Overview!$F$16,1,'='!G2512/Overview!$F$26)</f>
        <v>162.10250072703681</v>
      </c>
      <c r="K2512" s="71">
        <f>IF(D2512&lt;Overview!$F$17,'='!G2512/Overview!$F$26,Overview!$F$33)</f>
        <v>9.1428571428571423</v>
      </c>
      <c r="L2512" s="72">
        <f t="shared" si="239"/>
        <v>9.1428571428571423</v>
      </c>
      <c r="M2512" s="81">
        <f>MIN(1,Overview!$F$44*F2512*(G2512-Overview!$F$25)^2+0.2)</f>
        <v>1</v>
      </c>
      <c r="N2512" s="48">
        <f>L2512*F2512*Overview!$F$8</f>
        <v>0.12482270400293095</v>
      </c>
      <c r="O2512" s="48">
        <f>F2512*Overview!$F$6</f>
        <v>2.3686817229354781E-3</v>
      </c>
      <c r="P2512" s="122">
        <f>N2512*(H2512/G2512-(1+Overview!$F$35/'='!G2512)/(Overview!$F$37*Overview!$F$33))/('='!H2512+Overview!$F$36)</f>
        <v>5.7351742507332772E-5</v>
      </c>
      <c r="Q2512" s="128">
        <f>(N2512/G2512-P2512)*H2512*Overview!$F$29*'='!G2512^3</f>
        <v>930.46146361631509</v>
      </c>
      <c r="R2512" s="57">
        <f t="shared" si="234"/>
        <v>0</v>
      </c>
      <c r="S2512" s="58">
        <f t="shared" si="235"/>
        <v>7.158582878748638E-5</v>
      </c>
      <c r="T2512" s="58">
        <f>IF(D2512&lt;Overview!$F$18,(1-Overview!$F$9)*'='!Q2512-'='!D2512*'='!O2512,0)</f>
        <v>0</v>
      </c>
      <c r="U2512" s="54">
        <f>IF(D2512&gt;=Overview!$F$18,(1-Overview!$F$9)*'='!Q2512-Overview!$F$18*'='!O2512,0)</f>
        <v>78.855823166978226</v>
      </c>
      <c r="V2512" s="2"/>
      <c r="W2512" s="112">
        <f>G2512/Overview!$F$19</f>
        <v>5.5286693736816037</v>
      </c>
      <c r="X2512" s="60">
        <f>G2512^3*(1+H2512*Overview!$F$38)</f>
        <v>66.00594729047755</v>
      </c>
      <c r="Y2512" s="61">
        <f>G2512^3*Overview!$F$42*(1+Overview!$F$38*H2512)+I2512*Overview!$F$39/Overview!$F$40</f>
        <v>7.0877378451184754</v>
      </c>
    </row>
    <row r="2513" spans="1:25">
      <c r="A2513" s="34">
        <v>2510</v>
      </c>
      <c r="B2513">
        <v>1</v>
      </c>
      <c r="C2513">
        <v>24</v>
      </c>
      <c r="D2513" s="149">
        <f t="shared" si="236"/>
        <v>178.09744310451387</v>
      </c>
      <c r="E2513" s="125">
        <f>B2513/(B2513+Overview!$F$22)</f>
        <v>0.58823529411764708</v>
      </c>
      <c r="F2513" s="118">
        <f>EXP(Overview!$F$21/Overview!$F$5-Overview!$F$21/('='!C2513+273.15))</f>
        <v>1.2060497570954571</v>
      </c>
      <c r="G2513" s="77">
        <f t="shared" si="237"/>
        <v>3.7446393526233375</v>
      </c>
      <c r="H2513" s="115">
        <f t="shared" si="238"/>
        <v>0.58823529411764708</v>
      </c>
      <c r="I2513" s="80">
        <f>IF((A2513-Overview!$F$43)/365=ROUND((A2513-Overview!$F$43)/365,0),I2512*0.05,I2512+U2512)</f>
        <v>26478.915402100993</v>
      </c>
      <c r="J2513" s="70">
        <f>IF(D2513&lt;Overview!$F$16,1,'='!G2513/Overview!$F$26)</f>
        <v>162.10559968066397</v>
      </c>
      <c r="K2513" s="71">
        <f>IF(D2513&lt;Overview!$F$17,'='!G2513/Overview!$F$26,Overview!$F$33)</f>
        <v>9.1428571428571423</v>
      </c>
      <c r="L2513" s="72">
        <f t="shared" si="239"/>
        <v>9.1428571428571423</v>
      </c>
      <c r="M2513" s="81">
        <f>MIN(1,Overview!$F$44*F2513*(G2513-Overview!$F$25)^2+0.2)</f>
        <v>1</v>
      </c>
      <c r="N2513" s="48">
        <f>L2513*F2513*Overview!$F$8</f>
        <v>0.12482270400293095</v>
      </c>
      <c r="O2513" s="48">
        <f>F2513*Overview!$F$6</f>
        <v>2.3686817229354781E-3</v>
      </c>
      <c r="P2513" s="122">
        <f>N2513*(H2513/G2513-(1+Overview!$F$35/'='!G2513)/(Overview!$F$37*Overview!$F$33))/('='!H2513+Overview!$F$36)</f>
        <v>5.7242281766215427E-5</v>
      </c>
      <c r="Q2513" s="128">
        <f>(N2513/G2513-P2513)*H2513*Overview!$F$29*'='!G2513^3</f>
        <v>930.50006984154084</v>
      </c>
      <c r="R2513" s="57">
        <f t="shared" si="234"/>
        <v>0</v>
      </c>
      <c r="S2513" s="58">
        <f t="shared" si="235"/>
        <v>7.1450566978574538E-5</v>
      </c>
      <c r="T2513" s="58">
        <f>IF(D2513&lt;Overview!$F$18,(1-Overview!$F$9)*'='!Q2513-'='!D2513*'='!O2513,0)</f>
        <v>0</v>
      </c>
      <c r="U2513" s="54">
        <f>IF(D2513&gt;=Overview!$F$18,(1-Overview!$F$9)*'='!Q2513-Overview!$F$18*'='!O2513,0)</f>
        <v>78.859112417367456</v>
      </c>
      <c r="V2513" s="2"/>
      <c r="W2513" s="112">
        <f>G2513/Overview!$F$19</f>
        <v>5.5287750666223792</v>
      </c>
      <c r="X2513" s="60">
        <f>G2513^3*(1+H2513*Overview!$F$38)</f>
        <v>66.009732918940387</v>
      </c>
      <c r="Y2513" s="61">
        <f>G2513^3*Overview!$F$42*(1+Overview!$F$38*H2513)+I2513*Overview!$F$39/Overview!$F$40</f>
        <v>7.091505195632295</v>
      </c>
    </row>
    <row r="2514" spans="1:25">
      <c r="A2514" s="34">
        <v>2511</v>
      </c>
      <c r="B2514">
        <v>1</v>
      </c>
      <c r="C2514">
        <v>24</v>
      </c>
      <c r="D2514" s="149">
        <f t="shared" si="236"/>
        <v>178.09744310451387</v>
      </c>
      <c r="E2514" s="125">
        <f>B2514/(B2514+Overview!$F$22)</f>
        <v>0.58823529411764708</v>
      </c>
      <c r="F2514" s="118">
        <f>EXP(Overview!$F$21/Overview!$F$5-Overview!$F$21/('='!C2514+273.15))</f>
        <v>1.2060497570954571</v>
      </c>
      <c r="G2514" s="77">
        <f t="shared" si="237"/>
        <v>3.744710803190316</v>
      </c>
      <c r="H2514" s="115">
        <f t="shared" si="238"/>
        <v>0.58823529411764708</v>
      </c>
      <c r="I2514" s="80">
        <f>IF((A2514-Overview!$F$43)/365=ROUND((A2514-Overview!$F$43)/365,0),I2513*0.05,I2513+U2513)</f>
        <v>26557.774514518362</v>
      </c>
      <c r="J2514" s="70">
        <f>IF(D2514&lt;Overview!$F$16,1,'='!G2514/Overview!$F$26)</f>
        <v>162.10869277880155</v>
      </c>
      <c r="K2514" s="71">
        <f>IF(D2514&lt;Overview!$F$17,'='!G2514/Overview!$F$26,Overview!$F$33)</f>
        <v>9.1428571428571423</v>
      </c>
      <c r="L2514" s="72">
        <f t="shared" si="239"/>
        <v>9.1428571428571423</v>
      </c>
      <c r="M2514" s="81">
        <f>MIN(1,Overview!$F$44*F2514*(G2514-Overview!$F$25)^2+0.2)</f>
        <v>1</v>
      </c>
      <c r="N2514" s="48">
        <f>L2514*F2514*Overview!$F$8</f>
        <v>0.12482270400293095</v>
      </c>
      <c r="O2514" s="48">
        <f>F2514*Overview!$F$6</f>
        <v>2.3686817229354781E-3</v>
      </c>
      <c r="P2514" s="122">
        <f>N2514*(H2514/G2514-(1+Overview!$F$35/'='!G2514)/(Overview!$F$37*Overview!$F$33))/('='!H2514+Overview!$F$36)</f>
        <v>5.7133032024921652E-5</v>
      </c>
      <c r="Q2514" s="128">
        <f>(N2514/G2514-P2514)*H2514*Overview!$F$29*'='!G2514^3</f>
        <v>930.53860402933469</v>
      </c>
      <c r="R2514" s="57">
        <f t="shared" si="234"/>
        <v>0</v>
      </c>
      <c r="S2514" s="58">
        <f t="shared" si="235"/>
        <v>7.1315560747580806E-5</v>
      </c>
      <c r="T2514" s="58">
        <f>IF(D2514&lt;Overview!$F$18,(1-Overview!$F$9)*'='!Q2514-'='!D2514*'='!O2514,0)</f>
        <v>0</v>
      </c>
      <c r="U2514" s="54">
        <f>IF(D2514&gt;=Overview!$F$18,(1-Overview!$F$9)*'='!Q2514-Overview!$F$18*'='!O2514,0)</f>
        <v>78.86239553016749</v>
      </c>
      <c r="V2514" s="2"/>
      <c r="W2514" s="112">
        <f>G2514/Overview!$F$19</f>
        <v>5.5288805598557742</v>
      </c>
      <c r="X2514" s="60">
        <f>G2514^3*(1+H2514*Overview!$F$38)</f>
        <v>66.013511538769464</v>
      </c>
      <c r="Y2514" s="61">
        <f>G2514^3*Overview!$F$42*(1+Overview!$F$38*H2514)+I2514*Overview!$F$39/Overview!$F$40</f>
        <v>7.0952720583019584</v>
      </c>
    </row>
    <row r="2515" spans="1:25">
      <c r="A2515" s="34">
        <v>2512</v>
      </c>
      <c r="B2515">
        <v>1</v>
      </c>
      <c r="C2515">
        <v>24</v>
      </c>
      <c r="D2515" s="149">
        <f t="shared" si="236"/>
        <v>178.09744310451387</v>
      </c>
      <c r="E2515" s="125">
        <f>B2515/(B2515+Overview!$F$22)</f>
        <v>0.58823529411764708</v>
      </c>
      <c r="F2515" s="118">
        <f>EXP(Overview!$F$21/Overview!$F$5-Overview!$F$21/('='!C2515+273.15))</f>
        <v>1.2060497570954571</v>
      </c>
      <c r="G2515" s="77">
        <f t="shared" si="237"/>
        <v>3.7447821187510635</v>
      </c>
      <c r="H2515" s="115">
        <f t="shared" si="238"/>
        <v>0.58823529411764708</v>
      </c>
      <c r="I2515" s="80">
        <f>IF((A2515-Overview!$F$43)/365=ROUND((A2515-Overview!$F$43)/365,0),I2514*0.05,I2514+U2514)</f>
        <v>26636.636910048528</v>
      </c>
      <c r="J2515" s="70">
        <f>IF(D2515&lt;Overview!$F$16,1,'='!G2515/Overview!$F$26)</f>
        <v>162.11178003251356</v>
      </c>
      <c r="K2515" s="71">
        <f>IF(D2515&lt;Overview!$F$17,'='!G2515/Overview!$F$26,Overview!$F$33)</f>
        <v>9.1428571428571423</v>
      </c>
      <c r="L2515" s="72">
        <f t="shared" si="239"/>
        <v>9.1428571428571423</v>
      </c>
      <c r="M2515" s="81">
        <f>MIN(1,Overview!$F$44*F2515*(G2515-Overview!$F$25)^2+0.2)</f>
        <v>1</v>
      </c>
      <c r="N2515" s="48">
        <f>L2515*F2515*Overview!$F$8</f>
        <v>0.12482270400293095</v>
      </c>
      <c r="O2515" s="48">
        <f>F2515*Overview!$F$6</f>
        <v>2.3686817229354781E-3</v>
      </c>
      <c r="P2515" s="122">
        <f>N2515*(H2515/G2515-(1+Overview!$F$35/'='!G2515)/(Overview!$F$37*Overview!$F$33))/('='!H2515+Overview!$F$36)</f>
        <v>5.7023992868769838E-5</v>
      </c>
      <c r="Q2515" s="128">
        <f>(N2515/G2515-P2515)*H2515*Overview!$F$29*'='!G2515^3</f>
        <v>930.577066312385</v>
      </c>
      <c r="R2515" s="57">
        <f t="shared" si="234"/>
        <v>0</v>
      </c>
      <c r="S2515" s="58">
        <f t="shared" si="235"/>
        <v>7.1180809611585814E-5</v>
      </c>
      <c r="T2515" s="58">
        <f>IF(D2515&lt;Overview!$F$18,(1-Overview!$F$9)*'='!Q2515-'='!D2515*'='!O2515,0)</f>
        <v>0</v>
      </c>
      <c r="U2515" s="54">
        <f>IF(D2515&gt;=Overview!$F$18,(1-Overview!$F$9)*'='!Q2515-Overview!$F$18*'='!O2515,0)</f>
        <v>78.865672516683375</v>
      </c>
      <c r="V2515" s="2"/>
      <c r="W2515" s="112">
        <f>G2515/Overview!$F$19</f>
        <v>5.5289858537591368</v>
      </c>
      <c r="X2515" s="60">
        <f>G2515^3*(1+H2515*Overview!$F$38)</f>
        <v>66.017283162665464</v>
      </c>
      <c r="Y2515" s="61">
        <f>G2515^3*Overview!$F$42*(1+Overview!$F$38*H2515)+I2515*Overview!$F$39/Overview!$F$40</f>
        <v>7.0990384340038188</v>
      </c>
    </row>
    <row r="2516" spans="1:25">
      <c r="A2516" s="34">
        <v>2513</v>
      </c>
      <c r="B2516">
        <v>1</v>
      </c>
      <c r="C2516">
        <v>24</v>
      </c>
      <c r="D2516" s="149">
        <f t="shared" si="236"/>
        <v>178.09744310451387</v>
      </c>
      <c r="E2516" s="125">
        <f>B2516/(B2516+Overview!$F$22)</f>
        <v>0.58823529411764708</v>
      </c>
      <c r="F2516" s="118">
        <f>EXP(Overview!$F$21/Overview!$F$5-Overview!$F$21/('='!C2516+273.15))</f>
        <v>1.2060497570954571</v>
      </c>
      <c r="G2516" s="77">
        <f t="shared" si="237"/>
        <v>3.7448532995606749</v>
      </c>
      <c r="H2516" s="115">
        <f t="shared" si="238"/>
        <v>0.58823529411764708</v>
      </c>
      <c r="I2516" s="80">
        <f>IF((A2516-Overview!$F$43)/365=ROUND((A2516-Overview!$F$43)/365,0),I2515*0.05,I2515+U2515)</f>
        <v>26715.502582565212</v>
      </c>
      <c r="J2516" s="70">
        <f>IF(D2516&lt;Overview!$F$16,1,'='!G2516/Overview!$F$26)</f>
        <v>162.11486145284309</v>
      </c>
      <c r="K2516" s="71">
        <f>IF(D2516&lt;Overview!$F$17,'='!G2516/Overview!$F$26,Overview!$F$33)</f>
        <v>9.1428571428571423</v>
      </c>
      <c r="L2516" s="72">
        <f t="shared" si="239"/>
        <v>9.1428571428571423</v>
      </c>
      <c r="M2516" s="81">
        <f>MIN(1,Overview!$F$44*F2516*(G2516-Overview!$F$25)^2+0.2)</f>
        <v>1</v>
      </c>
      <c r="N2516" s="48">
        <f>L2516*F2516*Overview!$F$8</f>
        <v>0.12482270400293095</v>
      </c>
      <c r="O2516" s="48">
        <f>F2516*Overview!$F$6</f>
        <v>2.3686817229354781E-3</v>
      </c>
      <c r="P2516" s="122">
        <f>N2516*(H2516/G2516-(1+Overview!$F$35/'='!G2516)/(Overview!$F$37*Overview!$F$33))/('='!H2516+Overview!$F$36)</f>
        <v>5.691516388392815E-5</v>
      </c>
      <c r="Q2516" s="128">
        <f>(N2516/G2516-P2516)*H2516*Overview!$F$29*'='!G2516^3</f>
        <v>930.61545682314352</v>
      </c>
      <c r="R2516" s="57">
        <f t="shared" si="234"/>
        <v>0</v>
      </c>
      <c r="S2516" s="58">
        <f t="shared" si="235"/>
        <v>7.1046313088588296E-5</v>
      </c>
      <c r="T2516" s="58">
        <f>IF(D2516&lt;Overview!$F$18,(1-Overview!$F$9)*'='!Q2516-'='!D2516*'='!O2516,0)</f>
        <v>0</v>
      </c>
      <c r="U2516" s="54">
        <f>IF(D2516&gt;=Overview!$F$18,(1-Overview!$F$9)*'='!Q2516-Overview!$F$18*'='!O2516,0)</f>
        <v>78.868943388200009</v>
      </c>
      <c r="V2516" s="2"/>
      <c r="W2516" s="112">
        <f>G2516/Overview!$F$19</f>
        <v>5.5290909487091024</v>
      </c>
      <c r="X2516" s="60">
        <f>G2516^3*(1+H2516*Overview!$F$38)</f>
        <v>66.021047803307113</v>
      </c>
      <c r="Y2516" s="61">
        <f>G2516^3*Overview!$F$42*(1+Overview!$F$38*H2516)+I2516*Overview!$F$39/Overview!$F$40</f>
        <v>7.1028043236127463</v>
      </c>
    </row>
    <row r="2517" spans="1:25">
      <c r="A2517" s="34">
        <v>2514</v>
      </c>
      <c r="B2517">
        <v>1</v>
      </c>
      <c r="C2517">
        <v>24</v>
      </c>
      <c r="D2517" s="149">
        <f t="shared" si="236"/>
        <v>178.09744310451387</v>
      </c>
      <c r="E2517" s="125">
        <f>B2517/(B2517+Overview!$F$22)</f>
        <v>0.58823529411764708</v>
      </c>
      <c r="F2517" s="118">
        <f>EXP(Overview!$F$21/Overview!$F$5-Overview!$F$21/('='!C2517+273.15))</f>
        <v>1.2060497570954571</v>
      </c>
      <c r="G2517" s="77">
        <f t="shared" si="237"/>
        <v>3.7449243458737635</v>
      </c>
      <c r="H2517" s="115">
        <f t="shared" si="238"/>
        <v>0.58823529411764708</v>
      </c>
      <c r="I2517" s="80">
        <f>IF((A2517-Overview!$F$43)/365=ROUND((A2517-Overview!$F$43)/365,0),I2516*0.05,I2516+U2516)</f>
        <v>26794.371525953411</v>
      </c>
      <c r="J2517" s="70">
        <f>IF(D2517&lt;Overview!$F$16,1,'='!G2517/Overview!$F$26)</f>
        <v>162.11793705081229</v>
      </c>
      <c r="K2517" s="71">
        <f>IF(D2517&lt;Overview!$F$17,'='!G2517/Overview!$F$26,Overview!$F$33)</f>
        <v>9.1428571428571423</v>
      </c>
      <c r="L2517" s="72">
        <f t="shared" si="239"/>
        <v>9.1428571428571423</v>
      </c>
      <c r="M2517" s="81">
        <f>MIN(1,Overview!$F$44*F2517*(G2517-Overview!$F$25)^2+0.2)</f>
        <v>1</v>
      </c>
      <c r="N2517" s="48">
        <f>L2517*F2517*Overview!$F$8</f>
        <v>0.12482270400293095</v>
      </c>
      <c r="O2517" s="48">
        <f>F2517*Overview!$F$6</f>
        <v>2.3686817229354781E-3</v>
      </c>
      <c r="P2517" s="122">
        <f>N2517*(H2517/G2517-(1+Overview!$F$35/'='!G2517)/(Overview!$F$37*Overview!$F$33))/('='!H2517+Overview!$F$36)</f>
        <v>5.6806544657406481E-5</v>
      </c>
      <c r="Q2517" s="128">
        <f>(N2517/G2517-P2517)*H2517*Overview!$F$29*'='!G2517^3</f>
        <v>930.6537756938236</v>
      </c>
      <c r="R2517" s="57">
        <f t="shared" si="234"/>
        <v>0</v>
      </c>
      <c r="S2517" s="58">
        <f t="shared" si="235"/>
        <v>7.0912070697495575E-5</v>
      </c>
      <c r="T2517" s="58">
        <f>IF(D2517&lt;Overview!$F$18,(1-Overview!$F$9)*'='!Q2517-'='!D2517*'='!O2517,0)</f>
        <v>0</v>
      </c>
      <c r="U2517" s="54">
        <f>IF(D2517&gt;=Overview!$F$18,(1-Overview!$F$9)*'='!Q2517-Overview!$F$18*'='!O2517,0)</f>
        <v>78.872208155981951</v>
      </c>
      <c r="V2517" s="2"/>
      <c r="W2517" s="112">
        <f>G2517/Overview!$F$19</f>
        <v>5.5291958450815937</v>
      </c>
      <c r="X2517" s="60">
        <f>G2517^3*(1+H2517*Overview!$F$38)</f>
        <v>66.024805473351194</v>
      </c>
      <c r="Y2517" s="61">
        <f>G2517^3*Overview!$F$42*(1+Overview!$F$38*H2517)+I2517*Overview!$F$39/Overview!$F$40</f>
        <v>7.1065697280021283</v>
      </c>
    </row>
    <row r="2518" spans="1:25">
      <c r="A2518" s="34">
        <v>2515</v>
      </c>
      <c r="B2518">
        <v>1</v>
      </c>
      <c r="C2518">
        <v>24</v>
      </c>
      <c r="D2518" s="149">
        <f t="shared" si="236"/>
        <v>178.09744310451387</v>
      </c>
      <c r="E2518" s="125">
        <f>B2518/(B2518+Overview!$F$22)</f>
        <v>0.58823529411764708</v>
      </c>
      <c r="F2518" s="118">
        <f>EXP(Overview!$F$21/Overview!$F$5-Overview!$F$21/('='!C2518+273.15))</f>
        <v>1.2060497570954571</v>
      </c>
      <c r="G2518" s="77">
        <f t="shared" si="237"/>
        <v>3.7449952579444612</v>
      </c>
      <c r="H2518" s="115">
        <f t="shared" si="238"/>
        <v>0.58823529411764708</v>
      </c>
      <c r="I2518" s="80">
        <f>IF((A2518-Overview!$F$43)/365=ROUND((A2518-Overview!$F$43)/365,0),I2517*0.05,I2517+U2517)</f>
        <v>26873.243734109394</v>
      </c>
      <c r="J2518" s="70">
        <f>IF(D2518&lt;Overview!$F$16,1,'='!G2518/Overview!$F$26)</f>
        <v>162.12100683742256</v>
      </c>
      <c r="K2518" s="71">
        <f>IF(D2518&lt;Overview!$F$17,'='!G2518/Overview!$F$26,Overview!$F$33)</f>
        <v>9.1428571428571423</v>
      </c>
      <c r="L2518" s="72">
        <f t="shared" si="239"/>
        <v>9.1428571428571423</v>
      </c>
      <c r="M2518" s="81">
        <f>MIN(1,Overview!$F$44*F2518*(G2518-Overview!$F$25)^2+0.2)</f>
        <v>1</v>
      </c>
      <c r="N2518" s="48">
        <f>L2518*F2518*Overview!$F$8</f>
        <v>0.12482270400293095</v>
      </c>
      <c r="O2518" s="48">
        <f>F2518*Overview!$F$6</f>
        <v>2.3686817229354781E-3</v>
      </c>
      <c r="P2518" s="122">
        <f>N2518*(H2518/G2518-(1+Overview!$F$35/'='!G2518)/(Overview!$F$37*Overview!$F$33))/('='!H2518+Overview!$F$36)</f>
        <v>5.669813477705542E-5</v>
      </c>
      <c r="Q2518" s="128">
        <f>(N2518/G2518-P2518)*H2518*Overview!$F$29*'='!G2518^3</f>
        <v>930.69202305640215</v>
      </c>
      <c r="R2518" s="57">
        <f t="shared" si="234"/>
        <v>0</v>
      </c>
      <c r="S2518" s="58">
        <f t="shared" si="235"/>
        <v>7.077808195812283E-5</v>
      </c>
      <c r="T2518" s="58">
        <f>IF(D2518&lt;Overview!$F$18,(1-Overview!$F$9)*'='!Q2518-'='!D2518*'='!O2518,0)</f>
        <v>0</v>
      </c>
      <c r="U2518" s="54">
        <f>IF(D2518&gt;=Overview!$F$18,(1-Overview!$F$9)*'='!Q2518-Overview!$F$18*'='!O2518,0)</f>
        <v>78.875466831273641</v>
      </c>
      <c r="V2518" s="2"/>
      <c r="W2518" s="112">
        <f>G2518/Overview!$F$19</f>
        <v>5.529300543251825</v>
      </c>
      <c r="X2518" s="60">
        <f>G2518^3*(1+H2518*Overview!$F$38)</f>
        <v>66.028556185432592</v>
      </c>
      <c r="Y2518" s="61">
        <f>G2518^3*Overview!$F$42*(1+Overview!$F$38*H2518)+I2518*Overview!$F$39/Overview!$F$40</f>
        <v>7.1103346480438692</v>
      </c>
    </row>
    <row r="2519" spans="1:25">
      <c r="A2519" s="34">
        <v>2516</v>
      </c>
      <c r="B2519">
        <v>1</v>
      </c>
      <c r="C2519">
        <v>24</v>
      </c>
      <c r="D2519" s="149">
        <f t="shared" si="236"/>
        <v>178.09744310451387</v>
      </c>
      <c r="E2519" s="125">
        <f>B2519/(B2519+Overview!$F$22)</f>
        <v>0.58823529411764708</v>
      </c>
      <c r="F2519" s="118">
        <f>EXP(Overview!$F$21/Overview!$F$5-Overview!$F$21/('='!C2519+273.15))</f>
        <v>1.2060497570954571</v>
      </c>
      <c r="G2519" s="77">
        <f t="shared" si="237"/>
        <v>3.7450660360264192</v>
      </c>
      <c r="H2519" s="115">
        <f t="shared" si="238"/>
        <v>0.58823529411764708</v>
      </c>
      <c r="I2519" s="80">
        <f>IF((A2519-Overview!$F$43)/365=ROUND((A2519-Overview!$F$43)/365,0),I2518*0.05,I2518+U2518)</f>
        <v>26952.119200940666</v>
      </c>
      <c r="J2519" s="70">
        <f>IF(D2519&lt;Overview!$F$16,1,'='!G2519/Overview!$F$26)</f>
        <v>162.12407082365451</v>
      </c>
      <c r="K2519" s="71">
        <f>IF(D2519&lt;Overview!$F$17,'='!G2519/Overview!$F$26,Overview!$F$33)</f>
        <v>9.1428571428571423</v>
      </c>
      <c r="L2519" s="72">
        <f t="shared" si="239"/>
        <v>9.1428571428571423</v>
      </c>
      <c r="M2519" s="81">
        <f>MIN(1,Overview!$F$44*F2519*(G2519-Overview!$F$25)^2+0.2)</f>
        <v>1</v>
      </c>
      <c r="N2519" s="48">
        <f>L2519*F2519*Overview!$F$8</f>
        <v>0.12482270400293095</v>
      </c>
      <c r="O2519" s="48">
        <f>F2519*Overview!$F$6</f>
        <v>2.3686817229354781E-3</v>
      </c>
      <c r="P2519" s="122">
        <f>N2519*(H2519/G2519-(1+Overview!$F$35/'='!G2519)/(Overview!$F$37*Overview!$F$33))/('='!H2519+Overview!$F$36)</f>
        <v>5.6589933831567307E-5</v>
      </c>
      <c r="Q2519" s="128">
        <f>(N2519/G2519-P2519)*H2519*Overview!$F$29*'='!G2519^3</f>
        <v>930.73019904261889</v>
      </c>
      <c r="R2519" s="57">
        <f t="shared" si="234"/>
        <v>0</v>
      </c>
      <c r="S2519" s="58">
        <f t="shared" si="235"/>
        <v>7.0644346391195034E-5</v>
      </c>
      <c r="T2519" s="58">
        <f>IF(D2519&lt;Overview!$F$18,(1-Overview!$F$9)*'='!Q2519-'='!D2519*'='!O2519,0)</f>
        <v>0</v>
      </c>
      <c r="U2519" s="54">
        <f>IF(D2519&gt;=Overview!$F$18,(1-Overview!$F$9)*'='!Q2519-Overview!$F$18*'='!O2519,0)</f>
        <v>78.878719425299309</v>
      </c>
      <c r="V2519" s="2"/>
      <c r="W2519" s="112">
        <f>G2519/Overview!$F$19</f>
        <v>5.5294050435942994</v>
      </c>
      <c r="X2519" s="60">
        <f>G2519^3*(1+H2519*Overview!$F$38)</f>
        <v>66.032299952164294</v>
      </c>
      <c r="Y2519" s="61">
        <f>G2519^3*Overview!$F$42*(1+Overview!$F$38*H2519)+I2519*Overview!$F$39/Overview!$F$40</f>
        <v>7.1140990846083891</v>
      </c>
    </row>
    <row r="2520" spans="1:25">
      <c r="A2520" s="34">
        <v>2517</v>
      </c>
      <c r="B2520">
        <v>1</v>
      </c>
      <c r="C2520">
        <v>24</v>
      </c>
      <c r="D2520" s="149">
        <f t="shared" si="236"/>
        <v>178.09744310451387</v>
      </c>
      <c r="E2520" s="125">
        <f>B2520/(B2520+Overview!$F$22)</f>
        <v>0.58823529411764708</v>
      </c>
      <c r="F2520" s="118">
        <f>EXP(Overview!$F$21/Overview!$F$5-Overview!$F$21/('='!C2520+273.15))</f>
        <v>1.2060497570954571</v>
      </c>
      <c r="G2520" s="77">
        <f t="shared" si="237"/>
        <v>3.7451366803728106</v>
      </c>
      <c r="H2520" s="115">
        <f t="shared" si="238"/>
        <v>0.58823529411764708</v>
      </c>
      <c r="I2520" s="80">
        <f>IF((A2520-Overview!$F$43)/365=ROUND((A2520-Overview!$F$43)/365,0),I2519*0.05,I2519+U2519)</f>
        <v>27030.997920365964</v>
      </c>
      <c r="J2520" s="70">
        <f>IF(D2520&lt;Overview!$F$16,1,'='!G2520/Overview!$F$26)</f>
        <v>162.127129020468</v>
      </c>
      <c r="K2520" s="71">
        <f>IF(D2520&lt;Overview!$F$17,'='!G2520/Overview!$F$26,Overview!$F$33)</f>
        <v>9.1428571428571423</v>
      </c>
      <c r="L2520" s="72">
        <f t="shared" si="239"/>
        <v>9.1428571428571423</v>
      </c>
      <c r="M2520" s="81">
        <f>MIN(1,Overview!$F$44*F2520*(G2520-Overview!$F$25)^2+0.2)</f>
        <v>1</v>
      </c>
      <c r="N2520" s="48">
        <f>L2520*F2520*Overview!$F$8</f>
        <v>0.12482270400293095</v>
      </c>
      <c r="O2520" s="48">
        <f>F2520*Overview!$F$6</f>
        <v>2.3686817229354781E-3</v>
      </c>
      <c r="P2520" s="122">
        <f>N2520*(H2520/G2520-(1+Overview!$F$35/'='!G2520)/(Overview!$F$37*Overview!$F$33))/('='!H2520+Overview!$F$36)</f>
        <v>5.6481941410471086E-5</v>
      </c>
      <c r="Q2520" s="128">
        <f>(N2520/G2520-P2520)*H2520*Overview!$F$29*'='!G2520^3</f>
        <v>930.76830378397824</v>
      </c>
      <c r="R2520" s="57">
        <f t="shared" si="234"/>
        <v>0</v>
      </c>
      <c r="S2520" s="58">
        <f t="shared" si="235"/>
        <v>7.0510863518341089E-5</v>
      </c>
      <c r="T2520" s="58">
        <f>IF(D2520&lt;Overview!$F$18,(1-Overview!$F$9)*'='!Q2520-'='!D2520*'='!O2520,0)</f>
        <v>0</v>
      </c>
      <c r="U2520" s="54">
        <f>IF(D2520&gt;=Overview!$F$18,(1-Overview!$F$9)*'='!Q2520-Overview!$F$18*'='!O2520,0)</f>
        <v>78.881965949263119</v>
      </c>
      <c r="V2520" s="2"/>
      <c r="W2520" s="112">
        <f>G2520/Overview!$F$19</f>
        <v>5.5295093464828149</v>
      </c>
      <c r="X2520" s="60">
        <f>G2520^3*(1+H2520*Overview!$F$38)</f>
        <v>66.036036786137515</v>
      </c>
      <c r="Y2520" s="61">
        <f>G2520^3*Overview!$F$42*(1+Overview!$F$38*H2520)+I2520*Overview!$F$39/Overview!$F$40</f>
        <v>7.1178630385646429</v>
      </c>
    </row>
    <row r="2521" spans="1:25">
      <c r="A2521" s="34">
        <v>2518</v>
      </c>
      <c r="B2521">
        <v>1</v>
      </c>
      <c r="C2521">
        <v>24</v>
      </c>
      <c r="D2521" s="149">
        <f t="shared" si="236"/>
        <v>178.09744310451387</v>
      </c>
      <c r="E2521" s="125">
        <f>B2521/(B2521+Overview!$F$22)</f>
        <v>0.58823529411764708</v>
      </c>
      <c r="F2521" s="118">
        <f>EXP(Overview!$F$21/Overview!$F$5-Overview!$F$21/('='!C2521+273.15))</f>
        <v>1.2060497570954571</v>
      </c>
      <c r="G2521" s="77">
        <f t="shared" si="237"/>
        <v>3.7452071912363287</v>
      </c>
      <c r="H2521" s="115">
        <f t="shared" si="238"/>
        <v>0.58823529411764708</v>
      </c>
      <c r="I2521" s="80">
        <f>IF((A2521-Overview!$F$43)/365=ROUND((A2521-Overview!$F$43)/365,0),I2520*0.05,I2520+U2520)</f>
        <v>27109.879886315226</v>
      </c>
      <c r="J2521" s="70">
        <f>IF(D2521&lt;Overview!$F$16,1,'='!G2521/Overview!$F$26)</f>
        <v>162.13018143880211</v>
      </c>
      <c r="K2521" s="71">
        <f>IF(D2521&lt;Overview!$F$17,'='!G2521/Overview!$F$26,Overview!$F$33)</f>
        <v>9.1428571428571423</v>
      </c>
      <c r="L2521" s="72">
        <f t="shared" si="239"/>
        <v>9.1428571428571423</v>
      </c>
      <c r="M2521" s="81">
        <f>MIN(1,Overview!$F$44*F2521*(G2521-Overview!$F$25)^2+0.2)</f>
        <v>1</v>
      </c>
      <c r="N2521" s="48">
        <f>L2521*F2521*Overview!$F$8</f>
        <v>0.12482270400293095</v>
      </c>
      <c r="O2521" s="48">
        <f>F2521*Overview!$F$6</f>
        <v>2.3686817229354781E-3</v>
      </c>
      <c r="P2521" s="122">
        <f>N2521*(H2521/G2521-(1+Overview!$F$35/'='!G2521)/(Overview!$F$37*Overview!$F$33))/('='!H2521+Overview!$F$36)</f>
        <v>5.637415710413138E-5</v>
      </c>
      <c r="Q2521" s="128">
        <f>(N2521/G2521-P2521)*H2521*Overview!$F$29*'='!G2521^3</f>
        <v>930.80633741174768</v>
      </c>
      <c r="R2521" s="57">
        <f t="shared" si="234"/>
        <v>0</v>
      </c>
      <c r="S2521" s="58">
        <f t="shared" si="235"/>
        <v>7.0377632862093142E-5</v>
      </c>
      <c r="T2521" s="58">
        <f>IF(D2521&lt;Overview!$F$18,(1-Overview!$F$9)*'='!Q2521-'='!D2521*'='!O2521,0)</f>
        <v>0</v>
      </c>
      <c r="U2521" s="54">
        <f>IF(D2521&gt;=Overview!$F$18,(1-Overview!$F$9)*'='!Q2521-Overview!$F$18*'='!O2521,0)</f>
        <v>78.885206414349085</v>
      </c>
      <c r="V2521" s="2"/>
      <c r="W2521" s="112">
        <f>G2521/Overview!$F$19</f>
        <v>5.5296134522904605</v>
      </c>
      <c r="X2521" s="60">
        <f>G2521^3*(1+H2521*Overview!$F$38)</f>
        <v>66.039766699921614</v>
      </c>
      <c r="Y2521" s="61">
        <f>G2521^3*Overview!$F$42*(1+Overview!$F$38*H2521)+I2521*Overview!$F$39/Overview!$F$40</f>
        <v>7.1216265107800982</v>
      </c>
    </row>
    <row r="2522" spans="1:25">
      <c r="A2522" s="34">
        <v>2519</v>
      </c>
      <c r="B2522">
        <v>1</v>
      </c>
      <c r="C2522">
        <v>24</v>
      </c>
      <c r="D2522" s="149">
        <f t="shared" si="236"/>
        <v>178.09744310451387</v>
      </c>
      <c r="E2522" s="125">
        <f>B2522/(B2522+Overview!$F$22)</f>
        <v>0.58823529411764708</v>
      </c>
      <c r="F2522" s="118">
        <f>EXP(Overview!$F$21/Overview!$F$5-Overview!$F$21/('='!C2522+273.15))</f>
        <v>1.2060497570954571</v>
      </c>
      <c r="G2522" s="77">
        <f t="shared" si="237"/>
        <v>3.7452775688691906</v>
      </c>
      <c r="H2522" s="115">
        <f t="shared" si="238"/>
        <v>0.58823529411764708</v>
      </c>
      <c r="I2522" s="80">
        <f>IF((A2522-Overview!$F$43)/365=ROUND((A2522-Overview!$F$43)/365,0),I2521*0.05,I2521+U2521)</f>
        <v>27188.765092729576</v>
      </c>
      <c r="J2522" s="70">
        <f>IF(D2522&lt;Overview!$F$16,1,'='!G2522/Overview!$F$26)</f>
        <v>162.13322808957537</v>
      </c>
      <c r="K2522" s="71">
        <f>IF(D2522&lt;Overview!$F$17,'='!G2522/Overview!$F$26,Overview!$F$33)</f>
        <v>9.1428571428571423</v>
      </c>
      <c r="L2522" s="72">
        <f t="shared" si="239"/>
        <v>9.1428571428571423</v>
      </c>
      <c r="M2522" s="81">
        <f>MIN(1,Overview!$F$44*F2522*(G2522-Overview!$F$25)^2+0.2)</f>
        <v>1</v>
      </c>
      <c r="N2522" s="48">
        <f>L2522*F2522*Overview!$F$8</f>
        <v>0.12482270400293095</v>
      </c>
      <c r="O2522" s="48">
        <f>F2522*Overview!$F$6</f>
        <v>2.3686817229354781E-3</v>
      </c>
      <c r="P2522" s="122">
        <f>N2522*(H2522/G2522-(1+Overview!$F$35/'='!G2522)/(Overview!$F$37*Overview!$F$33))/('='!H2522+Overview!$F$36)</f>
        <v>5.626658050374948E-5</v>
      </c>
      <c r="Q2522" s="128">
        <f>(N2522/G2522-P2522)*H2522*Overview!$F$29*'='!G2522^3</f>
        <v>930.84430005695992</v>
      </c>
      <c r="R2522" s="57">
        <f t="shared" si="234"/>
        <v>0</v>
      </c>
      <c r="S2522" s="58">
        <f t="shared" si="235"/>
        <v>7.0244653945888489E-5</v>
      </c>
      <c r="T2522" s="58">
        <f>IF(D2522&lt;Overview!$F$18,(1-Overview!$F$9)*'='!Q2522-'='!D2522*'='!O2522,0)</f>
        <v>0</v>
      </c>
      <c r="U2522" s="54">
        <f>IF(D2522&gt;=Overview!$F$18,(1-Overview!$F$9)*'='!Q2522-Overview!$F$18*'='!O2522,0)</f>
        <v>78.888440831721169</v>
      </c>
      <c r="V2522" s="2"/>
      <c r="W2522" s="112">
        <f>G2522/Overview!$F$19</f>
        <v>5.5297173613896211</v>
      </c>
      <c r="X2522" s="60">
        <f>G2522^3*(1+H2522*Overview!$F$38)</f>
        <v>66.04348970606425</v>
      </c>
      <c r="Y2522" s="61">
        <f>G2522^3*Overview!$F$42*(1+Overview!$F$38*H2522)+I2522*Overview!$F$39/Overview!$F$40</f>
        <v>7.1253895021207576</v>
      </c>
    </row>
    <row r="2523" spans="1:25">
      <c r="A2523" s="34">
        <v>2520</v>
      </c>
      <c r="B2523">
        <v>1</v>
      </c>
      <c r="C2523">
        <v>24</v>
      </c>
      <c r="D2523" s="149">
        <f t="shared" si="236"/>
        <v>178.09744310451387</v>
      </c>
      <c r="E2523" s="125">
        <f>B2523/(B2523+Overview!$F$22)</f>
        <v>0.58823529411764708</v>
      </c>
      <c r="F2523" s="118">
        <f>EXP(Overview!$F$21/Overview!$F$5-Overview!$F$21/('='!C2523+273.15))</f>
        <v>1.2060497570954571</v>
      </c>
      <c r="G2523" s="77">
        <f t="shared" si="237"/>
        <v>3.7453478135231366</v>
      </c>
      <c r="H2523" s="115">
        <f t="shared" si="238"/>
        <v>0.58823529411764708</v>
      </c>
      <c r="I2523" s="80">
        <f>IF((A2523-Overview!$F$43)/365=ROUND((A2523-Overview!$F$43)/365,0),I2522*0.05,I2522+U2522)</f>
        <v>27267.653533561297</v>
      </c>
      <c r="J2523" s="70">
        <f>IF(D2523&lt;Overview!$F$16,1,'='!G2523/Overview!$F$26)</f>
        <v>162.13626898368557</v>
      </c>
      <c r="K2523" s="71">
        <f>IF(D2523&lt;Overview!$F$17,'='!G2523/Overview!$F$26,Overview!$F$33)</f>
        <v>9.1428571428571423</v>
      </c>
      <c r="L2523" s="72">
        <f t="shared" si="239"/>
        <v>9.1428571428571423</v>
      </c>
      <c r="M2523" s="81">
        <f>MIN(1,Overview!$F$44*F2523*(G2523-Overview!$F$25)^2+0.2)</f>
        <v>1</v>
      </c>
      <c r="N2523" s="48">
        <f>L2523*F2523*Overview!$F$8</f>
        <v>0.12482270400293095</v>
      </c>
      <c r="O2523" s="48">
        <f>F2523*Overview!$F$6</f>
        <v>2.3686817229354781E-3</v>
      </c>
      <c r="P2523" s="122">
        <f>N2523*(H2523/G2523-(1+Overview!$F$35/'='!G2523)/(Overview!$F$37*Overview!$F$33))/('='!H2523+Overview!$F$36)</f>
        <v>5.615921120135722E-5</v>
      </c>
      <c r="Q2523" s="128">
        <f>(N2523/G2523-P2523)*H2523*Overview!$F$29*'='!G2523^3</f>
        <v>930.88219185041237</v>
      </c>
      <c r="R2523" s="57">
        <f t="shared" si="234"/>
        <v>0</v>
      </c>
      <c r="S2523" s="58">
        <f t="shared" si="235"/>
        <v>7.0111926294062443E-5</v>
      </c>
      <c r="T2523" s="58">
        <f>IF(D2523&lt;Overview!$F$18,(1-Overview!$F$9)*'='!Q2523-'='!D2523*'='!O2523,0)</f>
        <v>0</v>
      </c>
      <c r="U2523" s="54">
        <f>IF(D2523&gt;=Overview!$F$18,(1-Overview!$F$9)*'='!Q2523-Overview!$F$18*'='!O2523,0)</f>
        <v>78.891669212523311</v>
      </c>
      <c r="V2523" s="2"/>
      <c r="W2523" s="112">
        <f>G2523/Overview!$F$19</f>
        <v>5.5298210741519807</v>
      </c>
      <c r="X2523" s="60">
        <f>G2523^3*(1+H2523*Overview!$F$38)</f>
        <v>66.047205817091282</v>
      </c>
      <c r="Y2523" s="61">
        <f>G2523^3*Overview!$F$42*(1+Overview!$F$38*H2523)+I2523*Overview!$F$39/Overview!$F$40</f>
        <v>7.1291520134511517</v>
      </c>
    </row>
    <row r="2524" spans="1:25">
      <c r="A2524" s="34">
        <v>2521</v>
      </c>
      <c r="B2524">
        <v>1</v>
      </c>
      <c r="C2524">
        <v>24</v>
      </c>
      <c r="D2524" s="149">
        <f t="shared" si="236"/>
        <v>178.09744310451387</v>
      </c>
      <c r="E2524" s="125">
        <f>B2524/(B2524+Overview!$F$22)</f>
        <v>0.58823529411764708</v>
      </c>
      <c r="F2524" s="118">
        <f>EXP(Overview!$F$21/Overview!$F$5-Overview!$F$21/('='!C2524+273.15))</f>
        <v>1.2060497570954571</v>
      </c>
      <c r="G2524" s="77">
        <f t="shared" si="237"/>
        <v>3.7454179254494306</v>
      </c>
      <c r="H2524" s="115">
        <f t="shared" si="238"/>
        <v>0.58823529411764708</v>
      </c>
      <c r="I2524" s="80">
        <f>IF((A2524-Overview!$F$43)/365=ROUND((A2524-Overview!$F$43)/365,0),I2523*0.05,I2523+U2523)</f>
        <v>27346.545202773821</v>
      </c>
      <c r="J2524" s="70">
        <f>IF(D2524&lt;Overview!$F$16,1,'='!G2524/Overview!$F$26)</f>
        <v>162.13930413200998</v>
      </c>
      <c r="K2524" s="71">
        <f>IF(D2524&lt;Overview!$F$17,'='!G2524/Overview!$F$26,Overview!$F$33)</f>
        <v>9.1428571428571423</v>
      </c>
      <c r="L2524" s="72">
        <f t="shared" si="239"/>
        <v>9.1428571428571423</v>
      </c>
      <c r="M2524" s="81">
        <f>MIN(1,Overview!$F$44*F2524*(G2524-Overview!$F$25)^2+0.2)</f>
        <v>1</v>
      </c>
      <c r="N2524" s="48">
        <f>L2524*F2524*Overview!$F$8</f>
        <v>0.12482270400293095</v>
      </c>
      <c r="O2524" s="48">
        <f>F2524*Overview!$F$6</f>
        <v>2.3686817229354781E-3</v>
      </c>
      <c r="P2524" s="122">
        <f>N2524*(H2524/G2524-(1+Overview!$F$35/'='!G2524)/(Overview!$F$37*Overview!$F$33))/('='!H2524+Overview!$F$36)</f>
        <v>5.6052048789816057E-5</v>
      </c>
      <c r="Q2524" s="128">
        <f>(N2524/G2524-P2524)*H2524*Overview!$F$29*'='!G2524^3</f>
        <v>930.92001292266855</v>
      </c>
      <c r="R2524" s="57">
        <f t="shared" si="234"/>
        <v>0</v>
      </c>
      <c r="S2524" s="58">
        <f t="shared" si="235"/>
        <v>6.997944943184771E-5</v>
      </c>
      <c r="T2524" s="58">
        <f>IF(D2524&lt;Overview!$F$18,(1-Overview!$F$9)*'='!Q2524-'='!D2524*'='!O2524,0)</f>
        <v>0</v>
      </c>
      <c r="U2524" s="54">
        <f>IF(D2524&gt;=Overview!$F$18,(1-Overview!$F$9)*'='!Q2524-Overview!$F$18*'='!O2524,0)</f>
        <v>78.89489156787954</v>
      </c>
      <c r="V2524" s="2"/>
      <c r="W2524" s="112">
        <f>G2524/Overview!$F$19</f>
        <v>5.5299245909485171</v>
      </c>
      <c r="X2524" s="60">
        <f>G2524^3*(1+H2524*Overview!$F$38)</f>
        <v>66.05091504550694</v>
      </c>
      <c r="Y2524" s="61">
        <f>G2524^3*Overview!$F$42*(1+Overview!$F$38*H2524)+I2524*Overview!$F$39/Overview!$F$40</f>
        <v>7.1329140456343412</v>
      </c>
    </row>
    <row r="2525" spans="1:25">
      <c r="A2525" s="34">
        <v>2522</v>
      </c>
      <c r="B2525">
        <v>1</v>
      </c>
      <c r="C2525">
        <v>24</v>
      </c>
      <c r="D2525" s="149">
        <f t="shared" si="236"/>
        <v>178.09744310451387</v>
      </c>
      <c r="E2525" s="125">
        <f>B2525/(B2525+Overview!$F$22)</f>
        <v>0.58823529411764708</v>
      </c>
      <c r="F2525" s="118">
        <f>EXP(Overview!$F$21/Overview!$F$5-Overview!$F$21/('='!C2525+273.15))</f>
        <v>1.2060497570954571</v>
      </c>
      <c r="G2525" s="77">
        <f t="shared" si="237"/>
        <v>3.7454879048988623</v>
      </c>
      <c r="H2525" s="115">
        <f t="shared" si="238"/>
        <v>0.58823529411764708</v>
      </c>
      <c r="I2525" s="80">
        <f>IF((A2525-Overview!$F$43)/365=ROUND((A2525-Overview!$F$43)/365,0),I2524*0.05,I2524+U2524)</f>
        <v>27425.440094341702</v>
      </c>
      <c r="J2525" s="70">
        <f>IF(D2525&lt;Overview!$F$16,1,'='!G2525/Overview!$F$26)</f>
        <v>162.14233354540531</v>
      </c>
      <c r="K2525" s="71">
        <f>IF(D2525&lt;Overview!$F$17,'='!G2525/Overview!$F$26,Overview!$F$33)</f>
        <v>9.1428571428571423</v>
      </c>
      <c r="L2525" s="72">
        <f t="shared" si="239"/>
        <v>9.1428571428571423</v>
      </c>
      <c r="M2525" s="81">
        <f>MIN(1,Overview!$F$44*F2525*(G2525-Overview!$F$25)^2+0.2)</f>
        <v>1</v>
      </c>
      <c r="N2525" s="48">
        <f>L2525*F2525*Overview!$F$8</f>
        <v>0.12482270400293095</v>
      </c>
      <c r="O2525" s="48">
        <f>F2525*Overview!$F$6</f>
        <v>2.3686817229354781E-3</v>
      </c>
      <c r="P2525" s="122">
        <f>N2525*(H2525/G2525-(1+Overview!$F$35/'='!G2525)/(Overview!$F$37*Overview!$F$33))/('='!H2525+Overview!$F$36)</f>
        <v>5.5945092862820034E-5</v>
      </c>
      <c r="Q2525" s="128">
        <f>(N2525/G2525-P2525)*H2525*Overview!$F$29*'='!G2525^3</f>
        <v>930.9577634040561</v>
      </c>
      <c r="R2525" s="57">
        <f t="shared" si="234"/>
        <v>0</v>
      </c>
      <c r="S2525" s="58">
        <f t="shared" si="235"/>
        <v>6.9847222885378703E-5</v>
      </c>
      <c r="T2525" s="58">
        <f>IF(D2525&lt;Overview!$F$18,(1-Overview!$F$9)*'='!Q2525-'='!D2525*'='!O2525,0)</f>
        <v>0</v>
      </c>
      <c r="U2525" s="54">
        <f>IF(D2525&gt;=Overview!$F$18,(1-Overview!$F$9)*'='!Q2525-Overview!$F$18*'='!O2525,0)</f>
        <v>78.898107908893763</v>
      </c>
      <c r="V2525" s="2"/>
      <c r="W2525" s="112">
        <f>G2525/Overview!$F$19</f>
        <v>5.5300279121495084</v>
      </c>
      <c r="X2525" s="60">
        <f>G2525^3*(1+H2525*Overview!$F$38)</f>
        <v>66.054617403793728</v>
      </c>
      <c r="Y2525" s="61">
        <f>G2525^3*Overview!$F$42*(1+Overview!$F$38*H2525)+I2525*Overview!$F$39/Overview!$F$40</f>
        <v>7.1366755995319204</v>
      </c>
    </row>
    <row r="2526" spans="1:25">
      <c r="A2526" s="34">
        <v>2523</v>
      </c>
      <c r="B2526">
        <v>1</v>
      </c>
      <c r="C2526">
        <v>24</v>
      </c>
      <c r="D2526" s="149">
        <f t="shared" si="236"/>
        <v>178.09744310451387</v>
      </c>
      <c r="E2526" s="125">
        <f>B2526/(B2526+Overview!$F$22)</f>
        <v>0.58823529411764708</v>
      </c>
      <c r="F2526" s="118">
        <f>EXP(Overview!$F$21/Overview!$F$5-Overview!$F$21/('='!C2526+273.15))</f>
        <v>1.2060497570954571</v>
      </c>
      <c r="G2526" s="77">
        <f t="shared" si="237"/>
        <v>3.7455577521217478</v>
      </c>
      <c r="H2526" s="115">
        <f t="shared" si="238"/>
        <v>0.58823529411764708</v>
      </c>
      <c r="I2526" s="80">
        <f>IF((A2526-Overview!$F$43)/365=ROUND((A2526-Overview!$F$43)/365,0),I2525*0.05,I2525+U2525)</f>
        <v>27504.338202250598</v>
      </c>
      <c r="J2526" s="70">
        <f>IF(D2526&lt;Overview!$F$16,1,'='!G2526/Overview!$F$26)</f>
        <v>162.14535723470772</v>
      </c>
      <c r="K2526" s="71">
        <f>IF(D2526&lt;Overview!$F$17,'='!G2526/Overview!$F$26,Overview!$F$33)</f>
        <v>9.1428571428571423</v>
      </c>
      <c r="L2526" s="72">
        <f t="shared" si="239"/>
        <v>9.1428571428571423</v>
      </c>
      <c r="M2526" s="81">
        <f>MIN(1,Overview!$F$44*F2526*(G2526-Overview!$F$25)^2+0.2)</f>
        <v>1</v>
      </c>
      <c r="N2526" s="48">
        <f>L2526*F2526*Overview!$F$8</f>
        <v>0.12482270400293095</v>
      </c>
      <c r="O2526" s="48">
        <f>F2526*Overview!$F$6</f>
        <v>2.3686817229354781E-3</v>
      </c>
      <c r="P2526" s="122">
        <f>N2526*(H2526/G2526-(1+Overview!$F$35/'='!G2526)/(Overview!$F$37*Overview!$F$33))/('='!H2526+Overview!$F$36)</f>
        <v>5.5838343014885684E-5</v>
      </c>
      <c r="Q2526" s="128">
        <f>(N2526/G2526-P2526)*H2526*Overview!$F$29*'='!G2526^3</f>
        <v>930.99544342467163</v>
      </c>
      <c r="R2526" s="57">
        <f t="shared" si="234"/>
        <v>0</v>
      </c>
      <c r="S2526" s="58">
        <f t="shared" si="235"/>
        <v>6.9715246181679445E-5</v>
      </c>
      <c r="T2526" s="58">
        <f>IF(D2526&lt;Overview!$F$18,(1-Overview!$F$9)*'='!Q2526-'='!D2526*'='!O2526,0)</f>
        <v>0</v>
      </c>
      <c r="U2526" s="54">
        <f>IF(D2526&gt;=Overview!$F$18,(1-Overview!$F$9)*'='!Q2526-Overview!$F$18*'='!O2526,0)</f>
        <v>78.901318246650206</v>
      </c>
      <c r="V2526" s="2"/>
      <c r="W2526" s="112">
        <f>G2526/Overview!$F$19</f>
        <v>5.5301310381245354</v>
      </c>
      <c r="X2526" s="60">
        <f>G2526^3*(1+H2526*Overview!$F$38)</f>
        <v>66.058312904412603</v>
      </c>
      <c r="Y2526" s="61">
        <f>G2526^3*Overview!$F$42*(1+Overview!$F$38*H2526)+I2526*Overview!$F$39/Overview!$F$40</f>
        <v>7.1404366760040228</v>
      </c>
    </row>
    <row r="2527" spans="1:25">
      <c r="A2527" s="34">
        <v>2524</v>
      </c>
      <c r="B2527">
        <v>1</v>
      </c>
      <c r="C2527">
        <v>24</v>
      </c>
      <c r="D2527" s="149">
        <f t="shared" si="236"/>
        <v>178.09744310451387</v>
      </c>
      <c r="E2527" s="125">
        <f>B2527/(B2527+Overview!$F$22)</f>
        <v>0.58823529411764708</v>
      </c>
      <c r="F2527" s="118">
        <f>EXP(Overview!$F$21/Overview!$F$5-Overview!$F$21/('='!C2527+273.15))</f>
        <v>1.2060497570954571</v>
      </c>
      <c r="G2527" s="77">
        <f t="shared" si="237"/>
        <v>3.7456274673679295</v>
      </c>
      <c r="H2527" s="115">
        <f t="shared" si="238"/>
        <v>0.58823529411764708</v>
      </c>
      <c r="I2527" s="80">
        <f>IF((A2527-Overview!$F$43)/365=ROUND((A2527-Overview!$F$43)/365,0),I2526*0.05,I2526+U2526)</f>
        <v>27583.239520497249</v>
      </c>
      <c r="J2527" s="70">
        <f>IF(D2527&lt;Overview!$F$16,1,'='!G2527/Overview!$F$26)</f>
        <v>162.14837521073289</v>
      </c>
      <c r="K2527" s="71">
        <f>IF(D2527&lt;Overview!$F$17,'='!G2527/Overview!$F$26,Overview!$F$33)</f>
        <v>9.1428571428571423</v>
      </c>
      <c r="L2527" s="72">
        <f t="shared" si="239"/>
        <v>9.1428571428571423</v>
      </c>
      <c r="M2527" s="81">
        <f>MIN(1,Overview!$F$44*F2527*(G2527-Overview!$F$25)^2+0.2)</f>
        <v>1</v>
      </c>
      <c r="N2527" s="48">
        <f>L2527*F2527*Overview!$F$8</f>
        <v>0.12482270400293095</v>
      </c>
      <c r="O2527" s="48">
        <f>F2527*Overview!$F$6</f>
        <v>2.3686817229354781E-3</v>
      </c>
      <c r="P2527" s="122">
        <f>N2527*(H2527/G2527-(1+Overview!$F$35/'='!G2527)/(Overview!$F$37*Overview!$F$33))/('='!H2527+Overview!$F$36)</f>
        <v>5.5731798841360153E-5</v>
      </c>
      <c r="Q2527" s="128">
        <f>(N2527/G2527-P2527)*H2527*Overview!$F$29*'='!G2527^3</f>
        <v>931.03305311437521</v>
      </c>
      <c r="R2527" s="57">
        <f t="shared" si="234"/>
        <v>0</v>
      </c>
      <c r="S2527" s="58">
        <f t="shared" si="235"/>
        <v>6.9583518848674244E-5</v>
      </c>
      <c r="T2527" s="58">
        <f>IF(D2527&lt;Overview!$F$18,(1-Overview!$F$9)*'='!Q2527-'='!D2527*'='!O2527,0)</f>
        <v>0</v>
      </c>
      <c r="U2527" s="54">
        <f>IF(D2527&gt;=Overview!$F$18,(1-Overview!$F$9)*'='!Q2527-Overview!$F$18*'='!O2527,0)</f>
        <v>78.904522592212942</v>
      </c>
      <c r="V2527" s="2"/>
      <c r="W2527" s="112">
        <f>G2527/Overview!$F$19</f>
        <v>5.5302339692424765</v>
      </c>
      <c r="X2527" s="60">
        <f>G2527^3*(1+H2527*Overview!$F$38)</f>
        <v>66.062001559802823</v>
      </c>
      <c r="Y2527" s="61">
        <f>G2527^3*Overview!$F$42*(1+Overview!$F$38*H2527)+I2527*Overview!$F$39/Overview!$F$40</f>
        <v>7.144197275909316</v>
      </c>
    </row>
    <row r="2528" spans="1:25">
      <c r="A2528" s="34">
        <v>2525</v>
      </c>
      <c r="B2528">
        <v>1</v>
      </c>
      <c r="C2528">
        <v>24</v>
      </c>
      <c r="D2528" s="149">
        <f t="shared" si="236"/>
        <v>178.09744310451387</v>
      </c>
      <c r="E2528" s="125">
        <f>B2528/(B2528+Overview!$F$22)</f>
        <v>0.58823529411764708</v>
      </c>
      <c r="F2528" s="118">
        <f>EXP(Overview!$F$21/Overview!$F$5-Overview!$F$21/('='!C2528+273.15))</f>
        <v>1.2060497570954571</v>
      </c>
      <c r="G2528" s="77">
        <f t="shared" si="237"/>
        <v>3.7456970508867782</v>
      </c>
      <c r="H2528" s="115">
        <f t="shared" si="238"/>
        <v>0.58823529411764708</v>
      </c>
      <c r="I2528" s="80">
        <f>IF((A2528-Overview!$F$43)/365=ROUND((A2528-Overview!$F$43)/365,0),I2527*0.05,I2527+U2527)</f>
        <v>27662.144043089462</v>
      </c>
      <c r="J2528" s="70">
        <f>IF(D2528&lt;Overview!$F$16,1,'='!G2528/Overview!$F$26)</f>
        <v>162.15138748427611</v>
      </c>
      <c r="K2528" s="71">
        <f>IF(D2528&lt;Overview!$F$17,'='!G2528/Overview!$F$26,Overview!$F$33)</f>
        <v>9.1428571428571423</v>
      </c>
      <c r="L2528" s="72">
        <f t="shared" si="239"/>
        <v>9.1428571428571423</v>
      </c>
      <c r="M2528" s="81">
        <f>MIN(1,Overview!$F$44*F2528*(G2528-Overview!$F$25)^2+0.2)</f>
        <v>1</v>
      </c>
      <c r="N2528" s="48">
        <f>L2528*F2528*Overview!$F$8</f>
        <v>0.12482270400293095</v>
      </c>
      <c r="O2528" s="48">
        <f>F2528*Overview!$F$6</f>
        <v>2.3686817229354781E-3</v>
      </c>
      <c r="P2528" s="122">
        <f>N2528*(H2528/G2528-(1+Overview!$F$35/'='!G2528)/(Overview!$F$37*Overview!$F$33))/('='!H2528+Overview!$F$36)</f>
        <v>5.5625459938409004E-5</v>
      </c>
      <c r="Q2528" s="128">
        <f>(N2528/G2528-P2528)*H2528*Overview!$F$29*'='!G2528^3</f>
        <v>931.07059260279539</v>
      </c>
      <c r="R2528" s="57">
        <f t="shared" si="234"/>
        <v>0</v>
      </c>
      <c r="S2528" s="58">
        <f t="shared" si="235"/>
        <v>6.9452040415173078E-5</v>
      </c>
      <c r="T2528" s="58">
        <f>IF(D2528&lt;Overview!$F$18,(1-Overview!$F$9)*'='!Q2528-'='!D2528*'='!O2528,0)</f>
        <v>0</v>
      </c>
      <c r="U2528" s="54">
        <f>IF(D2528&gt;=Overview!$F$18,(1-Overview!$F$9)*'='!Q2528-Overview!$F$18*'='!O2528,0)</f>
        <v>78.907720956626349</v>
      </c>
      <c r="V2528" s="2"/>
      <c r="W2528" s="112">
        <f>G2528/Overview!$F$19</f>
        <v>5.530336705871516</v>
      </c>
      <c r="X2528" s="60">
        <f>G2528^3*(1+H2528*Overview!$F$38)</f>
        <v>66.065683382382161</v>
      </c>
      <c r="Y2528" s="61">
        <f>G2528^3*Overview!$F$42*(1+Overview!$F$38*H2528)+I2528*Overview!$F$39/Overview!$F$40</f>
        <v>7.1479574001050104</v>
      </c>
    </row>
    <row r="2529" spans="1:25">
      <c r="A2529" s="34">
        <v>2526</v>
      </c>
      <c r="B2529">
        <v>1</v>
      </c>
      <c r="C2529">
        <v>24</v>
      </c>
      <c r="D2529" s="149">
        <f t="shared" si="236"/>
        <v>178.09744310451387</v>
      </c>
      <c r="E2529" s="125">
        <f>B2529/(B2529+Overview!$F$22)</f>
        <v>0.58823529411764708</v>
      </c>
      <c r="F2529" s="118">
        <f>EXP(Overview!$F$21/Overview!$F$5-Overview!$F$21/('='!C2529+273.15))</f>
        <v>1.2060497570954571</v>
      </c>
      <c r="G2529" s="77">
        <f t="shared" si="237"/>
        <v>3.7457665029271934</v>
      </c>
      <c r="H2529" s="115">
        <f t="shared" si="238"/>
        <v>0.58823529411764708</v>
      </c>
      <c r="I2529" s="80">
        <f>IF((A2529-Overview!$F$43)/365=ROUND((A2529-Overview!$F$43)/365,0),I2528*0.05,I2528+U2528)</f>
        <v>27741.051764046089</v>
      </c>
      <c r="J2529" s="70">
        <f>IF(D2529&lt;Overview!$F$16,1,'='!G2529/Overview!$F$26)</f>
        <v>162.15439406611227</v>
      </c>
      <c r="K2529" s="71">
        <f>IF(D2529&lt;Overview!$F$17,'='!G2529/Overview!$F$26,Overview!$F$33)</f>
        <v>9.1428571428571423</v>
      </c>
      <c r="L2529" s="72">
        <f t="shared" si="239"/>
        <v>9.1428571428571423</v>
      </c>
      <c r="M2529" s="81">
        <f>MIN(1,Overview!$F$44*F2529*(G2529-Overview!$F$25)^2+0.2)</f>
        <v>1</v>
      </c>
      <c r="N2529" s="48">
        <f>L2529*F2529*Overview!$F$8</f>
        <v>0.12482270400293095</v>
      </c>
      <c r="O2529" s="48">
        <f>F2529*Overview!$F$6</f>
        <v>2.3686817229354781E-3</v>
      </c>
      <c r="P2529" s="122">
        <f>N2529*(H2529/G2529-(1+Overview!$F$35/'='!G2529)/(Overview!$F$37*Overview!$F$33))/('='!H2529+Overview!$F$36)</f>
        <v>5.551932590302233E-5</v>
      </c>
      <c r="Q2529" s="128">
        <f>(N2529/G2529-P2529)*H2529*Overview!$F$29*'='!G2529^3</f>
        <v>931.10806201932814</v>
      </c>
      <c r="R2529" s="57">
        <f t="shared" si="234"/>
        <v>0</v>
      </c>
      <c r="S2529" s="58">
        <f t="shared" si="235"/>
        <v>6.93208104108797E-5</v>
      </c>
      <c r="T2529" s="58">
        <f>IF(D2529&lt;Overview!$F$18,(1-Overview!$F$9)*'='!Q2529-'='!D2529*'='!O2529,0)</f>
        <v>0</v>
      </c>
      <c r="U2529" s="54">
        <f>IF(D2529&gt;=Overview!$F$18,(1-Overview!$F$9)*'='!Q2529-Overview!$F$18*'='!O2529,0)</f>
        <v>78.910913350914939</v>
      </c>
      <c r="V2529" s="2"/>
      <c r="W2529" s="112">
        <f>G2529/Overview!$F$19</f>
        <v>5.5304392483791425</v>
      </c>
      <c r="X2529" s="60">
        <f>G2529^3*(1+H2529*Overview!$F$38)</f>
        <v>66.069358384546831</v>
      </c>
      <c r="Y2529" s="61">
        <f>G2529^3*Overview!$F$42*(1+Overview!$F$38*H2529)+I2529*Overview!$F$39/Overview!$F$40</f>
        <v>7.1517170494468543</v>
      </c>
    </row>
    <row r="2530" spans="1:25">
      <c r="A2530" s="34">
        <v>2527</v>
      </c>
      <c r="B2530">
        <v>1</v>
      </c>
      <c r="C2530">
        <v>24</v>
      </c>
      <c r="D2530" s="149">
        <f t="shared" si="236"/>
        <v>178.09744310451387</v>
      </c>
      <c r="E2530" s="125">
        <f>B2530/(B2530+Overview!$F$22)</f>
        <v>0.58823529411764708</v>
      </c>
      <c r="F2530" s="118">
        <f>EXP(Overview!$F$21/Overview!$F$5-Overview!$F$21/('='!C2530+273.15))</f>
        <v>1.2060497570954571</v>
      </c>
      <c r="G2530" s="77">
        <f t="shared" si="237"/>
        <v>3.7458358237376044</v>
      </c>
      <c r="H2530" s="115">
        <f t="shared" si="238"/>
        <v>0.58823529411764708</v>
      </c>
      <c r="I2530" s="80">
        <f>IF((A2530-Overview!$F$43)/365=ROUND((A2530-Overview!$F$43)/365,0),I2529*0.05,I2529+U2529)</f>
        <v>27819.962677397005</v>
      </c>
      <c r="J2530" s="70">
        <f>IF(D2530&lt;Overview!$F$16,1,'='!G2530/Overview!$F$26)</f>
        <v>162.15739496699587</v>
      </c>
      <c r="K2530" s="71">
        <f>IF(D2530&lt;Overview!$F$17,'='!G2530/Overview!$F$26,Overview!$F$33)</f>
        <v>9.1428571428571423</v>
      </c>
      <c r="L2530" s="72">
        <f t="shared" si="239"/>
        <v>9.1428571428571423</v>
      </c>
      <c r="M2530" s="81">
        <f>MIN(1,Overview!$F$44*F2530*(G2530-Overview!$F$25)^2+0.2)</f>
        <v>1</v>
      </c>
      <c r="N2530" s="48">
        <f>L2530*F2530*Overview!$F$8</f>
        <v>0.12482270400293095</v>
      </c>
      <c r="O2530" s="48">
        <f>F2530*Overview!$F$6</f>
        <v>2.3686817229354781E-3</v>
      </c>
      <c r="P2530" s="122">
        <f>N2530*(H2530/G2530-(1+Overview!$F$35/'='!G2530)/(Overview!$F$37*Overview!$F$33))/('='!H2530+Overview!$F$36)</f>
        <v>5.5413396333009691E-5</v>
      </c>
      <c r="Q2530" s="128">
        <f>(N2530/G2530-P2530)*H2530*Overview!$F$29*'='!G2530^3</f>
        <v>931.14546149313719</v>
      </c>
      <c r="R2530" s="57">
        <f t="shared" si="234"/>
        <v>0</v>
      </c>
      <c r="S2530" s="58">
        <f t="shared" si="235"/>
        <v>6.9189828366385907E-5</v>
      </c>
      <c r="T2530" s="58">
        <f>IF(D2530&lt;Overview!$F$18,(1-Overview!$F$9)*'='!Q2530-'='!D2530*'='!O2530,0)</f>
        <v>0</v>
      </c>
      <c r="U2530" s="54">
        <f>IF(D2530&gt;=Overview!$F$18,(1-Overview!$F$9)*'='!Q2530-Overview!$F$18*'='!O2530,0)</f>
        <v>78.914099786083469</v>
      </c>
      <c r="V2530" s="2"/>
      <c r="W2530" s="112">
        <f>G2530/Overview!$F$19</f>
        <v>5.5305415971321485</v>
      </c>
      <c r="X2530" s="60">
        <f>G2530^3*(1+H2530*Overview!$F$38)</f>
        <v>66.073026578671588</v>
      </c>
      <c r="Y2530" s="61">
        <f>G2530^3*Overview!$F$42*(1+Overview!$F$38*H2530)+I2530*Overview!$F$39/Overview!$F$40</f>
        <v>7.1554762247891492</v>
      </c>
    </row>
    <row r="2531" spans="1:25">
      <c r="A2531" s="34">
        <v>2528</v>
      </c>
      <c r="B2531">
        <v>1</v>
      </c>
      <c r="C2531">
        <v>24</v>
      </c>
      <c r="D2531" s="149">
        <f t="shared" si="236"/>
        <v>178.09744310451387</v>
      </c>
      <c r="E2531" s="125">
        <f>B2531/(B2531+Overview!$F$22)</f>
        <v>0.58823529411764708</v>
      </c>
      <c r="F2531" s="118">
        <f>EXP(Overview!$F$21/Overview!$F$5-Overview!$F$21/('='!C2531+273.15))</f>
        <v>1.2060497570954571</v>
      </c>
      <c r="G2531" s="77">
        <f t="shared" si="237"/>
        <v>3.7459050135659706</v>
      </c>
      <c r="H2531" s="115">
        <f t="shared" si="238"/>
        <v>0.58823529411764708</v>
      </c>
      <c r="I2531" s="80">
        <f>IF((A2531-Overview!$F$43)/365=ROUND((A2531-Overview!$F$43)/365,0),I2530*0.05,I2530+U2530)</f>
        <v>27898.87677718309</v>
      </c>
      <c r="J2531" s="70">
        <f>IF(D2531&lt;Overview!$F$16,1,'='!G2531/Overview!$F$26)</f>
        <v>162.16039019766106</v>
      </c>
      <c r="K2531" s="71">
        <f>IF(D2531&lt;Overview!$F$17,'='!G2531/Overview!$F$26,Overview!$F$33)</f>
        <v>9.1428571428571423</v>
      </c>
      <c r="L2531" s="72">
        <f t="shared" si="239"/>
        <v>9.1428571428571423</v>
      </c>
      <c r="M2531" s="81">
        <f>MIN(1,Overview!$F$44*F2531*(G2531-Overview!$F$25)^2+0.2)</f>
        <v>1</v>
      </c>
      <c r="N2531" s="48">
        <f>L2531*F2531*Overview!$F$8</f>
        <v>0.12482270400293095</v>
      </c>
      <c r="O2531" s="48">
        <f>F2531*Overview!$F$6</f>
        <v>2.3686817229354781E-3</v>
      </c>
      <c r="P2531" s="122">
        <f>N2531*(H2531/G2531-(1+Overview!$F$35/'='!G2531)/(Overview!$F$37*Overview!$F$33))/('='!H2531+Overview!$F$36)</f>
        <v>5.5307670826999077E-5</v>
      </c>
      <c r="Q2531" s="128">
        <f>(N2531/G2531-P2531)*H2531*Overview!$F$29*'='!G2531^3</f>
        <v>931.18279115315374</v>
      </c>
      <c r="R2531" s="57">
        <f t="shared" si="234"/>
        <v>0</v>
      </c>
      <c r="S2531" s="58">
        <f t="shared" si="235"/>
        <v>6.9059093813170737E-5</v>
      </c>
      <c r="T2531" s="58">
        <f>IF(D2531&lt;Overview!$F$18,(1-Overview!$F$9)*'='!Q2531-'='!D2531*'='!O2531,0)</f>
        <v>0</v>
      </c>
      <c r="U2531" s="54">
        <f>IF(D2531&gt;=Overview!$F$18,(1-Overview!$F$9)*'='!Q2531-Overview!$F$18*'='!O2531,0)</f>
        <v>78.917280273116873</v>
      </c>
      <c r="V2531" s="2"/>
      <c r="W2531" s="112">
        <f>G2531/Overview!$F$19</f>
        <v>5.5306437524966343</v>
      </c>
      <c r="X2531" s="60">
        <f>G2531^3*(1+H2531*Overview!$F$38)</f>
        <v>66.076687977109643</v>
      </c>
      <c r="Y2531" s="61">
        <f>G2531^3*Overview!$F$42*(1+Overview!$F$38*H2531)+I2531*Overview!$F$39/Overview!$F$40</f>
        <v>7.1592349269847331</v>
      </c>
    </row>
    <row r="2532" spans="1:25">
      <c r="A2532" s="34">
        <v>2529</v>
      </c>
      <c r="B2532">
        <v>1</v>
      </c>
      <c r="C2532">
        <v>24</v>
      </c>
      <c r="D2532" s="149">
        <f t="shared" si="236"/>
        <v>178.09744310451387</v>
      </c>
      <c r="E2532" s="125">
        <f>B2532/(B2532+Overview!$F$22)</f>
        <v>0.58823529411764708</v>
      </c>
      <c r="F2532" s="118">
        <f>EXP(Overview!$F$21/Overview!$F$5-Overview!$F$21/('='!C2532+273.15))</f>
        <v>1.2060497570954571</v>
      </c>
      <c r="G2532" s="77">
        <f t="shared" si="237"/>
        <v>3.7459740726597839</v>
      </c>
      <c r="H2532" s="115">
        <f t="shared" si="238"/>
        <v>0.58823529411764708</v>
      </c>
      <c r="I2532" s="80">
        <f>IF((A2532-Overview!$F$43)/365=ROUND((A2532-Overview!$F$43)/365,0),I2531*0.05,I2531+U2531)</f>
        <v>27977.794057456205</v>
      </c>
      <c r="J2532" s="70">
        <f>IF(D2532&lt;Overview!$F$16,1,'='!G2532/Overview!$F$26)</f>
        <v>162.16337976882181</v>
      </c>
      <c r="K2532" s="71">
        <f>IF(D2532&lt;Overview!$F$17,'='!G2532/Overview!$F$26,Overview!$F$33)</f>
        <v>9.1428571428571423</v>
      </c>
      <c r="L2532" s="72">
        <f t="shared" si="239"/>
        <v>9.1428571428571423</v>
      </c>
      <c r="M2532" s="81">
        <f>MIN(1,Overview!$F$44*F2532*(G2532-Overview!$F$25)^2+0.2)</f>
        <v>1</v>
      </c>
      <c r="N2532" s="48">
        <f>L2532*F2532*Overview!$F$8</f>
        <v>0.12482270400293095</v>
      </c>
      <c r="O2532" s="48">
        <f>F2532*Overview!$F$6</f>
        <v>2.3686817229354781E-3</v>
      </c>
      <c r="P2532" s="122">
        <f>N2532*(H2532/G2532-(1+Overview!$F$35/'='!G2532)/(Overview!$F$37*Overview!$F$33))/('='!H2532+Overview!$F$36)</f>
        <v>5.5202148984433911E-5</v>
      </c>
      <c r="Q2532" s="128">
        <f>(N2532/G2532-P2532)*H2532*Overview!$F$29*'='!G2532^3</f>
        <v>931.22005112807813</v>
      </c>
      <c r="R2532" s="57">
        <f t="shared" si="234"/>
        <v>0</v>
      </c>
      <c r="S2532" s="58">
        <f t="shared" si="235"/>
        <v>6.8928606283597343E-5</v>
      </c>
      <c r="T2532" s="58">
        <f>IF(D2532&lt;Overview!$F$18,(1-Overview!$F$9)*'='!Q2532-'='!D2532*'='!O2532,0)</f>
        <v>0</v>
      </c>
      <c r="U2532" s="54">
        <f>IF(D2532&gt;=Overview!$F$18,(1-Overview!$F$9)*'='!Q2532-Overview!$F$18*'='!O2532,0)</f>
        <v>78.920454822980432</v>
      </c>
      <c r="V2532" s="2"/>
      <c r="W2532" s="112">
        <f>G2532/Overview!$F$19</f>
        <v>5.5307457148380097</v>
      </c>
      <c r="X2532" s="60">
        <f>G2532^3*(1+H2532*Overview!$F$38)</f>
        <v>66.080342592192892</v>
      </c>
      <c r="Y2532" s="61">
        <f>G2532^3*Overview!$F$42*(1+Overview!$F$38*H2532)+I2532*Overview!$F$39/Overview!$F$40</f>
        <v>7.1629931568850012</v>
      </c>
    </row>
    <row r="2533" spans="1:25">
      <c r="A2533" s="34">
        <v>2530</v>
      </c>
      <c r="B2533">
        <v>1</v>
      </c>
      <c r="C2533">
        <v>24</v>
      </c>
      <c r="D2533" s="149">
        <f t="shared" si="236"/>
        <v>178.09744310451387</v>
      </c>
      <c r="E2533" s="125">
        <f>B2533/(B2533+Overview!$F$22)</f>
        <v>0.58823529411764708</v>
      </c>
      <c r="F2533" s="118">
        <f>EXP(Overview!$F$21/Overview!$F$5-Overview!$F$21/('='!C2533+273.15))</f>
        <v>1.2060497570954571</v>
      </c>
      <c r="G2533" s="77">
        <f t="shared" si="237"/>
        <v>3.7460430012660675</v>
      </c>
      <c r="H2533" s="115">
        <f t="shared" si="238"/>
        <v>0.58823529411764708</v>
      </c>
      <c r="I2533" s="80">
        <f>IF((A2533-Overview!$F$43)/365=ROUND((A2533-Overview!$F$43)/365,0),I2532*0.05,I2532+U2532)</f>
        <v>28056.714512279184</v>
      </c>
      <c r="J2533" s="70">
        <f>IF(D2533&lt;Overview!$F$16,1,'='!G2533/Overview!$F$26)</f>
        <v>162.16636369117177</v>
      </c>
      <c r="K2533" s="71">
        <f>IF(D2533&lt;Overview!$F$17,'='!G2533/Overview!$F$26,Overview!$F$33)</f>
        <v>9.1428571428571423</v>
      </c>
      <c r="L2533" s="72">
        <f t="shared" si="239"/>
        <v>9.1428571428571423</v>
      </c>
      <c r="M2533" s="81">
        <f>MIN(1,Overview!$F$44*F2533*(G2533-Overview!$F$25)^2+0.2)</f>
        <v>1</v>
      </c>
      <c r="N2533" s="48">
        <f>L2533*F2533*Overview!$F$8</f>
        <v>0.12482270400293095</v>
      </c>
      <c r="O2533" s="48">
        <f>F2533*Overview!$F$6</f>
        <v>2.3686817229354781E-3</v>
      </c>
      <c r="P2533" s="122">
        <f>N2533*(H2533/G2533-(1+Overview!$F$35/'='!G2533)/(Overview!$F$37*Overview!$F$33))/('='!H2533+Overview!$F$36)</f>
        <v>5.5096830405573008E-5</v>
      </c>
      <c r="Q2533" s="128">
        <f>(N2533/G2533-P2533)*H2533*Overview!$F$29*'='!G2533^3</f>
        <v>931.25724154637885</v>
      </c>
      <c r="R2533" s="57">
        <f t="shared" si="234"/>
        <v>0</v>
      </c>
      <c r="S2533" s="58">
        <f t="shared" si="235"/>
        <v>6.8798365310913411E-5</v>
      </c>
      <c r="T2533" s="58">
        <f>IF(D2533&lt;Overview!$F$18,(1-Overview!$F$9)*'='!Q2533-'='!D2533*'='!O2533,0)</f>
        <v>0</v>
      </c>
      <c r="U2533" s="54">
        <f>IF(D2533&gt;=Overview!$F$18,(1-Overview!$F$9)*'='!Q2533-Overview!$F$18*'='!O2533,0)</f>
        <v>78.923623446619658</v>
      </c>
      <c r="V2533" s="2"/>
      <c r="W2533" s="112">
        <f>G2533/Overview!$F$19</f>
        <v>5.530847484520991</v>
      </c>
      <c r="X2533" s="60">
        <f>G2533^3*(1+H2533*Overview!$F$38)</f>
        <v>66.083990436231716</v>
      </c>
      <c r="Y2533" s="61">
        <f>G2533^3*Overview!$F$42*(1+Overview!$F$38*H2533)+I2533*Overview!$F$39/Overview!$F$40</f>
        <v>7.1667509153398949</v>
      </c>
    </row>
    <row r="2534" spans="1:25">
      <c r="A2534" s="34">
        <v>2531</v>
      </c>
      <c r="B2534">
        <v>1</v>
      </c>
      <c r="C2534">
        <v>24</v>
      </c>
      <c r="D2534" s="149">
        <f t="shared" si="236"/>
        <v>178.09744310451387</v>
      </c>
      <c r="E2534" s="125">
        <f>B2534/(B2534+Overview!$F$22)</f>
        <v>0.58823529411764708</v>
      </c>
      <c r="F2534" s="118">
        <f>EXP(Overview!$F$21/Overview!$F$5-Overview!$F$21/('='!C2534+273.15))</f>
        <v>1.2060497570954571</v>
      </c>
      <c r="G2534" s="77">
        <f t="shared" si="237"/>
        <v>3.7461117996313784</v>
      </c>
      <c r="H2534" s="115">
        <f t="shared" si="238"/>
        <v>0.58823529411764708</v>
      </c>
      <c r="I2534" s="80">
        <f>IF((A2534-Overview!$F$43)/365=ROUND((A2534-Overview!$F$43)/365,0),I2533*0.05,I2533+U2533)</f>
        <v>28135.638135725803</v>
      </c>
      <c r="J2534" s="70">
        <f>IF(D2534&lt;Overview!$F$16,1,'='!G2534/Overview!$F$26)</f>
        <v>162.16934197538436</v>
      </c>
      <c r="K2534" s="71">
        <f>IF(D2534&lt;Overview!$F$17,'='!G2534/Overview!$F$26,Overview!$F$33)</f>
        <v>9.1428571428571423</v>
      </c>
      <c r="L2534" s="72">
        <f t="shared" si="239"/>
        <v>9.1428571428571423</v>
      </c>
      <c r="M2534" s="81">
        <f>MIN(1,Overview!$F$44*F2534*(G2534-Overview!$F$25)^2+0.2)</f>
        <v>1</v>
      </c>
      <c r="N2534" s="48">
        <f>L2534*F2534*Overview!$F$8</f>
        <v>0.12482270400293095</v>
      </c>
      <c r="O2534" s="48">
        <f>F2534*Overview!$F$6</f>
        <v>2.3686817229354781E-3</v>
      </c>
      <c r="P2534" s="122">
        <f>N2534*(H2534/G2534-(1+Overview!$F$35/'='!G2534)/(Overview!$F$37*Overview!$F$33))/('='!H2534+Overview!$F$36)</f>
        <v>5.499171469148859E-5</v>
      </c>
      <c r="Q2534" s="128">
        <f>(N2534/G2534-P2534)*H2534*Overview!$F$29*'='!G2534^3</f>
        <v>931.29436253629558</v>
      </c>
      <c r="R2534" s="57">
        <f t="shared" si="234"/>
        <v>0</v>
      </c>
      <c r="S2534" s="58">
        <f t="shared" si="235"/>
        <v>6.8668370429249219E-5</v>
      </c>
      <c r="T2534" s="58">
        <f>IF(D2534&lt;Overview!$F$18,(1-Overview!$F$9)*'='!Q2534-'='!D2534*'='!O2534,0)</f>
        <v>0</v>
      </c>
      <c r="U2534" s="54">
        <f>IF(D2534&gt;=Overview!$F$18,(1-Overview!$F$9)*'='!Q2534-Overview!$F$18*'='!O2534,0)</f>
        <v>78.926786154960567</v>
      </c>
      <c r="V2534" s="2"/>
      <c r="W2534" s="112">
        <f>G2534/Overview!$F$19</f>
        <v>5.5309490619096096</v>
      </c>
      <c r="X2534" s="60">
        <f>G2534^3*(1+H2534*Overview!$F$38)</f>
        <v>66.087631521515249</v>
      </c>
      <c r="Y2534" s="61">
        <f>G2534^3*Overview!$F$42*(1+Overview!$F$38*H2534)+I2534*Overview!$F$39/Overview!$F$40</f>
        <v>7.1705082031979117</v>
      </c>
    </row>
    <row r="2535" spans="1:25">
      <c r="A2535" s="34">
        <v>2532</v>
      </c>
      <c r="B2535">
        <v>1</v>
      </c>
      <c r="C2535">
        <v>24</v>
      </c>
      <c r="D2535" s="149">
        <f t="shared" si="236"/>
        <v>178.09744310451387</v>
      </c>
      <c r="E2535" s="125">
        <f>B2535/(B2535+Overview!$F$22)</f>
        <v>0.58823529411764708</v>
      </c>
      <c r="F2535" s="118">
        <f>EXP(Overview!$F$21/Overview!$F$5-Overview!$F$21/('='!C2535+273.15))</f>
        <v>1.2060497570954571</v>
      </c>
      <c r="G2535" s="77">
        <f t="shared" si="237"/>
        <v>3.7461804680018078</v>
      </c>
      <c r="H2535" s="115">
        <f t="shared" si="238"/>
        <v>0.58823529411764708</v>
      </c>
      <c r="I2535" s="80">
        <f>IF((A2535-Overview!$F$43)/365=ROUND((A2535-Overview!$F$43)/365,0),I2534*0.05,I2534+U2534)</f>
        <v>28214.564921880763</v>
      </c>
      <c r="J2535" s="70">
        <f>IF(D2535&lt;Overview!$F$16,1,'='!G2535/Overview!$F$26)</f>
        <v>162.17231463211289</v>
      </c>
      <c r="K2535" s="71">
        <f>IF(D2535&lt;Overview!$F$17,'='!G2535/Overview!$F$26,Overview!$F$33)</f>
        <v>9.1428571428571423</v>
      </c>
      <c r="L2535" s="72">
        <f t="shared" si="239"/>
        <v>9.1428571428571423</v>
      </c>
      <c r="M2535" s="81">
        <f>MIN(1,Overview!$F$44*F2535*(G2535-Overview!$F$25)^2+0.2)</f>
        <v>1</v>
      </c>
      <c r="N2535" s="48">
        <f>L2535*F2535*Overview!$F$8</f>
        <v>0.12482270400293095</v>
      </c>
      <c r="O2535" s="48">
        <f>F2535*Overview!$F$6</f>
        <v>2.3686817229354781E-3</v>
      </c>
      <c r="P2535" s="122">
        <f>N2535*(H2535/G2535-(1+Overview!$F$35/'='!G2535)/(Overview!$F$37*Overview!$F$33))/('='!H2535+Overview!$F$36)</f>
        <v>5.4886801444063223E-5</v>
      </c>
      <c r="Q2535" s="128">
        <f>(N2535/G2535-P2535)*H2535*Overview!$F$29*'='!G2535^3</f>
        <v>931.33141422583526</v>
      </c>
      <c r="R2535" s="57">
        <f t="shared" si="234"/>
        <v>0</v>
      </c>
      <c r="S2535" s="58">
        <f t="shared" si="235"/>
        <v>6.8538621173614363E-5</v>
      </c>
      <c r="T2535" s="58">
        <f>IF(D2535&lt;Overview!$F$18,(1-Overview!$F$9)*'='!Q2535-'='!D2535*'='!O2535,0)</f>
        <v>0</v>
      </c>
      <c r="U2535" s="54">
        <f>IF(D2535&gt;=Overview!$F$18,(1-Overview!$F$9)*'='!Q2535-Overview!$F$18*'='!O2535,0)</f>
        <v>78.929942958909351</v>
      </c>
      <c r="V2535" s="2"/>
      <c r="W2535" s="112">
        <f>G2535/Overview!$F$19</f>
        <v>5.5310504473672051</v>
      </c>
      <c r="X2535" s="60">
        <f>G2535^3*(1+H2535*Overview!$F$38)</f>
        <v>66.091265860311211</v>
      </c>
      <c r="Y2535" s="61">
        <f>G2535^3*Overview!$F$42*(1+Overview!$F$38*H2535)+I2535*Overview!$F$39/Overview!$F$40</f>
        <v>7.1742650213061001</v>
      </c>
    </row>
    <row r="2536" spans="1:25">
      <c r="A2536" s="34">
        <v>2533</v>
      </c>
      <c r="B2536">
        <v>1</v>
      </c>
      <c r="C2536">
        <v>24</v>
      </c>
      <c r="D2536" s="149">
        <f t="shared" si="236"/>
        <v>178.09744310451387</v>
      </c>
      <c r="E2536" s="125">
        <f>B2536/(B2536+Overview!$F$22)</f>
        <v>0.58823529411764708</v>
      </c>
      <c r="F2536" s="118">
        <f>EXP(Overview!$F$21/Overview!$F$5-Overview!$F$21/('='!C2536+273.15))</f>
        <v>1.2060497570954571</v>
      </c>
      <c r="G2536" s="77">
        <f t="shared" si="237"/>
        <v>3.7462490066229814</v>
      </c>
      <c r="H2536" s="115">
        <f t="shared" si="238"/>
        <v>0.58823529411764708</v>
      </c>
      <c r="I2536" s="80">
        <f>IF((A2536-Overview!$F$43)/365=ROUND((A2536-Overview!$F$43)/365,0),I2535*0.05,I2535+U2535)</f>
        <v>28293.494864839671</v>
      </c>
      <c r="J2536" s="70">
        <f>IF(D2536&lt;Overview!$F$16,1,'='!G2536/Overview!$F$26)</f>
        <v>162.17528167199055</v>
      </c>
      <c r="K2536" s="71">
        <f>IF(D2536&lt;Overview!$F$17,'='!G2536/Overview!$F$26,Overview!$F$33)</f>
        <v>9.1428571428571423</v>
      </c>
      <c r="L2536" s="72">
        <f t="shared" si="239"/>
        <v>9.1428571428571423</v>
      </c>
      <c r="M2536" s="81">
        <f>MIN(1,Overview!$F$44*F2536*(G2536-Overview!$F$25)^2+0.2)</f>
        <v>1</v>
      </c>
      <c r="N2536" s="48">
        <f>L2536*F2536*Overview!$F$8</f>
        <v>0.12482270400293095</v>
      </c>
      <c r="O2536" s="48">
        <f>F2536*Overview!$F$6</f>
        <v>2.3686817229354781E-3</v>
      </c>
      <c r="P2536" s="122">
        <f>N2536*(H2536/G2536-(1+Overview!$F$35/'='!G2536)/(Overview!$F$37*Overview!$F$33))/('='!H2536+Overview!$F$36)</f>
        <v>5.4782090265987798E-5</v>
      </c>
      <c r="Q2536" s="128">
        <f>(N2536/G2536-P2536)*H2536*Overview!$F$29*'='!G2536^3</f>
        <v>931.36839674277633</v>
      </c>
      <c r="R2536" s="57">
        <f t="shared" si="234"/>
        <v>0</v>
      </c>
      <c r="S2536" s="58">
        <f t="shared" si="235"/>
        <v>6.8409117079895761E-5</v>
      </c>
      <c r="T2536" s="58">
        <f>IF(D2536&lt;Overview!$F$18,(1-Overview!$F$9)*'='!Q2536-'='!D2536*'='!O2536,0)</f>
        <v>0</v>
      </c>
      <c r="U2536" s="54">
        <f>IF(D2536&gt;=Overview!$F$18,(1-Overview!$F$9)*'='!Q2536-Overview!$F$18*'='!O2536,0)</f>
        <v>78.933093869352717</v>
      </c>
      <c r="V2536" s="2"/>
      <c r="W2536" s="112">
        <f>G2536/Overview!$F$19</f>
        <v>5.5311516412564323</v>
      </c>
      <c r="X2536" s="60">
        <f>G2536^3*(1+H2536*Overview!$F$38)</f>
        <v>66.094893464866075</v>
      </c>
      <c r="Y2536" s="61">
        <f>G2536^3*Overview!$F$42*(1+Overview!$F$38*H2536)+I2536*Overview!$F$39/Overview!$F$40</f>
        <v>7.1780213705100691</v>
      </c>
    </row>
    <row r="2537" spans="1:25">
      <c r="A2537" s="34">
        <v>2534</v>
      </c>
      <c r="B2537">
        <v>1</v>
      </c>
      <c r="C2537">
        <v>24</v>
      </c>
      <c r="D2537" s="149">
        <f t="shared" si="236"/>
        <v>178.09744310451387</v>
      </c>
      <c r="E2537" s="125">
        <f>B2537/(B2537+Overview!$F$22)</f>
        <v>0.58823529411764708</v>
      </c>
      <c r="F2537" s="118">
        <f>EXP(Overview!$F$21/Overview!$F$5-Overview!$F$21/('='!C2537+273.15))</f>
        <v>1.2060497570954571</v>
      </c>
      <c r="G2537" s="77">
        <f t="shared" si="237"/>
        <v>3.7463174157400614</v>
      </c>
      <c r="H2537" s="115">
        <f t="shared" si="238"/>
        <v>0.58823529411764708</v>
      </c>
      <c r="I2537" s="80">
        <f>IF((A2537-Overview!$F$43)/365=ROUND((A2537-Overview!$F$43)/365,0),I2536*0.05,I2536+U2536)</f>
        <v>28372.427958709024</v>
      </c>
      <c r="J2537" s="70">
        <f>IF(D2537&lt;Overview!$F$16,1,'='!G2537/Overview!$F$26)</f>
        <v>162.17824310563037</v>
      </c>
      <c r="K2537" s="71">
        <f>IF(D2537&lt;Overview!$F$17,'='!G2537/Overview!$F$26,Overview!$F$33)</f>
        <v>9.1428571428571423</v>
      </c>
      <c r="L2537" s="72">
        <f t="shared" si="239"/>
        <v>9.1428571428571423</v>
      </c>
      <c r="M2537" s="81">
        <f>MIN(1,Overview!$F$44*F2537*(G2537-Overview!$F$25)^2+0.2)</f>
        <v>1</v>
      </c>
      <c r="N2537" s="48">
        <f>L2537*F2537*Overview!$F$8</f>
        <v>0.12482270400293095</v>
      </c>
      <c r="O2537" s="48">
        <f>F2537*Overview!$F$6</f>
        <v>2.3686817229354781E-3</v>
      </c>
      <c r="P2537" s="122">
        <f>N2537*(H2537/G2537-(1+Overview!$F$35/'='!G2537)/(Overview!$F$37*Overview!$F$33))/('='!H2537+Overview!$F$36)</f>
        <v>5.4677580760762559E-5</v>
      </c>
      <c r="Q2537" s="128">
        <f>(N2537/G2537-P2537)*H2537*Overview!$F$29*'='!G2537^3</f>
        <v>931.40531021466768</v>
      </c>
      <c r="R2537" s="57">
        <f t="shared" si="234"/>
        <v>0</v>
      </c>
      <c r="S2537" s="58">
        <f t="shared" si="235"/>
        <v>6.8279857684859496E-5</v>
      </c>
      <c r="T2537" s="58">
        <f>IF(D2537&lt;Overview!$F$18,(1-Overview!$F$9)*'='!Q2537-'='!D2537*'='!O2537,0)</f>
        <v>0</v>
      </c>
      <c r="U2537" s="54">
        <f>IF(D2537&gt;=Overview!$F$18,(1-Overview!$F$9)*'='!Q2537-Overview!$F$18*'='!O2537,0)</f>
        <v>78.936238897157864</v>
      </c>
      <c r="V2537" s="2"/>
      <c r="W2537" s="112">
        <f>G2537/Overview!$F$19</f>
        <v>5.5312526439392604</v>
      </c>
      <c r="X2537" s="60">
        <f>G2537^3*(1+H2537*Overview!$F$38)</f>
        <v>66.098514347405015</v>
      </c>
      <c r="Y2537" s="61">
        <f>G2537^3*Overview!$F$42*(1+Overview!$F$38*H2537)+I2537*Overview!$F$39/Overview!$F$40</f>
        <v>7.1817772516539886</v>
      </c>
    </row>
    <row r="2538" spans="1:25">
      <c r="A2538" s="34">
        <v>2535</v>
      </c>
      <c r="B2538">
        <v>1</v>
      </c>
      <c r="C2538">
        <v>24</v>
      </c>
      <c r="D2538" s="149">
        <f t="shared" si="236"/>
        <v>178.09744310451387</v>
      </c>
      <c r="E2538" s="125">
        <f>B2538/(B2538+Overview!$F$22)</f>
        <v>0.58823529411764708</v>
      </c>
      <c r="F2538" s="118">
        <f>EXP(Overview!$F$21/Overview!$F$5-Overview!$F$21/('='!C2538+273.15))</f>
        <v>1.2060497570954571</v>
      </c>
      <c r="G2538" s="77">
        <f t="shared" si="237"/>
        <v>3.7463856955977461</v>
      </c>
      <c r="H2538" s="115">
        <f t="shared" si="238"/>
        <v>0.58823529411764708</v>
      </c>
      <c r="I2538" s="80">
        <f>IF((A2538-Overview!$F$43)/365=ROUND((A2538-Overview!$F$43)/365,0),I2537*0.05,I2537+U2537)</f>
        <v>28451.364197606181</v>
      </c>
      <c r="J2538" s="70">
        <f>IF(D2538&lt;Overview!$F$16,1,'='!G2538/Overview!$F$26)</f>
        <v>162.18119894362539</v>
      </c>
      <c r="K2538" s="71">
        <f>IF(D2538&lt;Overview!$F$17,'='!G2538/Overview!$F$26,Overview!$F$33)</f>
        <v>9.1428571428571423</v>
      </c>
      <c r="L2538" s="72">
        <f t="shared" si="239"/>
        <v>9.1428571428571423</v>
      </c>
      <c r="M2538" s="81">
        <f>MIN(1,Overview!$F$44*F2538*(G2538-Overview!$F$25)^2+0.2)</f>
        <v>1</v>
      </c>
      <c r="N2538" s="48">
        <f>L2538*F2538*Overview!$F$8</f>
        <v>0.12482270400293095</v>
      </c>
      <c r="O2538" s="48">
        <f>F2538*Overview!$F$6</f>
        <v>2.3686817229354781E-3</v>
      </c>
      <c r="P2538" s="122">
        <f>N2538*(H2538/G2538-(1+Overview!$F$35/'='!G2538)/(Overview!$F$37*Overview!$F$33))/('='!H2538+Overview!$F$36)</f>
        <v>5.4573272532693042E-5</v>
      </c>
      <c r="Q2538" s="128">
        <f>(N2538/G2538-P2538)*H2538*Overview!$F$29*'='!G2538^3</f>
        <v>931.44215476882846</v>
      </c>
      <c r="R2538" s="57">
        <f t="shared" si="234"/>
        <v>0</v>
      </c>
      <c r="S2538" s="58">
        <f t="shared" si="235"/>
        <v>6.8150842526146197E-5</v>
      </c>
      <c r="T2538" s="58">
        <f>IF(D2538&lt;Overview!$F$18,(1-Overview!$F$9)*'='!Q2538-'='!D2538*'='!O2538,0)</f>
        <v>0</v>
      </c>
      <c r="U2538" s="54">
        <f>IF(D2538&gt;=Overview!$F$18,(1-Overview!$F$9)*'='!Q2538-Overview!$F$18*'='!O2538,0)</f>
        <v>78.939378053172362</v>
      </c>
      <c r="V2538" s="2"/>
      <c r="W2538" s="112">
        <f>G2538/Overview!$F$19</f>
        <v>5.5313534557769763</v>
      </c>
      <c r="X2538" s="60">
        <f>G2538^3*(1+H2538*Overview!$F$38)</f>
        <v>66.102128520132013</v>
      </c>
      <c r="Y2538" s="61">
        <f>G2538^3*Overview!$F$42*(1+Overview!$F$38*H2538)+I2538*Overview!$F$39/Overview!$F$40</f>
        <v>7.1855326655805865</v>
      </c>
    </row>
    <row r="2539" spans="1:25">
      <c r="A2539" s="34">
        <v>2536</v>
      </c>
      <c r="B2539">
        <v>1</v>
      </c>
      <c r="C2539">
        <v>24</v>
      </c>
      <c r="D2539" s="149">
        <f t="shared" si="236"/>
        <v>178.09744310451387</v>
      </c>
      <c r="E2539" s="125">
        <f>B2539/(B2539+Overview!$F$22)</f>
        <v>0.58823529411764708</v>
      </c>
      <c r="F2539" s="118">
        <f>EXP(Overview!$F$21/Overview!$F$5-Overview!$F$21/('='!C2539+273.15))</f>
        <v>1.2060497570954571</v>
      </c>
      <c r="G2539" s="77">
        <f t="shared" si="237"/>
        <v>3.7464538464402724</v>
      </c>
      <c r="H2539" s="115">
        <f t="shared" si="238"/>
        <v>0.58823529411764708</v>
      </c>
      <c r="I2539" s="80">
        <f>IF((A2539-Overview!$F$43)/365=ROUND((A2539-Overview!$F$43)/365,0),I2538*0.05,I2538+U2538)</f>
        <v>28530.303575659353</v>
      </c>
      <c r="J2539" s="70">
        <f>IF(D2539&lt;Overview!$F$16,1,'='!G2539/Overview!$F$26)</f>
        <v>162.18414919654859</v>
      </c>
      <c r="K2539" s="71">
        <f>IF(D2539&lt;Overview!$F$17,'='!G2539/Overview!$F$26,Overview!$F$33)</f>
        <v>9.1428571428571423</v>
      </c>
      <c r="L2539" s="72">
        <f t="shared" si="239"/>
        <v>9.1428571428571423</v>
      </c>
      <c r="M2539" s="81">
        <f>MIN(1,Overview!$F$44*F2539*(G2539-Overview!$F$25)^2+0.2)</f>
        <v>1</v>
      </c>
      <c r="N2539" s="48">
        <f>L2539*F2539*Overview!$F$8</f>
        <v>0.12482270400293095</v>
      </c>
      <c r="O2539" s="48">
        <f>F2539*Overview!$F$6</f>
        <v>2.3686817229354781E-3</v>
      </c>
      <c r="P2539" s="122">
        <f>N2539*(H2539/G2539-(1+Overview!$F$35/'='!G2539)/(Overview!$F$37*Overview!$F$33))/('='!H2539+Overview!$F$36)</f>
        <v>5.4469165186889066E-5</v>
      </c>
      <c r="Q2539" s="128">
        <f>(N2539/G2539-P2539)*H2539*Overview!$F$29*'='!G2539^3</f>
        <v>931.47893053234975</v>
      </c>
      <c r="R2539" s="57">
        <f t="shared" si="234"/>
        <v>0</v>
      </c>
      <c r="S2539" s="58">
        <f t="shared" si="235"/>
        <v>6.8022071142270372E-5</v>
      </c>
      <c r="T2539" s="58">
        <f>IF(D2539&lt;Overview!$F$18,(1-Overview!$F$9)*'='!Q2539-'='!D2539*'='!O2539,0)</f>
        <v>0</v>
      </c>
      <c r="U2539" s="54">
        <f>IF(D2539&gt;=Overview!$F$18,(1-Overview!$F$9)*'='!Q2539-Overview!$F$18*'='!O2539,0)</f>
        <v>78.942511348224372</v>
      </c>
      <c r="V2539" s="2"/>
      <c r="W2539" s="112">
        <f>G2539/Overview!$F$19</f>
        <v>5.5314540771301823</v>
      </c>
      <c r="X2539" s="60">
        <f>G2539^3*(1+H2539*Overview!$F$38)</f>
        <v>66.10573599522985</v>
      </c>
      <c r="Y2539" s="61">
        <f>G2539^3*Overview!$F$42*(1+Overview!$F$38*H2539)+I2539*Overview!$F$39/Overview!$F$40</f>
        <v>7.1892876131311558</v>
      </c>
    </row>
    <row r="2540" spans="1:25">
      <c r="A2540" s="34">
        <v>2537</v>
      </c>
      <c r="B2540">
        <v>1</v>
      </c>
      <c r="C2540">
        <v>24</v>
      </c>
      <c r="D2540" s="149">
        <f t="shared" si="236"/>
        <v>178.09744310451387</v>
      </c>
      <c r="E2540" s="125">
        <f>B2540/(B2540+Overview!$F$22)</f>
        <v>0.58823529411764708</v>
      </c>
      <c r="F2540" s="118">
        <f>EXP(Overview!$F$21/Overview!$F$5-Overview!$F$21/('='!C2540+273.15))</f>
        <v>1.2060497570954571</v>
      </c>
      <c r="G2540" s="77">
        <f t="shared" si="237"/>
        <v>3.7465218685114148</v>
      </c>
      <c r="H2540" s="115">
        <f t="shared" si="238"/>
        <v>0.58823529411764708</v>
      </c>
      <c r="I2540" s="80">
        <f>IF((A2540-Overview!$F$43)/365=ROUND((A2540-Overview!$F$43)/365,0),I2539*0.05,I2539+U2539)</f>
        <v>28609.246087007577</v>
      </c>
      <c r="J2540" s="70">
        <f>IF(D2540&lt;Overview!$F$16,1,'='!G2540/Overview!$F$26)</f>
        <v>162.18709387495304</v>
      </c>
      <c r="K2540" s="71">
        <f>IF(D2540&lt;Overview!$F$17,'='!G2540/Overview!$F$26,Overview!$F$33)</f>
        <v>9.1428571428571423</v>
      </c>
      <c r="L2540" s="72">
        <f t="shared" si="239"/>
        <v>9.1428571428571423</v>
      </c>
      <c r="M2540" s="81">
        <f>MIN(1,Overview!$F$44*F2540*(G2540-Overview!$F$25)^2+0.2)</f>
        <v>1</v>
      </c>
      <c r="N2540" s="48">
        <f>L2540*F2540*Overview!$F$8</f>
        <v>0.12482270400293095</v>
      </c>
      <c r="O2540" s="48">
        <f>F2540*Overview!$F$6</f>
        <v>2.3686817229354781E-3</v>
      </c>
      <c r="P2540" s="122">
        <f>N2540*(H2540/G2540-(1+Overview!$F$35/'='!G2540)/(Overview!$F$37*Overview!$F$33))/('='!H2540+Overview!$F$36)</f>
        <v>5.4365258329260685E-5</v>
      </c>
      <c r="Q2540" s="128">
        <f>(N2540/G2540-P2540)*H2540*Overview!$F$29*'='!G2540^3</f>
        <v>931.51563763209367</v>
      </c>
      <c r="R2540" s="57">
        <f t="shared" si="234"/>
        <v>0</v>
      </c>
      <c r="S2540" s="58">
        <f t="shared" si="235"/>
        <v>6.789354307261583E-5</v>
      </c>
      <c r="T2540" s="58">
        <f>IF(D2540&lt;Overview!$F$18,(1-Overview!$F$9)*'='!Q2540-'='!D2540*'='!O2540,0)</f>
        <v>0</v>
      </c>
      <c r="U2540" s="54">
        <f>IF(D2540&gt;=Overview!$F$18,(1-Overview!$F$9)*'='!Q2540-Overview!$F$18*'='!O2540,0)</f>
        <v>78.945638793122555</v>
      </c>
      <c r="V2540" s="2"/>
      <c r="W2540" s="112">
        <f>G2540/Overview!$F$19</f>
        <v>5.5315545083587994</v>
      </c>
      <c r="X2540" s="60">
        <f>G2540^3*(1+H2540*Overview!$F$38)</f>
        <v>66.109336784860133</v>
      </c>
      <c r="Y2540" s="61">
        <f>G2540^3*Overview!$F$42*(1+Overview!$F$38*H2540)+I2540*Overview!$F$39/Overview!$F$40</f>
        <v>7.1930420951455591</v>
      </c>
    </row>
    <row r="2541" spans="1:25">
      <c r="A2541" s="34">
        <v>2538</v>
      </c>
      <c r="B2541">
        <v>1</v>
      </c>
      <c r="C2541">
        <v>24</v>
      </c>
      <c r="D2541" s="149">
        <f t="shared" si="236"/>
        <v>178.09744310451387</v>
      </c>
      <c r="E2541" s="125">
        <f>B2541/(B2541+Overview!$F$22)</f>
        <v>0.58823529411764708</v>
      </c>
      <c r="F2541" s="118">
        <f>EXP(Overview!$F$21/Overview!$F$5-Overview!$F$21/('='!C2541+273.15))</f>
        <v>1.2060497570954571</v>
      </c>
      <c r="G2541" s="77">
        <f t="shared" si="237"/>
        <v>3.7465897620544872</v>
      </c>
      <c r="H2541" s="115">
        <f t="shared" si="238"/>
        <v>0.58823529411764708</v>
      </c>
      <c r="I2541" s="80">
        <f>IF((A2541-Overview!$F$43)/365=ROUND((A2541-Overview!$F$43)/365,0),I2540*0.05,I2540+U2540)</f>
        <v>28688.191725800702</v>
      </c>
      <c r="J2541" s="70">
        <f>IF(D2541&lt;Overview!$F$16,1,'='!G2541/Overview!$F$26)</f>
        <v>162.19003298937176</v>
      </c>
      <c r="K2541" s="71">
        <f>IF(D2541&lt;Overview!$F$17,'='!G2541/Overview!$F$26,Overview!$F$33)</f>
        <v>9.1428571428571423</v>
      </c>
      <c r="L2541" s="72">
        <f t="shared" si="239"/>
        <v>9.1428571428571423</v>
      </c>
      <c r="M2541" s="81">
        <f>MIN(1,Overview!$F$44*F2541*(G2541-Overview!$F$25)^2+0.2)</f>
        <v>1</v>
      </c>
      <c r="N2541" s="48">
        <f>L2541*F2541*Overview!$F$8</f>
        <v>0.12482270400293095</v>
      </c>
      <c r="O2541" s="48">
        <f>F2541*Overview!$F$6</f>
        <v>2.3686817229354781E-3</v>
      </c>
      <c r="P2541" s="122">
        <f>N2541*(H2541/G2541-(1+Overview!$F$35/'='!G2541)/(Overview!$F$37*Overview!$F$33))/('='!H2541+Overview!$F$36)</f>
        <v>5.426155156652325E-5</v>
      </c>
      <c r="Q2541" s="128">
        <f>(N2541/G2541-P2541)*H2541*Overview!$F$29*'='!G2541^3</f>
        <v>931.55227619469497</v>
      </c>
      <c r="R2541" s="57">
        <f t="shared" si="234"/>
        <v>0</v>
      </c>
      <c r="S2541" s="58">
        <f t="shared" si="235"/>
        <v>6.7765257857442537E-5</v>
      </c>
      <c r="T2541" s="58">
        <f>IF(D2541&lt;Overview!$F$18,(1-Overview!$F$9)*'='!Q2541-'='!D2541*'='!O2541,0)</f>
        <v>0</v>
      </c>
      <c r="U2541" s="54">
        <f>IF(D2541&gt;=Overview!$F$18,(1-Overview!$F$9)*'='!Q2541-Overview!$F$18*'='!O2541,0)</f>
        <v>78.948760398656191</v>
      </c>
      <c r="V2541" s="2"/>
      <c r="W2541" s="112">
        <f>G2541/Overview!$F$19</f>
        <v>5.531654749822069</v>
      </c>
      <c r="X2541" s="60">
        <f>G2541^3*(1+H2541*Overview!$F$38)</f>
        <v>66.112930901163296</v>
      </c>
      <c r="Y2541" s="61">
        <f>G2541^3*Overview!$F$42*(1+Overview!$F$38*H2541)+I2541*Overview!$F$39/Overview!$F$40</f>
        <v>7.1967961124622182</v>
      </c>
    </row>
    <row r="2542" spans="1:25">
      <c r="A2542" s="34">
        <v>2539</v>
      </c>
      <c r="B2542">
        <v>1</v>
      </c>
      <c r="C2542">
        <v>24</v>
      </c>
      <c r="D2542" s="149">
        <f t="shared" si="236"/>
        <v>178.09744310451387</v>
      </c>
      <c r="E2542" s="125">
        <f>B2542/(B2542+Overview!$F$22)</f>
        <v>0.58823529411764708</v>
      </c>
      <c r="F2542" s="118">
        <f>EXP(Overview!$F$21/Overview!$F$5-Overview!$F$21/('='!C2542+273.15))</f>
        <v>1.2060497570954571</v>
      </c>
      <c r="G2542" s="77">
        <f t="shared" si="237"/>
        <v>3.7466575273123448</v>
      </c>
      <c r="H2542" s="115">
        <f t="shared" si="238"/>
        <v>0.58823529411764708</v>
      </c>
      <c r="I2542" s="80">
        <f>IF((A2542-Overview!$F$43)/365=ROUND((A2542-Overview!$F$43)/365,0),I2541*0.05,I2541+U2541)</f>
        <v>28767.140486199358</v>
      </c>
      <c r="J2542" s="70">
        <f>IF(D2542&lt;Overview!$F$16,1,'='!G2542/Overview!$F$26)</f>
        <v>162.19296655031798</v>
      </c>
      <c r="K2542" s="71">
        <f>IF(D2542&lt;Overview!$F$17,'='!G2542/Overview!$F$26,Overview!$F$33)</f>
        <v>9.1428571428571423</v>
      </c>
      <c r="L2542" s="72">
        <f t="shared" si="239"/>
        <v>9.1428571428571423</v>
      </c>
      <c r="M2542" s="81">
        <f>MIN(1,Overview!$F$44*F2542*(G2542-Overview!$F$25)^2+0.2)</f>
        <v>1</v>
      </c>
      <c r="N2542" s="48">
        <f>L2542*F2542*Overview!$F$8</f>
        <v>0.12482270400293095</v>
      </c>
      <c r="O2542" s="48">
        <f>F2542*Overview!$F$6</f>
        <v>2.3686817229354781E-3</v>
      </c>
      <c r="P2542" s="122">
        <f>N2542*(H2542/G2542-(1+Overview!$F$35/'='!G2542)/(Overview!$F$37*Overview!$F$33))/('='!H2542+Overview!$F$36)</f>
        <v>5.4158044506187288E-5</v>
      </c>
      <c r="Q2542" s="128">
        <f>(N2542/G2542-P2542)*H2542*Overview!$F$29*'='!G2542^3</f>
        <v>931.58884634656022</v>
      </c>
      <c r="R2542" s="57">
        <f t="shared" si="234"/>
        <v>0</v>
      </c>
      <c r="S2542" s="58">
        <f t="shared" si="235"/>
        <v>6.7637215037874527E-5</v>
      </c>
      <c r="T2542" s="58">
        <f>IF(D2542&lt;Overview!$F$18,(1-Overview!$F$9)*'='!Q2542-'='!D2542*'='!O2542,0)</f>
        <v>0</v>
      </c>
      <c r="U2542" s="54">
        <f>IF(D2542&gt;=Overview!$F$18,(1-Overview!$F$9)*'='!Q2542-Overview!$F$18*'='!O2542,0)</f>
        <v>78.951876175595103</v>
      </c>
      <c r="V2542" s="2"/>
      <c r="W2542" s="112">
        <f>G2542/Overview!$F$19</f>
        <v>5.5317548018785541</v>
      </c>
      <c r="X2542" s="60">
        <f>G2542^3*(1+H2542*Overview!$F$38)</f>
        <v>66.116518356258794</v>
      </c>
      <c r="Y2542" s="61">
        <f>G2542^3*Overview!$F$42*(1+Overview!$F$38*H2542)+I2542*Overview!$F$39/Overview!$F$40</f>
        <v>7.2005496659181354</v>
      </c>
    </row>
    <row r="2543" spans="1:25">
      <c r="A2543" s="34">
        <v>2540</v>
      </c>
      <c r="B2543">
        <v>1</v>
      </c>
      <c r="C2543">
        <v>24</v>
      </c>
      <c r="D2543" s="149">
        <f t="shared" si="236"/>
        <v>178.09744310451387</v>
      </c>
      <c r="E2543" s="125">
        <f>B2543/(B2543+Overview!$F$22)</f>
        <v>0.58823529411764708</v>
      </c>
      <c r="F2543" s="118">
        <f>EXP(Overview!$F$21/Overview!$F$5-Overview!$F$21/('='!C2543+273.15))</f>
        <v>1.2060497570954571</v>
      </c>
      <c r="G2543" s="77">
        <f t="shared" si="237"/>
        <v>3.7467251645273825</v>
      </c>
      <c r="H2543" s="115">
        <f t="shared" si="238"/>
        <v>0.58823529411764708</v>
      </c>
      <c r="I2543" s="80">
        <f>IF((A2543-Overview!$F$43)/365=ROUND((A2543-Overview!$F$43)/365,0),I2542*0.05,I2542+U2542)</f>
        <v>28846.092362374951</v>
      </c>
      <c r="J2543" s="70">
        <f>IF(D2543&lt;Overview!$F$16,1,'='!G2543/Overview!$F$26)</f>
        <v>162.19589456828496</v>
      </c>
      <c r="K2543" s="71">
        <f>IF(D2543&lt;Overview!$F$17,'='!G2543/Overview!$F$26,Overview!$F$33)</f>
        <v>9.1428571428571423</v>
      </c>
      <c r="L2543" s="72">
        <f t="shared" si="239"/>
        <v>9.1428571428571423</v>
      </c>
      <c r="M2543" s="81">
        <f>MIN(1,Overview!$F$44*F2543*(G2543-Overview!$F$25)^2+0.2)</f>
        <v>1</v>
      </c>
      <c r="N2543" s="48">
        <f>L2543*F2543*Overview!$F$8</f>
        <v>0.12482270400293095</v>
      </c>
      <c r="O2543" s="48">
        <f>F2543*Overview!$F$6</f>
        <v>2.3686817229354781E-3</v>
      </c>
      <c r="P2543" s="122">
        <f>N2543*(H2543/G2543-(1+Overview!$F$35/'='!G2543)/(Overview!$F$37*Overview!$F$33))/('='!H2543+Overview!$F$36)</f>
        <v>5.4054736756560539E-5</v>
      </c>
      <c r="Q2543" s="128">
        <f>(N2543/G2543-P2543)*H2543*Overview!$F$29*'='!G2543^3</f>
        <v>931.62534821386919</v>
      </c>
      <c r="R2543" s="57">
        <f t="shared" si="234"/>
        <v>0</v>
      </c>
      <c r="S2543" s="58">
        <f t="shared" si="235"/>
        <v>6.7509414155902885E-5</v>
      </c>
      <c r="T2543" s="58">
        <f>IF(D2543&lt;Overview!$F$18,(1-Overview!$F$9)*'='!Q2543-'='!D2543*'='!O2543,0)</f>
        <v>0</v>
      </c>
      <c r="U2543" s="54">
        <f>IF(D2543&gt;=Overview!$F$18,(1-Overview!$F$9)*'='!Q2543-Overview!$F$18*'='!O2543,0)</f>
        <v>78.954986134689833</v>
      </c>
      <c r="V2543" s="2"/>
      <c r="W2543" s="112">
        <f>G2543/Overview!$F$19</f>
        <v>5.53185466488614</v>
      </c>
      <c r="X2543" s="60">
        <f>G2543^3*(1+H2543*Overview!$F$38)</f>
        <v>66.120099162244898</v>
      </c>
      <c r="Y2543" s="61">
        <f>G2543^3*Overview!$F$42*(1+Overview!$F$38*H2543)+I2543*Overview!$F$39/Overview!$F$40</f>
        <v>7.2043027563488788</v>
      </c>
    </row>
    <row r="2544" spans="1:25">
      <c r="A2544" s="34">
        <v>2541</v>
      </c>
      <c r="B2544">
        <v>1</v>
      </c>
      <c r="C2544">
        <v>24</v>
      </c>
      <c r="D2544" s="149">
        <f t="shared" si="236"/>
        <v>178.09744310451387</v>
      </c>
      <c r="E2544" s="125">
        <f>B2544/(B2544+Overview!$F$22)</f>
        <v>0.58823529411764708</v>
      </c>
      <c r="F2544" s="118">
        <f>EXP(Overview!$F$21/Overview!$F$5-Overview!$F$21/('='!C2544+273.15))</f>
        <v>1.2060497570954571</v>
      </c>
      <c r="G2544" s="77">
        <f t="shared" si="237"/>
        <v>3.7467926739415383</v>
      </c>
      <c r="H2544" s="115">
        <f t="shared" si="238"/>
        <v>0.58823529411764708</v>
      </c>
      <c r="I2544" s="80">
        <f>IF((A2544-Overview!$F$43)/365=ROUND((A2544-Overview!$F$43)/365,0),I2543*0.05,I2543+U2543)</f>
        <v>28925.047348509641</v>
      </c>
      <c r="J2544" s="70">
        <f>IF(D2544&lt;Overview!$F$16,1,'='!G2544/Overview!$F$26)</f>
        <v>162.19881705374624</v>
      </c>
      <c r="K2544" s="71">
        <f>IF(D2544&lt;Overview!$F$17,'='!G2544/Overview!$F$26,Overview!$F$33)</f>
        <v>9.1428571428571423</v>
      </c>
      <c r="L2544" s="72">
        <f t="shared" si="239"/>
        <v>9.1428571428571423</v>
      </c>
      <c r="M2544" s="81">
        <f>MIN(1,Overview!$F$44*F2544*(G2544-Overview!$F$25)^2+0.2)</f>
        <v>1</v>
      </c>
      <c r="N2544" s="48">
        <f>L2544*F2544*Overview!$F$8</f>
        <v>0.12482270400293095</v>
      </c>
      <c r="O2544" s="48">
        <f>F2544*Overview!$F$6</f>
        <v>2.3686817229354781E-3</v>
      </c>
      <c r="P2544" s="122">
        <f>N2544*(H2544/G2544-(1+Overview!$F$35/'='!G2544)/(Overview!$F$37*Overview!$F$33))/('='!H2544+Overview!$F$36)</f>
        <v>5.395162792674793E-5</v>
      </c>
      <c r="Q2544" s="128">
        <f>(N2544/G2544-P2544)*H2544*Overview!$F$29*'='!G2544^3</f>
        <v>931.66178192257507</v>
      </c>
      <c r="R2544" s="57">
        <f t="shared" si="234"/>
        <v>0</v>
      </c>
      <c r="S2544" s="58">
        <f t="shared" si="235"/>
        <v>6.7381854754386286E-5</v>
      </c>
      <c r="T2544" s="58">
        <f>IF(D2544&lt;Overview!$F$18,(1-Overview!$F$9)*'='!Q2544-'='!D2544*'='!O2544,0)</f>
        <v>0</v>
      </c>
      <c r="U2544" s="54">
        <f>IF(D2544&gt;=Overview!$F$18,(1-Overview!$F$9)*'='!Q2544-Overview!$F$18*'='!O2544,0)</f>
        <v>78.958090286671577</v>
      </c>
      <c r="V2544" s="2"/>
      <c r="W2544" s="112">
        <f>G2544/Overview!$F$19</f>
        <v>5.5319543392020352</v>
      </c>
      <c r="X2544" s="60">
        <f>G2544^3*(1+H2544*Overview!$F$38)</f>
        <v>66.123673331198901</v>
      </c>
      <c r="Y2544" s="61">
        <f>G2544^3*Overview!$F$42*(1+Overview!$F$38*H2544)+I2544*Overview!$F$39/Overview!$F$40</f>
        <v>7.208055384588592</v>
      </c>
    </row>
    <row r="2545" spans="1:25">
      <c r="A2545" s="34">
        <v>2542</v>
      </c>
      <c r="B2545">
        <v>1</v>
      </c>
      <c r="C2545">
        <v>24</v>
      </c>
      <c r="D2545" s="149">
        <f t="shared" si="236"/>
        <v>178.09744310451387</v>
      </c>
      <c r="E2545" s="125">
        <f>B2545/(B2545+Overview!$F$22)</f>
        <v>0.58823529411764708</v>
      </c>
      <c r="F2545" s="118">
        <f>EXP(Overview!$F$21/Overview!$F$5-Overview!$F$21/('='!C2545+273.15))</f>
        <v>1.2060497570954571</v>
      </c>
      <c r="G2545" s="77">
        <f t="shared" si="237"/>
        <v>3.7468600557962928</v>
      </c>
      <c r="H2545" s="115">
        <f t="shared" si="238"/>
        <v>0.58823529411764708</v>
      </c>
      <c r="I2545" s="80">
        <f>IF((A2545-Overview!$F$43)/365=ROUND((A2545-Overview!$F$43)/365,0),I2544*0.05,I2544+U2544)</f>
        <v>29004.005438796314</v>
      </c>
      <c r="J2545" s="70">
        <f>IF(D2545&lt;Overview!$F$16,1,'='!G2545/Overview!$F$26)</f>
        <v>162.20173401715553</v>
      </c>
      <c r="K2545" s="71">
        <f>IF(D2545&lt;Overview!$F$17,'='!G2545/Overview!$F$26,Overview!$F$33)</f>
        <v>9.1428571428571423</v>
      </c>
      <c r="L2545" s="72">
        <f t="shared" si="239"/>
        <v>9.1428571428571423</v>
      </c>
      <c r="M2545" s="81">
        <f>MIN(1,Overview!$F$44*F2545*(G2545-Overview!$F$25)^2+0.2)</f>
        <v>1</v>
      </c>
      <c r="N2545" s="48">
        <f>L2545*F2545*Overview!$F$8</f>
        <v>0.12482270400293095</v>
      </c>
      <c r="O2545" s="48">
        <f>F2545*Overview!$F$6</f>
        <v>2.3686817229354781E-3</v>
      </c>
      <c r="P2545" s="122">
        <f>N2545*(H2545/G2545-(1+Overview!$F$35/'='!G2545)/(Overview!$F$37*Overview!$F$33))/('='!H2545+Overview!$F$36)</f>
        <v>5.3848717626645537E-5</v>
      </c>
      <c r="Q2545" s="128">
        <f>(N2545/G2545-P2545)*H2545*Overview!$F$29*'='!G2545^3</f>
        <v>931.69814759840381</v>
      </c>
      <c r="R2545" s="57">
        <f t="shared" si="234"/>
        <v>0</v>
      </c>
      <c r="S2545" s="58">
        <f t="shared" si="235"/>
        <v>6.7254536377043967E-5</v>
      </c>
      <c r="T2545" s="58">
        <f>IF(D2545&lt;Overview!$F$18,(1-Overview!$F$9)*'='!Q2545-'='!D2545*'='!O2545,0)</f>
        <v>0</v>
      </c>
      <c r="U2545" s="54">
        <f>IF(D2545&gt;=Overview!$F$18,(1-Overview!$F$9)*'='!Q2545-Overview!$F$18*'='!O2545,0)</f>
        <v>78.961188642252182</v>
      </c>
      <c r="V2545" s="2"/>
      <c r="W2545" s="112">
        <f>G2545/Overview!$F$19</f>
        <v>5.532053825182774</v>
      </c>
      <c r="X2545" s="60">
        <f>G2545^3*(1+H2545*Overview!$F$38)</f>
        <v>66.127240875177122</v>
      </c>
      <c r="Y2545" s="61">
        <f>G2545^3*Overview!$F$42*(1+Overview!$F$38*H2545)+I2545*Overview!$F$39/Overview!$F$40</f>
        <v>7.2118075514699989</v>
      </c>
    </row>
    <row r="2546" spans="1:25">
      <c r="A2546" s="34">
        <v>2543</v>
      </c>
      <c r="B2546">
        <v>1</v>
      </c>
      <c r="C2546">
        <v>24</v>
      </c>
      <c r="D2546" s="149">
        <f t="shared" si="236"/>
        <v>178.09744310451387</v>
      </c>
      <c r="E2546" s="125">
        <f>B2546/(B2546+Overview!$F$22)</f>
        <v>0.58823529411764708</v>
      </c>
      <c r="F2546" s="118">
        <f>EXP(Overview!$F$21/Overview!$F$5-Overview!$F$21/('='!C2546+273.15))</f>
        <v>1.2060497570954571</v>
      </c>
      <c r="G2546" s="77">
        <f t="shared" si="237"/>
        <v>3.7469273103326697</v>
      </c>
      <c r="H2546" s="115">
        <f t="shared" si="238"/>
        <v>0.58823529411764708</v>
      </c>
      <c r="I2546" s="80">
        <f>IF((A2546-Overview!$F$43)/365=ROUND((A2546-Overview!$F$43)/365,0),I2545*0.05,I2545+U2545)</f>
        <v>29082.966627438567</v>
      </c>
      <c r="J2546" s="70">
        <f>IF(D2546&lt;Overview!$F$16,1,'='!G2546/Overview!$F$26)</f>
        <v>162.20464546894675</v>
      </c>
      <c r="K2546" s="71">
        <f>IF(D2546&lt;Overview!$F$17,'='!G2546/Overview!$F$26,Overview!$F$33)</f>
        <v>9.1428571428571423</v>
      </c>
      <c r="L2546" s="72">
        <f t="shared" si="239"/>
        <v>9.1428571428571423</v>
      </c>
      <c r="M2546" s="81">
        <f>MIN(1,Overview!$F$44*F2546*(G2546-Overview!$F$25)^2+0.2)</f>
        <v>1</v>
      </c>
      <c r="N2546" s="48">
        <f>L2546*F2546*Overview!$F$8</f>
        <v>0.12482270400293095</v>
      </c>
      <c r="O2546" s="48">
        <f>F2546*Overview!$F$6</f>
        <v>2.3686817229354781E-3</v>
      </c>
      <c r="P2546" s="122">
        <f>N2546*(H2546/G2546-(1+Overview!$F$35/'='!G2546)/(Overview!$F$37*Overview!$F$33))/('='!H2546+Overview!$F$36)</f>
        <v>5.3746005466945598E-5</v>
      </c>
      <c r="Q2546" s="128">
        <f>(N2546/G2546-P2546)*H2546*Overview!$F$29*'='!G2546^3</f>
        <v>931.73444536685622</v>
      </c>
      <c r="R2546" s="57">
        <f t="shared" si="234"/>
        <v>0</v>
      </c>
      <c r="S2546" s="58">
        <f t="shared" si="235"/>
        <v>6.7127458568462482E-5</v>
      </c>
      <c r="T2546" s="58">
        <f>IF(D2546&lt;Overview!$F$18,(1-Overview!$F$9)*'='!Q2546-'='!D2546*'='!O2546,0)</f>
        <v>0</v>
      </c>
      <c r="U2546" s="54">
        <f>IF(D2546&gt;=Overview!$F$18,(1-Overview!$F$9)*'='!Q2546-Overview!$F$18*'='!O2546,0)</f>
        <v>78.964281212124334</v>
      </c>
      <c r="V2546" s="2"/>
      <c r="W2546" s="112">
        <f>G2546/Overview!$F$19</f>
        <v>5.5321531231842158</v>
      </c>
      <c r="X2546" s="60">
        <f>G2546^3*(1+H2546*Overview!$F$38)</f>
        <v>66.130801806214862</v>
      </c>
      <c r="Y2546" s="61">
        <f>G2546^3*Overview!$F$42*(1+Overview!$F$38*H2546)+I2546*Overview!$F$39/Overview!$F$40</f>
        <v>7.2155592578243954</v>
      </c>
    </row>
    <row r="2547" spans="1:25">
      <c r="A2547" s="34">
        <v>2544</v>
      </c>
      <c r="B2547">
        <v>1</v>
      </c>
      <c r="C2547">
        <v>24</v>
      </c>
      <c r="D2547" s="149">
        <f t="shared" si="236"/>
        <v>178.09744310451387</v>
      </c>
      <c r="E2547" s="125">
        <f>B2547/(B2547+Overview!$F$22)</f>
        <v>0.58823529411764708</v>
      </c>
      <c r="F2547" s="118">
        <f>EXP(Overview!$F$21/Overview!$F$5-Overview!$F$21/('='!C2547+273.15))</f>
        <v>1.2060497570954571</v>
      </c>
      <c r="G2547" s="77">
        <f t="shared" si="237"/>
        <v>3.7469944377912383</v>
      </c>
      <c r="H2547" s="115">
        <f t="shared" si="238"/>
        <v>0.58823529411764708</v>
      </c>
      <c r="I2547" s="80">
        <f>IF((A2547-Overview!$F$43)/365=ROUND((A2547-Overview!$F$43)/365,0),I2546*0.05,I2546+U2546)</f>
        <v>29161.930908650691</v>
      </c>
      <c r="J2547" s="70">
        <f>IF(D2547&lt;Overview!$F$16,1,'='!G2547/Overview!$F$26)</f>
        <v>162.20755141953413</v>
      </c>
      <c r="K2547" s="71">
        <f>IF(D2547&lt;Overview!$F$17,'='!G2547/Overview!$F$26,Overview!$F$33)</f>
        <v>9.1428571428571423</v>
      </c>
      <c r="L2547" s="72">
        <f t="shared" si="239"/>
        <v>9.1428571428571423</v>
      </c>
      <c r="M2547" s="81">
        <f>MIN(1,Overview!$F$44*F2547*(G2547-Overview!$F$25)^2+0.2)</f>
        <v>1</v>
      </c>
      <c r="N2547" s="48">
        <f>L2547*F2547*Overview!$F$8</f>
        <v>0.12482270400293095</v>
      </c>
      <c r="O2547" s="48">
        <f>F2547*Overview!$F$6</f>
        <v>2.3686817229354781E-3</v>
      </c>
      <c r="P2547" s="122">
        <f>N2547*(H2547/G2547-(1+Overview!$F$35/'='!G2547)/(Overview!$F$37*Overview!$F$33))/('='!H2547+Overview!$F$36)</f>
        <v>5.3643491059126468E-5</v>
      </c>
      <c r="Q2547" s="128">
        <f>(N2547/G2547-P2547)*H2547*Overview!$F$29*'='!G2547^3</f>
        <v>931.77067535320646</v>
      </c>
      <c r="R2547" s="57">
        <f t="shared" si="234"/>
        <v>0</v>
      </c>
      <c r="S2547" s="58">
        <f t="shared" si="235"/>
        <v>6.7000620874083634E-5</v>
      </c>
      <c r="T2547" s="58">
        <f>IF(D2547&lt;Overview!$F$18,(1-Overview!$F$9)*'='!Q2547-'='!D2547*'='!O2547,0)</f>
        <v>0</v>
      </c>
      <c r="U2547" s="54">
        <f>IF(D2547&gt;=Overview!$F$18,(1-Overview!$F$9)*'='!Q2547-Overview!$F$18*'='!O2547,0)</f>
        <v>78.967368006961365</v>
      </c>
      <c r="V2547" s="2"/>
      <c r="W2547" s="112">
        <f>G2547/Overview!$F$19</f>
        <v>5.5322522335615503</v>
      </c>
      <c r="X2547" s="60">
        <f>G2547^3*(1+H2547*Overview!$F$38)</f>
        <v>66.134356136326531</v>
      </c>
      <c r="Y2547" s="61">
        <f>G2547^3*Overview!$F$42*(1+Overview!$F$38*H2547)+I2547*Overview!$F$39/Overview!$F$40</f>
        <v>7.2193105044816619</v>
      </c>
    </row>
    <row r="2548" spans="1:25">
      <c r="A2548" s="34">
        <v>2545</v>
      </c>
      <c r="B2548">
        <v>1</v>
      </c>
      <c r="C2548">
        <v>24</v>
      </c>
      <c r="D2548" s="149">
        <f t="shared" si="236"/>
        <v>178.09744310451387</v>
      </c>
      <c r="E2548" s="125">
        <f>B2548/(B2548+Overview!$F$22)</f>
        <v>0.58823529411764708</v>
      </c>
      <c r="F2548" s="118">
        <f>EXP(Overview!$F$21/Overview!$F$5-Overview!$F$21/('='!C2548+273.15))</f>
        <v>1.2060497570954571</v>
      </c>
      <c r="G2548" s="77">
        <f t="shared" si="237"/>
        <v>3.7470614384121124</v>
      </c>
      <c r="H2548" s="115">
        <f t="shared" si="238"/>
        <v>0.58823529411764708</v>
      </c>
      <c r="I2548" s="80">
        <f>IF((A2548-Overview!$F$43)/365=ROUND((A2548-Overview!$F$43)/365,0),I2547*0.05,I2547+U2547)</f>
        <v>29240.898276657652</v>
      </c>
      <c r="J2548" s="70">
        <f>IF(D2548&lt;Overview!$F$16,1,'='!G2548/Overview!$F$26)</f>
        <v>162.21045187931222</v>
      </c>
      <c r="K2548" s="71">
        <f>IF(D2548&lt;Overview!$F$17,'='!G2548/Overview!$F$26,Overview!$F$33)</f>
        <v>9.1428571428571423</v>
      </c>
      <c r="L2548" s="72">
        <f t="shared" si="239"/>
        <v>9.1428571428571423</v>
      </c>
      <c r="M2548" s="81">
        <f>MIN(1,Overview!$F$44*F2548*(G2548-Overview!$F$25)^2+0.2)</f>
        <v>1</v>
      </c>
      <c r="N2548" s="48">
        <f>L2548*F2548*Overview!$F$8</f>
        <v>0.12482270400293095</v>
      </c>
      <c r="O2548" s="48">
        <f>F2548*Overview!$F$6</f>
        <v>2.3686817229354781E-3</v>
      </c>
      <c r="P2548" s="122">
        <f>N2548*(H2548/G2548-(1+Overview!$F$35/'='!G2548)/(Overview!$F$37*Overview!$F$33))/('='!H2548+Overview!$F$36)</f>
        <v>5.3541174015458592E-5</v>
      </c>
      <c r="Q2548" s="128">
        <f>(N2548/G2548-P2548)*H2548*Overview!$F$29*'='!G2548^3</f>
        <v>931.80683768250481</v>
      </c>
      <c r="R2548" s="57">
        <f t="shared" si="234"/>
        <v>0</v>
      </c>
      <c r="S2548" s="58">
        <f t="shared" si="235"/>
        <v>6.6874022840212493E-5</v>
      </c>
      <c r="T2548" s="58">
        <f>IF(D2548&lt;Overview!$F$18,(1-Overview!$F$9)*'='!Q2548-'='!D2548*'='!O2548,0)</f>
        <v>0</v>
      </c>
      <c r="U2548" s="54">
        <f>IF(D2548&gt;=Overview!$F$18,(1-Overview!$F$9)*'='!Q2548-Overview!$F$18*'='!O2548,0)</f>
        <v>78.970449037417595</v>
      </c>
      <c r="V2548" s="2"/>
      <c r="W2548" s="112">
        <f>G2548/Overview!$F$19</f>
        <v>5.5323511566692929</v>
      </c>
      <c r="X2548" s="60">
        <f>G2548^3*(1+H2548*Overview!$F$38)</f>
        <v>66.137903877505607</v>
      </c>
      <c r="Y2548" s="61">
        <f>G2548^3*Overview!$F$42*(1+Overview!$F$38*H2548)+I2548*Overview!$F$39/Overview!$F$40</f>
        <v>7.2230612922702644</v>
      </c>
    </row>
    <row r="2549" spans="1:25">
      <c r="A2549" s="34">
        <v>2546</v>
      </c>
      <c r="B2549">
        <v>1</v>
      </c>
      <c r="C2549">
        <v>24</v>
      </c>
      <c r="D2549" s="149">
        <f t="shared" si="236"/>
        <v>178.09744310451387</v>
      </c>
      <c r="E2549" s="125">
        <f>B2549/(B2549+Overview!$F$22)</f>
        <v>0.58823529411764708</v>
      </c>
      <c r="F2549" s="118">
        <f>EXP(Overview!$F$21/Overview!$F$5-Overview!$F$21/('='!C2549+273.15))</f>
        <v>1.2060497570954571</v>
      </c>
      <c r="G2549" s="77">
        <f t="shared" si="237"/>
        <v>3.7471283124349526</v>
      </c>
      <c r="H2549" s="115">
        <f t="shared" si="238"/>
        <v>0.58823529411764708</v>
      </c>
      <c r="I2549" s="80">
        <f>IF((A2549-Overview!$F$43)/365=ROUND((A2549-Overview!$F$43)/365,0),I2548*0.05,I2548+U2548)</f>
        <v>29319.868725695069</v>
      </c>
      <c r="J2549" s="70">
        <f>IF(D2549&lt;Overview!$F$16,1,'='!G2549/Overview!$F$26)</f>
        <v>162.21334685865597</v>
      </c>
      <c r="K2549" s="71">
        <f>IF(D2549&lt;Overview!$F$17,'='!G2549/Overview!$F$26,Overview!$F$33)</f>
        <v>9.1428571428571423</v>
      </c>
      <c r="L2549" s="72">
        <f t="shared" si="239"/>
        <v>9.1428571428571423</v>
      </c>
      <c r="M2549" s="81">
        <f>MIN(1,Overview!$F$44*F2549*(G2549-Overview!$F$25)^2+0.2)</f>
        <v>1</v>
      </c>
      <c r="N2549" s="48">
        <f>L2549*F2549*Overview!$F$8</f>
        <v>0.12482270400293095</v>
      </c>
      <c r="O2549" s="48">
        <f>F2549*Overview!$F$6</f>
        <v>2.3686817229354781E-3</v>
      </c>
      <c r="P2549" s="122">
        <f>N2549*(H2549/G2549-(1+Overview!$F$35/'='!G2549)/(Overview!$F$37*Overview!$F$33))/('='!H2549+Overview!$F$36)</f>
        <v>5.3439053948995513E-5</v>
      </c>
      <c r="Q2549" s="128">
        <f>(N2549/G2549-P2549)*H2549*Overview!$F$29*'='!G2549^3</f>
        <v>931.84293247957521</v>
      </c>
      <c r="R2549" s="57">
        <f t="shared" si="234"/>
        <v>0</v>
      </c>
      <c r="S2549" s="58">
        <f t="shared" si="235"/>
        <v>6.6747664014006651E-5</v>
      </c>
      <c r="T2549" s="58">
        <f>IF(D2549&lt;Overview!$F$18,(1-Overview!$F$9)*'='!Q2549-'='!D2549*'='!O2549,0)</f>
        <v>0</v>
      </c>
      <c r="U2549" s="54">
        <f>IF(D2549&gt;=Overview!$F$18,(1-Overview!$F$9)*'='!Q2549-Overview!$F$18*'='!O2549,0)</f>
        <v>78.973524314127985</v>
      </c>
      <c r="V2549" s="2"/>
      <c r="W2549" s="112">
        <f>G2549/Overview!$F$19</f>
        <v>5.5324498928612913</v>
      </c>
      <c r="X2549" s="60">
        <f>G2549^3*(1+H2549*Overview!$F$38)</f>
        <v>66.141445041724751</v>
      </c>
      <c r="Y2549" s="61">
        <f>G2549^3*Overview!$F$42*(1+Overview!$F$38*H2549)+I2549*Overview!$F$39/Overview!$F$40</f>
        <v>7.2268116220172498</v>
      </c>
    </row>
    <row r="2550" spans="1:25">
      <c r="A2550" s="34">
        <v>2547</v>
      </c>
      <c r="B2550">
        <v>1</v>
      </c>
      <c r="C2550">
        <v>24</v>
      </c>
      <c r="D2550" s="149">
        <f t="shared" si="236"/>
        <v>178.09744310451387</v>
      </c>
      <c r="E2550" s="125">
        <f>B2550/(B2550+Overview!$F$22)</f>
        <v>0.58823529411764708</v>
      </c>
      <c r="F2550" s="118">
        <f>EXP(Overview!$F$21/Overview!$F$5-Overview!$F$21/('='!C2550+273.15))</f>
        <v>1.2060497570954571</v>
      </c>
      <c r="G2550" s="77">
        <f t="shared" si="237"/>
        <v>3.7471950600989667</v>
      </c>
      <c r="H2550" s="115">
        <f t="shared" si="238"/>
        <v>0.58823529411764708</v>
      </c>
      <c r="I2550" s="80">
        <f>IF((A2550-Overview!$F$43)/365=ROUND((A2550-Overview!$F$43)/365,0),I2549*0.05,I2549+U2549)</f>
        <v>29398.842250009198</v>
      </c>
      <c r="J2550" s="70">
        <f>IF(D2550&lt;Overview!$F$16,1,'='!G2550/Overview!$F$26)</f>
        <v>162.21623636792066</v>
      </c>
      <c r="K2550" s="71">
        <f>IF(D2550&lt;Overview!$F$17,'='!G2550/Overview!$F$26,Overview!$F$33)</f>
        <v>9.1428571428571423</v>
      </c>
      <c r="L2550" s="72">
        <f t="shared" si="239"/>
        <v>9.1428571428571423</v>
      </c>
      <c r="M2550" s="81">
        <f>MIN(1,Overview!$F$44*F2550*(G2550-Overview!$F$25)^2+0.2)</f>
        <v>1</v>
      </c>
      <c r="N2550" s="48">
        <f>L2550*F2550*Overview!$F$8</f>
        <v>0.12482270400293095</v>
      </c>
      <c r="O2550" s="48">
        <f>F2550*Overview!$F$6</f>
        <v>2.3686817229354781E-3</v>
      </c>
      <c r="P2550" s="122">
        <f>N2550*(H2550/G2550-(1+Overview!$F$35/'='!G2550)/(Overview!$F$37*Overview!$F$33))/('='!H2550+Overview!$F$36)</f>
        <v>5.3337130473579824E-5</v>
      </c>
      <c r="Q2550" s="128">
        <f>(N2550/G2550-P2550)*H2550*Overview!$F$29*'='!G2550^3</f>
        <v>931.8789598690181</v>
      </c>
      <c r="R2550" s="57">
        <f t="shared" si="234"/>
        <v>0</v>
      </c>
      <c r="S2550" s="58">
        <f t="shared" si="235"/>
        <v>6.6621543943484125E-5</v>
      </c>
      <c r="T2550" s="58">
        <f>IF(D2550&lt;Overview!$F$18,(1-Overview!$F$9)*'='!Q2550-'='!D2550*'='!O2550,0)</f>
        <v>0</v>
      </c>
      <c r="U2550" s="54">
        <f>IF(D2550&gt;=Overview!$F$18,(1-Overview!$F$9)*'='!Q2550-Overview!$F$18*'='!O2550,0)</f>
        <v>78.976593847708529</v>
      </c>
      <c r="V2550" s="2"/>
      <c r="W2550" s="112">
        <f>G2550/Overview!$F$19</f>
        <v>5.5325484424907234</v>
      </c>
      <c r="X2550" s="60">
        <f>G2550^3*(1+H2550*Overview!$F$38)</f>
        <v>66.14497964093573</v>
      </c>
      <c r="Y2550" s="61">
        <f>G2550^3*Overview!$F$42*(1+Overview!$F$38*H2550)+I2550*Overview!$F$39/Overview!$F$40</f>
        <v>7.2305614945482519</v>
      </c>
    </row>
    <row r="2551" spans="1:25">
      <c r="A2551" s="34">
        <v>2548</v>
      </c>
      <c r="B2551">
        <v>1</v>
      </c>
      <c r="C2551">
        <v>24</v>
      </c>
      <c r="D2551" s="149">
        <f t="shared" si="236"/>
        <v>178.09744310451387</v>
      </c>
      <c r="E2551" s="125">
        <f>B2551/(B2551+Overview!$F$22)</f>
        <v>0.58823529411764708</v>
      </c>
      <c r="F2551" s="118">
        <f>EXP(Overview!$F$21/Overview!$F$5-Overview!$F$21/('='!C2551+273.15))</f>
        <v>1.2060497570954571</v>
      </c>
      <c r="G2551" s="77">
        <f t="shared" si="237"/>
        <v>3.7472616816429101</v>
      </c>
      <c r="H2551" s="115">
        <f t="shared" si="238"/>
        <v>0.58823529411764708</v>
      </c>
      <c r="I2551" s="80">
        <f>IF((A2551-Overview!$F$43)/365=ROUND((A2551-Overview!$F$43)/365,0),I2550*0.05,I2550+U2550)</f>
        <v>29477.818843856909</v>
      </c>
      <c r="J2551" s="70">
        <f>IF(D2551&lt;Overview!$F$16,1,'='!G2551/Overview!$F$26)</f>
        <v>162.21912041744201</v>
      </c>
      <c r="K2551" s="71">
        <f>IF(D2551&lt;Overview!$F$17,'='!G2551/Overview!$F$26,Overview!$F$33)</f>
        <v>9.1428571428571423</v>
      </c>
      <c r="L2551" s="72">
        <f t="shared" si="239"/>
        <v>9.1428571428571423</v>
      </c>
      <c r="M2551" s="81">
        <f>MIN(1,Overview!$F$44*F2551*(G2551-Overview!$F$25)^2+0.2)</f>
        <v>1</v>
      </c>
      <c r="N2551" s="48">
        <f>L2551*F2551*Overview!$F$8</f>
        <v>0.12482270400293095</v>
      </c>
      <c r="O2551" s="48">
        <f>F2551*Overview!$F$6</f>
        <v>2.3686817229354781E-3</v>
      </c>
      <c r="P2551" s="122">
        <f>N2551*(H2551/G2551-(1+Overview!$F$35/'='!G2551)/(Overview!$F$37*Overview!$F$33))/('='!H2551+Overview!$F$36)</f>
        <v>5.3235403203835189E-5</v>
      </c>
      <c r="Q2551" s="128">
        <f>(N2551/G2551-P2551)*H2551*Overview!$F$29*'='!G2551^3</f>
        <v>931.91491997520882</v>
      </c>
      <c r="R2551" s="57">
        <f t="shared" si="234"/>
        <v>0</v>
      </c>
      <c r="S2551" s="58">
        <f t="shared" si="235"/>
        <v>6.6495662177513945E-5</v>
      </c>
      <c r="T2551" s="58">
        <f>IF(D2551&lt;Overview!$F$18,(1-Overview!$F$9)*'='!Q2551-'='!D2551*'='!O2551,0)</f>
        <v>0</v>
      </c>
      <c r="U2551" s="54">
        <f>IF(D2551&gt;=Overview!$F$18,(1-Overview!$F$9)*'='!Q2551-Overview!$F$18*'='!O2551,0)</f>
        <v>78.979657648755975</v>
      </c>
      <c r="V2551" s="2"/>
      <c r="W2551" s="112">
        <f>G2551/Overview!$F$19</f>
        <v>5.5326468059100993</v>
      </c>
      <c r="X2551" s="60">
        <f>G2551^3*(1+H2551*Overview!$F$38)</f>
        <v>66.148507687069554</v>
      </c>
      <c r="Y2551" s="61">
        <f>G2551^3*Overview!$F$42*(1+Overview!$F$38*H2551)+I2551*Overview!$F$39/Overview!$F$40</f>
        <v>7.2343109106874959</v>
      </c>
    </row>
    <row r="2552" spans="1:25">
      <c r="A2552" s="34">
        <v>2549</v>
      </c>
      <c r="B2552">
        <v>1</v>
      </c>
      <c r="C2552">
        <v>24</v>
      </c>
      <c r="D2552" s="149">
        <f t="shared" si="236"/>
        <v>178.09744310451387</v>
      </c>
      <c r="E2552" s="125">
        <f>B2552/(B2552+Overview!$F$22)</f>
        <v>0.58823529411764708</v>
      </c>
      <c r="F2552" s="118">
        <f>EXP(Overview!$F$21/Overview!$F$5-Overview!$F$21/('='!C2552+273.15))</f>
        <v>1.2060497570954571</v>
      </c>
      <c r="G2552" s="77">
        <f t="shared" si="237"/>
        <v>3.7473281773050875</v>
      </c>
      <c r="H2552" s="115">
        <f t="shared" si="238"/>
        <v>0.58823529411764708</v>
      </c>
      <c r="I2552" s="80">
        <f>IF((A2552-Overview!$F$43)/365=ROUND((A2552-Overview!$F$43)/365,0),I2551*0.05,I2551+U2551)</f>
        <v>29556.798501505666</v>
      </c>
      <c r="J2552" s="70">
        <f>IF(D2552&lt;Overview!$F$16,1,'='!G2552/Overview!$F$26)</f>
        <v>162.22199901753626</v>
      </c>
      <c r="K2552" s="71">
        <f>IF(D2552&lt;Overview!$F$17,'='!G2552/Overview!$F$26,Overview!$F$33)</f>
        <v>9.1428571428571423</v>
      </c>
      <c r="L2552" s="72">
        <f t="shared" si="239"/>
        <v>9.1428571428571423</v>
      </c>
      <c r="M2552" s="81">
        <f>MIN(1,Overview!$F$44*F2552*(G2552-Overview!$F$25)^2+0.2)</f>
        <v>1</v>
      </c>
      <c r="N2552" s="48">
        <f>L2552*F2552*Overview!$F$8</f>
        <v>0.12482270400293095</v>
      </c>
      <c r="O2552" s="48">
        <f>F2552*Overview!$F$6</f>
        <v>2.3686817229354781E-3</v>
      </c>
      <c r="P2552" s="122">
        <f>N2552*(H2552/G2552-(1+Overview!$F$35/'='!G2552)/(Overview!$F$37*Overview!$F$33))/('='!H2552+Overview!$F$36)</f>
        <v>5.3133871755167247E-5</v>
      </c>
      <c r="Q2552" s="128">
        <f>(N2552/G2552-P2552)*H2552*Overview!$F$29*'='!G2552^3</f>
        <v>931.95081292230009</v>
      </c>
      <c r="R2552" s="57">
        <f t="shared" si="234"/>
        <v>0</v>
      </c>
      <c r="S2552" s="58">
        <f t="shared" si="235"/>
        <v>6.6370018265817722E-5</v>
      </c>
      <c r="T2552" s="58">
        <f>IF(D2552&lt;Overview!$F$18,(1-Overview!$F$9)*'='!Q2552-'='!D2552*'='!O2552,0)</f>
        <v>0</v>
      </c>
      <c r="U2552" s="54">
        <f>IF(D2552&gt;=Overview!$F$18,(1-Overview!$F$9)*'='!Q2552-Overview!$F$18*'='!O2552,0)</f>
        <v>78.982715727848145</v>
      </c>
      <c r="V2552" s="2"/>
      <c r="W2552" s="112">
        <f>G2552/Overview!$F$19</f>
        <v>5.5327449834712645</v>
      </c>
      <c r="X2552" s="60">
        <f>G2552^3*(1+H2552*Overview!$F$38)</f>
        <v>66.152029192036437</v>
      </c>
      <c r="Y2552" s="61">
        <f>G2552^3*Overview!$F$42*(1+Overview!$F$38*H2552)+I2552*Overview!$F$39/Overview!$F$40</f>
        <v>7.2380598712577973</v>
      </c>
    </row>
    <row r="2553" spans="1:25">
      <c r="A2553" s="34">
        <v>2550</v>
      </c>
      <c r="B2553">
        <v>1</v>
      </c>
      <c r="C2553">
        <v>24</v>
      </c>
      <c r="D2553" s="149">
        <f t="shared" si="236"/>
        <v>178.09744310451387</v>
      </c>
      <c r="E2553" s="125">
        <f>B2553/(B2553+Overview!$F$22)</f>
        <v>0.58823529411764708</v>
      </c>
      <c r="F2553" s="118">
        <f>EXP(Overview!$F$21/Overview!$F$5-Overview!$F$21/('='!C2553+273.15))</f>
        <v>1.2060497570954571</v>
      </c>
      <c r="G2553" s="77">
        <f t="shared" si="237"/>
        <v>3.7473945473233532</v>
      </c>
      <c r="H2553" s="115">
        <f t="shared" si="238"/>
        <v>0.58823529411764708</v>
      </c>
      <c r="I2553" s="80">
        <f>IF((A2553-Overview!$F$43)/365=ROUND((A2553-Overview!$F$43)/365,0),I2552*0.05,I2552+U2552)</f>
        <v>29635.781217233514</v>
      </c>
      <c r="J2553" s="70">
        <f>IF(D2553&lt;Overview!$F$16,1,'='!G2553/Overview!$F$26)</f>
        <v>162.22487217850014</v>
      </c>
      <c r="K2553" s="71">
        <f>IF(D2553&lt;Overview!$F$17,'='!G2553/Overview!$F$26,Overview!$F$33)</f>
        <v>9.1428571428571423</v>
      </c>
      <c r="L2553" s="72">
        <f t="shared" si="239"/>
        <v>9.1428571428571423</v>
      </c>
      <c r="M2553" s="81">
        <f>MIN(1,Overview!$F$44*F2553*(G2553-Overview!$F$25)^2+0.2)</f>
        <v>1</v>
      </c>
      <c r="N2553" s="48">
        <f>L2553*F2553*Overview!$F$8</f>
        <v>0.12482270400293095</v>
      </c>
      <c r="O2553" s="48">
        <f>F2553*Overview!$F$6</f>
        <v>2.3686817229354781E-3</v>
      </c>
      <c r="P2553" s="122">
        <f>N2553*(H2553/G2553-(1+Overview!$F$35/'='!G2553)/(Overview!$F$37*Overview!$F$33))/('='!H2553+Overview!$F$36)</f>
        <v>5.3032535743762677E-5</v>
      </c>
      <c r="Q2553" s="128">
        <f>(N2553/G2553-P2553)*H2553*Overview!$F$29*'='!G2553^3</f>
        <v>931.98663883422034</v>
      </c>
      <c r="R2553" s="57">
        <f t="shared" si="234"/>
        <v>0</v>
      </c>
      <c r="S2553" s="58">
        <f t="shared" si="235"/>
        <v>6.6244611758969028E-5</v>
      </c>
      <c r="T2553" s="58">
        <f>IF(D2553&lt;Overview!$F$18,(1-Overview!$F$9)*'='!Q2553-'='!D2553*'='!O2553,0)</f>
        <v>0</v>
      </c>
      <c r="U2553" s="54">
        <f>IF(D2553&gt;=Overview!$F$18,(1-Overview!$F$9)*'='!Q2553-Overview!$F$18*'='!O2553,0)</f>
        <v>78.985768095543747</v>
      </c>
      <c r="V2553" s="2"/>
      <c r="W2553" s="112">
        <f>G2553/Overview!$F$19</f>
        <v>5.5328429755253996</v>
      </c>
      <c r="X2553" s="60">
        <f>G2553^3*(1+H2553*Overview!$F$38)</f>
        <v>66.155544167725893</v>
      </c>
      <c r="Y2553" s="61">
        <f>G2553^3*Overview!$F$42*(1+Overview!$F$38*H2553)+I2553*Overview!$F$39/Overview!$F$40</f>
        <v>7.2418083770805675</v>
      </c>
    </row>
    <row r="2554" spans="1:25">
      <c r="A2554" s="34">
        <v>2551</v>
      </c>
      <c r="B2554">
        <v>1</v>
      </c>
      <c r="C2554">
        <v>24</v>
      </c>
      <c r="D2554" s="149">
        <f t="shared" si="236"/>
        <v>178.09744310451387</v>
      </c>
      <c r="E2554" s="125">
        <f>B2554/(B2554+Overview!$F$22)</f>
        <v>0.58823529411764708</v>
      </c>
      <c r="F2554" s="118">
        <f>EXP(Overview!$F$21/Overview!$F$5-Overview!$F$21/('='!C2554+273.15))</f>
        <v>1.2060497570954571</v>
      </c>
      <c r="G2554" s="77">
        <f t="shared" si="237"/>
        <v>3.7474607919351119</v>
      </c>
      <c r="H2554" s="115">
        <f t="shared" si="238"/>
        <v>0.58823529411764708</v>
      </c>
      <c r="I2554" s="80">
        <f>IF((A2554-Overview!$F$43)/365=ROUND((A2554-Overview!$F$43)/365,0),I2553*0.05,I2553+U2553)</f>
        <v>29714.766985329057</v>
      </c>
      <c r="J2554" s="70">
        <f>IF(D2554&lt;Overview!$F$16,1,'='!G2554/Overview!$F$26)</f>
        <v>162.22773991061092</v>
      </c>
      <c r="K2554" s="71">
        <f>IF(D2554&lt;Overview!$F$17,'='!G2554/Overview!$F$26,Overview!$F$33)</f>
        <v>9.1428571428571423</v>
      </c>
      <c r="L2554" s="72">
        <f t="shared" si="239"/>
        <v>9.1428571428571423</v>
      </c>
      <c r="M2554" s="81">
        <f>MIN(1,Overview!$F$44*F2554*(G2554-Overview!$F$25)^2+0.2)</f>
        <v>1</v>
      </c>
      <c r="N2554" s="48">
        <f>L2554*F2554*Overview!$F$8</f>
        <v>0.12482270400293095</v>
      </c>
      <c r="O2554" s="48">
        <f>F2554*Overview!$F$6</f>
        <v>2.3686817229354781E-3</v>
      </c>
      <c r="P2554" s="122">
        <f>N2554*(H2554/G2554-(1+Overview!$F$35/'='!G2554)/(Overview!$F$37*Overview!$F$33))/('='!H2554+Overview!$F$36)</f>
        <v>5.2931394786587168E-5</v>
      </c>
      <c r="Q2554" s="128">
        <f>(N2554/G2554-P2554)*H2554*Overview!$F$29*'='!G2554^3</f>
        <v>932.02239783467587</v>
      </c>
      <c r="R2554" s="57">
        <f t="shared" si="234"/>
        <v>0</v>
      </c>
      <c r="S2554" s="58">
        <f t="shared" si="235"/>
        <v>6.6119442208391332E-5</v>
      </c>
      <c r="T2554" s="58">
        <f>IF(D2554&lt;Overview!$F$18,(1-Overview!$F$9)*'='!Q2554-'='!D2554*'='!O2554,0)</f>
        <v>0</v>
      </c>
      <c r="U2554" s="54">
        <f>IF(D2554&gt;=Overview!$F$18,(1-Overview!$F$9)*'='!Q2554-Overview!$F$18*'='!O2554,0)</f>
        <v>78.98881476238256</v>
      </c>
      <c r="V2554" s="2"/>
      <c r="W2554" s="112">
        <f>G2554/Overview!$F$19</f>
        <v>5.5329407824230206</v>
      </c>
      <c r="X2554" s="60">
        <f>G2554^3*(1+H2554*Overview!$F$38)</f>
        <v>66.159052626006684</v>
      </c>
      <c r="Y2554" s="61">
        <f>G2554^3*Overview!$F$42*(1+Overview!$F$38*H2554)+I2554*Overview!$F$39/Overview!$F$40</f>
        <v>7.2455564289758083</v>
      </c>
    </row>
    <row r="2555" spans="1:25">
      <c r="A2555" s="34">
        <v>2552</v>
      </c>
      <c r="B2555">
        <v>1</v>
      </c>
      <c r="C2555">
        <v>24</v>
      </c>
      <c r="D2555" s="149">
        <f t="shared" si="236"/>
        <v>178.09744310451387</v>
      </c>
      <c r="E2555" s="125">
        <f>B2555/(B2555+Overview!$F$22)</f>
        <v>0.58823529411764708</v>
      </c>
      <c r="F2555" s="118">
        <f>EXP(Overview!$F$21/Overview!$F$5-Overview!$F$21/('='!C2555+273.15))</f>
        <v>1.2060497570954571</v>
      </c>
      <c r="G2555" s="77">
        <f t="shared" si="237"/>
        <v>3.7475269113773204</v>
      </c>
      <c r="H2555" s="115">
        <f t="shared" si="238"/>
        <v>0.58823529411764708</v>
      </c>
      <c r="I2555" s="80">
        <f>IF((A2555-Overview!$F$43)/365=ROUND((A2555-Overview!$F$43)/365,0),I2554*0.05,I2554+U2554)</f>
        <v>29793.75580009144</v>
      </c>
      <c r="J2555" s="70">
        <f>IF(D2555&lt;Overview!$F$16,1,'='!G2555/Overview!$F$26)</f>
        <v>162.23060222412644</v>
      </c>
      <c r="K2555" s="71">
        <f>IF(D2555&lt;Overview!$F$17,'='!G2555/Overview!$F$26,Overview!$F$33)</f>
        <v>9.1428571428571423</v>
      </c>
      <c r="L2555" s="72">
        <f t="shared" si="239"/>
        <v>9.1428571428571423</v>
      </c>
      <c r="M2555" s="81">
        <f>MIN(1,Overview!$F$44*F2555*(G2555-Overview!$F$25)^2+0.2)</f>
        <v>1</v>
      </c>
      <c r="N2555" s="48">
        <f>L2555*F2555*Overview!$F$8</f>
        <v>0.12482270400293095</v>
      </c>
      <c r="O2555" s="48">
        <f>F2555*Overview!$F$6</f>
        <v>2.3686817229354781E-3</v>
      </c>
      <c r="P2555" s="122">
        <f>N2555*(H2555/G2555-(1+Overview!$F$35/'='!G2555)/(Overview!$F$37*Overview!$F$33))/('='!H2555+Overview!$F$36)</f>
        <v>5.2830448501380302E-5</v>
      </c>
      <c r="Q2555" s="128">
        <f>(N2555/G2555-P2555)*H2555*Overview!$F$29*'='!G2555^3</f>
        <v>932.0580900471499</v>
      </c>
      <c r="R2555" s="57">
        <f t="shared" si="234"/>
        <v>0</v>
      </c>
      <c r="S2555" s="58">
        <f t="shared" si="235"/>
        <v>6.5994509166352098E-5</v>
      </c>
      <c r="T2555" s="58">
        <f>IF(D2555&lt;Overview!$F$18,(1-Overview!$F$9)*'='!Q2555-'='!D2555*'='!O2555,0)</f>
        <v>0</v>
      </c>
      <c r="U2555" s="54">
        <f>IF(D2555&gt;=Overview!$F$18,(1-Overview!$F$9)*'='!Q2555-Overview!$F$18*'='!O2555,0)</f>
        <v>78.991855738885349</v>
      </c>
      <c r="V2555" s="2"/>
      <c r="W2555" s="112">
        <f>G2555/Overview!$F$19</f>
        <v>5.5330384045139827</v>
      </c>
      <c r="X2555" s="60">
        <f>G2555^3*(1+H2555*Overview!$F$38)</f>
        <v>66.162554578726954</v>
      </c>
      <c r="Y2555" s="61">
        <f>G2555^3*Overview!$F$42*(1+Overview!$F$38*H2555)+I2555*Overview!$F$39/Overview!$F$40</f>
        <v>7.2493040277621263</v>
      </c>
    </row>
    <row r="2556" spans="1:25">
      <c r="A2556" s="34">
        <v>2553</v>
      </c>
      <c r="B2556">
        <v>1</v>
      </c>
      <c r="C2556">
        <v>24</v>
      </c>
      <c r="D2556" s="149">
        <f t="shared" si="236"/>
        <v>178.09744310451387</v>
      </c>
      <c r="E2556" s="125">
        <f>B2556/(B2556+Overview!$F$22)</f>
        <v>0.58823529411764708</v>
      </c>
      <c r="F2556" s="118">
        <f>EXP(Overview!$F$21/Overview!$F$5-Overview!$F$21/('='!C2556+273.15))</f>
        <v>1.2060497570954571</v>
      </c>
      <c r="G2556" s="77">
        <f t="shared" si="237"/>
        <v>3.7475929058864867</v>
      </c>
      <c r="H2556" s="115">
        <f t="shared" si="238"/>
        <v>0.58823529411764708</v>
      </c>
      <c r="I2556" s="80">
        <f>IF((A2556-Overview!$F$43)/365=ROUND((A2556-Overview!$F$43)/365,0),I2555*0.05,I2555+U2555)</f>
        <v>29872.747655830324</v>
      </c>
      <c r="J2556" s="70">
        <f>IF(D2556&lt;Overview!$F$16,1,'='!G2556/Overview!$F$26)</f>
        <v>162.23345912928514</v>
      </c>
      <c r="K2556" s="71">
        <f>IF(D2556&lt;Overview!$F$17,'='!G2556/Overview!$F$26,Overview!$F$33)</f>
        <v>9.1428571428571423</v>
      </c>
      <c r="L2556" s="72">
        <f t="shared" si="239"/>
        <v>9.1428571428571423</v>
      </c>
      <c r="M2556" s="81">
        <f>MIN(1,Overview!$F$44*F2556*(G2556-Overview!$F$25)^2+0.2)</f>
        <v>1</v>
      </c>
      <c r="N2556" s="48">
        <f>L2556*F2556*Overview!$F$8</f>
        <v>0.12482270400293095</v>
      </c>
      <c r="O2556" s="48">
        <f>F2556*Overview!$F$6</f>
        <v>2.3686817229354781E-3</v>
      </c>
      <c r="P2556" s="122">
        <f>N2556*(H2556/G2556-(1+Overview!$F$35/'='!G2556)/(Overview!$F$37*Overview!$F$33))/('='!H2556+Overview!$F$36)</f>
        <v>5.2729696506660692E-5</v>
      </c>
      <c r="Q2556" s="128">
        <f>(N2556/G2556-P2556)*H2556*Overview!$F$29*'='!G2556^3</f>
        <v>932.09371559490273</v>
      </c>
      <c r="R2556" s="57">
        <f t="shared" si="234"/>
        <v>0</v>
      </c>
      <c r="S2556" s="58">
        <f t="shared" si="235"/>
        <v>6.5869812185969699E-5</v>
      </c>
      <c r="T2556" s="58">
        <f>IF(D2556&lt;Overview!$F$18,(1-Overview!$F$9)*'='!Q2556-'='!D2556*'='!O2556,0)</f>
        <v>0</v>
      </c>
      <c r="U2556" s="54">
        <f>IF(D2556&gt;=Overview!$F$18,(1-Overview!$F$9)*'='!Q2556-Overview!$F$18*'='!O2556,0)</f>
        <v>78.994891035553891</v>
      </c>
      <c r="V2556" s="2"/>
      <c r="W2556" s="112">
        <f>G2556/Overview!$F$19</f>
        <v>5.5331358421474777</v>
      </c>
      <c r="X2556" s="60">
        <f>G2556^3*(1+H2556*Overview!$F$38)</f>
        <v>66.166050037714186</v>
      </c>
      <c r="Y2556" s="61">
        <f>G2556^3*Overview!$F$42*(1+Overview!$F$38*H2556)+I2556*Overview!$F$39/Overview!$F$40</f>
        <v>7.2530511742567203</v>
      </c>
    </row>
    <row r="2557" spans="1:25">
      <c r="A2557" s="34">
        <v>2554</v>
      </c>
      <c r="B2557">
        <v>1</v>
      </c>
      <c r="C2557">
        <v>24</v>
      </c>
      <c r="D2557" s="149">
        <f t="shared" si="236"/>
        <v>178.09744310451387</v>
      </c>
      <c r="E2557" s="125">
        <f>B2557/(B2557+Overview!$F$22)</f>
        <v>0.58823529411764708</v>
      </c>
      <c r="F2557" s="118">
        <f>EXP(Overview!$F$21/Overview!$F$5-Overview!$F$21/('='!C2557+273.15))</f>
        <v>1.2060497570954571</v>
      </c>
      <c r="G2557" s="77">
        <f t="shared" si="237"/>
        <v>3.7476587756986728</v>
      </c>
      <c r="H2557" s="115">
        <f t="shared" si="238"/>
        <v>0.58823529411764708</v>
      </c>
      <c r="I2557" s="80">
        <f>IF((A2557-Overview!$F$43)/365=ROUND((A2557-Overview!$F$43)/365,0),I2556*0.05,I2556+U2556)</f>
        <v>29951.742546865877</v>
      </c>
      <c r="J2557" s="70">
        <f>IF(D2557&lt;Overview!$F$16,1,'='!G2557/Overview!$F$26)</f>
        <v>162.2363106363062</v>
      </c>
      <c r="K2557" s="71">
        <f>IF(D2557&lt;Overview!$F$17,'='!G2557/Overview!$F$26,Overview!$F$33)</f>
        <v>9.1428571428571423</v>
      </c>
      <c r="L2557" s="72">
        <f t="shared" si="239"/>
        <v>9.1428571428571423</v>
      </c>
      <c r="M2557" s="81">
        <f>MIN(1,Overview!$F$44*F2557*(G2557-Overview!$F$25)^2+0.2)</f>
        <v>1</v>
      </c>
      <c r="N2557" s="48">
        <f>L2557*F2557*Overview!$F$8</f>
        <v>0.12482270400293095</v>
      </c>
      <c r="O2557" s="48">
        <f>F2557*Overview!$F$6</f>
        <v>2.3686817229354781E-3</v>
      </c>
      <c r="P2557" s="122">
        <f>N2557*(H2557/G2557-(1+Overview!$F$35/'='!G2557)/(Overview!$F$37*Overview!$F$33))/('='!H2557+Overview!$F$36)</f>
        <v>5.2629138421715801E-5</v>
      </c>
      <c r="Q2557" s="128">
        <f>(N2557/G2557-P2557)*H2557*Overview!$F$29*'='!G2557^3</f>
        <v>932.12927460097433</v>
      </c>
      <c r="R2557" s="57">
        <f t="shared" si="234"/>
        <v>0</v>
      </c>
      <c r="S2557" s="58">
        <f t="shared" si="235"/>
        <v>6.5745350821201138E-5</v>
      </c>
      <c r="T2557" s="58">
        <f>IF(D2557&lt;Overview!$F$18,(1-Overview!$F$9)*'='!Q2557-'='!D2557*'='!O2557,0)</f>
        <v>0</v>
      </c>
      <c r="U2557" s="54">
        <f>IF(D2557&gt;=Overview!$F$18,(1-Overview!$F$9)*'='!Q2557-Overview!$F$18*'='!O2557,0)</f>
        <v>78.997920662871195</v>
      </c>
      <c r="V2557" s="2"/>
      <c r="W2557" s="112">
        <f>G2557/Overview!$F$19</f>
        <v>5.5332330956720401</v>
      </c>
      <c r="X2557" s="60">
        <f>G2557^3*(1+H2557*Overview!$F$38)</f>
        <v>66.169539014775239</v>
      </c>
      <c r="Y2557" s="61">
        <f>G2557^3*Overview!$F$42*(1+Overview!$F$38*H2557)+I2557*Overview!$F$39/Overview!$F$40</f>
        <v>7.2567978692753972</v>
      </c>
    </row>
    <row r="2558" spans="1:25">
      <c r="A2558" s="34">
        <v>2555</v>
      </c>
      <c r="B2558">
        <v>1</v>
      </c>
      <c r="C2558">
        <v>24</v>
      </c>
      <c r="D2558" s="149">
        <f t="shared" si="236"/>
        <v>178.09744310451387</v>
      </c>
      <c r="E2558" s="125">
        <f>B2558/(B2558+Overview!$F$22)</f>
        <v>0.58823529411764708</v>
      </c>
      <c r="F2558" s="118">
        <f>EXP(Overview!$F$21/Overview!$F$5-Overview!$F$21/('='!C2558+273.15))</f>
        <v>1.2060497570954571</v>
      </c>
      <c r="G2558" s="77">
        <f t="shared" si="237"/>
        <v>3.7477245210494941</v>
      </c>
      <c r="H2558" s="115">
        <f t="shared" si="238"/>
        <v>0.58823529411764708</v>
      </c>
      <c r="I2558" s="80">
        <f>IF((A2558-Overview!$F$43)/365=ROUND((A2558-Overview!$F$43)/365,0),I2557*0.05,I2557+U2557)</f>
        <v>1497.587127343294</v>
      </c>
      <c r="J2558" s="70">
        <f>IF(D2558&lt;Overview!$F$16,1,'='!G2558/Overview!$F$26)</f>
        <v>162.23915675538936</v>
      </c>
      <c r="K2558" s="71">
        <f>IF(D2558&lt;Overview!$F$17,'='!G2558/Overview!$F$26,Overview!$F$33)</f>
        <v>9.1428571428571423</v>
      </c>
      <c r="L2558" s="72">
        <f t="shared" si="239"/>
        <v>9.1428571428571423</v>
      </c>
      <c r="M2558" s="81">
        <f>MIN(1,Overview!$F$44*F2558*(G2558-Overview!$F$25)^2+0.2)</f>
        <v>1</v>
      </c>
      <c r="N2558" s="48">
        <f>L2558*F2558*Overview!$F$8</f>
        <v>0.12482270400293095</v>
      </c>
      <c r="O2558" s="48">
        <f>F2558*Overview!$F$6</f>
        <v>2.3686817229354781E-3</v>
      </c>
      <c r="P2558" s="122">
        <f>N2558*(H2558/G2558-(1+Overview!$F$35/'='!G2558)/(Overview!$F$37*Overview!$F$33))/('='!H2558+Overview!$F$36)</f>
        <v>5.2528773866610058E-5</v>
      </c>
      <c r="Q2558" s="128">
        <f>(N2558/G2558-P2558)*H2558*Overview!$F$29*'='!G2558^3</f>
        <v>932.16476718818205</v>
      </c>
      <c r="R2558" s="57">
        <f t="shared" si="234"/>
        <v>0</v>
      </c>
      <c r="S2558" s="58">
        <f t="shared" si="235"/>
        <v>6.5621124626852784E-5</v>
      </c>
      <c r="T2558" s="58">
        <f>IF(D2558&lt;Overview!$F$18,(1-Overview!$F$9)*'='!Q2558-'='!D2558*'='!O2558,0)</f>
        <v>0</v>
      </c>
      <c r="U2558" s="54">
        <f>IF(D2558&gt;=Overview!$F$18,(1-Overview!$F$9)*'='!Q2558-Overview!$F$18*'='!O2558,0)</f>
        <v>79.000944631301294</v>
      </c>
      <c r="V2558" s="2"/>
      <c r="W2558" s="112">
        <f>G2558/Overview!$F$19</f>
        <v>5.5333301654355438</v>
      </c>
      <c r="X2558" s="60">
        <f>G2558^3*(1+H2558*Overview!$F$38)</f>
        <v>66.173021521696413</v>
      </c>
      <c r="Y2558" s="61">
        <f>G2558^3*Overview!$F$42*(1+Overview!$F$38*H2558)+I2558*Overview!$F$39/Overview!$F$40</f>
        <v>6.0206489048499581</v>
      </c>
    </row>
    <row r="2559" spans="1:25">
      <c r="A2559" s="34">
        <v>2556</v>
      </c>
      <c r="B2559">
        <v>1</v>
      </c>
      <c r="C2559">
        <v>24</v>
      </c>
      <c r="D2559" s="149">
        <f t="shared" si="236"/>
        <v>178.09744310451387</v>
      </c>
      <c r="E2559" s="125">
        <f>B2559/(B2559+Overview!$F$22)</f>
        <v>0.58823529411764708</v>
      </c>
      <c r="F2559" s="118">
        <f>EXP(Overview!$F$21/Overview!$F$5-Overview!$F$21/('='!C2559+273.15))</f>
        <v>1.2060497570954571</v>
      </c>
      <c r="G2559" s="77">
        <f t="shared" si="237"/>
        <v>3.7477901421741211</v>
      </c>
      <c r="H2559" s="115">
        <f t="shared" si="238"/>
        <v>0.58823529411764708</v>
      </c>
      <c r="I2559" s="80">
        <f>IF((A2559-Overview!$F$43)/365=ROUND((A2559-Overview!$F$43)/365,0),I2558*0.05,I2558+U2558)</f>
        <v>1576.5880719745953</v>
      </c>
      <c r="J2559" s="70">
        <f>IF(D2559&lt;Overview!$F$16,1,'='!G2559/Overview!$F$26)</f>
        <v>162.24199749671521</v>
      </c>
      <c r="K2559" s="71">
        <f>IF(D2559&lt;Overview!$F$17,'='!G2559/Overview!$F$26,Overview!$F$33)</f>
        <v>9.1428571428571423</v>
      </c>
      <c r="L2559" s="72">
        <f t="shared" si="239"/>
        <v>9.1428571428571423</v>
      </c>
      <c r="M2559" s="81">
        <f>MIN(1,Overview!$F$44*F2559*(G2559-Overview!$F$25)^2+0.2)</f>
        <v>1</v>
      </c>
      <c r="N2559" s="48">
        <f>L2559*F2559*Overview!$F$8</f>
        <v>0.12482270400293095</v>
      </c>
      <c r="O2559" s="48">
        <f>F2559*Overview!$F$6</f>
        <v>2.3686817229354781E-3</v>
      </c>
      <c r="P2559" s="122">
        <f>N2559*(H2559/G2559-(1+Overview!$F$35/'='!G2559)/(Overview!$F$37*Overview!$F$33))/('='!H2559+Overview!$F$36)</f>
        <v>5.2428602462173757E-5</v>
      </c>
      <c r="Q2559" s="128">
        <f>(N2559/G2559-P2559)*H2559*Overview!$F$29*'='!G2559^3</f>
        <v>932.20019347912262</v>
      </c>
      <c r="R2559" s="57">
        <f t="shared" si="234"/>
        <v>0</v>
      </c>
      <c r="S2559" s="58">
        <f t="shared" si="235"/>
        <v>6.5497133158566882E-5</v>
      </c>
      <c r="T2559" s="58">
        <f>IF(D2559&lt;Overview!$F$18,(1-Overview!$F$9)*'='!Q2559-'='!D2559*'='!O2559,0)</f>
        <v>0</v>
      </c>
      <c r="U2559" s="54">
        <f>IF(D2559&gt;=Overview!$F$18,(1-Overview!$F$9)*'='!Q2559-Overview!$F$18*'='!O2559,0)</f>
        <v>79.003962951289424</v>
      </c>
      <c r="V2559" s="2"/>
      <c r="W2559" s="112">
        <f>G2559/Overview!$F$19</f>
        <v>5.5334270517852078</v>
      </c>
      <c r="X2559" s="60">
        <f>G2559^3*(1+H2559*Overview!$F$38)</f>
        <v>66.176497570243484</v>
      </c>
      <c r="Y2559" s="61">
        <f>G2559^3*Overview!$F$42*(1+Overview!$F$38*H2559)+I2559*Overview!$F$39/Overview!$F$40</f>
        <v>6.024394699358627</v>
      </c>
    </row>
    <row r="2560" spans="1:25">
      <c r="A2560" s="34">
        <v>2557</v>
      </c>
      <c r="B2560">
        <v>1</v>
      </c>
      <c r="C2560">
        <v>24</v>
      </c>
      <c r="D2560" s="149">
        <f t="shared" si="236"/>
        <v>178.09744310451387</v>
      </c>
      <c r="E2560" s="125">
        <f>B2560/(B2560+Overview!$F$22)</f>
        <v>0.58823529411764708</v>
      </c>
      <c r="F2560" s="118">
        <f>EXP(Overview!$F$21/Overview!$F$5-Overview!$F$21/('='!C2560+273.15))</f>
        <v>1.2060497570954571</v>
      </c>
      <c r="G2560" s="77">
        <f t="shared" si="237"/>
        <v>3.7478556393072795</v>
      </c>
      <c r="H2560" s="115">
        <f t="shared" si="238"/>
        <v>0.58823529411764708</v>
      </c>
      <c r="I2560" s="80">
        <f>IF((A2560-Overview!$F$43)/365=ROUND((A2560-Overview!$F$43)/365,0),I2559*0.05,I2559+U2559)</f>
        <v>1655.5920349258847</v>
      </c>
      <c r="J2560" s="70">
        <f>IF(D2560&lt;Overview!$F$16,1,'='!G2560/Overview!$F$26)</f>
        <v>162.24483287044501</v>
      </c>
      <c r="K2560" s="71">
        <f>IF(D2560&lt;Overview!$F$17,'='!G2560/Overview!$F$26,Overview!$F$33)</f>
        <v>9.1428571428571423</v>
      </c>
      <c r="L2560" s="72">
        <f t="shared" si="239"/>
        <v>9.1428571428571423</v>
      </c>
      <c r="M2560" s="81">
        <f>MIN(1,Overview!$F$44*F2560*(G2560-Overview!$F$25)^2+0.2)</f>
        <v>1</v>
      </c>
      <c r="N2560" s="48">
        <f>L2560*F2560*Overview!$F$8</f>
        <v>0.12482270400293095</v>
      </c>
      <c r="O2560" s="48">
        <f>F2560*Overview!$F$6</f>
        <v>2.3686817229354781E-3</v>
      </c>
      <c r="P2560" s="122">
        <f>N2560*(H2560/G2560-(1+Overview!$F$35/'='!G2560)/(Overview!$F$37*Overview!$F$33))/('='!H2560+Overview!$F$36)</f>
        <v>5.2328623830008068E-5</v>
      </c>
      <c r="Q2560" s="128">
        <f>(N2560/G2560-P2560)*H2560*Overview!$F$29*'='!G2560^3</f>
        <v>932.23555359617126</v>
      </c>
      <c r="R2560" s="57">
        <f t="shared" si="234"/>
        <v>0</v>
      </c>
      <c r="S2560" s="58">
        <f t="shared" si="235"/>
        <v>6.537337597282835E-5</v>
      </c>
      <c r="T2560" s="58">
        <f>IF(D2560&lt;Overview!$F$18,(1-Overview!$F$9)*'='!Q2560-'='!D2560*'='!O2560,0)</f>
        <v>0</v>
      </c>
      <c r="U2560" s="54">
        <f>IF(D2560&gt;=Overview!$F$18,(1-Overview!$F$9)*'='!Q2560-Overview!$F$18*'='!O2560,0)</f>
        <v>79.006975633261973</v>
      </c>
      <c r="V2560" s="2"/>
      <c r="W2560" s="112">
        <f>G2560/Overview!$F$19</f>
        <v>5.5335237550675913</v>
      </c>
      <c r="X2560" s="60">
        <f>G2560^3*(1+H2560*Overview!$F$38)</f>
        <v>66.179967172161682</v>
      </c>
      <c r="Y2560" s="61">
        <f>G2560^3*Overview!$F$42*(1+Overview!$F$38*H2560)+I2560*Overview!$F$39/Overview!$F$40</f>
        <v>6.0281400448304208</v>
      </c>
    </row>
    <row r="2561" spans="1:25">
      <c r="A2561" s="34">
        <v>2558</v>
      </c>
      <c r="B2561">
        <v>1</v>
      </c>
      <c r="C2561">
        <v>24</v>
      </c>
      <c r="D2561" s="149">
        <f t="shared" si="236"/>
        <v>178.09744310451387</v>
      </c>
      <c r="E2561" s="125">
        <f>B2561/(B2561+Overview!$F$22)</f>
        <v>0.58823529411764708</v>
      </c>
      <c r="F2561" s="118">
        <f>EXP(Overview!$F$21/Overview!$F$5-Overview!$F$21/('='!C2561+273.15))</f>
        <v>1.2060497570954571</v>
      </c>
      <c r="G2561" s="77">
        <f t="shared" si="237"/>
        <v>3.7479210126832525</v>
      </c>
      <c r="H2561" s="115">
        <f t="shared" si="238"/>
        <v>0.58823529411764708</v>
      </c>
      <c r="I2561" s="80">
        <f>IF((A2561-Overview!$F$43)/365=ROUND((A2561-Overview!$F$43)/365,0),I2560*0.05,I2560+U2560)</f>
        <v>1734.5990105591468</v>
      </c>
      <c r="J2561" s="70">
        <f>IF(D2561&lt;Overview!$F$16,1,'='!G2561/Overview!$F$26)</f>
        <v>162.24766288672089</v>
      </c>
      <c r="K2561" s="71">
        <f>IF(D2561&lt;Overview!$F$17,'='!G2561/Overview!$F$26,Overview!$F$33)</f>
        <v>9.1428571428571423</v>
      </c>
      <c r="L2561" s="72">
        <f t="shared" si="239"/>
        <v>9.1428571428571423</v>
      </c>
      <c r="M2561" s="81">
        <f>MIN(1,Overview!$F$44*F2561*(G2561-Overview!$F$25)^2+0.2)</f>
        <v>1</v>
      </c>
      <c r="N2561" s="48">
        <f>L2561*F2561*Overview!$F$8</f>
        <v>0.12482270400293095</v>
      </c>
      <c r="O2561" s="48">
        <f>F2561*Overview!$F$6</f>
        <v>2.3686817229354781E-3</v>
      </c>
      <c r="P2561" s="122">
        <f>N2561*(H2561/G2561-(1+Overview!$F$35/'='!G2561)/(Overview!$F$37*Overview!$F$33))/('='!H2561+Overview!$F$36)</f>
        <v>5.2228837592478999E-5</v>
      </c>
      <c r="Q2561" s="128">
        <f>(N2561/G2561-P2561)*H2561*Overview!$F$29*'='!G2561^3</f>
        <v>932.27084766148448</v>
      </c>
      <c r="R2561" s="57">
        <f t="shared" si="234"/>
        <v>0</v>
      </c>
      <c r="S2561" s="58">
        <f t="shared" si="235"/>
        <v>6.5249852626957669E-5</v>
      </c>
      <c r="T2561" s="58">
        <f>IF(D2561&lt;Overview!$F$18,(1-Overview!$F$9)*'='!Q2561-'='!D2561*'='!O2561,0)</f>
        <v>0</v>
      </c>
      <c r="U2561" s="54">
        <f>IF(D2561&gt;=Overview!$F$18,(1-Overview!$F$9)*'='!Q2561-Overview!$F$18*'='!O2561,0)</f>
        <v>79.00998268762666</v>
      </c>
      <c r="V2561" s="2"/>
      <c r="W2561" s="112">
        <f>G2561/Overview!$F$19</f>
        <v>5.5336202756286026</v>
      </c>
      <c r="X2561" s="60">
        <f>G2561^3*(1+H2561*Overview!$F$38)</f>
        <v>66.1834303391758</v>
      </c>
      <c r="Y2561" s="61">
        <f>G2561^3*Overview!$F$42*(1+Overview!$F$38*H2561)+I2561*Overview!$F$39/Overview!$F$40</f>
        <v>6.0318849420755747</v>
      </c>
    </row>
    <row r="2562" spans="1:25">
      <c r="A2562" s="34">
        <v>2559</v>
      </c>
      <c r="B2562">
        <v>1</v>
      </c>
      <c r="C2562">
        <v>24</v>
      </c>
      <c r="D2562" s="149">
        <f t="shared" si="236"/>
        <v>178.09744310451387</v>
      </c>
      <c r="E2562" s="125">
        <f>B2562/(B2562+Overview!$F$22)</f>
        <v>0.58823529411764708</v>
      </c>
      <c r="F2562" s="118">
        <f>EXP(Overview!$F$21/Overview!$F$5-Overview!$F$21/('='!C2562+273.15))</f>
        <v>1.2060497570954571</v>
      </c>
      <c r="G2562" s="77">
        <f t="shared" si="237"/>
        <v>3.7479862625358793</v>
      </c>
      <c r="H2562" s="115">
        <f t="shared" si="238"/>
        <v>0.58823529411764708</v>
      </c>
      <c r="I2562" s="80">
        <f>IF((A2562-Overview!$F$43)/365=ROUND((A2562-Overview!$F$43)/365,0),I2561*0.05,I2561+U2561)</f>
        <v>1813.6089932467735</v>
      </c>
      <c r="J2562" s="70">
        <f>IF(D2562&lt;Overview!$F$16,1,'='!G2562/Overview!$F$26)</f>
        <v>162.25048755566579</v>
      </c>
      <c r="K2562" s="71">
        <f>IF(D2562&lt;Overview!$F$17,'='!G2562/Overview!$F$26,Overview!$F$33)</f>
        <v>9.1428571428571423</v>
      </c>
      <c r="L2562" s="72">
        <f t="shared" si="239"/>
        <v>9.1428571428571423</v>
      </c>
      <c r="M2562" s="81">
        <f>MIN(1,Overview!$F$44*F2562*(G2562-Overview!$F$25)^2+0.2)</f>
        <v>1</v>
      </c>
      <c r="N2562" s="48">
        <f>L2562*F2562*Overview!$F$8</f>
        <v>0.12482270400293095</v>
      </c>
      <c r="O2562" s="48">
        <f>F2562*Overview!$F$6</f>
        <v>2.3686817229354781E-3</v>
      </c>
      <c r="P2562" s="122">
        <f>N2562*(H2562/G2562-(1+Overview!$F$35/'='!G2562)/(Overview!$F$37*Overview!$F$33))/('='!H2562+Overview!$F$36)</f>
        <v>5.2129243372720416E-5</v>
      </c>
      <c r="Q2562" s="128">
        <f>(N2562/G2562-P2562)*H2562*Overview!$F$29*'='!G2562^3</f>
        <v>932.30607579699677</v>
      </c>
      <c r="R2562" s="57">
        <f t="shared" si="234"/>
        <v>0</v>
      </c>
      <c r="S2562" s="58">
        <f t="shared" si="235"/>
        <v>6.5126562679115215E-5</v>
      </c>
      <c r="T2562" s="58">
        <f>IF(D2562&lt;Overview!$F$18,(1-Overview!$F$9)*'='!Q2562-'='!D2562*'='!O2562,0)</f>
        <v>0</v>
      </c>
      <c r="U2562" s="54">
        <f>IF(D2562&gt;=Overview!$F$18,(1-Overview!$F$9)*'='!Q2562-Overview!$F$18*'='!O2562,0)</f>
        <v>79.012984124772302</v>
      </c>
      <c r="V2562" s="2"/>
      <c r="W2562" s="112">
        <f>G2562/Overview!$F$19</f>
        <v>5.5337166138134934</v>
      </c>
      <c r="X2562" s="60">
        <f>G2562^3*(1+H2562*Overview!$F$38)</f>
        <v>66.186887082990168</v>
      </c>
      <c r="Y2562" s="61">
        <f>G2562^3*Overview!$F$42*(1+Overview!$F$38*H2562)+I2562*Overview!$F$39/Overview!$F$40</f>
        <v>6.0356293919029289</v>
      </c>
    </row>
    <row r="2563" spans="1:25">
      <c r="A2563" s="34">
        <v>2560</v>
      </c>
      <c r="B2563">
        <v>1</v>
      </c>
      <c r="C2563">
        <v>24</v>
      </c>
      <c r="D2563" s="149">
        <f t="shared" si="236"/>
        <v>178.09744310451387</v>
      </c>
      <c r="E2563" s="125">
        <f>B2563/(B2563+Overview!$F$22)</f>
        <v>0.58823529411764708</v>
      </c>
      <c r="F2563" s="118">
        <f>EXP(Overview!$F$21/Overview!$F$5-Overview!$F$21/('='!C2563+273.15))</f>
        <v>1.2060497570954571</v>
      </c>
      <c r="G2563" s="77">
        <f t="shared" si="237"/>
        <v>3.7480513890985585</v>
      </c>
      <c r="H2563" s="115">
        <f t="shared" si="238"/>
        <v>0.58823529411764708</v>
      </c>
      <c r="I2563" s="80">
        <f>IF((A2563-Overview!$F$43)/365=ROUND((A2563-Overview!$F$43)/365,0),I2562*0.05,I2562+U2562)</f>
        <v>1892.6219773715459</v>
      </c>
      <c r="J2563" s="70">
        <f>IF(D2563&lt;Overview!$F$16,1,'='!G2563/Overview!$F$26)</f>
        <v>162.2533068873835</v>
      </c>
      <c r="K2563" s="71">
        <f>IF(D2563&lt;Overview!$F$17,'='!G2563/Overview!$F$26,Overview!$F$33)</f>
        <v>9.1428571428571423</v>
      </c>
      <c r="L2563" s="72">
        <f t="shared" si="239"/>
        <v>9.1428571428571423</v>
      </c>
      <c r="M2563" s="81">
        <f>MIN(1,Overview!$F$44*F2563*(G2563-Overview!$F$25)^2+0.2)</f>
        <v>1</v>
      </c>
      <c r="N2563" s="48">
        <f>L2563*F2563*Overview!$F$8</f>
        <v>0.12482270400293095</v>
      </c>
      <c r="O2563" s="48">
        <f>F2563*Overview!$F$6</f>
        <v>2.3686817229354781E-3</v>
      </c>
      <c r="P2563" s="122">
        <f>N2563*(H2563/G2563-(1+Overview!$F$35/'='!G2563)/(Overview!$F$37*Overview!$F$33))/('='!H2563+Overview!$F$36)</f>
        <v>5.2029840794626969E-5</v>
      </c>
      <c r="Q2563" s="128">
        <f>(N2563/G2563-P2563)*H2563*Overview!$F$29*'='!G2563^3</f>
        <v>932.3412381244251</v>
      </c>
      <c r="R2563" s="57">
        <f t="shared" ref="R2563:R2626" si="240">(E2563*M2563-H2563)*N2563/G2563</f>
        <v>0</v>
      </c>
      <c r="S2563" s="58">
        <f t="shared" ref="S2563:S2626" si="241">G2563*P2563/3</f>
        <v>6.5003505688292822E-5</v>
      </c>
      <c r="T2563" s="58">
        <f>IF(D2563&lt;Overview!$F$18,(1-Overview!$F$9)*'='!Q2563-'='!D2563*'='!O2563,0)</f>
        <v>0</v>
      </c>
      <c r="U2563" s="54">
        <f>IF(D2563&gt;=Overview!$F$18,(1-Overview!$F$9)*'='!Q2563-Overview!$F$18*'='!O2563,0)</f>
        <v>79.015979955069199</v>
      </c>
      <c r="V2563" s="2"/>
      <c r="W2563" s="112">
        <f>G2563/Overview!$F$19</f>
        <v>5.5338127699668664</v>
      </c>
      <c r="X2563" s="60">
        <f>G2563^3*(1+H2563*Overview!$F$38)</f>
        <v>66.19033741528871</v>
      </c>
      <c r="Y2563" s="61">
        <f>G2563^3*Overview!$F$42*(1+Overview!$F$38*H2563)+I2563*Overview!$F$39/Overview!$F$40</f>
        <v>6.0393733951199478</v>
      </c>
    </row>
    <row r="2564" spans="1:25">
      <c r="A2564" s="34">
        <v>2561</v>
      </c>
      <c r="B2564">
        <v>1</v>
      </c>
      <c r="C2564">
        <v>24</v>
      </c>
      <c r="D2564" s="149">
        <f t="shared" ref="D2564:D2627" si="242">D2563+T2563</f>
        <v>178.09744310451387</v>
      </c>
      <c r="E2564" s="125">
        <f>B2564/(B2564+Overview!$F$22)</f>
        <v>0.58823529411764708</v>
      </c>
      <c r="F2564" s="118">
        <f>EXP(Overview!$F$21/Overview!$F$5-Overview!$F$21/('='!C2564+273.15))</f>
        <v>1.2060497570954571</v>
      </c>
      <c r="G2564" s="77">
        <f t="shared" ref="G2564:G2627" si="243">G2563+S2563</f>
        <v>3.7481163926042469</v>
      </c>
      <c r="H2564" s="115">
        <f t="shared" ref="H2564:H2627" si="244">H2563+R2563</f>
        <v>0.58823529411764708</v>
      </c>
      <c r="I2564" s="80">
        <f>IF((A2564-Overview!$F$43)/365=ROUND((A2564-Overview!$F$43)/365,0),I2563*0.05,I2563+U2563)</f>
        <v>1971.6379573266152</v>
      </c>
      <c r="J2564" s="70">
        <f>IF(D2564&lt;Overview!$F$16,1,'='!G2564/Overview!$F$26)</f>
        <v>162.25612089195874</v>
      </c>
      <c r="K2564" s="71">
        <f>IF(D2564&lt;Overview!$F$17,'='!G2564/Overview!$F$26,Overview!$F$33)</f>
        <v>9.1428571428571423</v>
      </c>
      <c r="L2564" s="72">
        <f t="shared" ref="L2564:L2627" si="245">IF(J2564=1,1,K2564)</f>
        <v>9.1428571428571423</v>
      </c>
      <c r="M2564" s="81">
        <f>MIN(1,Overview!$F$44*F2564*(G2564-Overview!$F$25)^2+0.2)</f>
        <v>1</v>
      </c>
      <c r="N2564" s="48">
        <f>L2564*F2564*Overview!$F$8</f>
        <v>0.12482270400293095</v>
      </c>
      <c r="O2564" s="48">
        <f>F2564*Overview!$F$6</f>
        <v>2.3686817229354781E-3</v>
      </c>
      <c r="P2564" s="122">
        <f>N2564*(H2564/G2564-(1+Overview!$F$35/'='!G2564)/(Overview!$F$37*Overview!$F$33))/('='!H2564+Overview!$F$36)</f>
        <v>5.1930629482856119E-5</v>
      </c>
      <c r="Q2564" s="128">
        <f>(N2564/G2564-P2564)*H2564*Overview!$F$29*'='!G2564^3</f>
        <v>932.37633476526594</v>
      </c>
      <c r="R2564" s="57">
        <f t="shared" si="240"/>
        <v>0</v>
      </c>
      <c r="S2564" s="58">
        <f t="shared" si="241"/>
        <v>6.488068121431681E-5</v>
      </c>
      <c r="T2564" s="58">
        <f>IF(D2564&lt;Overview!$F$18,(1-Overview!$F$9)*'='!Q2564-'='!D2564*'='!O2564,0)</f>
        <v>0</v>
      </c>
      <c r="U2564" s="54">
        <f>IF(D2564&gt;=Overview!$F$18,(1-Overview!$F$9)*'='!Q2564-Overview!$F$18*'='!O2564,0)</f>
        <v>79.018970188868835</v>
      </c>
      <c r="V2564" s="2"/>
      <c r="W2564" s="112">
        <f>G2564/Overview!$F$19</f>
        <v>5.5339087444326696</v>
      </c>
      <c r="X2564" s="60">
        <f>G2564^3*(1+H2564*Overview!$F$38)</f>
        <v>66.193781347734969</v>
      </c>
      <c r="Y2564" s="61">
        <f>G2564^3*Overview!$F$42*(1+Overview!$F$38*H2564)+I2564*Overview!$F$39/Overview!$F$40</f>
        <v>6.0431169525327038</v>
      </c>
    </row>
    <row r="2565" spans="1:25">
      <c r="A2565" s="34">
        <v>2562</v>
      </c>
      <c r="B2565">
        <v>1</v>
      </c>
      <c r="C2565">
        <v>24</v>
      </c>
      <c r="D2565" s="149">
        <f t="shared" si="242"/>
        <v>178.09744310451387</v>
      </c>
      <c r="E2565" s="125">
        <f>B2565/(B2565+Overview!$F$22)</f>
        <v>0.58823529411764708</v>
      </c>
      <c r="F2565" s="118">
        <f>EXP(Overview!$F$21/Overview!$F$5-Overview!$F$21/('='!C2565+273.15))</f>
        <v>1.2060497570954571</v>
      </c>
      <c r="G2565" s="77">
        <f t="shared" si="243"/>
        <v>3.7481812732854611</v>
      </c>
      <c r="H2565" s="115">
        <f t="shared" si="244"/>
        <v>0.58823529411764708</v>
      </c>
      <c r="I2565" s="80">
        <f>IF((A2565-Overview!$F$43)/365=ROUND((A2565-Overview!$F$43)/365,0),I2564*0.05,I2564+U2564)</f>
        <v>2050.6569275154839</v>
      </c>
      <c r="J2565" s="70">
        <f>IF(D2565&lt;Overview!$F$16,1,'='!G2565/Overview!$F$26)</f>
        <v>162.2589295794572</v>
      </c>
      <c r="K2565" s="71">
        <f>IF(D2565&lt;Overview!$F$17,'='!G2565/Overview!$F$26,Overview!$F$33)</f>
        <v>9.1428571428571423</v>
      </c>
      <c r="L2565" s="72">
        <f t="shared" si="245"/>
        <v>9.1428571428571423</v>
      </c>
      <c r="M2565" s="81">
        <f>MIN(1,Overview!$F$44*F2565*(G2565-Overview!$F$25)^2+0.2)</f>
        <v>1</v>
      </c>
      <c r="N2565" s="48">
        <f>L2565*F2565*Overview!$F$8</f>
        <v>0.12482270400293095</v>
      </c>
      <c r="O2565" s="48">
        <f>F2565*Overview!$F$6</f>
        <v>2.3686817229354781E-3</v>
      </c>
      <c r="P2565" s="122">
        <f>N2565*(H2565/G2565-(1+Overview!$F$35/'='!G2565)/(Overview!$F$37*Overview!$F$33))/('='!H2565+Overview!$F$36)</f>
        <v>5.1831609062826099E-5</v>
      </c>
      <c r="Q2565" s="128">
        <f>(N2565/G2565-P2565)*H2565*Overview!$F$29*'='!G2565^3</f>
        <v>932.41136584079663</v>
      </c>
      <c r="R2565" s="57">
        <f t="shared" si="240"/>
        <v>0</v>
      </c>
      <c r="S2565" s="58">
        <f t="shared" si="241"/>
        <v>6.4758088817845933E-5</v>
      </c>
      <c r="T2565" s="58">
        <f>IF(D2565&lt;Overview!$F$18,(1-Overview!$F$9)*'='!Q2565-'='!D2565*'='!O2565,0)</f>
        <v>0</v>
      </c>
      <c r="U2565" s="54">
        <f>IF(D2565&gt;=Overview!$F$18,(1-Overview!$F$9)*'='!Q2565-Overview!$F$18*'='!O2565,0)</f>
        <v>79.021954836504051</v>
      </c>
      <c r="V2565" s="2"/>
      <c r="W2565" s="112">
        <f>G2565/Overview!$F$19</f>
        <v>5.5340045375542024</v>
      </c>
      <c r="X2565" s="60">
        <f>G2565^3*(1+H2565*Overview!$F$38)</f>
        <v>66.197218891972128</v>
      </c>
      <c r="Y2565" s="61">
        <f>G2565^3*Overview!$F$42*(1+Overview!$F$38*H2565)+I2565*Overview!$F$39/Overview!$F$40</f>
        <v>6.0468600649458919</v>
      </c>
    </row>
    <row r="2566" spans="1:25">
      <c r="A2566" s="34">
        <v>2563</v>
      </c>
      <c r="B2566">
        <v>1</v>
      </c>
      <c r="C2566">
        <v>24</v>
      </c>
      <c r="D2566" s="149">
        <f t="shared" si="242"/>
        <v>178.09744310451387</v>
      </c>
      <c r="E2566" s="125">
        <f>B2566/(B2566+Overview!$F$22)</f>
        <v>0.58823529411764708</v>
      </c>
      <c r="F2566" s="118">
        <f>EXP(Overview!$F$21/Overview!$F$5-Overview!$F$21/('='!C2566+273.15))</f>
        <v>1.2060497570954571</v>
      </c>
      <c r="G2566" s="77">
        <f t="shared" si="243"/>
        <v>3.7482460313742791</v>
      </c>
      <c r="H2566" s="115">
        <f t="shared" si="244"/>
        <v>0.58823529411764708</v>
      </c>
      <c r="I2566" s="80">
        <f>IF((A2566-Overview!$F$43)/365=ROUND((A2566-Overview!$F$43)/365,0),I2565*0.05,I2565+U2565)</f>
        <v>2129.6788823519878</v>
      </c>
      <c r="J2566" s="70">
        <f>IF(D2566&lt;Overview!$F$16,1,'='!G2566/Overview!$F$26)</f>
        <v>162.26173295992552</v>
      </c>
      <c r="K2566" s="71">
        <f>IF(D2566&lt;Overview!$F$17,'='!G2566/Overview!$F$26,Overview!$F$33)</f>
        <v>9.1428571428571423</v>
      </c>
      <c r="L2566" s="72">
        <f t="shared" si="245"/>
        <v>9.1428571428571423</v>
      </c>
      <c r="M2566" s="81">
        <f>MIN(1,Overview!$F$44*F2566*(G2566-Overview!$F$25)^2+0.2)</f>
        <v>1</v>
      </c>
      <c r="N2566" s="48">
        <f>L2566*F2566*Overview!$F$8</f>
        <v>0.12482270400293095</v>
      </c>
      <c r="O2566" s="48">
        <f>F2566*Overview!$F$6</f>
        <v>2.3686817229354781E-3</v>
      </c>
      <c r="P2566" s="122">
        <f>N2566*(H2566/G2566-(1+Overview!$F$35/'='!G2566)/(Overview!$F$37*Overview!$F$33))/('='!H2566+Overview!$F$36)</f>
        <v>5.1732779160712883E-5</v>
      </c>
      <c r="Q2566" s="128">
        <f>(N2566/G2566-P2566)*H2566*Overview!$F$29*'='!G2566^3</f>
        <v>932.44633147207719</v>
      </c>
      <c r="R2566" s="57">
        <f t="shared" si="240"/>
        <v>0</v>
      </c>
      <c r="S2566" s="58">
        <f t="shared" si="241"/>
        <v>6.4635728060368023E-5</v>
      </c>
      <c r="T2566" s="58">
        <f>IF(D2566&lt;Overview!$F$18,(1-Overview!$F$9)*'='!Q2566-'='!D2566*'='!O2566,0)</f>
        <v>0</v>
      </c>
      <c r="U2566" s="54">
        <f>IF(D2566&gt;=Overview!$F$18,(1-Overview!$F$9)*'='!Q2566-Overview!$F$18*'='!O2566,0)</f>
        <v>79.024933908289157</v>
      </c>
      <c r="V2566" s="2"/>
      <c r="W2566" s="112">
        <f>G2566/Overview!$F$19</f>
        <v>5.5341001496741162</v>
      </c>
      <c r="X2566" s="60">
        <f>G2566^3*(1+H2566*Overview!$F$38)</f>
        <v>66.200650059623101</v>
      </c>
      <c r="Y2566" s="61">
        <f>G2566^3*Overview!$F$42*(1+Overview!$F$38*H2566)+I2566*Overview!$F$39/Overview!$F$40</f>
        <v>6.0506027331628287</v>
      </c>
    </row>
    <row r="2567" spans="1:25">
      <c r="A2567" s="34">
        <v>2564</v>
      </c>
      <c r="B2567">
        <v>1</v>
      </c>
      <c r="C2567">
        <v>24</v>
      </c>
      <c r="D2567" s="149">
        <f t="shared" si="242"/>
        <v>178.09744310451387</v>
      </c>
      <c r="E2567" s="125">
        <f>B2567/(B2567+Overview!$F$22)</f>
        <v>0.58823529411764708</v>
      </c>
      <c r="F2567" s="118">
        <f>EXP(Overview!$F$21/Overview!$F$5-Overview!$F$21/('='!C2567+273.15))</f>
        <v>1.2060497570954571</v>
      </c>
      <c r="G2567" s="77">
        <f t="shared" si="243"/>
        <v>3.7483106671023396</v>
      </c>
      <c r="H2567" s="115">
        <f t="shared" si="244"/>
        <v>0.58823529411764708</v>
      </c>
      <c r="I2567" s="80">
        <f>IF((A2567-Overview!$F$43)/365=ROUND((A2567-Overview!$F$43)/365,0),I2566*0.05,I2566+U2566)</f>
        <v>2208.7038162602771</v>
      </c>
      <c r="J2567" s="70">
        <f>IF(D2567&lt;Overview!$F$16,1,'='!G2567/Overview!$F$26)</f>
        <v>162.26453104339134</v>
      </c>
      <c r="K2567" s="71">
        <f>IF(D2567&lt;Overview!$F$17,'='!G2567/Overview!$F$26,Overview!$F$33)</f>
        <v>9.1428571428571423</v>
      </c>
      <c r="L2567" s="72">
        <f t="shared" si="245"/>
        <v>9.1428571428571423</v>
      </c>
      <c r="M2567" s="81">
        <f>MIN(1,Overview!$F$44*F2567*(G2567-Overview!$F$25)^2+0.2)</f>
        <v>1</v>
      </c>
      <c r="N2567" s="48">
        <f>L2567*F2567*Overview!$F$8</f>
        <v>0.12482270400293095</v>
      </c>
      <c r="O2567" s="48">
        <f>F2567*Overview!$F$6</f>
        <v>2.3686817229354781E-3</v>
      </c>
      <c r="P2567" s="122">
        <f>N2567*(H2567/G2567-(1+Overview!$F$35/'='!G2567)/(Overview!$F$37*Overview!$F$33))/('='!H2567+Overview!$F$36)</f>
        <v>5.1634139403449214E-5</v>
      </c>
      <c r="Q2567" s="128">
        <f>(N2567/G2567-P2567)*H2567*Overview!$F$29*'='!G2567^3</f>
        <v>932.48123177994853</v>
      </c>
      <c r="R2567" s="57">
        <f t="shared" si="240"/>
        <v>0</v>
      </c>
      <c r="S2567" s="58">
        <f t="shared" si="241"/>
        <v>6.4513598504199309E-5</v>
      </c>
      <c r="T2567" s="58">
        <f>IF(D2567&lt;Overview!$F$18,(1-Overview!$F$9)*'='!Q2567-'='!D2567*'='!O2567,0)</f>
        <v>0</v>
      </c>
      <c r="U2567" s="54">
        <f>IF(D2567&gt;=Overview!$F$18,(1-Overview!$F$9)*'='!Q2567-Overview!$F$18*'='!O2567,0)</f>
        <v>79.027907414519788</v>
      </c>
      <c r="V2567" s="2"/>
      <c r="W2567" s="112">
        <f>G2567/Overview!$F$19</f>
        <v>5.5341955811344157</v>
      </c>
      <c r="X2567" s="60">
        <f>G2567^3*(1+H2567*Overview!$F$38)</f>
        <v>66.20407486229044</v>
      </c>
      <c r="Y2567" s="61">
        <f>G2567^3*Overview!$F$42*(1+Overview!$F$38*H2567)+I2567*Overview!$F$39/Overview!$F$40</f>
        <v>6.0543449579854487</v>
      </c>
    </row>
    <row r="2568" spans="1:25">
      <c r="A2568" s="34">
        <v>2565</v>
      </c>
      <c r="B2568">
        <v>1</v>
      </c>
      <c r="C2568">
        <v>24</v>
      </c>
      <c r="D2568" s="149">
        <f t="shared" si="242"/>
        <v>178.09744310451387</v>
      </c>
      <c r="E2568" s="125">
        <f>B2568/(B2568+Overview!$F$22)</f>
        <v>0.58823529411764708</v>
      </c>
      <c r="F2568" s="118">
        <f>EXP(Overview!$F$21/Overview!$F$5-Overview!$F$21/('='!C2568+273.15))</f>
        <v>1.2060497570954571</v>
      </c>
      <c r="G2568" s="77">
        <f t="shared" si="243"/>
        <v>3.7483751807008439</v>
      </c>
      <c r="H2568" s="115">
        <f t="shared" si="244"/>
        <v>0.58823529411764708</v>
      </c>
      <c r="I2568" s="80">
        <f>IF((A2568-Overview!$F$43)/365=ROUND((A2568-Overview!$F$43)/365,0),I2567*0.05,I2567+U2567)</f>
        <v>2287.7317236747967</v>
      </c>
      <c r="J2568" s="70">
        <f>IF(D2568&lt;Overview!$F$16,1,'='!G2568/Overview!$F$26)</f>
        <v>162.26732383986337</v>
      </c>
      <c r="K2568" s="71">
        <f>IF(D2568&lt;Overview!$F$17,'='!G2568/Overview!$F$26,Overview!$F$33)</f>
        <v>9.1428571428571423</v>
      </c>
      <c r="L2568" s="72">
        <f t="shared" si="245"/>
        <v>9.1428571428571423</v>
      </c>
      <c r="M2568" s="81">
        <f>MIN(1,Overview!$F$44*F2568*(G2568-Overview!$F$25)^2+0.2)</f>
        <v>1</v>
      </c>
      <c r="N2568" s="48">
        <f>L2568*F2568*Overview!$F$8</f>
        <v>0.12482270400293095</v>
      </c>
      <c r="O2568" s="48">
        <f>F2568*Overview!$F$6</f>
        <v>2.3686817229354781E-3</v>
      </c>
      <c r="P2568" s="122">
        <f>N2568*(H2568/G2568-(1+Overview!$F$35/'='!G2568)/(Overview!$F$37*Overview!$F$33))/('='!H2568+Overview!$F$36)</f>
        <v>5.1535689418725532E-5</v>
      </c>
      <c r="Q2568" s="128">
        <f>(N2568/G2568-P2568)*H2568*Overview!$F$29*'='!G2568^3</f>
        <v>932.51606688503421</v>
      </c>
      <c r="R2568" s="57">
        <f t="shared" si="240"/>
        <v>0</v>
      </c>
      <c r="S2568" s="58">
        <f t="shared" si="241"/>
        <v>6.4391699712485964E-5</v>
      </c>
      <c r="T2568" s="58">
        <f>IF(D2568&lt;Overview!$F$18,(1-Overview!$F$9)*'='!Q2568-'='!D2568*'='!O2568,0)</f>
        <v>0</v>
      </c>
      <c r="U2568" s="54">
        <f>IF(D2568&gt;=Overview!$F$18,(1-Overview!$F$9)*'='!Q2568-Overview!$F$18*'='!O2568,0)</f>
        <v>79.030875365473094</v>
      </c>
      <c r="V2568" s="2"/>
      <c r="W2568" s="112">
        <f>G2568/Overview!$F$19</f>
        <v>5.5342908322764561</v>
      </c>
      <c r="X2568" s="60">
        <f>G2568^3*(1+H2568*Overview!$F$38)</f>
        <v>66.207493311556505</v>
      </c>
      <c r="Y2568" s="61">
        <f>G2568^3*Overview!$F$42*(1+Overview!$F$38*H2568)+I2568*Overview!$F$39/Overview!$F$40</f>
        <v>6.0580867402143177</v>
      </c>
    </row>
    <row r="2569" spans="1:25">
      <c r="A2569" s="34">
        <v>2566</v>
      </c>
      <c r="B2569">
        <v>1</v>
      </c>
      <c r="C2569">
        <v>24</v>
      </c>
      <c r="D2569" s="149">
        <f t="shared" si="242"/>
        <v>178.09744310451387</v>
      </c>
      <c r="E2569" s="125">
        <f>B2569/(B2569+Overview!$F$22)</f>
        <v>0.58823529411764708</v>
      </c>
      <c r="F2569" s="118">
        <f>EXP(Overview!$F$21/Overview!$F$5-Overview!$F$21/('='!C2569+273.15))</f>
        <v>1.2060497570954571</v>
      </c>
      <c r="G2569" s="77">
        <f t="shared" si="243"/>
        <v>3.7484395724005561</v>
      </c>
      <c r="H2569" s="115">
        <f t="shared" si="244"/>
        <v>0.58823529411764708</v>
      </c>
      <c r="I2569" s="80">
        <f>IF((A2569-Overview!$F$43)/365=ROUND((A2569-Overview!$F$43)/365,0),I2568*0.05,I2568+U2568)</f>
        <v>2366.7625990402698</v>
      </c>
      <c r="J2569" s="70">
        <f>IF(D2569&lt;Overview!$F$16,1,'='!G2569/Overview!$F$26)</f>
        <v>162.27011135933145</v>
      </c>
      <c r="K2569" s="71">
        <f>IF(D2569&lt;Overview!$F$17,'='!G2569/Overview!$F$26,Overview!$F$33)</f>
        <v>9.1428571428571423</v>
      </c>
      <c r="L2569" s="72">
        <f t="shared" si="245"/>
        <v>9.1428571428571423</v>
      </c>
      <c r="M2569" s="81">
        <f>MIN(1,Overview!$F$44*F2569*(G2569-Overview!$F$25)^2+0.2)</f>
        <v>1</v>
      </c>
      <c r="N2569" s="48">
        <f>L2569*F2569*Overview!$F$8</f>
        <v>0.12482270400293095</v>
      </c>
      <c r="O2569" s="48">
        <f>F2569*Overview!$F$6</f>
        <v>2.3686817229354781E-3</v>
      </c>
      <c r="P2569" s="122">
        <f>N2569*(H2569/G2569-(1+Overview!$F$35/'='!G2569)/(Overview!$F$37*Overview!$F$33))/('='!H2569+Overview!$F$36)</f>
        <v>5.1437428834982982E-5</v>
      </c>
      <c r="Q2569" s="128">
        <f>(N2569/G2569-P2569)*H2569*Overview!$F$29*'='!G2569^3</f>
        <v>932.55083690774109</v>
      </c>
      <c r="R2569" s="57">
        <f t="shared" si="240"/>
        <v>0</v>
      </c>
      <c r="S2569" s="58">
        <f t="shared" si="241"/>
        <v>6.4270031249195878E-5</v>
      </c>
      <c r="T2569" s="58">
        <f>IF(D2569&lt;Overview!$F$18,(1-Overview!$F$9)*'='!Q2569-'='!D2569*'='!O2569,0)</f>
        <v>0</v>
      </c>
      <c r="U2569" s="54">
        <f>IF(D2569&gt;=Overview!$F$18,(1-Overview!$F$9)*'='!Q2569-Overview!$F$18*'='!O2569,0)</f>
        <v>79.033837771407718</v>
      </c>
      <c r="V2569" s="2"/>
      <c r="W2569" s="112">
        <f>G2569/Overview!$F$19</f>
        <v>5.5343859034409508</v>
      </c>
      <c r="X2569" s="60">
        <f>G2569^3*(1+H2569*Overview!$F$38)</f>
        <v>66.21090541898343</v>
      </c>
      <c r="Y2569" s="61">
        <f>G2569^3*Overview!$F$42*(1+Overview!$F$38*H2569)+I2569*Overview!$F$39/Overview!$F$40</f>
        <v>6.0618280806486222</v>
      </c>
    </row>
    <row r="2570" spans="1:25">
      <c r="A2570" s="34">
        <v>2567</v>
      </c>
      <c r="B2570">
        <v>1</v>
      </c>
      <c r="C2570">
        <v>24</v>
      </c>
      <c r="D2570" s="149">
        <f t="shared" si="242"/>
        <v>178.09744310451387</v>
      </c>
      <c r="E2570" s="125">
        <f>B2570/(B2570+Overview!$F$22)</f>
        <v>0.58823529411764708</v>
      </c>
      <c r="F2570" s="118">
        <f>EXP(Overview!$F$21/Overview!$F$5-Overview!$F$21/('='!C2570+273.15))</f>
        <v>1.2060497570954571</v>
      </c>
      <c r="G2570" s="77">
        <f t="shared" si="243"/>
        <v>3.7485038424318051</v>
      </c>
      <c r="H2570" s="115">
        <f t="shared" si="244"/>
        <v>0.58823529411764708</v>
      </c>
      <c r="I2570" s="80">
        <f>IF((A2570-Overview!$F$43)/365=ROUND((A2570-Overview!$F$43)/365,0),I2569*0.05,I2569+U2569)</f>
        <v>2445.7964368116777</v>
      </c>
      <c r="J2570" s="70">
        <f>IF(D2570&lt;Overview!$F$16,1,'='!G2570/Overview!$F$26)</f>
        <v>162.27289361176645</v>
      </c>
      <c r="K2570" s="71">
        <f>IF(D2570&lt;Overview!$F$17,'='!G2570/Overview!$F$26,Overview!$F$33)</f>
        <v>9.1428571428571423</v>
      </c>
      <c r="L2570" s="72">
        <f t="shared" si="245"/>
        <v>9.1428571428571423</v>
      </c>
      <c r="M2570" s="81">
        <f>MIN(1,Overview!$F$44*F2570*(G2570-Overview!$F$25)^2+0.2)</f>
        <v>1</v>
      </c>
      <c r="N2570" s="48">
        <f>L2570*F2570*Overview!$F$8</f>
        <v>0.12482270400293095</v>
      </c>
      <c r="O2570" s="48">
        <f>F2570*Overview!$F$6</f>
        <v>2.3686817229354781E-3</v>
      </c>
      <c r="P2570" s="122">
        <f>N2570*(H2570/G2570-(1+Overview!$F$35/'='!G2570)/(Overview!$F$37*Overview!$F$33))/('='!H2570+Overview!$F$36)</f>
        <v>5.1339357281415381E-5</v>
      </c>
      <c r="Q2570" s="128">
        <f>(N2570/G2570-P2570)*H2570*Overview!$F$29*'='!G2570^3</f>
        <v>932.58554196825776</v>
      </c>
      <c r="R2570" s="57">
        <f t="shared" si="240"/>
        <v>0</v>
      </c>
      <c r="S2570" s="58">
        <f t="shared" si="241"/>
        <v>6.4148592679121611E-5</v>
      </c>
      <c r="T2570" s="58">
        <f>IF(D2570&lt;Overview!$F$18,(1-Overview!$F$9)*'='!Q2570-'='!D2570*'='!O2570,0)</f>
        <v>0</v>
      </c>
      <c r="U2570" s="54">
        <f>IF(D2570&gt;=Overview!$F$18,(1-Overview!$F$9)*'='!Q2570-Overview!$F$18*'='!O2570,0)</f>
        <v>79.036794642563734</v>
      </c>
      <c r="V2570" s="2"/>
      <c r="W2570" s="112">
        <f>G2570/Overview!$F$19</f>
        <v>5.5344807949679682</v>
      </c>
      <c r="X2570" s="60">
        <f>G2570^3*(1+H2570*Overview!$F$38)</f>
        <v>66.214311196113144</v>
      </c>
      <c r="Y2570" s="61">
        <f>G2570^3*Overview!$F$42*(1+Overview!$F$38*H2570)+I2570*Overview!$F$39/Overview!$F$40</f>
        <v>6.065568980086181</v>
      </c>
    </row>
    <row r="2571" spans="1:25">
      <c r="A2571" s="34">
        <v>2568</v>
      </c>
      <c r="B2571">
        <v>1</v>
      </c>
      <c r="C2571">
        <v>24</v>
      </c>
      <c r="D2571" s="149">
        <f t="shared" si="242"/>
        <v>178.09744310451387</v>
      </c>
      <c r="E2571" s="125">
        <f>B2571/(B2571+Overview!$F$22)</f>
        <v>0.58823529411764708</v>
      </c>
      <c r="F2571" s="118">
        <f>EXP(Overview!$F$21/Overview!$F$5-Overview!$F$21/('='!C2571+273.15))</f>
        <v>1.2060497570954571</v>
      </c>
      <c r="G2571" s="77">
        <f t="shared" si="243"/>
        <v>3.7485679910244842</v>
      </c>
      <c r="H2571" s="115">
        <f t="shared" si="244"/>
        <v>0.58823529411764708</v>
      </c>
      <c r="I2571" s="80">
        <f>IF((A2571-Overview!$F$43)/365=ROUND((A2571-Overview!$F$43)/365,0),I2570*0.05,I2570+U2570)</f>
        <v>2524.8332314542413</v>
      </c>
      <c r="J2571" s="70">
        <f>IF(D2571&lt;Overview!$F$16,1,'='!G2571/Overview!$F$26)</f>
        <v>162.27567060712053</v>
      </c>
      <c r="K2571" s="71">
        <f>IF(D2571&lt;Overview!$F$17,'='!G2571/Overview!$F$26,Overview!$F$33)</f>
        <v>9.1428571428571423</v>
      </c>
      <c r="L2571" s="72">
        <f t="shared" si="245"/>
        <v>9.1428571428571423</v>
      </c>
      <c r="M2571" s="81">
        <f>MIN(1,Overview!$F$44*F2571*(G2571-Overview!$F$25)^2+0.2)</f>
        <v>1</v>
      </c>
      <c r="N2571" s="48">
        <f>L2571*F2571*Overview!$F$8</f>
        <v>0.12482270400293095</v>
      </c>
      <c r="O2571" s="48">
        <f>F2571*Overview!$F$6</f>
        <v>2.3686817229354781E-3</v>
      </c>
      <c r="P2571" s="122">
        <f>N2571*(H2571/G2571-(1+Overview!$F$35/'='!G2571)/(Overview!$F$37*Overview!$F$33))/('='!H2571+Overview!$F$36)</f>
        <v>5.1241474387968218E-5</v>
      </c>
      <c r="Q2571" s="128">
        <f>(N2571/G2571-P2571)*H2571*Overview!$F$29*'='!G2571^3</f>
        <v>932.62018218655749</v>
      </c>
      <c r="R2571" s="57">
        <f t="shared" si="240"/>
        <v>0</v>
      </c>
      <c r="S2571" s="58">
        <f t="shared" si="241"/>
        <v>6.4027383567879527E-5</v>
      </c>
      <c r="T2571" s="58">
        <f>IF(D2571&lt;Overview!$F$18,(1-Overview!$F$9)*'='!Q2571-'='!D2571*'='!O2571,0)</f>
        <v>0</v>
      </c>
      <c r="U2571" s="54">
        <f>IF(D2571&gt;=Overview!$F$18,(1-Overview!$F$9)*'='!Q2571-Overview!$F$18*'='!O2571,0)</f>
        <v>79.039745989162881</v>
      </c>
      <c r="V2571" s="2"/>
      <c r="W2571" s="112">
        <f>G2571/Overview!$F$19</f>
        <v>5.5345755071969354</v>
      </c>
      <c r="X2571" s="60">
        <f>G2571^3*(1+H2571*Overview!$F$38)</f>
        <v>66.217710654467453</v>
      </c>
      <c r="Y2571" s="61">
        <f>G2571^3*Overview!$F$42*(1+Overview!$F$38*H2571)+I2571*Overview!$F$39/Overview!$F$40</f>
        <v>6.0693094393234457</v>
      </c>
    </row>
    <row r="2572" spans="1:25">
      <c r="A2572" s="34">
        <v>2569</v>
      </c>
      <c r="B2572">
        <v>1</v>
      </c>
      <c r="C2572">
        <v>24</v>
      </c>
      <c r="D2572" s="149">
        <f t="shared" si="242"/>
        <v>178.09744310451387</v>
      </c>
      <c r="E2572" s="125">
        <f>B2572/(B2572+Overview!$F$22)</f>
        <v>0.58823529411764708</v>
      </c>
      <c r="F2572" s="118">
        <f>EXP(Overview!$F$21/Overview!$F$5-Overview!$F$21/('='!C2572+273.15))</f>
        <v>1.2060497570954571</v>
      </c>
      <c r="G2572" s="77">
        <f t="shared" si="243"/>
        <v>3.7486320184080522</v>
      </c>
      <c r="H2572" s="115">
        <f t="shared" si="244"/>
        <v>0.58823529411764708</v>
      </c>
      <c r="I2572" s="80">
        <f>IF((A2572-Overview!$F$43)/365=ROUND((A2572-Overview!$F$43)/365,0),I2571*0.05,I2571+U2571)</f>
        <v>2603.8729774434041</v>
      </c>
      <c r="J2572" s="70">
        <f>IF(D2572&lt;Overview!$F$16,1,'='!G2572/Overview!$F$26)</f>
        <v>162.27844235532694</v>
      </c>
      <c r="K2572" s="71">
        <f>IF(D2572&lt;Overview!$F$17,'='!G2572/Overview!$F$26,Overview!$F$33)</f>
        <v>9.1428571428571423</v>
      </c>
      <c r="L2572" s="72">
        <f t="shared" si="245"/>
        <v>9.1428571428571423</v>
      </c>
      <c r="M2572" s="81">
        <f>MIN(1,Overview!$F$44*F2572*(G2572-Overview!$F$25)^2+0.2)</f>
        <v>1</v>
      </c>
      <c r="N2572" s="48">
        <f>L2572*F2572*Overview!$F$8</f>
        <v>0.12482270400293095</v>
      </c>
      <c r="O2572" s="48">
        <f>F2572*Overview!$F$6</f>
        <v>2.3686817229354781E-3</v>
      </c>
      <c r="P2572" s="122">
        <f>N2572*(H2572/G2572-(1+Overview!$F$35/'='!G2572)/(Overview!$F$37*Overview!$F$33))/('='!H2572+Overview!$F$36)</f>
        <v>5.1143779785334619E-5</v>
      </c>
      <c r="Q2572" s="128">
        <f>(N2572/G2572-P2572)*H2572*Overview!$F$29*'='!G2572^3</f>
        <v>932.65475768239617</v>
      </c>
      <c r="R2572" s="57">
        <f t="shared" si="240"/>
        <v>0</v>
      </c>
      <c r="S2572" s="58">
        <f t="shared" si="241"/>
        <v>6.3906403481905284E-5</v>
      </c>
      <c r="T2572" s="58">
        <f>IF(D2572&lt;Overview!$F$18,(1-Overview!$F$9)*'='!Q2572-'='!D2572*'='!O2572,0)</f>
        <v>0</v>
      </c>
      <c r="U2572" s="54">
        <f>IF(D2572&gt;=Overview!$F$18,(1-Overview!$F$9)*'='!Q2572-Overview!$F$18*'='!O2572,0)</f>
        <v>79.042691821408326</v>
      </c>
      <c r="V2572" s="2"/>
      <c r="W2572" s="112">
        <f>G2572/Overview!$F$19</f>
        <v>5.5346700404666356</v>
      </c>
      <c r="X2572" s="60">
        <f>G2572^3*(1+H2572*Overview!$F$38)</f>
        <v>66.221103805548012</v>
      </c>
      <c r="Y2572" s="61">
        <f>G2572^3*Overview!$F$42*(1+Overview!$F$38*H2572)+I2572*Overview!$F$39/Overview!$F$40</f>
        <v>6.0730494591554978</v>
      </c>
    </row>
    <row r="2573" spans="1:25">
      <c r="A2573" s="34">
        <v>2570</v>
      </c>
      <c r="B2573">
        <v>1</v>
      </c>
      <c r="C2573">
        <v>24</v>
      </c>
      <c r="D2573" s="149">
        <f t="shared" si="242"/>
        <v>178.09744310451387</v>
      </c>
      <c r="E2573" s="125">
        <f>B2573/(B2573+Overview!$F$22)</f>
        <v>0.58823529411764708</v>
      </c>
      <c r="F2573" s="118">
        <f>EXP(Overview!$F$21/Overview!$F$5-Overview!$F$21/('='!C2573+273.15))</f>
        <v>1.2060497570954571</v>
      </c>
      <c r="G2573" s="77">
        <f t="shared" si="243"/>
        <v>3.7486959248115341</v>
      </c>
      <c r="H2573" s="115">
        <f t="shared" si="244"/>
        <v>0.58823529411764708</v>
      </c>
      <c r="I2573" s="80">
        <f>IF((A2573-Overview!$F$43)/365=ROUND((A2573-Overview!$F$43)/365,0),I2572*0.05,I2572+U2572)</f>
        <v>2682.9156692648125</v>
      </c>
      <c r="J2573" s="70">
        <f>IF(D2573&lt;Overview!$F$16,1,'='!G2573/Overview!$F$26)</f>
        <v>162.28120886630018</v>
      </c>
      <c r="K2573" s="71">
        <f>IF(D2573&lt;Overview!$F$17,'='!G2573/Overview!$F$26,Overview!$F$33)</f>
        <v>9.1428571428571423</v>
      </c>
      <c r="L2573" s="72">
        <f t="shared" si="245"/>
        <v>9.1428571428571423</v>
      </c>
      <c r="M2573" s="81">
        <f>MIN(1,Overview!$F$44*F2573*(G2573-Overview!$F$25)^2+0.2)</f>
        <v>1</v>
      </c>
      <c r="N2573" s="48">
        <f>L2573*F2573*Overview!$F$8</f>
        <v>0.12482270400293095</v>
      </c>
      <c r="O2573" s="48">
        <f>F2573*Overview!$F$6</f>
        <v>2.3686817229354781E-3</v>
      </c>
      <c r="P2573" s="122">
        <f>N2573*(H2573/G2573-(1+Overview!$F$35/'='!G2573)/(Overview!$F$37*Overview!$F$33))/('='!H2573+Overview!$F$36)</f>
        <v>5.104627310495636E-5</v>
      </c>
      <c r="Q2573" s="128">
        <f>(N2573/G2573-P2573)*H2573*Overview!$F$29*'='!G2573^3</f>
        <v>932.6892685753146</v>
      </c>
      <c r="R2573" s="57">
        <f t="shared" si="240"/>
        <v>0</v>
      </c>
      <c r="S2573" s="58">
        <f t="shared" si="241"/>
        <v>6.3785651988455507E-5</v>
      </c>
      <c r="T2573" s="58">
        <f>IF(D2573&lt;Overview!$F$18,(1-Overview!$F$9)*'='!Q2573-'='!D2573*'='!O2573,0)</f>
        <v>0</v>
      </c>
      <c r="U2573" s="54">
        <f>IF(D2573&gt;=Overview!$F$18,(1-Overview!$F$9)*'='!Q2573-Overview!$F$18*'='!O2573,0)</f>
        <v>79.045632149484987</v>
      </c>
      <c r="V2573" s="2"/>
      <c r="W2573" s="112">
        <f>G2573/Overview!$F$19</f>
        <v>5.5347643951152135</v>
      </c>
      <c r="X2573" s="60">
        <f>G2573^3*(1+H2573*Overview!$F$38)</f>
        <v>66.224490660836395</v>
      </c>
      <c r="Y2573" s="61">
        <f>G2573^3*Overview!$F$42*(1+Overview!$F$38*H2573)+I2573*Overview!$F$39/Overview!$F$40</f>
        <v>6.0767890403760561</v>
      </c>
    </row>
    <row r="2574" spans="1:25">
      <c r="A2574" s="34">
        <v>2571</v>
      </c>
      <c r="B2574">
        <v>1</v>
      </c>
      <c r="C2574">
        <v>24</v>
      </c>
      <c r="D2574" s="149">
        <f t="shared" si="242"/>
        <v>178.09744310451387</v>
      </c>
      <c r="E2574" s="125">
        <f>B2574/(B2574+Overview!$F$22)</f>
        <v>0.58823529411764708</v>
      </c>
      <c r="F2574" s="118">
        <f>EXP(Overview!$F$21/Overview!$F$5-Overview!$F$21/('='!C2574+273.15))</f>
        <v>1.2060497570954571</v>
      </c>
      <c r="G2574" s="77">
        <f t="shared" si="243"/>
        <v>3.7487597104635224</v>
      </c>
      <c r="H2574" s="115">
        <f t="shared" si="244"/>
        <v>0.58823529411764708</v>
      </c>
      <c r="I2574" s="80">
        <f>IF((A2574-Overview!$F$43)/365=ROUND((A2574-Overview!$F$43)/365,0),I2573*0.05,I2573+U2573)</f>
        <v>2761.9613014142974</v>
      </c>
      <c r="J2574" s="70">
        <f>IF(D2574&lt;Overview!$F$16,1,'='!G2574/Overview!$F$26)</f>
        <v>162.28397014993604</v>
      </c>
      <c r="K2574" s="71">
        <f>IF(D2574&lt;Overview!$F$17,'='!G2574/Overview!$F$26,Overview!$F$33)</f>
        <v>9.1428571428571423</v>
      </c>
      <c r="L2574" s="72">
        <f t="shared" si="245"/>
        <v>9.1428571428571423</v>
      </c>
      <c r="M2574" s="81">
        <f>MIN(1,Overview!$F$44*F2574*(G2574-Overview!$F$25)^2+0.2)</f>
        <v>1</v>
      </c>
      <c r="N2574" s="48">
        <f>L2574*F2574*Overview!$F$8</f>
        <v>0.12482270400293095</v>
      </c>
      <c r="O2574" s="48">
        <f>F2574*Overview!$F$6</f>
        <v>2.3686817229354781E-3</v>
      </c>
      <c r="P2574" s="122">
        <f>N2574*(H2574/G2574-(1+Overview!$F$35/'='!G2574)/(Overview!$F$37*Overview!$F$33))/('='!H2574+Overview!$F$36)</f>
        <v>5.0948953979018774E-5</v>
      </c>
      <c r="Q2574" s="128">
        <f>(N2574/G2574-P2574)*H2574*Overview!$F$29*'='!G2574^3</f>
        <v>932.72371498463792</v>
      </c>
      <c r="R2574" s="57">
        <f t="shared" si="240"/>
        <v>0</v>
      </c>
      <c r="S2574" s="58">
        <f t="shared" si="241"/>
        <v>6.3665128655601913E-5</v>
      </c>
      <c r="T2574" s="58">
        <f>IF(D2574&lt;Overview!$F$18,(1-Overview!$F$9)*'='!Q2574-'='!D2574*'='!O2574,0)</f>
        <v>0</v>
      </c>
      <c r="U2574" s="54">
        <f>IF(D2574&gt;=Overview!$F$18,(1-Overview!$F$9)*'='!Q2574-Overview!$F$18*'='!O2574,0)</f>
        <v>79.048566983559326</v>
      </c>
      <c r="V2574" s="2"/>
      <c r="W2574" s="112">
        <f>G2574/Overview!$F$19</f>
        <v>5.534858571480175</v>
      </c>
      <c r="X2574" s="60">
        <f>G2574^3*(1+H2574*Overview!$F$38)</f>
        <v>66.227871231794097</v>
      </c>
      <c r="Y2574" s="61">
        <f>G2574^3*Overview!$F$42*(1+Overview!$F$38*H2574)+I2574*Overview!$F$39/Overview!$F$40</f>
        <v>6.0805281837774725</v>
      </c>
    </row>
    <row r="2575" spans="1:25">
      <c r="A2575" s="34">
        <v>2572</v>
      </c>
      <c r="B2575">
        <v>1</v>
      </c>
      <c r="C2575">
        <v>24</v>
      </c>
      <c r="D2575" s="149">
        <f t="shared" si="242"/>
        <v>178.09744310451387</v>
      </c>
      <c r="E2575" s="125">
        <f>B2575/(B2575+Overview!$F$22)</f>
        <v>0.58823529411764708</v>
      </c>
      <c r="F2575" s="118">
        <f>EXP(Overview!$F$21/Overview!$F$5-Overview!$F$21/('='!C2575+273.15))</f>
        <v>1.2060497570954571</v>
      </c>
      <c r="G2575" s="77">
        <f t="shared" si="243"/>
        <v>3.748823375592178</v>
      </c>
      <c r="H2575" s="115">
        <f t="shared" si="244"/>
        <v>0.58823529411764708</v>
      </c>
      <c r="I2575" s="80">
        <f>IF((A2575-Overview!$F$43)/365=ROUND((A2575-Overview!$F$43)/365,0),I2574*0.05,I2574+U2574)</f>
        <v>2841.0098683978567</v>
      </c>
      <c r="J2575" s="70">
        <f>IF(D2575&lt;Overview!$F$16,1,'='!G2575/Overview!$F$26)</f>
        <v>162.28672621611162</v>
      </c>
      <c r="K2575" s="71">
        <f>IF(D2575&lt;Overview!$F$17,'='!G2575/Overview!$F$26,Overview!$F$33)</f>
        <v>9.1428571428571423</v>
      </c>
      <c r="L2575" s="72">
        <f t="shared" si="245"/>
        <v>9.1428571428571423</v>
      </c>
      <c r="M2575" s="81">
        <f>MIN(1,Overview!$F$44*F2575*(G2575-Overview!$F$25)^2+0.2)</f>
        <v>1</v>
      </c>
      <c r="N2575" s="48">
        <f>L2575*F2575*Overview!$F$8</f>
        <v>0.12482270400293095</v>
      </c>
      <c r="O2575" s="48">
        <f>F2575*Overview!$F$6</f>
        <v>2.3686817229354781E-3</v>
      </c>
      <c r="P2575" s="122">
        <f>N2575*(H2575/G2575-(1+Overview!$F$35/'='!G2575)/(Overview!$F$37*Overview!$F$33))/('='!H2575+Overview!$F$36)</f>
        <v>5.085182204045384E-5</v>
      </c>
      <c r="Q2575" s="128">
        <f>(N2575/G2575-P2575)*H2575*Overview!$F$29*'='!G2575^3</f>
        <v>932.75809702947538</v>
      </c>
      <c r="R2575" s="57">
        <f t="shared" si="240"/>
        <v>0</v>
      </c>
      <c r="S2575" s="58">
        <f t="shared" si="241"/>
        <v>6.3544833052235619E-5</v>
      </c>
      <c r="T2575" s="58">
        <f>IF(D2575&lt;Overview!$F$18,(1-Overview!$F$9)*'='!Q2575-'='!D2575*'='!O2575,0)</f>
        <v>0</v>
      </c>
      <c r="U2575" s="54">
        <f>IF(D2575&gt;=Overview!$F$18,(1-Overview!$F$9)*'='!Q2575-Overview!$F$18*'='!O2575,0)</f>
        <v>79.051496333779482</v>
      </c>
      <c r="V2575" s="2"/>
      <c r="W2575" s="112">
        <f>G2575/Overview!$F$19</f>
        <v>5.5349525698983877</v>
      </c>
      <c r="X2575" s="60">
        <f>G2575^3*(1+H2575*Overview!$F$38)</f>
        <v>66.231245529862619</v>
      </c>
      <c r="Y2575" s="61">
        <f>G2575^3*Overview!$F$42*(1+Overview!$F$38*H2575)+I2575*Overview!$F$39/Overview!$F$40</f>
        <v>6.084266890150742</v>
      </c>
    </row>
    <row r="2576" spans="1:25">
      <c r="A2576" s="34">
        <v>2573</v>
      </c>
      <c r="B2576">
        <v>1</v>
      </c>
      <c r="C2576">
        <v>24</v>
      </c>
      <c r="D2576" s="149">
        <f t="shared" si="242"/>
        <v>178.09744310451387</v>
      </c>
      <c r="E2576" s="125">
        <f>B2576/(B2576+Overview!$F$22)</f>
        <v>0.58823529411764708</v>
      </c>
      <c r="F2576" s="118">
        <f>EXP(Overview!$F$21/Overview!$F$5-Overview!$F$21/('='!C2576+273.15))</f>
        <v>1.2060497570954571</v>
      </c>
      <c r="G2576" s="77">
        <f t="shared" si="243"/>
        <v>3.7488869204252304</v>
      </c>
      <c r="H2576" s="115">
        <f t="shared" si="244"/>
        <v>0.58823529411764708</v>
      </c>
      <c r="I2576" s="80">
        <f>IF((A2576-Overview!$F$43)/365=ROUND((A2576-Overview!$F$43)/365,0),I2575*0.05,I2575+U2575)</f>
        <v>2920.0613647316363</v>
      </c>
      <c r="J2576" s="70">
        <f>IF(D2576&lt;Overview!$F$16,1,'='!G2576/Overview!$F$26)</f>
        <v>162.28947707468529</v>
      </c>
      <c r="K2576" s="71">
        <f>IF(D2576&lt;Overview!$F$17,'='!G2576/Overview!$F$26,Overview!$F$33)</f>
        <v>9.1428571428571423</v>
      </c>
      <c r="L2576" s="72">
        <f t="shared" si="245"/>
        <v>9.1428571428571423</v>
      </c>
      <c r="M2576" s="81">
        <f>MIN(1,Overview!$F$44*F2576*(G2576-Overview!$F$25)^2+0.2)</f>
        <v>1</v>
      </c>
      <c r="N2576" s="48">
        <f>L2576*F2576*Overview!$F$8</f>
        <v>0.12482270400293095</v>
      </c>
      <c r="O2576" s="48">
        <f>F2576*Overview!$F$6</f>
        <v>2.3686817229354781E-3</v>
      </c>
      <c r="P2576" s="122">
        <f>N2576*(H2576/G2576-(1+Overview!$F$35/'='!G2576)/(Overview!$F$37*Overview!$F$33))/('='!H2576+Overview!$F$36)</f>
        <v>5.0754876922933061E-5</v>
      </c>
      <c r="Q2576" s="128">
        <f>(N2576/G2576-P2576)*H2576*Overview!$F$29*'='!G2576^3</f>
        <v>932.79241482872283</v>
      </c>
      <c r="R2576" s="57">
        <f t="shared" si="240"/>
        <v>0</v>
      </c>
      <c r="S2576" s="58">
        <f t="shared" si="241"/>
        <v>6.3424764748058697E-5</v>
      </c>
      <c r="T2576" s="58">
        <f>IF(D2576&lt;Overview!$F$18,(1-Overview!$F$9)*'='!Q2576-'='!D2576*'='!O2576,0)</f>
        <v>0</v>
      </c>
      <c r="U2576" s="54">
        <f>IF(D2576&gt;=Overview!$F$18,(1-Overview!$F$9)*'='!Q2576-Overview!$F$18*'='!O2576,0)</f>
        <v>79.054420210275367</v>
      </c>
      <c r="V2576" s="2"/>
      <c r="W2576" s="112">
        <f>G2576/Overview!$F$19</f>
        <v>5.5350463907060838</v>
      </c>
      <c r="X2576" s="60">
        <f>G2576^3*(1+H2576*Overview!$F$38)</f>
        <v>66.234613566463437</v>
      </c>
      <c r="Y2576" s="61">
        <f>G2576^3*Overview!$F$42*(1+Overview!$F$38*H2576)+I2576*Overview!$F$39/Overview!$F$40</f>
        <v>6.088005160285503</v>
      </c>
    </row>
    <row r="2577" spans="1:25">
      <c r="A2577" s="34">
        <v>2574</v>
      </c>
      <c r="B2577">
        <v>1</v>
      </c>
      <c r="C2577">
        <v>24</v>
      </c>
      <c r="D2577" s="149">
        <f t="shared" si="242"/>
        <v>178.09744310451387</v>
      </c>
      <c r="E2577" s="125">
        <f>B2577/(B2577+Overview!$F$22)</f>
        <v>0.58823529411764708</v>
      </c>
      <c r="F2577" s="118">
        <f>EXP(Overview!$F$21/Overview!$F$5-Overview!$F$21/('='!C2577+273.15))</f>
        <v>1.2060497570954571</v>
      </c>
      <c r="G2577" s="77">
        <f t="shared" si="243"/>
        <v>3.7489503451899786</v>
      </c>
      <c r="H2577" s="115">
        <f t="shared" si="244"/>
        <v>0.58823529411764708</v>
      </c>
      <c r="I2577" s="80">
        <f>IF((A2577-Overview!$F$43)/365=ROUND((A2577-Overview!$F$43)/365,0),I2576*0.05,I2576+U2576)</f>
        <v>2999.1157849419119</v>
      </c>
      <c r="J2577" s="70">
        <f>IF(D2577&lt;Overview!$F$16,1,'='!G2577/Overview!$F$26)</f>
        <v>162.29222273549692</v>
      </c>
      <c r="K2577" s="71">
        <f>IF(D2577&lt;Overview!$F$17,'='!G2577/Overview!$F$26,Overview!$F$33)</f>
        <v>9.1428571428571423</v>
      </c>
      <c r="L2577" s="72">
        <f t="shared" si="245"/>
        <v>9.1428571428571423</v>
      </c>
      <c r="M2577" s="81">
        <f>MIN(1,Overview!$F$44*F2577*(G2577-Overview!$F$25)^2+0.2)</f>
        <v>1</v>
      </c>
      <c r="N2577" s="48">
        <f>L2577*F2577*Overview!$F$8</f>
        <v>0.12482270400293095</v>
      </c>
      <c r="O2577" s="48">
        <f>F2577*Overview!$F$6</f>
        <v>2.3686817229354781E-3</v>
      </c>
      <c r="P2577" s="122">
        <f>N2577*(H2577/G2577-(1+Overview!$F$35/'='!G2577)/(Overview!$F$37*Overview!$F$33))/('='!H2577+Overview!$F$36)</f>
        <v>5.0658118260870499E-5</v>
      </c>
      <c r="Q2577" s="128">
        <f>(N2577/G2577-P2577)*H2577*Overview!$F$29*'='!G2577^3</f>
        <v>932.82666850106079</v>
      </c>
      <c r="R2577" s="57">
        <f t="shared" si="240"/>
        <v>0</v>
      </c>
      <c r="S2577" s="58">
        <f t="shared" si="241"/>
        <v>6.3304923313588403E-5</v>
      </c>
      <c r="T2577" s="58">
        <f>IF(D2577&lt;Overview!$F$18,(1-Overview!$F$9)*'='!Q2577-'='!D2577*'='!O2577,0)</f>
        <v>0</v>
      </c>
      <c r="U2577" s="54">
        <f>IF(D2577&gt;=Overview!$F$18,(1-Overview!$F$9)*'='!Q2577-Overview!$F$18*'='!O2577,0)</f>
        <v>79.057338623158557</v>
      </c>
      <c r="V2577" s="2"/>
      <c r="W2577" s="112">
        <f>G2577/Overview!$F$19</f>
        <v>5.5351400342388581</v>
      </c>
      <c r="X2577" s="60">
        <f>G2577^3*(1+H2577*Overview!$F$38)</f>
        <v>66.237975352998106</v>
      </c>
      <c r="Y2577" s="61">
        <f>G2577^3*Overview!$F$42*(1+Overview!$F$38*H2577)+I2577*Overview!$F$39/Overview!$F$40</f>
        <v>6.0917429949700326</v>
      </c>
    </row>
    <row r="2578" spans="1:25">
      <c r="A2578" s="34">
        <v>2575</v>
      </c>
      <c r="B2578">
        <v>1</v>
      </c>
      <c r="C2578">
        <v>24</v>
      </c>
      <c r="D2578" s="149">
        <f t="shared" si="242"/>
        <v>178.09744310451387</v>
      </c>
      <c r="E2578" s="125">
        <f>B2578/(B2578+Overview!$F$22)</f>
        <v>0.58823529411764708</v>
      </c>
      <c r="F2578" s="118">
        <f>EXP(Overview!$F$21/Overview!$F$5-Overview!$F$21/('='!C2578+273.15))</f>
        <v>1.2060497570954571</v>
      </c>
      <c r="G2578" s="77">
        <f t="shared" si="243"/>
        <v>3.7490136501132922</v>
      </c>
      <c r="H2578" s="115">
        <f t="shared" si="244"/>
        <v>0.58823529411764708</v>
      </c>
      <c r="I2578" s="80">
        <f>IF((A2578-Overview!$F$43)/365=ROUND((A2578-Overview!$F$43)/365,0),I2577*0.05,I2577+U2577)</f>
        <v>3078.1731235650705</v>
      </c>
      <c r="J2578" s="70">
        <f>IF(D2578&lt;Overview!$F$16,1,'='!G2578/Overview!$F$26)</f>
        <v>162.29496320836765</v>
      </c>
      <c r="K2578" s="71">
        <f>IF(D2578&lt;Overview!$F$17,'='!G2578/Overview!$F$26,Overview!$F$33)</f>
        <v>9.1428571428571423</v>
      </c>
      <c r="L2578" s="72">
        <f t="shared" si="245"/>
        <v>9.1428571428571423</v>
      </c>
      <c r="M2578" s="81">
        <f>MIN(1,Overview!$F$44*F2578*(G2578-Overview!$F$25)^2+0.2)</f>
        <v>1</v>
      </c>
      <c r="N2578" s="48">
        <f>L2578*F2578*Overview!$F$8</f>
        <v>0.12482270400293095</v>
      </c>
      <c r="O2578" s="48">
        <f>F2578*Overview!$F$6</f>
        <v>2.3686817229354781E-3</v>
      </c>
      <c r="P2578" s="122">
        <f>N2578*(H2578/G2578-(1+Overview!$F$35/'='!G2578)/(Overview!$F$37*Overview!$F$33))/('='!H2578+Overview!$F$36)</f>
        <v>5.05615456894208E-5</v>
      </c>
      <c r="Q2578" s="128">
        <f>(N2578/G2578-P2578)*H2578*Overview!$F$29*'='!G2578^3</f>
        <v>932.86085816495552</v>
      </c>
      <c r="R2578" s="57">
        <f t="shared" si="240"/>
        <v>0</v>
      </c>
      <c r="S2578" s="58">
        <f t="shared" si="241"/>
        <v>6.3185308320155159E-5</v>
      </c>
      <c r="T2578" s="58">
        <f>IF(D2578&lt;Overview!$F$18,(1-Overview!$F$9)*'='!Q2578-'='!D2578*'='!O2578,0)</f>
        <v>0</v>
      </c>
      <c r="U2578" s="54">
        <f>IF(D2578&gt;=Overview!$F$18,(1-Overview!$F$9)*'='!Q2578-Overview!$F$18*'='!O2578,0)</f>
        <v>79.060251582522383</v>
      </c>
      <c r="V2578" s="2"/>
      <c r="W2578" s="112">
        <f>G2578/Overview!$F$19</f>
        <v>5.5352335008316729</v>
      </c>
      <c r="X2578" s="60">
        <f>G2578^3*(1+H2578*Overview!$F$38)</f>
        <v>66.241330900848183</v>
      </c>
      <c r="Y2578" s="61">
        <f>G2578^3*Overview!$F$42*(1+Overview!$F$38*H2578)+I2578*Overview!$F$39/Overview!$F$40</f>
        <v>6.0954803949912542</v>
      </c>
    </row>
    <row r="2579" spans="1:25">
      <c r="A2579" s="34">
        <v>2576</v>
      </c>
      <c r="B2579">
        <v>1</v>
      </c>
      <c r="C2579">
        <v>24</v>
      </c>
      <c r="D2579" s="149">
        <f t="shared" si="242"/>
        <v>178.09744310451387</v>
      </c>
      <c r="E2579" s="125">
        <f>B2579/(B2579+Overview!$F$22)</f>
        <v>0.58823529411764708</v>
      </c>
      <c r="F2579" s="118">
        <f>EXP(Overview!$F$21/Overview!$F$5-Overview!$F$21/('='!C2579+273.15))</f>
        <v>1.2060497570954571</v>
      </c>
      <c r="G2579" s="77">
        <f t="shared" si="243"/>
        <v>3.7490768354216124</v>
      </c>
      <c r="H2579" s="115">
        <f t="shared" si="244"/>
        <v>0.58823529411764708</v>
      </c>
      <c r="I2579" s="80">
        <f>IF((A2579-Overview!$F$43)/365=ROUND((A2579-Overview!$F$43)/365,0),I2578*0.05,I2578+U2578)</f>
        <v>3157.2333751475931</v>
      </c>
      <c r="J2579" s="70">
        <f>IF(D2579&lt;Overview!$F$16,1,'='!G2579/Overview!$F$26)</f>
        <v>162.29769850310012</v>
      </c>
      <c r="K2579" s="71">
        <f>IF(D2579&lt;Overview!$F$17,'='!G2579/Overview!$F$26,Overview!$F$33)</f>
        <v>9.1428571428571423</v>
      </c>
      <c r="L2579" s="72">
        <f t="shared" si="245"/>
        <v>9.1428571428571423</v>
      </c>
      <c r="M2579" s="81">
        <f>MIN(1,Overview!$F$44*F2579*(G2579-Overview!$F$25)^2+0.2)</f>
        <v>1</v>
      </c>
      <c r="N2579" s="48">
        <f>L2579*F2579*Overview!$F$8</f>
        <v>0.12482270400293095</v>
      </c>
      <c r="O2579" s="48">
        <f>F2579*Overview!$F$6</f>
        <v>2.3686817229354781E-3</v>
      </c>
      <c r="P2579" s="122">
        <f>N2579*(H2579/G2579-(1+Overview!$F$35/'='!G2579)/(Overview!$F$37*Overview!$F$33))/('='!H2579+Overview!$F$36)</f>
        <v>5.0465158844473049E-5</v>
      </c>
      <c r="Q2579" s="128">
        <f>(N2579/G2579-P2579)*H2579*Overview!$F$29*'='!G2579^3</f>
        <v>932.89498393866063</v>
      </c>
      <c r="R2579" s="57">
        <f t="shared" si="240"/>
        <v>0</v>
      </c>
      <c r="S2579" s="58">
        <f t="shared" si="241"/>
        <v>6.3065919339895329E-5</v>
      </c>
      <c r="T2579" s="58">
        <f>IF(D2579&lt;Overview!$F$18,(1-Overview!$F$9)*'='!Q2579-'='!D2579*'='!O2579,0)</f>
        <v>0</v>
      </c>
      <c r="U2579" s="54">
        <f>IF(D2579&gt;=Overview!$F$18,(1-Overview!$F$9)*'='!Q2579-Overview!$F$18*'='!O2579,0)</f>
        <v>79.063159098442071</v>
      </c>
      <c r="V2579" s="2"/>
      <c r="W2579" s="112">
        <f>G2579/Overview!$F$19</f>
        <v>5.5353267908188579</v>
      </c>
      <c r="X2579" s="60">
        <f>G2579^3*(1+H2579*Overview!$F$38)</f>
        <v>66.244680221375347</v>
      </c>
      <c r="Y2579" s="61">
        <f>G2579^3*Overview!$F$42*(1+Overview!$F$38*H2579)+I2579*Overview!$F$39/Overview!$F$40</f>
        <v>6.0992173611347402</v>
      </c>
    </row>
    <row r="2580" spans="1:25">
      <c r="A2580" s="34">
        <v>2577</v>
      </c>
      <c r="B2580">
        <v>1</v>
      </c>
      <c r="C2580">
        <v>24</v>
      </c>
      <c r="D2580" s="149">
        <f t="shared" si="242"/>
        <v>178.09744310451387</v>
      </c>
      <c r="E2580" s="125">
        <f>B2580/(B2580+Overview!$F$22)</f>
        <v>0.58823529411764708</v>
      </c>
      <c r="F2580" s="118">
        <f>EXP(Overview!$F$21/Overview!$F$5-Overview!$F$21/('='!C2580+273.15))</f>
        <v>1.2060497570954571</v>
      </c>
      <c r="G2580" s="77">
        <f t="shared" si="243"/>
        <v>3.7491399013409521</v>
      </c>
      <c r="H2580" s="115">
        <f t="shared" si="244"/>
        <v>0.58823529411764708</v>
      </c>
      <c r="I2580" s="80">
        <f>IF((A2580-Overview!$F$43)/365=ROUND((A2580-Overview!$F$43)/365,0),I2579*0.05,I2579+U2579)</f>
        <v>3236.2965342460352</v>
      </c>
      <c r="J2580" s="70">
        <f>IF(D2580&lt;Overview!$F$16,1,'='!G2580/Overview!$F$26)</f>
        <v>162.30042862947846</v>
      </c>
      <c r="K2580" s="71">
        <f>IF(D2580&lt;Overview!$F$17,'='!G2580/Overview!$F$26,Overview!$F$33)</f>
        <v>9.1428571428571423</v>
      </c>
      <c r="L2580" s="72">
        <f t="shared" si="245"/>
        <v>9.1428571428571423</v>
      </c>
      <c r="M2580" s="81">
        <f>MIN(1,Overview!$F$44*F2580*(G2580-Overview!$F$25)^2+0.2)</f>
        <v>1</v>
      </c>
      <c r="N2580" s="48">
        <f>L2580*F2580*Overview!$F$8</f>
        <v>0.12482270400293095</v>
      </c>
      <c r="O2580" s="48">
        <f>F2580*Overview!$F$6</f>
        <v>2.3686817229354781E-3</v>
      </c>
      <c r="P2580" s="122">
        <f>N2580*(H2580/G2580-(1+Overview!$F$35/'='!G2580)/(Overview!$F$37*Overview!$F$33))/('='!H2580+Overview!$F$36)</f>
        <v>5.0368957362654874E-5</v>
      </c>
      <c r="Q2580" s="128">
        <f>(N2580/G2580-P2580)*H2580*Overview!$F$29*'='!G2580^3</f>
        <v>932.92904594021513</v>
      </c>
      <c r="R2580" s="57">
        <f t="shared" si="240"/>
        <v>0</v>
      </c>
      <c r="S2580" s="58">
        <f t="shared" si="241"/>
        <v>6.2946755945756842E-5</v>
      </c>
      <c r="T2580" s="58">
        <f>IF(D2580&lt;Overview!$F$18,(1-Overview!$F$9)*'='!Q2580-'='!D2580*'='!O2580,0)</f>
        <v>0</v>
      </c>
      <c r="U2580" s="54">
        <f>IF(D2580&gt;=Overview!$F$18,(1-Overview!$F$9)*'='!Q2580-Overview!$F$18*'='!O2580,0)</f>
        <v>79.066061180974515</v>
      </c>
      <c r="V2580" s="2"/>
      <c r="W2580" s="112">
        <f>G2580/Overview!$F$19</f>
        <v>5.535419904534109</v>
      </c>
      <c r="X2580" s="60">
        <f>G2580^3*(1+H2580*Overview!$F$38)</f>
        <v>66.248023325921451</v>
      </c>
      <c r="Y2580" s="61">
        <f>G2580^3*Overview!$F$42*(1+Overview!$F$38*H2580)+I2580*Overview!$F$39/Overview!$F$40</f>
        <v>6.1029538941847123</v>
      </c>
    </row>
    <row r="2581" spans="1:25">
      <c r="A2581" s="34">
        <v>2578</v>
      </c>
      <c r="B2581">
        <v>1</v>
      </c>
      <c r="C2581">
        <v>24</v>
      </c>
      <c r="D2581" s="149">
        <f t="shared" si="242"/>
        <v>178.09744310451387</v>
      </c>
      <c r="E2581" s="125">
        <f>B2581/(B2581+Overview!$F$22)</f>
        <v>0.58823529411764708</v>
      </c>
      <c r="F2581" s="118">
        <f>EXP(Overview!$F$21/Overview!$F$5-Overview!$F$21/('='!C2581+273.15))</f>
        <v>1.2060497570954571</v>
      </c>
      <c r="G2581" s="77">
        <f t="shared" si="243"/>
        <v>3.749202848096898</v>
      </c>
      <c r="H2581" s="115">
        <f t="shared" si="244"/>
        <v>0.58823529411764708</v>
      </c>
      <c r="I2581" s="80">
        <f>IF((A2581-Overview!$F$43)/365=ROUND((A2581-Overview!$F$43)/365,0),I2580*0.05,I2580+U2580)</f>
        <v>3315.3625954270096</v>
      </c>
      <c r="J2581" s="70">
        <f>IF(D2581&lt;Overview!$F$16,1,'='!G2581/Overview!$F$26)</f>
        <v>162.30315359726831</v>
      </c>
      <c r="K2581" s="71">
        <f>IF(D2581&lt;Overview!$F$17,'='!G2581/Overview!$F$26,Overview!$F$33)</f>
        <v>9.1428571428571423</v>
      </c>
      <c r="L2581" s="72">
        <f t="shared" si="245"/>
        <v>9.1428571428571423</v>
      </c>
      <c r="M2581" s="81">
        <f>MIN(1,Overview!$F$44*F2581*(G2581-Overview!$F$25)^2+0.2)</f>
        <v>1</v>
      </c>
      <c r="N2581" s="48">
        <f>L2581*F2581*Overview!$F$8</f>
        <v>0.12482270400293095</v>
      </c>
      <c r="O2581" s="48">
        <f>F2581*Overview!$F$6</f>
        <v>2.3686817229354781E-3</v>
      </c>
      <c r="P2581" s="122">
        <f>N2581*(H2581/G2581-(1+Overview!$F$35/'='!G2581)/(Overview!$F$37*Overview!$F$33))/('='!H2581+Overview!$F$36)</f>
        <v>5.0272940881327374E-5</v>
      </c>
      <c r="Q2581" s="128">
        <f>(N2581/G2581-P2581)*H2581*Overview!$F$29*'='!G2581^3</f>
        <v>932.96304428744645</v>
      </c>
      <c r="R2581" s="57">
        <f t="shared" si="240"/>
        <v>0</v>
      </c>
      <c r="S2581" s="58">
        <f t="shared" si="241"/>
        <v>6.282781771149319E-5</v>
      </c>
      <c r="T2581" s="58">
        <f>IF(D2581&lt;Overview!$F$18,(1-Overview!$F$9)*'='!Q2581-'='!D2581*'='!O2581,0)</f>
        <v>0</v>
      </c>
      <c r="U2581" s="54">
        <f>IF(D2581&gt;=Overview!$F$18,(1-Overview!$F$9)*'='!Q2581-Overview!$F$18*'='!O2581,0)</f>
        <v>79.068957840158618</v>
      </c>
      <c r="V2581" s="2"/>
      <c r="W2581" s="112">
        <f>G2581/Overview!$F$19</f>
        <v>5.5355128423104949</v>
      </c>
      <c r="X2581" s="60">
        <f>G2581^3*(1+H2581*Overview!$F$38)</f>
        <v>66.251360225808483</v>
      </c>
      <c r="Y2581" s="61">
        <f>G2581^3*Overview!$F$42*(1+Overview!$F$38*H2581)+I2581*Overview!$F$39/Overview!$F$40</f>
        <v>6.1066899949240456</v>
      </c>
    </row>
    <row r="2582" spans="1:25">
      <c r="A2582" s="34">
        <v>2579</v>
      </c>
      <c r="B2582">
        <v>1</v>
      </c>
      <c r="C2582">
        <v>24</v>
      </c>
      <c r="D2582" s="149">
        <f t="shared" si="242"/>
        <v>178.09744310451387</v>
      </c>
      <c r="E2582" s="125">
        <f>B2582/(B2582+Overview!$F$22)</f>
        <v>0.58823529411764708</v>
      </c>
      <c r="F2582" s="118">
        <f>EXP(Overview!$F$21/Overview!$F$5-Overview!$F$21/('='!C2582+273.15))</f>
        <v>1.2060497570954571</v>
      </c>
      <c r="G2582" s="77">
        <f t="shared" si="243"/>
        <v>3.7492656759146095</v>
      </c>
      <c r="H2582" s="115">
        <f t="shared" si="244"/>
        <v>0.58823529411764708</v>
      </c>
      <c r="I2582" s="80">
        <f>IF((A2582-Overview!$F$43)/365=ROUND((A2582-Overview!$F$43)/365,0),I2581*0.05,I2581+U2581)</f>
        <v>3394.4315532671681</v>
      </c>
      <c r="J2582" s="70">
        <f>IF(D2582&lt;Overview!$F$16,1,'='!G2582/Overview!$F$26)</f>
        <v>162.30587341621685</v>
      </c>
      <c r="K2582" s="71">
        <f>IF(D2582&lt;Overview!$F$17,'='!G2582/Overview!$F$26,Overview!$F$33)</f>
        <v>9.1428571428571423</v>
      </c>
      <c r="L2582" s="72">
        <f t="shared" si="245"/>
        <v>9.1428571428571423</v>
      </c>
      <c r="M2582" s="81">
        <f>MIN(1,Overview!$F$44*F2582*(G2582-Overview!$F$25)^2+0.2)</f>
        <v>1</v>
      </c>
      <c r="N2582" s="48">
        <f>L2582*F2582*Overview!$F$8</f>
        <v>0.12482270400293095</v>
      </c>
      <c r="O2582" s="48">
        <f>F2582*Overview!$F$6</f>
        <v>2.3686817229354781E-3</v>
      </c>
      <c r="P2582" s="122">
        <f>N2582*(H2582/G2582-(1+Overview!$F$35/'='!G2582)/(Overview!$F$37*Overview!$F$33))/('='!H2582+Overview!$F$36)</f>
        <v>5.0177109038584088E-5</v>
      </c>
      <c r="Q2582" s="128">
        <f>(N2582/G2582-P2582)*H2582*Overview!$F$29*'='!G2582^3</f>
        <v>932.99697909796851</v>
      </c>
      <c r="R2582" s="57">
        <f t="shared" si="240"/>
        <v>0</v>
      </c>
      <c r="S2582" s="58">
        <f t="shared" si="241"/>
        <v>6.2709104211662681E-5</v>
      </c>
      <c r="T2582" s="58">
        <f>IF(D2582&lt;Overview!$F$18,(1-Overview!$F$9)*'='!Q2582-'='!D2582*'='!O2582,0)</f>
        <v>0</v>
      </c>
      <c r="U2582" s="54">
        <f>IF(D2582&gt;=Overview!$F$18,(1-Overview!$F$9)*'='!Q2582-Overview!$F$18*'='!O2582,0)</f>
        <v>79.071849086015092</v>
      </c>
      <c r="V2582" s="2"/>
      <c r="W2582" s="112">
        <f>G2582/Overview!$F$19</f>
        <v>5.5356056044804509</v>
      </c>
      <c r="X2582" s="60">
        <f>G2582^3*(1+H2582*Overview!$F$38)</f>
        <v>66.254690932338605</v>
      </c>
      <c r="Y2582" s="61">
        <f>G2582^3*Overview!$F$42*(1+Overview!$F$38*H2582)+I2582*Overview!$F$39/Overview!$F$40</f>
        <v>6.1104256641342651</v>
      </c>
    </row>
    <row r="2583" spans="1:25">
      <c r="A2583" s="34">
        <v>2580</v>
      </c>
      <c r="B2583">
        <v>1</v>
      </c>
      <c r="C2583">
        <v>24</v>
      </c>
      <c r="D2583" s="149">
        <f t="shared" si="242"/>
        <v>178.09744310451387</v>
      </c>
      <c r="E2583" s="125">
        <f>B2583/(B2583+Overview!$F$22)</f>
        <v>0.58823529411764708</v>
      </c>
      <c r="F2583" s="118">
        <f>EXP(Overview!$F$21/Overview!$F$5-Overview!$F$21/('='!C2583+273.15))</f>
        <v>1.2060497570954571</v>
      </c>
      <c r="G2583" s="77">
        <f t="shared" si="243"/>
        <v>3.749328385018821</v>
      </c>
      <c r="H2583" s="115">
        <f t="shared" si="244"/>
        <v>0.58823529411764708</v>
      </c>
      <c r="I2583" s="80">
        <f>IF((A2583-Overview!$F$43)/365=ROUND((A2583-Overview!$F$43)/365,0),I2582*0.05,I2582+U2582)</f>
        <v>3473.503402353183</v>
      </c>
      <c r="J2583" s="70">
        <f>IF(D2583&lt;Overview!$F$16,1,'='!G2583/Overview!$F$26)</f>
        <v>162.30858809605286</v>
      </c>
      <c r="K2583" s="71">
        <f>IF(D2583&lt;Overview!$F$17,'='!G2583/Overview!$F$26,Overview!$F$33)</f>
        <v>9.1428571428571423</v>
      </c>
      <c r="L2583" s="72">
        <f t="shared" si="245"/>
        <v>9.1428571428571423</v>
      </c>
      <c r="M2583" s="81">
        <f>MIN(1,Overview!$F$44*F2583*(G2583-Overview!$F$25)^2+0.2)</f>
        <v>1</v>
      </c>
      <c r="N2583" s="48">
        <f>L2583*F2583*Overview!$F$8</f>
        <v>0.12482270400293095</v>
      </c>
      <c r="O2583" s="48">
        <f>F2583*Overview!$F$6</f>
        <v>2.3686817229354781E-3</v>
      </c>
      <c r="P2583" s="122">
        <f>N2583*(H2583/G2583-(1+Overview!$F$35/'='!G2583)/(Overview!$F$37*Overview!$F$33))/('='!H2583+Overview!$F$36)</f>
        <v>5.0081461473252037E-5</v>
      </c>
      <c r="Q2583" s="128">
        <f>(N2583/G2583-P2583)*H2583*Overview!$F$29*'='!G2583^3</f>
        <v>933.03085048918331</v>
      </c>
      <c r="R2583" s="57">
        <f t="shared" si="240"/>
        <v>0</v>
      </c>
      <c r="S2583" s="58">
        <f t="shared" si="241"/>
        <v>6.2590615021630122E-5</v>
      </c>
      <c r="T2583" s="58">
        <f>IF(D2583&lt;Overview!$F$18,(1-Overview!$F$9)*'='!Q2583-'='!D2583*'='!O2583,0)</f>
        <v>0</v>
      </c>
      <c r="U2583" s="54">
        <f>IF(D2583&gt;=Overview!$F$18,(1-Overview!$F$9)*'='!Q2583-Overview!$F$18*'='!O2583,0)</f>
        <v>79.074734928546604</v>
      </c>
      <c r="V2583" s="2"/>
      <c r="W2583" s="112">
        <f>G2583/Overview!$F$19</f>
        <v>5.5356981913757872</v>
      </c>
      <c r="X2583" s="60">
        <f>G2583^3*(1+H2583*Overview!$F$38)</f>
        <v>66.258015456794212</v>
      </c>
      <c r="Y2583" s="61">
        <f>G2583^3*Overview!$F$42*(1+Overview!$F$38*H2583)+I2583*Overview!$F$39/Overview!$F$40</f>
        <v>6.1141609025955539</v>
      </c>
    </row>
    <row r="2584" spans="1:25">
      <c r="A2584" s="34">
        <v>2581</v>
      </c>
      <c r="B2584">
        <v>1</v>
      </c>
      <c r="C2584">
        <v>24</v>
      </c>
      <c r="D2584" s="149">
        <f t="shared" si="242"/>
        <v>178.09744310451387</v>
      </c>
      <c r="E2584" s="125">
        <f>B2584/(B2584+Overview!$F$22)</f>
        <v>0.58823529411764708</v>
      </c>
      <c r="F2584" s="118">
        <f>EXP(Overview!$F$21/Overview!$F$5-Overview!$F$21/('='!C2584+273.15))</f>
        <v>1.2060497570954571</v>
      </c>
      <c r="G2584" s="77">
        <f t="shared" si="243"/>
        <v>3.7493909756338426</v>
      </c>
      <c r="H2584" s="115">
        <f t="shared" si="244"/>
        <v>0.58823529411764708</v>
      </c>
      <c r="I2584" s="80">
        <f>IF((A2584-Overview!$F$43)/365=ROUND((A2584-Overview!$F$43)/365,0),I2583*0.05,I2583+U2583)</f>
        <v>3552.5781372817296</v>
      </c>
      <c r="J2584" s="70">
        <f>IF(D2584&lt;Overview!$F$16,1,'='!G2584/Overview!$F$26)</f>
        <v>162.31129764648671</v>
      </c>
      <c r="K2584" s="71">
        <f>IF(D2584&lt;Overview!$F$17,'='!G2584/Overview!$F$26,Overview!$F$33)</f>
        <v>9.1428571428571423</v>
      </c>
      <c r="L2584" s="72">
        <f t="shared" si="245"/>
        <v>9.1428571428571423</v>
      </c>
      <c r="M2584" s="81">
        <f>MIN(1,Overview!$F$44*F2584*(G2584-Overview!$F$25)^2+0.2)</f>
        <v>1</v>
      </c>
      <c r="N2584" s="48">
        <f>L2584*F2584*Overview!$F$8</f>
        <v>0.12482270400293095</v>
      </c>
      <c r="O2584" s="48">
        <f>F2584*Overview!$F$6</f>
        <v>2.3686817229354781E-3</v>
      </c>
      <c r="P2584" s="122">
        <f>N2584*(H2584/G2584-(1+Overview!$F$35/'='!G2584)/(Overview!$F$37*Overview!$F$33))/('='!H2584+Overview!$F$36)</f>
        <v>4.9985997824886638E-5</v>
      </c>
      <c r="Q2584" s="128">
        <f>(N2584/G2584-P2584)*H2584*Overview!$F$29*'='!G2584^3</f>
        <v>933.06465857828061</v>
      </c>
      <c r="R2584" s="57">
        <f t="shared" si="240"/>
        <v>0</v>
      </c>
      <c r="S2584" s="58">
        <f t="shared" si="241"/>
        <v>6.2472349717560948E-5</v>
      </c>
      <c r="T2584" s="58">
        <f>IF(D2584&lt;Overview!$F$18,(1-Overview!$F$9)*'='!Q2584-'='!D2584*'='!O2584,0)</f>
        <v>0</v>
      </c>
      <c r="U2584" s="54">
        <f>IF(D2584&gt;=Overview!$F$18,(1-Overview!$F$9)*'='!Q2584-Overview!$F$18*'='!O2584,0)</f>
        <v>79.077615377737686</v>
      </c>
      <c r="V2584" s="2"/>
      <c r="W2584" s="112">
        <f>G2584/Overview!$F$19</f>
        <v>5.5357906033276869</v>
      </c>
      <c r="X2584" s="60">
        <f>G2584^3*(1+H2584*Overview!$F$38)</f>
        <v>66.261333810437989</v>
      </c>
      <c r="Y2584" s="61">
        <f>G2584^3*Overview!$F$42*(1+Overview!$F$38*H2584)+I2584*Overview!$F$39/Overview!$F$40</f>
        <v>6.1178957110867529</v>
      </c>
    </row>
    <row r="2585" spans="1:25">
      <c r="A2585" s="34">
        <v>2582</v>
      </c>
      <c r="B2585">
        <v>1</v>
      </c>
      <c r="C2585">
        <v>24</v>
      </c>
      <c r="D2585" s="149">
        <f t="shared" si="242"/>
        <v>178.09744310451387</v>
      </c>
      <c r="E2585" s="125">
        <f>B2585/(B2585+Overview!$F$22)</f>
        <v>0.58823529411764708</v>
      </c>
      <c r="F2585" s="118">
        <f>EXP(Overview!$F$21/Overview!$F$5-Overview!$F$21/('='!C2585+273.15))</f>
        <v>1.2060497570954571</v>
      </c>
      <c r="G2585" s="77">
        <f t="shared" si="243"/>
        <v>3.74945344798356</v>
      </c>
      <c r="H2585" s="115">
        <f t="shared" si="244"/>
        <v>0.58823529411764708</v>
      </c>
      <c r="I2585" s="80">
        <f>IF((A2585-Overview!$F$43)/365=ROUND((A2585-Overview!$F$43)/365,0),I2584*0.05,I2584+U2584)</f>
        <v>3631.6557526594675</v>
      </c>
      <c r="J2585" s="70">
        <f>IF(D2585&lt;Overview!$F$16,1,'='!G2585/Overview!$F$26)</f>
        <v>162.3140020772104</v>
      </c>
      <c r="K2585" s="71">
        <f>IF(D2585&lt;Overview!$F$17,'='!G2585/Overview!$F$26,Overview!$F$33)</f>
        <v>9.1428571428571423</v>
      </c>
      <c r="L2585" s="72">
        <f t="shared" si="245"/>
        <v>9.1428571428571423</v>
      </c>
      <c r="M2585" s="81">
        <f>MIN(1,Overview!$F$44*F2585*(G2585-Overview!$F$25)^2+0.2)</f>
        <v>1</v>
      </c>
      <c r="N2585" s="48">
        <f>L2585*F2585*Overview!$F$8</f>
        <v>0.12482270400293095</v>
      </c>
      <c r="O2585" s="48">
        <f>F2585*Overview!$F$6</f>
        <v>2.3686817229354781E-3</v>
      </c>
      <c r="P2585" s="122">
        <f>N2585*(H2585/G2585-(1+Overview!$F$35/'='!G2585)/(Overview!$F$37*Overview!$F$33))/('='!H2585+Overview!$F$36)</f>
        <v>4.9890717733769694E-5</v>
      </c>
      <c r="Q2585" s="128">
        <f>(N2585/G2585-P2585)*H2585*Overview!$F$29*'='!G2585^3</f>
        <v>933.09840348223952</v>
      </c>
      <c r="R2585" s="57">
        <f t="shared" si="240"/>
        <v>0</v>
      </c>
      <c r="S2585" s="58">
        <f t="shared" si="241"/>
        <v>6.2354307876419108E-5</v>
      </c>
      <c r="T2585" s="58">
        <f>IF(D2585&lt;Overview!$F$18,(1-Overview!$F$9)*'='!Q2585-'='!D2585*'='!O2585,0)</f>
        <v>0</v>
      </c>
      <c r="U2585" s="54">
        <f>IF(D2585&gt;=Overview!$F$18,(1-Overview!$F$9)*'='!Q2585-Overview!$F$18*'='!O2585,0)</f>
        <v>79.080490443554993</v>
      </c>
      <c r="V2585" s="2"/>
      <c r="W2585" s="112">
        <f>G2585/Overview!$F$19</f>
        <v>5.535882840666706</v>
      </c>
      <c r="X2585" s="60">
        <f>G2585^3*(1+H2585*Overview!$F$38)</f>
        <v>66.264646004512869</v>
      </c>
      <c r="Y2585" s="61">
        <f>G2585^3*Overview!$F$42*(1+Overview!$F$38*H2585)+I2585*Overview!$F$39/Overview!$F$40</f>
        <v>6.1216300903853602</v>
      </c>
    </row>
    <row r="2586" spans="1:25">
      <c r="A2586" s="34">
        <v>2583</v>
      </c>
      <c r="B2586">
        <v>1</v>
      </c>
      <c r="C2586">
        <v>24</v>
      </c>
      <c r="D2586" s="149">
        <f t="shared" si="242"/>
        <v>178.09744310451387</v>
      </c>
      <c r="E2586" s="125">
        <f>B2586/(B2586+Overview!$F$22)</f>
        <v>0.58823529411764708</v>
      </c>
      <c r="F2586" s="118">
        <f>EXP(Overview!$F$21/Overview!$F$5-Overview!$F$21/('='!C2586+273.15))</f>
        <v>1.2060497570954571</v>
      </c>
      <c r="G2586" s="77">
        <f t="shared" si="243"/>
        <v>3.7495158022914366</v>
      </c>
      <c r="H2586" s="115">
        <f t="shared" si="244"/>
        <v>0.58823529411764708</v>
      </c>
      <c r="I2586" s="80">
        <f>IF((A2586-Overview!$F$43)/365=ROUND((A2586-Overview!$F$43)/365,0),I2585*0.05,I2585+U2585)</f>
        <v>3710.7362431030224</v>
      </c>
      <c r="J2586" s="70">
        <f>IF(D2586&lt;Overview!$F$16,1,'='!G2586/Overview!$F$26)</f>
        <v>162.3167013978977</v>
      </c>
      <c r="K2586" s="71">
        <f>IF(D2586&lt;Overview!$F$17,'='!G2586/Overview!$F$26,Overview!$F$33)</f>
        <v>9.1428571428571423</v>
      </c>
      <c r="L2586" s="72">
        <f t="shared" si="245"/>
        <v>9.1428571428571423</v>
      </c>
      <c r="M2586" s="81">
        <f>MIN(1,Overview!$F$44*F2586*(G2586-Overview!$F$25)^2+0.2)</f>
        <v>1</v>
      </c>
      <c r="N2586" s="48">
        <f>L2586*F2586*Overview!$F$8</f>
        <v>0.12482270400293095</v>
      </c>
      <c r="O2586" s="48">
        <f>F2586*Overview!$F$6</f>
        <v>2.3686817229354781E-3</v>
      </c>
      <c r="P2586" s="122">
        <f>N2586*(H2586/G2586-(1+Overview!$F$35/'='!G2586)/(Overview!$F$37*Overview!$F$33))/('='!H2586+Overview!$F$36)</f>
        <v>4.9795620840912446E-5</v>
      </c>
      <c r="Q2586" s="128">
        <f>(N2586/G2586-P2586)*H2586*Overview!$F$29*'='!G2586^3</f>
        <v>933.13208531782766</v>
      </c>
      <c r="R2586" s="57">
        <f t="shared" si="240"/>
        <v>0</v>
      </c>
      <c r="S2586" s="58">
        <f t="shared" si="241"/>
        <v>6.2236489075971337E-5</v>
      </c>
      <c r="T2586" s="58">
        <f>IF(D2586&lt;Overview!$F$18,(1-Overview!$F$9)*'='!Q2586-'='!D2586*'='!O2586,0)</f>
        <v>0</v>
      </c>
      <c r="U2586" s="54">
        <f>IF(D2586&gt;=Overview!$F$18,(1-Overview!$F$9)*'='!Q2586-Overview!$F$18*'='!O2586,0)</f>
        <v>79.083360135947103</v>
      </c>
      <c r="V2586" s="2"/>
      <c r="W2586" s="112">
        <f>G2586/Overview!$F$19</f>
        <v>5.5359749037227761</v>
      </c>
      <c r="X2586" s="60">
        <f>G2586^3*(1+H2586*Overview!$F$38)</f>
        <v>66.267952050242144</v>
      </c>
      <c r="Y2586" s="61">
        <f>G2586^3*Overview!$F$42*(1+Overview!$F$38*H2586)+I2586*Overview!$F$39/Overview!$F$40</f>
        <v>6.1253640412675425</v>
      </c>
    </row>
    <row r="2587" spans="1:25">
      <c r="A2587" s="34">
        <v>2584</v>
      </c>
      <c r="B2587">
        <v>1</v>
      </c>
      <c r="C2587">
        <v>24</v>
      </c>
      <c r="D2587" s="149">
        <f t="shared" si="242"/>
        <v>178.09744310451387</v>
      </c>
      <c r="E2587" s="125">
        <f>B2587/(B2587+Overview!$F$22)</f>
        <v>0.58823529411764708</v>
      </c>
      <c r="F2587" s="118">
        <f>EXP(Overview!$F$21/Overview!$F$5-Overview!$F$21/('='!C2587+273.15))</f>
        <v>1.2060497570954571</v>
      </c>
      <c r="G2587" s="77">
        <f t="shared" si="243"/>
        <v>3.7495780387805127</v>
      </c>
      <c r="H2587" s="115">
        <f t="shared" si="244"/>
        <v>0.58823529411764708</v>
      </c>
      <c r="I2587" s="80">
        <f>IF((A2587-Overview!$F$43)/365=ROUND((A2587-Overview!$F$43)/365,0),I2586*0.05,I2586+U2586)</f>
        <v>3789.8196032389696</v>
      </c>
      <c r="J2587" s="70">
        <f>IF(D2587&lt;Overview!$F$16,1,'='!G2587/Overview!$F$26)</f>
        <v>162.31939561820403</v>
      </c>
      <c r="K2587" s="71">
        <f>IF(D2587&lt;Overview!$F$17,'='!G2587/Overview!$F$26,Overview!$F$33)</f>
        <v>9.1428571428571423</v>
      </c>
      <c r="L2587" s="72">
        <f t="shared" si="245"/>
        <v>9.1428571428571423</v>
      </c>
      <c r="M2587" s="81">
        <f>MIN(1,Overview!$F$44*F2587*(G2587-Overview!$F$25)^2+0.2)</f>
        <v>1</v>
      </c>
      <c r="N2587" s="48">
        <f>L2587*F2587*Overview!$F$8</f>
        <v>0.12482270400293095</v>
      </c>
      <c r="O2587" s="48">
        <f>F2587*Overview!$F$6</f>
        <v>2.3686817229354781E-3</v>
      </c>
      <c r="P2587" s="122">
        <f>N2587*(H2587/G2587-(1+Overview!$F$35/'='!G2587)/(Overview!$F$37*Overview!$F$33))/('='!H2587+Overview!$F$36)</f>
        <v>4.9700706788051461E-5</v>
      </c>
      <c r="Q2587" s="128">
        <f>(N2587/G2587-P2587)*H2587*Overview!$F$29*'='!G2587^3</f>
        <v>933.16570420160167</v>
      </c>
      <c r="R2587" s="57">
        <f t="shared" si="240"/>
        <v>0</v>
      </c>
      <c r="S2587" s="58">
        <f t="shared" si="241"/>
        <v>6.2118892894782435E-5</v>
      </c>
      <c r="T2587" s="58">
        <f>IF(D2587&lt;Overview!$F$18,(1-Overview!$F$9)*'='!Q2587-'='!D2587*'='!O2587,0)</f>
        <v>0</v>
      </c>
      <c r="U2587" s="54">
        <f>IF(D2587&gt;=Overview!$F$18,(1-Overview!$F$9)*'='!Q2587-Overview!$F$18*'='!O2587,0)</f>
        <v>79.086224464844648</v>
      </c>
      <c r="V2587" s="2"/>
      <c r="W2587" s="112">
        <f>G2587/Overview!$F$19</f>
        <v>5.5360667928252072</v>
      </c>
      <c r="X2587" s="60">
        <f>G2587^3*(1+H2587*Overview!$F$38)</f>
        <v>66.27125195882941</v>
      </c>
      <c r="Y2587" s="61">
        <f>G2587^3*Overview!$F$42*(1+Overview!$F$38*H2587)+I2587*Overview!$F$39/Overview!$F$40</f>
        <v>6.1290975645081218</v>
      </c>
    </row>
    <row r="2588" spans="1:25">
      <c r="A2588" s="34">
        <v>2585</v>
      </c>
      <c r="B2588">
        <v>1</v>
      </c>
      <c r="C2588">
        <v>24</v>
      </c>
      <c r="D2588" s="149">
        <f t="shared" si="242"/>
        <v>178.09744310451387</v>
      </c>
      <c r="E2588" s="125">
        <f>B2588/(B2588+Overview!$F$22)</f>
        <v>0.58823529411764708</v>
      </c>
      <c r="F2588" s="118">
        <f>EXP(Overview!$F$21/Overview!$F$5-Overview!$F$21/('='!C2588+273.15))</f>
        <v>1.2060497570954571</v>
      </c>
      <c r="G2588" s="77">
        <f t="shared" si="243"/>
        <v>3.7496401576734075</v>
      </c>
      <c r="H2588" s="115">
        <f t="shared" si="244"/>
        <v>0.58823529411764708</v>
      </c>
      <c r="I2588" s="80">
        <f>IF((A2588-Overview!$F$43)/365=ROUND((A2588-Overview!$F$43)/365,0),I2587*0.05,I2587+U2587)</f>
        <v>3868.9058277038143</v>
      </c>
      <c r="J2588" s="70">
        <f>IF(D2588&lt;Overview!$F$16,1,'='!G2588/Overview!$F$26)</f>
        <v>162.32208474776655</v>
      </c>
      <c r="K2588" s="71">
        <f>IF(D2588&lt;Overview!$F$17,'='!G2588/Overview!$F$26,Overview!$F$33)</f>
        <v>9.1428571428571423</v>
      </c>
      <c r="L2588" s="72">
        <f t="shared" si="245"/>
        <v>9.1428571428571423</v>
      </c>
      <c r="M2588" s="81">
        <f>MIN(1,Overview!$F$44*F2588*(G2588-Overview!$F$25)^2+0.2)</f>
        <v>1</v>
      </c>
      <c r="N2588" s="48">
        <f>L2588*F2588*Overview!$F$8</f>
        <v>0.12482270400293095</v>
      </c>
      <c r="O2588" s="48">
        <f>F2588*Overview!$F$6</f>
        <v>2.3686817229354781E-3</v>
      </c>
      <c r="P2588" s="122">
        <f>N2588*(H2588/G2588-(1+Overview!$F$35/'='!G2588)/(Overview!$F$37*Overview!$F$33))/('='!H2588+Overview!$F$36)</f>
        <v>4.96059752176447E-5</v>
      </c>
      <c r="Q2588" s="128">
        <f>(N2588/G2588-P2588)*H2588*Overview!$F$29*'='!G2588^3</f>
        <v>933.19926024990718</v>
      </c>
      <c r="R2588" s="57">
        <f t="shared" si="240"/>
        <v>0</v>
      </c>
      <c r="S2588" s="58">
        <f t="shared" si="241"/>
        <v>6.2001518912210799E-5</v>
      </c>
      <c r="T2588" s="58">
        <f>IF(D2588&lt;Overview!$F$18,(1-Overview!$F$9)*'='!Q2588-'='!D2588*'='!O2588,0)</f>
        <v>0</v>
      </c>
      <c r="U2588" s="54">
        <f>IF(D2588&gt;=Overview!$F$18,(1-Overview!$F$9)*'='!Q2588-Overview!$F$18*'='!O2588,0)</f>
        <v>79.089083440160266</v>
      </c>
      <c r="V2588" s="2"/>
      <c r="W2588" s="112">
        <f>G2588/Overview!$F$19</f>
        <v>5.536158508302683</v>
      </c>
      <c r="X2588" s="60">
        <f>G2588^3*(1+H2588*Overview!$F$38)</f>
        <v>66.274545741458653</v>
      </c>
      <c r="Y2588" s="61">
        <f>G2588^3*Overview!$F$42*(1+Overview!$F$38*H2588)+I2588*Overview!$F$39/Overview!$F$40</f>
        <v>6.1328306608805905</v>
      </c>
    </row>
    <row r="2589" spans="1:25">
      <c r="A2589" s="34">
        <v>2586</v>
      </c>
      <c r="B2589">
        <v>1</v>
      </c>
      <c r="C2589">
        <v>24</v>
      </c>
      <c r="D2589" s="149">
        <f t="shared" si="242"/>
        <v>178.09744310451387</v>
      </c>
      <c r="E2589" s="125">
        <f>B2589/(B2589+Overview!$F$22)</f>
        <v>0.58823529411764708</v>
      </c>
      <c r="F2589" s="118">
        <f>EXP(Overview!$F$21/Overview!$F$5-Overview!$F$21/('='!C2589+273.15))</f>
        <v>1.2060497570954571</v>
      </c>
      <c r="G2589" s="77">
        <f t="shared" si="243"/>
        <v>3.7497021591923199</v>
      </c>
      <c r="H2589" s="115">
        <f t="shared" si="244"/>
        <v>0.58823529411764708</v>
      </c>
      <c r="I2589" s="80">
        <f>IF((A2589-Overview!$F$43)/365=ROUND((A2589-Overview!$F$43)/365,0),I2588*0.05,I2588+U2588)</f>
        <v>3947.9949111439746</v>
      </c>
      <c r="J2589" s="70">
        <f>IF(D2589&lt;Overview!$F$16,1,'='!G2589/Overview!$F$26)</f>
        <v>162.32476879620432</v>
      </c>
      <c r="K2589" s="71">
        <f>IF(D2589&lt;Overview!$F$17,'='!G2589/Overview!$F$26,Overview!$F$33)</f>
        <v>9.1428571428571423</v>
      </c>
      <c r="L2589" s="72">
        <f t="shared" si="245"/>
        <v>9.1428571428571423</v>
      </c>
      <c r="M2589" s="81">
        <f>MIN(1,Overview!$F$44*F2589*(G2589-Overview!$F$25)^2+0.2)</f>
        <v>1</v>
      </c>
      <c r="N2589" s="48">
        <f>L2589*F2589*Overview!$F$8</f>
        <v>0.12482270400293095</v>
      </c>
      <c r="O2589" s="48">
        <f>F2589*Overview!$F$6</f>
        <v>2.3686817229354781E-3</v>
      </c>
      <c r="P2589" s="122">
        <f>N2589*(H2589/G2589-(1+Overview!$F$35/'='!G2589)/(Overview!$F$37*Overview!$F$33))/('='!H2589+Overview!$F$36)</f>
        <v>4.9511425772872404E-5</v>
      </c>
      <c r="Q2589" s="128">
        <f>(N2589/G2589-P2589)*H2589*Overview!$F$29*'='!G2589^3</f>
        <v>933.2327535788819</v>
      </c>
      <c r="R2589" s="57">
        <f t="shared" si="240"/>
        <v>0</v>
      </c>
      <c r="S2589" s="58">
        <f t="shared" si="241"/>
        <v>6.1884366708409968E-5</v>
      </c>
      <c r="T2589" s="58">
        <f>IF(D2589&lt;Overview!$F$18,(1-Overview!$F$9)*'='!Q2589-'='!D2589*'='!O2589,0)</f>
        <v>0</v>
      </c>
      <c r="U2589" s="54">
        <f>IF(D2589&gt;=Overview!$F$18,(1-Overview!$F$9)*'='!Q2589-Overview!$F$18*'='!O2589,0)</f>
        <v>79.091937071788919</v>
      </c>
      <c r="V2589" s="2"/>
      <c r="W2589" s="112">
        <f>G2589/Overview!$F$19</f>
        <v>5.5362500504832717</v>
      </c>
      <c r="X2589" s="60">
        <f>G2589^3*(1+H2589*Overview!$F$38)</f>
        <v>66.277833409294331</v>
      </c>
      <c r="Y2589" s="61">
        <f>G2589^3*Overview!$F$42*(1+Overview!$F$38*H2589)+I2589*Overview!$F$39/Overview!$F$40</f>
        <v>6.1365633311571095</v>
      </c>
    </row>
    <row r="2590" spans="1:25">
      <c r="A2590" s="34">
        <v>2587</v>
      </c>
      <c r="B2590">
        <v>1</v>
      </c>
      <c r="C2590">
        <v>24</v>
      </c>
      <c r="D2590" s="149">
        <f t="shared" si="242"/>
        <v>178.09744310451387</v>
      </c>
      <c r="E2590" s="125">
        <f>B2590/(B2590+Overview!$F$22)</f>
        <v>0.58823529411764708</v>
      </c>
      <c r="F2590" s="118">
        <f>EXP(Overview!$F$21/Overview!$F$5-Overview!$F$21/('='!C2590+273.15))</f>
        <v>1.2060497570954571</v>
      </c>
      <c r="G2590" s="77">
        <f t="shared" si="243"/>
        <v>3.7497640435590283</v>
      </c>
      <c r="H2590" s="115">
        <f t="shared" si="244"/>
        <v>0.58823529411764708</v>
      </c>
      <c r="I2590" s="80">
        <f>IF((A2590-Overview!$F$43)/365=ROUND((A2590-Overview!$F$43)/365,0),I2589*0.05,I2589+U2589)</f>
        <v>4027.0868482157634</v>
      </c>
      <c r="J2590" s="70">
        <f>IF(D2590&lt;Overview!$F$16,1,'='!G2590/Overview!$F$26)</f>
        <v>162.32744777311811</v>
      </c>
      <c r="K2590" s="71">
        <f>IF(D2590&lt;Overview!$F$17,'='!G2590/Overview!$F$26,Overview!$F$33)</f>
        <v>9.1428571428571423</v>
      </c>
      <c r="L2590" s="72">
        <f t="shared" si="245"/>
        <v>9.1428571428571423</v>
      </c>
      <c r="M2590" s="81">
        <f>MIN(1,Overview!$F$44*F2590*(G2590-Overview!$F$25)^2+0.2)</f>
        <v>1</v>
      </c>
      <c r="N2590" s="48">
        <f>L2590*F2590*Overview!$F$8</f>
        <v>0.12482270400293095</v>
      </c>
      <c r="O2590" s="48">
        <f>F2590*Overview!$F$6</f>
        <v>2.3686817229354781E-3</v>
      </c>
      <c r="P2590" s="122">
        <f>N2590*(H2590/G2590-(1+Overview!$F$35/'='!G2590)/(Overview!$F$37*Overview!$F$33))/('='!H2590+Overview!$F$36)</f>
        <v>4.9417058097638189E-5</v>
      </c>
      <c r="Q2590" s="128">
        <f>(N2590/G2590-P2590)*H2590*Overview!$F$29*'='!G2590^3</f>
        <v>933.26618430445103</v>
      </c>
      <c r="R2590" s="57">
        <f t="shared" si="240"/>
        <v>0</v>
      </c>
      <c r="S2590" s="58">
        <f t="shared" si="241"/>
        <v>6.1767435864330407E-5</v>
      </c>
      <c r="T2590" s="58">
        <f>IF(D2590&lt;Overview!$F$18,(1-Overview!$F$9)*'='!Q2590-'='!D2590*'='!O2590,0)</f>
        <v>0</v>
      </c>
      <c r="U2590" s="54">
        <f>IF(D2590&gt;=Overview!$F$18,(1-Overview!$F$9)*'='!Q2590-Overview!$F$18*'='!O2590,0)</f>
        <v>79.094785369607408</v>
      </c>
      <c r="V2590" s="2"/>
      <c r="W2590" s="112">
        <f>G2590/Overview!$F$19</f>
        <v>5.5363414196944163</v>
      </c>
      <c r="X2590" s="60">
        <f>G2590^3*(1+H2590*Overview!$F$38)</f>
        <v>66.28111497348128</v>
      </c>
      <c r="Y2590" s="61">
        <f>G2590^3*Overview!$F$42*(1+Overview!$F$38*H2590)+I2590*Overview!$F$39/Overview!$F$40</f>
        <v>6.1402955761085085</v>
      </c>
    </row>
    <row r="2591" spans="1:25">
      <c r="A2591" s="34">
        <v>2588</v>
      </c>
      <c r="B2591">
        <v>1</v>
      </c>
      <c r="C2591">
        <v>24</v>
      </c>
      <c r="D2591" s="149">
        <f t="shared" si="242"/>
        <v>178.09744310451387</v>
      </c>
      <c r="E2591" s="125">
        <f>B2591/(B2591+Overview!$F$22)</f>
        <v>0.58823529411764708</v>
      </c>
      <c r="F2591" s="118">
        <f>EXP(Overview!$F$21/Overview!$F$5-Overview!$F$21/('='!C2591+273.15))</f>
        <v>1.2060497570954571</v>
      </c>
      <c r="G2591" s="77">
        <f t="shared" si="243"/>
        <v>3.7498258109948925</v>
      </c>
      <c r="H2591" s="115">
        <f t="shared" si="244"/>
        <v>0.58823529411764708</v>
      </c>
      <c r="I2591" s="80">
        <f>IF((A2591-Overview!$F$43)/365=ROUND((A2591-Overview!$F$43)/365,0),I2590*0.05,I2590+U2590)</f>
        <v>4106.1816335853709</v>
      </c>
      <c r="J2591" s="70">
        <f>IF(D2591&lt;Overview!$F$16,1,'='!G2591/Overview!$F$26)</f>
        <v>162.3301216880906</v>
      </c>
      <c r="K2591" s="71">
        <f>IF(D2591&lt;Overview!$F$17,'='!G2591/Overview!$F$26,Overview!$F$33)</f>
        <v>9.1428571428571423</v>
      </c>
      <c r="L2591" s="72">
        <f t="shared" si="245"/>
        <v>9.1428571428571423</v>
      </c>
      <c r="M2591" s="81">
        <f>MIN(1,Overview!$F$44*F2591*(G2591-Overview!$F$25)^2+0.2)</f>
        <v>1</v>
      </c>
      <c r="N2591" s="48">
        <f>L2591*F2591*Overview!$F$8</f>
        <v>0.12482270400293095</v>
      </c>
      <c r="O2591" s="48">
        <f>F2591*Overview!$F$6</f>
        <v>2.3686817229354781E-3</v>
      </c>
      <c r="P2591" s="122">
        <f>N2591*(H2591/G2591-(1+Overview!$F$35/'='!G2591)/(Overview!$F$37*Overview!$F$33))/('='!H2591+Overview!$F$36)</f>
        <v>4.9322871836560919E-5</v>
      </c>
      <c r="Q2591" s="128">
        <f>(N2591/G2591-P2591)*H2591*Overview!$F$29*'='!G2591^3</f>
        <v>933.29955254233266</v>
      </c>
      <c r="R2591" s="57">
        <f t="shared" si="240"/>
        <v>0</v>
      </c>
      <c r="S2591" s="58">
        <f t="shared" si="241"/>
        <v>6.1650725961709727E-5</v>
      </c>
      <c r="T2591" s="58">
        <f>IF(D2591&lt;Overview!$F$18,(1-Overview!$F$9)*'='!Q2591-'='!D2591*'='!O2591,0)</f>
        <v>0</v>
      </c>
      <c r="U2591" s="54">
        <f>IF(D2591&gt;=Overview!$F$18,(1-Overview!$F$9)*'='!Q2591-Overview!$F$18*'='!O2591,0)</f>
        <v>79.097628343474923</v>
      </c>
      <c r="V2591" s="2"/>
      <c r="W2591" s="112">
        <f>G2591/Overview!$F$19</f>
        <v>5.5364326162629451</v>
      </c>
      <c r="X2591" s="60">
        <f>G2591^3*(1+H2591*Overview!$F$38)</f>
        <v>66.284390445144822</v>
      </c>
      <c r="Y2591" s="61">
        <f>G2591^3*Overview!$F$42*(1+Overview!$F$38*H2591)+I2591*Overview!$F$39/Overview!$F$40</f>
        <v>6.1440273965042884</v>
      </c>
    </row>
    <row r="2592" spans="1:25">
      <c r="A2592" s="34">
        <v>2589</v>
      </c>
      <c r="B2592">
        <v>1</v>
      </c>
      <c r="C2592">
        <v>24</v>
      </c>
      <c r="D2592" s="149">
        <f t="shared" si="242"/>
        <v>178.09744310451387</v>
      </c>
      <c r="E2592" s="125">
        <f>B2592/(B2592+Overview!$F$22)</f>
        <v>0.58823529411764708</v>
      </c>
      <c r="F2592" s="118">
        <f>EXP(Overview!$F$21/Overview!$F$5-Overview!$F$21/('='!C2592+273.15))</f>
        <v>1.2060497570954571</v>
      </c>
      <c r="G2592" s="77">
        <f t="shared" si="243"/>
        <v>3.7498874617208542</v>
      </c>
      <c r="H2592" s="115">
        <f t="shared" si="244"/>
        <v>0.58823529411764708</v>
      </c>
      <c r="I2592" s="80">
        <f>IF((A2592-Overview!$F$43)/365=ROUND((A2592-Overview!$F$43)/365,0),I2591*0.05,I2591+U2591)</f>
        <v>4185.2792619288457</v>
      </c>
      <c r="J2592" s="70">
        <f>IF(D2592&lt;Overview!$F$16,1,'='!G2592/Overview!$F$26)</f>
        <v>162.33279055068633</v>
      </c>
      <c r="K2592" s="71">
        <f>IF(D2592&lt;Overview!$F$17,'='!G2592/Overview!$F$26,Overview!$F$33)</f>
        <v>9.1428571428571423</v>
      </c>
      <c r="L2592" s="72">
        <f t="shared" si="245"/>
        <v>9.1428571428571423</v>
      </c>
      <c r="M2592" s="81">
        <f>MIN(1,Overview!$F$44*F2592*(G2592-Overview!$F$25)^2+0.2)</f>
        <v>1</v>
      </c>
      <c r="N2592" s="48">
        <f>L2592*F2592*Overview!$F$8</f>
        <v>0.12482270400293095</v>
      </c>
      <c r="O2592" s="48">
        <f>F2592*Overview!$F$6</f>
        <v>2.3686817229354781E-3</v>
      </c>
      <c r="P2592" s="122">
        <f>N2592*(H2592/G2592-(1+Overview!$F$35/'='!G2592)/(Overview!$F$37*Overview!$F$33))/('='!H2592+Overview!$F$36)</f>
        <v>4.9228866634978783E-5</v>
      </c>
      <c r="Q2592" s="128">
        <f>(N2592/G2592-P2592)*H2592*Overview!$F$29*'='!G2592^3</f>
        <v>933.33285840803512</v>
      </c>
      <c r="R2592" s="57">
        <f t="shared" si="240"/>
        <v>0</v>
      </c>
      <c r="S2592" s="58">
        <f t="shared" si="241"/>
        <v>6.1534236583078348E-5</v>
      </c>
      <c r="T2592" s="58">
        <f>IF(D2592&lt;Overview!$F$18,(1-Overview!$F$9)*'='!Q2592-'='!D2592*'='!O2592,0)</f>
        <v>0</v>
      </c>
      <c r="U2592" s="54">
        <f>IF(D2592&gt;=Overview!$F$18,(1-Overview!$F$9)*'='!Q2592-Overview!$F$18*'='!O2592,0)</f>
        <v>79.100466003232768</v>
      </c>
      <c r="V2592" s="2"/>
      <c r="W2592" s="112">
        <f>G2592/Overview!$F$19</f>
        <v>5.5365236405150657</v>
      </c>
      <c r="X2592" s="60">
        <f>G2592^3*(1+H2592*Overview!$F$38)</f>
        <v>66.287659835390826</v>
      </c>
      <c r="Y2592" s="61">
        <f>G2592^3*Overview!$F$42*(1+Overview!$F$38*H2592)+I2592*Overview!$F$39/Overview!$F$40</f>
        <v>6.1477587931126276</v>
      </c>
    </row>
    <row r="2593" spans="1:25">
      <c r="A2593" s="34">
        <v>2590</v>
      </c>
      <c r="B2593">
        <v>1</v>
      </c>
      <c r="C2593">
        <v>24</v>
      </c>
      <c r="D2593" s="149">
        <f t="shared" si="242"/>
        <v>178.09744310451387</v>
      </c>
      <c r="E2593" s="125">
        <f>B2593/(B2593+Overview!$F$22)</f>
        <v>0.58823529411764708</v>
      </c>
      <c r="F2593" s="118">
        <f>EXP(Overview!$F$21/Overview!$F$5-Overview!$F$21/('='!C2593+273.15))</f>
        <v>1.2060497570954571</v>
      </c>
      <c r="G2593" s="77">
        <f t="shared" si="243"/>
        <v>3.7499489959574372</v>
      </c>
      <c r="H2593" s="115">
        <f t="shared" si="244"/>
        <v>0.58823529411764708</v>
      </c>
      <c r="I2593" s="80">
        <f>IF((A2593-Overview!$F$43)/365=ROUND((A2593-Overview!$F$43)/365,0),I2592*0.05,I2592+U2592)</f>
        <v>4264.3797279320788</v>
      </c>
      <c r="J2593" s="70">
        <f>IF(D2593&lt;Overview!$F$16,1,'='!G2593/Overview!$F$26)</f>
        <v>162.33545437045183</v>
      </c>
      <c r="K2593" s="71">
        <f>IF(D2593&lt;Overview!$F$17,'='!G2593/Overview!$F$26,Overview!$F$33)</f>
        <v>9.1428571428571423</v>
      </c>
      <c r="L2593" s="72">
        <f t="shared" si="245"/>
        <v>9.1428571428571423</v>
      </c>
      <c r="M2593" s="81">
        <f>MIN(1,Overview!$F$44*F2593*(G2593-Overview!$F$25)^2+0.2)</f>
        <v>1</v>
      </c>
      <c r="N2593" s="48">
        <f>L2593*F2593*Overview!$F$8</f>
        <v>0.12482270400293095</v>
      </c>
      <c r="O2593" s="48">
        <f>F2593*Overview!$F$6</f>
        <v>2.3686817229354781E-3</v>
      </c>
      <c r="P2593" s="122">
        <f>N2593*(H2593/G2593-(1+Overview!$F$35/'='!G2593)/(Overview!$F$37*Overview!$F$33))/('='!H2593+Overview!$F$36)</f>
        <v>4.9135042138946198E-5</v>
      </c>
      <c r="Q2593" s="128">
        <f>(N2593/G2593-P2593)*H2593*Overview!$F$29*'='!G2593^3</f>
        <v>933.36610201685778</v>
      </c>
      <c r="R2593" s="57">
        <f t="shared" si="240"/>
        <v>0</v>
      </c>
      <c r="S2593" s="58">
        <f t="shared" si="241"/>
        <v>6.1417967311755881E-5</v>
      </c>
      <c r="T2593" s="58">
        <f>IF(D2593&lt;Overview!$F$18,(1-Overview!$F$9)*'='!Q2593-'='!D2593*'='!O2593,0)</f>
        <v>0</v>
      </c>
      <c r="U2593" s="54">
        <f>IF(D2593&gt;=Overview!$F$18,(1-Overview!$F$9)*'='!Q2593-Overview!$F$18*'='!O2593,0)</f>
        <v>79.103298358704464</v>
      </c>
      <c r="V2593" s="2"/>
      <c r="W2593" s="112">
        <f>G2593/Overview!$F$19</f>
        <v>5.5366144927763727</v>
      </c>
      <c r="X2593" s="60">
        <f>G2593^3*(1+H2593*Overview!$F$38)</f>
        <v>66.290923155305663</v>
      </c>
      <c r="Y2593" s="61">
        <f>G2593^3*Overview!$F$42*(1+Overview!$F$38*H2593)+I2593*Overview!$F$39/Overview!$F$40</f>
        <v>6.151489766700375</v>
      </c>
    </row>
    <row r="2594" spans="1:25">
      <c r="A2594" s="34">
        <v>2591</v>
      </c>
      <c r="B2594">
        <v>1</v>
      </c>
      <c r="C2594">
        <v>24</v>
      </c>
      <c r="D2594" s="149">
        <f t="shared" si="242"/>
        <v>178.09744310451387</v>
      </c>
      <c r="E2594" s="125">
        <f>B2594/(B2594+Overview!$F$22)</f>
        <v>0.58823529411764708</v>
      </c>
      <c r="F2594" s="118">
        <f>EXP(Overview!$F$21/Overview!$F$5-Overview!$F$21/('='!C2594+273.15))</f>
        <v>1.2060497570954571</v>
      </c>
      <c r="G2594" s="77">
        <f t="shared" si="243"/>
        <v>3.7500104139247492</v>
      </c>
      <c r="H2594" s="115">
        <f t="shared" si="244"/>
        <v>0.58823529411764708</v>
      </c>
      <c r="I2594" s="80">
        <f>IF((A2594-Overview!$F$43)/365=ROUND((A2594-Overview!$F$43)/365,0),I2593*0.05,I2593+U2593)</f>
        <v>4343.4830262907835</v>
      </c>
      <c r="J2594" s="70">
        <f>IF(D2594&lt;Overview!$F$16,1,'='!G2594/Overview!$F$26)</f>
        <v>162.33811315691557</v>
      </c>
      <c r="K2594" s="71">
        <f>IF(D2594&lt;Overview!$F$17,'='!G2594/Overview!$F$26,Overview!$F$33)</f>
        <v>9.1428571428571423</v>
      </c>
      <c r="L2594" s="72">
        <f t="shared" si="245"/>
        <v>9.1428571428571423</v>
      </c>
      <c r="M2594" s="81">
        <f>MIN(1,Overview!$F$44*F2594*(G2594-Overview!$F$25)^2+0.2)</f>
        <v>1</v>
      </c>
      <c r="N2594" s="48">
        <f>L2594*F2594*Overview!$F$8</f>
        <v>0.12482270400293095</v>
      </c>
      <c r="O2594" s="48">
        <f>F2594*Overview!$F$6</f>
        <v>2.3686817229354781E-3</v>
      </c>
      <c r="P2594" s="122">
        <f>N2594*(H2594/G2594-(1+Overview!$F$35/'='!G2594)/(Overview!$F$37*Overview!$F$33))/('='!H2594+Overview!$F$36)</f>
        <v>4.9041397995229831E-5</v>
      </c>
      <c r="Q2594" s="128">
        <f>(N2594/G2594-P2594)*H2594*Overview!$F$29*'='!G2594^3</f>
        <v>933.39928348389299</v>
      </c>
      <c r="R2594" s="57">
        <f t="shared" si="240"/>
        <v>0</v>
      </c>
      <c r="S2594" s="58">
        <f t="shared" si="241"/>
        <v>6.1301917731846736E-5</v>
      </c>
      <c r="T2594" s="58">
        <f>IF(D2594&lt;Overview!$F$18,(1-Overview!$F$9)*'='!Q2594-'='!D2594*'='!O2594,0)</f>
        <v>0</v>
      </c>
      <c r="U2594" s="54">
        <f>IF(D2594&gt;=Overview!$F$18,(1-Overview!$F$9)*'='!Q2594-Overview!$F$18*'='!O2594,0)</f>
        <v>79.106125419695857</v>
      </c>
      <c r="V2594" s="2"/>
      <c r="W2594" s="112">
        <f>G2594/Overview!$F$19</f>
        <v>5.5367051733718426</v>
      </c>
      <c r="X2594" s="60">
        <f>G2594^3*(1+H2594*Overview!$F$38)</f>
        <v>66.294180415956319</v>
      </c>
      <c r="Y2594" s="61">
        <f>G2594^3*Overview!$F$42*(1+Overview!$F$38*H2594)+I2594*Overview!$F$39/Overview!$F$40</f>
        <v>6.1552203180330674</v>
      </c>
    </row>
    <row r="2595" spans="1:25">
      <c r="A2595" s="34">
        <v>2592</v>
      </c>
      <c r="B2595">
        <v>1</v>
      </c>
      <c r="C2595">
        <v>24</v>
      </c>
      <c r="D2595" s="149">
        <f t="shared" si="242"/>
        <v>178.09744310451387</v>
      </c>
      <c r="E2595" s="125">
        <f>B2595/(B2595+Overview!$F$22)</f>
        <v>0.58823529411764708</v>
      </c>
      <c r="F2595" s="118">
        <f>EXP(Overview!$F$21/Overview!$F$5-Overview!$F$21/('='!C2595+273.15))</f>
        <v>1.2060497570954571</v>
      </c>
      <c r="G2595" s="77">
        <f t="shared" si="243"/>
        <v>3.750071715842481</v>
      </c>
      <c r="H2595" s="115">
        <f t="shared" si="244"/>
        <v>0.58823529411764708</v>
      </c>
      <c r="I2595" s="80">
        <f>IF((A2595-Overview!$F$43)/365=ROUND((A2595-Overview!$F$43)/365,0),I2594*0.05,I2594+U2594)</f>
        <v>4422.5891517104792</v>
      </c>
      <c r="J2595" s="70">
        <f>IF(D2595&lt;Overview!$F$16,1,'='!G2595/Overview!$F$26)</f>
        <v>162.34076691958794</v>
      </c>
      <c r="K2595" s="71">
        <f>IF(D2595&lt;Overview!$F$17,'='!G2595/Overview!$F$26,Overview!$F$33)</f>
        <v>9.1428571428571423</v>
      </c>
      <c r="L2595" s="72">
        <f t="shared" si="245"/>
        <v>9.1428571428571423</v>
      </c>
      <c r="M2595" s="81">
        <f>MIN(1,Overview!$F$44*F2595*(G2595-Overview!$F$25)^2+0.2)</f>
        <v>1</v>
      </c>
      <c r="N2595" s="48">
        <f>L2595*F2595*Overview!$F$8</f>
        <v>0.12482270400293095</v>
      </c>
      <c r="O2595" s="48">
        <f>F2595*Overview!$F$6</f>
        <v>2.3686817229354781E-3</v>
      </c>
      <c r="P2595" s="122">
        <f>N2595*(H2595/G2595-(1+Overview!$F$35/'='!G2595)/(Overview!$F$37*Overview!$F$33))/('='!H2595+Overview!$F$36)</f>
        <v>4.8947933851310589E-5</v>
      </c>
      <c r="Q2595" s="128">
        <f>(N2595/G2595-P2595)*H2595*Overview!$F$29*'='!G2595^3</f>
        <v>933.43240292402288</v>
      </c>
      <c r="R2595" s="57">
        <f t="shared" si="240"/>
        <v>0</v>
      </c>
      <c r="S2595" s="58">
        <f t="shared" si="241"/>
        <v>6.1186087428242848E-5</v>
      </c>
      <c r="T2595" s="58">
        <f>IF(D2595&lt;Overview!$F$18,(1-Overview!$F$9)*'='!Q2595-'='!D2595*'='!O2595,0)</f>
        <v>0</v>
      </c>
      <c r="U2595" s="54">
        <f>IF(D2595&gt;=Overview!$F$18,(1-Overview!$F$9)*'='!Q2595-Overview!$F$18*'='!O2595,0)</f>
        <v>79.108947195994929</v>
      </c>
      <c r="V2595" s="2"/>
      <c r="W2595" s="112">
        <f>G2595/Overview!$F$19</f>
        <v>5.5367956826258391</v>
      </c>
      <c r="X2595" s="60">
        <f>G2595^3*(1+H2595*Overview!$F$38)</f>
        <v>66.297431628390271</v>
      </c>
      <c r="Y2595" s="61">
        <f>G2595^3*Overview!$F$42*(1+Overview!$F$38*H2595)+I2595*Overview!$F$39/Overview!$F$40</f>
        <v>6.1589504478749078</v>
      </c>
    </row>
    <row r="2596" spans="1:25">
      <c r="A2596" s="34">
        <v>2593</v>
      </c>
      <c r="B2596">
        <v>1</v>
      </c>
      <c r="C2596">
        <v>24</v>
      </c>
      <c r="D2596" s="149">
        <f t="shared" si="242"/>
        <v>178.09744310451387</v>
      </c>
      <c r="E2596" s="125">
        <f>B2596/(B2596+Overview!$F$22)</f>
        <v>0.58823529411764708</v>
      </c>
      <c r="F2596" s="118">
        <f>EXP(Overview!$F$21/Overview!$F$5-Overview!$F$21/('='!C2596+273.15))</f>
        <v>1.2060497570954571</v>
      </c>
      <c r="G2596" s="77">
        <f t="shared" si="243"/>
        <v>3.7501329019299092</v>
      </c>
      <c r="H2596" s="115">
        <f t="shared" si="244"/>
        <v>0.58823529411764708</v>
      </c>
      <c r="I2596" s="80">
        <f>IF((A2596-Overview!$F$43)/365=ROUND((A2596-Overview!$F$43)/365,0),I2595*0.05,I2595+U2595)</f>
        <v>4501.6980989064741</v>
      </c>
      <c r="J2596" s="70">
        <f>IF(D2596&lt;Overview!$F$16,1,'='!G2596/Overview!$F$26)</f>
        <v>162.34341566796144</v>
      </c>
      <c r="K2596" s="71">
        <f>IF(D2596&lt;Overview!$F$17,'='!G2596/Overview!$F$26,Overview!$F$33)</f>
        <v>9.1428571428571423</v>
      </c>
      <c r="L2596" s="72">
        <f t="shared" si="245"/>
        <v>9.1428571428571423</v>
      </c>
      <c r="M2596" s="81">
        <f>MIN(1,Overview!$F$44*F2596*(G2596-Overview!$F$25)^2+0.2)</f>
        <v>1</v>
      </c>
      <c r="N2596" s="48">
        <f>L2596*F2596*Overview!$F$8</f>
        <v>0.12482270400293095</v>
      </c>
      <c r="O2596" s="48">
        <f>F2596*Overview!$F$6</f>
        <v>2.3686817229354781E-3</v>
      </c>
      <c r="P2596" s="122">
        <f>N2596*(H2596/G2596-(1+Overview!$F$35/'='!G2596)/(Overview!$F$37*Overview!$F$33))/('='!H2596+Overview!$F$36)</f>
        <v>4.8854649355382613E-5</v>
      </c>
      <c r="Q2596" s="128">
        <f>(N2596/G2596-P2596)*H2596*Overview!$F$29*'='!G2596^3</f>
        <v>933.46546045192508</v>
      </c>
      <c r="R2596" s="57">
        <f t="shared" si="240"/>
        <v>0</v>
      </c>
      <c r="S2596" s="58">
        <f t="shared" si="241"/>
        <v>6.1070475986623051E-5</v>
      </c>
      <c r="T2596" s="58">
        <f>IF(D2596&lt;Overview!$F$18,(1-Overview!$F$9)*'='!Q2596-'='!D2596*'='!O2596,0)</f>
        <v>0</v>
      </c>
      <c r="U2596" s="54">
        <f>IF(D2596&gt;=Overview!$F$18,(1-Overview!$F$9)*'='!Q2596-Overview!$F$18*'='!O2596,0)</f>
        <v>79.111763697372197</v>
      </c>
      <c r="V2596" s="2"/>
      <c r="W2596" s="112">
        <f>G2596/Overview!$F$19</f>
        <v>5.5368860208621129</v>
      </c>
      <c r="X2596" s="60">
        <f>G2596^3*(1+H2596*Overview!$F$38)</f>
        <v>66.300676803635767</v>
      </c>
      <c r="Y2596" s="61">
        <f>G2596^3*Overview!$F$42*(1+Overview!$F$38*H2596)+I2596*Overview!$F$39/Overview!$F$40</f>
        <v>6.1626801569887917</v>
      </c>
    </row>
    <row r="2597" spans="1:25">
      <c r="A2597" s="34">
        <v>2594</v>
      </c>
      <c r="B2597">
        <v>1</v>
      </c>
      <c r="C2597">
        <v>24</v>
      </c>
      <c r="D2597" s="149">
        <f t="shared" si="242"/>
        <v>178.09744310451387</v>
      </c>
      <c r="E2597" s="125">
        <f>B2597/(B2597+Overview!$F$22)</f>
        <v>0.58823529411764708</v>
      </c>
      <c r="F2597" s="118">
        <f>EXP(Overview!$F$21/Overview!$F$5-Overview!$F$21/('='!C2597+273.15))</f>
        <v>1.2060497570954571</v>
      </c>
      <c r="G2597" s="77">
        <f t="shared" si="243"/>
        <v>3.7501939724058957</v>
      </c>
      <c r="H2597" s="115">
        <f t="shared" si="244"/>
        <v>0.58823529411764708</v>
      </c>
      <c r="I2597" s="80">
        <f>IF((A2597-Overview!$F$43)/365=ROUND((A2597-Overview!$F$43)/365,0),I2596*0.05,I2596+U2596)</f>
        <v>4580.8098626038463</v>
      </c>
      <c r="J2597" s="70">
        <f>IF(D2597&lt;Overview!$F$16,1,'='!G2597/Overview!$F$26)</f>
        <v>162.34605941151065</v>
      </c>
      <c r="K2597" s="71">
        <f>IF(D2597&lt;Overview!$F$17,'='!G2597/Overview!$F$26,Overview!$F$33)</f>
        <v>9.1428571428571423</v>
      </c>
      <c r="L2597" s="72">
        <f t="shared" si="245"/>
        <v>9.1428571428571423</v>
      </c>
      <c r="M2597" s="81">
        <f>MIN(1,Overview!$F$44*F2597*(G2597-Overview!$F$25)^2+0.2)</f>
        <v>1</v>
      </c>
      <c r="N2597" s="48">
        <f>L2597*F2597*Overview!$F$8</f>
        <v>0.12482270400293095</v>
      </c>
      <c r="O2597" s="48">
        <f>F2597*Overview!$F$6</f>
        <v>2.3686817229354781E-3</v>
      </c>
      <c r="P2597" s="122">
        <f>N2597*(H2597/G2597-(1+Overview!$F$35/'='!G2597)/(Overview!$F$37*Overview!$F$33))/('='!H2597+Overview!$F$36)</f>
        <v>4.876154415634517E-5</v>
      </c>
      <c r="Q2597" s="128">
        <f>(N2597/G2597-P2597)*H2597*Overview!$F$29*'='!G2597^3</f>
        <v>933.49845618206746</v>
      </c>
      <c r="R2597" s="57">
        <f t="shared" si="240"/>
        <v>0</v>
      </c>
      <c r="S2597" s="58">
        <f t="shared" si="241"/>
        <v>6.0955082993443195E-5</v>
      </c>
      <c r="T2597" s="58">
        <f>IF(D2597&lt;Overview!$F$18,(1-Overview!$F$9)*'='!Q2597-'='!D2597*'='!O2597,0)</f>
        <v>0</v>
      </c>
      <c r="U2597" s="54">
        <f>IF(D2597&gt;=Overview!$F$18,(1-Overview!$F$9)*'='!Q2597-Overview!$F$18*'='!O2597,0)</f>
        <v>79.114574933580329</v>
      </c>
      <c r="V2597" s="2"/>
      <c r="W2597" s="112">
        <f>G2597/Overview!$F$19</f>
        <v>5.5369761884038029</v>
      </c>
      <c r="X2597" s="60">
        <f>G2597^3*(1+H2597*Overview!$F$38)</f>
        <v>66.303915952701615</v>
      </c>
      <c r="Y2597" s="61">
        <f>G2597^3*Overview!$F$42*(1+Overview!$F$38*H2597)+I2597*Overview!$F$39/Overview!$F$40</f>
        <v>6.1664094461362948</v>
      </c>
    </row>
    <row r="2598" spans="1:25">
      <c r="A2598" s="34">
        <v>2595</v>
      </c>
      <c r="B2598">
        <v>1</v>
      </c>
      <c r="C2598">
        <v>24</v>
      </c>
      <c r="D2598" s="149">
        <f t="shared" si="242"/>
        <v>178.09744310451387</v>
      </c>
      <c r="E2598" s="125">
        <f>B2598/(B2598+Overview!$F$22)</f>
        <v>0.58823529411764708</v>
      </c>
      <c r="F2598" s="118">
        <f>EXP(Overview!$F$21/Overview!$F$5-Overview!$F$21/('='!C2598+273.15))</f>
        <v>1.2060497570954571</v>
      </c>
      <c r="G2598" s="77">
        <f t="shared" si="243"/>
        <v>3.7502549274888892</v>
      </c>
      <c r="H2598" s="115">
        <f t="shared" si="244"/>
        <v>0.58823529411764708</v>
      </c>
      <c r="I2598" s="80">
        <f>IF((A2598-Overview!$F$43)/365=ROUND((A2598-Overview!$F$43)/365,0),I2597*0.05,I2597+U2597)</f>
        <v>4659.9244375374265</v>
      </c>
      <c r="J2598" s="70">
        <f>IF(D2598&lt;Overview!$F$16,1,'='!G2598/Overview!$F$26)</f>
        <v>162.34869815969219</v>
      </c>
      <c r="K2598" s="71">
        <f>IF(D2598&lt;Overview!$F$17,'='!G2598/Overview!$F$26,Overview!$F$33)</f>
        <v>9.1428571428571423</v>
      </c>
      <c r="L2598" s="72">
        <f t="shared" si="245"/>
        <v>9.1428571428571423</v>
      </c>
      <c r="M2598" s="81">
        <f>MIN(1,Overview!$F$44*F2598*(G2598-Overview!$F$25)^2+0.2)</f>
        <v>1</v>
      </c>
      <c r="N2598" s="48">
        <f>L2598*F2598*Overview!$F$8</f>
        <v>0.12482270400293095</v>
      </c>
      <c r="O2598" s="48">
        <f>F2598*Overview!$F$6</f>
        <v>2.3686817229354781E-3</v>
      </c>
      <c r="P2598" s="122">
        <f>N2598*(H2598/G2598-(1+Overview!$F$35/'='!G2598)/(Overview!$F$37*Overview!$F$33))/('='!H2598+Overview!$F$36)</f>
        <v>4.8668617903810782E-5</v>
      </c>
      <c r="Q2598" s="128">
        <f>(N2598/G2598-P2598)*H2598*Overview!$F$29*'='!G2598^3</f>
        <v>933.53139022871289</v>
      </c>
      <c r="R2598" s="57">
        <f t="shared" si="240"/>
        <v>0</v>
      </c>
      <c r="S2598" s="58">
        <f t="shared" si="241"/>
        <v>6.0839908035946786E-5</v>
      </c>
      <c r="T2598" s="58">
        <f>IF(D2598&lt;Overview!$F$18,(1-Overview!$F$9)*'='!Q2598-'='!D2598*'='!O2598,0)</f>
        <v>0</v>
      </c>
      <c r="U2598" s="54">
        <f>IF(D2598&gt;=Overview!$F$18,(1-Overview!$F$9)*'='!Q2598-Overview!$F$18*'='!O2598,0)</f>
        <v>79.117380914354513</v>
      </c>
      <c r="V2598" s="2"/>
      <c r="W2598" s="112">
        <f>G2598/Overview!$F$19</f>
        <v>5.5370661855734378</v>
      </c>
      <c r="X2598" s="60">
        <f>G2598^3*(1+H2598*Overview!$F$38)</f>
        <v>66.307149086577382</v>
      </c>
      <c r="Y2598" s="61">
        <f>G2598^3*Overview!$F$42*(1+Overview!$F$38*H2598)+I2598*Overview!$F$39/Overview!$F$40</f>
        <v>6.1701383160776819</v>
      </c>
    </row>
    <row r="2599" spans="1:25">
      <c r="A2599" s="34">
        <v>2596</v>
      </c>
      <c r="B2599">
        <v>1</v>
      </c>
      <c r="C2599">
        <v>24</v>
      </c>
      <c r="D2599" s="149">
        <f t="shared" si="242"/>
        <v>178.09744310451387</v>
      </c>
      <c r="E2599" s="125">
        <f>B2599/(B2599+Overview!$F$22)</f>
        <v>0.58823529411764708</v>
      </c>
      <c r="F2599" s="118">
        <f>EXP(Overview!$F$21/Overview!$F$5-Overview!$F$21/('='!C2599+273.15))</f>
        <v>1.2060497570954571</v>
      </c>
      <c r="G2599" s="77">
        <f t="shared" si="243"/>
        <v>3.7503157673969252</v>
      </c>
      <c r="H2599" s="115">
        <f t="shared" si="244"/>
        <v>0.58823529411764708</v>
      </c>
      <c r="I2599" s="80">
        <f>IF((A2599-Overview!$F$43)/365=ROUND((A2599-Overview!$F$43)/365,0),I2598*0.05,I2598+U2598)</f>
        <v>4739.0418184517812</v>
      </c>
      <c r="J2599" s="70">
        <f>IF(D2599&lt;Overview!$F$16,1,'='!G2599/Overview!$F$26)</f>
        <v>162.35133192194482</v>
      </c>
      <c r="K2599" s="71">
        <f>IF(D2599&lt;Overview!$F$17,'='!G2599/Overview!$F$26,Overview!$F$33)</f>
        <v>9.1428571428571423</v>
      </c>
      <c r="L2599" s="72">
        <f t="shared" si="245"/>
        <v>9.1428571428571423</v>
      </c>
      <c r="M2599" s="81">
        <f>MIN(1,Overview!$F$44*F2599*(G2599-Overview!$F$25)^2+0.2)</f>
        <v>1</v>
      </c>
      <c r="N2599" s="48">
        <f>L2599*F2599*Overview!$F$8</f>
        <v>0.12482270400293095</v>
      </c>
      <c r="O2599" s="48">
        <f>F2599*Overview!$F$6</f>
        <v>2.3686817229354781E-3</v>
      </c>
      <c r="P2599" s="122">
        <f>N2599*(H2599/G2599-(1+Overview!$F$35/'='!G2599)/(Overview!$F$37*Overview!$F$33))/('='!H2599+Overview!$F$36)</f>
        <v>4.8575870248094054E-5</v>
      </c>
      <c r="Q2599" s="128">
        <f>(N2599/G2599-P2599)*H2599*Overview!$F$29*'='!G2599^3</f>
        <v>933.56426270591646</v>
      </c>
      <c r="R2599" s="57">
        <f t="shared" si="240"/>
        <v>0</v>
      </c>
      <c r="S2599" s="58">
        <f t="shared" si="241"/>
        <v>6.0724950702151447E-5</v>
      </c>
      <c r="T2599" s="58">
        <f>IF(D2599&lt;Overview!$F$18,(1-Overview!$F$9)*'='!Q2599-'='!D2599*'='!O2599,0)</f>
        <v>0</v>
      </c>
      <c r="U2599" s="54">
        <f>IF(D2599&gt;=Overview!$F$18,(1-Overview!$F$9)*'='!Q2599-Overview!$F$18*'='!O2599,0)</f>
        <v>79.12018164941226</v>
      </c>
      <c r="V2599" s="2"/>
      <c r="W2599" s="112">
        <f>G2599/Overview!$F$19</f>
        <v>5.5371560126929351</v>
      </c>
      <c r="X2599" s="60">
        <f>G2599^3*(1+H2599*Overview!$F$38)</f>
        <v>66.310376216233308</v>
      </c>
      <c r="Y2599" s="61">
        <f>G2599^3*Overview!$F$42*(1+Overview!$F$38*H2599)+I2599*Overview!$F$39/Overview!$F$40</f>
        <v>6.1738667675719023</v>
      </c>
    </row>
    <row r="2600" spans="1:25">
      <c r="A2600" s="34">
        <v>2597</v>
      </c>
      <c r="B2600">
        <v>1</v>
      </c>
      <c r="C2600">
        <v>24</v>
      </c>
      <c r="D2600" s="149">
        <f t="shared" si="242"/>
        <v>178.09744310451387</v>
      </c>
      <c r="E2600" s="125">
        <f>B2600/(B2600+Overview!$F$22)</f>
        <v>0.58823529411764708</v>
      </c>
      <c r="F2600" s="118">
        <f>EXP(Overview!$F$21/Overview!$F$5-Overview!$F$21/('='!C2600+273.15))</f>
        <v>1.2060497570954571</v>
      </c>
      <c r="G2600" s="77">
        <f t="shared" si="243"/>
        <v>3.7503764923476273</v>
      </c>
      <c r="H2600" s="115">
        <f t="shared" si="244"/>
        <v>0.58823529411764708</v>
      </c>
      <c r="I2600" s="80">
        <f>IF((A2600-Overview!$F$43)/365=ROUND((A2600-Overview!$F$43)/365,0),I2599*0.05,I2599+U2599)</f>
        <v>4818.1620001011934</v>
      </c>
      <c r="J2600" s="70">
        <f>IF(D2600&lt;Overview!$F$16,1,'='!G2600/Overview!$F$26)</f>
        <v>162.35396070768951</v>
      </c>
      <c r="K2600" s="71">
        <f>IF(D2600&lt;Overview!$F$17,'='!G2600/Overview!$F$26,Overview!$F$33)</f>
        <v>9.1428571428571423</v>
      </c>
      <c r="L2600" s="72">
        <f t="shared" si="245"/>
        <v>9.1428571428571423</v>
      </c>
      <c r="M2600" s="81">
        <f>MIN(1,Overview!$F$44*F2600*(G2600-Overview!$F$25)^2+0.2)</f>
        <v>1</v>
      </c>
      <c r="N2600" s="48">
        <f>L2600*F2600*Overview!$F$8</f>
        <v>0.12482270400293095</v>
      </c>
      <c r="O2600" s="48">
        <f>F2600*Overview!$F$6</f>
        <v>2.3686817229354781E-3</v>
      </c>
      <c r="P2600" s="122">
        <f>N2600*(H2600/G2600-(1+Overview!$F$35/'='!G2600)/(Overview!$F$37*Overview!$F$33))/('='!H2600+Overview!$F$36)</f>
        <v>4.8483300840217771E-5</v>
      </c>
      <c r="Q2600" s="128">
        <f>(N2600/G2600-P2600)*H2600*Overview!$F$29*'='!G2600^3</f>
        <v>933.59707372752757</v>
      </c>
      <c r="R2600" s="57">
        <f t="shared" si="240"/>
        <v>0</v>
      </c>
      <c r="S2600" s="58">
        <f t="shared" si="241"/>
        <v>6.0610210580856901E-5</v>
      </c>
      <c r="T2600" s="58">
        <f>IF(D2600&lt;Overview!$F$18,(1-Overview!$F$9)*'='!Q2600-'='!D2600*'='!O2600,0)</f>
        <v>0</v>
      </c>
      <c r="U2600" s="54">
        <f>IF(D2600&gt;=Overview!$F$18,(1-Overview!$F$9)*'='!Q2600-Overview!$F$18*'='!O2600,0)</f>
        <v>79.122977148453529</v>
      </c>
      <c r="V2600" s="2"/>
      <c r="W2600" s="112">
        <f>G2600/Overview!$F$19</f>
        <v>5.5372456700836077</v>
      </c>
      <c r="X2600" s="60">
        <f>G2600^3*(1+H2600*Overview!$F$38)</f>
        <v>66.313597352620434</v>
      </c>
      <c r="Y2600" s="61">
        <f>G2600^3*Overview!$F$42*(1+Overview!$F$38*H2600)+I2600*Overview!$F$39/Overview!$F$40</f>
        <v>6.1775948013765998</v>
      </c>
    </row>
    <row r="2601" spans="1:25">
      <c r="A2601" s="34">
        <v>2598</v>
      </c>
      <c r="B2601">
        <v>1</v>
      </c>
      <c r="C2601">
        <v>24</v>
      </c>
      <c r="D2601" s="149">
        <f t="shared" si="242"/>
        <v>178.09744310451387</v>
      </c>
      <c r="E2601" s="125">
        <f>B2601/(B2601+Overview!$F$22)</f>
        <v>0.58823529411764708</v>
      </c>
      <c r="F2601" s="118">
        <f>EXP(Overview!$F$21/Overview!$F$5-Overview!$F$21/('='!C2601+273.15))</f>
        <v>1.2060497570954571</v>
      </c>
      <c r="G2601" s="77">
        <f t="shared" si="243"/>
        <v>3.7504371025582079</v>
      </c>
      <c r="H2601" s="115">
        <f t="shared" si="244"/>
        <v>0.58823529411764708</v>
      </c>
      <c r="I2601" s="80">
        <f>IF((A2601-Overview!$F$43)/365=ROUND((A2601-Overview!$F$43)/365,0),I2600*0.05,I2600+U2600)</f>
        <v>4897.2849772496465</v>
      </c>
      <c r="J2601" s="70">
        <f>IF(D2601&lt;Overview!$F$16,1,'='!G2601/Overview!$F$26)</f>
        <v>162.35658452632936</v>
      </c>
      <c r="K2601" s="71">
        <f>IF(D2601&lt;Overview!$F$17,'='!G2601/Overview!$F$26,Overview!$F$33)</f>
        <v>9.1428571428571423</v>
      </c>
      <c r="L2601" s="72">
        <f t="shared" si="245"/>
        <v>9.1428571428571423</v>
      </c>
      <c r="M2601" s="81">
        <f>MIN(1,Overview!$F$44*F2601*(G2601-Overview!$F$25)^2+0.2)</f>
        <v>1</v>
      </c>
      <c r="N2601" s="48">
        <f>L2601*F2601*Overview!$F$8</f>
        <v>0.12482270400293095</v>
      </c>
      <c r="O2601" s="48">
        <f>F2601*Overview!$F$6</f>
        <v>2.3686817229354781E-3</v>
      </c>
      <c r="P2601" s="122">
        <f>N2601*(H2601/G2601-(1+Overview!$F$35/'='!G2601)/(Overview!$F$37*Overview!$F$33))/('='!H2601+Overview!$F$36)</f>
        <v>4.839090933190886E-5</v>
      </c>
      <c r="Q2601" s="128">
        <f>(N2601/G2601-P2601)*H2601*Overview!$F$29*'='!G2601^3</f>
        <v>933.62982340719043</v>
      </c>
      <c r="R2601" s="57">
        <f t="shared" si="240"/>
        <v>0</v>
      </c>
      <c r="S2601" s="58">
        <f t="shared" si="241"/>
        <v>6.0495687261640402E-5</v>
      </c>
      <c r="T2601" s="58">
        <f>IF(D2601&lt;Overview!$F$18,(1-Overview!$F$9)*'='!Q2601-'='!D2601*'='!O2601,0)</f>
        <v>0</v>
      </c>
      <c r="U2601" s="54">
        <f>IF(D2601&gt;=Overview!$F$18,(1-Overview!$F$9)*'='!Q2601-Overview!$F$18*'='!O2601,0)</f>
        <v>79.125767421160802</v>
      </c>
      <c r="V2601" s="2"/>
      <c r="W2601" s="112">
        <f>G2601/Overview!$F$19</f>
        <v>5.5373351580661563</v>
      </c>
      <c r="X2601" s="60">
        <f>G2601^3*(1+H2601*Overview!$F$38)</f>
        <v>66.31681250667053</v>
      </c>
      <c r="Y2601" s="61">
        <f>G2601^3*Overview!$F$42*(1+Overview!$F$38*H2601)+I2601*Overview!$F$39/Overview!$F$40</f>
        <v>6.1813224182481052</v>
      </c>
    </row>
    <row r="2602" spans="1:25">
      <c r="A2602" s="34">
        <v>2599</v>
      </c>
      <c r="B2602">
        <v>1</v>
      </c>
      <c r="C2602">
        <v>24</v>
      </c>
      <c r="D2602" s="149">
        <f t="shared" si="242"/>
        <v>178.09744310451387</v>
      </c>
      <c r="E2602" s="125">
        <f>B2602/(B2602+Overview!$F$22)</f>
        <v>0.58823529411764708</v>
      </c>
      <c r="F2602" s="118">
        <f>EXP(Overview!$F$21/Overview!$F$5-Overview!$F$21/('='!C2602+273.15))</f>
        <v>1.2060497570954571</v>
      </c>
      <c r="G2602" s="77">
        <f t="shared" si="243"/>
        <v>3.7504975982454698</v>
      </c>
      <c r="H2602" s="115">
        <f t="shared" si="244"/>
        <v>0.58823529411764708</v>
      </c>
      <c r="I2602" s="80">
        <f>IF((A2602-Overview!$F$43)/365=ROUND((A2602-Overview!$F$43)/365,0),I2601*0.05,I2601+U2601)</f>
        <v>4976.4107446708076</v>
      </c>
      <c r="J2602" s="70">
        <f>IF(D2602&lt;Overview!$F$16,1,'='!G2602/Overview!$F$26)</f>
        <v>162.35920338724978</v>
      </c>
      <c r="K2602" s="71">
        <f>IF(D2602&lt;Overview!$F$17,'='!G2602/Overview!$F$26,Overview!$F$33)</f>
        <v>9.1428571428571423</v>
      </c>
      <c r="L2602" s="72">
        <f t="shared" si="245"/>
        <v>9.1428571428571423</v>
      </c>
      <c r="M2602" s="81">
        <f>MIN(1,Overview!$F$44*F2602*(G2602-Overview!$F$25)^2+0.2)</f>
        <v>1</v>
      </c>
      <c r="N2602" s="48">
        <f>L2602*F2602*Overview!$F$8</f>
        <v>0.12482270400293095</v>
      </c>
      <c r="O2602" s="48">
        <f>F2602*Overview!$F$6</f>
        <v>2.3686817229354781E-3</v>
      </c>
      <c r="P2602" s="122">
        <f>N2602*(H2602/G2602-(1+Overview!$F$35/'='!G2602)/(Overview!$F$37*Overview!$F$33))/('='!H2602+Overview!$F$36)</f>
        <v>4.8298695375594302E-5</v>
      </c>
      <c r="Q2602" s="128">
        <f>(N2602/G2602-P2602)*H2602*Overview!$F$29*'='!G2602^3</f>
        <v>933.66251185834358</v>
      </c>
      <c r="R2602" s="57">
        <f t="shared" si="240"/>
        <v>0</v>
      </c>
      <c r="S2602" s="58">
        <f t="shared" si="241"/>
        <v>6.0381380334852002E-5</v>
      </c>
      <c r="T2602" s="58">
        <f>IF(D2602&lt;Overview!$F$18,(1-Overview!$F$9)*'='!Q2602-'='!D2602*'='!O2602,0)</f>
        <v>0</v>
      </c>
      <c r="U2602" s="54">
        <f>IF(D2602&gt;=Overview!$F$18,(1-Overview!$F$9)*'='!Q2602-Overview!$F$18*'='!O2602,0)</f>
        <v>79.128552477199051</v>
      </c>
      <c r="V2602" s="2"/>
      <c r="W2602" s="112">
        <f>G2602/Overview!$F$19</f>
        <v>5.5374244769606813</v>
      </c>
      <c r="X2602" s="60">
        <f>G2602^3*(1+H2602*Overview!$F$38)</f>
        <v>66.320021689296269</v>
      </c>
      <c r="Y2602" s="61">
        <f>G2602^3*Overview!$F$42*(1+Overview!$F$38*H2602)+I2602*Overview!$F$39/Overview!$F$40</f>
        <v>6.1850496189414503</v>
      </c>
    </row>
    <row r="2603" spans="1:25">
      <c r="A2603" s="34">
        <v>2600</v>
      </c>
      <c r="B2603">
        <v>1</v>
      </c>
      <c r="C2603">
        <v>24</v>
      </c>
      <c r="D2603" s="149">
        <f t="shared" si="242"/>
        <v>178.09744310451387</v>
      </c>
      <c r="E2603" s="125">
        <f>B2603/(B2603+Overview!$F$22)</f>
        <v>0.58823529411764708</v>
      </c>
      <c r="F2603" s="118">
        <f>EXP(Overview!$F$21/Overview!$F$5-Overview!$F$21/('='!C2603+273.15))</f>
        <v>1.2060497570954571</v>
      </c>
      <c r="G2603" s="77">
        <f t="shared" si="243"/>
        <v>3.7505579796258046</v>
      </c>
      <c r="H2603" s="115">
        <f t="shared" si="244"/>
        <v>0.58823529411764708</v>
      </c>
      <c r="I2603" s="80">
        <f>IF((A2603-Overview!$F$43)/365=ROUND((A2603-Overview!$F$43)/365,0),I2602*0.05,I2602+U2602)</f>
        <v>5055.5392971480069</v>
      </c>
      <c r="J2603" s="70">
        <f>IF(D2603&lt;Overview!$F$16,1,'='!G2603/Overview!$F$26)</f>
        <v>162.3618172998184</v>
      </c>
      <c r="K2603" s="71">
        <f>IF(D2603&lt;Overview!$F$17,'='!G2603/Overview!$F$26,Overview!$F$33)</f>
        <v>9.1428571428571423</v>
      </c>
      <c r="L2603" s="72">
        <f t="shared" si="245"/>
        <v>9.1428571428571423</v>
      </c>
      <c r="M2603" s="81">
        <f>MIN(1,Overview!$F$44*F2603*(G2603-Overview!$F$25)^2+0.2)</f>
        <v>1</v>
      </c>
      <c r="N2603" s="48">
        <f>L2603*F2603*Overview!$F$8</f>
        <v>0.12482270400293095</v>
      </c>
      <c r="O2603" s="48">
        <f>F2603*Overview!$F$6</f>
        <v>2.3686817229354781E-3</v>
      </c>
      <c r="P2603" s="122">
        <f>N2603*(H2603/G2603-(1+Overview!$F$35/'='!G2603)/(Overview!$F$37*Overview!$F$33))/('='!H2603+Overview!$F$36)</f>
        <v>4.8206658624402201E-5</v>
      </c>
      <c r="Q2603" s="128">
        <f>(N2603/G2603-P2603)*H2603*Overview!$F$29*'='!G2603^3</f>
        <v>933.69513919421945</v>
      </c>
      <c r="R2603" s="57">
        <f t="shared" si="240"/>
        <v>0</v>
      </c>
      <c r="S2603" s="58">
        <f t="shared" si="241"/>
        <v>6.0267289391616266E-5</v>
      </c>
      <c r="T2603" s="58">
        <f>IF(D2603&lt;Overview!$F$18,(1-Overview!$F$9)*'='!Q2603-'='!D2603*'='!O2603,0)</f>
        <v>0</v>
      </c>
      <c r="U2603" s="54">
        <f>IF(D2603&gt;=Overview!$F$18,(1-Overview!$F$9)*'='!Q2603-Overview!$F$18*'='!O2603,0)</f>
        <v>79.13133232621567</v>
      </c>
      <c r="V2603" s="2"/>
      <c r="W2603" s="112">
        <f>G2603/Overview!$F$19</f>
        <v>5.5375136270866747</v>
      </c>
      <c r="X2603" s="60">
        <f>G2603^3*(1+H2603*Overview!$F$38)</f>
        <v>66.323224911391065</v>
      </c>
      <c r="Y2603" s="61">
        <f>G2603^3*Overview!$F$42*(1+Overview!$F$38*H2603)+I2603*Overview!$F$39/Overview!$F$40</f>
        <v>6.1887764042103548</v>
      </c>
    </row>
    <row r="2604" spans="1:25">
      <c r="A2604" s="34">
        <v>2601</v>
      </c>
      <c r="B2604">
        <v>1</v>
      </c>
      <c r="C2604">
        <v>24</v>
      </c>
      <c r="D2604" s="149">
        <f t="shared" si="242"/>
        <v>178.09744310451387</v>
      </c>
      <c r="E2604" s="125">
        <f>B2604/(B2604+Overview!$F$22)</f>
        <v>0.58823529411764708</v>
      </c>
      <c r="F2604" s="118">
        <f>EXP(Overview!$F$21/Overview!$F$5-Overview!$F$21/('='!C2604+273.15))</f>
        <v>1.2060497570954571</v>
      </c>
      <c r="G2604" s="77">
        <f t="shared" si="243"/>
        <v>3.7506182469151961</v>
      </c>
      <c r="H2604" s="115">
        <f t="shared" si="244"/>
        <v>0.58823529411764708</v>
      </c>
      <c r="I2604" s="80">
        <f>IF((A2604-Overview!$F$43)/365=ROUND((A2604-Overview!$F$43)/365,0),I2603*0.05,I2603+U2603)</f>
        <v>5134.6706294742226</v>
      </c>
      <c r="J2604" s="70">
        <f>IF(D2604&lt;Overview!$F$16,1,'='!G2604/Overview!$F$26)</f>
        <v>162.36442627338511</v>
      </c>
      <c r="K2604" s="71">
        <f>IF(D2604&lt;Overview!$F$17,'='!G2604/Overview!$F$26,Overview!$F$33)</f>
        <v>9.1428571428571423</v>
      </c>
      <c r="L2604" s="72">
        <f t="shared" si="245"/>
        <v>9.1428571428571423</v>
      </c>
      <c r="M2604" s="81">
        <f>MIN(1,Overview!$F$44*F2604*(G2604-Overview!$F$25)^2+0.2)</f>
        <v>1</v>
      </c>
      <c r="N2604" s="48">
        <f>L2604*F2604*Overview!$F$8</f>
        <v>0.12482270400293095</v>
      </c>
      <c r="O2604" s="48">
        <f>F2604*Overview!$F$6</f>
        <v>2.3686817229354781E-3</v>
      </c>
      <c r="P2604" s="122">
        <f>N2604*(H2604/G2604-(1+Overview!$F$35/'='!G2604)/(Overview!$F$37*Overview!$F$33))/('='!H2604+Overview!$F$36)</f>
        <v>4.8114798732162747E-5</v>
      </c>
      <c r="Q2604" s="128">
        <f>(N2604/G2604-P2604)*H2604*Overview!$F$29*'='!G2604^3</f>
        <v>933.72770552784698</v>
      </c>
      <c r="R2604" s="57">
        <f t="shared" si="240"/>
        <v>0</v>
      </c>
      <c r="S2604" s="58">
        <f t="shared" si="241"/>
        <v>6.0153414023833919E-5</v>
      </c>
      <c r="T2604" s="58">
        <f>IF(D2604&lt;Overview!$F$18,(1-Overview!$F$9)*'='!Q2604-'='!D2604*'='!O2604,0)</f>
        <v>0</v>
      </c>
      <c r="U2604" s="54">
        <f>IF(D2604&gt;=Overview!$F$18,(1-Overview!$F$9)*'='!Q2604-Overview!$F$18*'='!O2604,0)</f>
        <v>79.134106977840744</v>
      </c>
      <c r="V2604" s="2"/>
      <c r="W2604" s="112">
        <f>G2604/Overview!$F$19</f>
        <v>5.5376026087630237</v>
      </c>
      <c r="X2604" s="60">
        <f>G2604^3*(1+H2604*Overview!$F$38)</f>
        <v>66.32642218382928</v>
      </c>
      <c r="Y2604" s="61">
        <f>G2604^3*Overview!$F$42*(1+Overview!$F$38*H2604)+I2604*Overview!$F$39/Overview!$F$40</f>
        <v>6.1925027748072425</v>
      </c>
    </row>
    <row r="2605" spans="1:25">
      <c r="A2605" s="34">
        <v>2602</v>
      </c>
      <c r="B2605">
        <v>1</v>
      </c>
      <c r="C2605">
        <v>24</v>
      </c>
      <c r="D2605" s="149">
        <f t="shared" si="242"/>
        <v>178.09744310451387</v>
      </c>
      <c r="E2605" s="125">
        <f>B2605/(B2605+Overview!$F$22)</f>
        <v>0.58823529411764708</v>
      </c>
      <c r="F2605" s="118">
        <f>EXP(Overview!$F$21/Overview!$F$5-Overview!$F$21/('='!C2605+273.15))</f>
        <v>1.2060497570954571</v>
      </c>
      <c r="G2605" s="77">
        <f t="shared" si="243"/>
        <v>3.7506784003292197</v>
      </c>
      <c r="H2605" s="115">
        <f t="shared" si="244"/>
        <v>0.58823529411764708</v>
      </c>
      <c r="I2605" s="80">
        <f>IF((A2605-Overview!$F$43)/365=ROUND((A2605-Overview!$F$43)/365,0),I2604*0.05,I2604+U2604)</f>
        <v>5213.8047364520635</v>
      </c>
      <c r="J2605" s="70">
        <f>IF(D2605&lt;Overview!$F$16,1,'='!G2605/Overview!$F$26)</f>
        <v>162.36703031728226</v>
      </c>
      <c r="K2605" s="71">
        <f>IF(D2605&lt;Overview!$F$17,'='!G2605/Overview!$F$26,Overview!$F$33)</f>
        <v>9.1428571428571423</v>
      </c>
      <c r="L2605" s="72">
        <f t="shared" si="245"/>
        <v>9.1428571428571423</v>
      </c>
      <c r="M2605" s="81">
        <f>MIN(1,Overview!$F$44*F2605*(G2605-Overview!$F$25)^2+0.2)</f>
        <v>1</v>
      </c>
      <c r="N2605" s="48">
        <f>L2605*F2605*Overview!$F$8</f>
        <v>0.12482270400293095</v>
      </c>
      <c r="O2605" s="48">
        <f>F2605*Overview!$F$6</f>
        <v>2.3686817229354781E-3</v>
      </c>
      <c r="P2605" s="122">
        <f>N2605*(H2605/G2605-(1+Overview!$F$35/'='!G2605)/(Overview!$F$37*Overview!$F$33))/('='!H2605+Overview!$F$36)</f>
        <v>4.8023115353399126E-5</v>
      </c>
      <c r="Q2605" s="128">
        <f>(N2605/G2605-P2605)*H2605*Overview!$F$29*'='!G2605^3</f>
        <v>933.76021097205091</v>
      </c>
      <c r="R2605" s="57">
        <f t="shared" si="240"/>
        <v>0</v>
      </c>
      <c r="S2605" s="58">
        <f t="shared" si="241"/>
        <v>6.0039753824170876E-5</v>
      </c>
      <c r="T2605" s="58">
        <f>IF(D2605&lt;Overview!$F$18,(1-Overview!$F$9)*'='!Q2605-'='!D2605*'='!O2605,0)</f>
        <v>0</v>
      </c>
      <c r="U2605" s="54">
        <f>IF(D2605&gt;=Overview!$F$18,(1-Overview!$F$9)*'='!Q2605-Overview!$F$18*'='!O2605,0)</f>
        <v>79.136876441686923</v>
      </c>
      <c r="V2605" s="2"/>
      <c r="W2605" s="112">
        <f>G2605/Overview!$F$19</f>
        <v>5.5376914223080167</v>
      </c>
      <c r="X2605" s="60">
        <f>G2605^3*(1+H2605*Overview!$F$38)</f>
        <v>66.329613517466186</v>
      </c>
      <c r="Y2605" s="61">
        <f>G2605^3*Overview!$F$42*(1+Overview!$F$38*H2605)+I2605*Overview!$F$39/Overview!$F$40</f>
        <v>6.1962287314832372</v>
      </c>
    </row>
    <row r="2606" spans="1:25">
      <c r="A2606" s="34">
        <v>2603</v>
      </c>
      <c r="B2606">
        <v>1</v>
      </c>
      <c r="C2606">
        <v>24</v>
      </c>
      <c r="D2606" s="149">
        <f t="shared" si="242"/>
        <v>178.09744310451387</v>
      </c>
      <c r="E2606" s="125">
        <f>B2606/(B2606+Overview!$F$22)</f>
        <v>0.58823529411764708</v>
      </c>
      <c r="F2606" s="118">
        <f>EXP(Overview!$F$21/Overview!$F$5-Overview!$F$21/('='!C2606+273.15))</f>
        <v>1.2060497570954571</v>
      </c>
      <c r="G2606" s="77">
        <f t="shared" si="243"/>
        <v>3.7507384400830439</v>
      </c>
      <c r="H2606" s="115">
        <f t="shared" si="244"/>
        <v>0.58823529411764708</v>
      </c>
      <c r="I2606" s="80">
        <f>IF((A2606-Overview!$F$43)/365=ROUND((A2606-Overview!$F$43)/365,0),I2605*0.05,I2605+U2605)</f>
        <v>5292.9416128937501</v>
      </c>
      <c r="J2606" s="70">
        <f>IF(D2606&lt;Overview!$F$16,1,'='!G2606/Overview!$F$26)</f>
        <v>162.36962944082441</v>
      </c>
      <c r="K2606" s="71">
        <f>IF(D2606&lt;Overview!$F$17,'='!G2606/Overview!$F$26,Overview!$F$33)</f>
        <v>9.1428571428571423</v>
      </c>
      <c r="L2606" s="72">
        <f t="shared" si="245"/>
        <v>9.1428571428571423</v>
      </c>
      <c r="M2606" s="81">
        <f>MIN(1,Overview!$F$44*F2606*(G2606-Overview!$F$25)^2+0.2)</f>
        <v>1</v>
      </c>
      <c r="N2606" s="48">
        <f>L2606*F2606*Overview!$F$8</f>
        <v>0.12482270400293095</v>
      </c>
      <c r="O2606" s="48">
        <f>F2606*Overview!$F$6</f>
        <v>2.3686817229354781E-3</v>
      </c>
      <c r="P2606" s="122">
        <f>N2606*(H2606/G2606-(1+Overview!$F$35/'='!G2606)/(Overview!$F$37*Overview!$F$33))/('='!H2606+Overview!$F$36)</f>
        <v>4.793160814333361E-5</v>
      </c>
      <c r="Q2606" s="128">
        <f>(N2606/G2606-P2606)*H2606*Overview!$F$29*'='!G2606^3</f>
        <v>933.79265563945114</v>
      </c>
      <c r="R2606" s="57">
        <f t="shared" si="240"/>
        <v>0</v>
      </c>
      <c r="S2606" s="58">
        <f t="shared" si="241"/>
        <v>5.9926308386066272E-5</v>
      </c>
      <c r="T2606" s="58">
        <f>IF(D2606&lt;Overview!$F$18,(1-Overview!$F$9)*'='!Q2606-'='!D2606*'='!O2606,0)</f>
        <v>0</v>
      </c>
      <c r="U2606" s="54">
        <f>IF(D2606&gt;=Overview!$F$18,(1-Overview!$F$9)*'='!Q2606-Overview!$F$18*'='!O2606,0)</f>
        <v>79.139640727349416</v>
      </c>
      <c r="V2606" s="2"/>
      <c r="W2606" s="112">
        <f>G2606/Overview!$F$19</f>
        <v>5.5377800680393383</v>
      </c>
      <c r="X2606" s="60">
        <f>G2606^3*(1+H2606*Overview!$F$38)</f>
        <v>66.332798923137986</v>
      </c>
      <c r="Y2606" s="61">
        <f>G2606^3*Overview!$F$42*(1+Overview!$F$38*H2606)+I2606*Overview!$F$39/Overview!$F$40</f>
        <v>6.1999542749881646</v>
      </c>
    </row>
    <row r="2607" spans="1:25">
      <c r="A2607" s="34">
        <v>2604</v>
      </c>
      <c r="B2607">
        <v>1</v>
      </c>
      <c r="C2607">
        <v>24</v>
      </c>
      <c r="D2607" s="149">
        <f t="shared" si="242"/>
        <v>178.09744310451387</v>
      </c>
      <c r="E2607" s="125">
        <f>B2607/(B2607+Overview!$F$22)</f>
        <v>0.58823529411764708</v>
      </c>
      <c r="F2607" s="118">
        <f>EXP(Overview!$F$21/Overview!$F$5-Overview!$F$21/('='!C2607+273.15))</f>
        <v>1.2060497570954571</v>
      </c>
      <c r="G2607" s="77">
        <f t="shared" si="243"/>
        <v>3.7507983663914302</v>
      </c>
      <c r="H2607" s="115">
        <f t="shared" si="244"/>
        <v>0.58823529411764708</v>
      </c>
      <c r="I2607" s="80">
        <f>IF((A2607-Overview!$F$43)/365=ROUND((A2607-Overview!$F$43)/365,0),I2606*0.05,I2606+U2606)</f>
        <v>5372.0812536210997</v>
      </c>
      <c r="J2607" s="70">
        <f>IF(D2607&lt;Overview!$F$16,1,'='!G2607/Overview!$F$26)</f>
        <v>162.37222365330868</v>
      </c>
      <c r="K2607" s="71">
        <f>IF(D2607&lt;Overview!$F$17,'='!G2607/Overview!$F$26,Overview!$F$33)</f>
        <v>9.1428571428571423</v>
      </c>
      <c r="L2607" s="72">
        <f t="shared" si="245"/>
        <v>9.1428571428571423</v>
      </c>
      <c r="M2607" s="81">
        <f>MIN(1,Overview!$F$44*F2607*(G2607-Overview!$F$25)^2+0.2)</f>
        <v>1</v>
      </c>
      <c r="N2607" s="48">
        <f>L2607*F2607*Overview!$F$8</f>
        <v>0.12482270400293095</v>
      </c>
      <c r="O2607" s="48">
        <f>F2607*Overview!$F$6</f>
        <v>2.3686817229354781E-3</v>
      </c>
      <c r="P2607" s="122">
        <f>N2607*(H2607/G2607-(1+Overview!$F$35/'='!G2607)/(Overview!$F$37*Overview!$F$33))/('='!H2607+Overview!$F$36)</f>
        <v>4.7840276757884489E-5</v>
      </c>
      <c r="Q2607" s="128">
        <f>(N2607/G2607-P2607)*H2607*Overview!$F$29*'='!G2607^3</f>
        <v>933.82503964246462</v>
      </c>
      <c r="R2607" s="57">
        <f t="shared" si="240"/>
        <v>0</v>
      </c>
      <c r="S2607" s="58">
        <f t="shared" si="241"/>
        <v>5.9813077303729015E-5</v>
      </c>
      <c r="T2607" s="58">
        <f>IF(D2607&lt;Overview!$F$18,(1-Overview!$F$9)*'='!Q2607-'='!D2607*'='!O2607,0)</f>
        <v>0</v>
      </c>
      <c r="U2607" s="54">
        <f>IF(D2607&gt;=Overview!$F$18,(1-Overview!$F$9)*'='!Q2607-Overview!$F$18*'='!O2607,0)</f>
        <v>79.142399844406171</v>
      </c>
      <c r="V2607" s="2"/>
      <c r="W2607" s="112">
        <f>G2607/Overview!$F$19</f>
        <v>5.5378685462740735</v>
      </c>
      <c r="X2607" s="60">
        <f>G2607^3*(1+H2607*Overview!$F$38)</f>
        <v>66.335978411661813</v>
      </c>
      <c r="Y2607" s="61">
        <f>G2607^3*Overview!$F$42*(1+Overview!$F$38*H2607)+I2607*Overview!$F$39/Overview!$F$40</f>
        <v>6.2036794060705525</v>
      </c>
    </row>
    <row r="2608" spans="1:25">
      <c r="A2608" s="34">
        <v>2605</v>
      </c>
      <c r="B2608">
        <v>1</v>
      </c>
      <c r="C2608">
        <v>24</v>
      </c>
      <c r="D2608" s="149">
        <f t="shared" si="242"/>
        <v>178.09744310451387</v>
      </c>
      <c r="E2608" s="125">
        <f>B2608/(B2608+Overview!$F$22)</f>
        <v>0.58823529411764708</v>
      </c>
      <c r="F2608" s="118">
        <f>EXP(Overview!$F$21/Overview!$F$5-Overview!$F$21/('='!C2608+273.15))</f>
        <v>1.2060497570954571</v>
      </c>
      <c r="G2608" s="77">
        <f t="shared" si="243"/>
        <v>3.7508581794687337</v>
      </c>
      <c r="H2608" s="115">
        <f t="shared" si="244"/>
        <v>0.58823529411764708</v>
      </c>
      <c r="I2608" s="80">
        <f>IF((A2608-Overview!$F$43)/365=ROUND((A2608-Overview!$F$43)/365,0),I2607*0.05,I2607+U2607)</f>
        <v>5451.2236534655058</v>
      </c>
      <c r="J2608" s="70">
        <f>IF(D2608&lt;Overview!$F$16,1,'='!G2608/Overview!$F$26)</f>
        <v>162.37481296401444</v>
      </c>
      <c r="K2608" s="71">
        <f>IF(D2608&lt;Overview!$F$17,'='!G2608/Overview!$F$26,Overview!$F$33)</f>
        <v>9.1428571428571423</v>
      </c>
      <c r="L2608" s="72">
        <f t="shared" si="245"/>
        <v>9.1428571428571423</v>
      </c>
      <c r="M2608" s="81">
        <f>MIN(1,Overview!$F$44*F2608*(G2608-Overview!$F$25)^2+0.2)</f>
        <v>1</v>
      </c>
      <c r="N2608" s="48">
        <f>L2608*F2608*Overview!$F$8</f>
        <v>0.12482270400293095</v>
      </c>
      <c r="O2608" s="48">
        <f>F2608*Overview!$F$6</f>
        <v>2.3686817229354781E-3</v>
      </c>
      <c r="P2608" s="122">
        <f>N2608*(H2608/G2608-(1+Overview!$F$35/'='!G2608)/(Overview!$F$37*Overview!$F$33))/('='!H2608+Overview!$F$36)</f>
        <v>4.7749120853660026E-5</v>
      </c>
      <c r="Q2608" s="128">
        <f>(N2608/G2608-P2608)*H2608*Overview!$F$29*'='!G2608^3</f>
        <v>933.85736309330423</v>
      </c>
      <c r="R2608" s="57">
        <f t="shared" si="240"/>
        <v>0</v>
      </c>
      <c r="S2608" s="58">
        <f t="shared" si="241"/>
        <v>5.9700060172130592E-5</v>
      </c>
      <c r="T2608" s="58">
        <f>IF(D2608&lt;Overview!$F$18,(1-Overview!$F$9)*'='!Q2608-'='!D2608*'='!O2608,0)</f>
        <v>0</v>
      </c>
      <c r="U2608" s="54">
        <f>IF(D2608&gt;=Overview!$F$18,(1-Overview!$F$9)*'='!Q2608-Overview!$F$18*'='!O2608,0)</f>
        <v>79.145153802417695</v>
      </c>
      <c r="V2608" s="2"/>
      <c r="W2608" s="112">
        <f>G2608/Overview!$F$19</f>
        <v>5.5379568573287079</v>
      </c>
      <c r="X2608" s="60">
        <f>G2608^3*(1+H2608*Overview!$F$38)</f>
        <v>66.339151993835827</v>
      </c>
      <c r="Y2608" s="61">
        <f>G2608^3*Overview!$F$42*(1+Overview!$F$38*H2608)+I2608*Overview!$F$39/Overview!$F$40</f>
        <v>6.2074041254776349</v>
      </c>
    </row>
    <row r="2609" spans="1:25">
      <c r="A2609" s="34">
        <v>2606</v>
      </c>
      <c r="B2609">
        <v>1</v>
      </c>
      <c r="C2609">
        <v>24</v>
      </c>
      <c r="D2609" s="149">
        <f t="shared" si="242"/>
        <v>178.09744310451387</v>
      </c>
      <c r="E2609" s="125">
        <f>B2609/(B2609+Overview!$F$22)</f>
        <v>0.58823529411764708</v>
      </c>
      <c r="F2609" s="118">
        <f>EXP(Overview!$F$21/Overview!$F$5-Overview!$F$21/('='!C2609+273.15))</f>
        <v>1.2060497570954571</v>
      </c>
      <c r="G2609" s="77">
        <f t="shared" si="243"/>
        <v>3.750917879528906</v>
      </c>
      <c r="H2609" s="115">
        <f t="shared" si="244"/>
        <v>0.58823529411764708</v>
      </c>
      <c r="I2609" s="80">
        <f>IF((A2609-Overview!$F$43)/365=ROUND((A2609-Overview!$F$43)/365,0),I2608*0.05,I2608+U2608)</f>
        <v>5530.3688072679233</v>
      </c>
      <c r="J2609" s="70">
        <f>IF(D2609&lt;Overview!$F$16,1,'='!G2609/Overview!$F$26)</f>
        <v>162.37739738220372</v>
      </c>
      <c r="K2609" s="71">
        <f>IF(D2609&lt;Overview!$F$17,'='!G2609/Overview!$F$26,Overview!$F$33)</f>
        <v>9.1428571428571423</v>
      </c>
      <c r="L2609" s="72">
        <f t="shared" si="245"/>
        <v>9.1428571428571423</v>
      </c>
      <c r="M2609" s="81">
        <f>MIN(1,Overview!$F$44*F2609*(G2609-Overview!$F$25)^2+0.2)</f>
        <v>1</v>
      </c>
      <c r="N2609" s="48">
        <f>L2609*F2609*Overview!$F$8</f>
        <v>0.12482270400293095</v>
      </c>
      <c r="O2609" s="48">
        <f>F2609*Overview!$F$6</f>
        <v>2.3686817229354781E-3</v>
      </c>
      <c r="P2609" s="122">
        <f>N2609*(H2609/G2609-(1+Overview!$F$35/'='!G2609)/(Overview!$F$37*Overview!$F$33))/('='!H2609+Overview!$F$36)</f>
        <v>4.7658140087962487E-5</v>
      </c>
      <c r="Q2609" s="128">
        <f>(N2609/G2609-P2609)*H2609*Overview!$F$29*'='!G2609^3</f>
        <v>933.88962610398096</v>
      </c>
      <c r="R2609" s="57">
        <f t="shared" si="240"/>
        <v>0</v>
      </c>
      <c r="S2609" s="58">
        <f t="shared" si="241"/>
        <v>5.9587256587010594E-5</v>
      </c>
      <c r="T2609" s="58">
        <f>IF(D2609&lt;Overview!$F$18,(1-Overview!$F$9)*'='!Q2609-'='!D2609*'='!O2609,0)</f>
        <v>0</v>
      </c>
      <c r="U2609" s="54">
        <f>IF(D2609&gt;=Overview!$F$18,(1-Overview!$F$9)*'='!Q2609-Overview!$F$18*'='!O2609,0)</f>
        <v>79.14790261092736</v>
      </c>
      <c r="V2609" s="2"/>
      <c r="W2609" s="112">
        <f>G2609/Overview!$F$19</f>
        <v>5.5380450015191292</v>
      </c>
      <c r="X2609" s="60">
        <f>G2609^3*(1+H2609*Overview!$F$38)</f>
        <v>66.342319680439275</v>
      </c>
      <c r="Y2609" s="61">
        <f>G2609^3*Overview!$F$42*(1+Overview!$F$38*H2609)+I2609*Overview!$F$39/Overview!$F$40</f>
        <v>6.2111284339553583</v>
      </c>
    </row>
    <row r="2610" spans="1:25">
      <c r="A2610" s="34">
        <v>2607</v>
      </c>
      <c r="B2610">
        <v>1</v>
      </c>
      <c r="C2610">
        <v>24</v>
      </c>
      <c r="D2610" s="149">
        <f t="shared" si="242"/>
        <v>178.09744310451387</v>
      </c>
      <c r="E2610" s="125">
        <f>B2610/(B2610+Overview!$F$22)</f>
        <v>0.58823529411764708</v>
      </c>
      <c r="F2610" s="118">
        <f>EXP(Overview!$F$21/Overview!$F$5-Overview!$F$21/('='!C2610+273.15))</f>
        <v>1.2060497570954571</v>
      </c>
      <c r="G2610" s="77">
        <f t="shared" si="243"/>
        <v>3.7509774667854932</v>
      </c>
      <c r="H2610" s="115">
        <f t="shared" si="244"/>
        <v>0.58823529411764708</v>
      </c>
      <c r="I2610" s="80">
        <f>IF((A2610-Overview!$F$43)/365=ROUND((A2610-Overview!$F$43)/365,0),I2609*0.05,I2609+U2609)</f>
        <v>5609.5167098788506</v>
      </c>
      <c r="J2610" s="70">
        <f>IF(D2610&lt;Overview!$F$16,1,'='!G2610/Overview!$F$26)</f>
        <v>162.37997691712093</v>
      </c>
      <c r="K2610" s="71">
        <f>IF(D2610&lt;Overview!$F$17,'='!G2610/Overview!$F$26,Overview!$F$33)</f>
        <v>9.1428571428571423</v>
      </c>
      <c r="L2610" s="72">
        <f t="shared" si="245"/>
        <v>9.1428571428571423</v>
      </c>
      <c r="M2610" s="81">
        <f>MIN(1,Overview!$F$44*F2610*(G2610-Overview!$F$25)^2+0.2)</f>
        <v>1</v>
      </c>
      <c r="N2610" s="48">
        <f>L2610*F2610*Overview!$F$8</f>
        <v>0.12482270400293095</v>
      </c>
      <c r="O2610" s="48">
        <f>F2610*Overview!$F$6</f>
        <v>2.3686817229354781E-3</v>
      </c>
      <c r="P2610" s="122">
        <f>N2610*(H2610/G2610-(1+Overview!$F$35/'='!G2610)/(Overview!$F$37*Overview!$F$33))/('='!H2610+Overview!$F$36)</f>
        <v>4.7567334118785137E-5</v>
      </c>
      <c r="Q2610" s="128">
        <f>(N2610/G2610-P2610)*H2610*Overview!$F$29*'='!G2610^3</f>
        <v>933.92182878630183</v>
      </c>
      <c r="R2610" s="57">
        <f t="shared" si="240"/>
        <v>0</v>
      </c>
      <c r="S2610" s="58">
        <f t="shared" si="241"/>
        <v>5.9474666144873271E-5</v>
      </c>
      <c r="T2610" s="58">
        <f>IF(D2610&lt;Overview!$F$18,(1-Overview!$F$9)*'='!Q2610-'='!D2610*'='!O2610,0)</f>
        <v>0</v>
      </c>
      <c r="U2610" s="54">
        <f>IF(D2610&gt;=Overview!$F$18,(1-Overview!$F$9)*'='!Q2610-Overview!$F$18*'='!O2610,0)</f>
        <v>79.1506462794611</v>
      </c>
      <c r="V2610" s="2"/>
      <c r="W2610" s="112">
        <f>G2610/Overview!$F$19</f>
        <v>5.5381329791606273</v>
      </c>
      <c r="X2610" s="60">
        <f>G2610^3*(1+H2610*Overview!$F$38)</f>
        <v>66.345481482232373</v>
      </c>
      <c r="Y2610" s="61">
        <f>G2610^3*Overview!$F$42*(1+Overview!$F$38*H2610)+I2610*Overview!$F$39/Overview!$F$40</f>
        <v>6.2148523322483769</v>
      </c>
    </row>
    <row r="2611" spans="1:25">
      <c r="A2611" s="34">
        <v>2608</v>
      </c>
      <c r="B2611">
        <v>1</v>
      </c>
      <c r="C2611">
        <v>24</v>
      </c>
      <c r="D2611" s="149">
        <f t="shared" si="242"/>
        <v>178.09744310451387</v>
      </c>
      <c r="E2611" s="125">
        <f>B2611/(B2611+Overview!$F$22)</f>
        <v>0.58823529411764708</v>
      </c>
      <c r="F2611" s="118">
        <f>EXP(Overview!$F$21/Overview!$F$5-Overview!$F$21/('='!C2611+273.15))</f>
        <v>1.2060497570954571</v>
      </c>
      <c r="G2611" s="77">
        <f t="shared" si="243"/>
        <v>3.751036941451638</v>
      </c>
      <c r="H2611" s="115">
        <f t="shared" si="244"/>
        <v>0.58823529411764708</v>
      </c>
      <c r="I2611" s="80">
        <f>IF((A2611-Overview!$F$43)/365=ROUND((A2611-Overview!$F$43)/365,0),I2610*0.05,I2610+U2610)</f>
        <v>5688.667356158312</v>
      </c>
      <c r="J2611" s="70">
        <f>IF(D2611&lt;Overview!$F$16,1,'='!G2611/Overview!$F$26)</f>
        <v>162.38255157799298</v>
      </c>
      <c r="K2611" s="71">
        <f>IF(D2611&lt;Overview!$F$17,'='!G2611/Overview!$F$26,Overview!$F$33)</f>
        <v>9.1428571428571423</v>
      </c>
      <c r="L2611" s="72">
        <f t="shared" si="245"/>
        <v>9.1428571428571423</v>
      </c>
      <c r="M2611" s="81">
        <f>MIN(1,Overview!$F$44*F2611*(G2611-Overview!$F$25)^2+0.2)</f>
        <v>1</v>
      </c>
      <c r="N2611" s="48">
        <f>L2611*F2611*Overview!$F$8</f>
        <v>0.12482270400293095</v>
      </c>
      <c r="O2611" s="48">
        <f>F2611*Overview!$F$6</f>
        <v>2.3686817229354781E-3</v>
      </c>
      <c r="P2611" s="122">
        <f>N2611*(H2611/G2611-(1+Overview!$F$35/'='!G2611)/(Overview!$F$37*Overview!$F$33))/('='!H2611+Overview!$F$36)</f>
        <v>4.7476702604807116E-5</v>
      </c>
      <c r="Q2611" s="128">
        <f>(N2611/G2611-P2611)*H2611*Overview!$F$29*'='!G2611^3</f>
        <v>933.9539712518731</v>
      </c>
      <c r="R2611" s="57">
        <f t="shared" si="240"/>
        <v>0</v>
      </c>
      <c r="S2611" s="58">
        <f t="shared" si="241"/>
        <v>5.9362288442981561E-5</v>
      </c>
      <c r="T2611" s="58">
        <f>IF(D2611&lt;Overview!$F$18,(1-Overview!$F$9)*'='!Q2611-'='!D2611*'='!O2611,0)</f>
        <v>0</v>
      </c>
      <c r="U2611" s="54">
        <f>IF(D2611&gt;=Overview!$F$18,(1-Overview!$F$9)*'='!Q2611-Overview!$F$18*'='!O2611,0)</f>
        <v>79.153384817527765</v>
      </c>
      <c r="V2611" s="2"/>
      <c r="W2611" s="112">
        <f>G2611/Overview!$F$19</f>
        <v>5.5382207905678991</v>
      </c>
      <c r="X2611" s="60">
        <f>G2611^3*(1+H2611*Overview!$F$38)</f>
        <v>66.348637409956481</v>
      </c>
      <c r="Y2611" s="61">
        <f>G2611^3*Overview!$F$42*(1+Overview!$F$38*H2611)+I2611*Overview!$F$39/Overview!$F$40</f>
        <v>6.2185758211000532</v>
      </c>
    </row>
    <row r="2612" spans="1:25">
      <c r="A2612" s="34">
        <v>2609</v>
      </c>
      <c r="B2612">
        <v>1</v>
      </c>
      <c r="C2612">
        <v>24</v>
      </c>
      <c r="D2612" s="149">
        <f t="shared" si="242"/>
        <v>178.09744310451387</v>
      </c>
      <c r="E2612" s="125">
        <f>B2612/(B2612+Overview!$F$22)</f>
        <v>0.58823529411764708</v>
      </c>
      <c r="F2612" s="118">
        <f>EXP(Overview!$F$21/Overview!$F$5-Overview!$F$21/('='!C2612+273.15))</f>
        <v>1.2060497570954571</v>
      </c>
      <c r="G2612" s="77">
        <f t="shared" si="243"/>
        <v>3.7510963037400811</v>
      </c>
      <c r="H2612" s="115">
        <f t="shared" si="244"/>
        <v>0.58823529411764708</v>
      </c>
      <c r="I2612" s="80">
        <f>IF((A2612-Overview!$F$43)/365=ROUND((A2612-Overview!$F$43)/365,0),I2611*0.05,I2611+U2611)</f>
        <v>5767.8207409758397</v>
      </c>
      <c r="J2612" s="70">
        <f>IF(D2612&lt;Overview!$F$16,1,'='!G2612/Overview!$F$26)</f>
        <v>162.3851213740295</v>
      </c>
      <c r="K2612" s="71">
        <f>IF(D2612&lt;Overview!$F$17,'='!G2612/Overview!$F$26,Overview!$F$33)</f>
        <v>9.1428571428571423</v>
      </c>
      <c r="L2612" s="72">
        <f t="shared" si="245"/>
        <v>9.1428571428571423</v>
      </c>
      <c r="M2612" s="81">
        <f>MIN(1,Overview!$F$44*F2612*(G2612-Overview!$F$25)^2+0.2)</f>
        <v>1</v>
      </c>
      <c r="N2612" s="48">
        <f>L2612*F2612*Overview!$F$8</f>
        <v>0.12482270400293095</v>
      </c>
      <c r="O2612" s="48">
        <f>F2612*Overview!$F$6</f>
        <v>2.3686817229354781E-3</v>
      </c>
      <c r="P2612" s="122">
        <f>N2612*(H2612/G2612-(1+Overview!$F$35/'='!G2612)/(Overview!$F$37*Overview!$F$33))/('='!H2612+Overview!$F$36)</f>
        <v>4.7386245205397575E-5</v>
      </c>
      <c r="Q2612" s="128">
        <f>(N2612/G2612-P2612)*H2612*Overview!$F$29*'='!G2612^3</f>
        <v>933.98605361209775</v>
      </c>
      <c r="R2612" s="57">
        <f t="shared" si="240"/>
        <v>0</v>
      </c>
      <c r="S2612" s="58">
        <f t="shared" si="241"/>
        <v>5.9250123079362657E-5</v>
      </c>
      <c r="T2612" s="58">
        <f>IF(D2612&lt;Overview!$F$18,(1-Overview!$F$9)*'='!Q2612-'='!D2612*'='!O2612,0)</f>
        <v>0</v>
      </c>
      <c r="U2612" s="54">
        <f>IF(D2612&gt;=Overview!$F$18,(1-Overview!$F$9)*'='!Q2612-Overview!$F$18*'='!O2612,0)</f>
        <v>79.156118234618901</v>
      </c>
      <c r="V2612" s="2"/>
      <c r="W2612" s="112">
        <f>G2612/Overview!$F$19</f>
        <v>5.5383084360550434</v>
      </c>
      <c r="X2612" s="60">
        <f>G2612^3*(1+H2612*Overview!$F$38)</f>
        <v>66.351787474334046</v>
      </c>
      <c r="Y2612" s="61">
        <f>G2612^3*Overview!$F$42*(1+Overview!$F$38*H2612)+I2612*Overview!$F$39/Overview!$F$40</f>
        <v>6.2222989012524694</v>
      </c>
    </row>
    <row r="2613" spans="1:25">
      <c r="A2613" s="34">
        <v>2610</v>
      </c>
      <c r="B2613">
        <v>1</v>
      </c>
      <c r="C2613">
        <v>24</v>
      </c>
      <c r="D2613" s="149">
        <f t="shared" si="242"/>
        <v>178.09744310451387</v>
      </c>
      <c r="E2613" s="125">
        <f>B2613/(B2613+Overview!$F$22)</f>
        <v>0.58823529411764708</v>
      </c>
      <c r="F2613" s="118">
        <f>EXP(Overview!$F$21/Overview!$F$5-Overview!$F$21/('='!C2613+273.15))</f>
        <v>1.2060497570954571</v>
      </c>
      <c r="G2613" s="77">
        <f t="shared" si="243"/>
        <v>3.7511555538631605</v>
      </c>
      <c r="H2613" s="115">
        <f t="shared" si="244"/>
        <v>0.58823529411764708</v>
      </c>
      <c r="I2613" s="80">
        <f>IF((A2613-Overview!$F$43)/365=ROUND((A2613-Overview!$F$43)/365,0),I2612*0.05,I2612+U2612)</f>
        <v>5846.9768592104583</v>
      </c>
      <c r="J2613" s="70">
        <f>IF(D2613&lt;Overview!$F$16,1,'='!G2613/Overview!$F$26)</f>
        <v>162.38768631442252</v>
      </c>
      <c r="K2613" s="71">
        <f>IF(D2613&lt;Overview!$F$17,'='!G2613/Overview!$F$26,Overview!$F$33)</f>
        <v>9.1428571428571423</v>
      </c>
      <c r="L2613" s="72">
        <f t="shared" si="245"/>
        <v>9.1428571428571423</v>
      </c>
      <c r="M2613" s="81">
        <f>MIN(1,Overview!$F$44*F2613*(G2613-Overview!$F$25)^2+0.2)</f>
        <v>1</v>
      </c>
      <c r="N2613" s="48">
        <f>L2613*F2613*Overview!$F$8</f>
        <v>0.12482270400293095</v>
      </c>
      <c r="O2613" s="48">
        <f>F2613*Overview!$F$6</f>
        <v>2.3686817229354781E-3</v>
      </c>
      <c r="P2613" s="122">
        <f>N2613*(H2613/G2613-(1+Overview!$F$35/'='!G2613)/(Overview!$F$37*Overview!$F$33))/('='!H2613+Overview!$F$36)</f>
        <v>4.7295961580610534E-5</v>
      </c>
      <c r="Q2613" s="128">
        <f>(N2613/G2613-P2613)*H2613*Overview!$F$29*'='!G2613^3</f>
        <v>934.01807597817856</v>
      </c>
      <c r="R2613" s="57">
        <f t="shared" si="240"/>
        <v>0</v>
      </c>
      <c r="S2613" s="58">
        <f t="shared" si="241"/>
        <v>5.9138169652801954E-5</v>
      </c>
      <c r="T2613" s="58">
        <f>IF(D2613&lt;Overview!$F$18,(1-Overview!$F$9)*'='!Q2613-'='!D2613*'='!O2613,0)</f>
        <v>0</v>
      </c>
      <c r="U2613" s="54">
        <f>IF(D2613&gt;=Overview!$F$18,(1-Overview!$F$9)*'='!Q2613-Overview!$F$18*'='!O2613,0)</f>
        <v>79.158846540208998</v>
      </c>
      <c r="V2613" s="2"/>
      <c r="W2613" s="112">
        <f>G2613/Overview!$F$19</f>
        <v>5.5383959159355687</v>
      </c>
      <c r="X2613" s="60">
        <f>G2613^3*(1+H2613*Overview!$F$38)</f>
        <v>66.354931686068738</v>
      </c>
      <c r="Y2613" s="61">
        <f>G2613^3*Overview!$F$42*(1+Overview!$F$38*H2613)+I2613*Overview!$F$39/Overview!$F$40</f>
        <v>6.2260215734464222</v>
      </c>
    </row>
    <row r="2614" spans="1:25">
      <c r="A2614" s="34">
        <v>2611</v>
      </c>
      <c r="B2614">
        <v>1</v>
      </c>
      <c r="C2614">
        <v>24</v>
      </c>
      <c r="D2614" s="149">
        <f t="shared" si="242"/>
        <v>178.09744310451387</v>
      </c>
      <c r="E2614" s="125">
        <f>B2614/(B2614+Overview!$F$22)</f>
        <v>0.58823529411764708</v>
      </c>
      <c r="F2614" s="118">
        <f>EXP(Overview!$F$21/Overview!$F$5-Overview!$F$21/('='!C2614+273.15))</f>
        <v>1.2060497570954571</v>
      </c>
      <c r="G2614" s="77">
        <f t="shared" si="243"/>
        <v>3.7512146920328133</v>
      </c>
      <c r="H2614" s="115">
        <f t="shared" si="244"/>
        <v>0.58823529411764708</v>
      </c>
      <c r="I2614" s="80">
        <f>IF((A2614-Overview!$F$43)/365=ROUND((A2614-Overview!$F$43)/365,0),I2613*0.05,I2613+U2613)</f>
        <v>5926.1357057506675</v>
      </c>
      <c r="J2614" s="70">
        <f>IF(D2614&lt;Overview!$F$16,1,'='!G2614/Overview!$F$26)</f>
        <v>162.39024640834691</v>
      </c>
      <c r="K2614" s="71">
        <f>IF(D2614&lt;Overview!$F$17,'='!G2614/Overview!$F$26,Overview!$F$33)</f>
        <v>9.1428571428571423</v>
      </c>
      <c r="L2614" s="72">
        <f t="shared" si="245"/>
        <v>9.1428571428571423</v>
      </c>
      <c r="M2614" s="81">
        <f>MIN(1,Overview!$F$44*F2614*(G2614-Overview!$F$25)^2+0.2)</f>
        <v>1</v>
      </c>
      <c r="N2614" s="48">
        <f>L2614*F2614*Overview!$F$8</f>
        <v>0.12482270400293095</v>
      </c>
      <c r="O2614" s="48">
        <f>F2614*Overview!$F$6</f>
        <v>2.3686817229354781E-3</v>
      </c>
      <c r="P2614" s="122">
        <f>N2614*(H2614/G2614-(1+Overview!$F$35/'='!G2614)/(Overview!$F$37*Overview!$F$33))/('='!H2614+Overview!$F$36)</f>
        <v>4.7205851391184942E-5</v>
      </c>
      <c r="Q2614" s="128">
        <f>(N2614/G2614-P2614)*H2614*Overview!$F$29*'='!G2614^3</f>
        <v>934.05003846111617</v>
      </c>
      <c r="R2614" s="57">
        <f t="shared" si="240"/>
        <v>0</v>
      </c>
      <c r="S2614" s="58">
        <f t="shared" si="241"/>
        <v>5.9026427762843519E-5</v>
      </c>
      <c r="T2614" s="58">
        <f>IF(D2614&lt;Overview!$F$18,(1-Overview!$F$9)*'='!Q2614-'='!D2614*'='!O2614,0)</f>
        <v>0</v>
      </c>
      <c r="U2614" s="54">
        <f>IF(D2614&gt;=Overview!$F$18,(1-Overview!$F$9)*'='!Q2614-Overview!$F$18*'='!O2614,0)</f>
        <v>79.16156974375528</v>
      </c>
      <c r="V2614" s="2"/>
      <c r="W2614" s="112">
        <f>G2614/Overview!$F$19</f>
        <v>5.5384832305223881</v>
      </c>
      <c r="X2614" s="60">
        <f>G2614^3*(1+H2614*Overview!$F$38)</f>
        <v>66.358070055845332</v>
      </c>
      <c r="Y2614" s="61">
        <f>G2614^3*Overview!$F$42*(1+Overview!$F$38*H2614)+I2614*Overview!$F$39/Overview!$F$40</f>
        <v>6.2297438384214265</v>
      </c>
    </row>
    <row r="2615" spans="1:25">
      <c r="A2615" s="34">
        <v>2612</v>
      </c>
      <c r="B2615">
        <v>1</v>
      </c>
      <c r="C2615">
        <v>24</v>
      </c>
      <c r="D2615" s="149">
        <f t="shared" si="242"/>
        <v>178.09744310451387</v>
      </c>
      <c r="E2615" s="125">
        <f>B2615/(B2615+Overview!$F$22)</f>
        <v>0.58823529411764708</v>
      </c>
      <c r="F2615" s="118">
        <f>EXP(Overview!$F$21/Overview!$F$5-Overview!$F$21/('='!C2615+273.15))</f>
        <v>1.2060497570954571</v>
      </c>
      <c r="G2615" s="77">
        <f t="shared" si="243"/>
        <v>3.7512737184605762</v>
      </c>
      <c r="H2615" s="115">
        <f t="shared" si="244"/>
        <v>0.58823529411764708</v>
      </c>
      <c r="I2615" s="80">
        <f>IF((A2615-Overview!$F$43)/365=ROUND((A2615-Overview!$F$43)/365,0),I2614*0.05,I2614+U2614)</f>
        <v>6005.297275494423</v>
      </c>
      <c r="J2615" s="70">
        <f>IF(D2615&lt;Overview!$F$16,1,'='!G2615/Overview!$F$26)</f>
        <v>162.39280166496002</v>
      </c>
      <c r="K2615" s="71">
        <f>IF(D2615&lt;Overview!$F$17,'='!G2615/Overview!$F$26,Overview!$F$33)</f>
        <v>9.1428571428571423</v>
      </c>
      <c r="L2615" s="72">
        <f t="shared" si="245"/>
        <v>9.1428571428571423</v>
      </c>
      <c r="M2615" s="81">
        <f>MIN(1,Overview!$F$44*F2615*(G2615-Overview!$F$25)^2+0.2)</f>
        <v>1</v>
      </c>
      <c r="N2615" s="48">
        <f>L2615*F2615*Overview!$F$8</f>
        <v>0.12482270400293095</v>
      </c>
      <c r="O2615" s="48">
        <f>F2615*Overview!$F$6</f>
        <v>2.3686817229354781E-3</v>
      </c>
      <c r="P2615" s="122">
        <f>N2615*(H2615/G2615-(1+Overview!$F$35/'='!G2615)/(Overview!$F$37*Overview!$F$33))/('='!H2615+Overview!$F$36)</f>
        <v>4.7115914298543639E-5</v>
      </c>
      <c r="Q2615" s="128">
        <f>(N2615/G2615-P2615)*H2615*Overview!$F$29*'='!G2615^3</f>
        <v>934.0819411717107</v>
      </c>
      <c r="R2615" s="57">
        <f t="shared" si="240"/>
        <v>0</v>
      </c>
      <c r="S2615" s="58">
        <f t="shared" si="241"/>
        <v>5.8914897009789206E-5</v>
      </c>
      <c r="T2615" s="58">
        <f>IF(D2615&lt;Overview!$F$18,(1-Overview!$F$9)*'='!Q2615-'='!D2615*'='!O2615,0)</f>
        <v>0</v>
      </c>
      <c r="U2615" s="54">
        <f>IF(D2615&gt;=Overview!$F$18,(1-Overview!$F$9)*'='!Q2615-Overview!$F$18*'='!O2615,0)</f>
        <v>79.164287854697932</v>
      </c>
      <c r="V2615" s="2"/>
      <c r="W2615" s="112">
        <f>G2615/Overview!$F$19</f>
        <v>5.5385703801278252</v>
      </c>
      <c r="X2615" s="60">
        <f>G2615^3*(1+H2615*Overview!$F$38)</f>
        <v>66.361202594329868</v>
      </c>
      <c r="Y2615" s="61">
        <f>G2615^3*Overview!$F$42*(1+Overview!$F$38*H2615)+I2615*Overview!$F$39/Overview!$F$40</f>
        <v>6.2334656969157178</v>
      </c>
    </row>
    <row r="2616" spans="1:25">
      <c r="A2616" s="34">
        <v>2613</v>
      </c>
      <c r="B2616">
        <v>1</v>
      </c>
      <c r="C2616">
        <v>24</v>
      </c>
      <c r="D2616" s="149">
        <f t="shared" si="242"/>
        <v>178.09744310451387</v>
      </c>
      <c r="E2616" s="125">
        <f>B2616/(B2616+Overview!$F$22)</f>
        <v>0.58823529411764708</v>
      </c>
      <c r="F2616" s="118">
        <f>EXP(Overview!$F$21/Overview!$F$5-Overview!$F$21/('='!C2616+273.15))</f>
        <v>1.2060497570954571</v>
      </c>
      <c r="G2616" s="77">
        <f t="shared" si="243"/>
        <v>3.751332633357586</v>
      </c>
      <c r="H2616" s="115">
        <f t="shared" si="244"/>
        <v>0.58823529411764708</v>
      </c>
      <c r="I2616" s="80">
        <f>IF((A2616-Overview!$F$43)/365=ROUND((A2616-Overview!$F$43)/365,0),I2615*0.05,I2615+U2615)</f>
        <v>6084.4615633491212</v>
      </c>
      <c r="J2616" s="70">
        <f>IF(D2616&lt;Overview!$F$16,1,'='!G2616/Overview!$F$26)</f>
        <v>162.39535209340201</v>
      </c>
      <c r="K2616" s="71">
        <f>IF(D2616&lt;Overview!$F$17,'='!G2616/Overview!$F$26,Overview!$F$33)</f>
        <v>9.1428571428571423</v>
      </c>
      <c r="L2616" s="72">
        <f t="shared" si="245"/>
        <v>9.1428571428571423</v>
      </c>
      <c r="M2616" s="81">
        <f>MIN(1,Overview!$F$44*F2616*(G2616-Overview!$F$25)^2+0.2)</f>
        <v>1</v>
      </c>
      <c r="N2616" s="48">
        <f>L2616*F2616*Overview!$F$8</f>
        <v>0.12482270400293095</v>
      </c>
      <c r="O2616" s="48">
        <f>F2616*Overview!$F$6</f>
        <v>2.3686817229354781E-3</v>
      </c>
      <c r="P2616" s="122">
        <f>N2616*(H2616/G2616-(1+Overview!$F$35/'='!G2616)/(Overview!$F$37*Overview!$F$33))/('='!H2616+Overview!$F$36)</f>
        <v>4.7026149964787265E-5</v>
      </c>
      <c r="Q2616" s="128">
        <f>(N2616/G2616-P2616)*H2616*Overview!$F$29*'='!G2616^3</f>
        <v>934.11378422056168</v>
      </c>
      <c r="R2616" s="57">
        <f t="shared" si="240"/>
        <v>0</v>
      </c>
      <c r="S2616" s="58">
        <f t="shared" si="241"/>
        <v>5.8803576994691385E-5</v>
      </c>
      <c r="T2616" s="58">
        <f>IF(D2616&lt;Overview!$F$18,(1-Overview!$F$9)*'='!Q2616-'='!D2616*'='!O2616,0)</f>
        <v>0</v>
      </c>
      <c r="U2616" s="54">
        <f>IF(D2616&gt;=Overview!$F$18,(1-Overview!$F$9)*'='!Q2616-Overview!$F$18*'='!O2616,0)</f>
        <v>79.16700088246003</v>
      </c>
      <c r="V2616" s="2"/>
      <c r="W2616" s="112">
        <f>G2616/Overview!$F$19</f>
        <v>5.5386573650636146</v>
      </c>
      <c r="X2616" s="60">
        <f>G2616^3*(1+H2616*Overview!$F$38)</f>
        <v>66.364329312169588</v>
      </c>
      <c r="Y2616" s="61">
        <f>G2616^3*Overview!$F$42*(1+Overview!$F$38*H2616)+I2616*Overview!$F$39/Overview!$F$40</f>
        <v>6.2371871496662514</v>
      </c>
    </row>
    <row r="2617" spans="1:25">
      <c r="A2617" s="34">
        <v>2614</v>
      </c>
      <c r="B2617">
        <v>1</v>
      </c>
      <c r="C2617">
        <v>24</v>
      </c>
      <c r="D2617" s="149">
        <f t="shared" si="242"/>
        <v>178.09744310451387</v>
      </c>
      <c r="E2617" s="125">
        <f>B2617/(B2617+Overview!$F$22)</f>
        <v>0.58823529411764708</v>
      </c>
      <c r="F2617" s="118">
        <f>EXP(Overview!$F$21/Overview!$F$5-Overview!$F$21/('='!C2617+273.15))</f>
        <v>1.2060497570954571</v>
      </c>
      <c r="G2617" s="77">
        <f t="shared" si="243"/>
        <v>3.7513914369345809</v>
      </c>
      <c r="H2617" s="115">
        <f t="shared" si="244"/>
        <v>0.58823529411764708</v>
      </c>
      <c r="I2617" s="80">
        <f>IF((A2617-Overview!$F$43)/365=ROUND((A2617-Overview!$F$43)/365,0),I2616*0.05,I2616+U2616)</f>
        <v>6163.6285642315815</v>
      </c>
      <c r="J2617" s="70">
        <f>IF(D2617&lt;Overview!$F$16,1,'='!G2617/Overview!$F$26)</f>
        <v>162.39789770279572</v>
      </c>
      <c r="K2617" s="71">
        <f>IF(D2617&lt;Overview!$F$17,'='!G2617/Overview!$F$26,Overview!$F$33)</f>
        <v>9.1428571428571423</v>
      </c>
      <c r="L2617" s="72">
        <f t="shared" si="245"/>
        <v>9.1428571428571423</v>
      </c>
      <c r="M2617" s="81">
        <f>MIN(1,Overview!$F$44*F2617*(G2617-Overview!$F$25)^2+0.2)</f>
        <v>1</v>
      </c>
      <c r="N2617" s="48">
        <f>L2617*F2617*Overview!$F$8</f>
        <v>0.12482270400293095</v>
      </c>
      <c r="O2617" s="48">
        <f>F2617*Overview!$F$6</f>
        <v>2.3686817229354781E-3</v>
      </c>
      <c r="P2617" s="122">
        <f>N2617*(H2617/G2617-(1+Overview!$F$35/'='!G2617)/(Overview!$F$37*Overview!$F$33))/('='!H2617+Overview!$F$36)</f>
        <v>4.6936558052701393E-5</v>
      </c>
      <c r="Q2617" s="128">
        <f>(N2617/G2617-P2617)*H2617*Overview!$F$29*'='!G2617^3</f>
        <v>934.14556771806872</v>
      </c>
      <c r="R2617" s="57">
        <f t="shared" si="240"/>
        <v>0</v>
      </c>
      <c r="S2617" s="58">
        <f t="shared" si="241"/>
        <v>5.8692467319362277E-5</v>
      </c>
      <c r="T2617" s="58">
        <f>IF(D2617&lt;Overview!$F$18,(1-Overview!$F$9)*'='!Q2617-'='!D2617*'='!O2617,0)</f>
        <v>0</v>
      </c>
      <c r="U2617" s="54">
        <f>IF(D2617&gt;=Overview!$F$18,(1-Overview!$F$9)*'='!Q2617-Overview!$F$18*'='!O2617,0)</f>
        <v>79.16970883644764</v>
      </c>
      <c r="V2617" s="2"/>
      <c r="W2617" s="112">
        <f>G2617/Overview!$F$19</f>
        <v>5.5387441856408985</v>
      </c>
      <c r="X2617" s="60">
        <f>G2617^3*(1+H2617*Overview!$F$38)</f>
        <v>66.36745021999306</v>
      </c>
      <c r="Y2617" s="61">
        <f>G2617^3*Overview!$F$42*(1+Overview!$F$38*H2617)+I2617*Overview!$F$39/Overview!$F$40</f>
        <v>6.2409081974087108</v>
      </c>
    </row>
    <row r="2618" spans="1:25">
      <c r="A2618" s="34">
        <v>2615</v>
      </c>
      <c r="B2618">
        <v>1</v>
      </c>
      <c r="C2618">
        <v>24</v>
      </c>
      <c r="D2618" s="149">
        <f t="shared" si="242"/>
        <v>178.09744310451387</v>
      </c>
      <c r="E2618" s="125">
        <f>B2618/(B2618+Overview!$F$22)</f>
        <v>0.58823529411764708</v>
      </c>
      <c r="F2618" s="118">
        <f>EXP(Overview!$F$21/Overview!$F$5-Overview!$F$21/('='!C2618+273.15))</f>
        <v>1.2060497570954571</v>
      </c>
      <c r="G2618" s="77">
        <f t="shared" si="243"/>
        <v>3.7514501294019</v>
      </c>
      <c r="H2618" s="115">
        <f t="shared" si="244"/>
        <v>0.58823529411764708</v>
      </c>
      <c r="I2618" s="80">
        <f>IF((A2618-Overview!$F$43)/365=ROUND((A2618-Overview!$F$43)/365,0),I2617*0.05,I2617+U2617)</f>
        <v>6242.7982730680296</v>
      </c>
      <c r="J2618" s="70">
        <f>IF(D2618&lt;Overview!$F$16,1,'='!G2618/Overview!$F$26)</f>
        <v>162.40043850224677</v>
      </c>
      <c r="K2618" s="71">
        <f>IF(D2618&lt;Overview!$F$17,'='!G2618/Overview!$F$26,Overview!$F$33)</f>
        <v>9.1428571428571423</v>
      </c>
      <c r="L2618" s="72">
        <f t="shared" si="245"/>
        <v>9.1428571428571423</v>
      </c>
      <c r="M2618" s="81">
        <f>MIN(1,Overview!$F$44*F2618*(G2618-Overview!$F$25)^2+0.2)</f>
        <v>1</v>
      </c>
      <c r="N2618" s="48">
        <f>L2618*F2618*Overview!$F$8</f>
        <v>0.12482270400293095</v>
      </c>
      <c r="O2618" s="48">
        <f>F2618*Overview!$F$6</f>
        <v>2.3686817229354781E-3</v>
      </c>
      <c r="P2618" s="122">
        <f>N2618*(H2618/G2618-(1+Overview!$F$35/'='!G2618)/(Overview!$F$37*Overview!$F$33))/('='!H2618+Overview!$F$36)</f>
        <v>4.6847138225748414E-5</v>
      </c>
      <c r="Q2618" s="128">
        <f>(N2618/G2618-P2618)*H2618*Overview!$F$29*'='!G2618^3</f>
        <v>934.17729177443061</v>
      </c>
      <c r="R2618" s="57">
        <f t="shared" si="240"/>
        <v>0</v>
      </c>
      <c r="S2618" s="58">
        <f t="shared" si="241"/>
        <v>5.85815675863642E-5</v>
      </c>
      <c r="T2618" s="58">
        <f>IF(D2618&lt;Overview!$F$18,(1-Overview!$F$9)*'='!Q2618-'='!D2618*'='!O2618,0)</f>
        <v>0</v>
      </c>
      <c r="U2618" s="54">
        <f>IF(D2618&gt;=Overview!$F$18,(1-Overview!$F$9)*'='!Q2618-Overview!$F$18*'='!O2618,0)</f>
        <v>79.172411726049674</v>
      </c>
      <c r="V2618" s="2"/>
      <c r="W2618" s="112">
        <f>G2618/Overview!$F$19</f>
        <v>5.5388308421702348</v>
      </c>
      <c r="X2618" s="60">
        <f>G2618^3*(1+H2618*Overview!$F$38)</f>
        <v>66.37056532841008</v>
      </c>
      <c r="Y2618" s="61">
        <f>G2618^3*Overview!$F$42*(1+Overview!$F$38*H2618)+I2618*Overview!$F$39/Overview!$F$40</f>
        <v>6.2446288408774997</v>
      </c>
    </row>
    <row r="2619" spans="1:25">
      <c r="A2619" s="34">
        <v>2616</v>
      </c>
      <c r="B2619">
        <v>1</v>
      </c>
      <c r="C2619">
        <v>24</v>
      </c>
      <c r="D2619" s="149">
        <f t="shared" si="242"/>
        <v>178.09744310451387</v>
      </c>
      <c r="E2619" s="125">
        <f>B2619/(B2619+Overview!$F$22)</f>
        <v>0.58823529411764708</v>
      </c>
      <c r="F2619" s="118">
        <f>EXP(Overview!$F$21/Overview!$F$5-Overview!$F$21/('='!C2619+273.15))</f>
        <v>1.2060497570954571</v>
      </c>
      <c r="G2619" s="77">
        <f t="shared" si="243"/>
        <v>3.7515087109694862</v>
      </c>
      <c r="H2619" s="115">
        <f t="shared" si="244"/>
        <v>0.58823529411764708</v>
      </c>
      <c r="I2619" s="80">
        <f>IF((A2619-Overview!$F$43)/365=ROUND((A2619-Overview!$F$43)/365,0),I2618*0.05,I2618+U2618)</f>
        <v>6321.9706847940797</v>
      </c>
      <c r="J2619" s="70">
        <f>IF(D2619&lt;Overview!$F$16,1,'='!G2619/Overview!$F$26)</f>
        <v>162.40297450084356</v>
      </c>
      <c r="K2619" s="71">
        <f>IF(D2619&lt;Overview!$F$17,'='!G2619/Overview!$F$26,Overview!$F$33)</f>
        <v>9.1428571428571423</v>
      </c>
      <c r="L2619" s="72">
        <f t="shared" si="245"/>
        <v>9.1428571428571423</v>
      </c>
      <c r="M2619" s="81">
        <f>MIN(1,Overview!$F$44*F2619*(G2619-Overview!$F$25)^2+0.2)</f>
        <v>1</v>
      </c>
      <c r="N2619" s="48">
        <f>L2619*F2619*Overview!$F$8</f>
        <v>0.12482270400293095</v>
      </c>
      <c r="O2619" s="48">
        <f>F2619*Overview!$F$6</f>
        <v>2.3686817229354781E-3</v>
      </c>
      <c r="P2619" s="122">
        <f>N2619*(H2619/G2619-(1+Overview!$F$35/'='!G2619)/(Overview!$F$37*Overview!$F$33))/('='!H2619+Overview!$F$36)</f>
        <v>4.675789014806548E-5</v>
      </c>
      <c r="Q2619" s="128">
        <f>(N2619/G2619-P2619)*H2619*Overview!$F$29*'='!G2619^3</f>
        <v>934.20895649964814</v>
      </c>
      <c r="R2619" s="57">
        <f t="shared" si="240"/>
        <v>0</v>
      </c>
      <c r="S2619" s="58">
        <f t="shared" si="241"/>
        <v>5.8470877399007325E-5</v>
      </c>
      <c r="T2619" s="58">
        <f>IF(D2619&lt;Overview!$F$18,(1-Overview!$F$9)*'='!Q2619-'='!D2619*'='!O2619,0)</f>
        <v>0</v>
      </c>
      <c r="U2619" s="54">
        <f>IF(D2619&gt;=Overview!$F$18,(1-Overview!$F$9)*'='!Q2619-Overview!$F$18*'='!O2619,0)</f>
        <v>79.175109560638205</v>
      </c>
      <c r="V2619" s="2"/>
      <c r="W2619" s="112">
        <f>G2619/Overview!$F$19</f>
        <v>5.5389173349615914</v>
      </c>
      <c r="X2619" s="60">
        <f>G2619^3*(1+H2619*Overview!$F$38)</f>
        <v>66.373674648011885</v>
      </c>
      <c r="Y2619" s="61">
        <f>G2619^3*Overview!$F$42*(1+Overview!$F$38*H2619)+I2619*Overview!$F$39/Overview!$F$40</f>
        <v>6.2483490808057578</v>
      </c>
    </row>
    <row r="2620" spans="1:25">
      <c r="A2620" s="34">
        <v>2617</v>
      </c>
      <c r="B2620">
        <v>1</v>
      </c>
      <c r="C2620">
        <v>24</v>
      </c>
      <c r="D2620" s="149">
        <f t="shared" si="242"/>
        <v>178.09744310451387</v>
      </c>
      <c r="E2620" s="125">
        <f>B2620/(B2620+Overview!$F$22)</f>
        <v>0.58823529411764708</v>
      </c>
      <c r="F2620" s="118">
        <f>EXP(Overview!$F$21/Overview!$F$5-Overview!$F$21/('='!C2620+273.15))</f>
        <v>1.2060497570954571</v>
      </c>
      <c r="G2620" s="77">
        <f t="shared" si="243"/>
        <v>3.7515671818468852</v>
      </c>
      <c r="H2620" s="115">
        <f t="shared" si="244"/>
        <v>0.58823529411764708</v>
      </c>
      <c r="I2620" s="80">
        <f>IF((A2620-Overview!$F$43)/365=ROUND((A2620-Overview!$F$43)/365,0),I2619*0.05,I2619+U2619)</f>
        <v>6401.1457943547175</v>
      </c>
      <c r="J2620" s="70">
        <f>IF(D2620&lt;Overview!$F$16,1,'='!G2620/Overview!$F$26)</f>
        <v>162.40550570765737</v>
      </c>
      <c r="K2620" s="71">
        <f>IF(D2620&lt;Overview!$F$17,'='!G2620/Overview!$F$26,Overview!$F$33)</f>
        <v>9.1428571428571423</v>
      </c>
      <c r="L2620" s="72">
        <f t="shared" si="245"/>
        <v>9.1428571428571423</v>
      </c>
      <c r="M2620" s="81">
        <f>MIN(1,Overview!$F$44*F2620*(G2620-Overview!$F$25)^2+0.2)</f>
        <v>1</v>
      </c>
      <c r="N2620" s="48">
        <f>L2620*F2620*Overview!$F$8</f>
        <v>0.12482270400293095</v>
      </c>
      <c r="O2620" s="48">
        <f>F2620*Overview!$F$6</f>
        <v>2.3686817229354781E-3</v>
      </c>
      <c r="P2620" s="122">
        <f>N2620*(H2620/G2620-(1+Overview!$F$35/'='!G2620)/(Overview!$F$37*Overview!$F$33))/('='!H2620+Overview!$F$36)</f>
        <v>4.666881348446859E-5</v>
      </c>
      <c r="Q2620" s="128">
        <f>(N2620/G2620-P2620)*H2620*Overview!$F$29*'='!G2620^3</f>
        <v>934.24056200352254</v>
      </c>
      <c r="R2620" s="57">
        <f t="shared" si="240"/>
        <v>0</v>
      </c>
      <c r="S2620" s="58">
        <f t="shared" si="241"/>
        <v>5.8360396361355247E-5</v>
      </c>
      <c r="T2620" s="58">
        <f>IF(D2620&lt;Overview!$F$18,(1-Overview!$F$9)*'='!Q2620-'='!D2620*'='!O2620,0)</f>
        <v>0</v>
      </c>
      <c r="U2620" s="54">
        <f>IF(D2620&gt;=Overview!$F$18,(1-Overview!$F$9)*'='!Q2620-Overview!$F$18*'='!O2620,0)</f>
        <v>79.177802349568296</v>
      </c>
      <c r="V2620" s="2"/>
      <c r="W2620" s="112">
        <f>G2620/Overview!$F$19</f>
        <v>5.5390036643243539</v>
      </c>
      <c r="X2620" s="60">
        <f>G2620^3*(1+H2620*Overview!$F$38)</f>
        <v>66.376778189370967</v>
      </c>
      <c r="Y2620" s="61">
        <f>G2620^3*Overview!$F$42*(1+Overview!$F$38*H2620)+I2620*Overview!$F$39/Overview!$F$40</f>
        <v>6.2520689179253468</v>
      </c>
    </row>
    <row r="2621" spans="1:25">
      <c r="A2621" s="34">
        <v>2618</v>
      </c>
      <c r="B2621">
        <v>1</v>
      </c>
      <c r="C2621">
        <v>24</v>
      </c>
      <c r="D2621" s="149">
        <f t="shared" si="242"/>
        <v>178.09744310451387</v>
      </c>
      <c r="E2621" s="125">
        <f>B2621/(B2621+Overview!$F$22)</f>
        <v>0.58823529411764708</v>
      </c>
      <c r="F2621" s="118">
        <f>EXP(Overview!$F$21/Overview!$F$5-Overview!$F$21/('='!C2621+273.15))</f>
        <v>1.2060497570954571</v>
      </c>
      <c r="G2621" s="77">
        <f t="shared" si="243"/>
        <v>3.7516255422432465</v>
      </c>
      <c r="H2621" s="115">
        <f t="shared" si="244"/>
        <v>0.58823529411764708</v>
      </c>
      <c r="I2621" s="80">
        <f>IF((A2621-Overview!$F$43)/365=ROUND((A2621-Overview!$F$43)/365,0),I2620*0.05,I2620+U2620)</f>
        <v>6480.3235967042856</v>
      </c>
      <c r="J2621" s="70">
        <f>IF(D2621&lt;Overview!$F$16,1,'='!G2621/Overview!$F$26)</f>
        <v>162.40803213174229</v>
      </c>
      <c r="K2621" s="71">
        <f>IF(D2621&lt;Overview!$F$17,'='!G2621/Overview!$F$26,Overview!$F$33)</f>
        <v>9.1428571428571423</v>
      </c>
      <c r="L2621" s="72">
        <f t="shared" si="245"/>
        <v>9.1428571428571423</v>
      </c>
      <c r="M2621" s="81">
        <f>MIN(1,Overview!$F$44*F2621*(G2621-Overview!$F$25)^2+0.2)</f>
        <v>1</v>
      </c>
      <c r="N2621" s="48">
        <f>L2621*F2621*Overview!$F$8</f>
        <v>0.12482270400293095</v>
      </c>
      <c r="O2621" s="48">
        <f>F2621*Overview!$F$6</f>
        <v>2.3686817229354781E-3</v>
      </c>
      <c r="P2621" s="122">
        <f>N2621*(H2621/G2621-(1+Overview!$F$35/'='!G2621)/(Overview!$F$37*Overview!$F$33))/('='!H2621+Overview!$F$36)</f>
        <v>4.657990790044754E-5</v>
      </c>
      <c r="Q2621" s="128">
        <f>(N2621/G2621-P2621)*H2621*Overview!$F$29*'='!G2621^3</f>
        <v>934.2721083956551</v>
      </c>
      <c r="R2621" s="57">
        <f t="shared" si="240"/>
        <v>0</v>
      </c>
      <c r="S2621" s="58">
        <f t="shared" si="241"/>
        <v>5.8250124078218999E-5</v>
      </c>
      <c r="T2621" s="58">
        <f>IF(D2621&lt;Overview!$F$18,(1-Overview!$F$9)*'='!Q2621-'='!D2621*'='!O2621,0)</f>
        <v>0</v>
      </c>
      <c r="U2621" s="54">
        <f>IF(D2621&gt;=Overview!$F$18,(1-Overview!$F$9)*'='!Q2621-Overview!$F$18*'='!O2621,0)</f>
        <v>79.180490102177998</v>
      </c>
      <c r="V2621" s="2"/>
      <c r="W2621" s="112">
        <f>G2621/Overview!$F$19</f>
        <v>5.5390898305673213</v>
      </c>
      <c r="X2621" s="60">
        <f>G2621^3*(1+H2621*Overview!$F$38)</f>
        <v>66.3798759630413</v>
      </c>
      <c r="Y2621" s="61">
        <f>G2621^3*Overview!$F$42*(1+Overview!$F$38*H2621)+I2621*Overview!$F$39/Overview!$F$40</f>
        <v>6.2557883529668654</v>
      </c>
    </row>
    <row r="2622" spans="1:25">
      <c r="A2622" s="34">
        <v>2619</v>
      </c>
      <c r="B2622">
        <v>1</v>
      </c>
      <c r="C2622">
        <v>24</v>
      </c>
      <c r="D2622" s="149">
        <f t="shared" si="242"/>
        <v>178.09744310451387</v>
      </c>
      <c r="E2622" s="125">
        <f>B2622/(B2622+Overview!$F$22)</f>
        <v>0.58823529411764708</v>
      </c>
      <c r="F2622" s="118">
        <f>EXP(Overview!$F$21/Overview!$F$5-Overview!$F$21/('='!C2622+273.15))</f>
        <v>1.2060497570954571</v>
      </c>
      <c r="G2622" s="77">
        <f t="shared" si="243"/>
        <v>3.7516837923673245</v>
      </c>
      <c r="H2622" s="115">
        <f t="shared" si="244"/>
        <v>0.58823529411764708</v>
      </c>
      <c r="I2622" s="80">
        <f>IF((A2622-Overview!$F$43)/365=ROUND((A2622-Overview!$F$43)/365,0),I2621*0.05,I2621+U2621)</f>
        <v>6559.5040868064634</v>
      </c>
      <c r="J2622" s="70">
        <f>IF(D2622&lt;Overview!$F$16,1,'='!G2622/Overview!$F$26)</f>
        <v>162.41055378213528</v>
      </c>
      <c r="K2622" s="71">
        <f>IF(D2622&lt;Overview!$F$17,'='!G2622/Overview!$F$26,Overview!$F$33)</f>
        <v>9.1428571428571423</v>
      </c>
      <c r="L2622" s="72">
        <f t="shared" si="245"/>
        <v>9.1428571428571423</v>
      </c>
      <c r="M2622" s="81">
        <f>MIN(1,Overview!$F$44*F2622*(G2622-Overview!$F$25)^2+0.2)</f>
        <v>1</v>
      </c>
      <c r="N2622" s="48">
        <f>L2622*F2622*Overview!$F$8</f>
        <v>0.12482270400293095</v>
      </c>
      <c r="O2622" s="48">
        <f>F2622*Overview!$F$6</f>
        <v>2.3686817229354781E-3</v>
      </c>
      <c r="P2622" s="122">
        <f>N2622*(H2622/G2622-(1+Overview!$F$35/'='!G2622)/(Overview!$F$37*Overview!$F$33))/('='!H2622+Overview!$F$36)</f>
        <v>4.6491173062164858E-5</v>
      </c>
      <c r="Q2622" s="128">
        <f>(N2622/G2622-P2622)*H2622*Overview!$F$29*'='!G2622^3</f>
        <v>934.30359578545006</v>
      </c>
      <c r="R2622" s="57">
        <f t="shared" si="240"/>
        <v>0</v>
      </c>
      <c r="S2622" s="58">
        <f t="shared" si="241"/>
        <v>5.8140060155156087E-5</v>
      </c>
      <c r="T2622" s="58">
        <f>IF(D2622&lt;Overview!$F$18,(1-Overview!$F$9)*'='!Q2622-'='!D2622*'='!O2622,0)</f>
        <v>0</v>
      </c>
      <c r="U2622" s="54">
        <f>IF(D2622&gt;=Overview!$F$18,(1-Overview!$F$9)*'='!Q2622-Overview!$F$18*'='!O2622,0)</f>
        <v>79.183172827788525</v>
      </c>
      <c r="V2622" s="2"/>
      <c r="W2622" s="112">
        <f>G2622/Overview!$F$19</f>
        <v>5.5391758339987076</v>
      </c>
      <c r="X2622" s="60">
        <f>G2622^3*(1+H2622*Overview!$F$38)</f>
        <v>66.382967979558202</v>
      </c>
      <c r="Y2622" s="61">
        <f>G2622^3*Overview!$F$42*(1+Overview!$F$38*H2622)+I2622*Overview!$F$39/Overview!$F$40</f>
        <v>6.2595073866596458</v>
      </c>
    </row>
    <row r="2623" spans="1:25">
      <c r="A2623" s="34">
        <v>2620</v>
      </c>
      <c r="B2623">
        <v>1</v>
      </c>
      <c r="C2623">
        <v>24</v>
      </c>
      <c r="D2623" s="149">
        <f t="shared" si="242"/>
        <v>178.09744310451387</v>
      </c>
      <c r="E2623" s="125">
        <f>B2623/(B2623+Overview!$F$22)</f>
        <v>0.58823529411764708</v>
      </c>
      <c r="F2623" s="118">
        <f>EXP(Overview!$F$21/Overview!$F$5-Overview!$F$21/('='!C2623+273.15))</f>
        <v>1.2060497570954571</v>
      </c>
      <c r="G2623" s="77">
        <f t="shared" si="243"/>
        <v>3.7517419324274797</v>
      </c>
      <c r="H2623" s="115">
        <f t="shared" si="244"/>
        <v>0.58823529411764708</v>
      </c>
      <c r="I2623" s="80">
        <f>IF((A2623-Overview!$F$43)/365=ROUND((A2623-Overview!$F$43)/365,0),I2622*0.05,I2622+U2622)</f>
        <v>6638.6872596342519</v>
      </c>
      <c r="J2623" s="70">
        <f>IF(D2623&lt;Overview!$F$16,1,'='!G2623/Overview!$F$26)</f>
        <v>162.41307066785626</v>
      </c>
      <c r="K2623" s="71">
        <f>IF(D2623&lt;Overview!$F$17,'='!G2623/Overview!$F$26,Overview!$F$33)</f>
        <v>9.1428571428571423</v>
      </c>
      <c r="L2623" s="72">
        <f t="shared" si="245"/>
        <v>9.1428571428571423</v>
      </c>
      <c r="M2623" s="81">
        <f>MIN(1,Overview!$F$44*F2623*(G2623-Overview!$F$25)^2+0.2)</f>
        <v>1</v>
      </c>
      <c r="N2623" s="48">
        <f>L2623*F2623*Overview!$F$8</f>
        <v>0.12482270400293095</v>
      </c>
      <c r="O2623" s="48">
        <f>F2623*Overview!$F$6</f>
        <v>2.3686817229354781E-3</v>
      </c>
      <c r="P2623" s="122">
        <f>N2623*(H2623/G2623-(1+Overview!$F$35/'='!G2623)/(Overview!$F$37*Overview!$F$33))/('='!H2623+Overview!$F$36)</f>
        <v>4.6402608636453845E-5</v>
      </c>
      <c r="Q2623" s="128">
        <f>(N2623/G2623-P2623)*H2623*Overview!$F$29*'='!G2623^3</f>
        <v>934.33502428211318</v>
      </c>
      <c r="R2623" s="57">
        <f t="shared" si="240"/>
        <v>0</v>
      </c>
      <c r="S2623" s="58">
        <f t="shared" si="241"/>
        <v>5.8030204198468469E-5</v>
      </c>
      <c r="T2623" s="58">
        <f>IF(D2623&lt;Overview!$F$18,(1-Overview!$F$9)*'='!Q2623-'='!D2623*'='!O2623,0)</f>
        <v>0</v>
      </c>
      <c r="U2623" s="54">
        <f>IF(D2623&gt;=Overview!$F$18,(1-Overview!$F$9)*'='!Q2623-Overview!$F$18*'='!O2623,0)</f>
        <v>79.185850535704219</v>
      </c>
      <c r="V2623" s="2"/>
      <c r="W2623" s="112">
        <f>G2623/Overview!$F$19</f>
        <v>5.5392616749261476</v>
      </c>
      <c r="X2623" s="60">
        <f>G2623^3*(1+H2623*Overview!$F$38)</f>
        <v>66.386054249438516</v>
      </c>
      <c r="Y2623" s="61">
        <f>G2623^3*Overview!$F$42*(1+Overview!$F$38*H2623)+I2623*Overview!$F$39/Overview!$F$40</f>
        <v>6.2632260197317562</v>
      </c>
    </row>
    <row r="2624" spans="1:25">
      <c r="A2624" s="34">
        <v>2621</v>
      </c>
      <c r="B2624">
        <v>1</v>
      </c>
      <c r="C2624">
        <v>24</v>
      </c>
      <c r="D2624" s="149">
        <f t="shared" si="242"/>
        <v>178.09744310451387</v>
      </c>
      <c r="E2624" s="125">
        <f>B2624/(B2624+Overview!$F$22)</f>
        <v>0.58823529411764708</v>
      </c>
      <c r="F2624" s="118">
        <f>EXP(Overview!$F$21/Overview!$F$5-Overview!$F$21/('='!C2624+273.15))</f>
        <v>1.2060497570954571</v>
      </c>
      <c r="G2624" s="77">
        <f t="shared" si="243"/>
        <v>3.751799962631678</v>
      </c>
      <c r="H2624" s="115">
        <f t="shared" si="244"/>
        <v>0.58823529411764708</v>
      </c>
      <c r="I2624" s="80">
        <f>IF((A2624-Overview!$F$43)/365=ROUND((A2624-Overview!$F$43)/365,0),I2623*0.05,I2623+U2623)</f>
        <v>6717.8731101699559</v>
      </c>
      <c r="J2624" s="70">
        <f>IF(D2624&lt;Overview!$F$16,1,'='!G2624/Overview!$F$26)</f>
        <v>162.41558279790814</v>
      </c>
      <c r="K2624" s="71">
        <f>IF(D2624&lt;Overview!$F$17,'='!G2624/Overview!$F$26,Overview!$F$33)</f>
        <v>9.1428571428571423</v>
      </c>
      <c r="L2624" s="72">
        <f t="shared" si="245"/>
        <v>9.1428571428571423</v>
      </c>
      <c r="M2624" s="81">
        <f>MIN(1,Overview!$F$44*F2624*(G2624-Overview!$F$25)^2+0.2)</f>
        <v>1</v>
      </c>
      <c r="N2624" s="48">
        <f>L2624*F2624*Overview!$F$8</f>
        <v>0.12482270400293095</v>
      </c>
      <c r="O2624" s="48">
        <f>F2624*Overview!$F$6</f>
        <v>2.3686817229354781E-3</v>
      </c>
      <c r="P2624" s="122">
        <f>N2624*(H2624/G2624-(1+Overview!$F$35/'='!G2624)/(Overview!$F$37*Overview!$F$33))/('='!H2624+Overview!$F$36)</f>
        <v>4.6314214290817503E-5</v>
      </c>
      <c r="Q2624" s="128">
        <f>(N2624/G2624-P2624)*H2624*Overview!$F$29*'='!G2624^3</f>
        <v>934.36639399465241</v>
      </c>
      <c r="R2624" s="57">
        <f t="shared" si="240"/>
        <v>0</v>
      </c>
      <c r="S2624" s="58">
        <f t="shared" si="241"/>
        <v>5.792055581520155E-5</v>
      </c>
      <c r="T2624" s="58">
        <f>IF(D2624&lt;Overview!$F$18,(1-Overview!$F$9)*'='!Q2624-'='!D2624*'='!O2624,0)</f>
        <v>0</v>
      </c>
      <c r="U2624" s="54">
        <f>IF(D2624&gt;=Overview!$F$18,(1-Overview!$F$9)*'='!Q2624-Overview!$F$18*'='!O2624,0)</f>
        <v>79.188523235212571</v>
      </c>
      <c r="V2624" s="2"/>
      <c r="W2624" s="112">
        <f>G2624/Overview!$F$19</f>
        <v>5.5393473536566926</v>
      </c>
      <c r="X2624" s="60">
        <f>G2624^3*(1+H2624*Overview!$F$38)</f>
        <v>66.389134783180552</v>
      </c>
      <c r="Y2624" s="61">
        <f>G2624^3*Overview!$F$42*(1+Overview!$F$38*H2624)+I2624*Overview!$F$39/Overview!$F$40</f>
        <v>6.2669442529099983</v>
      </c>
    </row>
    <row r="2625" spans="1:25">
      <c r="A2625" s="34">
        <v>2622</v>
      </c>
      <c r="B2625">
        <v>1</v>
      </c>
      <c r="C2625">
        <v>24</v>
      </c>
      <c r="D2625" s="149">
        <f t="shared" si="242"/>
        <v>178.09744310451387</v>
      </c>
      <c r="E2625" s="125">
        <f>B2625/(B2625+Overview!$F$22)</f>
        <v>0.58823529411764708</v>
      </c>
      <c r="F2625" s="118">
        <f>EXP(Overview!$F$21/Overview!$F$5-Overview!$F$21/('='!C2625+273.15))</f>
        <v>1.2060497570954571</v>
      </c>
      <c r="G2625" s="77">
        <f t="shared" si="243"/>
        <v>3.7518578831874931</v>
      </c>
      <c r="H2625" s="115">
        <f t="shared" si="244"/>
        <v>0.58823529411764708</v>
      </c>
      <c r="I2625" s="80">
        <f>IF((A2625-Overview!$F$43)/365=ROUND((A2625-Overview!$F$43)/365,0),I2624*0.05,I2624+U2624)</f>
        <v>6797.0616334051683</v>
      </c>
      <c r="J2625" s="70">
        <f>IF(D2625&lt;Overview!$F$16,1,'='!G2625/Overview!$F$26)</f>
        <v>162.41809018127677</v>
      </c>
      <c r="K2625" s="71">
        <f>IF(D2625&lt;Overview!$F$17,'='!G2625/Overview!$F$26,Overview!$F$33)</f>
        <v>9.1428571428571423</v>
      </c>
      <c r="L2625" s="72">
        <f t="shared" si="245"/>
        <v>9.1428571428571423</v>
      </c>
      <c r="M2625" s="81">
        <f>MIN(1,Overview!$F$44*F2625*(G2625-Overview!$F$25)^2+0.2)</f>
        <v>1</v>
      </c>
      <c r="N2625" s="48">
        <f>L2625*F2625*Overview!$F$8</f>
        <v>0.12482270400293095</v>
      </c>
      <c r="O2625" s="48">
        <f>F2625*Overview!$F$6</f>
        <v>2.3686817229354781E-3</v>
      </c>
      <c r="P2625" s="122">
        <f>N2625*(H2625/G2625-(1+Overview!$F$35/'='!G2625)/(Overview!$F$37*Overview!$F$33))/('='!H2625+Overview!$F$36)</f>
        <v>4.6225989693429605E-5</v>
      </c>
      <c r="Q2625" s="128">
        <f>(N2625/G2625-P2625)*H2625*Overview!$F$29*'='!G2625^3</f>
        <v>934.39770503187822</v>
      </c>
      <c r="R2625" s="57">
        <f t="shared" si="240"/>
        <v>0</v>
      </c>
      <c r="S2625" s="58">
        <f t="shared" si="241"/>
        <v>5.7811114613145891E-5</v>
      </c>
      <c r="T2625" s="58">
        <f>IF(D2625&lt;Overview!$F$18,(1-Overview!$F$9)*'='!Q2625-'='!D2625*'='!O2625,0)</f>
        <v>0</v>
      </c>
      <c r="U2625" s="54">
        <f>IF(D2625&gt;=Overview!$F$18,(1-Overview!$F$9)*'='!Q2625-Overview!$F$18*'='!O2625,0)</f>
        <v>79.191190935584203</v>
      </c>
      <c r="V2625" s="2"/>
      <c r="W2625" s="112">
        <f>G2625/Overview!$F$19</f>
        <v>5.5394328704968157</v>
      </c>
      <c r="X2625" s="60">
        <f>G2625^3*(1+H2625*Overview!$F$38)</f>
        <v>66.392209591264091</v>
      </c>
      <c r="Y2625" s="61">
        <f>G2625^3*Overview!$F$42*(1+Overview!$F$38*H2625)+I2625*Overview!$F$39/Overview!$F$40</f>
        <v>6.2706620869199199</v>
      </c>
    </row>
    <row r="2626" spans="1:25">
      <c r="A2626" s="34">
        <v>2623</v>
      </c>
      <c r="B2626">
        <v>1</v>
      </c>
      <c r="C2626">
        <v>24</v>
      </c>
      <c r="D2626" s="149">
        <f t="shared" si="242"/>
        <v>178.09744310451387</v>
      </c>
      <c r="E2626" s="125">
        <f>B2626/(B2626+Overview!$F$22)</f>
        <v>0.58823529411764708</v>
      </c>
      <c r="F2626" s="118">
        <f>EXP(Overview!$F$21/Overview!$F$5-Overview!$F$21/('='!C2626+273.15))</f>
        <v>1.2060497570954571</v>
      </c>
      <c r="G2626" s="77">
        <f t="shared" si="243"/>
        <v>3.7519156943021064</v>
      </c>
      <c r="H2626" s="115">
        <f t="shared" si="244"/>
        <v>0.58823529411764708</v>
      </c>
      <c r="I2626" s="80">
        <f>IF((A2626-Overview!$F$43)/365=ROUND((A2626-Overview!$F$43)/365,0),I2625*0.05,I2625+U2625)</f>
        <v>6876.2528243407523</v>
      </c>
      <c r="J2626" s="70">
        <f>IF(D2626&lt;Overview!$F$16,1,'='!G2626/Overview!$F$26)</f>
        <v>162.42059282693103</v>
      </c>
      <c r="K2626" s="71">
        <f>IF(D2626&lt;Overview!$F$17,'='!G2626/Overview!$F$26,Overview!$F$33)</f>
        <v>9.1428571428571423</v>
      </c>
      <c r="L2626" s="72">
        <f t="shared" si="245"/>
        <v>9.1428571428571423</v>
      </c>
      <c r="M2626" s="81">
        <f>MIN(1,Overview!$F$44*F2626*(G2626-Overview!$F$25)^2+0.2)</f>
        <v>1</v>
      </c>
      <c r="N2626" s="48">
        <f>L2626*F2626*Overview!$F$8</f>
        <v>0.12482270400293095</v>
      </c>
      <c r="O2626" s="48">
        <f>F2626*Overview!$F$6</f>
        <v>2.3686817229354781E-3</v>
      </c>
      <c r="P2626" s="122">
        <f>N2626*(H2626/G2626-(1+Overview!$F$35/'='!G2626)/(Overview!$F$37*Overview!$F$33))/('='!H2626+Overview!$F$36)</f>
        <v>4.6137934513128579E-5</v>
      </c>
      <c r="Q2626" s="128">
        <f>(N2626/G2626-P2626)*H2626*Overview!$F$29*'='!G2626^3</f>
        <v>934.42895750240359</v>
      </c>
      <c r="R2626" s="57">
        <f t="shared" si="240"/>
        <v>0</v>
      </c>
      <c r="S2626" s="58">
        <f t="shared" si="241"/>
        <v>5.7701880200829976E-5</v>
      </c>
      <c r="T2626" s="58">
        <f>IF(D2626&lt;Overview!$F$18,(1-Overview!$F$9)*'='!Q2626-'='!D2626*'='!O2626,0)</f>
        <v>0</v>
      </c>
      <c r="U2626" s="54">
        <f>IF(D2626&gt;=Overview!$F$18,(1-Overview!$F$9)*'='!Q2626-Overview!$F$18*'='!O2626,0)</f>
        <v>79.193853646072967</v>
      </c>
      <c r="V2626" s="2"/>
      <c r="W2626" s="112">
        <f>G2626/Overview!$F$19</f>
        <v>5.5395182257524089</v>
      </c>
      <c r="X2626" s="60">
        <f>G2626^3*(1+H2626*Overview!$F$38)</f>
        <v>66.395278684150526</v>
      </c>
      <c r="Y2626" s="61">
        <f>G2626^3*Overview!$F$42*(1+Overview!$F$38*H2626)+I2626*Overview!$F$39/Overview!$F$40</f>
        <v>6.274379522485809</v>
      </c>
    </row>
    <row r="2627" spans="1:25">
      <c r="A2627" s="34">
        <v>2624</v>
      </c>
      <c r="B2627">
        <v>1</v>
      </c>
      <c r="C2627">
        <v>24</v>
      </c>
      <c r="D2627" s="149">
        <f t="shared" si="242"/>
        <v>178.09744310451387</v>
      </c>
      <c r="E2627" s="125">
        <f>B2627/(B2627+Overview!$F$22)</f>
        <v>0.58823529411764708</v>
      </c>
      <c r="F2627" s="118">
        <f>EXP(Overview!$F$21/Overview!$F$5-Overview!$F$21/('='!C2627+273.15))</f>
        <v>1.2060497570954571</v>
      </c>
      <c r="G2627" s="77">
        <f t="shared" si="243"/>
        <v>3.7519733961823074</v>
      </c>
      <c r="H2627" s="115">
        <f t="shared" si="244"/>
        <v>0.58823529411764708</v>
      </c>
      <c r="I2627" s="80">
        <f>IF((A2627-Overview!$F$43)/365=ROUND((A2627-Overview!$F$43)/365,0),I2626*0.05,I2626+U2626)</f>
        <v>6955.4466779868253</v>
      </c>
      <c r="J2627" s="70">
        <f>IF(D2627&lt;Overview!$F$16,1,'='!G2627/Overview!$F$26)</f>
        <v>162.42309074382283</v>
      </c>
      <c r="K2627" s="71">
        <f>IF(D2627&lt;Overview!$F$17,'='!G2627/Overview!$F$26,Overview!$F$33)</f>
        <v>9.1428571428571423</v>
      </c>
      <c r="L2627" s="72">
        <f t="shared" si="245"/>
        <v>9.1428571428571423</v>
      </c>
      <c r="M2627" s="81">
        <f>MIN(1,Overview!$F$44*F2627*(G2627-Overview!$F$25)^2+0.2)</f>
        <v>1</v>
      </c>
      <c r="N2627" s="48">
        <f>L2627*F2627*Overview!$F$8</f>
        <v>0.12482270400293095</v>
      </c>
      <c r="O2627" s="48">
        <f>F2627*Overview!$F$6</f>
        <v>2.3686817229354781E-3</v>
      </c>
      <c r="P2627" s="122">
        <f>N2627*(H2627/G2627-(1+Overview!$F$35/'='!G2627)/(Overview!$F$37*Overview!$F$33))/('='!H2627+Overview!$F$36)</f>
        <v>4.6050048419419544E-5</v>
      </c>
      <c r="Q2627" s="128">
        <f>(N2627/G2627-P2627)*H2627*Overview!$F$29*'='!G2627^3</f>
        <v>934.46015151464542</v>
      </c>
      <c r="R2627" s="57">
        <f t="shared" ref="R2627:R2690" si="246">(E2627*M2627-H2627)*N2627/G2627</f>
        <v>0</v>
      </c>
      <c r="S2627" s="58">
        <f t="shared" ref="S2627:S2690" si="247">G2627*P2627/3</f>
        <v>5.7592852187523077E-5</v>
      </c>
      <c r="T2627" s="58">
        <f>IF(D2627&lt;Overview!$F$18,(1-Overview!$F$9)*'='!Q2627-'='!D2627*'='!O2627,0)</f>
        <v>0</v>
      </c>
      <c r="U2627" s="54">
        <f>IF(D2627&gt;=Overview!$F$18,(1-Overview!$F$9)*'='!Q2627-Overview!$F$18*'='!O2627,0)</f>
        <v>79.196511375915975</v>
      </c>
      <c r="V2627" s="2"/>
      <c r="W2627" s="112">
        <f>G2627/Overview!$F$19</f>
        <v>5.5396034197287864</v>
      </c>
      <c r="X2627" s="60">
        <f>G2627^3*(1+H2627*Overview!$F$38)</f>
        <v>66.398342072282759</v>
      </c>
      <c r="Y2627" s="61">
        <f>G2627^3*Overview!$F$42*(1+Overview!$F$38*H2627)+I2627*Overview!$F$39/Overview!$F$40</f>
        <v>6.2780965603306944</v>
      </c>
    </row>
    <row r="2628" spans="1:25">
      <c r="A2628" s="34">
        <v>2625</v>
      </c>
      <c r="B2628">
        <v>1</v>
      </c>
      <c r="C2628">
        <v>24</v>
      </c>
      <c r="D2628" s="149">
        <f t="shared" ref="D2628:D2691" si="248">D2627+T2627</f>
        <v>178.09744310451387</v>
      </c>
      <c r="E2628" s="125">
        <f>B2628/(B2628+Overview!$F$22)</f>
        <v>0.58823529411764708</v>
      </c>
      <c r="F2628" s="118">
        <f>EXP(Overview!$F$21/Overview!$F$5-Overview!$F$21/('='!C2628+273.15))</f>
        <v>1.2060497570954571</v>
      </c>
      <c r="G2628" s="77">
        <f t="shared" ref="G2628:G2691" si="249">G2627+S2627</f>
        <v>3.7520309890344947</v>
      </c>
      <c r="H2628" s="115">
        <f t="shared" ref="H2628:H2691" si="250">H2627+R2627</f>
        <v>0.58823529411764708</v>
      </c>
      <c r="I2628" s="80">
        <f>IF((A2628-Overview!$F$43)/365=ROUND((A2628-Overview!$F$43)/365,0),I2627*0.05,I2627+U2627)</f>
        <v>7034.6431893627414</v>
      </c>
      <c r="J2628" s="70">
        <f>IF(D2628&lt;Overview!$F$16,1,'='!G2628/Overview!$F$26)</f>
        <v>162.42558394088724</v>
      </c>
      <c r="K2628" s="71">
        <f>IF(D2628&lt;Overview!$F$17,'='!G2628/Overview!$F$26,Overview!$F$33)</f>
        <v>9.1428571428571423</v>
      </c>
      <c r="L2628" s="72">
        <f t="shared" ref="L2628:L2691" si="251">IF(J2628=1,1,K2628)</f>
        <v>9.1428571428571423</v>
      </c>
      <c r="M2628" s="81">
        <f>MIN(1,Overview!$F$44*F2628*(G2628-Overview!$F$25)^2+0.2)</f>
        <v>1</v>
      </c>
      <c r="N2628" s="48">
        <f>L2628*F2628*Overview!$F$8</f>
        <v>0.12482270400293095</v>
      </c>
      <c r="O2628" s="48">
        <f>F2628*Overview!$F$6</f>
        <v>2.3686817229354781E-3</v>
      </c>
      <c r="P2628" s="122">
        <f>N2628*(H2628/G2628-(1+Overview!$F$35/'='!G2628)/(Overview!$F$37*Overview!$F$33))/('='!H2628+Overview!$F$36)</f>
        <v>4.5962331082475358E-5</v>
      </c>
      <c r="Q2628" s="128">
        <f>(N2628/G2628-P2628)*H2628*Overview!$F$29*'='!G2628^3</f>
        <v>934.49128717682379</v>
      </c>
      <c r="R2628" s="57">
        <f t="shared" si="246"/>
        <v>0</v>
      </c>
      <c r="S2628" s="58">
        <f t="shared" si="247"/>
        <v>5.7484030183236973E-5</v>
      </c>
      <c r="T2628" s="58">
        <f>IF(D2628&lt;Overview!$F$18,(1-Overview!$F$9)*'='!Q2628-'='!D2628*'='!O2628,0)</f>
        <v>0</v>
      </c>
      <c r="U2628" s="54">
        <f>IF(D2628&gt;=Overview!$F$18,(1-Overview!$F$9)*'='!Q2628-Overview!$F$18*'='!O2628,0)</f>
        <v>79.199164134333571</v>
      </c>
      <c r="V2628" s="2"/>
      <c r="W2628" s="112">
        <f>G2628/Overview!$F$19</f>
        <v>5.5396884527306876</v>
      </c>
      <c r="X2628" s="60">
        <f>G2628^3*(1+H2628*Overview!$F$38)</f>
        <v>66.401399766085319</v>
      </c>
      <c r="Y2628" s="61">
        <f>G2628^3*Overview!$F$42*(1+Overview!$F$38*H2628)+I2628*Overview!$F$39/Overview!$F$40</f>
        <v>6.2818132011763508</v>
      </c>
    </row>
    <row r="2629" spans="1:25">
      <c r="A2629" s="34">
        <v>2626</v>
      </c>
      <c r="B2629">
        <v>1</v>
      </c>
      <c r="C2629">
        <v>24</v>
      </c>
      <c r="D2629" s="149">
        <f t="shared" si="248"/>
        <v>178.09744310451387</v>
      </c>
      <c r="E2629" s="125">
        <f>B2629/(B2629+Overview!$F$22)</f>
        <v>0.58823529411764708</v>
      </c>
      <c r="F2629" s="118">
        <f>EXP(Overview!$F$21/Overview!$F$5-Overview!$F$21/('='!C2629+273.15))</f>
        <v>1.2060497570954571</v>
      </c>
      <c r="G2629" s="77">
        <f t="shared" si="249"/>
        <v>3.7520884730646777</v>
      </c>
      <c r="H2629" s="115">
        <f t="shared" si="250"/>
        <v>0.58823529411764708</v>
      </c>
      <c r="I2629" s="80">
        <f>IF((A2629-Overview!$F$43)/365=ROUND((A2629-Overview!$F$43)/365,0),I2628*0.05,I2628+U2628)</f>
        <v>7113.8423534970752</v>
      </c>
      <c r="J2629" s="70">
        <f>IF(D2629&lt;Overview!$F$16,1,'='!G2629/Overview!$F$26)</f>
        <v>162.42807242704234</v>
      </c>
      <c r="K2629" s="71">
        <f>IF(D2629&lt;Overview!$F$17,'='!G2629/Overview!$F$26,Overview!$F$33)</f>
        <v>9.1428571428571423</v>
      </c>
      <c r="L2629" s="72">
        <f t="shared" si="251"/>
        <v>9.1428571428571423</v>
      </c>
      <c r="M2629" s="81">
        <f>MIN(1,Overview!$F$44*F2629*(G2629-Overview!$F$25)^2+0.2)</f>
        <v>1</v>
      </c>
      <c r="N2629" s="48">
        <f>L2629*F2629*Overview!$F$8</f>
        <v>0.12482270400293095</v>
      </c>
      <c r="O2629" s="48">
        <f>F2629*Overview!$F$6</f>
        <v>2.3686817229354781E-3</v>
      </c>
      <c r="P2629" s="122">
        <f>N2629*(H2629/G2629-(1+Overview!$F$35/'='!G2629)/(Overview!$F$37*Overview!$F$33))/('='!H2629+Overview!$F$36)</f>
        <v>4.587478217312541E-5</v>
      </c>
      <c r="Q2629" s="128">
        <f>(N2629/G2629-P2629)*H2629*Overview!$F$29*'='!G2629^3</f>
        <v>934.52236459696326</v>
      </c>
      <c r="R2629" s="57">
        <f t="shared" si="246"/>
        <v>0</v>
      </c>
      <c r="S2629" s="58">
        <f t="shared" si="247"/>
        <v>5.7375413798712274E-5</v>
      </c>
      <c r="T2629" s="58">
        <f>IF(D2629&lt;Overview!$F$18,(1-Overview!$F$9)*'='!Q2629-'='!D2629*'='!O2629,0)</f>
        <v>0</v>
      </c>
      <c r="U2629" s="54">
        <f>IF(D2629&gt;=Overview!$F$18,(1-Overview!$F$9)*'='!Q2629-Overview!$F$18*'='!O2629,0)</f>
        <v>79.201811930529445</v>
      </c>
      <c r="V2629" s="2"/>
      <c r="W2629" s="112">
        <f>G2629/Overview!$F$19</f>
        <v>5.5397733250622734</v>
      </c>
      <c r="X2629" s="60">
        <f>G2629^3*(1+H2629*Overview!$F$38)</f>
        <v>66.40445177596439</v>
      </c>
      <c r="Y2629" s="61">
        <f>G2629^3*Overview!$F$42*(1+Overview!$F$38*H2629)+I2629*Overview!$F$39/Overview!$F$40</f>
        <v>6.285529445743304</v>
      </c>
    </row>
    <row r="2630" spans="1:25">
      <c r="A2630" s="34">
        <v>2627</v>
      </c>
      <c r="B2630">
        <v>1</v>
      </c>
      <c r="C2630">
        <v>24</v>
      </c>
      <c r="D2630" s="149">
        <f t="shared" si="248"/>
        <v>178.09744310451387</v>
      </c>
      <c r="E2630" s="125">
        <f>B2630/(B2630+Overview!$F$22)</f>
        <v>0.58823529411764708</v>
      </c>
      <c r="F2630" s="118">
        <f>EXP(Overview!$F$21/Overview!$F$5-Overview!$F$21/('='!C2630+273.15))</f>
        <v>1.2060497570954571</v>
      </c>
      <c r="G2630" s="77">
        <f t="shared" si="249"/>
        <v>3.7521458484784764</v>
      </c>
      <c r="H2630" s="115">
        <f t="shared" si="250"/>
        <v>0.58823529411764708</v>
      </c>
      <c r="I2630" s="80">
        <f>IF((A2630-Overview!$F$43)/365=ROUND((A2630-Overview!$F$43)/365,0),I2629*0.05,I2629+U2629)</f>
        <v>7193.0441654276046</v>
      </c>
      <c r="J2630" s="70">
        <f>IF(D2630&lt;Overview!$F$16,1,'='!G2630/Overview!$F$26)</f>
        <v>162.43055621118947</v>
      </c>
      <c r="K2630" s="71">
        <f>IF(D2630&lt;Overview!$F$17,'='!G2630/Overview!$F$26,Overview!$F$33)</f>
        <v>9.1428571428571423</v>
      </c>
      <c r="L2630" s="72">
        <f t="shared" si="251"/>
        <v>9.1428571428571423</v>
      </c>
      <c r="M2630" s="81">
        <f>MIN(1,Overview!$F$44*F2630*(G2630-Overview!$F$25)^2+0.2)</f>
        <v>1</v>
      </c>
      <c r="N2630" s="48">
        <f>L2630*F2630*Overview!$F$8</f>
        <v>0.12482270400293095</v>
      </c>
      <c r="O2630" s="48">
        <f>F2630*Overview!$F$6</f>
        <v>2.3686817229354781E-3</v>
      </c>
      <c r="P2630" s="122">
        <f>N2630*(H2630/G2630-(1+Overview!$F$35/'='!G2630)/(Overview!$F$37*Overview!$F$33))/('='!H2630+Overview!$F$36)</f>
        <v>4.5787401362865829E-5</v>
      </c>
      <c r="Q2630" s="128">
        <f>(N2630/G2630-P2630)*H2630*Overview!$F$29*'='!G2630^3</f>
        <v>934.55338388289181</v>
      </c>
      <c r="R2630" s="57">
        <f t="shared" si="246"/>
        <v>0</v>
      </c>
      <c r="S2630" s="58">
        <f t="shared" si="247"/>
        <v>5.7267002645431589E-5</v>
      </c>
      <c r="T2630" s="58">
        <f>IF(D2630&lt;Overview!$F$18,(1-Overview!$F$9)*'='!Q2630-'='!D2630*'='!O2630,0)</f>
        <v>0</v>
      </c>
      <c r="U2630" s="54">
        <f>IF(D2630&gt;=Overview!$F$18,(1-Overview!$F$9)*'='!Q2630-Overview!$F$18*'='!O2630,0)</f>
        <v>79.204454773690557</v>
      </c>
      <c r="V2630" s="2"/>
      <c r="W2630" s="112">
        <f>G2630/Overview!$F$19</f>
        <v>5.5398580370271322</v>
      </c>
      <c r="X2630" s="60">
        <f>G2630^3*(1+H2630*Overview!$F$38)</f>
        <v>66.407498112307778</v>
      </c>
      <c r="Y2630" s="61">
        <f>G2630^3*Overview!$F$42*(1+Overview!$F$38*H2630)+I2630*Overview!$F$39/Overview!$F$40</f>
        <v>6.2892452947508275</v>
      </c>
    </row>
    <row r="2631" spans="1:25">
      <c r="A2631" s="34">
        <v>2628</v>
      </c>
      <c r="B2631">
        <v>1</v>
      </c>
      <c r="C2631">
        <v>24</v>
      </c>
      <c r="D2631" s="149">
        <f t="shared" si="248"/>
        <v>178.09744310451387</v>
      </c>
      <c r="E2631" s="125">
        <f>B2631/(B2631+Overview!$F$22)</f>
        <v>0.58823529411764708</v>
      </c>
      <c r="F2631" s="118">
        <f>EXP(Overview!$F$21/Overview!$F$5-Overview!$F$21/('='!C2631+273.15))</f>
        <v>1.2060497570954571</v>
      </c>
      <c r="G2631" s="77">
        <f t="shared" si="249"/>
        <v>3.7522031154811217</v>
      </c>
      <c r="H2631" s="115">
        <f t="shared" si="250"/>
        <v>0.58823529411764708</v>
      </c>
      <c r="I2631" s="80">
        <f>IF((A2631-Overview!$F$43)/365=ROUND((A2631-Overview!$F$43)/365,0),I2630*0.05,I2630+U2630)</f>
        <v>7272.2486202012951</v>
      </c>
      <c r="J2631" s="70">
        <f>IF(D2631&lt;Overview!$F$16,1,'='!G2631/Overview!$F$26)</f>
        <v>162.43303530221306</v>
      </c>
      <c r="K2631" s="71">
        <f>IF(D2631&lt;Overview!$F$17,'='!G2631/Overview!$F$26,Overview!$F$33)</f>
        <v>9.1428571428571423</v>
      </c>
      <c r="L2631" s="72">
        <f t="shared" si="251"/>
        <v>9.1428571428571423</v>
      </c>
      <c r="M2631" s="81">
        <f>MIN(1,Overview!$F$44*F2631*(G2631-Overview!$F$25)^2+0.2)</f>
        <v>1</v>
      </c>
      <c r="N2631" s="48">
        <f>L2631*F2631*Overview!$F$8</f>
        <v>0.12482270400293095</v>
      </c>
      <c r="O2631" s="48">
        <f>F2631*Overview!$F$6</f>
        <v>2.3686817229354781E-3</v>
      </c>
      <c r="P2631" s="122">
        <f>N2631*(H2631/G2631-(1+Overview!$F$35/'='!G2631)/(Overview!$F$37*Overview!$F$33))/('='!H2631+Overview!$F$36)</f>
        <v>4.5700188323850308E-5</v>
      </c>
      <c r="Q2631" s="128">
        <f>(N2631/G2631-P2631)*H2631*Overview!$F$29*'='!G2631^3</f>
        <v>934.58434514224336</v>
      </c>
      <c r="R2631" s="57">
        <f t="shared" si="246"/>
        <v>0</v>
      </c>
      <c r="S2631" s="58">
        <f t="shared" si="247"/>
        <v>5.7158796335608374E-5</v>
      </c>
      <c r="T2631" s="58">
        <f>IF(D2631&lt;Overview!$F$18,(1-Overview!$F$9)*'='!Q2631-'='!D2631*'='!O2631,0)</f>
        <v>0</v>
      </c>
      <c r="U2631" s="54">
        <f>IF(D2631&gt;=Overview!$F$18,(1-Overview!$F$9)*'='!Q2631-Overview!$F$18*'='!O2631,0)</f>
        <v>79.207092672987315</v>
      </c>
      <c r="V2631" s="2"/>
      <c r="W2631" s="112">
        <f>G2631/Overview!$F$19</f>
        <v>5.5399425889282767</v>
      </c>
      <c r="X2631" s="60">
        <f>G2631^3*(1+H2631*Overview!$F$38)</f>
        <v>66.410538785485059</v>
      </c>
      <c r="Y2631" s="61">
        <f>G2631^3*Overview!$F$42*(1+Overview!$F$38*H2631)+I2631*Overview!$F$39/Overview!$F$40</f>
        <v>6.292960748916947</v>
      </c>
    </row>
    <row r="2632" spans="1:25">
      <c r="A2632" s="34">
        <v>2629</v>
      </c>
      <c r="B2632">
        <v>1</v>
      </c>
      <c r="C2632">
        <v>24</v>
      </c>
      <c r="D2632" s="149">
        <f t="shared" si="248"/>
        <v>178.09744310451387</v>
      </c>
      <c r="E2632" s="125">
        <f>B2632/(B2632+Overview!$F$22)</f>
        <v>0.58823529411764708</v>
      </c>
      <c r="F2632" s="118">
        <f>EXP(Overview!$F$21/Overview!$F$5-Overview!$F$21/('='!C2632+273.15))</f>
        <v>1.2060497570954571</v>
      </c>
      <c r="G2632" s="77">
        <f t="shared" si="249"/>
        <v>3.7522602742774573</v>
      </c>
      <c r="H2632" s="115">
        <f t="shared" si="250"/>
        <v>0.58823529411764708</v>
      </c>
      <c r="I2632" s="80">
        <f>IF((A2632-Overview!$F$43)/365=ROUND((A2632-Overview!$F$43)/365,0),I2631*0.05,I2631+U2631)</f>
        <v>7351.4557128742827</v>
      </c>
      <c r="J2632" s="70">
        <f>IF(D2632&lt;Overview!$F$16,1,'='!G2632/Overview!$F$26)</f>
        <v>162.43550970898085</v>
      </c>
      <c r="K2632" s="71">
        <f>IF(D2632&lt;Overview!$F$17,'='!G2632/Overview!$F$26,Overview!$F$33)</f>
        <v>9.1428571428571423</v>
      </c>
      <c r="L2632" s="72">
        <f t="shared" si="251"/>
        <v>9.1428571428571423</v>
      </c>
      <c r="M2632" s="81">
        <f>MIN(1,Overview!$F$44*F2632*(G2632-Overview!$F$25)^2+0.2)</f>
        <v>1</v>
      </c>
      <c r="N2632" s="48">
        <f>L2632*F2632*Overview!$F$8</f>
        <v>0.12482270400293095</v>
      </c>
      <c r="O2632" s="48">
        <f>F2632*Overview!$F$6</f>
        <v>2.3686817229354781E-3</v>
      </c>
      <c r="P2632" s="122">
        <f>N2632*(H2632/G2632-(1+Overview!$F$35/'='!G2632)/(Overview!$F$37*Overview!$F$33))/('='!H2632+Overview!$F$36)</f>
        <v>4.561314272889317E-5</v>
      </c>
      <c r="Q2632" s="128">
        <f>(N2632/G2632-P2632)*H2632*Overview!$F$29*'='!G2632^3</f>
        <v>934.61524848245529</v>
      </c>
      <c r="R2632" s="57">
        <f t="shared" si="246"/>
        <v>0</v>
      </c>
      <c r="S2632" s="58">
        <f t="shared" si="247"/>
        <v>5.7050794482191167E-5</v>
      </c>
      <c r="T2632" s="58">
        <f>IF(D2632&lt;Overview!$F$18,(1-Overview!$F$9)*'='!Q2632-'='!D2632*'='!O2632,0)</f>
        <v>0</v>
      </c>
      <c r="U2632" s="54">
        <f>IF(D2632&gt;=Overview!$F$18,(1-Overview!$F$9)*'='!Q2632-Overview!$F$18*'='!O2632,0)</f>
        <v>79.209725637573371</v>
      </c>
      <c r="V2632" s="2"/>
      <c r="W2632" s="112">
        <f>G2632/Overview!$F$19</f>
        <v>5.5400269810681486</v>
      </c>
      <c r="X2632" s="60">
        <f>G2632^3*(1+H2632*Overview!$F$38)</f>
        <v>66.413573805847449</v>
      </c>
      <c r="Y2632" s="61">
        <f>G2632^3*Overview!$F$42*(1+Overview!$F$38*H2632)+I2632*Overview!$F$39/Overview!$F$40</f>
        <v>6.2966758089584438</v>
      </c>
    </row>
    <row r="2633" spans="1:25">
      <c r="A2633" s="34">
        <v>2630</v>
      </c>
      <c r="B2633">
        <v>1</v>
      </c>
      <c r="C2633">
        <v>24</v>
      </c>
      <c r="D2633" s="149">
        <f t="shared" si="248"/>
        <v>178.09744310451387</v>
      </c>
      <c r="E2633" s="125">
        <f>B2633/(B2633+Overview!$F$22)</f>
        <v>0.58823529411764708</v>
      </c>
      <c r="F2633" s="118">
        <f>EXP(Overview!$F$21/Overview!$F$5-Overview!$F$21/('='!C2633+273.15))</f>
        <v>1.2060497570954571</v>
      </c>
      <c r="G2633" s="77">
        <f t="shared" si="249"/>
        <v>3.7523173250719397</v>
      </c>
      <c r="H2633" s="115">
        <f t="shared" si="250"/>
        <v>0.58823529411764708</v>
      </c>
      <c r="I2633" s="80">
        <f>IF((A2633-Overview!$F$43)/365=ROUND((A2633-Overview!$F$43)/365,0),I2632*0.05,I2632+U2632)</f>
        <v>7430.6654385118563</v>
      </c>
      <c r="J2633" s="70">
        <f>IF(D2633&lt;Overview!$F$16,1,'='!G2633/Overview!$F$26)</f>
        <v>162.43797944034372</v>
      </c>
      <c r="K2633" s="71">
        <f>IF(D2633&lt;Overview!$F$17,'='!G2633/Overview!$F$26,Overview!$F$33)</f>
        <v>9.1428571428571423</v>
      </c>
      <c r="L2633" s="72">
        <f t="shared" si="251"/>
        <v>9.1428571428571423</v>
      </c>
      <c r="M2633" s="81">
        <f>MIN(1,Overview!$F$44*F2633*(G2633-Overview!$F$25)^2+0.2)</f>
        <v>1</v>
      </c>
      <c r="N2633" s="48">
        <f>L2633*F2633*Overview!$F$8</f>
        <v>0.12482270400293095</v>
      </c>
      <c r="O2633" s="48">
        <f>F2633*Overview!$F$6</f>
        <v>2.3686817229354781E-3</v>
      </c>
      <c r="P2633" s="122">
        <f>N2633*(H2633/G2633-(1+Overview!$F$35/'='!G2633)/(Overview!$F$37*Overview!$F$33))/('='!H2633+Overview!$F$36)</f>
        <v>4.5526264251462289E-5</v>
      </c>
      <c r="Q2633" s="128">
        <f>(N2633/G2633-P2633)*H2633*Overview!$F$29*'='!G2633^3</f>
        <v>934.64609401077109</v>
      </c>
      <c r="R2633" s="57">
        <f t="shared" si="246"/>
        <v>0</v>
      </c>
      <c r="S2633" s="58">
        <f t="shared" si="247"/>
        <v>5.694299669885508E-5</v>
      </c>
      <c r="T2633" s="58">
        <f>IF(D2633&lt;Overview!$F$18,(1-Overview!$F$9)*'='!Q2633-'='!D2633*'='!O2633,0)</f>
        <v>0</v>
      </c>
      <c r="U2633" s="54">
        <f>IF(D2633&gt;=Overview!$F$18,(1-Overview!$F$9)*'='!Q2633-Overview!$F$18*'='!O2633,0)</f>
        <v>79.212353676585877</v>
      </c>
      <c r="V2633" s="2"/>
      <c r="W2633" s="112">
        <f>G2633/Overview!$F$19</f>
        <v>5.5401112137486193</v>
      </c>
      <c r="X2633" s="60">
        <f>G2633^3*(1+H2633*Overview!$F$38)</f>
        <v>66.416603183727943</v>
      </c>
      <c r="Y2633" s="61">
        <f>G2633^3*Overview!$F$42*(1+Overview!$F$38*H2633)+I2633*Overview!$F$39/Overview!$F$40</f>
        <v>6.3003904755908469</v>
      </c>
    </row>
    <row r="2634" spans="1:25">
      <c r="A2634" s="34">
        <v>2631</v>
      </c>
      <c r="B2634">
        <v>1</v>
      </c>
      <c r="C2634">
        <v>24</v>
      </c>
      <c r="D2634" s="149">
        <f t="shared" si="248"/>
        <v>178.09744310451387</v>
      </c>
      <c r="E2634" s="125">
        <f>B2634/(B2634+Overview!$F$22)</f>
        <v>0.58823529411764708</v>
      </c>
      <c r="F2634" s="118">
        <f>EXP(Overview!$F$21/Overview!$F$5-Overview!$F$21/('='!C2634+273.15))</f>
        <v>1.2060497570954571</v>
      </c>
      <c r="G2634" s="77">
        <f t="shared" si="249"/>
        <v>3.7523742680686385</v>
      </c>
      <c r="H2634" s="115">
        <f t="shared" si="250"/>
        <v>0.58823529411764708</v>
      </c>
      <c r="I2634" s="80">
        <f>IF((A2634-Overview!$F$43)/365=ROUND((A2634-Overview!$F$43)/365,0),I2633*0.05,I2633+U2633)</f>
        <v>7509.8777921884421</v>
      </c>
      <c r="J2634" s="70">
        <f>IF(D2634&lt;Overview!$F$16,1,'='!G2634/Overview!$F$26)</f>
        <v>162.44044450513587</v>
      </c>
      <c r="K2634" s="71">
        <f>IF(D2634&lt;Overview!$F$17,'='!G2634/Overview!$F$26,Overview!$F$33)</f>
        <v>9.1428571428571423</v>
      </c>
      <c r="L2634" s="72">
        <f t="shared" si="251"/>
        <v>9.1428571428571423</v>
      </c>
      <c r="M2634" s="81">
        <f>MIN(1,Overview!$F$44*F2634*(G2634-Overview!$F$25)^2+0.2)</f>
        <v>1</v>
      </c>
      <c r="N2634" s="48">
        <f>L2634*F2634*Overview!$F$8</f>
        <v>0.12482270400293095</v>
      </c>
      <c r="O2634" s="48">
        <f>F2634*Overview!$F$6</f>
        <v>2.3686817229354781E-3</v>
      </c>
      <c r="P2634" s="122">
        <f>N2634*(H2634/G2634-(1+Overview!$F$35/'='!G2634)/(Overview!$F$37*Overview!$F$33))/('='!H2634+Overview!$F$36)</f>
        <v>4.5439552565688182E-5</v>
      </c>
      <c r="Q2634" s="128">
        <f>(N2634/G2634-P2634)*H2634*Overview!$F$29*'='!G2634^3</f>
        <v>934.67688183424002</v>
      </c>
      <c r="R2634" s="57">
        <f t="shared" si="246"/>
        <v>0</v>
      </c>
      <c r="S2634" s="58">
        <f t="shared" si="247"/>
        <v>5.6835402600013535E-5</v>
      </c>
      <c r="T2634" s="58">
        <f>IF(D2634&lt;Overview!$F$18,(1-Overview!$F$9)*'='!Q2634-'='!D2634*'='!O2634,0)</f>
        <v>0</v>
      </c>
      <c r="U2634" s="54">
        <f>IF(D2634&gt;=Overview!$F$18,(1-Overview!$F$9)*'='!Q2634-Overview!$F$18*'='!O2634,0)</f>
        <v>79.214976799145433</v>
      </c>
      <c r="V2634" s="2"/>
      <c r="W2634" s="112">
        <f>G2634/Overview!$F$19</f>
        <v>5.5401952872709854</v>
      </c>
      <c r="X2634" s="60">
        <f>G2634^3*(1+H2634*Overview!$F$38)</f>
        <v>66.419626929441321</v>
      </c>
      <c r="Y2634" s="61">
        <f>G2634^3*Overview!$F$42*(1+Overview!$F$38*H2634)+I2634*Overview!$F$39/Overview!$F$40</f>
        <v>6.3041047495284523</v>
      </c>
    </row>
    <row r="2635" spans="1:25">
      <c r="A2635" s="34">
        <v>2632</v>
      </c>
      <c r="B2635">
        <v>1</v>
      </c>
      <c r="C2635">
        <v>24</v>
      </c>
      <c r="D2635" s="149">
        <f t="shared" si="248"/>
        <v>178.09744310451387</v>
      </c>
      <c r="E2635" s="125">
        <f>B2635/(B2635+Overview!$F$22)</f>
        <v>0.58823529411764708</v>
      </c>
      <c r="F2635" s="118">
        <f>EXP(Overview!$F$21/Overview!$F$5-Overview!$F$21/('='!C2635+273.15))</f>
        <v>1.2060497570954571</v>
      </c>
      <c r="G2635" s="77">
        <f t="shared" si="249"/>
        <v>3.7524311034712383</v>
      </c>
      <c r="H2635" s="115">
        <f t="shared" si="250"/>
        <v>0.58823529411764708</v>
      </c>
      <c r="I2635" s="80">
        <f>IF((A2635-Overview!$F$43)/365=ROUND((A2635-Overview!$F$43)/365,0),I2634*0.05,I2634+U2634)</f>
        <v>7589.0927689875871</v>
      </c>
      <c r="J2635" s="70">
        <f>IF(D2635&lt;Overview!$F$16,1,'='!G2635/Overview!$F$26)</f>
        <v>162.44290491217484</v>
      </c>
      <c r="K2635" s="71">
        <f>IF(D2635&lt;Overview!$F$17,'='!G2635/Overview!$F$26,Overview!$F$33)</f>
        <v>9.1428571428571423</v>
      </c>
      <c r="L2635" s="72">
        <f t="shared" si="251"/>
        <v>9.1428571428571423</v>
      </c>
      <c r="M2635" s="81">
        <f>MIN(1,Overview!$F$44*F2635*(G2635-Overview!$F$25)^2+0.2)</f>
        <v>1</v>
      </c>
      <c r="N2635" s="48">
        <f>L2635*F2635*Overview!$F$8</f>
        <v>0.12482270400293095</v>
      </c>
      <c r="O2635" s="48">
        <f>F2635*Overview!$F$6</f>
        <v>2.3686817229354781E-3</v>
      </c>
      <c r="P2635" s="122">
        <f>N2635*(H2635/G2635-(1+Overview!$F$35/'='!G2635)/(Overview!$F$37*Overview!$F$33))/('='!H2635+Overview!$F$36)</f>
        <v>4.5353007346348842E-5</v>
      </c>
      <c r="Q2635" s="128">
        <f>(N2635/G2635-P2635)*H2635*Overview!$F$29*'='!G2635^3</f>
        <v>934.70761205971633</v>
      </c>
      <c r="R2635" s="57">
        <f t="shared" si="246"/>
        <v>0</v>
      </c>
      <c r="S2635" s="58">
        <f t="shared" si="247"/>
        <v>5.6728011800799653E-5</v>
      </c>
      <c r="T2635" s="58">
        <f>IF(D2635&lt;Overview!$F$18,(1-Overview!$F$9)*'='!Q2635-'='!D2635*'='!O2635,0)</f>
        <v>0</v>
      </c>
      <c r="U2635" s="54">
        <f>IF(D2635&gt;=Overview!$F$18,(1-Overview!$F$9)*'='!Q2635-Overview!$F$18*'='!O2635,0)</f>
        <v>79.217595014356007</v>
      </c>
      <c r="V2635" s="2"/>
      <c r="W2635" s="112">
        <f>G2635/Overview!$F$19</f>
        <v>5.5402792019359781</v>
      </c>
      <c r="X2635" s="60">
        <f>G2635^3*(1+H2635*Overview!$F$38)</f>
        <v>66.422645053284171</v>
      </c>
      <c r="Y2635" s="61">
        <f>G2635^3*Overview!$F$42*(1+Overview!$F$38*H2635)+I2635*Overview!$F$39/Overview!$F$40</f>
        <v>6.3078186314843085</v>
      </c>
    </row>
    <row r="2636" spans="1:25">
      <c r="A2636" s="34">
        <v>2633</v>
      </c>
      <c r="B2636">
        <v>1</v>
      </c>
      <c r="C2636">
        <v>24</v>
      </c>
      <c r="D2636" s="149">
        <f t="shared" si="248"/>
        <v>178.09744310451387</v>
      </c>
      <c r="E2636" s="125">
        <f>B2636/(B2636+Overview!$F$22)</f>
        <v>0.58823529411764708</v>
      </c>
      <c r="F2636" s="118">
        <f>EXP(Overview!$F$21/Overview!$F$5-Overview!$F$21/('='!C2636+273.15))</f>
        <v>1.2060497570954571</v>
      </c>
      <c r="G2636" s="77">
        <f t="shared" si="249"/>
        <v>3.7524878314830392</v>
      </c>
      <c r="H2636" s="115">
        <f t="shared" si="250"/>
        <v>0.58823529411764708</v>
      </c>
      <c r="I2636" s="80">
        <f>IF((A2636-Overview!$F$43)/365=ROUND((A2636-Overview!$F$43)/365,0),I2635*0.05,I2635+U2635)</f>
        <v>7668.3103640019435</v>
      </c>
      <c r="J2636" s="70">
        <f>IF(D2636&lt;Overview!$F$16,1,'='!G2636/Overview!$F$26)</f>
        <v>162.44536067026144</v>
      </c>
      <c r="K2636" s="71">
        <f>IF(D2636&lt;Overview!$F$17,'='!G2636/Overview!$F$26,Overview!$F$33)</f>
        <v>9.1428571428571423</v>
      </c>
      <c r="L2636" s="72">
        <f t="shared" si="251"/>
        <v>9.1428571428571423</v>
      </c>
      <c r="M2636" s="81">
        <f>MIN(1,Overview!$F$44*F2636*(G2636-Overview!$F$25)^2+0.2)</f>
        <v>1</v>
      </c>
      <c r="N2636" s="48">
        <f>L2636*F2636*Overview!$F$8</f>
        <v>0.12482270400293095</v>
      </c>
      <c r="O2636" s="48">
        <f>F2636*Overview!$F$6</f>
        <v>2.3686817229354781E-3</v>
      </c>
      <c r="P2636" s="122">
        <f>N2636*(H2636/G2636-(1+Overview!$F$35/'='!G2636)/(Overview!$F$37*Overview!$F$33))/('='!H2636+Overview!$F$36)</f>
        <v>4.526662826887985E-5</v>
      </c>
      <c r="Q2636" s="128">
        <f>(N2636/G2636-P2636)*H2636*Overview!$F$29*'='!G2636^3</f>
        <v>934.73828479386236</v>
      </c>
      <c r="R2636" s="57">
        <f t="shared" si="246"/>
        <v>0</v>
      </c>
      <c r="S2636" s="58">
        <f t="shared" si="247"/>
        <v>5.6620823917079267E-5</v>
      </c>
      <c r="T2636" s="58">
        <f>IF(D2636&lt;Overview!$F$18,(1-Overview!$F$9)*'='!Q2636-'='!D2636*'='!O2636,0)</f>
        <v>0</v>
      </c>
      <c r="U2636" s="54">
        <f>IF(D2636&gt;=Overview!$F$18,(1-Overview!$F$9)*'='!Q2636-Overview!$F$18*'='!O2636,0)</f>
        <v>79.220208331305258</v>
      </c>
      <c r="V2636" s="2"/>
      <c r="W2636" s="112">
        <f>G2636/Overview!$F$19</f>
        <v>5.5403629580437608</v>
      </c>
      <c r="X2636" s="60">
        <f>G2636^3*(1+H2636*Overview!$F$38)</f>
        <v>66.425657565534934</v>
      </c>
      <c r="Y2636" s="61">
        <f>G2636^3*Overview!$F$42*(1+Overview!$F$38*H2636)+I2636*Overview!$F$39/Overview!$F$40</f>
        <v>6.3115321221702283</v>
      </c>
    </row>
    <row r="2637" spans="1:25">
      <c r="A2637" s="34">
        <v>2634</v>
      </c>
      <c r="B2637">
        <v>1</v>
      </c>
      <c r="C2637">
        <v>24</v>
      </c>
      <c r="D2637" s="149">
        <f t="shared" si="248"/>
        <v>178.09744310451387</v>
      </c>
      <c r="E2637" s="125">
        <f>B2637/(B2637+Overview!$F$22)</f>
        <v>0.58823529411764708</v>
      </c>
      <c r="F2637" s="118">
        <f>EXP(Overview!$F$21/Overview!$F$5-Overview!$F$21/('='!C2637+273.15))</f>
        <v>1.2060497570954571</v>
      </c>
      <c r="G2637" s="77">
        <f t="shared" si="249"/>
        <v>3.7525444523069562</v>
      </c>
      <c r="H2637" s="115">
        <f t="shared" si="250"/>
        <v>0.58823529411764708</v>
      </c>
      <c r="I2637" s="80">
        <f>IF((A2637-Overview!$F$43)/365=ROUND((A2637-Overview!$F$43)/365,0),I2636*0.05,I2636+U2636)</f>
        <v>7747.5305723332485</v>
      </c>
      <c r="J2637" s="70">
        <f>IF(D2637&lt;Overview!$F$16,1,'='!G2637/Overview!$F$26)</f>
        <v>162.44781178817993</v>
      </c>
      <c r="K2637" s="71">
        <f>IF(D2637&lt;Overview!$F$17,'='!G2637/Overview!$F$26,Overview!$F$33)</f>
        <v>9.1428571428571423</v>
      </c>
      <c r="L2637" s="72">
        <f t="shared" si="251"/>
        <v>9.1428571428571423</v>
      </c>
      <c r="M2637" s="81">
        <f>MIN(1,Overview!$F$44*F2637*(G2637-Overview!$F$25)^2+0.2)</f>
        <v>1</v>
      </c>
      <c r="N2637" s="48">
        <f>L2637*F2637*Overview!$F$8</f>
        <v>0.12482270400293095</v>
      </c>
      <c r="O2637" s="48">
        <f>F2637*Overview!$F$6</f>
        <v>2.3686817229354781E-3</v>
      </c>
      <c r="P2637" s="122">
        <f>N2637*(H2637/G2637-(1+Overview!$F$35/'='!G2637)/(Overview!$F$37*Overview!$F$33))/('='!H2637+Overview!$F$36)</f>
        <v>4.5180415009367296E-5</v>
      </c>
      <c r="Q2637" s="128">
        <f>(N2637/G2637-P2637)*H2637*Overview!$F$29*'='!G2637^3</f>
        <v>934.76890014314506</v>
      </c>
      <c r="R2637" s="57">
        <f t="shared" si="246"/>
        <v>0</v>
      </c>
      <c r="S2637" s="58">
        <f t="shared" si="247"/>
        <v>5.6513838565442399E-5</v>
      </c>
      <c r="T2637" s="58">
        <f>IF(D2637&lt;Overview!$F$18,(1-Overview!$F$9)*'='!Q2637-'='!D2637*'='!O2637,0)</f>
        <v>0</v>
      </c>
      <c r="U2637" s="54">
        <f>IF(D2637&gt;=Overview!$F$18,(1-Overview!$F$9)*'='!Q2637-Overview!$F$18*'='!O2637,0)</f>
        <v>79.222816759064145</v>
      </c>
      <c r="V2637" s="2"/>
      <c r="W2637" s="112">
        <f>G2637/Overview!$F$19</f>
        <v>5.5404465558939258</v>
      </c>
      <c r="X2637" s="60">
        <f>G2637^3*(1+H2637*Overview!$F$38)</f>
        <v>66.428664476453918</v>
      </c>
      <c r="Y2637" s="61">
        <f>G2637^3*Overview!$F$42*(1+Overview!$F$38*H2637)+I2637*Overview!$F$39/Overview!$F$40</f>
        <v>6.3152452222967881</v>
      </c>
    </row>
    <row r="2638" spans="1:25">
      <c r="A2638" s="34">
        <v>2635</v>
      </c>
      <c r="B2638">
        <v>1</v>
      </c>
      <c r="C2638">
        <v>24</v>
      </c>
      <c r="D2638" s="149">
        <f t="shared" si="248"/>
        <v>178.09744310451387</v>
      </c>
      <c r="E2638" s="125">
        <f>B2638/(B2638+Overview!$F$22)</f>
        <v>0.58823529411764708</v>
      </c>
      <c r="F2638" s="118">
        <f>EXP(Overview!$F$21/Overview!$F$5-Overview!$F$21/('='!C2638+273.15))</f>
        <v>1.2060497570954571</v>
      </c>
      <c r="G2638" s="77">
        <f t="shared" si="249"/>
        <v>3.7526009661455215</v>
      </c>
      <c r="H2638" s="115">
        <f t="shared" si="250"/>
        <v>0.58823529411764708</v>
      </c>
      <c r="I2638" s="80">
        <f>IF((A2638-Overview!$F$43)/365=ROUND((A2638-Overview!$F$43)/365,0),I2637*0.05,I2637+U2637)</f>
        <v>7826.7533890923123</v>
      </c>
      <c r="J2638" s="70">
        <f>IF(D2638&lt;Overview!$F$16,1,'='!G2638/Overview!$F$26)</f>
        <v>162.45025827469792</v>
      </c>
      <c r="K2638" s="71">
        <f>IF(D2638&lt;Overview!$F$17,'='!G2638/Overview!$F$26,Overview!$F$33)</f>
        <v>9.1428571428571423</v>
      </c>
      <c r="L2638" s="72">
        <f t="shared" si="251"/>
        <v>9.1428571428571423</v>
      </c>
      <c r="M2638" s="81">
        <f>MIN(1,Overview!$F$44*F2638*(G2638-Overview!$F$25)^2+0.2)</f>
        <v>1</v>
      </c>
      <c r="N2638" s="48">
        <f>L2638*F2638*Overview!$F$8</f>
        <v>0.12482270400293095</v>
      </c>
      <c r="O2638" s="48">
        <f>F2638*Overview!$F$6</f>
        <v>2.3686817229354781E-3</v>
      </c>
      <c r="P2638" s="122">
        <f>N2638*(H2638/G2638-(1+Overview!$F$35/'='!G2638)/(Overview!$F$37*Overview!$F$33))/('='!H2638+Overview!$F$36)</f>
        <v>4.509436724454778E-5</v>
      </c>
      <c r="Q2638" s="128">
        <f>(N2638/G2638-P2638)*H2638*Overview!$F$29*'='!G2638^3</f>
        <v>934.79945821383978</v>
      </c>
      <c r="R2638" s="57">
        <f t="shared" si="246"/>
        <v>0</v>
      </c>
      <c r="S2638" s="58">
        <f t="shared" si="247"/>
        <v>5.6407055363203649E-5</v>
      </c>
      <c r="T2638" s="58">
        <f>IF(D2638&lt;Overview!$F$18,(1-Overview!$F$9)*'='!Q2638-'='!D2638*'='!O2638,0)</f>
        <v>0</v>
      </c>
      <c r="U2638" s="54">
        <f>IF(D2638&gt;=Overview!$F$18,(1-Overview!$F$9)*'='!Q2638-Overview!$F$18*'='!O2638,0)</f>
        <v>79.225420306687326</v>
      </c>
      <c r="V2638" s="2"/>
      <c r="W2638" s="112">
        <f>G2638/Overview!$F$19</f>
        <v>5.5405299957855032</v>
      </c>
      <c r="X2638" s="60">
        <f>G2638^3*(1+H2638*Overview!$F$38)</f>
        <v>66.431665796283312</v>
      </c>
      <c r="Y2638" s="61">
        <f>G2638^3*Overview!$F$42*(1+Overview!$F$38*H2638)+I2638*Overview!$F$39/Overview!$F$40</f>
        <v>6.3189579325733272</v>
      </c>
    </row>
    <row r="2639" spans="1:25">
      <c r="A2639" s="34">
        <v>2636</v>
      </c>
      <c r="B2639">
        <v>1</v>
      </c>
      <c r="C2639">
        <v>24</v>
      </c>
      <c r="D2639" s="149">
        <f t="shared" si="248"/>
        <v>178.09744310451387</v>
      </c>
      <c r="E2639" s="125">
        <f>B2639/(B2639+Overview!$F$22)</f>
        <v>0.58823529411764708</v>
      </c>
      <c r="F2639" s="118">
        <f>EXP(Overview!$F$21/Overview!$F$5-Overview!$F$21/('='!C2639+273.15))</f>
        <v>1.2060497570954571</v>
      </c>
      <c r="G2639" s="77">
        <f t="shared" si="249"/>
        <v>3.7526573732008845</v>
      </c>
      <c r="H2639" s="115">
        <f t="shared" si="250"/>
        <v>0.58823529411764708</v>
      </c>
      <c r="I2639" s="80">
        <f>IF((A2639-Overview!$F$43)/365=ROUND((A2639-Overview!$F$43)/365,0),I2638*0.05,I2638+U2638)</f>
        <v>7905.9788093990001</v>
      </c>
      <c r="J2639" s="70">
        <f>IF(D2639&lt;Overview!$F$16,1,'='!G2639/Overview!$F$26)</f>
        <v>162.45270013856643</v>
      </c>
      <c r="K2639" s="71">
        <f>IF(D2639&lt;Overview!$F$17,'='!G2639/Overview!$F$26,Overview!$F$33)</f>
        <v>9.1428571428571423</v>
      </c>
      <c r="L2639" s="72">
        <f t="shared" si="251"/>
        <v>9.1428571428571423</v>
      </c>
      <c r="M2639" s="81">
        <f>MIN(1,Overview!$F$44*F2639*(G2639-Overview!$F$25)^2+0.2)</f>
        <v>1</v>
      </c>
      <c r="N2639" s="48">
        <f>L2639*F2639*Overview!$F$8</f>
        <v>0.12482270400293095</v>
      </c>
      <c r="O2639" s="48">
        <f>F2639*Overview!$F$6</f>
        <v>2.3686817229354781E-3</v>
      </c>
      <c r="P2639" s="122">
        <f>N2639*(H2639/G2639-(1+Overview!$F$35/'='!G2639)/(Overview!$F$37*Overview!$F$33))/('='!H2639+Overview!$F$36)</f>
        <v>4.5008484651806392E-5</v>
      </c>
      <c r="Q2639" s="128">
        <f>(N2639/G2639-P2639)*H2639*Overview!$F$29*'='!G2639^3</f>
        <v>934.82995911202852</v>
      </c>
      <c r="R2639" s="57">
        <f t="shared" si="246"/>
        <v>0</v>
      </c>
      <c r="S2639" s="58">
        <f t="shared" si="247"/>
        <v>5.6300473928400037E-5</v>
      </c>
      <c r="T2639" s="58">
        <f>IF(D2639&lt;Overview!$F$18,(1-Overview!$F$9)*'='!Q2639-'='!D2639*'='!O2639,0)</f>
        <v>0</v>
      </c>
      <c r="U2639" s="54">
        <f>IF(D2639&gt;=Overview!$F$18,(1-Overview!$F$9)*'='!Q2639-Overview!$F$18*'='!O2639,0)</f>
        <v>79.228018983213005</v>
      </c>
      <c r="V2639" s="2"/>
      <c r="W2639" s="112">
        <f>G2639/Overview!$F$19</f>
        <v>5.5406132780169566</v>
      </c>
      <c r="X2639" s="60">
        <f>G2639^3*(1+H2639*Overview!$F$38)</f>
        <v>66.434661535247258</v>
      </c>
      <c r="Y2639" s="61">
        <f>G2639^3*Overview!$F$42*(1+Overview!$F$38*H2639)+I2639*Overview!$F$39/Overview!$F$40</f>
        <v>6.3226702537079547</v>
      </c>
    </row>
    <row r="2640" spans="1:25">
      <c r="A2640" s="34">
        <v>2637</v>
      </c>
      <c r="B2640">
        <v>1</v>
      </c>
      <c r="C2640">
        <v>24</v>
      </c>
      <c r="D2640" s="149">
        <f t="shared" si="248"/>
        <v>178.09744310451387</v>
      </c>
      <c r="E2640" s="125">
        <f>B2640/(B2640+Overview!$F$22)</f>
        <v>0.58823529411764708</v>
      </c>
      <c r="F2640" s="118">
        <f>EXP(Overview!$F$21/Overview!$F$5-Overview!$F$21/('='!C2640+273.15))</f>
        <v>1.2060497570954571</v>
      </c>
      <c r="G2640" s="77">
        <f t="shared" si="249"/>
        <v>3.7527136736748128</v>
      </c>
      <c r="H2640" s="115">
        <f t="shared" si="250"/>
        <v>0.58823529411764708</v>
      </c>
      <c r="I2640" s="80">
        <f>IF((A2640-Overview!$F$43)/365=ROUND((A2640-Overview!$F$43)/365,0),I2639*0.05,I2639+U2639)</f>
        <v>7985.2068283822127</v>
      </c>
      <c r="J2640" s="70">
        <f>IF(D2640&lt;Overview!$F$16,1,'='!G2640/Overview!$F$26)</f>
        <v>162.45513738852003</v>
      </c>
      <c r="K2640" s="71">
        <f>IF(D2640&lt;Overview!$F$17,'='!G2640/Overview!$F$26,Overview!$F$33)</f>
        <v>9.1428571428571423</v>
      </c>
      <c r="L2640" s="72">
        <f t="shared" si="251"/>
        <v>9.1428571428571423</v>
      </c>
      <c r="M2640" s="81">
        <f>MIN(1,Overview!$F$44*F2640*(G2640-Overview!$F$25)^2+0.2)</f>
        <v>1</v>
      </c>
      <c r="N2640" s="48">
        <f>L2640*F2640*Overview!$F$8</f>
        <v>0.12482270400293095</v>
      </c>
      <c r="O2640" s="48">
        <f>F2640*Overview!$F$6</f>
        <v>2.3686817229354781E-3</v>
      </c>
      <c r="P2640" s="122">
        <f>N2640*(H2640/G2640-(1+Overview!$F$35/'='!G2640)/(Overview!$F$37*Overview!$F$33))/('='!H2640+Overview!$F$36)</f>
        <v>4.4922766909177718E-5</v>
      </c>
      <c r="Q2640" s="128">
        <f>(N2640/G2640-P2640)*H2640*Overview!$F$29*'='!G2640^3</f>
        <v>934.86040294360112</v>
      </c>
      <c r="R2640" s="57">
        <f t="shared" si="246"/>
        <v>0</v>
      </c>
      <c r="S2640" s="58">
        <f t="shared" si="247"/>
        <v>5.6194093879792548E-5</v>
      </c>
      <c r="T2640" s="58">
        <f>IF(D2640&lt;Overview!$F$18,(1-Overview!$F$9)*'='!Q2640-'='!D2640*'='!O2640,0)</f>
        <v>0</v>
      </c>
      <c r="U2640" s="54">
        <f>IF(D2640&gt;=Overview!$F$18,(1-Overview!$F$9)*'='!Q2640-Overview!$F$18*'='!O2640,0)</f>
        <v>79.230612797662999</v>
      </c>
      <c r="V2640" s="2"/>
      <c r="W2640" s="112">
        <f>G2640/Overview!$F$19</f>
        <v>5.5406964028861845</v>
      </c>
      <c r="X2640" s="60">
        <f>G2640^3*(1+H2640*Overview!$F$38)</f>
        <v>66.437651703551836</v>
      </c>
      <c r="Y2640" s="61">
        <f>G2640^3*Overview!$F$42*(1+Overview!$F$38*H2640)+I2640*Overview!$F$39/Overview!$F$40</f>
        <v>6.326382186407546</v>
      </c>
    </row>
    <row r="2641" spans="1:25">
      <c r="A2641" s="34">
        <v>2638</v>
      </c>
      <c r="B2641">
        <v>1</v>
      </c>
      <c r="C2641">
        <v>24</v>
      </c>
      <c r="D2641" s="149">
        <f t="shared" si="248"/>
        <v>178.09744310451387</v>
      </c>
      <c r="E2641" s="125">
        <f>B2641/(B2641+Overview!$F$22)</f>
        <v>0.58823529411764708</v>
      </c>
      <c r="F2641" s="118">
        <f>EXP(Overview!$F$21/Overview!$F$5-Overview!$F$21/('='!C2641+273.15))</f>
        <v>1.2060497570954571</v>
      </c>
      <c r="G2641" s="77">
        <f t="shared" si="249"/>
        <v>3.7527698677686927</v>
      </c>
      <c r="H2641" s="115">
        <f t="shared" si="250"/>
        <v>0.58823529411764708</v>
      </c>
      <c r="I2641" s="80">
        <f>IF((A2641-Overview!$F$43)/365=ROUND((A2641-Overview!$F$43)/365,0),I2640*0.05,I2640+U2640)</f>
        <v>8064.4374411798753</v>
      </c>
      <c r="J2641" s="70">
        <f>IF(D2641&lt;Overview!$F$16,1,'='!G2641/Overview!$F$26)</f>
        <v>162.45757003327674</v>
      </c>
      <c r="K2641" s="71">
        <f>IF(D2641&lt;Overview!$F$17,'='!G2641/Overview!$F$26,Overview!$F$33)</f>
        <v>9.1428571428571423</v>
      </c>
      <c r="L2641" s="72">
        <f t="shared" si="251"/>
        <v>9.1428571428571423</v>
      </c>
      <c r="M2641" s="81">
        <f>MIN(1,Overview!$F$44*F2641*(G2641-Overview!$F$25)^2+0.2)</f>
        <v>1</v>
      </c>
      <c r="N2641" s="48">
        <f>L2641*F2641*Overview!$F$8</f>
        <v>0.12482270400293095</v>
      </c>
      <c r="O2641" s="48">
        <f>F2641*Overview!$F$6</f>
        <v>2.3686817229354781E-3</v>
      </c>
      <c r="P2641" s="122">
        <f>N2641*(H2641/G2641-(1+Overview!$F$35/'='!G2641)/(Overview!$F$37*Overview!$F$33))/('='!H2641+Overview!$F$36)</f>
        <v>4.4837213695338746E-5</v>
      </c>
      <c r="Q2641" s="128">
        <f>(N2641/G2641-P2641)*H2641*Overview!$F$29*'='!G2641^3</f>
        <v>934.89078981425564</v>
      </c>
      <c r="R2641" s="57">
        <f t="shared" si="246"/>
        <v>0</v>
      </c>
      <c r="S2641" s="58">
        <f t="shared" si="247"/>
        <v>5.6087914836857663E-5</v>
      </c>
      <c r="T2641" s="58">
        <f>IF(D2641&lt;Overview!$F$18,(1-Overview!$F$9)*'='!Q2641-'='!D2641*'='!O2641,0)</f>
        <v>0</v>
      </c>
      <c r="U2641" s="54">
        <f>IF(D2641&gt;=Overview!$F$18,(1-Overview!$F$9)*'='!Q2641-Overview!$F$18*'='!O2641,0)</f>
        <v>79.233201759042757</v>
      </c>
      <c r="V2641" s="2"/>
      <c r="W2641" s="112">
        <f>G2641/Overview!$F$19</f>
        <v>5.5407793706905251</v>
      </c>
      <c r="X2641" s="60">
        <f>G2641^3*(1+H2641*Overview!$F$38)</f>
        <v>66.440636311385148</v>
      </c>
      <c r="Y2641" s="61">
        <f>G2641^3*Overview!$F$42*(1+Overview!$F$38*H2641)+I2641*Overview!$F$39/Overview!$F$40</f>
        <v>6.3300937313777528</v>
      </c>
    </row>
    <row r="2642" spans="1:25">
      <c r="A2642" s="34">
        <v>2639</v>
      </c>
      <c r="B2642">
        <v>1</v>
      </c>
      <c r="C2642">
        <v>24</v>
      </c>
      <c r="D2642" s="149">
        <f t="shared" si="248"/>
        <v>178.09744310451387</v>
      </c>
      <c r="E2642" s="125">
        <f>B2642/(B2642+Overview!$F$22)</f>
        <v>0.58823529411764708</v>
      </c>
      <c r="F2642" s="118">
        <f>EXP(Overview!$F$21/Overview!$F$5-Overview!$F$21/('='!C2642+273.15))</f>
        <v>1.2060497570954571</v>
      </c>
      <c r="G2642" s="77">
        <f t="shared" si="249"/>
        <v>3.7528259556835297</v>
      </c>
      <c r="H2642" s="115">
        <f t="shared" si="250"/>
        <v>0.58823529411764708</v>
      </c>
      <c r="I2642" s="80">
        <f>IF((A2642-Overview!$F$43)/365=ROUND((A2642-Overview!$F$43)/365,0),I2641*0.05,I2641+U2641)</f>
        <v>8143.6706429389178</v>
      </c>
      <c r="J2642" s="70">
        <f>IF(D2642&lt;Overview!$F$16,1,'='!G2642/Overview!$F$26)</f>
        <v>162.45999808153809</v>
      </c>
      <c r="K2642" s="71">
        <f>IF(D2642&lt;Overview!$F$17,'='!G2642/Overview!$F$26,Overview!$F$33)</f>
        <v>9.1428571428571423</v>
      </c>
      <c r="L2642" s="72">
        <f t="shared" si="251"/>
        <v>9.1428571428571423</v>
      </c>
      <c r="M2642" s="81">
        <f>MIN(1,Overview!$F$44*F2642*(G2642-Overview!$F$25)^2+0.2)</f>
        <v>1</v>
      </c>
      <c r="N2642" s="48">
        <f>L2642*F2642*Overview!$F$8</f>
        <v>0.12482270400293095</v>
      </c>
      <c r="O2642" s="48">
        <f>F2642*Overview!$F$6</f>
        <v>2.3686817229354781E-3</v>
      </c>
      <c r="P2642" s="122">
        <f>N2642*(H2642/G2642-(1+Overview!$F$35/'='!G2642)/(Overview!$F$37*Overview!$F$33))/('='!H2642+Overview!$F$36)</f>
        <v>4.475182468961598E-5</v>
      </c>
      <c r="Q2642" s="128">
        <f>(N2642/G2642-P2642)*H2642*Overview!$F$29*'='!G2642^3</f>
        <v>934.92111982949814</v>
      </c>
      <c r="R2642" s="57">
        <f t="shared" si="246"/>
        <v>0</v>
      </c>
      <c r="S2642" s="58">
        <f t="shared" si="247"/>
        <v>5.5981936419796629E-5</v>
      </c>
      <c r="T2642" s="58">
        <f>IF(D2642&lt;Overview!$F$18,(1-Overview!$F$9)*'='!Q2642-'='!D2642*'='!O2642,0)</f>
        <v>0</v>
      </c>
      <c r="U2642" s="54">
        <f>IF(D2642&gt;=Overview!$F$18,(1-Overview!$F$9)*'='!Q2642-Overview!$F$18*'='!O2642,0)</f>
        <v>79.235785876341424</v>
      </c>
      <c r="V2642" s="2"/>
      <c r="W2642" s="112">
        <f>G2642/Overview!$F$19</f>
        <v>5.5408621817267525</v>
      </c>
      <c r="X2642" s="60">
        <f>G2642^3*(1+H2642*Overview!$F$38)</f>
        <v>66.443615368917278</v>
      </c>
      <c r="Y2642" s="61">
        <f>G2642^3*Overview!$F$42*(1+Overview!$F$38*H2642)+I2642*Overview!$F$39/Overview!$F$40</f>
        <v>6.333804889322991</v>
      </c>
    </row>
    <row r="2643" spans="1:25">
      <c r="A2643" s="34">
        <v>2640</v>
      </c>
      <c r="B2643">
        <v>1</v>
      </c>
      <c r="C2643">
        <v>24</v>
      </c>
      <c r="D2643" s="149">
        <f t="shared" si="248"/>
        <v>178.09744310451387</v>
      </c>
      <c r="E2643" s="125">
        <f>B2643/(B2643+Overview!$F$22)</f>
        <v>0.58823529411764708</v>
      </c>
      <c r="F2643" s="118">
        <f>EXP(Overview!$F$21/Overview!$F$5-Overview!$F$21/('='!C2643+273.15))</f>
        <v>1.2060497570954571</v>
      </c>
      <c r="G2643" s="77">
        <f t="shared" si="249"/>
        <v>3.7528819376199496</v>
      </c>
      <c r="H2643" s="115">
        <f t="shared" si="250"/>
        <v>0.58823529411764708</v>
      </c>
      <c r="I2643" s="80">
        <f>IF((A2643-Overview!$F$43)/365=ROUND((A2643-Overview!$F$43)/365,0),I2642*0.05,I2642+U2642)</f>
        <v>8222.9064288152586</v>
      </c>
      <c r="J2643" s="70">
        <f>IF(D2643&lt;Overview!$F$16,1,'='!G2643/Overview!$F$26)</f>
        <v>162.46242154198916</v>
      </c>
      <c r="K2643" s="71">
        <f>IF(D2643&lt;Overview!$F$17,'='!G2643/Overview!$F$26,Overview!$F$33)</f>
        <v>9.1428571428571423</v>
      </c>
      <c r="L2643" s="72">
        <f t="shared" si="251"/>
        <v>9.1428571428571423</v>
      </c>
      <c r="M2643" s="81">
        <f>MIN(1,Overview!$F$44*F2643*(G2643-Overview!$F$25)^2+0.2)</f>
        <v>1</v>
      </c>
      <c r="N2643" s="48">
        <f>L2643*F2643*Overview!$F$8</f>
        <v>0.12482270400293095</v>
      </c>
      <c r="O2643" s="48">
        <f>F2643*Overview!$F$6</f>
        <v>2.3686817229354781E-3</v>
      </c>
      <c r="P2643" s="122">
        <f>N2643*(H2643/G2643-(1+Overview!$F$35/'='!G2643)/(Overview!$F$37*Overview!$F$33))/('='!H2643+Overview!$F$36)</f>
        <v>4.4666599571977308E-5</v>
      </c>
      <c r="Q2643" s="128">
        <f>(N2643/G2643-P2643)*H2643*Overview!$F$29*'='!G2643^3</f>
        <v>934.95139309464275</v>
      </c>
      <c r="R2643" s="57">
        <f t="shared" si="246"/>
        <v>0</v>
      </c>
      <c r="S2643" s="58">
        <f t="shared" si="247"/>
        <v>5.5876158249525543E-5</v>
      </c>
      <c r="T2643" s="58">
        <f>IF(D2643&lt;Overview!$F$18,(1-Overview!$F$9)*'='!Q2643-'='!D2643*'='!O2643,0)</f>
        <v>0</v>
      </c>
      <c r="U2643" s="54">
        <f>IF(D2643&gt;=Overview!$F$18,(1-Overview!$F$9)*'='!Q2643-Overview!$F$18*'='!O2643,0)</f>
        <v>79.238365158531735</v>
      </c>
      <c r="V2643" s="2"/>
      <c r="W2643" s="112">
        <f>G2643/Overview!$F$19</f>
        <v>5.5409448362910814</v>
      </c>
      <c r="X2643" s="60">
        <f>G2643^3*(1+H2643*Overview!$F$38)</f>
        <v>66.446588886300347</v>
      </c>
      <c r="Y2643" s="61">
        <f>G2643^3*Overview!$F$42*(1+Overview!$F$38*H2643)+I2643*Overview!$F$39/Overview!$F$40</f>
        <v>6.3375156609464582</v>
      </c>
    </row>
    <row r="2644" spans="1:25">
      <c r="A2644" s="34">
        <v>2641</v>
      </c>
      <c r="B2644">
        <v>1</v>
      </c>
      <c r="C2644">
        <v>24</v>
      </c>
      <c r="D2644" s="149">
        <f t="shared" si="248"/>
        <v>178.09744310451387</v>
      </c>
      <c r="E2644" s="125">
        <f>B2644/(B2644+Overview!$F$22)</f>
        <v>0.58823529411764708</v>
      </c>
      <c r="F2644" s="118">
        <f>EXP(Overview!$F$21/Overview!$F$5-Overview!$F$21/('='!C2644+273.15))</f>
        <v>1.2060497570954571</v>
      </c>
      <c r="G2644" s="77">
        <f t="shared" si="249"/>
        <v>3.7529378137781992</v>
      </c>
      <c r="H2644" s="115">
        <f t="shared" si="250"/>
        <v>0.58823529411764708</v>
      </c>
      <c r="I2644" s="80">
        <f>IF((A2644-Overview!$F$43)/365=ROUND((A2644-Overview!$F$43)/365,0),I2643*0.05,I2643+U2643)</f>
        <v>8302.14479397379</v>
      </c>
      <c r="J2644" s="70">
        <f>IF(D2644&lt;Overview!$F$16,1,'='!G2644/Overview!$F$26)</f>
        <v>162.46484042329868</v>
      </c>
      <c r="K2644" s="71">
        <f>IF(D2644&lt;Overview!$F$17,'='!G2644/Overview!$F$26,Overview!$F$33)</f>
        <v>9.1428571428571423</v>
      </c>
      <c r="L2644" s="72">
        <f t="shared" si="251"/>
        <v>9.1428571428571423</v>
      </c>
      <c r="M2644" s="81">
        <f>MIN(1,Overview!$F$44*F2644*(G2644-Overview!$F$25)^2+0.2)</f>
        <v>1</v>
      </c>
      <c r="N2644" s="48">
        <f>L2644*F2644*Overview!$F$8</f>
        <v>0.12482270400293095</v>
      </c>
      <c r="O2644" s="48">
        <f>F2644*Overview!$F$6</f>
        <v>2.3686817229354781E-3</v>
      </c>
      <c r="P2644" s="122">
        <f>N2644*(H2644/G2644-(1+Overview!$F$35/'='!G2644)/(Overview!$F$37*Overview!$F$33))/('='!H2644+Overview!$F$36)</f>
        <v>4.4581538023033059E-5</v>
      </c>
      <c r="Q2644" s="128">
        <f>(N2644/G2644-P2644)*H2644*Overview!$F$29*'='!G2644^3</f>
        <v>934.981609714814</v>
      </c>
      <c r="R2644" s="57">
        <f t="shared" si="246"/>
        <v>0</v>
      </c>
      <c r="S2644" s="58">
        <f t="shared" si="247"/>
        <v>5.5770579947677118E-5</v>
      </c>
      <c r="T2644" s="58">
        <f>IF(D2644&lt;Overview!$F$18,(1-Overview!$F$9)*'='!Q2644-'='!D2644*'='!O2644,0)</f>
        <v>0</v>
      </c>
      <c r="U2644" s="54">
        <f>IF(D2644&gt;=Overview!$F$18,(1-Overview!$F$9)*'='!Q2644-Overview!$F$18*'='!O2644,0)</f>
        <v>79.240939614570337</v>
      </c>
      <c r="V2644" s="2"/>
      <c r="W2644" s="112">
        <f>G2644/Overview!$F$19</f>
        <v>5.5410273346791659</v>
      </c>
      <c r="X2644" s="60">
        <f>G2644^3*(1+H2644*Overview!$F$38)</f>
        <v>66.449556873668598</v>
      </c>
      <c r="Y2644" s="61">
        <f>G2644^3*Overview!$F$42*(1+Overview!$F$38*H2644)+I2644*Overview!$F$39/Overview!$F$40</f>
        <v>6.3412260469501254</v>
      </c>
    </row>
    <row r="2645" spans="1:25">
      <c r="A2645" s="34">
        <v>2642</v>
      </c>
      <c r="B2645">
        <v>1</v>
      </c>
      <c r="C2645">
        <v>24</v>
      </c>
      <c r="D2645" s="149">
        <f t="shared" si="248"/>
        <v>178.09744310451387</v>
      </c>
      <c r="E2645" s="125">
        <f>B2645/(B2645+Overview!$F$22)</f>
        <v>0.58823529411764708</v>
      </c>
      <c r="F2645" s="118">
        <f>EXP(Overview!$F$21/Overview!$F$5-Overview!$F$21/('='!C2645+273.15))</f>
        <v>1.2060497570954571</v>
      </c>
      <c r="G2645" s="77">
        <f t="shared" si="249"/>
        <v>3.7529935843581468</v>
      </c>
      <c r="H2645" s="115">
        <f t="shared" si="250"/>
        <v>0.58823529411764708</v>
      </c>
      <c r="I2645" s="80">
        <f>IF((A2645-Overview!$F$43)/365=ROUND((A2645-Overview!$F$43)/365,0),I2644*0.05,I2644+U2644)</f>
        <v>8381.3857335883604</v>
      </c>
      <c r="J2645" s="70">
        <f>IF(D2645&lt;Overview!$F$16,1,'='!G2645/Overview!$F$26)</f>
        <v>162.46725473411891</v>
      </c>
      <c r="K2645" s="71">
        <f>IF(D2645&lt;Overview!$F$17,'='!G2645/Overview!$F$26,Overview!$F$33)</f>
        <v>9.1428571428571423</v>
      </c>
      <c r="L2645" s="72">
        <f t="shared" si="251"/>
        <v>9.1428571428571423</v>
      </c>
      <c r="M2645" s="81">
        <f>MIN(1,Overview!$F$44*F2645*(G2645-Overview!$F$25)^2+0.2)</f>
        <v>1</v>
      </c>
      <c r="N2645" s="48">
        <f>L2645*F2645*Overview!$F$8</f>
        <v>0.12482270400293095</v>
      </c>
      <c r="O2645" s="48">
        <f>F2645*Overview!$F$6</f>
        <v>2.3686817229354781E-3</v>
      </c>
      <c r="P2645" s="122">
        <f>N2645*(H2645/G2645-(1+Overview!$F$35/'='!G2645)/(Overview!$F$37*Overview!$F$33))/('='!H2645+Overview!$F$36)</f>
        <v>4.4496639724032918E-5</v>
      </c>
      <c r="Q2645" s="128">
        <f>(N2645/G2645-P2645)*H2645*Overview!$F$29*'='!G2645^3</f>
        <v>935.01176979494426</v>
      </c>
      <c r="R2645" s="57">
        <f t="shared" si="246"/>
        <v>0</v>
      </c>
      <c r="S2645" s="58">
        <f t="shared" si="247"/>
        <v>5.5665201136597134E-5</v>
      </c>
      <c r="T2645" s="58">
        <f>IF(D2645&lt;Overview!$F$18,(1-Overview!$F$9)*'='!Q2645-'='!D2645*'='!O2645,0)</f>
        <v>0</v>
      </c>
      <c r="U2645" s="54">
        <f>IF(D2645&gt;=Overview!$F$18,(1-Overview!$F$9)*'='!Q2645-Overview!$F$18*'='!O2645,0)</f>
        <v>79.243509253397434</v>
      </c>
      <c r="V2645" s="2"/>
      <c r="W2645" s="112">
        <f>G2645/Overview!$F$19</f>
        <v>5.5411096771861015</v>
      </c>
      <c r="X2645" s="60">
        <f>G2645^3*(1+H2645*Overview!$F$38)</f>
        <v>66.452519341138313</v>
      </c>
      <c r="Y2645" s="61">
        <f>G2645^3*Overview!$F$42*(1+Overview!$F$38*H2645)+I2645*Overview!$F$39/Overview!$F$40</f>
        <v>6.344936048034743</v>
      </c>
    </row>
    <row r="2646" spans="1:25">
      <c r="A2646" s="34">
        <v>2643</v>
      </c>
      <c r="B2646">
        <v>1</v>
      </c>
      <c r="C2646">
        <v>24</v>
      </c>
      <c r="D2646" s="149">
        <f t="shared" si="248"/>
        <v>178.09744310451387</v>
      </c>
      <c r="E2646" s="125">
        <f>B2646/(B2646+Overview!$F$22)</f>
        <v>0.58823529411764708</v>
      </c>
      <c r="F2646" s="118">
        <f>EXP(Overview!$F$21/Overview!$F$5-Overview!$F$21/('='!C2646+273.15))</f>
        <v>1.2060497570954571</v>
      </c>
      <c r="G2646" s="77">
        <f t="shared" si="249"/>
        <v>3.7530492495592833</v>
      </c>
      <c r="H2646" s="115">
        <f t="shared" si="250"/>
        <v>0.58823529411764708</v>
      </c>
      <c r="I2646" s="80">
        <f>IF((A2646-Overview!$F$43)/365=ROUND((A2646-Overview!$F$43)/365,0),I2645*0.05,I2645+U2645)</f>
        <v>8460.6292428417582</v>
      </c>
      <c r="J2646" s="70">
        <f>IF(D2646&lt;Overview!$F$16,1,'='!G2646/Overview!$F$26)</f>
        <v>162.46966448308586</v>
      </c>
      <c r="K2646" s="71">
        <f>IF(D2646&lt;Overview!$F$17,'='!G2646/Overview!$F$26,Overview!$F$33)</f>
        <v>9.1428571428571423</v>
      </c>
      <c r="L2646" s="72">
        <f t="shared" si="251"/>
        <v>9.1428571428571423</v>
      </c>
      <c r="M2646" s="81">
        <f>MIN(1,Overview!$F$44*F2646*(G2646-Overview!$F$25)^2+0.2)</f>
        <v>1</v>
      </c>
      <c r="N2646" s="48">
        <f>L2646*F2646*Overview!$F$8</f>
        <v>0.12482270400293095</v>
      </c>
      <c r="O2646" s="48">
        <f>F2646*Overview!$F$6</f>
        <v>2.3686817229354781E-3</v>
      </c>
      <c r="P2646" s="122">
        <f>N2646*(H2646/G2646-(1+Overview!$F$35/'='!G2646)/(Overview!$F$37*Overview!$F$33))/('='!H2646+Overview!$F$36)</f>
        <v>4.4411904356870009E-5</v>
      </c>
      <c r="Q2646" s="128">
        <f>(N2646/G2646-P2646)*H2646*Overview!$F$29*'='!G2646^3</f>
        <v>935.04187343977617</v>
      </c>
      <c r="R2646" s="57">
        <f t="shared" si="246"/>
        <v>0</v>
      </c>
      <c r="S2646" s="58">
        <f t="shared" si="247"/>
        <v>5.5560021439349885E-5</v>
      </c>
      <c r="T2646" s="58">
        <f>IF(D2646&lt;Overview!$F$18,(1-Overview!$F$9)*'='!Q2646-'='!D2646*'='!O2646,0)</f>
        <v>0</v>
      </c>
      <c r="U2646" s="54">
        <f>IF(D2646&gt;=Overview!$F$18,(1-Overview!$F$9)*'='!Q2646-Overview!$F$18*'='!O2646,0)</f>
        <v>79.246074083937103</v>
      </c>
      <c r="V2646" s="2"/>
      <c r="W2646" s="112">
        <f>G2646/Overview!$F$19</f>
        <v>5.5411918641064277</v>
      </c>
      <c r="X2646" s="60">
        <f>G2646^3*(1+H2646*Overview!$F$38)</f>
        <v>66.45547629880798</v>
      </c>
      <c r="Y2646" s="61">
        <f>G2646^3*Overview!$F$42*(1+Overview!$F$38*H2646)+I2646*Overview!$F$39/Overview!$F$40</f>
        <v>6.3486456648998413</v>
      </c>
    </row>
    <row r="2647" spans="1:25">
      <c r="A2647" s="34">
        <v>2644</v>
      </c>
      <c r="B2647">
        <v>1</v>
      </c>
      <c r="C2647">
        <v>24</v>
      </c>
      <c r="D2647" s="149">
        <f t="shared" si="248"/>
        <v>178.09744310451387</v>
      </c>
      <c r="E2647" s="125">
        <f>B2647/(B2647+Overview!$F$22)</f>
        <v>0.58823529411764708</v>
      </c>
      <c r="F2647" s="118">
        <f>EXP(Overview!$F$21/Overview!$F$5-Overview!$F$21/('='!C2647+273.15))</f>
        <v>1.2060497570954571</v>
      </c>
      <c r="G2647" s="77">
        <f t="shared" si="249"/>
        <v>3.7531048095807225</v>
      </c>
      <c r="H2647" s="115">
        <f t="shared" si="250"/>
        <v>0.58823529411764708</v>
      </c>
      <c r="I2647" s="80">
        <f>IF((A2647-Overview!$F$43)/365=ROUND((A2647-Overview!$F$43)/365,0),I2646*0.05,I2646+U2646)</f>
        <v>8539.8753169256961</v>
      </c>
      <c r="J2647" s="70">
        <f>IF(D2647&lt;Overview!$F$16,1,'='!G2647/Overview!$F$26)</f>
        <v>162.47206967881917</v>
      </c>
      <c r="K2647" s="71">
        <f>IF(D2647&lt;Overview!$F$17,'='!G2647/Overview!$F$26,Overview!$F$33)</f>
        <v>9.1428571428571423</v>
      </c>
      <c r="L2647" s="72">
        <f t="shared" si="251"/>
        <v>9.1428571428571423</v>
      </c>
      <c r="M2647" s="81">
        <f>MIN(1,Overview!$F$44*F2647*(G2647-Overview!$F$25)^2+0.2)</f>
        <v>1</v>
      </c>
      <c r="N2647" s="48">
        <f>L2647*F2647*Overview!$F$8</f>
        <v>0.12482270400293095</v>
      </c>
      <c r="O2647" s="48">
        <f>F2647*Overview!$F$6</f>
        <v>2.3686817229354781E-3</v>
      </c>
      <c r="P2647" s="122">
        <f>N2647*(H2647/G2647-(1+Overview!$F$35/'='!G2647)/(Overview!$F$37*Overview!$F$33))/('='!H2647+Overview!$F$36)</f>
        <v>4.4327331604070758E-5</v>
      </c>
      <c r="Q2647" s="128">
        <f>(N2647/G2647-P2647)*H2647*Overview!$F$29*'='!G2647^3</f>
        <v>935.0719207538632</v>
      </c>
      <c r="R2647" s="57">
        <f t="shared" si="246"/>
        <v>0</v>
      </c>
      <c r="S2647" s="58">
        <f t="shared" si="247"/>
        <v>5.545504047970584E-5</v>
      </c>
      <c r="T2647" s="58">
        <f>IF(D2647&lt;Overview!$F$18,(1-Overview!$F$9)*'='!Q2647-'='!D2647*'='!O2647,0)</f>
        <v>0</v>
      </c>
      <c r="U2647" s="54">
        <f>IF(D2647&gt;=Overview!$F$18,(1-Overview!$F$9)*'='!Q2647-Overview!$F$18*'='!O2647,0)</f>
        <v>79.248634115097317</v>
      </c>
      <c r="V2647" s="2"/>
      <c r="W2647" s="112">
        <f>G2647/Overview!$F$19</f>
        <v>5.5412738957341245</v>
      </c>
      <c r="X2647" s="60">
        <f>G2647^3*(1+H2647*Overview!$F$38)</f>
        <v>66.458427756758198</v>
      </c>
      <c r="Y2647" s="61">
        <f>G2647^3*Overview!$F$42*(1+Overview!$F$38*H2647)+I2647*Overview!$F$39/Overview!$F$40</f>
        <v>6.3523548982437354</v>
      </c>
    </row>
    <row r="2648" spans="1:25">
      <c r="A2648" s="34">
        <v>2645</v>
      </c>
      <c r="B2648">
        <v>1</v>
      </c>
      <c r="C2648">
        <v>24</v>
      </c>
      <c r="D2648" s="149">
        <f t="shared" si="248"/>
        <v>178.09744310451387</v>
      </c>
      <c r="E2648" s="125">
        <f>B2648/(B2648+Overview!$F$22)</f>
        <v>0.58823529411764708</v>
      </c>
      <c r="F2648" s="118">
        <f>EXP(Overview!$F$21/Overview!$F$5-Overview!$F$21/('='!C2648+273.15))</f>
        <v>1.2060497570954571</v>
      </c>
      <c r="G2648" s="77">
        <f t="shared" si="249"/>
        <v>3.7531602646212021</v>
      </c>
      <c r="H2648" s="115">
        <f t="shared" si="250"/>
        <v>0.58823529411764708</v>
      </c>
      <c r="I2648" s="80">
        <f>IF((A2648-Overview!$F$43)/365=ROUND((A2648-Overview!$F$43)/365,0),I2647*0.05,I2647+U2647)</f>
        <v>8619.1239510407941</v>
      </c>
      <c r="J2648" s="70">
        <f>IF(D2648&lt;Overview!$F$16,1,'='!G2648/Overview!$F$26)</f>
        <v>162.47447032992218</v>
      </c>
      <c r="K2648" s="71">
        <f>IF(D2648&lt;Overview!$F$17,'='!G2648/Overview!$F$26,Overview!$F$33)</f>
        <v>9.1428571428571423</v>
      </c>
      <c r="L2648" s="72">
        <f t="shared" si="251"/>
        <v>9.1428571428571423</v>
      </c>
      <c r="M2648" s="81">
        <f>MIN(1,Overview!$F$44*F2648*(G2648-Overview!$F$25)^2+0.2)</f>
        <v>1</v>
      </c>
      <c r="N2648" s="48">
        <f>L2648*F2648*Overview!$F$8</f>
        <v>0.12482270400293095</v>
      </c>
      <c r="O2648" s="48">
        <f>F2648*Overview!$F$6</f>
        <v>2.3686817229354781E-3</v>
      </c>
      <c r="P2648" s="122">
        <f>N2648*(H2648/G2648-(1+Overview!$F$35/'='!G2648)/(Overview!$F$37*Overview!$F$33))/('='!H2648+Overview!$F$36)</f>
        <v>4.4242921148801998E-5</v>
      </c>
      <c r="Q2648" s="128">
        <f>(N2648/G2648-P2648)*H2648*Overview!$F$29*'='!G2648^3</f>
        <v>935.10191184156724</v>
      </c>
      <c r="R2648" s="57">
        <f t="shared" si="246"/>
        <v>0</v>
      </c>
      <c r="S2648" s="58">
        <f t="shared" si="247"/>
        <v>5.5350257882150899E-5</v>
      </c>
      <c r="T2648" s="58">
        <f>IF(D2648&lt;Overview!$F$18,(1-Overview!$F$9)*'='!Q2648-'='!D2648*'='!O2648,0)</f>
        <v>0</v>
      </c>
      <c r="U2648" s="54">
        <f>IF(D2648&gt;=Overview!$F$18,(1-Overview!$F$9)*'='!Q2648-Overview!$F$18*'='!O2648,0)</f>
        <v>79.251189355769711</v>
      </c>
      <c r="V2648" s="2"/>
      <c r="W2648" s="112">
        <f>G2648/Overview!$F$19</f>
        <v>5.5413557723626194</v>
      </c>
      <c r="X2648" s="60">
        <f>G2648^3*(1+H2648*Overview!$F$38)</f>
        <v>66.4613737250518</v>
      </c>
      <c r="Y2648" s="61">
        <f>G2648^3*Overview!$F$42*(1+Overview!$F$38*H2648)+I2648*Overview!$F$39/Overview!$F$40</f>
        <v>6.3560637487635256</v>
      </c>
    </row>
    <row r="2649" spans="1:25">
      <c r="A2649" s="34">
        <v>2646</v>
      </c>
      <c r="B2649">
        <v>1</v>
      </c>
      <c r="C2649">
        <v>24</v>
      </c>
      <c r="D2649" s="149">
        <f t="shared" si="248"/>
        <v>178.09744310451387</v>
      </c>
      <c r="E2649" s="125">
        <f>B2649/(B2649+Overview!$F$22)</f>
        <v>0.58823529411764708</v>
      </c>
      <c r="F2649" s="118">
        <f>EXP(Overview!$F$21/Overview!$F$5-Overview!$F$21/('='!C2649+273.15))</f>
        <v>1.2060497570954571</v>
      </c>
      <c r="G2649" s="77">
        <f t="shared" si="249"/>
        <v>3.7532156148790841</v>
      </c>
      <c r="H2649" s="115">
        <f t="shared" si="250"/>
        <v>0.58823529411764708</v>
      </c>
      <c r="I2649" s="80">
        <f>IF((A2649-Overview!$F$43)/365=ROUND((A2649-Overview!$F$43)/365,0),I2648*0.05,I2648+U2648)</f>
        <v>8698.3751403965634</v>
      </c>
      <c r="J2649" s="70">
        <f>IF(D2649&lt;Overview!$F$16,1,'='!G2649/Overview!$F$26)</f>
        <v>162.47686644498199</v>
      </c>
      <c r="K2649" s="71">
        <f>IF(D2649&lt;Overview!$F$17,'='!G2649/Overview!$F$26,Overview!$F$33)</f>
        <v>9.1428571428571423</v>
      </c>
      <c r="L2649" s="72">
        <f t="shared" si="251"/>
        <v>9.1428571428571423</v>
      </c>
      <c r="M2649" s="81">
        <f>MIN(1,Overview!$F$44*F2649*(G2649-Overview!$F$25)^2+0.2)</f>
        <v>1</v>
      </c>
      <c r="N2649" s="48">
        <f>L2649*F2649*Overview!$F$8</f>
        <v>0.12482270400293095</v>
      </c>
      <c r="O2649" s="48">
        <f>F2649*Overview!$F$6</f>
        <v>2.3686817229354781E-3</v>
      </c>
      <c r="P2649" s="122">
        <f>N2649*(H2649/G2649-(1+Overview!$F$35/'='!G2649)/(Overview!$F$37*Overview!$F$33))/('='!H2649+Overview!$F$36)</f>
        <v>4.4158672674863856E-5</v>
      </c>
      <c r="Q2649" s="128">
        <f>(N2649/G2649-P2649)*H2649*Overview!$F$29*'='!G2649^3</f>
        <v>935.13184680706206</v>
      </c>
      <c r="R2649" s="57">
        <f t="shared" si="246"/>
        <v>0</v>
      </c>
      <c r="S2649" s="58">
        <f t="shared" si="247"/>
        <v>5.5245673271877781E-5</v>
      </c>
      <c r="T2649" s="58">
        <f>IF(D2649&lt;Overview!$F$18,(1-Overview!$F$9)*'='!Q2649-'='!D2649*'='!O2649,0)</f>
        <v>0</v>
      </c>
      <c r="U2649" s="54">
        <f>IF(D2649&gt;=Overview!$F$18,(1-Overview!$F$9)*'='!Q2649-Overview!$F$18*'='!O2649,0)</f>
        <v>79.253739814829871</v>
      </c>
      <c r="V2649" s="2"/>
      <c r="W2649" s="112">
        <f>G2649/Overview!$F$19</f>
        <v>5.5414374942847839</v>
      </c>
      <c r="X2649" s="60">
        <f>G2649^3*(1+H2649*Overview!$F$38)</f>
        <v>66.464314213733786</v>
      </c>
      <c r="Y2649" s="61">
        <f>G2649^3*Overview!$F$42*(1+Overview!$F$38*H2649)+I2649*Overview!$F$39/Overview!$F$40</f>
        <v>6.3597722171550899</v>
      </c>
    </row>
    <row r="2650" spans="1:25">
      <c r="A2650" s="34">
        <v>2647</v>
      </c>
      <c r="B2650">
        <v>1</v>
      </c>
      <c r="C2650">
        <v>24</v>
      </c>
      <c r="D2650" s="149">
        <f t="shared" si="248"/>
        <v>178.09744310451387</v>
      </c>
      <c r="E2650" s="125">
        <f>B2650/(B2650+Overview!$F$22)</f>
        <v>0.58823529411764708</v>
      </c>
      <c r="F2650" s="118">
        <f>EXP(Overview!$F$21/Overview!$F$5-Overview!$F$21/('='!C2650+273.15))</f>
        <v>1.2060497570954571</v>
      </c>
      <c r="G2650" s="77">
        <f t="shared" si="249"/>
        <v>3.7532708605523561</v>
      </c>
      <c r="H2650" s="115">
        <f t="shared" si="250"/>
        <v>0.58823529411764708</v>
      </c>
      <c r="I2650" s="80">
        <f>IF((A2650-Overview!$F$43)/365=ROUND((A2650-Overview!$F$43)/365,0),I2649*0.05,I2649+U2649)</f>
        <v>8777.6288802113941</v>
      </c>
      <c r="J2650" s="70">
        <f>IF(D2650&lt;Overview!$F$16,1,'='!G2650/Overview!$F$26)</f>
        <v>162.47925803256953</v>
      </c>
      <c r="K2650" s="71">
        <f>IF(D2650&lt;Overview!$F$17,'='!G2650/Overview!$F$26,Overview!$F$33)</f>
        <v>9.1428571428571423</v>
      </c>
      <c r="L2650" s="72">
        <f t="shared" si="251"/>
        <v>9.1428571428571423</v>
      </c>
      <c r="M2650" s="81">
        <f>MIN(1,Overview!$F$44*F2650*(G2650-Overview!$F$25)^2+0.2)</f>
        <v>1</v>
      </c>
      <c r="N2650" s="48">
        <f>L2650*F2650*Overview!$F$8</f>
        <v>0.12482270400293095</v>
      </c>
      <c r="O2650" s="48">
        <f>F2650*Overview!$F$6</f>
        <v>2.3686817229354781E-3</v>
      </c>
      <c r="P2650" s="122">
        <f>N2650*(H2650/G2650-(1+Overview!$F$35/'='!G2650)/(Overview!$F$37*Overview!$F$33))/('='!H2650+Overview!$F$36)</f>
        <v>4.4074585866690792E-5</v>
      </c>
      <c r="Q2650" s="128">
        <f>(N2650/G2650-P2650)*H2650*Overview!$F$29*'='!G2650^3</f>
        <v>935.16172575433256</v>
      </c>
      <c r="R2650" s="57">
        <f t="shared" si="246"/>
        <v>0</v>
      </c>
      <c r="S2650" s="58">
        <f t="shared" si="247"/>
        <v>5.5141286274787756E-5</v>
      </c>
      <c r="T2650" s="58">
        <f>IF(D2650&lt;Overview!$F$18,(1-Overview!$F$9)*'='!Q2650-'='!D2650*'='!O2650,0)</f>
        <v>0</v>
      </c>
      <c r="U2650" s="54">
        <f>IF(D2650&gt;=Overview!$F$18,(1-Overview!$F$9)*'='!Q2650-Overview!$F$18*'='!O2650,0)</f>
        <v>79.256285501137313</v>
      </c>
      <c r="V2650" s="2"/>
      <c r="W2650" s="112">
        <f>G2650/Overview!$F$19</f>
        <v>5.5415190617929371</v>
      </c>
      <c r="X2650" s="60">
        <f>G2650^3*(1+H2650*Overview!$F$38)</f>
        <v>66.467249232831492</v>
      </c>
      <c r="Y2650" s="61">
        <f>G2650^3*Overview!$F$42*(1+Overview!$F$38*H2650)+I2650*Overview!$F$39/Overview!$F$40</f>
        <v>6.3634803041131098</v>
      </c>
    </row>
    <row r="2651" spans="1:25">
      <c r="A2651" s="34">
        <v>2648</v>
      </c>
      <c r="B2651">
        <v>1</v>
      </c>
      <c r="C2651">
        <v>24</v>
      </c>
      <c r="D2651" s="149">
        <f t="shared" si="248"/>
        <v>178.09744310451387</v>
      </c>
      <c r="E2651" s="125">
        <f>B2651/(B2651+Overview!$F$22)</f>
        <v>0.58823529411764708</v>
      </c>
      <c r="F2651" s="118">
        <f>EXP(Overview!$F$21/Overview!$F$5-Overview!$F$21/('='!C2651+273.15))</f>
        <v>1.2060497570954571</v>
      </c>
      <c r="G2651" s="77">
        <f t="shared" si="249"/>
        <v>3.753326001838631</v>
      </c>
      <c r="H2651" s="115">
        <f t="shared" si="250"/>
        <v>0.58823529411764708</v>
      </c>
      <c r="I2651" s="80">
        <f>IF((A2651-Overview!$F$43)/365=ROUND((A2651-Overview!$F$43)/365,0),I2650*0.05,I2650+U2650)</f>
        <v>8856.8851657125306</v>
      </c>
      <c r="J2651" s="70">
        <f>IF(D2651&lt;Overview!$F$16,1,'='!G2651/Overview!$F$26)</f>
        <v>162.48164510123945</v>
      </c>
      <c r="K2651" s="71">
        <f>IF(D2651&lt;Overview!$F$17,'='!G2651/Overview!$F$26,Overview!$F$33)</f>
        <v>9.1428571428571423</v>
      </c>
      <c r="L2651" s="72">
        <f t="shared" si="251"/>
        <v>9.1428571428571423</v>
      </c>
      <c r="M2651" s="81">
        <f>MIN(1,Overview!$F$44*F2651*(G2651-Overview!$F$25)^2+0.2)</f>
        <v>1</v>
      </c>
      <c r="N2651" s="48">
        <f>L2651*F2651*Overview!$F$8</f>
        <v>0.12482270400293095</v>
      </c>
      <c r="O2651" s="48">
        <f>F2651*Overview!$F$6</f>
        <v>2.3686817229354781E-3</v>
      </c>
      <c r="P2651" s="122">
        <f>N2651*(H2651/G2651-(1+Overview!$F$35/'='!G2651)/(Overview!$F$37*Overview!$F$33))/('='!H2651+Overview!$F$36)</f>
        <v>4.3990660409352595E-5</v>
      </c>
      <c r="Q2651" s="128">
        <f>(N2651/G2651-P2651)*H2651*Overview!$F$29*'='!G2651^3</f>
        <v>935.19154878717427</v>
      </c>
      <c r="R2651" s="57">
        <f t="shared" si="246"/>
        <v>0</v>
      </c>
      <c r="S2651" s="58">
        <f t="shared" si="247"/>
        <v>5.5037096517492107E-5</v>
      </c>
      <c r="T2651" s="58">
        <f>IF(D2651&lt;Overview!$F$18,(1-Overview!$F$9)*'='!Q2651-'='!D2651*'='!O2651,0)</f>
        <v>0</v>
      </c>
      <c r="U2651" s="54">
        <f>IF(D2651&gt;=Overview!$F$18,(1-Overview!$F$9)*'='!Q2651-Overview!$F$18*'='!O2651,0)</f>
        <v>79.258826423535425</v>
      </c>
      <c r="V2651" s="2"/>
      <c r="W2651" s="112">
        <f>G2651/Overview!$F$19</f>
        <v>5.5416004751788437</v>
      </c>
      <c r="X2651" s="60">
        <f>G2651^3*(1+H2651*Overview!$F$38)</f>
        <v>66.470178792354403</v>
      </c>
      <c r="Y2651" s="61">
        <f>G2651^3*Overview!$F$42*(1+Overview!$F$38*H2651)+I2651*Overview!$F$39/Overview!$F$40</f>
        <v>6.3671880103310405</v>
      </c>
    </row>
    <row r="2652" spans="1:25">
      <c r="A2652" s="34">
        <v>2649</v>
      </c>
      <c r="B2652">
        <v>1</v>
      </c>
      <c r="C2652">
        <v>24</v>
      </c>
      <c r="D2652" s="149">
        <f t="shared" si="248"/>
        <v>178.09744310451387</v>
      </c>
      <c r="E2652" s="125">
        <f>B2652/(B2652+Overview!$F$22)</f>
        <v>0.58823529411764708</v>
      </c>
      <c r="F2652" s="118">
        <f>EXP(Overview!$F$21/Overview!$F$5-Overview!$F$21/('='!C2652+273.15))</f>
        <v>1.2060497570954571</v>
      </c>
      <c r="G2652" s="77">
        <f t="shared" si="249"/>
        <v>3.7533810389351485</v>
      </c>
      <c r="H2652" s="115">
        <f t="shared" si="250"/>
        <v>0.58823529411764708</v>
      </c>
      <c r="I2652" s="80">
        <f>IF((A2652-Overview!$F$43)/365=ROUND((A2652-Overview!$F$43)/365,0),I2651*0.05,I2651+U2651)</f>
        <v>8936.1439921360652</v>
      </c>
      <c r="J2652" s="70">
        <f>IF(D2652&lt;Overview!$F$16,1,'='!G2652/Overview!$F$26)</f>
        <v>162.48402765953026</v>
      </c>
      <c r="K2652" s="71">
        <f>IF(D2652&lt;Overview!$F$17,'='!G2652/Overview!$F$26,Overview!$F$33)</f>
        <v>9.1428571428571423</v>
      </c>
      <c r="L2652" s="72">
        <f t="shared" si="251"/>
        <v>9.1428571428571423</v>
      </c>
      <c r="M2652" s="81">
        <f>MIN(1,Overview!$F$44*F2652*(G2652-Overview!$F$25)^2+0.2)</f>
        <v>1</v>
      </c>
      <c r="N2652" s="48">
        <f>L2652*F2652*Overview!$F$8</f>
        <v>0.12482270400293095</v>
      </c>
      <c r="O2652" s="48">
        <f>F2652*Overview!$F$6</f>
        <v>2.3686817229354781E-3</v>
      </c>
      <c r="P2652" s="122">
        <f>N2652*(H2652/G2652-(1+Overview!$F$35/'='!G2652)/(Overview!$F$37*Overview!$F$33))/('='!H2652+Overview!$F$36)</f>
        <v>4.3906895988547309E-5</v>
      </c>
      <c r="Q2652" s="128">
        <f>(N2652/G2652-P2652)*H2652*Overview!$F$29*'='!G2652^3</f>
        <v>935.22131600919454</v>
      </c>
      <c r="R2652" s="57">
        <f t="shared" si="246"/>
        <v>0</v>
      </c>
      <c r="S2652" s="58">
        <f t="shared" si="247"/>
        <v>5.4933103627303737E-5</v>
      </c>
      <c r="T2652" s="58">
        <f>IF(D2652&lt;Overview!$F$18,(1-Overview!$F$9)*'='!Q2652-'='!D2652*'='!O2652,0)</f>
        <v>0</v>
      </c>
      <c r="U2652" s="54">
        <f>IF(D2652&gt;=Overview!$F$18,(1-Overview!$F$9)*'='!Q2652-Overview!$F$18*'='!O2652,0)</f>
        <v>79.261362590851547</v>
      </c>
      <c r="V2652" s="2"/>
      <c r="W2652" s="112">
        <f>G2652/Overview!$F$19</f>
        <v>5.5416817347337197</v>
      </c>
      <c r="X2652" s="60">
        <f>G2652^3*(1+H2652*Overview!$F$38)</f>
        <v>66.473102902294443</v>
      </c>
      <c r="Y2652" s="61">
        <f>G2652^3*Overview!$F$42*(1+Overview!$F$38*H2652)+I2652*Overview!$F$39/Overview!$F$40</f>
        <v>6.3708953365011389</v>
      </c>
    </row>
    <row r="2653" spans="1:25">
      <c r="A2653" s="34">
        <v>2650</v>
      </c>
      <c r="B2653">
        <v>1</v>
      </c>
      <c r="C2653">
        <v>24</v>
      </c>
      <c r="D2653" s="149">
        <f t="shared" si="248"/>
        <v>178.09744310451387</v>
      </c>
      <c r="E2653" s="125">
        <f>B2653/(B2653+Overview!$F$22)</f>
        <v>0.58823529411764708</v>
      </c>
      <c r="F2653" s="118">
        <f>EXP(Overview!$F$21/Overview!$F$5-Overview!$F$21/('='!C2653+273.15))</f>
        <v>1.2060497570954571</v>
      </c>
      <c r="G2653" s="77">
        <f t="shared" si="249"/>
        <v>3.7534359720387758</v>
      </c>
      <c r="H2653" s="115">
        <f t="shared" si="250"/>
        <v>0.58823529411764708</v>
      </c>
      <c r="I2653" s="80">
        <f>IF((A2653-Overview!$F$43)/365=ROUND((A2653-Overview!$F$43)/365,0),I2652*0.05,I2652+U2652)</f>
        <v>9015.4053547269159</v>
      </c>
      <c r="J2653" s="70">
        <f>IF(D2653&lt;Overview!$F$16,1,'='!G2653/Overview!$F$26)</f>
        <v>162.48640571596434</v>
      </c>
      <c r="K2653" s="71">
        <f>IF(D2653&lt;Overview!$F$17,'='!G2653/Overview!$F$26,Overview!$F$33)</f>
        <v>9.1428571428571423</v>
      </c>
      <c r="L2653" s="72">
        <f t="shared" si="251"/>
        <v>9.1428571428571423</v>
      </c>
      <c r="M2653" s="81">
        <f>MIN(1,Overview!$F$44*F2653*(G2653-Overview!$F$25)^2+0.2)</f>
        <v>1</v>
      </c>
      <c r="N2653" s="48">
        <f>L2653*F2653*Overview!$F$8</f>
        <v>0.12482270400293095</v>
      </c>
      <c r="O2653" s="48">
        <f>F2653*Overview!$F$6</f>
        <v>2.3686817229354781E-3</v>
      </c>
      <c r="P2653" s="122">
        <f>N2653*(H2653/G2653-(1+Overview!$F$35/'='!G2653)/(Overview!$F$37*Overview!$F$33))/('='!H2653+Overview!$F$36)</f>
        <v>4.3823292290604254E-5</v>
      </c>
      <c r="Q2653" s="128">
        <f>(N2653/G2653-P2653)*H2653*Overview!$F$29*'='!G2653^3</f>
        <v>935.25102752381213</v>
      </c>
      <c r="R2653" s="57">
        <f t="shared" si="246"/>
        <v>0</v>
      </c>
      <c r="S2653" s="58">
        <f t="shared" si="247"/>
        <v>5.4829307232241187E-5</v>
      </c>
      <c r="T2653" s="58">
        <f>IF(D2653&lt;Overview!$F$18,(1-Overview!$F$9)*'='!Q2653-'='!D2653*'='!O2653,0)</f>
        <v>0</v>
      </c>
      <c r="U2653" s="54">
        <f>IF(D2653&gt;=Overview!$F$18,(1-Overview!$F$9)*'='!Q2653-Overview!$F$18*'='!O2653,0)</f>
        <v>79.26389401189698</v>
      </c>
      <c r="V2653" s="2"/>
      <c r="W2653" s="112">
        <f>G2653/Overview!$F$19</f>
        <v>5.5417628407482296</v>
      </c>
      <c r="X2653" s="60">
        <f>G2653^3*(1+H2653*Overview!$F$38)</f>
        <v>66.476021572625768</v>
      </c>
      <c r="Y2653" s="61">
        <f>G2653^3*Overview!$F$42*(1+Overview!$F$38*H2653)+I2653*Overview!$F$39/Overview!$F$40</f>
        <v>6.3746022833144522</v>
      </c>
    </row>
    <row r="2654" spans="1:25">
      <c r="A2654" s="34">
        <v>2651</v>
      </c>
      <c r="B2654">
        <v>1</v>
      </c>
      <c r="C2654">
        <v>24</v>
      </c>
      <c r="D2654" s="149">
        <f t="shared" si="248"/>
        <v>178.09744310451387</v>
      </c>
      <c r="E2654" s="125">
        <f>B2654/(B2654+Overview!$F$22)</f>
        <v>0.58823529411764708</v>
      </c>
      <c r="F2654" s="118">
        <f>EXP(Overview!$F$21/Overview!$F$5-Overview!$F$21/('='!C2654+273.15))</f>
        <v>1.2060497570954571</v>
      </c>
      <c r="G2654" s="77">
        <f t="shared" si="249"/>
        <v>3.753490801346008</v>
      </c>
      <c r="H2654" s="115">
        <f t="shared" si="250"/>
        <v>0.58823529411764708</v>
      </c>
      <c r="I2654" s="80">
        <f>IF((A2654-Overview!$F$43)/365=ROUND((A2654-Overview!$F$43)/365,0),I2653*0.05,I2653+U2653)</f>
        <v>9094.6692487388136</v>
      </c>
      <c r="J2654" s="70">
        <f>IF(D2654&lt;Overview!$F$16,1,'='!G2654/Overview!$F$26)</f>
        <v>162.48877927904798</v>
      </c>
      <c r="K2654" s="71">
        <f>IF(D2654&lt;Overview!$F$17,'='!G2654/Overview!$F$26,Overview!$F$33)</f>
        <v>9.1428571428571423</v>
      </c>
      <c r="L2654" s="72">
        <f t="shared" si="251"/>
        <v>9.1428571428571423</v>
      </c>
      <c r="M2654" s="81">
        <f>MIN(1,Overview!$F$44*F2654*(G2654-Overview!$F$25)^2+0.2)</f>
        <v>1</v>
      </c>
      <c r="N2654" s="48">
        <f>L2654*F2654*Overview!$F$8</f>
        <v>0.12482270400293095</v>
      </c>
      <c r="O2654" s="48">
        <f>F2654*Overview!$F$6</f>
        <v>2.3686817229354781E-3</v>
      </c>
      <c r="P2654" s="122">
        <f>N2654*(H2654/G2654-(1+Overview!$F$35/'='!G2654)/(Overview!$F$37*Overview!$F$33))/('='!H2654+Overview!$F$36)</f>
        <v>4.3739849002481012E-5</v>
      </c>
      <c r="Q2654" s="128">
        <f>(N2654/G2654-P2654)*H2654*Overview!$F$29*'='!G2654^3</f>
        <v>935.28068343425946</v>
      </c>
      <c r="R2654" s="57">
        <f t="shared" si="246"/>
        <v>0</v>
      </c>
      <c r="S2654" s="58">
        <f t="shared" si="247"/>
        <v>5.4725706961025279E-5</v>
      </c>
      <c r="T2654" s="58">
        <f>IF(D2654&lt;Overview!$F$18,(1-Overview!$F$9)*'='!Q2654-'='!D2654*'='!O2654,0)</f>
        <v>0</v>
      </c>
      <c r="U2654" s="54">
        <f>IF(D2654&gt;=Overview!$F$18,(1-Overview!$F$9)*'='!Q2654-Overview!$F$18*'='!O2654,0)</f>
        <v>79.26642069546709</v>
      </c>
      <c r="V2654" s="2"/>
      <c r="W2654" s="112">
        <f>G2654/Overview!$F$19</f>
        <v>5.5418437935124878</v>
      </c>
      <c r="X2654" s="60">
        <f>G2654^3*(1+H2654*Overview!$F$38)</f>
        <v>66.478934813304988</v>
      </c>
      <c r="Y2654" s="61">
        <f>G2654^3*Overview!$F$42*(1+Overview!$F$38*H2654)+I2654*Overview!$F$39/Overview!$F$40</f>
        <v>6.378308851460825</v>
      </c>
    </row>
    <row r="2655" spans="1:25">
      <c r="A2655" s="34">
        <v>2652</v>
      </c>
      <c r="B2655">
        <v>1</v>
      </c>
      <c r="C2655">
        <v>24</v>
      </c>
      <c r="D2655" s="149">
        <f t="shared" si="248"/>
        <v>178.09744310451387</v>
      </c>
      <c r="E2655" s="125">
        <f>B2655/(B2655+Overview!$F$22)</f>
        <v>0.58823529411764708</v>
      </c>
      <c r="F2655" s="118">
        <f>EXP(Overview!$F$21/Overview!$F$5-Overview!$F$21/('='!C2655+273.15))</f>
        <v>1.2060497570954571</v>
      </c>
      <c r="G2655" s="77">
        <f t="shared" si="249"/>
        <v>3.7535455270529692</v>
      </c>
      <c r="H2655" s="115">
        <f t="shared" si="250"/>
        <v>0.58823529411764708</v>
      </c>
      <c r="I2655" s="80">
        <f>IF((A2655-Overview!$F$43)/365=ROUND((A2655-Overview!$F$43)/365,0),I2654*0.05,I2654+U2654)</f>
        <v>9173.9356694342805</v>
      </c>
      <c r="J2655" s="70">
        <f>IF(D2655&lt;Overview!$F$16,1,'='!G2655/Overview!$F$26)</f>
        <v>162.49114835727141</v>
      </c>
      <c r="K2655" s="71">
        <f>IF(D2655&lt;Overview!$F$17,'='!G2655/Overview!$F$26,Overview!$F$33)</f>
        <v>9.1428571428571423</v>
      </c>
      <c r="L2655" s="72">
        <f t="shared" si="251"/>
        <v>9.1428571428571423</v>
      </c>
      <c r="M2655" s="81">
        <f>MIN(1,Overview!$F$44*F2655*(G2655-Overview!$F$25)^2+0.2)</f>
        <v>1</v>
      </c>
      <c r="N2655" s="48">
        <f>L2655*F2655*Overview!$F$8</f>
        <v>0.12482270400293095</v>
      </c>
      <c r="O2655" s="48">
        <f>F2655*Overview!$F$6</f>
        <v>2.3686817229354781E-3</v>
      </c>
      <c r="P2655" s="122">
        <f>N2655*(H2655/G2655-(1+Overview!$F$35/'='!G2655)/(Overview!$F$37*Overview!$F$33))/('='!H2655+Overview!$F$36)</f>
        <v>4.3656565811763426E-5</v>
      </c>
      <c r="Q2655" s="128">
        <f>(N2655/G2655-P2655)*H2655*Overview!$F$29*'='!G2655^3</f>
        <v>935.31028384358012</v>
      </c>
      <c r="R2655" s="57">
        <f t="shared" si="246"/>
        <v>0</v>
      </c>
      <c r="S2655" s="58">
        <f t="shared" si="247"/>
        <v>5.4622302443079397E-5</v>
      </c>
      <c r="T2655" s="58">
        <f>IF(D2655&lt;Overview!$F$18,(1-Overview!$F$9)*'='!Q2655-'='!D2655*'='!O2655,0)</f>
        <v>0</v>
      </c>
      <c r="U2655" s="54">
        <f>IF(D2655&gt;=Overview!$F$18,(1-Overview!$F$9)*'='!Q2655-Overview!$F$18*'='!O2655,0)</f>
        <v>79.268942650341202</v>
      </c>
      <c r="V2655" s="2"/>
      <c r="W2655" s="112">
        <f>G2655/Overview!$F$19</f>
        <v>5.5419245933160628</v>
      </c>
      <c r="X2655" s="60">
        <f>G2655^3*(1+H2655*Overview!$F$38)</f>
        <v>66.481842634271032</v>
      </c>
      <c r="Y2655" s="61">
        <f>G2655^3*Overview!$F$42*(1+Overview!$F$38*H2655)+I2655*Overview!$F$39/Overview!$F$40</f>
        <v>6.3820150416289003</v>
      </c>
    </row>
    <row r="2656" spans="1:25">
      <c r="A2656" s="34">
        <v>2653</v>
      </c>
      <c r="B2656">
        <v>1</v>
      </c>
      <c r="C2656">
        <v>24</v>
      </c>
      <c r="D2656" s="149">
        <f t="shared" si="248"/>
        <v>178.09744310451387</v>
      </c>
      <c r="E2656" s="125">
        <f>B2656/(B2656+Overview!$F$22)</f>
        <v>0.58823529411764708</v>
      </c>
      <c r="F2656" s="118">
        <f>EXP(Overview!$F$21/Overview!$F$5-Overview!$F$21/('='!C2656+273.15))</f>
        <v>1.2060497570954571</v>
      </c>
      <c r="G2656" s="77">
        <f t="shared" si="249"/>
        <v>3.7536001493554121</v>
      </c>
      <c r="H2656" s="115">
        <f t="shared" si="250"/>
        <v>0.58823529411764708</v>
      </c>
      <c r="I2656" s="80">
        <f>IF((A2656-Overview!$F$43)/365=ROUND((A2656-Overview!$F$43)/365,0),I2655*0.05,I2655+U2655)</f>
        <v>9253.2046120846226</v>
      </c>
      <c r="J2656" s="70">
        <f>IF(D2656&lt;Overview!$F$16,1,'='!G2656/Overview!$F$26)</f>
        <v>162.49351295910876</v>
      </c>
      <c r="K2656" s="71">
        <f>IF(D2656&lt;Overview!$F$17,'='!G2656/Overview!$F$26,Overview!$F$33)</f>
        <v>9.1428571428571423</v>
      </c>
      <c r="L2656" s="72">
        <f t="shared" si="251"/>
        <v>9.1428571428571423</v>
      </c>
      <c r="M2656" s="81">
        <f>MIN(1,Overview!$F$44*F2656*(G2656-Overview!$F$25)^2+0.2)</f>
        <v>1</v>
      </c>
      <c r="N2656" s="48">
        <f>L2656*F2656*Overview!$F$8</f>
        <v>0.12482270400293095</v>
      </c>
      <c r="O2656" s="48">
        <f>F2656*Overview!$F$6</f>
        <v>2.3686817229354781E-3</v>
      </c>
      <c r="P2656" s="122">
        <f>N2656*(H2656/G2656-(1+Overview!$F$35/'='!G2656)/(Overview!$F$37*Overview!$F$33))/('='!H2656+Overview!$F$36)</f>
        <v>4.357344240666455E-5</v>
      </c>
      <c r="Q2656" s="128">
        <f>(N2656/G2656-P2656)*H2656*Overview!$F$29*'='!G2656^3</f>
        <v>935.33982885463092</v>
      </c>
      <c r="R2656" s="57">
        <f t="shared" si="246"/>
        <v>0</v>
      </c>
      <c r="S2656" s="58">
        <f t="shared" si="247"/>
        <v>5.4519093308528497E-5</v>
      </c>
      <c r="T2656" s="58">
        <f>IF(D2656&lt;Overview!$F$18,(1-Overview!$F$9)*'='!Q2656-'='!D2656*'='!O2656,0)</f>
        <v>0</v>
      </c>
      <c r="U2656" s="54">
        <f>IF(D2656&gt;=Overview!$F$18,(1-Overview!$F$9)*'='!Q2656-Overview!$F$18*'='!O2656,0)</f>
        <v>79.271459885282738</v>
      </c>
      <c r="V2656" s="2"/>
      <c r="W2656" s="112">
        <f>G2656/Overview!$F$19</f>
        <v>5.5420052404479732</v>
      </c>
      <c r="X2656" s="60">
        <f>G2656^3*(1+H2656*Overview!$F$38)</f>
        <v>66.484745045445308</v>
      </c>
      <c r="Y2656" s="61">
        <f>G2656^3*Overview!$F$42*(1+Overview!$F$38*H2656)+I2656*Overview!$F$39/Overview!$F$40</f>
        <v>6.3857208545061184</v>
      </c>
    </row>
    <row r="2657" spans="1:25">
      <c r="A2657" s="34">
        <v>2654</v>
      </c>
      <c r="B2657">
        <v>1</v>
      </c>
      <c r="C2657">
        <v>24</v>
      </c>
      <c r="D2657" s="149">
        <f t="shared" si="248"/>
        <v>178.09744310451387</v>
      </c>
      <c r="E2657" s="125">
        <f>B2657/(B2657+Overview!$F$22)</f>
        <v>0.58823529411764708</v>
      </c>
      <c r="F2657" s="118">
        <f>EXP(Overview!$F$21/Overview!$F$5-Overview!$F$21/('='!C2657+273.15))</f>
        <v>1.2060497570954571</v>
      </c>
      <c r="G2657" s="77">
        <f t="shared" si="249"/>
        <v>3.7536546684487204</v>
      </c>
      <c r="H2657" s="115">
        <f t="shared" si="250"/>
        <v>0.58823529411764708</v>
      </c>
      <c r="I2657" s="80">
        <f>IF((A2657-Overview!$F$43)/365=ROUND((A2657-Overview!$F$43)/365,0),I2656*0.05,I2656+U2656)</f>
        <v>9332.4760719699061</v>
      </c>
      <c r="J2657" s="70">
        <f>IF(D2657&lt;Overview!$F$16,1,'='!G2657/Overview!$F$26)</f>
        <v>162.49587309301822</v>
      </c>
      <c r="K2657" s="71">
        <f>IF(D2657&lt;Overview!$F$17,'='!G2657/Overview!$F$26,Overview!$F$33)</f>
        <v>9.1428571428571423</v>
      </c>
      <c r="L2657" s="72">
        <f t="shared" si="251"/>
        <v>9.1428571428571423</v>
      </c>
      <c r="M2657" s="81">
        <f>MIN(1,Overview!$F$44*F2657*(G2657-Overview!$F$25)^2+0.2)</f>
        <v>1</v>
      </c>
      <c r="N2657" s="48">
        <f>L2657*F2657*Overview!$F$8</f>
        <v>0.12482270400293095</v>
      </c>
      <c r="O2657" s="48">
        <f>F2657*Overview!$F$6</f>
        <v>2.3686817229354781E-3</v>
      </c>
      <c r="P2657" s="122">
        <f>N2657*(H2657/G2657-(1+Overview!$F$35/'='!G2657)/(Overview!$F$37*Overview!$F$33))/('='!H2657+Overview!$F$36)</f>
        <v>4.3490478476018652E-5</v>
      </c>
      <c r="Q2657" s="128">
        <f>(N2657/G2657-P2657)*H2657*Overview!$F$29*'='!G2657^3</f>
        <v>935.36931857008244</v>
      </c>
      <c r="R2657" s="57">
        <f t="shared" si="246"/>
        <v>0</v>
      </c>
      <c r="S2657" s="58">
        <f t="shared" si="247"/>
        <v>5.4416079188192003E-5</v>
      </c>
      <c r="T2657" s="58">
        <f>IF(D2657&lt;Overview!$F$18,(1-Overview!$F$9)*'='!Q2657-'='!D2657*'='!O2657,0)</f>
        <v>0</v>
      </c>
      <c r="U2657" s="54">
        <f>IF(D2657&gt;=Overview!$F$18,(1-Overview!$F$9)*'='!Q2657-Overview!$F$18*'='!O2657,0)</f>
        <v>79.273972409039203</v>
      </c>
      <c r="V2657" s="2"/>
      <c r="W2657" s="112">
        <f>G2657/Overview!$F$19</f>
        <v>5.542085735196693</v>
      </c>
      <c r="X2657" s="60">
        <f>G2657^3*(1+H2657*Overview!$F$38)</f>
        <v>66.48764205673163</v>
      </c>
      <c r="Y2657" s="61">
        <f>G2657^3*Overview!$F$42*(1+Overview!$F$38*H2657)+I2657*Overview!$F$39/Overview!$F$40</f>
        <v>6.3894262907787205</v>
      </c>
    </row>
    <row r="2658" spans="1:25">
      <c r="A2658" s="34">
        <v>2655</v>
      </c>
      <c r="B2658">
        <v>1</v>
      </c>
      <c r="C2658">
        <v>24</v>
      </c>
      <c r="D2658" s="149">
        <f t="shared" si="248"/>
        <v>178.09744310451387</v>
      </c>
      <c r="E2658" s="125">
        <f>B2658/(B2658+Overview!$F$22)</f>
        <v>0.58823529411764708</v>
      </c>
      <c r="F2658" s="118">
        <f>EXP(Overview!$F$21/Overview!$F$5-Overview!$F$21/('='!C2658+273.15))</f>
        <v>1.2060497570954571</v>
      </c>
      <c r="G2658" s="77">
        <f t="shared" si="249"/>
        <v>3.7537090845279084</v>
      </c>
      <c r="H2658" s="115">
        <f t="shared" si="250"/>
        <v>0.58823529411764708</v>
      </c>
      <c r="I2658" s="80">
        <f>IF((A2658-Overview!$F$43)/365=ROUND((A2658-Overview!$F$43)/365,0),I2657*0.05,I2657+U2657)</f>
        <v>9411.7500443789449</v>
      </c>
      <c r="J2658" s="70">
        <f>IF(D2658&lt;Overview!$F$16,1,'='!G2658/Overview!$F$26)</f>
        <v>162.49822876744193</v>
      </c>
      <c r="K2658" s="71">
        <f>IF(D2658&lt;Overview!$F$17,'='!G2658/Overview!$F$26,Overview!$F$33)</f>
        <v>9.1428571428571423</v>
      </c>
      <c r="L2658" s="72">
        <f t="shared" si="251"/>
        <v>9.1428571428571423</v>
      </c>
      <c r="M2658" s="81">
        <f>MIN(1,Overview!$F$44*F2658*(G2658-Overview!$F$25)^2+0.2)</f>
        <v>1</v>
      </c>
      <c r="N2658" s="48">
        <f>L2658*F2658*Overview!$F$8</f>
        <v>0.12482270400293095</v>
      </c>
      <c r="O2658" s="48">
        <f>F2658*Overview!$F$6</f>
        <v>2.3686817229354781E-3</v>
      </c>
      <c r="P2658" s="122">
        <f>N2658*(H2658/G2658-(1+Overview!$F$35/'='!G2658)/(Overview!$F$37*Overview!$F$33))/('='!H2658+Overview!$F$36)</f>
        <v>4.3407673709287183E-5</v>
      </c>
      <c r="Q2658" s="128">
        <f>(N2658/G2658-P2658)*H2658*Overview!$F$29*'='!G2658^3</f>
        <v>935.39875309241847</v>
      </c>
      <c r="R2658" s="57">
        <f t="shared" si="246"/>
        <v>0</v>
      </c>
      <c r="S2658" s="58">
        <f t="shared" si="247"/>
        <v>5.4313259713591514E-5</v>
      </c>
      <c r="T2658" s="58">
        <f>IF(D2658&lt;Overview!$F$18,(1-Overview!$F$9)*'='!Q2658-'='!D2658*'='!O2658,0)</f>
        <v>0</v>
      </c>
      <c r="U2658" s="54">
        <f>IF(D2658&gt;=Overview!$F$18,(1-Overview!$F$9)*'='!Q2658-Overview!$F$18*'='!O2658,0)</f>
        <v>79.27648023034223</v>
      </c>
      <c r="V2658" s="2"/>
      <c r="W2658" s="112">
        <f>G2658/Overview!$F$19</f>
        <v>5.5421660778501529</v>
      </c>
      <c r="X2658" s="60">
        <f>G2658^3*(1+H2658*Overview!$F$38)</f>
        <v>66.490533678016334</v>
      </c>
      <c r="Y2658" s="61">
        <f>G2658^3*Overview!$F$42*(1+Overview!$F$38*H2658)+I2658*Overview!$F$39/Overview!$F$40</f>
        <v>6.3931313511317551</v>
      </c>
    </row>
    <row r="2659" spans="1:25">
      <c r="A2659" s="34">
        <v>2656</v>
      </c>
      <c r="B2659">
        <v>1</v>
      </c>
      <c r="C2659">
        <v>24</v>
      </c>
      <c r="D2659" s="149">
        <f t="shared" si="248"/>
        <v>178.09744310451387</v>
      </c>
      <c r="E2659" s="125">
        <f>B2659/(B2659+Overview!$F$22)</f>
        <v>0.58823529411764708</v>
      </c>
      <c r="F2659" s="118">
        <f>EXP(Overview!$F$21/Overview!$F$5-Overview!$F$21/('='!C2659+273.15))</f>
        <v>1.2060497570954571</v>
      </c>
      <c r="G2659" s="77">
        <f t="shared" si="249"/>
        <v>3.7537633977876221</v>
      </c>
      <c r="H2659" s="115">
        <f t="shared" si="250"/>
        <v>0.58823529411764708</v>
      </c>
      <c r="I2659" s="80">
        <f>IF((A2659-Overview!$F$43)/365=ROUND((A2659-Overview!$F$43)/365,0),I2658*0.05,I2658+U2658)</f>
        <v>9491.0265246092877</v>
      </c>
      <c r="J2659" s="70">
        <f>IF(D2659&lt;Overview!$F$16,1,'='!G2659/Overview!$F$26)</f>
        <v>162.50057999080616</v>
      </c>
      <c r="K2659" s="71">
        <f>IF(D2659&lt;Overview!$F$17,'='!G2659/Overview!$F$26,Overview!$F$33)</f>
        <v>9.1428571428571423</v>
      </c>
      <c r="L2659" s="72">
        <f t="shared" si="251"/>
        <v>9.1428571428571423</v>
      </c>
      <c r="M2659" s="81">
        <f>MIN(1,Overview!$F$44*F2659*(G2659-Overview!$F$25)^2+0.2)</f>
        <v>1</v>
      </c>
      <c r="N2659" s="48">
        <f>L2659*F2659*Overview!$F$8</f>
        <v>0.12482270400293095</v>
      </c>
      <c r="O2659" s="48">
        <f>F2659*Overview!$F$6</f>
        <v>2.3686817229354781E-3</v>
      </c>
      <c r="P2659" s="122">
        <f>N2659*(H2659/G2659-(1+Overview!$F$35/'='!G2659)/(Overview!$F$37*Overview!$F$33))/('='!H2659+Overview!$F$36)</f>
        <v>4.332502779654978E-5</v>
      </c>
      <c r="Q2659" s="128">
        <f>(N2659/G2659-P2659)*H2659*Overview!$F$29*'='!G2659^3</f>
        <v>935.42813252393671</v>
      </c>
      <c r="R2659" s="57">
        <f t="shared" si="246"/>
        <v>0</v>
      </c>
      <c r="S2659" s="58">
        <f t="shared" si="247"/>
        <v>5.4210634516939958E-5</v>
      </c>
      <c r="T2659" s="58">
        <f>IF(D2659&lt;Overview!$F$18,(1-Overview!$F$9)*'='!Q2659-'='!D2659*'='!O2659,0)</f>
        <v>0</v>
      </c>
      <c r="U2659" s="54">
        <f>IF(D2659&gt;=Overview!$F$18,(1-Overview!$F$9)*'='!Q2659-Overview!$F$18*'='!O2659,0)</f>
        <v>79.278983357907592</v>
      </c>
      <c r="V2659" s="2"/>
      <c r="W2659" s="112">
        <f>G2659/Overview!$F$19</f>
        <v>5.5422462686957363</v>
      </c>
      <c r="X2659" s="60">
        <f>G2659^3*(1+H2659*Overview!$F$38)</f>
        <v>66.493419919168261</v>
      </c>
      <c r="Y2659" s="61">
        <f>G2659^3*Overview!$F$42*(1+Overview!$F$38*H2659)+I2659*Overview!$F$39/Overview!$F$40</f>
        <v>6.3968360362490735</v>
      </c>
    </row>
    <row r="2660" spans="1:25">
      <c r="A2660" s="34">
        <v>2657</v>
      </c>
      <c r="B2660">
        <v>1</v>
      </c>
      <c r="C2660">
        <v>24</v>
      </c>
      <c r="D2660" s="149">
        <f t="shared" si="248"/>
        <v>178.09744310451387</v>
      </c>
      <c r="E2660" s="125">
        <f>B2660/(B2660+Overview!$F$22)</f>
        <v>0.58823529411764708</v>
      </c>
      <c r="F2660" s="118">
        <f>EXP(Overview!$F$21/Overview!$F$5-Overview!$F$21/('='!C2660+273.15))</f>
        <v>1.2060497570954571</v>
      </c>
      <c r="G2660" s="77">
        <f t="shared" si="249"/>
        <v>3.7538176084221391</v>
      </c>
      <c r="H2660" s="115">
        <f t="shared" si="250"/>
        <v>0.58823529411764708</v>
      </c>
      <c r="I2660" s="80">
        <f>IF((A2660-Overview!$F$43)/365=ROUND((A2660-Overview!$F$43)/365,0),I2659*0.05,I2659+U2659)</f>
        <v>9570.3055079671958</v>
      </c>
      <c r="J2660" s="70">
        <f>IF(D2660&lt;Overview!$F$16,1,'='!G2660/Overview!$F$26)</f>
        <v>162.50292677152117</v>
      </c>
      <c r="K2660" s="71">
        <f>IF(D2660&lt;Overview!$F$17,'='!G2660/Overview!$F$26,Overview!$F$33)</f>
        <v>9.1428571428571423</v>
      </c>
      <c r="L2660" s="72">
        <f t="shared" si="251"/>
        <v>9.1428571428571423</v>
      </c>
      <c r="M2660" s="81">
        <f>MIN(1,Overview!$F$44*F2660*(G2660-Overview!$F$25)^2+0.2)</f>
        <v>1</v>
      </c>
      <c r="N2660" s="48">
        <f>L2660*F2660*Overview!$F$8</f>
        <v>0.12482270400293095</v>
      </c>
      <c r="O2660" s="48">
        <f>F2660*Overview!$F$6</f>
        <v>2.3686817229354781E-3</v>
      </c>
      <c r="P2660" s="122">
        <f>N2660*(H2660/G2660-(1+Overview!$F$35/'='!G2660)/(Overview!$F$37*Overview!$F$33))/('='!H2660+Overview!$F$36)</f>
        <v>4.3242540428512288E-5</v>
      </c>
      <c r="Q2660" s="128">
        <f>(N2660/G2660-P2660)*H2660*Overview!$F$29*'='!G2660^3</f>
        <v>935.45745696674885</v>
      </c>
      <c r="R2660" s="57">
        <f t="shared" si="246"/>
        <v>0</v>
      </c>
      <c r="S2660" s="58">
        <f t="shared" si="247"/>
        <v>5.4108203231151882E-5</v>
      </c>
      <c r="T2660" s="58">
        <f>IF(D2660&lt;Overview!$F$18,(1-Overview!$F$9)*'='!Q2660-'='!D2660*'='!O2660,0)</f>
        <v>0</v>
      </c>
      <c r="U2660" s="54">
        <f>IF(D2660&gt;=Overview!$F$18,(1-Overview!$F$9)*'='!Q2660-Overview!$F$18*'='!O2660,0)</f>
        <v>79.281481800435188</v>
      </c>
      <c r="V2660" s="2"/>
      <c r="W2660" s="112">
        <f>G2660/Overview!$F$19</f>
        <v>5.5423263080202849</v>
      </c>
      <c r="X2660" s="60">
        <f>G2660^3*(1+H2660*Overview!$F$38)</f>
        <v>66.496300790038759</v>
      </c>
      <c r="Y2660" s="61">
        <f>G2660^3*Overview!$F$42*(1+Overview!$F$38*H2660)+I2660*Overview!$F$39/Overview!$F$40</f>
        <v>6.4005403468133348</v>
      </c>
    </row>
    <row r="2661" spans="1:25">
      <c r="A2661" s="34">
        <v>2658</v>
      </c>
      <c r="B2661">
        <v>1</v>
      </c>
      <c r="C2661">
        <v>24</v>
      </c>
      <c r="D2661" s="149">
        <f t="shared" si="248"/>
        <v>178.09744310451387</v>
      </c>
      <c r="E2661" s="125">
        <f>B2661/(B2661+Overview!$F$22)</f>
        <v>0.58823529411764708</v>
      </c>
      <c r="F2661" s="118">
        <f>EXP(Overview!$F$21/Overview!$F$5-Overview!$F$21/('='!C2661+273.15))</f>
        <v>1.2060497570954571</v>
      </c>
      <c r="G2661" s="77">
        <f t="shared" si="249"/>
        <v>3.7538717166253703</v>
      </c>
      <c r="H2661" s="115">
        <f t="shared" si="250"/>
        <v>0.58823529411764708</v>
      </c>
      <c r="I2661" s="80">
        <f>IF((A2661-Overview!$F$43)/365=ROUND((A2661-Overview!$F$43)/365,0),I2660*0.05,I2660+U2660)</f>
        <v>9649.5869897676312</v>
      </c>
      <c r="J2661" s="70">
        <f>IF(D2661&lt;Overview!$F$16,1,'='!G2661/Overview!$F$26)</f>
        <v>162.50526911798141</v>
      </c>
      <c r="K2661" s="71">
        <f>IF(D2661&lt;Overview!$F$17,'='!G2661/Overview!$F$26,Overview!$F$33)</f>
        <v>9.1428571428571423</v>
      </c>
      <c r="L2661" s="72">
        <f t="shared" si="251"/>
        <v>9.1428571428571423</v>
      </c>
      <c r="M2661" s="81">
        <f>MIN(1,Overview!$F$44*F2661*(G2661-Overview!$F$25)^2+0.2)</f>
        <v>1</v>
      </c>
      <c r="N2661" s="48">
        <f>L2661*F2661*Overview!$F$8</f>
        <v>0.12482270400293095</v>
      </c>
      <c r="O2661" s="48">
        <f>F2661*Overview!$F$6</f>
        <v>2.3686817229354781E-3</v>
      </c>
      <c r="P2661" s="122">
        <f>N2661*(H2661/G2661-(1+Overview!$F$35/'='!G2661)/(Overview!$F$37*Overview!$F$33))/('='!H2661+Overview!$F$36)</f>
        <v>4.3160211296494638E-5</v>
      </c>
      <c r="Q2661" s="128">
        <f>(N2661/G2661-P2661)*H2661*Overview!$F$29*'='!G2661^3</f>
        <v>935.48672652278185</v>
      </c>
      <c r="R2661" s="57">
        <f t="shared" si="246"/>
        <v>0</v>
      </c>
      <c r="S2661" s="58">
        <f t="shared" si="247"/>
        <v>5.4005965489828672E-5</v>
      </c>
      <c r="T2661" s="58">
        <f>IF(D2661&lt;Overview!$F$18,(1-Overview!$F$9)*'='!Q2661-'='!D2661*'='!O2661,0)</f>
        <v>0</v>
      </c>
      <c r="U2661" s="54">
        <f>IF(D2661&gt;=Overview!$F$18,(1-Overview!$F$9)*'='!Q2661-Overview!$F$18*'='!O2661,0)</f>
        <v>79.2839755666092</v>
      </c>
      <c r="V2661" s="2"/>
      <c r="W2661" s="112">
        <f>G2661/Overview!$F$19</f>
        <v>5.5424061961100994</v>
      </c>
      <c r="X2661" s="60">
        <f>G2661^3*(1+H2661*Overview!$F$38)</f>
        <v>66.499176300461741</v>
      </c>
      <c r="Y2661" s="61">
        <f>G2661^3*Overview!$F$42*(1+Overview!$F$38*H2661)+I2661*Overview!$F$39/Overview!$F$40</f>
        <v>6.4042442835060056</v>
      </c>
    </row>
    <row r="2662" spans="1:25">
      <c r="A2662" s="34">
        <v>2659</v>
      </c>
      <c r="B2662">
        <v>1</v>
      </c>
      <c r="C2662">
        <v>24</v>
      </c>
      <c r="D2662" s="149">
        <f t="shared" si="248"/>
        <v>178.09744310451387</v>
      </c>
      <c r="E2662" s="125">
        <f>B2662/(B2662+Overview!$F$22)</f>
        <v>0.58823529411764708</v>
      </c>
      <c r="F2662" s="118">
        <f>EXP(Overview!$F$21/Overview!$F$5-Overview!$F$21/('='!C2662+273.15))</f>
        <v>1.2060497570954571</v>
      </c>
      <c r="G2662" s="77">
        <f t="shared" si="249"/>
        <v>3.7539257225908602</v>
      </c>
      <c r="H2662" s="115">
        <f t="shared" si="250"/>
        <v>0.58823529411764708</v>
      </c>
      <c r="I2662" s="80">
        <f>IF((A2662-Overview!$F$43)/365=ROUND((A2662-Overview!$F$43)/365,0),I2661*0.05,I2661+U2661)</f>
        <v>9728.8709653342412</v>
      </c>
      <c r="J2662" s="70">
        <f>IF(D2662&lt;Overview!$F$16,1,'='!G2662/Overview!$F$26)</f>
        <v>162.5076070385654</v>
      </c>
      <c r="K2662" s="71">
        <f>IF(D2662&lt;Overview!$F$17,'='!G2662/Overview!$F$26,Overview!$F$33)</f>
        <v>9.1428571428571423</v>
      </c>
      <c r="L2662" s="72">
        <f t="shared" si="251"/>
        <v>9.1428571428571423</v>
      </c>
      <c r="M2662" s="81">
        <f>MIN(1,Overview!$F$44*F2662*(G2662-Overview!$F$25)^2+0.2)</f>
        <v>1</v>
      </c>
      <c r="N2662" s="48">
        <f>L2662*F2662*Overview!$F$8</f>
        <v>0.12482270400293095</v>
      </c>
      <c r="O2662" s="48">
        <f>F2662*Overview!$F$6</f>
        <v>2.3686817229354781E-3</v>
      </c>
      <c r="P2662" s="122">
        <f>N2662*(H2662/G2662-(1+Overview!$F$35/'='!G2662)/(Overview!$F$37*Overview!$F$33))/('='!H2662+Overview!$F$36)</f>
        <v>4.3078040092437938E-5</v>
      </c>
      <c r="Q2662" s="128">
        <f>(N2662/G2662-P2662)*H2662*Overview!$F$29*'='!G2662^3</f>
        <v>935.51594129377622</v>
      </c>
      <c r="R2662" s="57">
        <f t="shared" si="246"/>
        <v>0</v>
      </c>
      <c r="S2662" s="58">
        <f t="shared" si="247"/>
        <v>5.3903920927267715E-5</v>
      </c>
      <c r="T2662" s="58">
        <f>IF(D2662&lt;Overview!$F$18,(1-Overview!$F$9)*'='!Q2662-'='!D2662*'='!O2662,0)</f>
        <v>0</v>
      </c>
      <c r="U2662" s="54">
        <f>IF(D2662&gt;=Overview!$F$18,(1-Overview!$F$9)*'='!Q2662-Overview!$F$18*'='!O2662,0)</f>
        <v>79.28646466509791</v>
      </c>
      <c r="V2662" s="2"/>
      <c r="W2662" s="112">
        <f>G2662/Overview!$F$19</f>
        <v>5.542485933250938</v>
      </c>
      <c r="X2662" s="60">
        <f>G2662^3*(1+H2662*Overview!$F$38)</f>
        <v>66.502046460253752</v>
      </c>
      <c r="Y2662" s="61">
        <f>G2662^3*Overview!$F$42*(1+Overview!$F$38*H2662)+I2662*Overview!$F$39/Overview!$F$40</f>
        <v>6.4079478470073621</v>
      </c>
    </row>
    <row r="2663" spans="1:25">
      <c r="A2663" s="34">
        <v>2660</v>
      </c>
      <c r="B2663">
        <v>1</v>
      </c>
      <c r="C2663">
        <v>24</v>
      </c>
      <c r="D2663" s="149">
        <f t="shared" si="248"/>
        <v>178.09744310451387</v>
      </c>
      <c r="E2663" s="125">
        <f>B2663/(B2663+Overview!$F$22)</f>
        <v>0.58823529411764708</v>
      </c>
      <c r="F2663" s="118">
        <f>EXP(Overview!$F$21/Overview!$F$5-Overview!$F$21/('='!C2663+273.15))</f>
        <v>1.2060497570954571</v>
      </c>
      <c r="G2663" s="77">
        <f t="shared" si="249"/>
        <v>3.7539796265117875</v>
      </c>
      <c r="H2663" s="115">
        <f t="shared" si="250"/>
        <v>0.58823529411764708</v>
      </c>
      <c r="I2663" s="80">
        <f>IF((A2663-Overview!$F$43)/365=ROUND((A2663-Overview!$F$43)/365,0),I2662*0.05,I2662+U2662)</f>
        <v>9808.157429999339</v>
      </c>
      <c r="J2663" s="70">
        <f>IF(D2663&lt;Overview!$F$16,1,'='!G2663/Overview!$F$26)</f>
        <v>162.50994054163584</v>
      </c>
      <c r="K2663" s="71">
        <f>IF(D2663&lt;Overview!$F$17,'='!G2663/Overview!$F$26,Overview!$F$33)</f>
        <v>9.1428571428571423</v>
      </c>
      <c r="L2663" s="72">
        <f t="shared" si="251"/>
        <v>9.1428571428571423</v>
      </c>
      <c r="M2663" s="81">
        <f>MIN(1,Overview!$F$44*F2663*(G2663-Overview!$F$25)^2+0.2)</f>
        <v>1</v>
      </c>
      <c r="N2663" s="48">
        <f>L2663*F2663*Overview!$F$8</f>
        <v>0.12482270400293095</v>
      </c>
      <c r="O2663" s="48">
        <f>F2663*Overview!$F$6</f>
        <v>2.3686817229354781E-3</v>
      </c>
      <c r="P2663" s="122">
        <f>N2663*(H2663/G2663-(1+Overview!$F$35/'='!G2663)/(Overview!$F$37*Overview!$F$33))/('='!H2663+Overview!$F$36)</f>
        <v>4.2996026508900408E-5</v>
      </c>
      <c r="Q2663" s="128">
        <f>(N2663/G2663-P2663)*H2663*Overview!$F$29*'='!G2663^3</f>
        <v>935.54510138128899</v>
      </c>
      <c r="R2663" s="57">
        <f t="shared" si="246"/>
        <v>0</v>
      </c>
      <c r="S2663" s="58">
        <f t="shared" si="247"/>
        <v>5.3802069178457624E-5</v>
      </c>
      <c r="T2663" s="58">
        <f>IF(D2663&lt;Overview!$F$18,(1-Overview!$F$9)*'='!Q2663-'='!D2663*'='!O2663,0)</f>
        <v>0</v>
      </c>
      <c r="U2663" s="54">
        <f>IF(D2663&gt;=Overview!$F$18,(1-Overview!$F$9)*'='!Q2663-Overview!$F$18*'='!O2663,0)</f>
        <v>79.288949104554007</v>
      </c>
      <c r="V2663" s="2"/>
      <c r="W2663" s="112">
        <f>G2663/Overview!$F$19</f>
        <v>5.5425655197280195</v>
      </c>
      <c r="X2663" s="60">
        <f>G2663^3*(1+H2663*Overview!$F$38)</f>
        <v>66.504911279213928</v>
      </c>
      <c r="Y2663" s="61">
        <f>G2663^3*Overview!$F$42*(1+Overview!$F$38*H2663)+I2663*Overview!$F$39/Overview!$F$40</f>
        <v>6.4116510379964975</v>
      </c>
    </row>
    <row r="2664" spans="1:25">
      <c r="A2664" s="34">
        <v>2661</v>
      </c>
      <c r="B2664">
        <v>1</v>
      </c>
      <c r="C2664">
        <v>24</v>
      </c>
      <c r="D2664" s="149">
        <f t="shared" si="248"/>
        <v>178.09744310451387</v>
      </c>
      <c r="E2664" s="125">
        <f>B2664/(B2664+Overview!$F$22)</f>
        <v>0.58823529411764708</v>
      </c>
      <c r="F2664" s="118">
        <f>EXP(Overview!$F$21/Overview!$F$5-Overview!$F$21/('='!C2664+273.15))</f>
        <v>1.2060497570954571</v>
      </c>
      <c r="G2664" s="77">
        <f t="shared" si="249"/>
        <v>3.754033428580966</v>
      </c>
      <c r="H2664" s="115">
        <f t="shared" si="250"/>
        <v>0.58823529411764708</v>
      </c>
      <c r="I2664" s="80">
        <f>IF((A2664-Overview!$F$43)/365=ROUND((A2664-Overview!$F$43)/365,0),I2663*0.05,I2663+U2663)</f>
        <v>9887.4463791038925</v>
      </c>
      <c r="J2664" s="70">
        <f>IF(D2664&lt;Overview!$F$16,1,'='!G2664/Overview!$F$26)</f>
        <v>162.51226963553967</v>
      </c>
      <c r="K2664" s="71">
        <f>IF(D2664&lt;Overview!$F$17,'='!G2664/Overview!$F$26,Overview!$F$33)</f>
        <v>9.1428571428571423</v>
      </c>
      <c r="L2664" s="72">
        <f t="shared" si="251"/>
        <v>9.1428571428571423</v>
      </c>
      <c r="M2664" s="81">
        <f>MIN(1,Overview!$F$44*F2664*(G2664-Overview!$F$25)^2+0.2)</f>
        <v>1</v>
      </c>
      <c r="N2664" s="48">
        <f>L2664*F2664*Overview!$F$8</f>
        <v>0.12482270400293095</v>
      </c>
      <c r="O2664" s="48">
        <f>F2664*Overview!$F$6</f>
        <v>2.3686817229354781E-3</v>
      </c>
      <c r="P2664" s="122">
        <f>N2664*(H2664/G2664-(1+Overview!$F$35/'='!G2664)/(Overview!$F$37*Overview!$F$33))/('='!H2664+Overview!$F$36)</f>
        <v>4.2914170239054369E-5</v>
      </c>
      <c r="Q2664" s="128">
        <f>(N2664/G2664-P2664)*H2664*Overview!$F$29*'='!G2664^3</f>
        <v>935.5742068866922</v>
      </c>
      <c r="R2664" s="57">
        <f t="shared" si="246"/>
        <v>0</v>
      </c>
      <c r="S2664" s="58">
        <f t="shared" si="247"/>
        <v>5.3700409879074838E-5</v>
      </c>
      <c r="T2664" s="58">
        <f>IF(D2664&lt;Overview!$F$18,(1-Overview!$F$9)*'='!Q2664-'='!D2664*'='!O2664,0)</f>
        <v>0</v>
      </c>
      <c r="U2664" s="54">
        <f>IF(D2664&gt;=Overview!$F$18,(1-Overview!$F$9)*'='!Q2664-Overview!$F$18*'='!O2664,0)</f>
        <v>79.291428893614352</v>
      </c>
      <c r="V2664" s="2"/>
      <c r="W2664" s="112">
        <f>G2664/Overview!$F$19</f>
        <v>5.5426449558260238</v>
      </c>
      <c r="X2664" s="60">
        <f>G2664^3*(1+H2664*Overview!$F$38)</f>
        <v>66.507770767124086</v>
      </c>
      <c r="Y2664" s="61">
        <f>G2664^3*Overview!$F$42*(1+Overview!$F$38*H2664)+I2664*Overview!$F$39/Overview!$F$40</f>
        <v>6.4153538571513193</v>
      </c>
    </row>
    <row r="2665" spans="1:25">
      <c r="A2665" s="34">
        <v>2662</v>
      </c>
      <c r="B2665">
        <v>1</v>
      </c>
      <c r="C2665">
        <v>24</v>
      </c>
      <c r="D2665" s="149">
        <f t="shared" si="248"/>
        <v>178.09744310451387</v>
      </c>
      <c r="E2665" s="125">
        <f>B2665/(B2665+Overview!$F$22)</f>
        <v>0.58823529411764708</v>
      </c>
      <c r="F2665" s="118">
        <f>EXP(Overview!$F$21/Overview!$F$5-Overview!$F$21/('='!C2665+273.15))</f>
        <v>1.2060497570954571</v>
      </c>
      <c r="G2665" s="77">
        <f t="shared" si="249"/>
        <v>3.7540871289908453</v>
      </c>
      <c r="H2665" s="115">
        <f t="shared" si="250"/>
        <v>0.58823529411764708</v>
      </c>
      <c r="I2665" s="80">
        <f>IF((A2665-Overview!$F$43)/365=ROUND((A2665-Overview!$F$43)/365,0),I2664*0.05,I2664+U2664)</f>
        <v>9966.737807997506</v>
      </c>
      <c r="J2665" s="70">
        <f>IF(D2665&lt;Overview!$F$16,1,'='!G2665/Overview!$F$26)</f>
        <v>162.51459432860804</v>
      </c>
      <c r="K2665" s="71">
        <f>IF(D2665&lt;Overview!$F$17,'='!G2665/Overview!$F$26,Overview!$F$33)</f>
        <v>9.1428571428571423</v>
      </c>
      <c r="L2665" s="72">
        <f t="shared" si="251"/>
        <v>9.1428571428571423</v>
      </c>
      <c r="M2665" s="81">
        <f>MIN(1,Overview!$F$44*F2665*(G2665-Overview!$F$25)^2+0.2)</f>
        <v>1</v>
      </c>
      <c r="N2665" s="48">
        <f>L2665*F2665*Overview!$F$8</f>
        <v>0.12482270400293095</v>
      </c>
      <c r="O2665" s="48">
        <f>F2665*Overview!$F$6</f>
        <v>2.3686817229354781E-3</v>
      </c>
      <c r="P2665" s="122">
        <f>N2665*(H2665/G2665-(1+Overview!$F$35/'='!G2665)/(Overview!$F$37*Overview!$F$33))/('='!H2665+Overview!$F$36)</f>
        <v>4.2832470976688245E-5</v>
      </c>
      <c r="Q2665" s="128">
        <f>(N2665/G2665-P2665)*H2665*Overview!$F$29*'='!G2665^3</f>
        <v>935.60325791117293</v>
      </c>
      <c r="R2665" s="57">
        <f t="shared" si="246"/>
        <v>0</v>
      </c>
      <c r="S2665" s="58">
        <f t="shared" si="247"/>
        <v>5.3598942665486432E-5</v>
      </c>
      <c r="T2665" s="58">
        <f>IF(D2665&lt;Overview!$F$18,(1-Overview!$F$9)*'='!Q2665-'='!D2665*'='!O2665,0)</f>
        <v>0</v>
      </c>
      <c r="U2665" s="54">
        <f>IF(D2665&gt;=Overview!$F$18,(1-Overview!$F$9)*'='!Q2665-Overview!$F$18*'='!O2665,0)</f>
        <v>79.293904040900117</v>
      </c>
      <c r="V2665" s="2"/>
      <c r="W2665" s="112">
        <f>G2665/Overview!$F$19</f>
        <v>5.5427242418290934</v>
      </c>
      <c r="X2665" s="60">
        <f>G2665^3*(1+H2665*Overview!$F$38)</f>
        <v>66.510624933748687</v>
      </c>
      <c r="Y2665" s="61">
        <f>G2665^3*Overview!$F$42*(1+Overview!$F$38*H2665)+I2665*Overview!$F$39/Overview!$F$40</f>
        <v>6.4190563051485459</v>
      </c>
    </row>
    <row r="2666" spans="1:25">
      <c r="A2666" s="34">
        <v>2663</v>
      </c>
      <c r="B2666">
        <v>1</v>
      </c>
      <c r="C2666">
        <v>24</v>
      </c>
      <c r="D2666" s="149">
        <f t="shared" si="248"/>
        <v>178.09744310451387</v>
      </c>
      <c r="E2666" s="125">
        <f>B2666/(B2666+Overview!$F$22)</f>
        <v>0.58823529411764708</v>
      </c>
      <c r="F2666" s="118">
        <f>EXP(Overview!$F$21/Overview!$F$5-Overview!$F$21/('='!C2666+273.15))</f>
        <v>1.2060497570954571</v>
      </c>
      <c r="G2666" s="77">
        <f t="shared" si="249"/>
        <v>3.7541407279335108</v>
      </c>
      <c r="H2666" s="115">
        <f t="shared" si="250"/>
        <v>0.58823529411764708</v>
      </c>
      <c r="I2666" s="80">
        <f>IF((A2666-Overview!$F$43)/365=ROUND((A2666-Overview!$F$43)/365,0),I2665*0.05,I2665+U2665)</f>
        <v>10046.031712038406</v>
      </c>
      <c r="J2666" s="70">
        <f>IF(D2666&lt;Overview!$F$16,1,'='!G2666/Overview!$F$26)</f>
        <v>162.51691462915633</v>
      </c>
      <c r="K2666" s="71">
        <f>IF(D2666&lt;Overview!$F$17,'='!G2666/Overview!$F$26,Overview!$F$33)</f>
        <v>9.1428571428571423</v>
      </c>
      <c r="L2666" s="72">
        <f t="shared" si="251"/>
        <v>9.1428571428571423</v>
      </c>
      <c r="M2666" s="81">
        <f>MIN(1,Overview!$F$44*F2666*(G2666-Overview!$F$25)^2+0.2)</f>
        <v>1</v>
      </c>
      <c r="N2666" s="48">
        <f>L2666*F2666*Overview!$F$8</f>
        <v>0.12482270400293095</v>
      </c>
      <c r="O2666" s="48">
        <f>F2666*Overview!$F$6</f>
        <v>2.3686817229354781E-3</v>
      </c>
      <c r="P2666" s="122">
        <f>N2666*(H2666/G2666-(1+Overview!$F$35/'='!G2666)/(Overview!$F$37*Overview!$F$33))/('='!H2666+Overview!$F$36)</f>
        <v>4.2750928416201532E-5</v>
      </c>
      <c r="Q2666" s="128">
        <f>(N2666/G2666-P2666)*H2666*Overview!$F$29*'='!G2666^3</f>
        <v>935.6322545557357</v>
      </c>
      <c r="R2666" s="57">
        <f t="shared" si="246"/>
        <v>0</v>
      </c>
      <c r="S2666" s="58">
        <f t="shared" si="247"/>
        <v>5.349766717474408E-5</v>
      </c>
      <c r="T2666" s="58">
        <f>IF(D2666&lt;Overview!$F$18,(1-Overview!$F$9)*'='!Q2666-'='!D2666*'='!O2666,0)</f>
        <v>0</v>
      </c>
      <c r="U2666" s="54">
        <f>IF(D2666&gt;=Overview!$F$18,(1-Overview!$F$9)*'='!Q2666-Overview!$F$18*'='!O2666,0)</f>
        <v>79.296374555016868</v>
      </c>
      <c r="V2666" s="2"/>
      <c r="W2666" s="112">
        <f>G2666/Overview!$F$19</f>
        <v>5.5428033780208334</v>
      </c>
      <c r="X2666" s="60">
        <f>G2666^3*(1+H2666*Overview!$F$38)</f>
        <v>66.513473788834929</v>
      </c>
      <c r="Y2666" s="61">
        <f>G2666^3*Overview!$F$42*(1+Overview!$F$38*H2666)+I2666*Overview!$F$39/Overview!$F$40</f>
        <v>6.4227583826637211</v>
      </c>
    </row>
    <row r="2667" spans="1:25">
      <c r="A2667" s="34">
        <v>2664</v>
      </c>
      <c r="B2667">
        <v>1</v>
      </c>
      <c r="C2667">
        <v>24</v>
      </c>
      <c r="D2667" s="149">
        <f t="shared" si="248"/>
        <v>178.09744310451387</v>
      </c>
      <c r="E2667" s="125">
        <f>B2667/(B2667+Overview!$F$22)</f>
        <v>0.58823529411764708</v>
      </c>
      <c r="F2667" s="118">
        <f>EXP(Overview!$F$21/Overview!$F$5-Overview!$F$21/('='!C2667+273.15))</f>
        <v>1.2060497570954571</v>
      </c>
      <c r="G2667" s="77">
        <f t="shared" si="249"/>
        <v>3.7541942256006857</v>
      </c>
      <c r="H2667" s="115">
        <f t="shared" si="250"/>
        <v>0.58823529411764708</v>
      </c>
      <c r="I2667" s="80">
        <f>IF((A2667-Overview!$F$43)/365=ROUND((A2667-Overview!$F$43)/365,0),I2666*0.05,I2666+U2666)</f>
        <v>10125.328086593423</v>
      </c>
      <c r="J2667" s="70">
        <f>IF(D2667&lt;Overview!$F$16,1,'='!G2667/Overview!$F$26)</f>
        <v>162.51923054548425</v>
      </c>
      <c r="K2667" s="71">
        <f>IF(D2667&lt;Overview!$F$17,'='!G2667/Overview!$F$26,Overview!$F$33)</f>
        <v>9.1428571428571423</v>
      </c>
      <c r="L2667" s="72">
        <f t="shared" si="251"/>
        <v>9.1428571428571423</v>
      </c>
      <c r="M2667" s="81">
        <f>MIN(1,Overview!$F$44*F2667*(G2667-Overview!$F$25)^2+0.2)</f>
        <v>1</v>
      </c>
      <c r="N2667" s="48">
        <f>L2667*F2667*Overview!$F$8</f>
        <v>0.12482270400293095</v>
      </c>
      <c r="O2667" s="48">
        <f>F2667*Overview!$F$6</f>
        <v>2.3686817229354781E-3</v>
      </c>
      <c r="P2667" s="122">
        <f>N2667*(H2667/G2667-(1+Overview!$F$35/'='!G2667)/(Overview!$F$37*Overview!$F$33))/('='!H2667+Overview!$F$36)</f>
        <v>4.266954225260677E-5</v>
      </c>
      <c r="Q2667" s="128">
        <f>(N2667/G2667-P2667)*H2667*Overview!$F$29*'='!G2667^3</f>
        <v>935.66119692120049</v>
      </c>
      <c r="R2667" s="57">
        <f t="shared" si="246"/>
        <v>0</v>
      </c>
      <c r="S2667" s="58">
        <f t="shared" si="247"/>
        <v>5.3396583044586937E-5</v>
      </c>
      <c r="T2667" s="58">
        <f>IF(D2667&lt;Overview!$F$18,(1-Overview!$F$9)*'='!Q2667-'='!D2667*'='!O2667,0)</f>
        <v>0</v>
      </c>
      <c r="U2667" s="54">
        <f>IF(D2667&gt;=Overview!$F$18,(1-Overview!$F$9)*'='!Q2667-Overview!$F$18*'='!O2667,0)</f>
        <v>79.298840444554457</v>
      </c>
      <c r="V2667" s="2"/>
      <c r="W2667" s="112">
        <f>G2667/Overview!$F$19</f>
        <v>5.5428823646843135</v>
      </c>
      <c r="X2667" s="60">
        <f>G2667^3*(1+H2667*Overview!$F$38)</f>
        <v>66.516317342112728</v>
      </c>
      <c r="Y2667" s="61">
        <f>G2667^3*Overview!$F$42*(1+Overview!$F$38*H2667)+I2667*Overview!$F$39/Overview!$F$40</f>
        <v>6.4264600903712044</v>
      </c>
    </row>
    <row r="2668" spans="1:25">
      <c r="A2668" s="34">
        <v>2665</v>
      </c>
      <c r="B2668">
        <v>1</v>
      </c>
      <c r="C2668">
        <v>24</v>
      </c>
      <c r="D2668" s="149">
        <f t="shared" si="248"/>
        <v>178.09744310451387</v>
      </c>
      <c r="E2668" s="125">
        <f>B2668/(B2668+Overview!$F$22)</f>
        <v>0.58823529411764708</v>
      </c>
      <c r="F2668" s="118">
        <f>EXP(Overview!$F$21/Overview!$F$5-Overview!$F$21/('='!C2668+273.15))</f>
        <v>1.2060497570954571</v>
      </c>
      <c r="G2668" s="77">
        <f t="shared" si="249"/>
        <v>3.7542476221837302</v>
      </c>
      <c r="H2668" s="115">
        <f t="shared" si="250"/>
        <v>0.58823529411764708</v>
      </c>
      <c r="I2668" s="80">
        <f>IF((A2668-Overview!$F$43)/365=ROUND((A2668-Overview!$F$43)/365,0),I2667*0.05,I2667+U2667)</f>
        <v>10204.626927037978</v>
      </c>
      <c r="J2668" s="70">
        <f>IF(D2668&lt;Overview!$F$16,1,'='!G2668/Overview!$F$26)</f>
        <v>162.52154208587578</v>
      </c>
      <c r="K2668" s="71">
        <f>IF(D2668&lt;Overview!$F$17,'='!G2668/Overview!$F$26,Overview!$F$33)</f>
        <v>9.1428571428571423</v>
      </c>
      <c r="L2668" s="72">
        <f t="shared" si="251"/>
        <v>9.1428571428571423</v>
      </c>
      <c r="M2668" s="81">
        <f>MIN(1,Overview!$F$44*F2668*(G2668-Overview!$F$25)^2+0.2)</f>
        <v>1</v>
      </c>
      <c r="N2668" s="48">
        <f>L2668*F2668*Overview!$F$8</f>
        <v>0.12482270400293095</v>
      </c>
      <c r="O2668" s="48">
        <f>F2668*Overview!$F$6</f>
        <v>2.3686817229354781E-3</v>
      </c>
      <c r="P2668" s="122">
        <f>N2668*(H2668/G2668-(1+Overview!$F$35/'='!G2668)/(Overview!$F$37*Overview!$F$33))/('='!H2668+Overview!$F$36)</f>
        <v>4.2588312181525557E-5</v>
      </c>
      <c r="Q2668" s="128">
        <f>(N2668/G2668-P2668)*H2668*Overview!$F$29*'='!G2668^3</f>
        <v>935.69008510820424</v>
      </c>
      <c r="R2668" s="57">
        <f t="shared" si="246"/>
        <v>0</v>
      </c>
      <c r="S2668" s="58">
        <f t="shared" si="247"/>
        <v>5.3295689913436903E-5</v>
      </c>
      <c r="T2668" s="58">
        <f>IF(D2668&lt;Overview!$F$18,(1-Overview!$F$9)*'='!Q2668-'='!D2668*'='!O2668,0)</f>
        <v>0</v>
      </c>
      <c r="U2668" s="54">
        <f>IF(D2668&gt;=Overview!$F$18,(1-Overview!$F$9)*'='!Q2668-Overview!$F$18*'='!O2668,0)</f>
        <v>79.301301718087174</v>
      </c>
      <c r="V2668" s="2"/>
      <c r="W2668" s="112">
        <f>G2668/Overview!$F$19</f>
        <v>5.5429612021020676</v>
      </c>
      <c r="X2668" s="60">
        <f>G2668^3*(1+H2668*Overview!$F$38)</f>
        <v>66.519155603294749</v>
      </c>
      <c r="Y2668" s="61">
        <f>G2668^3*Overview!$F$42*(1+Overview!$F$38*H2668)+I2668*Overview!$F$39/Overview!$F$40</f>
        <v>6.430161428944178</v>
      </c>
    </row>
    <row r="2669" spans="1:25">
      <c r="A2669" s="34">
        <v>2666</v>
      </c>
      <c r="B2669">
        <v>1</v>
      </c>
      <c r="C2669">
        <v>24</v>
      </c>
      <c r="D2669" s="149">
        <f t="shared" si="248"/>
        <v>178.09744310451387</v>
      </c>
      <c r="E2669" s="125">
        <f>B2669/(B2669+Overview!$F$22)</f>
        <v>0.58823529411764708</v>
      </c>
      <c r="F2669" s="118">
        <f>EXP(Overview!$F$21/Overview!$F$5-Overview!$F$21/('='!C2669+273.15))</f>
        <v>1.2060497570954571</v>
      </c>
      <c r="G2669" s="77">
        <f t="shared" si="249"/>
        <v>3.7543009178736435</v>
      </c>
      <c r="H2669" s="115">
        <f t="shared" si="250"/>
        <v>0.58823529411764708</v>
      </c>
      <c r="I2669" s="80">
        <f>IF((A2669-Overview!$F$43)/365=ROUND((A2669-Overview!$F$43)/365,0),I2668*0.05,I2668+U2668)</f>
        <v>10283.928228756065</v>
      </c>
      <c r="J2669" s="70">
        <f>IF(D2669&lt;Overview!$F$16,1,'='!G2669/Overview!$F$26)</f>
        <v>162.52384925859928</v>
      </c>
      <c r="K2669" s="71">
        <f>IF(D2669&lt;Overview!$F$17,'='!G2669/Overview!$F$26,Overview!$F$33)</f>
        <v>9.1428571428571423</v>
      </c>
      <c r="L2669" s="72">
        <f t="shared" si="251"/>
        <v>9.1428571428571423</v>
      </c>
      <c r="M2669" s="81">
        <f>MIN(1,Overview!$F$44*F2669*(G2669-Overview!$F$25)^2+0.2)</f>
        <v>1</v>
      </c>
      <c r="N2669" s="48">
        <f>L2669*F2669*Overview!$F$8</f>
        <v>0.12482270400293095</v>
      </c>
      <c r="O2669" s="48">
        <f>F2669*Overview!$F$6</f>
        <v>2.3686817229354781E-3</v>
      </c>
      <c r="P2669" s="122">
        <f>N2669*(H2669/G2669-(1+Overview!$F$35/'='!G2669)/(Overview!$F$37*Overview!$F$33))/('='!H2669+Overview!$F$36)</f>
        <v>4.2507237899191542E-5</v>
      </c>
      <c r="Q2669" s="128">
        <f>(N2669/G2669-P2669)*H2669*Overview!$F$29*'='!G2669^3</f>
        <v>935.71891921720191</v>
      </c>
      <c r="R2669" s="57">
        <f t="shared" si="246"/>
        <v>0</v>
      </c>
      <c r="S2669" s="58">
        <f t="shared" si="247"/>
        <v>5.3194987420402712E-5</v>
      </c>
      <c r="T2669" s="58">
        <f>IF(D2669&lt;Overview!$F$18,(1-Overview!$F$9)*'='!Q2669-'='!D2669*'='!O2669,0)</f>
        <v>0</v>
      </c>
      <c r="U2669" s="54">
        <f>IF(D2669&gt;=Overview!$F$18,(1-Overview!$F$9)*'='!Q2669-Overview!$F$18*'='!O2669,0)</f>
        <v>79.30375838417379</v>
      </c>
      <c r="V2669" s="2"/>
      <c r="W2669" s="112">
        <f>G2669/Overview!$F$19</f>
        <v>5.5430398905560958</v>
      </c>
      <c r="X2669" s="60">
        <f>G2669^3*(1+H2669*Overview!$F$38)</f>
        <v>66.521988582076503</v>
      </c>
      <c r="Y2669" s="61">
        <f>G2669^3*Overview!$F$42*(1+Overview!$F$38*H2669)+I2669*Overview!$F$39/Overview!$F$40</f>
        <v>6.4338623990546502</v>
      </c>
    </row>
    <row r="2670" spans="1:25">
      <c r="A2670" s="34">
        <v>2667</v>
      </c>
      <c r="B2670">
        <v>1</v>
      </c>
      <c r="C2670">
        <v>24</v>
      </c>
      <c r="D2670" s="149">
        <f t="shared" si="248"/>
        <v>178.09744310451387</v>
      </c>
      <c r="E2670" s="125">
        <f>B2670/(B2670+Overview!$F$22)</f>
        <v>0.58823529411764708</v>
      </c>
      <c r="F2670" s="118">
        <f>EXP(Overview!$F$21/Overview!$F$5-Overview!$F$21/('='!C2670+273.15))</f>
        <v>1.2060497570954571</v>
      </c>
      <c r="G2670" s="77">
        <f t="shared" si="249"/>
        <v>3.7543541128610638</v>
      </c>
      <c r="H2670" s="115">
        <f t="shared" si="250"/>
        <v>0.58823529411764708</v>
      </c>
      <c r="I2670" s="80">
        <f>IF((A2670-Overview!$F$43)/365=ROUND((A2670-Overview!$F$43)/365,0),I2669*0.05,I2669+U2669)</f>
        <v>10363.23198714024</v>
      </c>
      <c r="J2670" s="70">
        <f>IF(D2670&lt;Overview!$F$16,1,'='!G2670/Overview!$F$26)</f>
        <v>162.52615207190752</v>
      </c>
      <c r="K2670" s="71">
        <f>IF(D2670&lt;Overview!$F$17,'='!G2670/Overview!$F$26,Overview!$F$33)</f>
        <v>9.1428571428571423</v>
      </c>
      <c r="L2670" s="72">
        <f t="shared" si="251"/>
        <v>9.1428571428571423</v>
      </c>
      <c r="M2670" s="81">
        <f>MIN(1,Overview!$F$44*F2670*(G2670-Overview!$F$25)^2+0.2)</f>
        <v>1</v>
      </c>
      <c r="N2670" s="48">
        <f>L2670*F2670*Overview!$F$8</f>
        <v>0.12482270400293095</v>
      </c>
      <c r="O2670" s="48">
        <f>F2670*Overview!$F$6</f>
        <v>2.3686817229354781E-3</v>
      </c>
      <c r="P2670" s="122">
        <f>N2670*(H2670/G2670-(1+Overview!$F$35/'='!G2670)/(Overview!$F$37*Overview!$F$33))/('='!H2670+Overview!$F$36)</f>
        <v>4.2426319102443359E-5</v>
      </c>
      <c r="Q2670" s="128">
        <f>(N2670/G2670-P2670)*H2670*Overview!$F$29*'='!G2670^3</f>
        <v>935.74769934846427</v>
      </c>
      <c r="R2670" s="57">
        <f t="shared" si="246"/>
        <v>0</v>
      </c>
      <c r="S2670" s="58">
        <f t="shared" si="247"/>
        <v>5.3094475205271377E-5</v>
      </c>
      <c r="T2670" s="58">
        <f>IF(D2670&lt;Overview!$F$18,(1-Overview!$F$9)*'='!Q2670-'='!D2670*'='!O2670,0)</f>
        <v>0</v>
      </c>
      <c r="U2670" s="54">
        <f>IF(D2670&gt;=Overview!$F$18,(1-Overview!$F$9)*'='!Q2670-Overview!$F$18*'='!O2670,0)</f>
        <v>79.30621045135733</v>
      </c>
      <c r="V2670" s="2"/>
      <c r="W2670" s="112">
        <f>G2670/Overview!$F$19</f>
        <v>5.5431184303278664</v>
      </c>
      <c r="X2670" s="60">
        <f>G2670^3*(1+H2670*Overview!$F$38)</f>
        <v>66.524816288136307</v>
      </c>
      <c r="Y2670" s="61">
        <f>G2670^3*Overview!$F$42*(1+Overview!$F$38*H2670)+I2670*Overview!$F$39/Overview!$F$40</f>
        <v>6.4375630013734515</v>
      </c>
    </row>
    <row r="2671" spans="1:25">
      <c r="A2671" s="34">
        <v>2668</v>
      </c>
      <c r="B2671">
        <v>1</v>
      </c>
      <c r="C2671">
        <v>24</v>
      </c>
      <c r="D2671" s="149">
        <f t="shared" si="248"/>
        <v>178.09744310451387</v>
      </c>
      <c r="E2671" s="125">
        <f>B2671/(B2671+Overview!$F$22)</f>
        <v>0.58823529411764708</v>
      </c>
      <c r="F2671" s="118">
        <f>EXP(Overview!$F$21/Overview!$F$5-Overview!$F$21/('='!C2671+273.15))</f>
        <v>1.2060497570954571</v>
      </c>
      <c r="G2671" s="77">
        <f t="shared" si="249"/>
        <v>3.7544072073362691</v>
      </c>
      <c r="H2671" s="115">
        <f t="shared" si="250"/>
        <v>0.58823529411764708</v>
      </c>
      <c r="I2671" s="80">
        <f>IF((A2671-Overview!$F$43)/365=ROUND((A2671-Overview!$F$43)/365,0),I2670*0.05,I2670+U2670)</f>
        <v>10442.538197591597</v>
      </c>
      <c r="J2671" s="70">
        <f>IF(D2671&lt;Overview!$F$16,1,'='!G2671/Overview!$F$26)</f>
        <v>162.52845053403763</v>
      </c>
      <c r="K2671" s="71">
        <f>IF(D2671&lt;Overview!$F$17,'='!G2671/Overview!$F$26,Overview!$F$33)</f>
        <v>9.1428571428571423</v>
      </c>
      <c r="L2671" s="72">
        <f t="shared" si="251"/>
        <v>9.1428571428571423</v>
      </c>
      <c r="M2671" s="81">
        <f>MIN(1,Overview!$F$44*F2671*(G2671-Overview!$F$25)^2+0.2)</f>
        <v>1</v>
      </c>
      <c r="N2671" s="48">
        <f>L2671*F2671*Overview!$F$8</f>
        <v>0.12482270400293095</v>
      </c>
      <c r="O2671" s="48">
        <f>F2671*Overview!$F$6</f>
        <v>2.3686817229354781E-3</v>
      </c>
      <c r="P2671" s="122">
        <f>N2671*(H2671/G2671-(1+Overview!$F$35/'='!G2671)/(Overview!$F$37*Overview!$F$33))/('='!H2671+Overview!$F$36)</f>
        <v>4.234555548872666E-5</v>
      </c>
      <c r="Q2671" s="128">
        <f>(N2671/G2671-P2671)*H2671*Overview!$F$29*'='!G2671^3</f>
        <v>935.77642560208153</v>
      </c>
      <c r="R2671" s="57">
        <f t="shared" si="246"/>
        <v>0</v>
      </c>
      <c r="S2671" s="58">
        <f t="shared" si="247"/>
        <v>5.2994152908511097E-5</v>
      </c>
      <c r="T2671" s="58">
        <f>IF(D2671&lt;Overview!$F$18,(1-Overview!$F$9)*'='!Q2671-'='!D2671*'='!O2671,0)</f>
        <v>0</v>
      </c>
      <c r="U2671" s="54">
        <f>IF(D2671&gt;=Overview!$F$18,(1-Overview!$F$9)*'='!Q2671-Overview!$F$18*'='!O2671,0)</f>
        <v>79.30865792816553</v>
      </c>
      <c r="V2671" s="2"/>
      <c r="W2671" s="112">
        <f>G2671/Overview!$F$19</f>
        <v>5.5431968216983156</v>
      </c>
      <c r="X2671" s="60">
        <f>G2671^3*(1+H2671*Overview!$F$38)</f>
        <v>66.527638731135283</v>
      </c>
      <c r="Y2671" s="61">
        <f>G2671^3*Overview!$F$42*(1+Overview!$F$38*H2671)+I2671*Overview!$F$39/Overview!$F$40</f>
        <v>6.4412632365702471</v>
      </c>
    </row>
    <row r="2672" spans="1:25">
      <c r="A2672" s="34">
        <v>2669</v>
      </c>
      <c r="B2672">
        <v>1</v>
      </c>
      <c r="C2672">
        <v>24</v>
      </c>
      <c r="D2672" s="149">
        <f t="shared" si="248"/>
        <v>178.09744310451387</v>
      </c>
      <c r="E2672" s="125">
        <f>B2672/(B2672+Overview!$F$22)</f>
        <v>0.58823529411764708</v>
      </c>
      <c r="F2672" s="118">
        <f>EXP(Overview!$F$21/Overview!$F$5-Overview!$F$21/('='!C2672+273.15))</f>
        <v>1.2060497570954571</v>
      </c>
      <c r="G2672" s="77">
        <f t="shared" si="249"/>
        <v>3.7544602014891777</v>
      </c>
      <c r="H2672" s="115">
        <f t="shared" si="250"/>
        <v>0.58823529411764708</v>
      </c>
      <c r="I2672" s="80">
        <f>IF((A2672-Overview!$F$43)/365=ROUND((A2672-Overview!$F$43)/365,0),I2671*0.05,I2671+U2671)</f>
        <v>10521.846855519763</v>
      </c>
      <c r="J2672" s="70">
        <f>IF(D2672&lt;Overview!$F$16,1,'='!G2672/Overview!$F$26)</f>
        <v>162.53074465321117</v>
      </c>
      <c r="K2672" s="71">
        <f>IF(D2672&lt;Overview!$F$17,'='!G2672/Overview!$F$26,Overview!$F$33)</f>
        <v>9.1428571428571423</v>
      </c>
      <c r="L2672" s="72">
        <f t="shared" si="251"/>
        <v>9.1428571428571423</v>
      </c>
      <c r="M2672" s="81">
        <f>MIN(1,Overview!$F$44*F2672*(G2672-Overview!$F$25)^2+0.2)</f>
        <v>1</v>
      </c>
      <c r="N2672" s="48">
        <f>L2672*F2672*Overview!$F$8</f>
        <v>0.12482270400293095</v>
      </c>
      <c r="O2672" s="48">
        <f>F2672*Overview!$F$6</f>
        <v>2.3686817229354781E-3</v>
      </c>
      <c r="P2672" s="122">
        <f>N2672*(H2672/G2672-(1+Overview!$F$35/'='!G2672)/(Overview!$F$37*Overview!$F$33))/('='!H2672+Overview!$F$36)</f>
        <v>4.2264946756093079E-5</v>
      </c>
      <c r="Q2672" s="128">
        <f>(N2672/G2672-P2672)*H2672*Overview!$F$29*'='!G2672^3</f>
        <v>935.80509807796022</v>
      </c>
      <c r="R2672" s="57">
        <f t="shared" si="246"/>
        <v>0</v>
      </c>
      <c r="S2672" s="58">
        <f t="shared" si="247"/>
        <v>5.2894020171270198E-5</v>
      </c>
      <c r="T2672" s="58">
        <f>IF(D2672&lt;Overview!$F$18,(1-Overview!$F$9)*'='!Q2672-'='!D2672*'='!O2672,0)</f>
        <v>0</v>
      </c>
      <c r="U2672" s="54">
        <f>IF(D2672&gt;=Overview!$F$18,(1-Overview!$F$9)*'='!Q2672-Overview!$F$18*'='!O2672,0)</f>
        <v>79.311100823110394</v>
      </c>
      <c r="V2672" s="2"/>
      <c r="W2672" s="112">
        <f>G2672/Overview!$F$19</f>
        <v>5.5432750649478484</v>
      </c>
      <c r="X2672" s="60">
        <f>G2672^3*(1+H2672*Overview!$F$38)</f>
        <v>66.5304559207175</v>
      </c>
      <c r="Y2672" s="61">
        <f>G2672^3*Overview!$F$42*(1+Overview!$F$38*H2672)+I2672*Overview!$F$39/Overview!$F$40</f>
        <v>6.4449631053135246</v>
      </c>
    </row>
    <row r="2673" spans="1:25">
      <c r="A2673" s="34">
        <v>2670</v>
      </c>
      <c r="B2673">
        <v>1</v>
      </c>
      <c r="C2673">
        <v>24</v>
      </c>
      <c r="D2673" s="149">
        <f t="shared" si="248"/>
        <v>178.09744310451387</v>
      </c>
      <c r="E2673" s="125">
        <f>B2673/(B2673+Overview!$F$22)</f>
        <v>0.58823529411764708</v>
      </c>
      <c r="F2673" s="118">
        <f>EXP(Overview!$F$21/Overview!$F$5-Overview!$F$21/('='!C2673+273.15))</f>
        <v>1.2060497570954571</v>
      </c>
      <c r="G2673" s="77">
        <f t="shared" si="249"/>
        <v>3.7545130955093491</v>
      </c>
      <c r="H2673" s="115">
        <f t="shared" si="250"/>
        <v>0.58823529411764708</v>
      </c>
      <c r="I2673" s="80">
        <f>IF((A2673-Overview!$F$43)/365=ROUND((A2673-Overview!$F$43)/365,0),I2672*0.05,I2672+U2672)</f>
        <v>10601.157956342873</v>
      </c>
      <c r="J2673" s="70">
        <f>IF(D2673&lt;Overview!$F$16,1,'='!G2673/Overview!$F$26)</f>
        <v>162.53303443763417</v>
      </c>
      <c r="K2673" s="71">
        <f>IF(D2673&lt;Overview!$F$17,'='!G2673/Overview!$F$26,Overview!$F$33)</f>
        <v>9.1428571428571423</v>
      </c>
      <c r="L2673" s="72">
        <f t="shared" si="251"/>
        <v>9.1428571428571423</v>
      </c>
      <c r="M2673" s="81">
        <f>MIN(1,Overview!$F$44*F2673*(G2673-Overview!$F$25)^2+0.2)</f>
        <v>1</v>
      </c>
      <c r="N2673" s="48">
        <f>L2673*F2673*Overview!$F$8</f>
        <v>0.12482270400293095</v>
      </c>
      <c r="O2673" s="48">
        <f>F2673*Overview!$F$6</f>
        <v>2.3686817229354781E-3</v>
      </c>
      <c r="P2673" s="122">
        <f>N2673*(H2673/G2673-(1+Overview!$F$35/'='!G2673)/(Overview!$F$37*Overview!$F$33))/('='!H2673+Overview!$F$36)</f>
        <v>4.2184492603199227E-5</v>
      </c>
      <c r="Q2673" s="128">
        <f>(N2673/G2673-P2673)*H2673*Overview!$F$29*'='!G2673^3</f>
        <v>935.83371687582644</v>
      </c>
      <c r="R2673" s="57">
        <f t="shared" si="246"/>
        <v>0</v>
      </c>
      <c r="S2673" s="58">
        <f t="shared" si="247"/>
        <v>5.2794076635376257E-5</v>
      </c>
      <c r="T2673" s="58">
        <f>IF(D2673&lt;Overview!$F$18,(1-Overview!$F$9)*'='!Q2673-'='!D2673*'='!O2673,0)</f>
        <v>0</v>
      </c>
      <c r="U2673" s="54">
        <f>IF(D2673&gt;=Overview!$F$18,(1-Overview!$F$9)*'='!Q2673-Overview!$F$18*'='!O2673,0)</f>
        <v>79.31353914468859</v>
      </c>
      <c r="V2673" s="2"/>
      <c r="W2673" s="112">
        <f>G2673/Overview!$F$19</f>
        <v>5.5433531603563395</v>
      </c>
      <c r="X2673" s="60">
        <f>G2673^3*(1+H2673*Overview!$F$38)</f>
        <v>66.53326786650986</v>
      </c>
      <c r="Y2673" s="61">
        <f>G2673^3*Overview!$F$42*(1+Overview!$F$38*H2673)+I2673*Overview!$F$39/Overview!$F$40</f>
        <v>6.4486626082706051</v>
      </c>
    </row>
    <row r="2674" spans="1:25">
      <c r="A2674" s="34">
        <v>2671</v>
      </c>
      <c r="B2674">
        <v>1</v>
      </c>
      <c r="C2674">
        <v>24</v>
      </c>
      <c r="D2674" s="149">
        <f t="shared" si="248"/>
        <v>178.09744310451387</v>
      </c>
      <c r="E2674" s="125">
        <f>B2674/(B2674+Overview!$F$22)</f>
        <v>0.58823529411764708</v>
      </c>
      <c r="F2674" s="118">
        <f>EXP(Overview!$F$21/Overview!$F$5-Overview!$F$21/('='!C2674+273.15))</f>
        <v>1.2060497570954571</v>
      </c>
      <c r="G2674" s="77">
        <f t="shared" si="249"/>
        <v>3.7545658895859844</v>
      </c>
      <c r="H2674" s="115">
        <f t="shared" si="250"/>
        <v>0.58823529411764708</v>
      </c>
      <c r="I2674" s="80">
        <f>IF((A2674-Overview!$F$43)/365=ROUND((A2674-Overview!$F$43)/365,0),I2673*0.05,I2673+U2673)</f>
        <v>10680.471495487562</v>
      </c>
      <c r="J2674" s="70">
        <f>IF(D2674&lt;Overview!$F$16,1,'='!G2674/Overview!$F$26)</f>
        <v>162.53531989549717</v>
      </c>
      <c r="K2674" s="71">
        <f>IF(D2674&lt;Overview!$F$17,'='!G2674/Overview!$F$26,Overview!$F$33)</f>
        <v>9.1428571428571423</v>
      </c>
      <c r="L2674" s="72">
        <f t="shared" si="251"/>
        <v>9.1428571428571423</v>
      </c>
      <c r="M2674" s="81">
        <f>MIN(1,Overview!$F$44*F2674*(G2674-Overview!$F$25)^2+0.2)</f>
        <v>1</v>
      </c>
      <c r="N2674" s="48">
        <f>L2674*F2674*Overview!$F$8</f>
        <v>0.12482270400293095</v>
      </c>
      <c r="O2674" s="48">
        <f>F2674*Overview!$F$6</f>
        <v>2.3686817229354781E-3</v>
      </c>
      <c r="P2674" s="122">
        <f>N2674*(H2674/G2674-(1+Overview!$F$35/'='!G2674)/(Overview!$F$37*Overview!$F$33))/('='!H2674+Overview!$F$36)</f>
        <v>4.2104192729302673E-5</v>
      </c>
      <c r="Q2674" s="128">
        <f>(N2674/G2674-P2674)*H2674*Overview!$F$29*'='!G2674^3</f>
        <v>935.86228209522471</v>
      </c>
      <c r="R2674" s="57">
        <f t="shared" si="246"/>
        <v>0</v>
      </c>
      <c r="S2674" s="58">
        <f t="shared" si="247"/>
        <v>5.2694321943331342E-5</v>
      </c>
      <c r="T2674" s="58">
        <f>IF(D2674&lt;Overview!$F$18,(1-Overview!$F$9)*'='!Q2674-'='!D2674*'='!O2674,0)</f>
        <v>0</v>
      </c>
      <c r="U2674" s="54">
        <f>IF(D2674&gt;=Overview!$F$18,(1-Overview!$F$9)*'='!Q2674-Overview!$F$18*'='!O2674,0)</f>
        <v>79.315972901381329</v>
      </c>
      <c r="V2674" s="2"/>
      <c r="W2674" s="112">
        <f>G2674/Overview!$F$19</f>
        <v>5.5434311082031362</v>
      </c>
      <c r="X2674" s="60">
        <f>G2674^3*(1+H2674*Overview!$F$38)</f>
        <v>66.536074578122225</v>
      </c>
      <c r="Y2674" s="61">
        <f>G2674^3*Overview!$F$42*(1+Overview!$F$38*H2674)+I2674*Overview!$F$39/Overview!$F$40</f>
        <v>6.4523617461076421</v>
      </c>
    </row>
    <row r="2675" spans="1:25">
      <c r="A2675" s="34">
        <v>2672</v>
      </c>
      <c r="B2675">
        <v>1</v>
      </c>
      <c r="C2675">
        <v>24</v>
      </c>
      <c r="D2675" s="149">
        <f t="shared" si="248"/>
        <v>178.09744310451387</v>
      </c>
      <c r="E2675" s="125">
        <f>B2675/(B2675+Overview!$F$22)</f>
        <v>0.58823529411764708</v>
      </c>
      <c r="F2675" s="118">
        <f>EXP(Overview!$F$21/Overview!$F$5-Overview!$F$21/('='!C2675+273.15))</f>
        <v>1.2060497570954571</v>
      </c>
      <c r="G2675" s="77">
        <f t="shared" si="249"/>
        <v>3.7546185839079276</v>
      </c>
      <c r="H2675" s="115">
        <f t="shared" si="250"/>
        <v>0.58823529411764708</v>
      </c>
      <c r="I2675" s="80">
        <f>IF((A2675-Overview!$F$43)/365=ROUND((A2675-Overview!$F$43)/365,0),I2674*0.05,I2674+U2674)</f>
        <v>10759.787468388942</v>
      </c>
      <c r="J2675" s="70">
        <f>IF(D2675&lt;Overview!$F$16,1,'='!G2675/Overview!$F$26)</f>
        <v>162.53760103497524</v>
      </c>
      <c r="K2675" s="71">
        <f>IF(D2675&lt;Overview!$F$17,'='!G2675/Overview!$F$26,Overview!$F$33)</f>
        <v>9.1428571428571423</v>
      </c>
      <c r="L2675" s="72">
        <f t="shared" si="251"/>
        <v>9.1428571428571423</v>
      </c>
      <c r="M2675" s="81">
        <f>MIN(1,Overview!$F$44*F2675*(G2675-Overview!$F$25)^2+0.2)</f>
        <v>1</v>
      </c>
      <c r="N2675" s="48">
        <f>L2675*F2675*Overview!$F$8</f>
        <v>0.12482270400293095</v>
      </c>
      <c r="O2675" s="48">
        <f>F2675*Overview!$F$6</f>
        <v>2.3686817229354781E-3</v>
      </c>
      <c r="P2675" s="122">
        <f>N2675*(H2675/G2675-(1+Overview!$F$35/'='!G2675)/(Overview!$F$37*Overview!$F$33))/('='!H2675+Overview!$F$36)</f>
        <v>4.2024046834263928E-5</v>
      </c>
      <c r="Q2675" s="128">
        <f>(N2675/G2675-P2675)*H2675*Overview!$F$29*'='!G2675^3</f>
        <v>935.89079383551859</v>
      </c>
      <c r="R2675" s="57">
        <f t="shared" si="246"/>
        <v>0</v>
      </c>
      <c r="S2675" s="58">
        <f t="shared" si="247"/>
        <v>5.2594755738314822E-5</v>
      </c>
      <c r="T2675" s="58">
        <f>IF(D2675&lt;Overview!$F$18,(1-Overview!$F$9)*'='!Q2675-'='!D2675*'='!O2675,0)</f>
        <v>0</v>
      </c>
      <c r="U2675" s="54">
        <f>IF(D2675&gt;=Overview!$F$18,(1-Overview!$F$9)*'='!Q2675-Overview!$F$18*'='!O2675,0)</f>
        <v>79.318402101654357</v>
      </c>
      <c r="V2675" s="2"/>
      <c r="W2675" s="112">
        <f>G2675/Overview!$F$19</f>
        <v>5.5435089087670564</v>
      </c>
      <c r="X2675" s="60">
        <f>G2675^3*(1+H2675*Overview!$F$38)</f>
        <v>66.538876065147463</v>
      </c>
      <c r="Y2675" s="61">
        <f>G2675^3*Overview!$F$42*(1+Overview!$F$38*H2675)+I2675*Overview!$F$39/Overview!$F$40</f>
        <v>6.4560605194896272</v>
      </c>
    </row>
    <row r="2676" spans="1:25">
      <c r="A2676" s="34">
        <v>2673</v>
      </c>
      <c r="B2676">
        <v>1</v>
      </c>
      <c r="C2676">
        <v>24</v>
      </c>
      <c r="D2676" s="149">
        <f t="shared" si="248"/>
        <v>178.09744310451387</v>
      </c>
      <c r="E2676" s="125">
        <f>B2676/(B2676+Overview!$F$22)</f>
        <v>0.58823529411764708</v>
      </c>
      <c r="F2676" s="118">
        <f>EXP(Overview!$F$21/Overview!$F$5-Overview!$F$21/('='!C2676+273.15))</f>
        <v>1.2060497570954571</v>
      </c>
      <c r="G2676" s="77">
        <f t="shared" si="249"/>
        <v>3.7546711786636657</v>
      </c>
      <c r="H2676" s="115">
        <f t="shared" si="250"/>
        <v>0.58823529411764708</v>
      </c>
      <c r="I2676" s="80">
        <f>IF((A2676-Overview!$F$43)/365=ROUND((A2676-Overview!$F$43)/365,0),I2675*0.05,I2675+U2675)</f>
        <v>10839.105870490597</v>
      </c>
      <c r="J2676" s="70">
        <f>IF(D2676&lt;Overview!$F$16,1,'='!G2676/Overview!$F$26)</f>
        <v>162.53987786422795</v>
      </c>
      <c r="K2676" s="71">
        <f>IF(D2676&lt;Overview!$F$17,'='!G2676/Overview!$F$26,Overview!$F$33)</f>
        <v>9.1428571428571423</v>
      </c>
      <c r="L2676" s="72">
        <f t="shared" si="251"/>
        <v>9.1428571428571423</v>
      </c>
      <c r="M2676" s="81">
        <f>MIN(1,Overview!$F$44*F2676*(G2676-Overview!$F$25)^2+0.2)</f>
        <v>1</v>
      </c>
      <c r="N2676" s="48">
        <f>L2676*F2676*Overview!$F$8</f>
        <v>0.12482270400293095</v>
      </c>
      <c r="O2676" s="48">
        <f>F2676*Overview!$F$6</f>
        <v>2.3686817229354781E-3</v>
      </c>
      <c r="P2676" s="122">
        <f>N2676*(H2676/G2676-(1+Overview!$F$35/'='!G2676)/(Overview!$F$37*Overview!$F$33))/('='!H2676+Overview!$F$36)</f>
        <v>4.1944054618541417E-5</v>
      </c>
      <c r="Q2676" s="128">
        <f>(N2676/G2676-P2676)*H2676*Overview!$F$29*'='!G2676^3</f>
        <v>935.91925219589029</v>
      </c>
      <c r="R2676" s="57">
        <f t="shared" si="246"/>
        <v>0</v>
      </c>
      <c r="S2676" s="58">
        <f t="shared" si="247"/>
        <v>5.2495377664177361E-5</v>
      </c>
      <c r="T2676" s="58">
        <f>IF(D2676&lt;Overview!$F$18,(1-Overview!$F$9)*'='!Q2676-'='!D2676*'='!O2676,0)</f>
        <v>0</v>
      </c>
      <c r="U2676" s="54">
        <f>IF(D2676&gt;=Overview!$F$18,(1-Overview!$F$9)*'='!Q2676-Overview!$F$18*'='!O2676,0)</f>
        <v>79.320826753958031</v>
      </c>
      <c r="V2676" s="2"/>
      <c r="W2676" s="112">
        <f>G2676/Overview!$F$19</f>
        <v>5.5435865623263929</v>
      </c>
      <c r="X2676" s="60">
        <f>G2676^3*(1+H2676*Overview!$F$38)</f>
        <v>66.541672337161373</v>
      </c>
      <c r="Y2676" s="61">
        <f>G2676^3*Overview!$F$42*(1+Overview!$F$38*H2676)+I2676*Overview!$F$39/Overview!$F$40</f>
        <v>6.4597589290803876</v>
      </c>
    </row>
    <row r="2677" spans="1:25">
      <c r="A2677" s="34">
        <v>2674</v>
      </c>
      <c r="B2677">
        <v>1</v>
      </c>
      <c r="C2677">
        <v>24</v>
      </c>
      <c r="D2677" s="149">
        <f t="shared" si="248"/>
        <v>178.09744310451387</v>
      </c>
      <c r="E2677" s="125">
        <f>B2677/(B2677+Overview!$F$22)</f>
        <v>0.58823529411764708</v>
      </c>
      <c r="F2677" s="118">
        <f>EXP(Overview!$F$21/Overview!$F$5-Overview!$F$21/('='!C2677+273.15))</f>
        <v>1.2060497570954571</v>
      </c>
      <c r="G2677" s="77">
        <f t="shared" si="249"/>
        <v>3.7547236740413301</v>
      </c>
      <c r="H2677" s="115">
        <f t="shared" si="250"/>
        <v>0.58823529411764708</v>
      </c>
      <c r="I2677" s="80">
        <f>IF((A2677-Overview!$F$43)/365=ROUND((A2677-Overview!$F$43)/365,0),I2676*0.05,I2676+U2676)</f>
        <v>10918.426697244555</v>
      </c>
      <c r="J2677" s="70">
        <f>IF(D2677&lt;Overview!$F$16,1,'='!G2677/Overview!$F$26)</f>
        <v>162.54215039139959</v>
      </c>
      <c r="K2677" s="71">
        <f>IF(D2677&lt;Overview!$F$17,'='!G2677/Overview!$F$26,Overview!$F$33)</f>
        <v>9.1428571428571423</v>
      </c>
      <c r="L2677" s="72">
        <f t="shared" si="251"/>
        <v>9.1428571428571423</v>
      </c>
      <c r="M2677" s="81">
        <f>MIN(1,Overview!$F$44*F2677*(G2677-Overview!$F$25)^2+0.2)</f>
        <v>1</v>
      </c>
      <c r="N2677" s="48">
        <f>L2677*F2677*Overview!$F$8</f>
        <v>0.12482270400293095</v>
      </c>
      <c r="O2677" s="48">
        <f>F2677*Overview!$F$6</f>
        <v>2.3686817229354781E-3</v>
      </c>
      <c r="P2677" s="122">
        <f>N2677*(H2677/G2677-(1+Overview!$F$35/'='!G2677)/(Overview!$F$37*Overview!$F$33))/('='!H2677+Overview!$F$36)</f>
        <v>4.1864215783195509E-5</v>
      </c>
      <c r="Q2677" s="128">
        <f>(N2677/G2677-P2677)*H2677*Overview!$F$29*'='!G2677^3</f>
        <v>935.94765727534298</v>
      </c>
      <c r="R2677" s="57">
        <f t="shared" si="246"/>
        <v>0</v>
      </c>
      <c r="S2677" s="58">
        <f t="shared" si="247"/>
        <v>5.2396187365446289E-5</v>
      </c>
      <c r="T2677" s="58">
        <f>IF(D2677&lt;Overview!$F$18,(1-Overview!$F$9)*'='!Q2677-'='!D2677*'='!O2677,0)</f>
        <v>0</v>
      </c>
      <c r="U2677" s="54">
        <f>IF(D2677&gt;=Overview!$F$18,(1-Overview!$F$9)*'='!Q2677-Overview!$F$18*'='!O2677,0)</f>
        <v>79.323246866727402</v>
      </c>
      <c r="V2677" s="2"/>
      <c r="W2677" s="112">
        <f>G2677/Overview!$F$19</f>
        <v>5.5436640691589103</v>
      </c>
      <c r="X2677" s="60">
        <f>G2677^3*(1+H2677*Overview!$F$38)</f>
        <v>66.544463403722816</v>
      </c>
      <c r="Y2677" s="61">
        <f>G2677^3*Overview!$F$42*(1+Overview!$F$38*H2677)+I2677*Overview!$F$39/Overview!$F$40</f>
        <v>6.4634569755425897</v>
      </c>
    </row>
    <row r="2678" spans="1:25">
      <c r="A2678" s="34">
        <v>2675</v>
      </c>
      <c r="B2678">
        <v>1</v>
      </c>
      <c r="C2678">
        <v>24</v>
      </c>
      <c r="D2678" s="149">
        <f t="shared" si="248"/>
        <v>178.09744310451387</v>
      </c>
      <c r="E2678" s="125">
        <f>B2678/(B2678+Overview!$F$22)</f>
        <v>0.58823529411764708</v>
      </c>
      <c r="F2678" s="118">
        <f>EXP(Overview!$F$21/Overview!$F$5-Overview!$F$21/('='!C2678+273.15))</f>
        <v>1.2060497570954571</v>
      </c>
      <c r="G2678" s="77">
        <f t="shared" si="249"/>
        <v>3.7547760702286954</v>
      </c>
      <c r="H2678" s="115">
        <f t="shared" si="250"/>
        <v>0.58823529411764708</v>
      </c>
      <c r="I2678" s="80">
        <f>IF((A2678-Overview!$F$43)/365=ROUND((A2678-Overview!$F$43)/365,0),I2677*0.05,I2677+U2677)</f>
        <v>10997.749944111281</v>
      </c>
      <c r="J2678" s="70">
        <f>IF(D2678&lt;Overview!$F$16,1,'='!G2678/Overview!$F$26)</f>
        <v>162.54441862461886</v>
      </c>
      <c r="K2678" s="71">
        <f>IF(D2678&lt;Overview!$F$17,'='!G2678/Overview!$F$26,Overview!$F$33)</f>
        <v>9.1428571428571423</v>
      </c>
      <c r="L2678" s="72">
        <f t="shared" si="251"/>
        <v>9.1428571428571423</v>
      </c>
      <c r="M2678" s="81">
        <f>MIN(1,Overview!$F$44*F2678*(G2678-Overview!$F$25)^2+0.2)</f>
        <v>1</v>
      </c>
      <c r="N2678" s="48">
        <f>L2678*F2678*Overview!$F$8</f>
        <v>0.12482270400293095</v>
      </c>
      <c r="O2678" s="48">
        <f>F2678*Overview!$F$6</f>
        <v>2.3686817229354781E-3</v>
      </c>
      <c r="P2678" s="122">
        <f>N2678*(H2678/G2678-(1+Overview!$F$35/'='!G2678)/(Overview!$F$37*Overview!$F$33))/('='!H2678+Overview!$F$36)</f>
        <v>4.1784530029883459E-5</v>
      </c>
      <c r="Q2678" s="128">
        <f>(N2678/G2678-P2678)*H2678*Overview!$F$29*'='!G2678^3</f>
        <v>935.97600917269813</v>
      </c>
      <c r="R2678" s="57">
        <f t="shared" si="246"/>
        <v>0</v>
      </c>
      <c r="S2678" s="58">
        <f t="shared" si="247"/>
        <v>5.2297184487319577E-5</v>
      </c>
      <c r="T2678" s="58">
        <f>IF(D2678&lt;Overview!$F$18,(1-Overview!$F$9)*'='!Q2678-'='!D2678*'='!O2678,0)</f>
        <v>0</v>
      </c>
      <c r="U2678" s="54">
        <f>IF(D2678&gt;=Overview!$F$18,(1-Overview!$F$9)*'='!Q2678-Overview!$F$18*'='!O2678,0)</f>
        <v>79.325662448382062</v>
      </c>
      <c r="V2678" s="2"/>
      <c r="W2678" s="112">
        <f>G2678/Overview!$F$19</f>
        <v>5.5437414295418508</v>
      </c>
      <c r="X2678" s="60">
        <f>G2678^3*(1+H2678*Overview!$F$38)</f>
        <v>66.547249274373669</v>
      </c>
      <c r="Y2678" s="61">
        <f>G2678^3*Overview!$F$42*(1+Overview!$F$38*H2678)+I2678*Overview!$F$39/Overview!$F$40</f>
        <v>6.4671546595377372</v>
      </c>
    </row>
    <row r="2679" spans="1:25">
      <c r="A2679" s="34">
        <v>2676</v>
      </c>
      <c r="B2679">
        <v>1</v>
      </c>
      <c r="C2679">
        <v>24</v>
      </c>
      <c r="D2679" s="149">
        <f t="shared" si="248"/>
        <v>178.09744310451387</v>
      </c>
      <c r="E2679" s="125">
        <f>B2679/(B2679+Overview!$F$22)</f>
        <v>0.58823529411764708</v>
      </c>
      <c r="F2679" s="118">
        <f>EXP(Overview!$F$21/Overview!$F$5-Overview!$F$21/('='!C2679+273.15))</f>
        <v>1.2060497570954571</v>
      </c>
      <c r="G2679" s="77">
        <f t="shared" si="249"/>
        <v>3.7548283674131828</v>
      </c>
      <c r="H2679" s="115">
        <f t="shared" si="250"/>
        <v>0.58823529411764708</v>
      </c>
      <c r="I2679" s="80">
        <f>IF((A2679-Overview!$F$43)/365=ROUND((A2679-Overview!$F$43)/365,0),I2678*0.05,I2678+U2678)</f>
        <v>11077.075606559663</v>
      </c>
      <c r="J2679" s="70">
        <f>IF(D2679&lt;Overview!$F$16,1,'='!G2679/Overview!$F$26)</f>
        <v>162.54668257199927</v>
      </c>
      <c r="K2679" s="71">
        <f>IF(D2679&lt;Overview!$F$17,'='!G2679/Overview!$F$26,Overview!$F$33)</f>
        <v>9.1428571428571423</v>
      </c>
      <c r="L2679" s="72">
        <f t="shared" si="251"/>
        <v>9.1428571428571423</v>
      </c>
      <c r="M2679" s="81">
        <f>MIN(1,Overview!$F$44*F2679*(G2679-Overview!$F$25)^2+0.2)</f>
        <v>1</v>
      </c>
      <c r="N2679" s="48">
        <f>L2679*F2679*Overview!$F$8</f>
        <v>0.12482270400293095</v>
      </c>
      <c r="O2679" s="48">
        <f>F2679*Overview!$F$6</f>
        <v>2.3686817229354781E-3</v>
      </c>
      <c r="P2679" s="122">
        <f>N2679*(H2679/G2679-(1+Overview!$F$35/'='!G2679)/(Overview!$F$37*Overview!$F$33))/('='!H2679+Overview!$F$36)</f>
        <v>4.1704997060857372E-5</v>
      </c>
      <c r="Q2679" s="128">
        <f>(N2679/G2679-P2679)*H2679*Overview!$F$29*'='!G2679^3</f>
        <v>936.00430798659897</v>
      </c>
      <c r="R2679" s="57">
        <f t="shared" si="246"/>
        <v>0</v>
      </c>
      <c r="S2679" s="58">
        <f t="shared" si="247"/>
        <v>5.2198368675663556E-5</v>
      </c>
      <c r="T2679" s="58">
        <f>IF(D2679&lt;Overview!$F$18,(1-Overview!$F$9)*'='!Q2679-'='!D2679*'='!O2679,0)</f>
        <v>0</v>
      </c>
      <c r="U2679" s="54">
        <f>IF(D2679&gt;=Overview!$F$18,(1-Overview!$F$9)*'='!Q2679-Overview!$F$18*'='!O2679,0)</f>
        <v>79.328073507326408</v>
      </c>
      <c r="V2679" s="2"/>
      <c r="W2679" s="112">
        <f>G2679/Overview!$F$19</f>
        <v>5.5438186437519308</v>
      </c>
      <c r="X2679" s="60">
        <f>G2679^3*(1+H2679*Overview!$F$38)</f>
        <v>66.550029958638873</v>
      </c>
      <c r="Y2679" s="61">
        <f>G2679^3*Overview!$F$42*(1+Overview!$F$38*H2679)+I2679*Overview!$F$39/Overview!$F$40</f>
        <v>6.4708519817261818</v>
      </c>
    </row>
    <row r="2680" spans="1:25">
      <c r="A2680" s="34">
        <v>2677</v>
      </c>
      <c r="B2680">
        <v>1</v>
      </c>
      <c r="C2680">
        <v>24</v>
      </c>
      <c r="D2680" s="149">
        <f t="shared" si="248"/>
        <v>178.09744310451387</v>
      </c>
      <c r="E2680" s="125">
        <f>B2680/(B2680+Overview!$F$22)</f>
        <v>0.58823529411764708</v>
      </c>
      <c r="F2680" s="118">
        <f>EXP(Overview!$F$21/Overview!$F$5-Overview!$F$21/('='!C2680+273.15))</f>
        <v>1.2060497570954571</v>
      </c>
      <c r="G2680" s="77">
        <f t="shared" si="249"/>
        <v>3.7548805657818587</v>
      </c>
      <c r="H2680" s="115">
        <f t="shared" si="250"/>
        <v>0.58823529411764708</v>
      </c>
      <c r="I2680" s="80">
        <f>IF((A2680-Overview!$F$43)/365=ROUND((A2680-Overview!$F$43)/365,0),I2679*0.05,I2679+U2679)</f>
        <v>11156.403680066989</v>
      </c>
      <c r="J2680" s="70">
        <f>IF(D2680&lt;Overview!$F$16,1,'='!G2680/Overview!$F$26)</f>
        <v>162.54894224163891</v>
      </c>
      <c r="K2680" s="71">
        <f>IF(D2680&lt;Overview!$F$17,'='!G2680/Overview!$F$26,Overview!$F$33)</f>
        <v>9.1428571428571423</v>
      </c>
      <c r="L2680" s="72">
        <f t="shared" si="251"/>
        <v>9.1428571428571423</v>
      </c>
      <c r="M2680" s="81">
        <f>MIN(1,Overview!$F$44*F2680*(G2680-Overview!$F$25)^2+0.2)</f>
        <v>1</v>
      </c>
      <c r="N2680" s="48">
        <f>L2680*F2680*Overview!$F$8</f>
        <v>0.12482270400293095</v>
      </c>
      <c r="O2680" s="48">
        <f>F2680*Overview!$F$6</f>
        <v>2.3686817229354781E-3</v>
      </c>
      <c r="P2680" s="122">
        <f>N2680*(H2680/G2680-(1+Overview!$F$35/'='!G2680)/(Overview!$F$37*Overview!$F$33))/('='!H2680+Overview!$F$36)</f>
        <v>4.1625616578965282E-5</v>
      </c>
      <c r="Q2680" s="128">
        <f>(N2680/G2680-P2680)*H2680*Overview!$F$29*'='!G2680^3</f>
        <v>936.03255381550821</v>
      </c>
      <c r="R2680" s="57">
        <f t="shared" si="246"/>
        <v>0</v>
      </c>
      <c r="S2680" s="58">
        <f t="shared" si="247"/>
        <v>5.2099739577014624E-5</v>
      </c>
      <c r="T2680" s="58">
        <f>IF(D2680&lt;Overview!$F$18,(1-Overview!$F$9)*'='!Q2680-'='!D2680*'='!O2680,0)</f>
        <v>0</v>
      </c>
      <c r="U2680" s="54">
        <f>IF(D2680&gt;=Overview!$F$18,(1-Overview!$F$9)*'='!Q2680-Overview!$F$18*'='!O2680,0)</f>
        <v>79.330480051949479</v>
      </c>
      <c r="V2680" s="2"/>
      <c r="W2680" s="112">
        <f>G2680/Overview!$F$19</f>
        <v>5.5438957120653454</v>
      </c>
      <c r="X2680" s="60">
        <f>G2680^3*(1+H2680*Overview!$F$38)</f>
        <v>66.552805466026541</v>
      </c>
      <c r="Y2680" s="61">
        <f>G2680^3*Overview!$F$42*(1+Overview!$F$38*H2680)+I2680*Overview!$F$39/Overview!$F$40</f>
        <v>6.4745489427671172</v>
      </c>
    </row>
    <row r="2681" spans="1:25">
      <c r="A2681" s="34">
        <v>2678</v>
      </c>
      <c r="B2681">
        <v>1</v>
      </c>
      <c r="C2681">
        <v>24</v>
      </c>
      <c r="D2681" s="149">
        <f t="shared" si="248"/>
        <v>178.09744310451387</v>
      </c>
      <c r="E2681" s="125">
        <f>B2681/(B2681+Overview!$F$22)</f>
        <v>0.58823529411764708</v>
      </c>
      <c r="F2681" s="118">
        <f>EXP(Overview!$F$21/Overview!$F$5-Overview!$F$21/('='!C2681+273.15))</f>
        <v>1.2060497570954571</v>
      </c>
      <c r="G2681" s="77">
        <f t="shared" si="249"/>
        <v>3.7549326655214359</v>
      </c>
      <c r="H2681" s="115">
        <f t="shared" si="250"/>
        <v>0.58823529411764708</v>
      </c>
      <c r="I2681" s="80">
        <f>IF((A2681-Overview!$F$43)/365=ROUND((A2681-Overview!$F$43)/365,0),I2680*0.05,I2680+U2680)</f>
        <v>11235.734160118938</v>
      </c>
      <c r="J2681" s="70">
        <f>IF(D2681&lt;Overview!$F$16,1,'='!G2681/Overview!$F$26)</f>
        <v>162.5511976416206</v>
      </c>
      <c r="K2681" s="71">
        <f>IF(D2681&lt;Overview!$F$17,'='!G2681/Overview!$F$26,Overview!$F$33)</f>
        <v>9.1428571428571423</v>
      </c>
      <c r="L2681" s="72">
        <f t="shared" si="251"/>
        <v>9.1428571428571423</v>
      </c>
      <c r="M2681" s="81">
        <f>MIN(1,Overview!$F$44*F2681*(G2681-Overview!$F$25)^2+0.2)</f>
        <v>1</v>
      </c>
      <c r="N2681" s="48">
        <f>L2681*F2681*Overview!$F$8</f>
        <v>0.12482270400293095</v>
      </c>
      <c r="O2681" s="48">
        <f>F2681*Overview!$F$6</f>
        <v>2.3686817229354781E-3</v>
      </c>
      <c r="P2681" s="122">
        <f>N2681*(H2681/G2681-(1+Overview!$F$35/'='!G2681)/(Overview!$F$37*Overview!$F$33))/('='!H2681+Overview!$F$36)</f>
        <v>4.1546388287651047E-5</v>
      </c>
      <c r="Q2681" s="128">
        <f>(N2681/G2681-P2681)*H2681*Overview!$F$29*'='!G2681^3</f>
        <v>936.06074675770969</v>
      </c>
      <c r="R2681" s="57">
        <f t="shared" si="246"/>
        <v>0</v>
      </c>
      <c r="S2681" s="58">
        <f t="shared" si="247"/>
        <v>5.2001296838579364E-5</v>
      </c>
      <c r="T2681" s="58">
        <f>IF(D2681&lt;Overview!$F$18,(1-Overview!$F$9)*'='!Q2681-'='!D2681*'='!O2681,0)</f>
        <v>0</v>
      </c>
      <c r="U2681" s="54">
        <f>IF(D2681&gt;=Overview!$F$18,(1-Overview!$F$9)*'='!Q2681-Overview!$F$18*'='!O2681,0)</f>
        <v>79.332882090625048</v>
      </c>
      <c r="V2681" s="2"/>
      <c r="W2681" s="112">
        <f>G2681/Overview!$F$19</f>
        <v>5.5439726347577674</v>
      </c>
      <c r="X2681" s="60">
        <f>G2681^3*(1+H2681*Overview!$F$38)</f>
        <v>66.555575806027804</v>
      </c>
      <c r="Y2681" s="61">
        <f>G2681^3*Overview!$F$42*(1+Overview!$F$38*H2681)+I2681*Overview!$F$39/Overview!$F$40</f>
        <v>6.4782455433185797</v>
      </c>
    </row>
    <row r="2682" spans="1:25">
      <c r="A2682" s="34">
        <v>2679</v>
      </c>
      <c r="B2682">
        <v>1</v>
      </c>
      <c r="C2682">
        <v>24</v>
      </c>
      <c r="D2682" s="149">
        <f t="shared" si="248"/>
        <v>178.09744310451387</v>
      </c>
      <c r="E2682" s="125">
        <f>B2682/(B2682+Overview!$F$22)</f>
        <v>0.58823529411764708</v>
      </c>
      <c r="F2682" s="118">
        <f>EXP(Overview!$F$21/Overview!$F$5-Overview!$F$21/('='!C2682+273.15))</f>
        <v>1.2060497570954571</v>
      </c>
      <c r="G2682" s="77">
        <f t="shared" si="249"/>
        <v>3.7549846668182747</v>
      </c>
      <c r="H2682" s="115">
        <f t="shared" si="250"/>
        <v>0.58823529411764708</v>
      </c>
      <c r="I2682" s="80">
        <f>IF((A2682-Overview!$F$43)/365=ROUND((A2682-Overview!$F$43)/365,0),I2681*0.05,I2681+U2681)</f>
        <v>11315.067042209563</v>
      </c>
      <c r="J2682" s="70">
        <f>IF(D2682&lt;Overview!$F$16,1,'='!G2682/Overview!$F$26)</f>
        <v>162.55344878001191</v>
      </c>
      <c r="K2682" s="71">
        <f>IF(D2682&lt;Overview!$F$17,'='!G2682/Overview!$F$26,Overview!$F$33)</f>
        <v>9.1428571428571423</v>
      </c>
      <c r="L2682" s="72">
        <f t="shared" si="251"/>
        <v>9.1428571428571423</v>
      </c>
      <c r="M2682" s="81">
        <f>MIN(1,Overview!$F$44*F2682*(G2682-Overview!$F$25)^2+0.2)</f>
        <v>1</v>
      </c>
      <c r="N2682" s="48">
        <f>L2682*F2682*Overview!$F$8</f>
        <v>0.12482270400293095</v>
      </c>
      <c r="O2682" s="48">
        <f>F2682*Overview!$F$6</f>
        <v>2.3686817229354781E-3</v>
      </c>
      <c r="P2682" s="122">
        <f>N2682*(H2682/G2682-(1+Overview!$F$35/'='!G2682)/(Overview!$F$37*Overview!$F$33))/('='!H2682+Overview!$F$36)</f>
        <v>4.1467311890949368E-5</v>
      </c>
      <c r="Q2682" s="128">
        <f>(N2682/G2682-P2682)*H2682*Overview!$F$29*'='!G2682^3</f>
        <v>936.08888691130926</v>
      </c>
      <c r="R2682" s="57">
        <f t="shared" si="246"/>
        <v>0</v>
      </c>
      <c r="S2682" s="58">
        <f t="shared" si="247"/>
        <v>5.190304010822867E-5</v>
      </c>
      <c r="T2682" s="58">
        <f>IF(D2682&lt;Overview!$F$18,(1-Overview!$F$9)*'='!Q2682-'='!D2682*'='!O2682,0)</f>
        <v>0</v>
      </c>
      <c r="U2682" s="54">
        <f>IF(D2682&gt;=Overview!$F$18,(1-Overview!$F$9)*'='!Q2682-Overview!$F$18*'='!O2682,0)</f>
        <v>79.335279631711728</v>
      </c>
      <c r="V2682" s="2"/>
      <c r="W2682" s="112">
        <f>G2682/Overview!$F$19</f>
        <v>5.5440494121043473</v>
      </c>
      <c r="X2682" s="60">
        <f>G2682^3*(1+H2682*Overview!$F$38)</f>
        <v>66.558340988117052</v>
      </c>
      <c r="Y2682" s="61">
        <f>G2682^3*Overview!$F$42*(1+Overview!$F$38*H2682)+I2682*Overview!$F$39/Overview!$F$40</f>
        <v>6.4819417840374598</v>
      </c>
    </row>
    <row r="2683" spans="1:25">
      <c r="A2683" s="34">
        <v>2680</v>
      </c>
      <c r="B2683">
        <v>1</v>
      </c>
      <c r="C2683">
        <v>24</v>
      </c>
      <c r="D2683" s="149">
        <f t="shared" si="248"/>
        <v>178.09744310451387</v>
      </c>
      <c r="E2683" s="125">
        <f>B2683/(B2683+Overview!$F$22)</f>
        <v>0.58823529411764708</v>
      </c>
      <c r="F2683" s="118">
        <f>EXP(Overview!$F$21/Overview!$F$5-Overview!$F$21/('='!C2683+273.15))</f>
        <v>1.2060497570954571</v>
      </c>
      <c r="G2683" s="77">
        <f t="shared" si="249"/>
        <v>3.7550365698583827</v>
      </c>
      <c r="H2683" s="115">
        <f t="shared" si="250"/>
        <v>0.58823529411764708</v>
      </c>
      <c r="I2683" s="80">
        <f>IF((A2683-Overview!$F$43)/365=ROUND((A2683-Overview!$F$43)/365,0),I2682*0.05,I2682+U2682)</f>
        <v>11394.402321841275</v>
      </c>
      <c r="J2683" s="70">
        <f>IF(D2683&lt;Overview!$F$16,1,'='!G2683/Overview!$F$26)</f>
        <v>162.55569566486506</v>
      </c>
      <c r="K2683" s="71">
        <f>IF(D2683&lt;Overview!$F$17,'='!G2683/Overview!$F$26,Overview!$F$33)</f>
        <v>9.1428571428571423</v>
      </c>
      <c r="L2683" s="72">
        <f t="shared" si="251"/>
        <v>9.1428571428571423</v>
      </c>
      <c r="M2683" s="81">
        <f>MIN(1,Overview!$F$44*F2683*(G2683-Overview!$F$25)^2+0.2)</f>
        <v>1</v>
      </c>
      <c r="N2683" s="48">
        <f>L2683*F2683*Overview!$F$8</f>
        <v>0.12482270400293095</v>
      </c>
      <c r="O2683" s="48">
        <f>F2683*Overview!$F$6</f>
        <v>2.3686817229354781E-3</v>
      </c>
      <c r="P2683" s="122">
        <f>N2683*(H2683/G2683-(1+Overview!$F$35/'='!G2683)/(Overview!$F$37*Overview!$F$33))/('='!H2683+Overview!$F$36)</f>
        <v>4.1388387093486785E-5</v>
      </c>
      <c r="Q2683" s="128">
        <f>(N2683/G2683-P2683)*H2683*Overview!$F$29*'='!G2683^3</f>
        <v>936.11697437423277</v>
      </c>
      <c r="R2683" s="57">
        <f t="shared" si="246"/>
        <v>0</v>
      </c>
      <c r="S2683" s="58">
        <f t="shared" si="247"/>
        <v>5.1804969034499196E-5</v>
      </c>
      <c r="T2683" s="58">
        <f>IF(D2683&lt;Overview!$F$18,(1-Overview!$F$9)*'='!Q2683-'='!D2683*'='!O2683,0)</f>
        <v>0</v>
      </c>
      <c r="U2683" s="54">
        <f>IF(D2683&gt;=Overview!$F$18,(1-Overview!$F$9)*'='!Q2683-Overview!$F$18*'='!O2683,0)</f>
        <v>79.33767268355281</v>
      </c>
      <c r="V2683" s="2"/>
      <c r="W2683" s="112">
        <f>G2683/Overview!$F$19</f>
        <v>5.5441260443797171</v>
      </c>
      <c r="X2683" s="60">
        <f>G2683^3*(1+H2683*Overview!$F$38)</f>
        <v>66.561101021751782</v>
      </c>
      <c r="Y2683" s="61">
        <f>G2683^3*Overview!$F$42*(1+Overview!$F$38*H2683)+I2683*Overview!$F$39/Overview!$F$40</f>
        <v>6.485637665579489</v>
      </c>
    </row>
    <row r="2684" spans="1:25">
      <c r="A2684" s="34">
        <v>2681</v>
      </c>
      <c r="B2684">
        <v>1</v>
      </c>
      <c r="C2684">
        <v>24</v>
      </c>
      <c r="D2684" s="149">
        <f t="shared" si="248"/>
        <v>178.09744310451387</v>
      </c>
      <c r="E2684" s="125">
        <f>B2684/(B2684+Overview!$F$22)</f>
        <v>0.58823529411764708</v>
      </c>
      <c r="F2684" s="118">
        <f>EXP(Overview!$F$21/Overview!$F$5-Overview!$F$21/('='!C2684+273.15))</f>
        <v>1.2060497570954571</v>
      </c>
      <c r="G2684" s="77">
        <f t="shared" si="249"/>
        <v>3.7550883748274173</v>
      </c>
      <c r="H2684" s="115">
        <f t="shared" si="250"/>
        <v>0.58823529411764708</v>
      </c>
      <c r="I2684" s="80">
        <f>IF((A2684-Overview!$F$43)/365=ROUND((A2684-Overview!$F$43)/365,0),I2683*0.05,I2683+U2683)</f>
        <v>11473.739994524827</v>
      </c>
      <c r="J2684" s="70">
        <f>IF(D2684&lt;Overview!$F$16,1,'='!G2684/Overview!$F$26)</f>
        <v>162.5579383042172</v>
      </c>
      <c r="K2684" s="71">
        <f>IF(D2684&lt;Overview!$F$17,'='!G2684/Overview!$F$26,Overview!$F$33)</f>
        <v>9.1428571428571423</v>
      </c>
      <c r="L2684" s="72">
        <f t="shared" si="251"/>
        <v>9.1428571428571423</v>
      </c>
      <c r="M2684" s="81">
        <f>MIN(1,Overview!$F$44*F2684*(G2684-Overview!$F$25)^2+0.2)</f>
        <v>1</v>
      </c>
      <c r="N2684" s="48">
        <f>L2684*F2684*Overview!$F$8</f>
        <v>0.12482270400293095</v>
      </c>
      <c r="O2684" s="48">
        <f>F2684*Overview!$F$6</f>
        <v>2.3686817229354781E-3</v>
      </c>
      <c r="P2684" s="122">
        <f>N2684*(H2684/G2684-(1+Overview!$F$35/'='!G2684)/(Overview!$F$37*Overview!$F$33))/('='!H2684+Overview!$F$36)</f>
        <v>4.1309613600479644E-5</v>
      </c>
      <c r="Q2684" s="128">
        <f>(N2684/G2684-P2684)*H2684*Overview!$F$29*'='!G2684^3</f>
        <v>936.14500924422953</v>
      </c>
      <c r="R2684" s="57">
        <f t="shared" si="246"/>
        <v>0</v>
      </c>
      <c r="S2684" s="58">
        <f t="shared" si="247"/>
        <v>5.1707083266591225E-5</v>
      </c>
      <c r="T2684" s="58">
        <f>IF(D2684&lt;Overview!$F$18,(1-Overview!$F$9)*'='!Q2684-'='!D2684*'='!O2684,0)</f>
        <v>0</v>
      </c>
      <c r="U2684" s="54">
        <f>IF(D2684&gt;=Overview!$F$18,(1-Overview!$F$9)*'='!Q2684-Overview!$F$18*'='!O2684,0)</f>
        <v>79.340061254476538</v>
      </c>
      <c r="V2684" s="2"/>
      <c r="W2684" s="112">
        <f>G2684/Overview!$F$19</f>
        <v>5.5442025318579908</v>
      </c>
      <c r="X2684" s="60">
        <f>G2684^3*(1+H2684*Overview!$F$38)</f>
        <v>66.563855916372773</v>
      </c>
      <c r="Y2684" s="61">
        <f>G2684^3*Overview!$F$42*(1+Overview!$F$38*H2684)+I2684*Overview!$F$39/Overview!$F$40</f>
        <v>6.4893331885992644</v>
      </c>
    </row>
    <row r="2685" spans="1:25">
      <c r="A2685" s="34">
        <v>2682</v>
      </c>
      <c r="B2685">
        <v>1</v>
      </c>
      <c r="C2685">
        <v>24</v>
      </c>
      <c r="D2685" s="149">
        <f t="shared" si="248"/>
        <v>178.09744310451387</v>
      </c>
      <c r="E2685" s="125">
        <f>B2685/(B2685+Overview!$F$22)</f>
        <v>0.58823529411764708</v>
      </c>
      <c r="F2685" s="118">
        <f>EXP(Overview!$F$21/Overview!$F$5-Overview!$F$21/('='!C2685+273.15))</f>
        <v>1.2060497570954571</v>
      </c>
      <c r="G2685" s="77">
        <f t="shared" si="249"/>
        <v>3.7551400819106839</v>
      </c>
      <c r="H2685" s="115">
        <f t="shared" si="250"/>
        <v>0.58823529411764708</v>
      </c>
      <c r="I2685" s="80">
        <f>IF((A2685-Overview!$F$43)/365=ROUND((A2685-Overview!$F$43)/365,0),I2684*0.05,I2684+U2684)</f>
        <v>11553.080055779305</v>
      </c>
      <c r="J2685" s="70">
        <f>IF(D2685&lt;Overview!$F$16,1,'='!G2685/Overview!$F$26)</f>
        <v>162.56017670609023</v>
      </c>
      <c r="K2685" s="71">
        <f>IF(D2685&lt;Overview!$F$17,'='!G2685/Overview!$F$26,Overview!$F$33)</f>
        <v>9.1428571428571423</v>
      </c>
      <c r="L2685" s="72">
        <f t="shared" si="251"/>
        <v>9.1428571428571423</v>
      </c>
      <c r="M2685" s="81">
        <f>MIN(1,Overview!$F$44*F2685*(G2685-Overview!$F$25)^2+0.2)</f>
        <v>1</v>
      </c>
      <c r="N2685" s="48">
        <f>L2685*F2685*Overview!$F$8</f>
        <v>0.12482270400293095</v>
      </c>
      <c r="O2685" s="48">
        <f>F2685*Overview!$F$6</f>
        <v>2.3686817229354781E-3</v>
      </c>
      <c r="P2685" s="122">
        <f>N2685*(H2685/G2685-(1+Overview!$F$35/'='!G2685)/(Overview!$F$37*Overview!$F$33))/('='!H2685+Overview!$F$36)</f>
        <v>4.1230991117734064E-5</v>
      </c>
      <c r="Q2685" s="128">
        <f>(N2685/G2685-P2685)*H2685*Overview!$F$29*'='!G2685^3</f>
        <v>936.17299161886956</v>
      </c>
      <c r="R2685" s="57">
        <f t="shared" si="246"/>
        <v>0</v>
      </c>
      <c r="S2685" s="58">
        <f t="shared" si="247"/>
        <v>5.1609382454368861E-5</v>
      </c>
      <c r="T2685" s="58">
        <f>IF(D2685&lt;Overview!$F$18,(1-Overview!$F$9)*'='!Q2685-'='!D2685*'='!O2685,0)</f>
        <v>0</v>
      </c>
      <c r="U2685" s="54">
        <f>IF(D2685&gt;=Overview!$F$18,(1-Overview!$F$9)*'='!Q2685-Overview!$F$18*'='!O2685,0)</f>
        <v>79.342445352795863</v>
      </c>
      <c r="V2685" s="2"/>
      <c r="W2685" s="112">
        <f>G2685/Overview!$F$19</f>
        <v>5.544278874812762</v>
      </c>
      <c r="X2685" s="60">
        <f>G2685^3*(1+H2685*Overview!$F$38)</f>
        <v>66.566605681403999</v>
      </c>
      <c r="Y2685" s="61">
        <f>G2685^3*Overview!$F$42*(1+Overview!$F$38*H2685)+I2685*Overview!$F$39/Overview!$F$40</f>
        <v>6.4930283537502236</v>
      </c>
    </row>
    <row r="2686" spans="1:25">
      <c r="A2686" s="34">
        <v>2683</v>
      </c>
      <c r="B2686">
        <v>1</v>
      </c>
      <c r="C2686">
        <v>24</v>
      </c>
      <c r="D2686" s="149">
        <f t="shared" si="248"/>
        <v>178.09744310451387</v>
      </c>
      <c r="E2686" s="125">
        <f>B2686/(B2686+Overview!$F$22)</f>
        <v>0.58823529411764708</v>
      </c>
      <c r="F2686" s="118">
        <f>EXP(Overview!$F$21/Overview!$F$5-Overview!$F$21/('='!C2686+273.15))</f>
        <v>1.2060497570954571</v>
      </c>
      <c r="G2686" s="77">
        <f t="shared" si="249"/>
        <v>3.7551916912931382</v>
      </c>
      <c r="H2686" s="115">
        <f t="shared" si="250"/>
        <v>0.58823529411764708</v>
      </c>
      <c r="I2686" s="80">
        <f>IF((A2686-Overview!$F$43)/365=ROUND((A2686-Overview!$F$43)/365,0),I2685*0.05,I2685+U2685)</f>
        <v>11632.4225011321</v>
      </c>
      <c r="J2686" s="70">
        <f>IF(D2686&lt;Overview!$F$16,1,'='!G2686/Overview!$F$26)</f>
        <v>162.56241087849085</v>
      </c>
      <c r="K2686" s="71">
        <f>IF(D2686&lt;Overview!$F$17,'='!G2686/Overview!$F$26,Overview!$F$33)</f>
        <v>9.1428571428571423</v>
      </c>
      <c r="L2686" s="72">
        <f t="shared" si="251"/>
        <v>9.1428571428571423</v>
      </c>
      <c r="M2686" s="81">
        <f>MIN(1,Overview!$F$44*F2686*(G2686-Overview!$F$25)^2+0.2)</f>
        <v>1</v>
      </c>
      <c r="N2686" s="48">
        <f>L2686*F2686*Overview!$F$8</f>
        <v>0.12482270400293095</v>
      </c>
      <c r="O2686" s="48">
        <f>F2686*Overview!$F$6</f>
        <v>2.3686817229354781E-3</v>
      </c>
      <c r="P2686" s="122">
        <f>N2686*(H2686/G2686-(1+Overview!$F$35/'='!G2686)/(Overview!$F$37*Overview!$F$33))/('='!H2686+Overview!$F$36)</f>
        <v>4.1152519351644008E-5</v>
      </c>
      <c r="Q2686" s="128">
        <f>(N2686/G2686-P2686)*H2686*Overview!$F$29*'='!G2686^3</f>
        <v>936.20092159554679</v>
      </c>
      <c r="R2686" s="57">
        <f t="shared" si="246"/>
        <v>0</v>
      </c>
      <c r="S2686" s="58">
        <f t="shared" si="247"/>
        <v>5.1511866248357891E-5</v>
      </c>
      <c r="T2686" s="58">
        <f>IF(D2686&lt;Overview!$F$18,(1-Overview!$F$9)*'='!Q2686-'='!D2686*'='!O2686,0)</f>
        <v>0</v>
      </c>
      <c r="U2686" s="54">
        <f>IF(D2686&gt;=Overview!$F$18,(1-Overview!$F$9)*'='!Q2686-Overview!$F$18*'='!O2686,0)</f>
        <v>79.34482498680876</v>
      </c>
      <c r="V2686" s="2"/>
      <c r="W2686" s="112">
        <f>G2686/Overview!$F$19</f>
        <v>5.5443550735171092</v>
      </c>
      <c r="X2686" s="60">
        <f>G2686^3*(1+H2686*Overview!$F$38)</f>
        <v>66.569350326252717</v>
      </c>
      <c r="Y2686" s="61">
        <f>G2686^3*Overview!$F$42*(1+Overview!$F$38*H2686)+I2686*Overview!$F$39/Overview!$F$40</f>
        <v>6.4967231616846668</v>
      </c>
    </row>
    <row r="2687" spans="1:25">
      <c r="A2687" s="34">
        <v>2684</v>
      </c>
      <c r="B2687">
        <v>1</v>
      </c>
      <c r="C2687">
        <v>24</v>
      </c>
      <c r="D2687" s="149">
        <f t="shared" si="248"/>
        <v>178.09744310451387</v>
      </c>
      <c r="E2687" s="125">
        <f>B2687/(B2687+Overview!$F$22)</f>
        <v>0.58823529411764708</v>
      </c>
      <c r="F2687" s="118">
        <f>EXP(Overview!$F$21/Overview!$F$5-Overview!$F$21/('='!C2687+273.15))</f>
        <v>1.2060497570954571</v>
      </c>
      <c r="G2687" s="77">
        <f t="shared" si="249"/>
        <v>3.7552432031593868</v>
      </c>
      <c r="H2687" s="115">
        <f t="shared" si="250"/>
        <v>0.58823529411764708</v>
      </c>
      <c r="I2687" s="80">
        <f>IF((A2687-Overview!$F$43)/365=ROUND((A2687-Overview!$F$43)/365,0),I2686*0.05,I2686+U2686)</f>
        <v>11711.767326118908</v>
      </c>
      <c r="J2687" s="70">
        <f>IF(D2687&lt;Overview!$F$16,1,'='!G2687/Overview!$F$26)</f>
        <v>162.56464082941068</v>
      </c>
      <c r="K2687" s="71">
        <f>IF(D2687&lt;Overview!$F$17,'='!G2687/Overview!$F$26,Overview!$F$33)</f>
        <v>9.1428571428571423</v>
      </c>
      <c r="L2687" s="72">
        <f t="shared" si="251"/>
        <v>9.1428571428571423</v>
      </c>
      <c r="M2687" s="81">
        <f>MIN(1,Overview!$F$44*F2687*(G2687-Overview!$F$25)^2+0.2)</f>
        <v>1</v>
      </c>
      <c r="N2687" s="48">
        <f>L2687*F2687*Overview!$F$8</f>
        <v>0.12482270400293095</v>
      </c>
      <c r="O2687" s="48">
        <f>F2687*Overview!$F$6</f>
        <v>2.3686817229354781E-3</v>
      </c>
      <c r="P2687" s="122">
        <f>N2687*(H2687/G2687-(1+Overview!$F$35/'='!G2687)/(Overview!$F$37*Overview!$F$33))/('='!H2687+Overview!$F$36)</f>
        <v>4.1074198009188141E-5</v>
      </c>
      <c r="Q2687" s="128">
        <f>(N2687/G2687-P2687)*H2687*Overview!$F$29*'='!G2687^3</f>
        <v>936.22879927147596</v>
      </c>
      <c r="R2687" s="57">
        <f t="shared" si="246"/>
        <v>0</v>
      </c>
      <c r="S2687" s="58">
        <f t="shared" si="247"/>
        <v>5.1414534299742199E-5</v>
      </c>
      <c r="T2687" s="58">
        <f>IF(D2687&lt;Overview!$F$18,(1-Overview!$F$9)*'='!Q2687-'='!D2687*'='!O2687,0)</f>
        <v>0</v>
      </c>
      <c r="U2687" s="54">
        <f>IF(D2687&gt;=Overview!$F$18,(1-Overview!$F$9)*'='!Q2687-Overview!$F$18*'='!O2687,0)</f>
        <v>79.347200164797925</v>
      </c>
      <c r="V2687" s="2"/>
      <c r="W2687" s="112">
        <f>G2687/Overview!$F$19</f>
        <v>5.5444311282435947</v>
      </c>
      <c r="X2687" s="60">
        <f>G2687^3*(1+H2687*Overview!$F$38)</f>
        <v>66.572089860309489</v>
      </c>
      <c r="Y2687" s="61">
        <f>G2687^3*Overview!$F$42*(1+Overview!$F$38*H2687)+I2687*Overview!$F$39/Overview!$F$40</f>
        <v>6.5004176130537479</v>
      </c>
    </row>
    <row r="2688" spans="1:25">
      <c r="A2688" s="34">
        <v>2685</v>
      </c>
      <c r="B2688">
        <v>1</v>
      </c>
      <c r="C2688">
        <v>24</v>
      </c>
      <c r="D2688" s="149">
        <f t="shared" si="248"/>
        <v>178.09744310451387</v>
      </c>
      <c r="E2688" s="125">
        <f>B2688/(B2688+Overview!$F$22)</f>
        <v>0.58823529411764708</v>
      </c>
      <c r="F2688" s="118">
        <f>EXP(Overview!$F$21/Overview!$F$5-Overview!$F$21/('='!C2688+273.15))</f>
        <v>1.2060497570954571</v>
      </c>
      <c r="G2688" s="77">
        <f t="shared" si="249"/>
        <v>3.7552946176936866</v>
      </c>
      <c r="H2688" s="115">
        <f t="shared" si="250"/>
        <v>0.58823529411764708</v>
      </c>
      <c r="I2688" s="80">
        <f>IF((A2688-Overview!$F$43)/365=ROUND((A2688-Overview!$F$43)/365,0),I2687*0.05,I2687+U2687)</f>
        <v>11791.114526283707</v>
      </c>
      <c r="J2688" s="70">
        <f>IF(D2688&lt;Overview!$F$16,1,'='!G2688/Overview!$F$26)</f>
        <v>162.56686656682626</v>
      </c>
      <c r="K2688" s="71">
        <f>IF(D2688&lt;Overview!$F$17,'='!G2688/Overview!$F$26,Overview!$F$33)</f>
        <v>9.1428571428571423</v>
      </c>
      <c r="L2688" s="72">
        <f t="shared" si="251"/>
        <v>9.1428571428571423</v>
      </c>
      <c r="M2688" s="81">
        <f>MIN(1,Overview!$F$44*F2688*(G2688-Overview!$F$25)^2+0.2)</f>
        <v>1</v>
      </c>
      <c r="N2688" s="48">
        <f>L2688*F2688*Overview!$F$8</f>
        <v>0.12482270400293095</v>
      </c>
      <c r="O2688" s="48">
        <f>F2688*Overview!$F$6</f>
        <v>2.3686817229354781E-3</v>
      </c>
      <c r="P2688" s="122">
        <f>N2688*(H2688/G2688-(1+Overview!$F$35/'='!G2688)/(Overview!$F$37*Overview!$F$33))/('='!H2688+Overview!$F$36)</f>
        <v>4.0996026797931921E-5</v>
      </c>
      <c r="Q2688" s="128">
        <f>(N2688/G2688-P2688)*H2688*Overview!$F$29*'='!G2688^3</f>
        <v>936.25662474369631</v>
      </c>
      <c r="R2688" s="57">
        <f t="shared" si="246"/>
        <v>0</v>
      </c>
      <c r="S2688" s="58">
        <f t="shared" si="247"/>
        <v>5.1317386260366625E-5</v>
      </c>
      <c r="T2688" s="58">
        <f>IF(D2688&lt;Overview!$F$18,(1-Overview!$F$9)*'='!Q2688-'='!D2688*'='!O2688,0)</f>
        <v>0</v>
      </c>
      <c r="U2688" s="54">
        <f>IF(D2688&gt;=Overview!$F$18,(1-Overview!$F$9)*'='!Q2688-Overview!$F$18*'='!O2688,0)</f>
        <v>79.349570895031107</v>
      </c>
      <c r="V2688" s="2"/>
      <c r="W2688" s="112">
        <f>G2688/Overview!$F$19</f>
        <v>5.544507039264265</v>
      </c>
      <c r="X2688" s="60">
        <f>G2688^3*(1+H2688*Overview!$F$38)</f>
        <v>66.574824292948151</v>
      </c>
      <c r="Y2688" s="61">
        <f>G2688^3*Overview!$F$42*(1+Overview!$F$38*H2688)+I2688*Overview!$F$39/Overview!$F$40</f>
        <v>6.5041117085074802</v>
      </c>
    </row>
    <row r="2689" spans="1:25">
      <c r="A2689" s="34">
        <v>2686</v>
      </c>
      <c r="B2689">
        <v>1</v>
      </c>
      <c r="C2689">
        <v>24</v>
      </c>
      <c r="D2689" s="149">
        <f t="shared" si="248"/>
        <v>178.09744310451387</v>
      </c>
      <c r="E2689" s="125">
        <f>B2689/(B2689+Overview!$F$22)</f>
        <v>0.58823529411764708</v>
      </c>
      <c r="F2689" s="118">
        <f>EXP(Overview!$F$21/Overview!$F$5-Overview!$F$21/('='!C2689+273.15))</f>
        <v>1.2060497570954571</v>
      </c>
      <c r="G2689" s="77">
        <f t="shared" si="249"/>
        <v>3.755345935079947</v>
      </c>
      <c r="H2689" s="115">
        <f t="shared" si="250"/>
        <v>0.58823529411764708</v>
      </c>
      <c r="I2689" s="80">
        <f>IF((A2689-Overview!$F$43)/365=ROUND((A2689-Overview!$F$43)/365,0),I2688*0.05,I2688+U2688)</f>
        <v>11870.464097178738</v>
      </c>
      <c r="J2689" s="70">
        <f>IF(D2689&lt;Overview!$F$16,1,'='!G2689/Overview!$F$26)</f>
        <v>162.56908809869901</v>
      </c>
      <c r="K2689" s="71">
        <f>IF(D2689&lt;Overview!$F$17,'='!G2689/Overview!$F$26,Overview!$F$33)</f>
        <v>9.1428571428571423</v>
      </c>
      <c r="L2689" s="72">
        <f t="shared" si="251"/>
        <v>9.1428571428571423</v>
      </c>
      <c r="M2689" s="81">
        <f>MIN(1,Overview!$F$44*F2689*(G2689-Overview!$F$25)^2+0.2)</f>
        <v>1</v>
      </c>
      <c r="N2689" s="48">
        <f>L2689*F2689*Overview!$F$8</f>
        <v>0.12482270400293095</v>
      </c>
      <c r="O2689" s="48">
        <f>F2689*Overview!$F$6</f>
        <v>2.3686817229354781E-3</v>
      </c>
      <c r="P2689" s="122">
        <f>N2689*(H2689/G2689-(1+Overview!$F$35/'='!G2689)/(Overview!$F$37*Overview!$F$33))/('='!H2689+Overview!$F$36)</f>
        <v>4.0918005426026561E-5</v>
      </c>
      <c r="Q2689" s="128">
        <f>(N2689/G2689-P2689)*H2689*Overview!$F$29*'='!G2689^3</f>
        <v>936.28439810907048</v>
      </c>
      <c r="R2689" s="57">
        <f t="shared" si="246"/>
        <v>0</v>
      </c>
      <c r="S2689" s="58">
        <f t="shared" si="247"/>
        <v>5.1220421782736024E-5</v>
      </c>
      <c r="T2689" s="58">
        <f>IF(D2689&lt;Overview!$F$18,(1-Overview!$F$9)*'='!Q2689-'='!D2689*'='!O2689,0)</f>
        <v>0</v>
      </c>
      <c r="U2689" s="54">
        <f>IF(D2689&gt;=Overview!$F$18,(1-Overview!$F$9)*'='!Q2689-Overview!$F$18*'='!O2689,0)</f>
        <v>79.351937185760988</v>
      </c>
      <c r="V2689" s="2"/>
      <c r="W2689" s="112">
        <f>G2689/Overview!$F$19</f>
        <v>5.5445828068506522</v>
      </c>
      <c r="X2689" s="60">
        <f>G2689^3*(1+H2689*Overview!$F$38)</f>
        <v>66.57755363352598</v>
      </c>
      <c r="Y2689" s="61">
        <f>G2689^3*Overview!$F$42*(1+Overview!$F$38*H2689)+I2689*Overview!$F$39/Overview!$F$40</f>
        <v>6.5078054486947412</v>
      </c>
    </row>
    <row r="2690" spans="1:25">
      <c r="A2690" s="34">
        <v>2687</v>
      </c>
      <c r="B2690">
        <v>1</v>
      </c>
      <c r="C2690">
        <v>24</v>
      </c>
      <c r="D2690" s="149">
        <f t="shared" si="248"/>
        <v>178.09744310451387</v>
      </c>
      <c r="E2690" s="125">
        <f>B2690/(B2690+Overview!$F$22)</f>
        <v>0.58823529411764708</v>
      </c>
      <c r="F2690" s="118">
        <f>EXP(Overview!$F$21/Overview!$F$5-Overview!$F$21/('='!C2690+273.15))</f>
        <v>1.2060497570954571</v>
      </c>
      <c r="G2690" s="77">
        <f t="shared" si="249"/>
        <v>3.7553971555017296</v>
      </c>
      <c r="H2690" s="115">
        <f t="shared" si="250"/>
        <v>0.58823529411764708</v>
      </c>
      <c r="I2690" s="80">
        <f>IF((A2690-Overview!$F$43)/365=ROUND((A2690-Overview!$F$43)/365,0),I2689*0.05,I2689+U2689)</f>
        <v>11949.816034364498</v>
      </c>
      <c r="J2690" s="70">
        <f>IF(D2690&lt;Overview!$F$16,1,'='!G2690/Overview!$F$26)</f>
        <v>162.57130543297532</v>
      </c>
      <c r="K2690" s="71">
        <f>IF(D2690&lt;Overview!$F$17,'='!G2690/Overview!$F$26,Overview!$F$33)</f>
        <v>9.1428571428571423</v>
      </c>
      <c r="L2690" s="72">
        <f t="shared" si="251"/>
        <v>9.1428571428571423</v>
      </c>
      <c r="M2690" s="81">
        <f>MIN(1,Overview!$F$44*F2690*(G2690-Overview!$F$25)^2+0.2)</f>
        <v>1</v>
      </c>
      <c r="N2690" s="48">
        <f>L2690*F2690*Overview!$F$8</f>
        <v>0.12482270400293095</v>
      </c>
      <c r="O2690" s="48">
        <f>F2690*Overview!$F$6</f>
        <v>2.3686817229354781E-3</v>
      </c>
      <c r="P2690" s="122">
        <f>N2690*(H2690/G2690-(1+Overview!$F$35/'='!G2690)/(Overview!$F$37*Overview!$F$33))/('='!H2690+Overview!$F$36)</f>
        <v>4.0840133602202972E-5</v>
      </c>
      <c r="Q2690" s="128">
        <f>(N2690/G2690-P2690)*H2690*Overview!$F$29*'='!G2690^3</f>
        <v>936.3121194642838</v>
      </c>
      <c r="R2690" s="57">
        <f t="shared" si="246"/>
        <v>0</v>
      </c>
      <c r="S2690" s="58">
        <f t="shared" si="247"/>
        <v>5.1123640520007881E-5</v>
      </c>
      <c r="T2690" s="58">
        <f>IF(D2690&lt;Overview!$F$18,(1-Overview!$F$9)*'='!Q2690-'='!D2690*'='!O2690,0)</f>
        <v>0</v>
      </c>
      <c r="U2690" s="54">
        <f>IF(D2690&gt;=Overview!$F$18,(1-Overview!$F$9)*'='!Q2690-Overview!$F$18*'='!O2690,0)</f>
        <v>79.354299045225162</v>
      </c>
      <c r="V2690" s="2"/>
      <c r="W2690" s="112">
        <f>G2690/Overview!$F$19</f>
        <v>5.5446584312737777</v>
      </c>
      <c r="X2690" s="60">
        <f>G2690^3*(1+H2690*Overview!$F$38)</f>
        <v>66.580277891383531</v>
      </c>
      <c r="Y2690" s="61">
        <f>G2690^3*Overview!$F$42*(1+Overview!$F$38*H2690)+I2690*Overview!$F$39/Overview!$F$40</f>
        <v>6.5114988342632651</v>
      </c>
    </row>
    <row r="2691" spans="1:25">
      <c r="A2691" s="34">
        <v>2688</v>
      </c>
      <c r="B2691">
        <v>1</v>
      </c>
      <c r="C2691">
        <v>24</v>
      </c>
      <c r="D2691" s="149">
        <f t="shared" si="248"/>
        <v>178.09744310451387</v>
      </c>
      <c r="E2691" s="125">
        <f>B2691/(B2691+Overview!$F$22)</f>
        <v>0.58823529411764708</v>
      </c>
      <c r="F2691" s="118">
        <f>EXP(Overview!$F$21/Overview!$F$5-Overview!$F$21/('='!C2691+273.15))</f>
        <v>1.2060497570954571</v>
      </c>
      <c r="G2691" s="77">
        <f t="shared" si="249"/>
        <v>3.7554482791422497</v>
      </c>
      <c r="H2691" s="115">
        <f t="shared" si="250"/>
        <v>0.58823529411764708</v>
      </c>
      <c r="I2691" s="80">
        <f>IF((A2691-Overview!$F$43)/365=ROUND((A2691-Overview!$F$43)/365,0),I2690*0.05,I2690+U2690)</f>
        <v>12029.170333409722</v>
      </c>
      <c r="J2691" s="70">
        <f>IF(D2691&lt;Overview!$F$16,1,'='!G2691/Overview!$F$26)</f>
        <v>162.57351857758658</v>
      </c>
      <c r="K2691" s="71">
        <f>IF(D2691&lt;Overview!$F$17,'='!G2691/Overview!$F$26,Overview!$F$33)</f>
        <v>9.1428571428571423</v>
      </c>
      <c r="L2691" s="72">
        <f t="shared" si="251"/>
        <v>9.1428571428571423</v>
      </c>
      <c r="M2691" s="81">
        <f>MIN(1,Overview!$F$44*F2691*(G2691-Overview!$F$25)^2+0.2)</f>
        <v>1</v>
      </c>
      <c r="N2691" s="48">
        <f>L2691*F2691*Overview!$F$8</f>
        <v>0.12482270400293095</v>
      </c>
      <c r="O2691" s="48">
        <f>F2691*Overview!$F$6</f>
        <v>2.3686817229354781E-3</v>
      </c>
      <c r="P2691" s="122">
        <f>N2691*(H2691/G2691-(1+Overview!$F$35/'='!G2691)/(Overview!$F$37*Overview!$F$33))/('='!H2691+Overview!$F$36)</f>
        <v>4.0762411035774794E-5</v>
      </c>
      <c r="Q2691" s="128">
        <f>(N2691/G2691-P2691)*H2691*Overview!$F$29*'='!G2691^3</f>
        <v>936.33978890584683</v>
      </c>
      <c r="R2691" s="57">
        <f t="shared" ref="R2691:R2754" si="252">(E2691*M2691-H2691)*N2691/G2691</f>
        <v>0</v>
      </c>
      <c r="S2691" s="58">
        <f t="shared" ref="S2691:S2754" si="253">G2691*P2691/3</f>
        <v>5.1027042125996496E-5</v>
      </c>
      <c r="T2691" s="58">
        <f>IF(D2691&lt;Overview!$F$18,(1-Overview!$F$9)*'='!Q2691-'='!D2691*'='!O2691,0)</f>
        <v>0</v>
      </c>
      <c r="U2691" s="54">
        <f>IF(D2691&gt;=Overview!$F$18,(1-Overview!$F$9)*'='!Q2691-Overview!$F$18*'='!O2691,0)</f>
        <v>79.356656481646326</v>
      </c>
      <c r="V2691" s="2"/>
      <c r="W2691" s="112">
        <f>G2691/Overview!$F$19</f>
        <v>5.5447339128041486</v>
      </c>
      <c r="X2691" s="60">
        <f>G2691^3*(1+H2691*Overview!$F$38)</f>
        <v>66.582997075844844</v>
      </c>
      <c r="Y2691" s="61">
        <f>G2691^3*Overview!$F$42*(1+Overview!$F$38*H2691)+I2691*Overview!$F$39/Overview!$F$40</f>
        <v>6.5151918658596584</v>
      </c>
    </row>
    <row r="2692" spans="1:25">
      <c r="A2692" s="34">
        <v>2689</v>
      </c>
      <c r="B2692">
        <v>1</v>
      </c>
      <c r="C2692">
        <v>24</v>
      </c>
      <c r="D2692" s="149">
        <f t="shared" ref="D2692:D2755" si="254">D2691+T2691</f>
        <v>178.09744310451387</v>
      </c>
      <c r="E2692" s="125">
        <f>B2692/(B2692+Overview!$F$22)</f>
        <v>0.58823529411764708</v>
      </c>
      <c r="F2692" s="118">
        <f>EXP(Overview!$F$21/Overview!$F$5-Overview!$F$21/('='!C2692+273.15))</f>
        <v>1.2060497570954571</v>
      </c>
      <c r="G2692" s="77">
        <f t="shared" ref="G2692:G2755" si="255">G2691+S2691</f>
        <v>3.7554993061843756</v>
      </c>
      <c r="H2692" s="115">
        <f t="shared" ref="H2692:H2755" si="256">H2691+R2691</f>
        <v>0.58823529411764708</v>
      </c>
      <c r="I2692" s="80">
        <f>IF((A2692-Overview!$F$43)/365=ROUND((A2692-Overview!$F$43)/365,0),I2691*0.05,I2691+U2691)</f>
        <v>12108.526989891368</v>
      </c>
      <c r="J2692" s="70">
        <f>IF(D2692&lt;Overview!$F$16,1,'='!G2692/Overview!$F$26)</f>
        <v>162.57572754044918</v>
      </c>
      <c r="K2692" s="71">
        <f>IF(D2692&lt;Overview!$F$17,'='!G2692/Overview!$F$26,Overview!$F$33)</f>
        <v>9.1428571428571423</v>
      </c>
      <c r="L2692" s="72">
        <f t="shared" ref="L2692:L2755" si="257">IF(J2692=1,1,K2692)</f>
        <v>9.1428571428571423</v>
      </c>
      <c r="M2692" s="81">
        <f>MIN(1,Overview!$F$44*F2692*(G2692-Overview!$F$25)^2+0.2)</f>
        <v>1</v>
      </c>
      <c r="N2692" s="48">
        <f>L2692*F2692*Overview!$F$8</f>
        <v>0.12482270400293095</v>
      </c>
      <c r="O2692" s="48">
        <f>F2692*Overview!$F$6</f>
        <v>2.3686817229354781E-3</v>
      </c>
      <c r="P2692" s="122">
        <f>N2692*(H2692/G2692-(1+Overview!$F$35/'='!G2692)/(Overview!$F$37*Overview!$F$33))/('='!H2692+Overview!$F$36)</f>
        <v>4.0684837436636352E-5</v>
      </c>
      <c r="Q2692" s="128">
        <f>(N2692/G2692-P2692)*H2692*Overview!$F$29*'='!G2692^3</f>
        <v>936.36740653009338</v>
      </c>
      <c r="R2692" s="57">
        <f t="shared" si="252"/>
        <v>0</v>
      </c>
      <c r="S2692" s="58">
        <f t="shared" si="253"/>
        <v>5.0930626255170642E-5</v>
      </c>
      <c r="T2692" s="58">
        <f>IF(D2692&lt;Overview!$F$18,(1-Overview!$F$9)*'='!Q2692-'='!D2692*'='!O2692,0)</f>
        <v>0</v>
      </c>
      <c r="U2692" s="54">
        <f>IF(D2692&gt;=Overview!$F$18,(1-Overview!$F$9)*'='!Q2692-Overview!$F$18*'='!O2692,0)</f>
        <v>79.35900950323213</v>
      </c>
      <c r="V2692" s="2"/>
      <c r="W2692" s="112">
        <f>G2692/Overview!$F$19</f>
        <v>5.5448092517117606</v>
      </c>
      <c r="X2692" s="60">
        <f>G2692^3*(1+H2692*Overview!$F$38)</f>
        <v>66.585711196217332</v>
      </c>
      <c r="Y2692" s="61">
        <f>G2692^3*Overview!$F$42*(1+Overview!$F$38*H2692)+I2692*Overview!$F$39/Overview!$F$40</f>
        <v>6.5188845441293841</v>
      </c>
    </row>
    <row r="2693" spans="1:25">
      <c r="A2693" s="34">
        <v>2690</v>
      </c>
      <c r="B2693">
        <v>1</v>
      </c>
      <c r="C2693">
        <v>24</v>
      </c>
      <c r="D2693" s="149">
        <f t="shared" si="254"/>
        <v>178.09744310451387</v>
      </c>
      <c r="E2693" s="125">
        <f>B2693/(B2693+Overview!$F$22)</f>
        <v>0.58823529411764708</v>
      </c>
      <c r="F2693" s="118">
        <f>EXP(Overview!$F$21/Overview!$F$5-Overview!$F$21/('='!C2693+273.15))</f>
        <v>1.2060497570954571</v>
      </c>
      <c r="G2693" s="77">
        <f t="shared" si="255"/>
        <v>3.7555502368106306</v>
      </c>
      <c r="H2693" s="115">
        <f t="shared" si="256"/>
        <v>0.58823529411764708</v>
      </c>
      <c r="I2693" s="80">
        <f>IF((A2693-Overview!$F$43)/365=ROUND((A2693-Overview!$F$43)/365,0),I2692*0.05,I2692+U2692)</f>
        <v>12187.885999394601</v>
      </c>
      <c r="J2693" s="70">
        <f>IF(D2693&lt;Overview!$F$16,1,'='!G2693/Overview!$F$26)</f>
        <v>162.57793232946455</v>
      </c>
      <c r="K2693" s="71">
        <f>IF(D2693&lt;Overview!$F$17,'='!G2693/Overview!$F$26,Overview!$F$33)</f>
        <v>9.1428571428571423</v>
      </c>
      <c r="L2693" s="72">
        <f t="shared" si="257"/>
        <v>9.1428571428571423</v>
      </c>
      <c r="M2693" s="81">
        <f>MIN(1,Overview!$F$44*F2693*(G2693-Overview!$F$25)^2+0.2)</f>
        <v>1</v>
      </c>
      <c r="N2693" s="48">
        <f>L2693*F2693*Overview!$F$8</f>
        <v>0.12482270400293095</v>
      </c>
      <c r="O2693" s="48">
        <f>F2693*Overview!$F$6</f>
        <v>2.3686817229354781E-3</v>
      </c>
      <c r="P2693" s="122">
        <f>N2693*(H2693/G2693-(1+Overview!$F$35/'='!G2693)/(Overview!$F$37*Overview!$F$33))/('='!H2693+Overview!$F$36)</f>
        <v>4.0607412515260672E-5</v>
      </c>
      <c r="Q2693" s="128">
        <f>(N2693/G2693-P2693)*H2693*Overview!$F$29*'='!G2693^3</f>
        <v>936.39497243318181</v>
      </c>
      <c r="R2693" s="57">
        <f t="shared" si="252"/>
        <v>0</v>
      </c>
      <c r="S2693" s="58">
        <f t="shared" si="253"/>
        <v>5.0834392562651394E-5</v>
      </c>
      <c r="T2693" s="58">
        <f>IF(D2693&lt;Overview!$F$18,(1-Overview!$F$9)*'='!Q2693-'='!D2693*'='!O2693,0)</f>
        <v>0</v>
      </c>
      <c r="U2693" s="54">
        <f>IF(D2693&gt;=Overview!$F$18,(1-Overview!$F$9)*'='!Q2693-Overview!$F$18*'='!O2693,0)</f>
        <v>79.361358118175275</v>
      </c>
      <c r="V2693" s="2"/>
      <c r="W2693" s="112">
        <f>G2693/Overview!$F$19</f>
        <v>5.5448844482661013</v>
      </c>
      <c r="X2693" s="60">
        <f>G2693^3*(1+H2693*Overview!$F$38)</f>
        <v>66.58842026179191</v>
      </c>
      <c r="Y2693" s="61">
        <f>G2693^3*Overview!$F$42*(1+Overview!$F$38*H2693)+I2693*Overview!$F$39/Overview!$F$40</f>
        <v>6.5225768697167821</v>
      </c>
    </row>
    <row r="2694" spans="1:25">
      <c r="A2694" s="34">
        <v>2691</v>
      </c>
      <c r="B2694">
        <v>1</v>
      </c>
      <c r="C2694">
        <v>24</v>
      </c>
      <c r="D2694" s="149">
        <f t="shared" si="254"/>
        <v>178.09744310451387</v>
      </c>
      <c r="E2694" s="125">
        <f>B2694/(B2694+Overview!$F$22)</f>
        <v>0.58823529411764708</v>
      </c>
      <c r="F2694" s="118">
        <f>EXP(Overview!$F$21/Overview!$F$5-Overview!$F$21/('='!C2694+273.15))</f>
        <v>1.2060497570954571</v>
      </c>
      <c r="G2694" s="77">
        <f t="shared" si="255"/>
        <v>3.7556010712031931</v>
      </c>
      <c r="H2694" s="115">
        <f t="shared" si="256"/>
        <v>0.58823529411764708</v>
      </c>
      <c r="I2694" s="80">
        <f>IF((A2694-Overview!$F$43)/365=ROUND((A2694-Overview!$F$43)/365,0),I2693*0.05,I2693+U2693)</f>
        <v>12267.247357512775</v>
      </c>
      <c r="J2694" s="70">
        <f>IF(D2694&lt;Overview!$F$16,1,'='!G2694/Overview!$F$26)</f>
        <v>162.58013295251919</v>
      </c>
      <c r="K2694" s="71">
        <f>IF(D2694&lt;Overview!$F$17,'='!G2694/Overview!$F$26,Overview!$F$33)</f>
        <v>9.1428571428571423</v>
      </c>
      <c r="L2694" s="72">
        <f t="shared" si="257"/>
        <v>9.1428571428571423</v>
      </c>
      <c r="M2694" s="81">
        <f>MIN(1,Overview!$F$44*F2694*(G2694-Overview!$F$25)^2+0.2)</f>
        <v>1</v>
      </c>
      <c r="N2694" s="48">
        <f>L2694*F2694*Overview!$F$8</f>
        <v>0.12482270400293095</v>
      </c>
      <c r="O2694" s="48">
        <f>F2694*Overview!$F$6</f>
        <v>2.3686817229354781E-3</v>
      </c>
      <c r="P2694" s="122">
        <f>N2694*(H2694/G2694-(1+Overview!$F$35/'='!G2694)/(Overview!$F$37*Overview!$F$33))/('='!H2694+Overview!$F$36)</f>
        <v>4.0530135982700462E-5</v>
      </c>
      <c r="Q2694" s="128">
        <f>(N2694/G2694-P2694)*H2694*Overview!$F$29*'='!G2694^3</f>
        <v>936.42248671109644</v>
      </c>
      <c r="R2694" s="57">
        <f t="shared" si="252"/>
        <v>0</v>
      </c>
      <c r="S2694" s="58">
        <f t="shared" si="253"/>
        <v>5.0738340704213642E-5</v>
      </c>
      <c r="T2694" s="58">
        <f>IF(D2694&lt;Overview!$F$18,(1-Overview!$F$9)*'='!Q2694-'='!D2694*'='!O2694,0)</f>
        <v>0</v>
      </c>
      <c r="U2694" s="54">
        <f>IF(D2694&gt;=Overview!$F$18,(1-Overview!$F$9)*'='!Q2694-Overview!$F$18*'='!O2694,0)</f>
        <v>79.363702334653595</v>
      </c>
      <c r="V2694" s="2"/>
      <c r="W2694" s="112">
        <f>G2694/Overview!$F$19</f>
        <v>5.5449595027361482</v>
      </c>
      <c r="X2694" s="60">
        <f>G2694^3*(1+H2694*Overview!$F$38)</f>
        <v>66.591124281842966</v>
      </c>
      <c r="Y2694" s="61">
        <f>G2694^3*Overview!$F$42*(1+Overview!$F$38*H2694)+I2694*Overview!$F$39/Overview!$F$40</f>
        <v>6.5262688432650577</v>
      </c>
    </row>
    <row r="2695" spans="1:25">
      <c r="A2695" s="34">
        <v>2692</v>
      </c>
      <c r="B2695">
        <v>1</v>
      </c>
      <c r="C2695">
        <v>24</v>
      </c>
      <c r="D2695" s="149">
        <f t="shared" si="254"/>
        <v>178.09744310451387</v>
      </c>
      <c r="E2695" s="125">
        <f>B2695/(B2695+Overview!$F$22)</f>
        <v>0.58823529411764708</v>
      </c>
      <c r="F2695" s="118">
        <f>EXP(Overview!$F$21/Overview!$F$5-Overview!$F$21/('='!C2695+273.15))</f>
        <v>1.2060497570954571</v>
      </c>
      <c r="G2695" s="77">
        <f t="shared" si="255"/>
        <v>3.7556518095438971</v>
      </c>
      <c r="H2695" s="115">
        <f t="shared" si="256"/>
        <v>0.58823529411764708</v>
      </c>
      <c r="I2695" s="80">
        <f>IF((A2695-Overview!$F$43)/365=ROUND((A2695-Overview!$F$43)/365,0),I2694*0.05,I2694+U2694)</f>
        <v>12346.611059847428</v>
      </c>
      <c r="J2695" s="70">
        <f>IF(D2695&lt;Overview!$F$16,1,'='!G2695/Overview!$F$26)</f>
        <v>162.58232941748474</v>
      </c>
      <c r="K2695" s="71">
        <f>IF(D2695&lt;Overview!$F$17,'='!G2695/Overview!$F$26,Overview!$F$33)</f>
        <v>9.1428571428571423</v>
      </c>
      <c r="L2695" s="72">
        <f t="shared" si="257"/>
        <v>9.1428571428571423</v>
      </c>
      <c r="M2695" s="81">
        <f>MIN(1,Overview!$F$44*F2695*(G2695-Overview!$F$25)^2+0.2)</f>
        <v>1</v>
      </c>
      <c r="N2695" s="48">
        <f>L2695*F2695*Overview!$F$8</f>
        <v>0.12482270400293095</v>
      </c>
      <c r="O2695" s="48">
        <f>F2695*Overview!$F$6</f>
        <v>2.3686817229354781E-3</v>
      </c>
      <c r="P2695" s="122">
        <f>N2695*(H2695/G2695-(1+Overview!$F$35/'='!G2695)/(Overview!$F$37*Overview!$F$33))/('='!H2695+Overview!$F$36)</f>
        <v>4.0453007550582047E-5</v>
      </c>
      <c r="Q2695" s="128">
        <f>(N2695/G2695-P2695)*H2695*Overview!$F$29*'='!G2695^3</f>
        <v>936.44994945964629</v>
      </c>
      <c r="R2695" s="57">
        <f t="shared" si="252"/>
        <v>0</v>
      </c>
      <c r="S2695" s="58">
        <f t="shared" si="253"/>
        <v>5.0642470336278795E-5</v>
      </c>
      <c r="T2695" s="58">
        <f>IF(D2695&lt;Overview!$F$18,(1-Overview!$F$9)*'='!Q2695-'='!D2695*'='!O2695,0)</f>
        <v>0</v>
      </c>
      <c r="U2695" s="54">
        <f>IF(D2695&gt;=Overview!$F$18,(1-Overview!$F$9)*'='!Q2695-Overview!$F$18*'='!O2695,0)</f>
        <v>79.366042160830048</v>
      </c>
      <c r="V2695" s="2"/>
      <c r="W2695" s="112">
        <f>G2695/Overview!$F$19</f>
        <v>5.5450344153903695</v>
      </c>
      <c r="X2695" s="60">
        <f>G2695^3*(1+H2695*Overview!$F$38)</f>
        <v>66.593823265628401</v>
      </c>
      <c r="Y2695" s="61">
        <f>G2695^3*Overview!$F$42*(1+Overview!$F$38*H2695)+I2695*Overview!$F$39/Overview!$F$40</f>
        <v>6.5299604654162904</v>
      </c>
    </row>
    <row r="2696" spans="1:25">
      <c r="A2696" s="34">
        <v>2693</v>
      </c>
      <c r="B2696">
        <v>1</v>
      </c>
      <c r="C2696">
        <v>24</v>
      </c>
      <c r="D2696" s="149">
        <f t="shared" si="254"/>
        <v>178.09744310451387</v>
      </c>
      <c r="E2696" s="125">
        <f>B2696/(B2696+Overview!$F$22)</f>
        <v>0.58823529411764708</v>
      </c>
      <c r="F2696" s="118">
        <f>EXP(Overview!$F$21/Overview!$F$5-Overview!$F$21/('='!C2696+273.15))</f>
        <v>1.2060497570954571</v>
      </c>
      <c r="G2696" s="77">
        <f t="shared" si="255"/>
        <v>3.7557024520142335</v>
      </c>
      <c r="H2696" s="115">
        <f t="shared" si="256"/>
        <v>0.58823529411764708</v>
      </c>
      <c r="I2696" s="80">
        <f>IF((A2696-Overview!$F$43)/365=ROUND((A2696-Overview!$F$43)/365,0),I2695*0.05,I2695+U2695)</f>
        <v>12425.977102008257</v>
      </c>
      <c r="J2696" s="70">
        <f>IF(D2696&lt;Overview!$F$16,1,'='!G2696/Overview!$F$26)</f>
        <v>162.58452173221789</v>
      </c>
      <c r="K2696" s="71">
        <f>IF(D2696&lt;Overview!$F$17,'='!G2696/Overview!$F$26,Overview!$F$33)</f>
        <v>9.1428571428571423</v>
      </c>
      <c r="L2696" s="72">
        <f t="shared" si="257"/>
        <v>9.1428571428571423</v>
      </c>
      <c r="M2696" s="81">
        <f>MIN(1,Overview!$F$44*F2696*(G2696-Overview!$F$25)^2+0.2)</f>
        <v>1</v>
      </c>
      <c r="N2696" s="48">
        <f>L2696*F2696*Overview!$F$8</f>
        <v>0.12482270400293095</v>
      </c>
      <c r="O2696" s="48">
        <f>F2696*Overview!$F$6</f>
        <v>2.3686817229354781E-3</v>
      </c>
      <c r="P2696" s="122">
        <f>N2696*(H2696/G2696-(1+Overview!$F$35/'='!G2696)/(Overview!$F$37*Overview!$F$33))/('='!H2696+Overview!$F$36)</f>
        <v>4.0376026931109416E-5</v>
      </c>
      <c r="Q2696" s="128">
        <f>(N2696/G2696-P2696)*H2696*Overview!$F$29*'='!G2696^3</f>
        <v>936.47736077446518</v>
      </c>
      <c r="R2696" s="57">
        <f t="shared" si="252"/>
        <v>0</v>
      </c>
      <c r="S2696" s="58">
        <f t="shared" si="253"/>
        <v>5.0546781115920121E-5</v>
      </c>
      <c r="T2696" s="58">
        <f>IF(D2696&lt;Overview!$F$18,(1-Overview!$F$9)*'='!Q2696-'='!D2696*'='!O2696,0)</f>
        <v>0</v>
      </c>
      <c r="U2696" s="54">
        <f>IF(D2696&gt;=Overview!$F$18,(1-Overview!$F$9)*'='!Q2696-Overview!$F$18*'='!O2696,0)</f>
        <v>79.368377604852611</v>
      </c>
      <c r="V2696" s="2"/>
      <c r="W2696" s="112">
        <f>G2696/Overview!$F$19</f>
        <v>5.5451091864967275</v>
      </c>
      <c r="X2696" s="60">
        <f>G2696^3*(1+H2696*Overview!$F$38)</f>
        <v>66.596517222389693</v>
      </c>
      <c r="Y2696" s="61">
        <f>G2696^3*Overview!$F$42*(1+Overview!$F$38*H2696)+I2696*Overview!$F$39/Overview!$F$40</f>
        <v>6.5336517368114295</v>
      </c>
    </row>
    <row r="2697" spans="1:25">
      <c r="A2697" s="34">
        <v>2694</v>
      </c>
      <c r="B2697">
        <v>1</v>
      </c>
      <c r="C2697">
        <v>24</v>
      </c>
      <c r="D2697" s="149">
        <f t="shared" si="254"/>
        <v>178.09744310451387</v>
      </c>
      <c r="E2697" s="125">
        <f>B2697/(B2697+Overview!$F$22)</f>
        <v>0.58823529411764708</v>
      </c>
      <c r="F2697" s="118">
        <f>EXP(Overview!$F$21/Overview!$F$5-Overview!$F$21/('='!C2697+273.15))</f>
        <v>1.2060497570954571</v>
      </c>
      <c r="G2697" s="77">
        <f t="shared" si="255"/>
        <v>3.7557529987953493</v>
      </c>
      <c r="H2697" s="115">
        <f t="shared" si="256"/>
        <v>0.58823529411764708</v>
      </c>
      <c r="I2697" s="80">
        <f>IF((A2697-Overview!$F$43)/365=ROUND((A2697-Overview!$F$43)/365,0),I2696*0.05,I2696+U2696)</f>
        <v>12505.34547961311</v>
      </c>
      <c r="J2697" s="70">
        <f>IF(D2697&lt;Overview!$F$16,1,'='!G2697/Overview!$F$26)</f>
        <v>162.58670990456059</v>
      </c>
      <c r="K2697" s="71">
        <f>IF(D2697&lt;Overview!$F$17,'='!G2697/Overview!$F$26,Overview!$F$33)</f>
        <v>9.1428571428571423</v>
      </c>
      <c r="L2697" s="72">
        <f t="shared" si="257"/>
        <v>9.1428571428571423</v>
      </c>
      <c r="M2697" s="81">
        <f>MIN(1,Overview!$F$44*F2697*(G2697-Overview!$F$25)^2+0.2)</f>
        <v>1</v>
      </c>
      <c r="N2697" s="48">
        <f>L2697*F2697*Overview!$F$8</f>
        <v>0.12482270400293095</v>
      </c>
      <c r="O2697" s="48">
        <f>F2697*Overview!$F$6</f>
        <v>2.3686817229354781E-3</v>
      </c>
      <c r="P2697" s="122">
        <f>N2697*(H2697/G2697-(1+Overview!$F$35/'='!G2697)/(Overview!$F$37*Overview!$F$33))/('='!H2697+Overview!$F$36)</f>
        <v>4.0299193837061218E-5</v>
      </c>
      <c r="Q2697" s="128">
        <f>(N2697/G2697-P2697)*H2697*Overview!$F$29*'='!G2697^3</f>
        <v>936.50472075101356</v>
      </c>
      <c r="R2697" s="57">
        <f t="shared" si="252"/>
        <v>0</v>
      </c>
      <c r="S2697" s="58">
        <f t="shared" si="253"/>
        <v>5.0451272700859238E-5</v>
      </c>
      <c r="T2697" s="58">
        <f>IF(D2697&lt;Overview!$F$18,(1-Overview!$F$9)*'='!Q2697-'='!D2697*'='!O2697,0)</f>
        <v>0</v>
      </c>
      <c r="U2697" s="54">
        <f>IF(D2697&gt;=Overview!$F$18,(1-Overview!$F$9)*'='!Q2697-Overview!$F$18*'='!O2697,0)</f>
        <v>79.370708674854541</v>
      </c>
      <c r="V2697" s="2"/>
      <c r="W2697" s="112">
        <f>G2697/Overview!$F$19</f>
        <v>5.5451838163226768</v>
      </c>
      <c r="X2697" s="60">
        <f>G2697^3*(1+H2697*Overview!$F$38)</f>
        <v>66.599206161351802</v>
      </c>
      <c r="Y2697" s="61">
        <f>G2697^3*Overview!$F$42*(1+Overview!$F$38*H2697)+I2697*Overview!$F$39/Overview!$F$40</f>
        <v>6.5373426580903047</v>
      </c>
    </row>
    <row r="2698" spans="1:25">
      <c r="A2698" s="34">
        <v>2695</v>
      </c>
      <c r="B2698">
        <v>1</v>
      </c>
      <c r="C2698">
        <v>24</v>
      </c>
      <c r="D2698" s="149">
        <f t="shared" si="254"/>
        <v>178.09744310451387</v>
      </c>
      <c r="E2698" s="125">
        <f>B2698/(B2698+Overview!$F$22)</f>
        <v>0.58823529411764708</v>
      </c>
      <c r="F2698" s="118">
        <f>EXP(Overview!$F$21/Overview!$F$5-Overview!$F$21/('='!C2698+273.15))</f>
        <v>1.2060497570954571</v>
      </c>
      <c r="G2698" s="77">
        <f t="shared" si="255"/>
        <v>3.7558034500680502</v>
      </c>
      <c r="H2698" s="115">
        <f t="shared" si="256"/>
        <v>0.58823529411764708</v>
      </c>
      <c r="I2698" s="80">
        <f>IF((A2698-Overview!$F$43)/365=ROUND((A2698-Overview!$F$43)/365,0),I2697*0.05,I2697+U2697)</f>
        <v>12584.716188287965</v>
      </c>
      <c r="J2698" s="70">
        <f>IF(D2698&lt;Overview!$F$16,1,'='!G2698/Overview!$F$26)</f>
        <v>162.58889394233984</v>
      </c>
      <c r="K2698" s="71">
        <f>IF(D2698&lt;Overview!$F$17,'='!G2698/Overview!$F$26,Overview!$F$33)</f>
        <v>9.1428571428571423</v>
      </c>
      <c r="L2698" s="72">
        <f t="shared" si="257"/>
        <v>9.1428571428571423</v>
      </c>
      <c r="M2698" s="81">
        <f>MIN(1,Overview!$F$44*F2698*(G2698-Overview!$F$25)^2+0.2)</f>
        <v>1</v>
      </c>
      <c r="N2698" s="48">
        <f>L2698*F2698*Overview!$F$8</f>
        <v>0.12482270400293095</v>
      </c>
      <c r="O2698" s="48">
        <f>F2698*Overview!$F$6</f>
        <v>2.3686817229354781E-3</v>
      </c>
      <c r="P2698" s="122">
        <f>N2698*(H2698/G2698-(1+Overview!$F$35/'='!G2698)/(Overview!$F$37*Overview!$F$33))/('='!H2698+Overview!$F$36)</f>
        <v>4.0222507981786662E-5</v>
      </c>
      <c r="Q2698" s="128">
        <f>(N2698/G2698-P2698)*H2698*Overview!$F$29*'='!G2698^3</f>
        <v>936.53202948457783</v>
      </c>
      <c r="R2698" s="57">
        <f t="shared" si="252"/>
        <v>0</v>
      </c>
      <c r="S2698" s="58">
        <f t="shared" si="253"/>
        <v>5.0355944749461342E-5</v>
      </c>
      <c r="T2698" s="58">
        <f>IF(D2698&lt;Overview!$F$18,(1-Overview!$F$9)*'='!Q2698-'='!D2698*'='!O2698,0)</f>
        <v>0</v>
      </c>
      <c r="U2698" s="54">
        <f>IF(D2698&gt;=Overview!$F$18,(1-Overview!$F$9)*'='!Q2698-Overview!$F$18*'='!O2698,0)</f>
        <v>79.373035378954214</v>
      </c>
      <c r="V2698" s="2"/>
      <c r="W2698" s="112">
        <f>G2698/Overview!$F$19</f>
        <v>5.5452583051351692</v>
      </c>
      <c r="X2698" s="60">
        <f>G2698^3*(1+H2698*Overview!$F$38)</f>
        <v>66.601890091723376</v>
      </c>
      <c r="Y2698" s="61">
        <f>G2698^3*Overview!$F$42*(1+Overview!$F$38*H2698)+I2698*Overview!$F$39/Overview!$F$40</f>
        <v>6.5410332298916174</v>
      </c>
    </row>
    <row r="2699" spans="1:25">
      <c r="A2699" s="34">
        <v>2696</v>
      </c>
      <c r="B2699">
        <v>1</v>
      </c>
      <c r="C2699">
        <v>24</v>
      </c>
      <c r="D2699" s="149">
        <f t="shared" si="254"/>
        <v>178.09744310451387</v>
      </c>
      <c r="E2699" s="125">
        <f>B2699/(B2699+Overview!$F$22)</f>
        <v>0.58823529411764708</v>
      </c>
      <c r="F2699" s="118">
        <f>EXP(Overview!$F$21/Overview!$F$5-Overview!$F$21/('='!C2699+273.15))</f>
        <v>1.2060497570954571</v>
      </c>
      <c r="G2699" s="77">
        <f t="shared" si="255"/>
        <v>3.7558538060127997</v>
      </c>
      <c r="H2699" s="115">
        <f t="shared" si="256"/>
        <v>0.58823529411764708</v>
      </c>
      <c r="I2699" s="80">
        <f>IF((A2699-Overview!$F$43)/365=ROUND((A2699-Overview!$F$43)/365,0),I2698*0.05,I2698+U2698)</f>
        <v>12664.089223666919</v>
      </c>
      <c r="J2699" s="70">
        <f>IF(D2699&lt;Overview!$F$16,1,'='!G2699/Overview!$F$26)</f>
        <v>162.59107385336796</v>
      </c>
      <c r="K2699" s="71">
        <f>IF(D2699&lt;Overview!$F$17,'='!G2699/Overview!$F$26,Overview!$F$33)</f>
        <v>9.1428571428571423</v>
      </c>
      <c r="L2699" s="72">
        <f t="shared" si="257"/>
        <v>9.1428571428571423</v>
      </c>
      <c r="M2699" s="81">
        <f>MIN(1,Overview!$F$44*F2699*(G2699-Overview!$F$25)^2+0.2)</f>
        <v>1</v>
      </c>
      <c r="N2699" s="48">
        <f>L2699*F2699*Overview!$F$8</f>
        <v>0.12482270400293095</v>
      </c>
      <c r="O2699" s="48">
        <f>F2699*Overview!$F$6</f>
        <v>2.3686817229354781E-3</v>
      </c>
      <c r="P2699" s="122">
        <f>N2699*(H2699/G2699-(1+Overview!$F$35/'='!G2699)/(Overview!$F$37*Overview!$F$33))/('='!H2699+Overview!$F$36)</f>
        <v>4.0145969079210598E-5</v>
      </c>
      <c r="Q2699" s="128">
        <f>(N2699/G2699-P2699)*H2699*Overview!$F$29*'='!G2699^3</f>
        <v>936.55928707027078</v>
      </c>
      <c r="R2699" s="57">
        <f t="shared" si="252"/>
        <v>0</v>
      </c>
      <c r="S2699" s="58">
        <f t="shared" si="253"/>
        <v>5.0260796920741769E-5</v>
      </c>
      <c r="T2699" s="58">
        <f>IF(D2699&lt;Overview!$F$18,(1-Overview!$F$9)*'='!Q2699-'='!D2699*'='!O2699,0)</f>
        <v>0</v>
      </c>
      <c r="U2699" s="54">
        <f>IF(D2699&gt;=Overview!$F$18,(1-Overview!$F$9)*'='!Q2699-Overview!$F$18*'='!O2699,0)</f>
        <v>79.375357725255256</v>
      </c>
      <c r="V2699" s="2"/>
      <c r="W2699" s="112">
        <f>G2699/Overview!$F$19</f>
        <v>5.5453326532006493</v>
      </c>
      <c r="X2699" s="60">
        <f>G2699^3*(1+H2699*Overview!$F$38)</f>
        <v>66.604569022696651</v>
      </c>
      <c r="Y2699" s="61">
        <f>G2699^3*Overview!$F$42*(1+Overview!$F$38*H2699)+I2699*Overview!$F$39/Overview!$F$40</f>
        <v>6.5447234528529519</v>
      </c>
    </row>
    <row r="2700" spans="1:25">
      <c r="A2700" s="34">
        <v>2697</v>
      </c>
      <c r="B2700">
        <v>1</v>
      </c>
      <c r="C2700">
        <v>24</v>
      </c>
      <c r="D2700" s="149">
        <f t="shared" si="254"/>
        <v>178.09744310451387</v>
      </c>
      <c r="E2700" s="125">
        <f>B2700/(B2700+Overview!$F$22)</f>
        <v>0.58823529411764708</v>
      </c>
      <c r="F2700" s="118">
        <f>EXP(Overview!$F$21/Overview!$F$5-Overview!$F$21/('='!C2700+273.15))</f>
        <v>1.2060497570954571</v>
      </c>
      <c r="G2700" s="77">
        <f t="shared" si="255"/>
        <v>3.7559040668097206</v>
      </c>
      <c r="H2700" s="115">
        <f t="shared" si="256"/>
        <v>0.58823529411764708</v>
      </c>
      <c r="I2700" s="80">
        <f>IF((A2700-Overview!$F$43)/365=ROUND((A2700-Overview!$F$43)/365,0),I2699*0.05,I2699+U2699)</f>
        <v>12743.464581392174</v>
      </c>
      <c r="J2700" s="70">
        <f>IF(D2700&lt;Overview!$F$16,1,'='!G2700/Overview!$F$26)</f>
        <v>162.59324964544246</v>
      </c>
      <c r="K2700" s="71">
        <f>IF(D2700&lt;Overview!$F$17,'='!G2700/Overview!$F$26,Overview!$F$33)</f>
        <v>9.1428571428571423</v>
      </c>
      <c r="L2700" s="72">
        <f t="shared" si="257"/>
        <v>9.1428571428571423</v>
      </c>
      <c r="M2700" s="81">
        <f>MIN(1,Overview!$F$44*F2700*(G2700-Overview!$F$25)^2+0.2)</f>
        <v>1</v>
      </c>
      <c r="N2700" s="48">
        <f>L2700*F2700*Overview!$F$8</f>
        <v>0.12482270400293095</v>
      </c>
      <c r="O2700" s="48">
        <f>F2700*Overview!$F$6</f>
        <v>2.3686817229354781E-3</v>
      </c>
      <c r="P2700" s="122">
        <f>N2700*(H2700/G2700-(1+Overview!$F$35/'='!G2700)/(Overview!$F$37*Overview!$F$33))/('='!H2700+Overview!$F$36)</f>
        <v>4.0069576843825445E-5</v>
      </c>
      <c r="Q2700" s="128">
        <f>(N2700/G2700-P2700)*H2700*Overview!$F$29*'='!G2700^3</f>
        <v>936.58649360303173</v>
      </c>
      <c r="R2700" s="57">
        <f t="shared" si="252"/>
        <v>0</v>
      </c>
      <c r="S2700" s="58">
        <f t="shared" si="253"/>
        <v>5.0165828874356194E-5</v>
      </c>
      <c r="T2700" s="58">
        <f>IF(D2700&lt;Overview!$F$18,(1-Overview!$F$9)*'='!Q2700-'='!D2700*'='!O2700,0)</f>
        <v>0</v>
      </c>
      <c r="U2700" s="54">
        <f>IF(D2700&gt;=Overview!$F$18,(1-Overview!$F$9)*'='!Q2700-Overview!$F$18*'='!O2700,0)</f>
        <v>79.377675721846487</v>
      </c>
      <c r="V2700" s="2"/>
      <c r="W2700" s="112">
        <f>G2700/Overview!$F$19</f>
        <v>5.5454068607850591</v>
      </c>
      <c r="X2700" s="60">
        <f>G2700^3*(1+H2700*Overview!$F$38)</f>
        <v>66.607242963447504</v>
      </c>
      <c r="Y2700" s="61">
        <f>G2700^3*Overview!$F$42*(1+Overview!$F$38*H2700)+I2700*Overview!$F$39/Overview!$F$40</f>
        <v>6.5484133276107714</v>
      </c>
    </row>
    <row r="2701" spans="1:25">
      <c r="A2701" s="34">
        <v>2698</v>
      </c>
      <c r="B2701">
        <v>1</v>
      </c>
      <c r="C2701">
        <v>24</v>
      </c>
      <c r="D2701" s="149">
        <f t="shared" si="254"/>
        <v>178.09744310451387</v>
      </c>
      <c r="E2701" s="125">
        <f>B2701/(B2701+Overview!$F$22)</f>
        <v>0.58823529411764708</v>
      </c>
      <c r="F2701" s="118">
        <f>EXP(Overview!$F$21/Overview!$F$5-Overview!$F$21/('='!C2701+273.15))</f>
        <v>1.2060497570954571</v>
      </c>
      <c r="G2701" s="77">
        <f t="shared" si="255"/>
        <v>3.7559542326385951</v>
      </c>
      <c r="H2701" s="115">
        <f t="shared" si="256"/>
        <v>0.58823529411764708</v>
      </c>
      <c r="I2701" s="80">
        <f>IF((A2701-Overview!$F$43)/365=ROUND((A2701-Overview!$F$43)/365,0),I2700*0.05,I2700+U2700)</f>
        <v>12822.84225711402</v>
      </c>
      <c r="J2701" s="70">
        <f>IF(D2701&lt;Overview!$F$16,1,'='!G2701/Overview!$F$26)</f>
        <v>162.59542132634613</v>
      </c>
      <c r="K2701" s="71">
        <f>IF(D2701&lt;Overview!$F$17,'='!G2701/Overview!$F$26,Overview!$F$33)</f>
        <v>9.1428571428571423</v>
      </c>
      <c r="L2701" s="72">
        <f t="shared" si="257"/>
        <v>9.1428571428571423</v>
      </c>
      <c r="M2701" s="81">
        <f>MIN(1,Overview!$F$44*F2701*(G2701-Overview!$F$25)^2+0.2)</f>
        <v>1</v>
      </c>
      <c r="N2701" s="48">
        <f>L2701*F2701*Overview!$F$8</f>
        <v>0.12482270400293095</v>
      </c>
      <c r="O2701" s="48">
        <f>F2701*Overview!$F$6</f>
        <v>2.3686817229354781E-3</v>
      </c>
      <c r="P2701" s="122">
        <f>N2701*(H2701/G2701-(1+Overview!$F$35/'='!G2701)/(Overview!$F$37*Overview!$F$33))/('='!H2701+Overview!$F$36)</f>
        <v>3.9993330990695221E-5</v>
      </c>
      <c r="Q2701" s="128">
        <f>(N2701/G2701-P2701)*H2701*Overview!$F$29*'='!G2701^3</f>
        <v>936.61364917762751</v>
      </c>
      <c r="R2701" s="57">
        <f t="shared" si="252"/>
        <v>0</v>
      </c>
      <c r="S2701" s="58">
        <f t="shared" si="253"/>
        <v>5.0071040270606005E-5</v>
      </c>
      <c r="T2701" s="58">
        <f>IF(D2701&lt;Overview!$F$18,(1-Overview!$F$9)*'='!Q2701-'='!D2701*'='!O2701,0)</f>
        <v>0</v>
      </c>
      <c r="U2701" s="54">
        <f>IF(D2701&gt;=Overview!$F$18,(1-Overview!$F$9)*'='!Q2701-Overview!$F$18*'='!O2701,0)</f>
        <v>79.379989376802044</v>
      </c>
      <c r="V2701" s="2"/>
      <c r="W2701" s="112">
        <f>G2701/Overview!$F$19</f>
        <v>5.5454809281538386</v>
      </c>
      <c r="X2701" s="60">
        <f>G2701^3*(1+H2701*Overview!$F$38)</f>
        <v>66.609911923135499</v>
      </c>
      <c r="Y2701" s="61">
        <f>G2701^3*Overview!$F$42*(1+Overview!$F$38*H2701)+I2701*Overview!$F$39/Overview!$F$40</f>
        <v>6.552102854800423</v>
      </c>
    </row>
    <row r="2702" spans="1:25">
      <c r="A2702" s="34">
        <v>2699</v>
      </c>
      <c r="B2702">
        <v>1</v>
      </c>
      <c r="C2702">
        <v>24</v>
      </c>
      <c r="D2702" s="149">
        <f t="shared" si="254"/>
        <v>178.09744310451387</v>
      </c>
      <c r="E2702" s="125">
        <f>B2702/(B2702+Overview!$F$22)</f>
        <v>0.58823529411764708</v>
      </c>
      <c r="F2702" s="118">
        <f>EXP(Overview!$F$21/Overview!$F$5-Overview!$F$21/('='!C2702+273.15))</f>
        <v>1.2060497570954571</v>
      </c>
      <c r="G2702" s="77">
        <f t="shared" si="255"/>
        <v>3.7560043036788655</v>
      </c>
      <c r="H2702" s="115">
        <f t="shared" si="256"/>
        <v>0.58823529411764708</v>
      </c>
      <c r="I2702" s="80">
        <f>IF((A2702-Overview!$F$43)/365=ROUND((A2702-Overview!$F$43)/365,0),I2701*0.05,I2701+U2701)</f>
        <v>12902.222246490823</v>
      </c>
      <c r="J2702" s="70">
        <f>IF(D2702&lt;Overview!$F$16,1,'='!G2702/Overview!$F$26)</f>
        <v>162.597588903847</v>
      </c>
      <c r="K2702" s="71">
        <f>IF(D2702&lt;Overview!$F$17,'='!G2702/Overview!$F$26,Overview!$F$33)</f>
        <v>9.1428571428571423</v>
      </c>
      <c r="L2702" s="72">
        <f t="shared" si="257"/>
        <v>9.1428571428571423</v>
      </c>
      <c r="M2702" s="81">
        <f>MIN(1,Overview!$F$44*F2702*(G2702-Overview!$F$25)^2+0.2)</f>
        <v>1</v>
      </c>
      <c r="N2702" s="48">
        <f>L2702*F2702*Overview!$F$8</f>
        <v>0.12482270400293095</v>
      </c>
      <c r="O2702" s="48">
        <f>F2702*Overview!$F$6</f>
        <v>2.3686817229354781E-3</v>
      </c>
      <c r="P2702" s="122">
        <f>N2702*(H2702/G2702-(1+Overview!$F$35/'='!G2702)/(Overview!$F$37*Overview!$F$33))/('='!H2702+Overview!$F$36)</f>
        <v>3.9917231235451486E-5</v>
      </c>
      <c r="Q2702" s="128">
        <f>(N2702/G2702-P2702)*H2702*Overview!$F$29*'='!G2702^3</f>
        <v>936.64075388865172</v>
      </c>
      <c r="R2702" s="57">
        <f t="shared" si="252"/>
        <v>0</v>
      </c>
      <c r="S2702" s="58">
        <f t="shared" si="253"/>
        <v>4.9976430770433407E-5</v>
      </c>
      <c r="T2702" s="58">
        <f>IF(D2702&lt;Overview!$F$18,(1-Overview!$F$9)*'='!Q2702-'='!D2702*'='!O2702,0)</f>
        <v>0</v>
      </c>
      <c r="U2702" s="54">
        <f>IF(D2702&gt;=Overview!$F$18,(1-Overview!$F$9)*'='!Q2702-Overview!$F$18*'='!O2702,0)</f>
        <v>79.382298698181302</v>
      </c>
      <c r="V2702" s="2"/>
      <c r="W2702" s="112">
        <f>G2702/Overview!$F$19</f>
        <v>5.5455548555719263</v>
      </c>
      <c r="X2702" s="60">
        <f>G2702^3*(1+H2702*Overview!$F$38)</f>
        <v>66.6125759109039</v>
      </c>
      <c r="Y2702" s="61">
        <f>G2702^3*Overview!$F$42*(1+Overview!$F$38*H2702)+I2702*Overview!$F$39/Overview!$F$40</f>
        <v>6.5557920350561334</v>
      </c>
    </row>
    <row r="2703" spans="1:25">
      <c r="A2703" s="34">
        <v>2700</v>
      </c>
      <c r="B2703">
        <v>1</v>
      </c>
      <c r="C2703">
        <v>24</v>
      </c>
      <c r="D2703" s="149">
        <f t="shared" si="254"/>
        <v>178.09744310451387</v>
      </c>
      <c r="E2703" s="125">
        <f>B2703/(B2703+Overview!$F$22)</f>
        <v>0.58823529411764708</v>
      </c>
      <c r="F2703" s="118">
        <f>EXP(Overview!$F$21/Overview!$F$5-Overview!$F$21/('='!C2703+273.15))</f>
        <v>1.2060497570954571</v>
      </c>
      <c r="G2703" s="77">
        <f t="shared" si="255"/>
        <v>3.7560542801096362</v>
      </c>
      <c r="H2703" s="115">
        <f t="shared" si="256"/>
        <v>0.58823529411764708</v>
      </c>
      <c r="I2703" s="80">
        <f>IF((A2703-Overview!$F$43)/365=ROUND((A2703-Overview!$F$43)/365,0),I2702*0.05,I2702+U2702)</f>
        <v>12981.604545189004</v>
      </c>
      <c r="J2703" s="70">
        <f>IF(D2703&lt;Overview!$F$16,1,'='!G2703/Overview!$F$26)</f>
        <v>162.59975238569854</v>
      </c>
      <c r="K2703" s="71">
        <f>IF(D2703&lt;Overview!$F$17,'='!G2703/Overview!$F$26,Overview!$F$33)</f>
        <v>9.1428571428571423</v>
      </c>
      <c r="L2703" s="72">
        <f t="shared" si="257"/>
        <v>9.1428571428571423</v>
      </c>
      <c r="M2703" s="81">
        <f>MIN(1,Overview!$F$44*F2703*(G2703-Overview!$F$25)^2+0.2)</f>
        <v>1</v>
      </c>
      <c r="N2703" s="48">
        <f>L2703*F2703*Overview!$F$8</f>
        <v>0.12482270400293095</v>
      </c>
      <c r="O2703" s="48">
        <f>F2703*Overview!$F$6</f>
        <v>2.3686817229354781E-3</v>
      </c>
      <c r="P2703" s="122">
        <f>N2703*(H2703/G2703-(1+Overview!$F$35/'='!G2703)/(Overview!$F$37*Overview!$F$33))/('='!H2703+Overview!$F$36)</f>
        <v>3.9841277294291323E-5</v>
      </c>
      <c r="Q2703" s="128">
        <f>(N2703/G2703-P2703)*H2703*Overview!$F$29*'='!G2703^3</f>
        <v>936.66780783052639</v>
      </c>
      <c r="R2703" s="57">
        <f t="shared" si="252"/>
        <v>0</v>
      </c>
      <c r="S2703" s="58">
        <f t="shared" si="253"/>
        <v>4.9882000035419267E-5</v>
      </c>
      <c r="T2703" s="58">
        <f>IF(D2703&lt;Overview!$F$18,(1-Overview!$F$9)*'='!Q2703-'='!D2703*'='!O2703,0)</f>
        <v>0</v>
      </c>
      <c r="U2703" s="54">
        <f>IF(D2703&gt;=Overview!$F$18,(1-Overview!$F$9)*'='!Q2703-Overview!$F$18*'='!O2703,0)</f>
        <v>79.384603694029025</v>
      </c>
      <c r="V2703" s="2"/>
      <c r="W2703" s="112">
        <f>G2703/Overview!$F$19</f>
        <v>5.5456286433037594</v>
      </c>
      <c r="X2703" s="60">
        <f>G2703^3*(1+H2703*Overview!$F$38)</f>
        <v>66.615234935879727</v>
      </c>
      <c r="Y2703" s="61">
        <f>G2703^3*Overview!$F$42*(1+Overview!$F$38*H2703)+I2703*Overview!$F$39/Overview!$F$40</f>
        <v>6.5594808690110238</v>
      </c>
    </row>
    <row r="2704" spans="1:25">
      <c r="A2704" s="34">
        <v>2701</v>
      </c>
      <c r="B2704">
        <v>1</v>
      </c>
      <c r="C2704">
        <v>24</v>
      </c>
      <c r="D2704" s="149">
        <f t="shared" si="254"/>
        <v>178.09744310451387</v>
      </c>
      <c r="E2704" s="125">
        <f>B2704/(B2704+Overview!$F$22)</f>
        <v>0.58823529411764708</v>
      </c>
      <c r="F2704" s="118">
        <f>EXP(Overview!$F$21/Overview!$F$5-Overview!$F$21/('='!C2704+273.15))</f>
        <v>1.2060497570954571</v>
      </c>
      <c r="G2704" s="77">
        <f t="shared" si="255"/>
        <v>3.7561041621096716</v>
      </c>
      <c r="H2704" s="115">
        <f t="shared" si="256"/>
        <v>0.58823529411764708</v>
      </c>
      <c r="I2704" s="80">
        <f>IF((A2704-Overview!$F$43)/365=ROUND((A2704-Overview!$F$43)/365,0),I2703*0.05,I2703+U2703)</f>
        <v>13060.989148883033</v>
      </c>
      <c r="J2704" s="70">
        <f>IF(D2704&lt;Overview!$F$16,1,'='!G2704/Overview!$F$26)</f>
        <v>162.60191177963947</v>
      </c>
      <c r="K2704" s="71">
        <f>IF(D2704&lt;Overview!$F$17,'='!G2704/Overview!$F$26,Overview!$F$33)</f>
        <v>9.1428571428571423</v>
      </c>
      <c r="L2704" s="72">
        <f t="shared" si="257"/>
        <v>9.1428571428571423</v>
      </c>
      <c r="M2704" s="81">
        <f>MIN(1,Overview!$F$44*F2704*(G2704-Overview!$F$25)^2+0.2)</f>
        <v>1</v>
      </c>
      <c r="N2704" s="48">
        <f>L2704*F2704*Overview!$F$8</f>
        <v>0.12482270400293095</v>
      </c>
      <c r="O2704" s="48">
        <f>F2704*Overview!$F$6</f>
        <v>2.3686817229354781E-3</v>
      </c>
      <c r="P2704" s="122">
        <f>N2704*(H2704/G2704-(1+Overview!$F$35/'='!G2704)/(Overview!$F$37*Overview!$F$33))/('='!H2704+Overview!$F$36)</f>
        <v>3.9765468883981388E-5</v>
      </c>
      <c r="Q2704" s="128">
        <f>(N2704/G2704-P2704)*H2704*Overview!$F$29*'='!G2704^3</f>
        <v>936.69481109750018</v>
      </c>
      <c r="R2704" s="57">
        <f t="shared" si="252"/>
        <v>0</v>
      </c>
      <c r="S2704" s="58">
        <f t="shared" si="253"/>
        <v>4.978774772778838E-5</v>
      </c>
      <c r="T2704" s="58">
        <f>IF(D2704&lt;Overview!$F$18,(1-Overview!$F$9)*'='!Q2704-'='!D2704*'='!O2704,0)</f>
        <v>0</v>
      </c>
      <c r="U2704" s="54">
        <f>IF(D2704&gt;=Overview!$F$18,(1-Overview!$F$9)*'='!Q2704-Overview!$F$18*'='!O2704,0)</f>
        <v>79.386904372375199</v>
      </c>
      <c r="V2704" s="2"/>
      <c r="W2704" s="112">
        <f>G2704/Overview!$F$19</f>
        <v>5.5457022916132752</v>
      </c>
      <c r="X2704" s="60">
        <f>G2704^3*(1+H2704*Overview!$F$38)</f>
        <v>66.617889007173716</v>
      </c>
      <c r="Y2704" s="61">
        <f>G2704^3*Overview!$F$42*(1+Overview!$F$38*H2704)+I2704*Overview!$F$39/Overview!$F$40</f>
        <v>6.5631693572970962</v>
      </c>
    </row>
    <row r="2705" spans="1:25">
      <c r="A2705" s="34">
        <v>2702</v>
      </c>
      <c r="B2705">
        <v>1</v>
      </c>
      <c r="C2705">
        <v>24</v>
      </c>
      <c r="D2705" s="149">
        <f t="shared" si="254"/>
        <v>178.09744310451387</v>
      </c>
      <c r="E2705" s="125">
        <f>B2705/(B2705+Overview!$F$22)</f>
        <v>0.58823529411764708</v>
      </c>
      <c r="F2705" s="118">
        <f>EXP(Overview!$F$21/Overview!$F$5-Overview!$F$21/('='!C2705+273.15))</f>
        <v>1.2060497570954571</v>
      </c>
      <c r="G2705" s="77">
        <f t="shared" si="255"/>
        <v>3.7561539498573993</v>
      </c>
      <c r="H2705" s="115">
        <f t="shared" si="256"/>
        <v>0.58823529411764708</v>
      </c>
      <c r="I2705" s="80">
        <f>IF((A2705-Overview!$F$43)/365=ROUND((A2705-Overview!$F$43)/365,0),I2704*0.05,I2704+U2704)</f>
        <v>13140.376053255408</v>
      </c>
      <c r="J2705" s="70">
        <f>IF(D2705&lt;Overview!$F$16,1,'='!G2705/Overview!$F$26)</f>
        <v>162.60406709339392</v>
      </c>
      <c r="K2705" s="71">
        <f>IF(D2705&lt;Overview!$F$17,'='!G2705/Overview!$F$26,Overview!$F$33)</f>
        <v>9.1428571428571423</v>
      </c>
      <c r="L2705" s="72">
        <f t="shared" si="257"/>
        <v>9.1428571428571423</v>
      </c>
      <c r="M2705" s="81">
        <f>MIN(1,Overview!$F$44*F2705*(G2705-Overview!$F$25)^2+0.2)</f>
        <v>1</v>
      </c>
      <c r="N2705" s="48">
        <f>L2705*F2705*Overview!$F$8</f>
        <v>0.12482270400293095</v>
      </c>
      <c r="O2705" s="48">
        <f>F2705*Overview!$F$6</f>
        <v>2.3686817229354781E-3</v>
      </c>
      <c r="P2705" s="122">
        <f>N2705*(H2705/G2705-(1+Overview!$F$35/'='!G2705)/(Overview!$F$37*Overview!$F$33))/('='!H2705+Overview!$F$36)</f>
        <v>3.968980572185085E-5</v>
      </c>
      <c r="Q2705" s="128">
        <f>(N2705/G2705-P2705)*H2705*Overview!$F$29*'='!G2705^3</f>
        <v>936.721763783651</v>
      </c>
      <c r="R2705" s="57">
        <f t="shared" si="252"/>
        <v>0</v>
      </c>
      <c r="S2705" s="58">
        <f t="shared" si="253"/>
        <v>4.9693673510400954E-5</v>
      </c>
      <c r="T2705" s="58">
        <f>IF(D2705&lt;Overview!$F$18,(1-Overview!$F$9)*'='!Q2705-'='!D2705*'='!O2705,0)</f>
        <v>0</v>
      </c>
      <c r="U2705" s="54">
        <f>IF(D2705&gt;=Overview!$F$18,(1-Overview!$F$9)*'='!Q2705-Overview!$F$18*'='!O2705,0)</f>
        <v>79.389200741235243</v>
      </c>
      <c r="V2705" s="2"/>
      <c r="W2705" s="112">
        <f>G2705/Overview!$F$19</f>
        <v>5.5457758007639146</v>
      </c>
      <c r="X2705" s="60">
        <f>G2705^3*(1+H2705*Overview!$F$38)</f>
        <v>66.620538133880416</v>
      </c>
      <c r="Y2705" s="61">
        <f>G2705^3*Overview!$F$42*(1+Overview!$F$38*H2705)+I2705*Overview!$F$39/Overview!$F$40</f>
        <v>6.566857500545245</v>
      </c>
    </row>
    <row r="2706" spans="1:25">
      <c r="A2706" s="34">
        <v>2703</v>
      </c>
      <c r="B2706">
        <v>1</v>
      </c>
      <c r="C2706">
        <v>24</v>
      </c>
      <c r="D2706" s="149">
        <f t="shared" si="254"/>
        <v>178.09744310451387</v>
      </c>
      <c r="E2706" s="125">
        <f>B2706/(B2706+Overview!$F$22)</f>
        <v>0.58823529411764708</v>
      </c>
      <c r="F2706" s="118">
        <f>EXP(Overview!$F$21/Overview!$F$5-Overview!$F$21/('='!C2706+273.15))</f>
        <v>1.2060497570954571</v>
      </c>
      <c r="G2706" s="77">
        <f t="shared" si="255"/>
        <v>3.7562036435309096</v>
      </c>
      <c r="H2706" s="115">
        <f t="shared" si="256"/>
        <v>0.58823529411764708</v>
      </c>
      <c r="I2706" s="80">
        <f>IF((A2706-Overview!$F$43)/365=ROUND((A2706-Overview!$F$43)/365,0),I2705*0.05,I2705+U2705)</f>
        <v>13219.765253996644</v>
      </c>
      <c r="J2706" s="70">
        <f>IF(D2706&lt;Overview!$F$16,1,'='!G2706/Overview!$F$26)</f>
        <v>162.60621833467141</v>
      </c>
      <c r="K2706" s="71">
        <f>IF(D2706&lt;Overview!$F$17,'='!G2706/Overview!$F$26,Overview!$F$33)</f>
        <v>9.1428571428571423</v>
      </c>
      <c r="L2706" s="72">
        <f t="shared" si="257"/>
        <v>9.1428571428571423</v>
      </c>
      <c r="M2706" s="81">
        <f>MIN(1,Overview!$F$44*F2706*(G2706-Overview!$F$25)^2+0.2)</f>
        <v>1</v>
      </c>
      <c r="N2706" s="48">
        <f>L2706*F2706*Overview!$F$8</f>
        <v>0.12482270400293095</v>
      </c>
      <c r="O2706" s="48">
        <f>F2706*Overview!$F$6</f>
        <v>2.3686817229354781E-3</v>
      </c>
      <c r="P2706" s="122">
        <f>N2706*(H2706/G2706-(1+Overview!$F$35/'='!G2706)/(Overview!$F$37*Overview!$F$33))/('='!H2706+Overview!$F$36)</f>
        <v>3.9614287525791354E-5</v>
      </c>
      <c r="Q2706" s="128">
        <f>(N2706/G2706-P2706)*H2706*Overview!$F$29*'='!G2706^3</f>
        <v>936.74866598288577</v>
      </c>
      <c r="R2706" s="57">
        <f t="shared" si="252"/>
        <v>0</v>
      </c>
      <c r="S2706" s="58">
        <f t="shared" si="253"/>
        <v>4.9599777046752847E-5</v>
      </c>
      <c r="T2706" s="58">
        <f>IF(D2706&lt;Overview!$F$18,(1-Overview!$F$9)*'='!Q2706-'='!D2706*'='!O2706,0)</f>
        <v>0</v>
      </c>
      <c r="U2706" s="54">
        <f>IF(D2706&gt;=Overview!$F$18,(1-Overview!$F$9)*'='!Q2706-Overview!$F$18*'='!O2706,0)</f>
        <v>79.391492808610053</v>
      </c>
      <c r="V2706" s="2"/>
      <c r="W2706" s="112">
        <f>G2706/Overview!$F$19</f>
        <v>5.5458491710186175</v>
      </c>
      <c r="X2706" s="60">
        <f>G2706^3*(1+H2706*Overview!$F$38)</f>
        <v>66.623182325078204</v>
      </c>
      <c r="Y2706" s="61">
        <f>G2706^3*Overview!$F$42*(1+Overview!$F$38*H2706)+I2706*Overview!$F$39/Overview!$F$40</f>
        <v>6.5705452993852562</v>
      </c>
    </row>
    <row r="2707" spans="1:25">
      <c r="A2707" s="34">
        <v>2704</v>
      </c>
      <c r="B2707">
        <v>1</v>
      </c>
      <c r="C2707">
        <v>24</v>
      </c>
      <c r="D2707" s="149">
        <f t="shared" si="254"/>
        <v>178.09744310451387</v>
      </c>
      <c r="E2707" s="125">
        <f>B2707/(B2707+Overview!$F$22)</f>
        <v>0.58823529411764708</v>
      </c>
      <c r="F2707" s="118">
        <f>EXP(Overview!$F$21/Overview!$F$5-Overview!$F$21/('='!C2707+273.15))</f>
        <v>1.2060497570954571</v>
      </c>
      <c r="G2707" s="77">
        <f t="shared" si="255"/>
        <v>3.7562532433079565</v>
      </c>
      <c r="H2707" s="115">
        <f t="shared" si="256"/>
        <v>0.58823529411764708</v>
      </c>
      <c r="I2707" s="80">
        <f>IF((A2707-Overview!$F$43)/365=ROUND((A2707-Overview!$F$43)/365,0),I2706*0.05,I2706+U2706)</f>
        <v>13299.156746805254</v>
      </c>
      <c r="J2707" s="70">
        <f>IF(D2707&lt;Overview!$F$16,1,'='!G2707/Overview!$F$26)</f>
        <v>162.60836551116697</v>
      </c>
      <c r="K2707" s="71">
        <f>IF(D2707&lt;Overview!$F$17,'='!G2707/Overview!$F$26,Overview!$F$33)</f>
        <v>9.1428571428571423</v>
      </c>
      <c r="L2707" s="72">
        <f t="shared" si="257"/>
        <v>9.1428571428571423</v>
      </c>
      <c r="M2707" s="81">
        <f>MIN(1,Overview!$F$44*F2707*(G2707-Overview!$F$25)^2+0.2)</f>
        <v>1</v>
      </c>
      <c r="N2707" s="48">
        <f>L2707*F2707*Overview!$F$8</f>
        <v>0.12482270400293095</v>
      </c>
      <c r="O2707" s="48">
        <f>F2707*Overview!$F$6</f>
        <v>2.3686817229354781E-3</v>
      </c>
      <c r="P2707" s="122">
        <f>N2707*(H2707/G2707-(1+Overview!$F$35/'='!G2707)/(Overview!$F$37*Overview!$F$33))/('='!H2707+Overview!$F$36)</f>
        <v>3.9538914014259068E-5</v>
      </c>
      <c r="Q2707" s="128">
        <f>(N2707/G2707-P2707)*H2707*Overview!$F$29*'='!G2707^3</f>
        <v>936.77551778893871</v>
      </c>
      <c r="R2707" s="57">
        <f t="shared" si="252"/>
        <v>0</v>
      </c>
      <c r="S2707" s="58">
        <f t="shared" si="253"/>
        <v>4.9506058000978345E-5</v>
      </c>
      <c r="T2707" s="58">
        <f>IF(D2707&lt;Overview!$F$18,(1-Overview!$F$9)*'='!Q2707-'='!D2707*'='!O2707,0)</f>
        <v>0</v>
      </c>
      <c r="U2707" s="54">
        <f>IF(D2707&gt;=Overview!$F$18,(1-Overview!$F$9)*'='!Q2707-Overview!$F$18*'='!O2707,0)</f>
        <v>79.393780582485761</v>
      </c>
      <c r="V2707" s="2"/>
      <c r="W2707" s="112">
        <f>G2707/Overview!$F$19</f>
        <v>5.5459224026398291</v>
      </c>
      <c r="X2707" s="60">
        <f>G2707^3*(1+H2707*Overview!$F$38)</f>
        <v>66.625821589829272</v>
      </c>
      <c r="Y2707" s="61">
        <f>G2707^3*Overview!$F$42*(1+Overview!$F$38*H2707)+I2707*Overview!$F$39/Overview!$F$40</f>
        <v>6.5742327544458083</v>
      </c>
    </row>
    <row r="2708" spans="1:25">
      <c r="A2708" s="34">
        <v>2705</v>
      </c>
      <c r="B2708">
        <v>1</v>
      </c>
      <c r="C2708">
        <v>24</v>
      </c>
      <c r="D2708" s="149">
        <f t="shared" si="254"/>
        <v>178.09744310451387</v>
      </c>
      <c r="E2708" s="125">
        <f>B2708/(B2708+Overview!$F$22)</f>
        <v>0.58823529411764708</v>
      </c>
      <c r="F2708" s="118">
        <f>EXP(Overview!$F$21/Overview!$F$5-Overview!$F$21/('='!C2708+273.15))</f>
        <v>1.2060497570954571</v>
      </c>
      <c r="G2708" s="77">
        <f t="shared" si="255"/>
        <v>3.7563027493659575</v>
      </c>
      <c r="H2708" s="115">
        <f t="shared" si="256"/>
        <v>0.58823529411764708</v>
      </c>
      <c r="I2708" s="80">
        <f>IF((A2708-Overview!$F$43)/365=ROUND((A2708-Overview!$F$43)/365,0),I2707*0.05,I2707+U2707)</f>
        <v>13378.550527387741</v>
      </c>
      <c r="J2708" s="70">
        <f>IF(D2708&lt;Overview!$F$16,1,'='!G2708/Overview!$F$26)</f>
        <v>162.61050863056093</v>
      </c>
      <c r="K2708" s="71">
        <f>IF(D2708&lt;Overview!$F$17,'='!G2708/Overview!$F$26,Overview!$F$33)</f>
        <v>9.1428571428571423</v>
      </c>
      <c r="L2708" s="72">
        <f t="shared" si="257"/>
        <v>9.1428571428571423</v>
      </c>
      <c r="M2708" s="81">
        <f>MIN(1,Overview!$F$44*F2708*(G2708-Overview!$F$25)^2+0.2)</f>
        <v>1</v>
      </c>
      <c r="N2708" s="48">
        <f>L2708*F2708*Overview!$F$8</f>
        <v>0.12482270400293095</v>
      </c>
      <c r="O2708" s="48">
        <f>F2708*Overview!$F$6</f>
        <v>2.3686817229354781E-3</v>
      </c>
      <c r="P2708" s="122">
        <f>N2708*(H2708/G2708-(1+Overview!$F$35/'='!G2708)/(Overview!$F$37*Overview!$F$33))/('='!H2708+Overview!$F$36)</f>
        <v>3.9463684906270626E-5</v>
      </c>
      <c r="Q2708" s="128">
        <f>(N2708/G2708-P2708)*H2708*Overview!$F$29*'='!G2708^3</f>
        <v>936.80231929537433</v>
      </c>
      <c r="R2708" s="57">
        <f t="shared" si="252"/>
        <v>0</v>
      </c>
      <c r="S2708" s="58">
        <f t="shared" si="253"/>
        <v>4.9412516037845404E-5</v>
      </c>
      <c r="T2708" s="58">
        <f>IF(D2708&lt;Overview!$F$18,(1-Overview!$F$9)*'='!Q2708-'='!D2708*'='!O2708,0)</f>
        <v>0</v>
      </c>
      <c r="U2708" s="54">
        <f>IF(D2708&gt;=Overview!$F$18,(1-Overview!$F$9)*'='!Q2708-Overview!$F$18*'='!O2708,0)</f>
        <v>79.396064070834072</v>
      </c>
      <c r="V2708" s="2"/>
      <c r="W2708" s="112">
        <f>G2708/Overview!$F$19</f>
        <v>5.5459954958894988</v>
      </c>
      <c r="X2708" s="60">
        <f>G2708^3*(1+H2708*Overview!$F$38)</f>
        <v>66.628455937179695</v>
      </c>
      <c r="Y2708" s="61">
        <f>G2708^3*Overview!$F$42*(1+Overview!$F$38*H2708)+I2708*Overview!$F$39/Overview!$F$40</f>
        <v>6.5779198663544758</v>
      </c>
    </row>
    <row r="2709" spans="1:25">
      <c r="A2709" s="34">
        <v>2706</v>
      </c>
      <c r="B2709">
        <v>1</v>
      </c>
      <c r="C2709">
        <v>24</v>
      </c>
      <c r="D2709" s="149">
        <f t="shared" si="254"/>
        <v>178.09744310451387</v>
      </c>
      <c r="E2709" s="125">
        <f>B2709/(B2709+Overview!$F$22)</f>
        <v>0.58823529411764708</v>
      </c>
      <c r="F2709" s="118">
        <f>EXP(Overview!$F$21/Overview!$F$5-Overview!$F$21/('='!C2709+273.15))</f>
        <v>1.2060497570954571</v>
      </c>
      <c r="G2709" s="77">
        <f t="shared" si="255"/>
        <v>3.7563521618819955</v>
      </c>
      <c r="H2709" s="115">
        <f t="shared" si="256"/>
        <v>0.58823529411764708</v>
      </c>
      <c r="I2709" s="80">
        <f>IF((A2709-Overview!$F$43)/365=ROUND((A2709-Overview!$F$43)/365,0),I2708*0.05,I2708+U2708)</f>
        <v>13457.946591458574</v>
      </c>
      <c r="J2709" s="70">
        <f>IF(D2709&lt;Overview!$F$16,1,'='!G2709/Overview!$F$26)</f>
        <v>162.61264770051929</v>
      </c>
      <c r="K2709" s="71">
        <f>IF(D2709&lt;Overview!$F$17,'='!G2709/Overview!$F$26,Overview!$F$33)</f>
        <v>9.1428571428571423</v>
      </c>
      <c r="L2709" s="72">
        <f t="shared" si="257"/>
        <v>9.1428571428571423</v>
      </c>
      <c r="M2709" s="81">
        <f>MIN(1,Overview!$F$44*F2709*(G2709-Overview!$F$25)^2+0.2)</f>
        <v>1</v>
      </c>
      <c r="N2709" s="48">
        <f>L2709*F2709*Overview!$F$8</f>
        <v>0.12482270400293095</v>
      </c>
      <c r="O2709" s="48">
        <f>F2709*Overview!$F$6</f>
        <v>2.3686817229354781E-3</v>
      </c>
      <c r="P2709" s="122">
        <f>N2709*(H2709/G2709-(1+Overview!$F$35/'='!G2709)/(Overview!$F$37*Overview!$F$33))/('='!H2709+Overview!$F$36)</f>
        <v>3.9388599921403126E-5</v>
      </c>
      <c r="Q2709" s="128">
        <f>(N2709/G2709-P2709)*H2709*Overview!$F$29*'='!G2709^3</f>
        <v>936.8290705955867</v>
      </c>
      <c r="R2709" s="57">
        <f t="shared" si="252"/>
        <v>0</v>
      </c>
      <c r="S2709" s="58">
        <f t="shared" si="253"/>
        <v>4.9319150822755875E-5</v>
      </c>
      <c r="T2709" s="58">
        <f>IF(D2709&lt;Overview!$F$18,(1-Overview!$F$9)*'='!Q2709-'='!D2709*'='!O2709,0)</f>
        <v>0</v>
      </c>
      <c r="U2709" s="54">
        <f>IF(D2709&gt;=Overview!$F$18,(1-Overview!$F$9)*'='!Q2709-Overview!$F$18*'='!O2709,0)</f>
        <v>79.398343281612171</v>
      </c>
      <c r="V2709" s="2"/>
      <c r="W2709" s="112">
        <f>G2709/Overview!$F$19</f>
        <v>5.546068451029079</v>
      </c>
      <c r="X2709" s="60">
        <f>G2709^3*(1+H2709*Overview!$F$38)</f>
        <v>66.631085376159405</v>
      </c>
      <c r="Y2709" s="61">
        <f>G2709^3*Overview!$F$42*(1+Overview!$F$38*H2709)+I2709*Overview!$F$39/Overview!$F$40</f>
        <v>6.5816066357377281</v>
      </c>
    </row>
    <row r="2710" spans="1:25">
      <c r="A2710" s="34">
        <v>2707</v>
      </c>
      <c r="B2710">
        <v>1</v>
      </c>
      <c r="C2710">
        <v>24</v>
      </c>
      <c r="D2710" s="149">
        <f t="shared" si="254"/>
        <v>178.09744310451387</v>
      </c>
      <c r="E2710" s="125">
        <f>B2710/(B2710+Overview!$F$22)</f>
        <v>0.58823529411764708</v>
      </c>
      <c r="F2710" s="118">
        <f>EXP(Overview!$F$21/Overview!$F$5-Overview!$F$21/('='!C2710+273.15))</f>
        <v>1.2060497570954571</v>
      </c>
      <c r="G2710" s="77">
        <f t="shared" si="255"/>
        <v>3.7564014810328183</v>
      </c>
      <c r="H2710" s="115">
        <f t="shared" si="256"/>
        <v>0.58823529411764708</v>
      </c>
      <c r="I2710" s="80">
        <f>IF((A2710-Overview!$F$43)/365=ROUND((A2710-Overview!$F$43)/365,0),I2709*0.05,I2709+U2709)</f>
        <v>13537.344934740187</v>
      </c>
      <c r="J2710" s="70">
        <f>IF(D2710&lt;Overview!$F$16,1,'='!G2710/Overview!$F$26)</f>
        <v>162.61478272869346</v>
      </c>
      <c r="K2710" s="71">
        <f>IF(D2710&lt;Overview!$F$17,'='!G2710/Overview!$F$26,Overview!$F$33)</f>
        <v>9.1428571428571423</v>
      </c>
      <c r="L2710" s="72">
        <f t="shared" si="257"/>
        <v>9.1428571428571423</v>
      </c>
      <c r="M2710" s="81">
        <f>MIN(1,Overview!$F$44*F2710*(G2710-Overview!$F$25)^2+0.2)</f>
        <v>1</v>
      </c>
      <c r="N2710" s="48">
        <f>L2710*F2710*Overview!$F$8</f>
        <v>0.12482270400293095</v>
      </c>
      <c r="O2710" s="48">
        <f>F2710*Overview!$F$6</f>
        <v>2.3686817229354781E-3</v>
      </c>
      <c r="P2710" s="122">
        <f>N2710*(H2710/G2710-(1+Overview!$F$35/'='!G2710)/(Overview!$F$37*Overview!$F$33))/('='!H2710+Overview!$F$36)</f>
        <v>3.9313658779791116E-5</v>
      </c>
      <c r="Q2710" s="128">
        <f>(N2710/G2710-P2710)*H2710*Overview!$F$29*'='!G2710^3</f>
        <v>936.8557717827988</v>
      </c>
      <c r="R2710" s="57">
        <f t="shared" si="252"/>
        <v>0</v>
      </c>
      <c r="S2710" s="58">
        <f t="shared" si="253"/>
        <v>4.9225962021742071E-5</v>
      </c>
      <c r="T2710" s="58">
        <f>IF(D2710&lt;Overview!$F$18,(1-Overview!$F$9)*'='!Q2710-'='!D2710*'='!O2710,0)</f>
        <v>0</v>
      </c>
      <c r="U2710" s="54">
        <f>IF(D2710&gt;=Overview!$F$18,(1-Overview!$F$9)*'='!Q2710-Overview!$F$18*'='!O2710,0)</f>
        <v>79.400618222762631</v>
      </c>
      <c r="V2710" s="2"/>
      <c r="W2710" s="112">
        <f>G2710/Overview!$F$19</f>
        <v>5.5461412683195306</v>
      </c>
      <c r="X2710" s="60">
        <f>G2710^3*(1+H2710*Overview!$F$38)</f>
        <v>66.633709915782305</v>
      </c>
      <c r="Y2710" s="61">
        <f>G2710^3*Overview!$F$42*(1+Overview!$F$38*H2710)+I2710*Overview!$F$39/Overview!$F$40</f>
        <v>6.5852930632209361</v>
      </c>
    </row>
    <row r="2711" spans="1:25">
      <c r="A2711" s="34">
        <v>2708</v>
      </c>
      <c r="B2711">
        <v>1</v>
      </c>
      <c r="C2711">
        <v>24</v>
      </c>
      <c r="D2711" s="149">
        <f t="shared" si="254"/>
        <v>178.09744310451387</v>
      </c>
      <c r="E2711" s="125">
        <f>B2711/(B2711+Overview!$F$22)</f>
        <v>0.58823529411764708</v>
      </c>
      <c r="F2711" s="118">
        <f>EXP(Overview!$F$21/Overview!$F$5-Overview!$F$21/('='!C2711+273.15))</f>
        <v>1.2060497570954571</v>
      </c>
      <c r="G2711" s="77">
        <f t="shared" si="255"/>
        <v>3.7564507069948401</v>
      </c>
      <c r="H2711" s="115">
        <f t="shared" si="256"/>
        <v>0.58823529411764708</v>
      </c>
      <c r="I2711" s="80">
        <f>IF((A2711-Overview!$F$43)/365=ROUND((A2711-Overview!$F$43)/365,0),I2710*0.05,I2710+U2710)</f>
        <v>13616.74555296295</v>
      </c>
      <c r="J2711" s="70">
        <f>IF(D2711&lt;Overview!$F$16,1,'='!G2711/Overview!$F$26)</f>
        <v>162.61691372272037</v>
      </c>
      <c r="K2711" s="71">
        <f>IF(D2711&lt;Overview!$F$17,'='!G2711/Overview!$F$26,Overview!$F$33)</f>
        <v>9.1428571428571423</v>
      </c>
      <c r="L2711" s="72">
        <f t="shared" si="257"/>
        <v>9.1428571428571423</v>
      </c>
      <c r="M2711" s="81">
        <f>MIN(1,Overview!$F$44*F2711*(G2711-Overview!$F$25)^2+0.2)</f>
        <v>1</v>
      </c>
      <c r="N2711" s="48">
        <f>L2711*F2711*Overview!$F$8</f>
        <v>0.12482270400293095</v>
      </c>
      <c r="O2711" s="48">
        <f>F2711*Overview!$F$6</f>
        <v>2.3686817229354781E-3</v>
      </c>
      <c r="P2711" s="122">
        <f>N2711*(H2711/G2711-(1+Overview!$F$35/'='!G2711)/(Overview!$F$37*Overview!$F$33))/('='!H2711+Overview!$F$36)</f>
        <v>3.9238861202129595E-5</v>
      </c>
      <c r="Q2711" s="128">
        <f>(N2711/G2711-P2711)*H2711*Overview!$F$29*'='!G2711^3</f>
        <v>936.8824229500641</v>
      </c>
      <c r="R2711" s="57">
        <f t="shared" si="252"/>
        <v>0</v>
      </c>
      <c r="S2711" s="58">
        <f t="shared" si="253"/>
        <v>4.9132949301470707E-5</v>
      </c>
      <c r="T2711" s="58">
        <f>IF(D2711&lt;Overview!$F$18,(1-Overview!$F$9)*'='!Q2711-'='!D2711*'='!O2711,0)</f>
        <v>0</v>
      </c>
      <c r="U2711" s="54">
        <f>IF(D2711&gt;=Overview!$F$18,(1-Overview!$F$9)*'='!Q2711-Overview!$F$18*'='!O2711,0)</f>
        <v>79.402888902213647</v>
      </c>
      <c r="V2711" s="2"/>
      <c r="W2711" s="112">
        <f>G2711/Overview!$F$19</f>
        <v>5.54621394802132</v>
      </c>
      <c r="X2711" s="60">
        <f>G2711^3*(1+H2711*Overview!$F$38)</f>
        <v>66.636329565046196</v>
      </c>
      <c r="Y2711" s="61">
        <f>G2711^3*Overview!$F$42*(1+Overview!$F$38*H2711)+I2711*Overview!$F$39/Overview!$F$40</f>
        <v>6.5889791494283658</v>
      </c>
    </row>
    <row r="2712" spans="1:25">
      <c r="A2712" s="34">
        <v>2709</v>
      </c>
      <c r="B2712">
        <v>1</v>
      </c>
      <c r="C2712">
        <v>24</v>
      </c>
      <c r="D2712" s="149">
        <f t="shared" si="254"/>
        <v>178.09744310451387</v>
      </c>
      <c r="E2712" s="125">
        <f>B2712/(B2712+Overview!$F$22)</f>
        <v>0.58823529411764708</v>
      </c>
      <c r="F2712" s="118">
        <f>EXP(Overview!$F$21/Overview!$F$5-Overview!$F$21/('='!C2712+273.15))</f>
        <v>1.2060497570954571</v>
      </c>
      <c r="G2712" s="77">
        <f t="shared" si="255"/>
        <v>3.7564998399441416</v>
      </c>
      <c r="H2712" s="115">
        <f t="shared" si="256"/>
        <v>0.58823529411764708</v>
      </c>
      <c r="I2712" s="80">
        <f>IF((A2712-Overview!$F$43)/365=ROUND((A2712-Overview!$F$43)/365,0),I2711*0.05,I2711+U2711)</f>
        <v>13696.148441865163</v>
      </c>
      <c r="J2712" s="70">
        <f>IF(D2712&lt;Overview!$F$16,1,'='!G2712/Overview!$F$26)</f>
        <v>162.61904069022259</v>
      </c>
      <c r="K2712" s="71">
        <f>IF(D2712&lt;Overview!$F$17,'='!G2712/Overview!$F$26,Overview!$F$33)</f>
        <v>9.1428571428571423</v>
      </c>
      <c r="L2712" s="72">
        <f t="shared" si="257"/>
        <v>9.1428571428571423</v>
      </c>
      <c r="M2712" s="81">
        <f>MIN(1,Overview!$F$44*F2712*(G2712-Overview!$F$25)^2+0.2)</f>
        <v>1</v>
      </c>
      <c r="N2712" s="48">
        <f>L2712*F2712*Overview!$F$8</f>
        <v>0.12482270400293095</v>
      </c>
      <c r="O2712" s="48">
        <f>F2712*Overview!$F$6</f>
        <v>2.3686817229354781E-3</v>
      </c>
      <c r="P2712" s="122">
        <f>N2712*(H2712/G2712-(1+Overview!$F$35/'='!G2712)/(Overview!$F$37*Overview!$F$33))/('='!H2712+Overview!$F$36)</f>
        <v>3.9164206909666971E-5</v>
      </c>
      <c r="Q2712" s="128">
        <f>(N2712/G2712-P2712)*H2712*Overview!$F$29*'='!G2712^3</f>
        <v>936.90902419026645</v>
      </c>
      <c r="R2712" s="57">
        <f t="shared" si="252"/>
        <v>0</v>
      </c>
      <c r="S2712" s="58">
        <f t="shared" si="253"/>
        <v>4.9040112329234406E-5</v>
      </c>
      <c r="T2712" s="58">
        <f>IF(D2712&lt;Overview!$F$18,(1-Overview!$F$9)*'='!Q2712-'='!D2712*'='!O2712,0)</f>
        <v>0</v>
      </c>
      <c r="U2712" s="54">
        <f>IF(D2712&gt;=Overview!$F$18,(1-Overview!$F$9)*'='!Q2712-Overview!$F$18*'='!O2712,0)</f>
        <v>79.405155327878887</v>
      </c>
      <c r="V2712" s="2"/>
      <c r="W2712" s="112">
        <f>G2712/Overview!$F$19</f>
        <v>5.5462864903944213</v>
      </c>
      <c r="X2712" s="60">
        <f>G2712^3*(1+H2712*Overview!$F$38)</f>
        <v>66.638944332932894</v>
      </c>
      <c r="Y2712" s="61">
        <f>G2712^3*Overview!$F$42*(1+Overview!$F$38*H2712)+I2712*Overview!$F$39/Overview!$F$40</f>
        <v>6.5926648949831925</v>
      </c>
    </row>
    <row r="2713" spans="1:25">
      <c r="A2713" s="34">
        <v>2710</v>
      </c>
      <c r="B2713">
        <v>1</v>
      </c>
      <c r="C2713">
        <v>24</v>
      </c>
      <c r="D2713" s="149">
        <f t="shared" si="254"/>
        <v>178.09744310451387</v>
      </c>
      <c r="E2713" s="125">
        <f>B2713/(B2713+Overview!$F$22)</f>
        <v>0.58823529411764708</v>
      </c>
      <c r="F2713" s="118">
        <f>EXP(Overview!$F$21/Overview!$F$5-Overview!$F$21/('='!C2713+273.15))</f>
        <v>1.2060497570954571</v>
      </c>
      <c r="G2713" s="77">
        <f t="shared" si="255"/>
        <v>3.7565488800564708</v>
      </c>
      <c r="H2713" s="115">
        <f t="shared" si="256"/>
        <v>0.58823529411764708</v>
      </c>
      <c r="I2713" s="80">
        <f>IF((A2713-Overview!$F$43)/365=ROUND((A2713-Overview!$F$43)/365,0),I2712*0.05,I2712+U2712)</f>
        <v>13775.553597193042</v>
      </c>
      <c r="J2713" s="70">
        <f>IF(D2713&lt;Overview!$F$16,1,'='!G2713/Overview!$F$26)</f>
        <v>162.62116363880827</v>
      </c>
      <c r="K2713" s="71">
        <f>IF(D2713&lt;Overview!$F$17,'='!G2713/Overview!$F$26,Overview!$F$33)</f>
        <v>9.1428571428571423</v>
      </c>
      <c r="L2713" s="72">
        <f t="shared" si="257"/>
        <v>9.1428571428571423</v>
      </c>
      <c r="M2713" s="81">
        <f>MIN(1,Overview!$F$44*F2713*(G2713-Overview!$F$25)^2+0.2)</f>
        <v>1</v>
      </c>
      <c r="N2713" s="48">
        <f>L2713*F2713*Overview!$F$8</f>
        <v>0.12482270400293095</v>
      </c>
      <c r="O2713" s="48">
        <f>F2713*Overview!$F$6</f>
        <v>2.3686817229354781E-3</v>
      </c>
      <c r="P2713" s="122">
        <f>N2713*(H2713/G2713-(1+Overview!$F$35/'='!G2713)/(Overview!$F$37*Overview!$F$33))/('='!H2713+Overview!$F$36)</f>
        <v>3.9089695624209058E-5</v>
      </c>
      <c r="Q2713" s="128">
        <f>(N2713/G2713-P2713)*H2713*Overview!$F$29*'='!G2713^3</f>
        <v>936.93557559611997</v>
      </c>
      <c r="R2713" s="57">
        <f t="shared" si="252"/>
        <v>0</v>
      </c>
      <c r="S2713" s="58">
        <f t="shared" si="253"/>
        <v>4.894745077295695E-5</v>
      </c>
      <c r="T2713" s="58">
        <f>IF(D2713&lt;Overview!$F$18,(1-Overview!$F$9)*'='!Q2713-'='!D2713*'='!O2713,0)</f>
        <v>0</v>
      </c>
      <c r="U2713" s="54">
        <f>IF(D2713&gt;=Overview!$F$18,(1-Overview!$F$9)*'='!Q2713-Overview!$F$18*'='!O2713,0)</f>
        <v>79.407417507657598</v>
      </c>
      <c r="V2713" s="2"/>
      <c r="W2713" s="112">
        <f>G2713/Overview!$F$19</f>
        <v>5.5463588956983179</v>
      </c>
      <c r="X2713" s="60">
        <f>G2713^3*(1+H2713*Overview!$F$38)</f>
        <v>66.641554228408182</v>
      </c>
      <c r="Y2713" s="61">
        <f>G2713^3*Overview!$F$42*(1+Overview!$F$38*H2713)+I2713*Overview!$F$39/Overview!$F$40</f>
        <v>6.5963503005074884</v>
      </c>
    </row>
    <row r="2714" spans="1:25">
      <c r="A2714" s="34">
        <v>2711</v>
      </c>
      <c r="B2714">
        <v>1</v>
      </c>
      <c r="C2714">
        <v>24</v>
      </c>
      <c r="D2714" s="149">
        <f t="shared" si="254"/>
        <v>178.09744310451387</v>
      </c>
      <c r="E2714" s="125">
        <f>B2714/(B2714+Overview!$F$22)</f>
        <v>0.58823529411764708</v>
      </c>
      <c r="F2714" s="118">
        <f>EXP(Overview!$F$21/Overview!$F$5-Overview!$F$21/('='!C2714+273.15))</f>
        <v>1.2060497570954571</v>
      </c>
      <c r="G2714" s="77">
        <f t="shared" si="255"/>
        <v>3.7565978275072438</v>
      </c>
      <c r="H2714" s="115">
        <f t="shared" si="256"/>
        <v>0.58823529411764708</v>
      </c>
      <c r="I2714" s="80">
        <f>IF((A2714-Overview!$F$43)/365=ROUND((A2714-Overview!$F$43)/365,0),I2713*0.05,I2713+U2713)</f>
        <v>13854.961014700701</v>
      </c>
      <c r="J2714" s="70">
        <f>IF(D2714&lt;Overview!$F$16,1,'='!G2714/Overview!$F$26)</f>
        <v>162.62328257607118</v>
      </c>
      <c r="K2714" s="71">
        <f>IF(D2714&lt;Overview!$F$17,'='!G2714/Overview!$F$26,Overview!$F$33)</f>
        <v>9.1428571428571423</v>
      </c>
      <c r="L2714" s="72">
        <f t="shared" si="257"/>
        <v>9.1428571428571423</v>
      </c>
      <c r="M2714" s="81">
        <f>MIN(1,Overview!$F$44*F2714*(G2714-Overview!$F$25)^2+0.2)</f>
        <v>1</v>
      </c>
      <c r="N2714" s="48">
        <f>L2714*F2714*Overview!$F$8</f>
        <v>0.12482270400293095</v>
      </c>
      <c r="O2714" s="48">
        <f>F2714*Overview!$F$6</f>
        <v>2.3686817229354781E-3</v>
      </c>
      <c r="P2714" s="122">
        <f>N2714*(H2714/G2714-(1+Overview!$F$35/'='!G2714)/(Overview!$F$37*Overview!$F$33))/('='!H2714+Overview!$F$36)</f>
        <v>3.9015327068115089E-5</v>
      </c>
      <c r="Q2714" s="128">
        <f>(N2714/G2714-P2714)*H2714*Overview!$F$29*'='!G2714^3</f>
        <v>936.96207726017087</v>
      </c>
      <c r="R2714" s="57">
        <f t="shared" si="252"/>
        <v>0</v>
      </c>
      <c r="S2714" s="58">
        <f t="shared" si="253"/>
        <v>4.8854964301188572E-5</v>
      </c>
      <c r="T2714" s="58">
        <f>IF(D2714&lt;Overview!$F$18,(1-Overview!$F$9)*'='!Q2714-'='!D2714*'='!O2714,0)</f>
        <v>0</v>
      </c>
      <c r="U2714" s="54">
        <f>IF(D2714&gt;=Overview!$F$18,(1-Overview!$F$9)*'='!Q2714-Overview!$F$18*'='!O2714,0)</f>
        <v>79.409675449434744</v>
      </c>
      <c r="V2714" s="2"/>
      <c r="W2714" s="112">
        <f>G2714/Overview!$F$19</f>
        <v>5.5464311641920032</v>
      </c>
      <c r="X2714" s="60">
        <f>G2714^3*(1+H2714*Overview!$F$38)</f>
        <v>66.644159260421915</v>
      </c>
      <c r="Y2714" s="61">
        <f>G2714^3*Overview!$F$42*(1+Overview!$F$38*H2714)+I2714*Overview!$F$39/Overview!$F$40</f>
        <v>6.6000353666222384</v>
      </c>
    </row>
    <row r="2715" spans="1:25">
      <c r="A2715" s="34">
        <v>2712</v>
      </c>
      <c r="B2715">
        <v>1</v>
      </c>
      <c r="C2715">
        <v>24</v>
      </c>
      <c r="D2715" s="149">
        <f t="shared" si="254"/>
        <v>178.09744310451387</v>
      </c>
      <c r="E2715" s="125">
        <f>B2715/(B2715+Overview!$F$22)</f>
        <v>0.58823529411764708</v>
      </c>
      <c r="F2715" s="118">
        <f>EXP(Overview!$F$21/Overview!$F$5-Overview!$F$21/('='!C2715+273.15))</f>
        <v>1.2060497570954571</v>
      </c>
      <c r="G2715" s="77">
        <f t="shared" si="255"/>
        <v>3.756646682471545</v>
      </c>
      <c r="H2715" s="115">
        <f t="shared" si="256"/>
        <v>0.58823529411764708</v>
      </c>
      <c r="I2715" s="80">
        <f>IF((A2715-Overview!$F$43)/365=ROUND((A2715-Overview!$F$43)/365,0),I2714*0.05,I2714+U2714)</f>
        <v>13934.370690150135</v>
      </c>
      <c r="J2715" s="70">
        <f>IF(D2715&lt;Overview!$F$16,1,'='!G2715/Overview!$F$26)</f>
        <v>162.6253975095907</v>
      </c>
      <c r="K2715" s="71">
        <f>IF(D2715&lt;Overview!$F$17,'='!G2715/Overview!$F$26,Overview!$F$33)</f>
        <v>9.1428571428571423</v>
      </c>
      <c r="L2715" s="72">
        <f t="shared" si="257"/>
        <v>9.1428571428571423</v>
      </c>
      <c r="M2715" s="81">
        <f>MIN(1,Overview!$F$44*F2715*(G2715-Overview!$F$25)^2+0.2)</f>
        <v>1</v>
      </c>
      <c r="N2715" s="48">
        <f>L2715*F2715*Overview!$F$8</f>
        <v>0.12482270400293095</v>
      </c>
      <c r="O2715" s="48">
        <f>F2715*Overview!$F$6</f>
        <v>2.3686817229354781E-3</v>
      </c>
      <c r="P2715" s="122">
        <f>N2715*(H2715/G2715-(1+Overview!$F$35/'='!G2715)/(Overview!$F$37*Overview!$F$33))/('='!H2715+Overview!$F$36)</f>
        <v>3.8941100964298674E-5</v>
      </c>
      <c r="Q2715" s="128">
        <f>(N2715/G2715-P2715)*H2715*Overview!$F$29*'='!G2715^3</f>
        <v>936.9885292747947</v>
      </c>
      <c r="R2715" s="57">
        <f t="shared" si="252"/>
        <v>0</v>
      </c>
      <c r="S2715" s="58">
        <f t="shared" si="253"/>
        <v>4.8762652583107363E-5</v>
      </c>
      <c r="T2715" s="58">
        <f>IF(D2715&lt;Overview!$F$18,(1-Overview!$F$9)*'='!Q2715-'='!D2715*'='!O2715,0)</f>
        <v>0</v>
      </c>
      <c r="U2715" s="54">
        <f>IF(D2715&gt;=Overview!$F$18,(1-Overview!$F$9)*'='!Q2715-Overview!$F$18*'='!O2715,0)</f>
        <v>79.411929161080693</v>
      </c>
      <c r="V2715" s="2"/>
      <c r="W2715" s="112">
        <f>G2715/Overview!$F$19</f>
        <v>5.54650329613398</v>
      </c>
      <c r="X2715" s="60">
        <f>G2715^3*(1+H2715*Overview!$F$38)</f>
        <v>66.646759437907946</v>
      </c>
      <c r="Y2715" s="61">
        <f>G2715^3*Overview!$F$42*(1+Overview!$F$38*H2715)+I2715*Overview!$F$39/Overview!$F$40</f>
        <v>6.6037200939473291</v>
      </c>
    </row>
    <row r="2716" spans="1:25">
      <c r="A2716" s="34">
        <v>2713</v>
      </c>
      <c r="B2716">
        <v>1</v>
      </c>
      <c r="C2716">
        <v>24</v>
      </c>
      <c r="D2716" s="149">
        <f t="shared" si="254"/>
        <v>178.09744310451387</v>
      </c>
      <c r="E2716" s="125">
        <f>B2716/(B2716+Overview!$F$22)</f>
        <v>0.58823529411764708</v>
      </c>
      <c r="F2716" s="118">
        <f>EXP(Overview!$F$21/Overview!$F$5-Overview!$F$21/('='!C2716+273.15))</f>
        <v>1.2060497570954571</v>
      </c>
      <c r="G2716" s="77">
        <f t="shared" si="255"/>
        <v>3.7566954451241279</v>
      </c>
      <c r="H2716" s="115">
        <f t="shared" si="256"/>
        <v>0.58823529411764708</v>
      </c>
      <c r="I2716" s="80">
        <f>IF((A2716-Overview!$F$43)/365=ROUND((A2716-Overview!$F$43)/365,0),I2715*0.05,I2715+U2715)</f>
        <v>14013.782619311216</v>
      </c>
      <c r="J2716" s="70">
        <f>IF(D2716&lt;Overview!$F$16,1,'='!G2716/Overview!$F$26)</f>
        <v>162.62750844693196</v>
      </c>
      <c r="K2716" s="71">
        <f>IF(D2716&lt;Overview!$F$17,'='!G2716/Overview!$F$26,Overview!$F$33)</f>
        <v>9.1428571428571423</v>
      </c>
      <c r="L2716" s="72">
        <f t="shared" si="257"/>
        <v>9.1428571428571423</v>
      </c>
      <c r="M2716" s="81">
        <f>MIN(1,Overview!$F$44*F2716*(G2716-Overview!$F$25)^2+0.2)</f>
        <v>1</v>
      </c>
      <c r="N2716" s="48">
        <f>L2716*F2716*Overview!$F$8</f>
        <v>0.12482270400293095</v>
      </c>
      <c r="O2716" s="48">
        <f>F2716*Overview!$F$6</f>
        <v>2.3686817229354781E-3</v>
      </c>
      <c r="P2716" s="122">
        <f>N2716*(H2716/G2716-(1+Overview!$F$35/'='!G2716)/(Overview!$F$37*Overview!$F$33))/('='!H2716+Overview!$F$36)</f>
        <v>3.8867017036223776E-5</v>
      </c>
      <c r="Q2716" s="128">
        <f>(N2716/G2716-P2716)*H2716*Overview!$F$29*'='!G2716^3</f>
        <v>937.01493173220001</v>
      </c>
      <c r="R2716" s="57">
        <f t="shared" si="252"/>
        <v>0</v>
      </c>
      <c r="S2716" s="58">
        <f t="shared" si="253"/>
        <v>4.8670515288514582E-5</v>
      </c>
      <c r="T2716" s="58">
        <f>IF(D2716&lt;Overview!$F$18,(1-Overview!$F$9)*'='!Q2716-'='!D2716*'='!O2716,0)</f>
        <v>0</v>
      </c>
      <c r="U2716" s="54">
        <f>IF(D2716&gt;=Overview!$F$18,(1-Overview!$F$9)*'='!Q2716-Overview!$F$18*'='!O2716,0)</f>
        <v>79.414178650451618</v>
      </c>
      <c r="V2716" s="2"/>
      <c r="W2716" s="112">
        <f>G2716/Overview!$F$19</f>
        <v>5.5465752917822648</v>
      </c>
      <c r="X2716" s="60">
        <f>G2716^3*(1+H2716*Overview!$F$38)</f>
        <v>66.64935476978421</v>
      </c>
      <c r="Y2716" s="61">
        <f>G2716^3*Overview!$F$42*(1+Overview!$F$38*H2716)+I2716*Overview!$F$39/Overview!$F$40</f>
        <v>6.6074044831015568</v>
      </c>
    </row>
    <row r="2717" spans="1:25">
      <c r="A2717" s="34">
        <v>2714</v>
      </c>
      <c r="B2717">
        <v>1</v>
      </c>
      <c r="C2717">
        <v>24</v>
      </c>
      <c r="D2717" s="149">
        <f t="shared" si="254"/>
        <v>178.09744310451387</v>
      </c>
      <c r="E2717" s="125">
        <f>B2717/(B2717+Overview!$F$22)</f>
        <v>0.58823529411764708</v>
      </c>
      <c r="F2717" s="118">
        <f>EXP(Overview!$F$21/Overview!$F$5-Overview!$F$21/('='!C2717+273.15))</f>
        <v>1.2060497570954571</v>
      </c>
      <c r="G2717" s="77">
        <f t="shared" si="255"/>
        <v>3.7567441156394166</v>
      </c>
      <c r="H2717" s="115">
        <f t="shared" si="256"/>
        <v>0.58823529411764708</v>
      </c>
      <c r="I2717" s="80">
        <f>IF((A2717-Overview!$F$43)/365=ROUND((A2717-Overview!$F$43)/365,0),I2716*0.05,I2716+U2716)</f>
        <v>14093.196797961667</v>
      </c>
      <c r="J2717" s="70">
        <f>IF(D2717&lt;Overview!$F$16,1,'='!G2717/Overview!$F$26)</f>
        <v>162.62961539564574</v>
      </c>
      <c r="K2717" s="71">
        <f>IF(D2717&lt;Overview!$F$17,'='!G2717/Overview!$F$26,Overview!$F$33)</f>
        <v>9.1428571428571423</v>
      </c>
      <c r="L2717" s="72">
        <f t="shared" si="257"/>
        <v>9.1428571428571423</v>
      </c>
      <c r="M2717" s="81">
        <f>MIN(1,Overview!$F$44*F2717*(G2717-Overview!$F$25)^2+0.2)</f>
        <v>1</v>
      </c>
      <c r="N2717" s="48">
        <f>L2717*F2717*Overview!$F$8</f>
        <v>0.12482270400293095</v>
      </c>
      <c r="O2717" s="48">
        <f>F2717*Overview!$F$6</f>
        <v>2.3686817229354781E-3</v>
      </c>
      <c r="P2717" s="122">
        <f>N2717*(H2717/G2717-(1+Overview!$F$35/'='!G2717)/(Overview!$F$37*Overview!$F$33))/('='!H2717+Overview!$F$36)</f>
        <v>3.8793075007905749E-5</v>
      </c>
      <c r="Q2717" s="128">
        <f>(N2717/G2717-P2717)*H2717*Overview!$F$29*'='!G2717^3</f>
        <v>937.04128472442687</v>
      </c>
      <c r="R2717" s="57">
        <f t="shared" si="252"/>
        <v>0</v>
      </c>
      <c r="S2717" s="58">
        <f t="shared" si="253"/>
        <v>4.8578552087836142E-5</v>
      </c>
      <c r="T2717" s="58">
        <f>IF(D2717&lt;Overview!$F$18,(1-Overview!$F$9)*'='!Q2717-'='!D2717*'='!O2717,0)</f>
        <v>0</v>
      </c>
      <c r="U2717" s="54">
        <f>IF(D2717&gt;=Overview!$F$18,(1-Overview!$F$9)*'='!Q2717-Overview!$F$18*'='!O2717,0)</f>
        <v>79.416423925389353</v>
      </c>
      <c r="V2717" s="2"/>
      <c r="W2717" s="112">
        <f>G2717/Overview!$F$19</f>
        <v>5.5466471513943842</v>
      </c>
      <c r="X2717" s="60">
        <f>G2717^3*(1+H2717*Overview!$F$38)</f>
        <v>66.651945264952829</v>
      </c>
      <c r="Y2717" s="61">
        <f>G2717^3*Overview!$F$42*(1+Overview!$F$38*H2717)+I2717*Overview!$F$39/Overview!$F$40</f>
        <v>6.6110885347026347</v>
      </c>
    </row>
    <row r="2718" spans="1:25">
      <c r="A2718" s="34">
        <v>2715</v>
      </c>
      <c r="B2718">
        <v>1</v>
      </c>
      <c r="C2718">
        <v>24</v>
      </c>
      <c r="D2718" s="149">
        <f t="shared" si="254"/>
        <v>178.09744310451387</v>
      </c>
      <c r="E2718" s="125">
        <f>B2718/(B2718+Overview!$F$22)</f>
        <v>0.58823529411764708</v>
      </c>
      <c r="F2718" s="118">
        <f>EXP(Overview!$F$21/Overview!$F$5-Overview!$F$21/('='!C2718+273.15))</f>
        <v>1.2060497570954571</v>
      </c>
      <c r="G2718" s="77">
        <f t="shared" si="255"/>
        <v>3.7567926941915042</v>
      </c>
      <c r="H2718" s="115">
        <f t="shared" si="256"/>
        <v>0.58823529411764708</v>
      </c>
      <c r="I2718" s="80">
        <f>IF((A2718-Overview!$F$43)/365=ROUND((A2718-Overview!$F$43)/365,0),I2717*0.05,I2717+U2717)</f>
        <v>14172.613221887057</v>
      </c>
      <c r="J2718" s="70">
        <f>IF(D2718&lt;Overview!$F$16,1,'='!G2718/Overview!$F$26)</f>
        <v>162.63171836326859</v>
      </c>
      <c r="K2718" s="71">
        <f>IF(D2718&lt;Overview!$F$17,'='!G2718/Overview!$F$26,Overview!$F$33)</f>
        <v>9.1428571428571423</v>
      </c>
      <c r="L2718" s="72">
        <f t="shared" si="257"/>
        <v>9.1428571428571423</v>
      </c>
      <c r="M2718" s="81">
        <f>MIN(1,Overview!$F$44*F2718*(G2718-Overview!$F$25)^2+0.2)</f>
        <v>1</v>
      </c>
      <c r="N2718" s="48">
        <f>L2718*F2718*Overview!$F$8</f>
        <v>0.12482270400293095</v>
      </c>
      <c r="O2718" s="48">
        <f>F2718*Overview!$F$6</f>
        <v>2.3686817229354781E-3</v>
      </c>
      <c r="P2718" s="122">
        <f>N2718*(H2718/G2718-(1+Overview!$F$35/'='!G2718)/(Overview!$F$37*Overview!$F$33))/('='!H2718+Overview!$F$36)</f>
        <v>3.8719274603909252E-5</v>
      </c>
      <c r="Q2718" s="128">
        <f>(N2718/G2718-P2718)*H2718*Overview!$F$29*'='!G2718^3</f>
        <v>937.06758834334698</v>
      </c>
      <c r="R2718" s="57">
        <f t="shared" si="252"/>
        <v>0</v>
      </c>
      <c r="S2718" s="58">
        <f t="shared" si="253"/>
        <v>4.8486762652120313E-5</v>
      </c>
      <c r="T2718" s="58">
        <f>IF(D2718&lt;Overview!$F$18,(1-Overview!$F$9)*'='!Q2718-'='!D2718*'='!O2718,0)</f>
        <v>0</v>
      </c>
      <c r="U2718" s="54">
        <f>IF(D2718&gt;=Overview!$F$18,(1-Overview!$F$9)*'='!Q2718-Overview!$F$18*'='!O2718,0)</f>
        <v>79.418664993721336</v>
      </c>
      <c r="V2718" s="2"/>
      <c r="W2718" s="112">
        <f>G2718/Overview!$F$19</f>
        <v>5.5467188752273797</v>
      </c>
      <c r="X2718" s="60">
        <f>G2718^3*(1+H2718*Overview!$F$38)</f>
        <v>66.654530932299934</v>
      </c>
      <c r="Y2718" s="61">
        <f>G2718^3*Overview!$F$42*(1+Overview!$F$38*H2718)+I2718*Overview!$F$39/Overview!$F$40</f>
        <v>6.6147722493671761</v>
      </c>
    </row>
    <row r="2719" spans="1:25">
      <c r="A2719" s="34">
        <v>2716</v>
      </c>
      <c r="B2719">
        <v>1</v>
      </c>
      <c r="C2719">
        <v>24</v>
      </c>
      <c r="D2719" s="149">
        <f t="shared" si="254"/>
        <v>178.09744310451387</v>
      </c>
      <c r="E2719" s="125">
        <f>B2719/(B2719+Overview!$F$22)</f>
        <v>0.58823529411764708</v>
      </c>
      <c r="F2719" s="118">
        <f>EXP(Overview!$F$21/Overview!$F$5-Overview!$F$21/('='!C2719+273.15))</f>
        <v>1.2060497570954571</v>
      </c>
      <c r="G2719" s="77">
        <f t="shared" si="255"/>
        <v>3.7568411809541562</v>
      </c>
      <c r="H2719" s="115">
        <f t="shared" si="256"/>
        <v>0.58823529411764708</v>
      </c>
      <c r="I2719" s="80">
        <f>IF((A2719-Overview!$F$43)/365=ROUND((A2719-Overview!$F$43)/365,0),I2718*0.05,I2718+U2718)</f>
        <v>14252.031886880779</v>
      </c>
      <c r="J2719" s="70">
        <f>IF(D2719&lt;Overview!$F$16,1,'='!G2719/Overview!$F$26)</f>
        <v>162.63381735732278</v>
      </c>
      <c r="K2719" s="71">
        <f>IF(D2719&lt;Overview!$F$17,'='!G2719/Overview!$F$26,Overview!$F$33)</f>
        <v>9.1428571428571423</v>
      </c>
      <c r="L2719" s="72">
        <f t="shared" si="257"/>
        <v>9.1428571428571423</v>
      </c>
      <c r="M2719" s="81">
        <f>MIN(1,Overview!$F$44*F2719*(G2719-Overview!$F$25)^2+0.2)</f>
        <v>1</v>
      </c>
      <c r="N2719" s="48">
        <f>L2719*F2719*Overview!$F$8</f>
        <v>0.12482270400293095</v>
      </c>
      <c r="O2719" s="48">
        <f>F2719*Overview!$F$6</f>
        <v>2.3686817229354781E-3</v>
      </c>
      <c r="P2719" s="122">
        <f>N2719*(H2719/G2719-(1+Overview!$F$35/'='!G2719)/(Overview!$F$37*Overview!$F$33))/('='!H2719+Overview!$F$36)</f>
        <v>3.86456155493473E-5</v>
      </c>
      <c r="Q2719" s="128">
        <f>(N2719/G2719-P2719)*H2719*Overview!$F$29*'='!G2719^3</f>
        <v>937.09384268066538</v>
      </c>
      <c r="R2719" s="57">
        <f t="shared" si="252"/>
        <v>0</v>
      </c>
      <c r="S2719" s="58">
        <f t="shared" si="253"/>
        <v>4.8395146653036733E-5</v>
      </c>
      <c r="T2719" s="58">
        <f>IF(D2719&lt;Overview!$F$18,(1-Overview!$F$9)*'='!Q2719-'='!D2719*'='!O2719,0)</f>
        <v>0</v>
      </c>
      <c r="U2719" s="54">
        <f>IF(D2719&gt;=Overview!$F$18,(1-Overview!$F$9)*'='!Q2719-Overview!$F$18*'='!O2719,0)</f>
        <v>79.420901863260866</v>
      </c>
      <c r="V2719" s="2"/>
      <c r="W2719" s="112">
        <f>G2719/Overview!$F$19</f>
        <v>5.546790463537806</v>
      </c>
      <c r="X2719" s="60">
        <f>G2719^3*(1+H2719*Overview!$F$38)</f>
        <v>66.657111780695928</v>
      </c>
      <c r="Y2719" s="61">
        <f>G2719^3*Overview!$F$42*(1+Overview!$F$38*H2719)+I2719*Overview!$F$39/Overview!$F$40</f>
        <v>6.618455627710726</v>
      </c>
    </row>
    <row r="2720" spans="1:25">
      <c r="A2720" s="34">
        <v>2717</v>
      </c>
      <c r="B2720">
        <v>1</v>
      </c>
      <c r="C2720">
        <v>24</v>
      </c>
      <c r="D2720" s="149">
        <f t="shared" si="254"/>
        <v>178.09744310451387</v>
      </c>
      <c r="E2720" s="125">
        <f>B2720/(B2720+Overview!$F$22)</f>
        <v>0.58823529411764708</v>
      </c>
      <c r="F2720" s="118">
        <f>EXP(Overview!$F$21/Overview!$F$5-Overview!$F$21/('='!C2720+273.15))</f>
        <v>1.2060497570954571</v>
      </c>
      <c r="G2720" s="77">
        <f t="shared" si="255"/>
        <v>3.7568895761008094</v>
      </c>
      <c r="H2720" s="115">
        <f t="shared" si="256"/>
        <v>0.58823529411764708</v>
      </c>
      <c r="I2720" s="80">
        <f>IF((A2720-Overview!$F$43)/365=ROUND((A2720-Overview!$F$43)/365,0),I2719*0.05,I2719+U2719)</f>
        <v>14331.45278874404</v>
      </c>
      <c r="J2720" s="70">
        <f>IF(D2720&lt;Overview!$F$16,1,'='!G2720/Overview!$F$26)</f>
        <v>162.63591238531643</v>
      </c>
      <c r="K2720" s="71">
        <f>IF(D2720&lt;Overview!$F$17,'='!G2720/Overview!$F$26,Overview!$F$33)</f>
        <v>9.1428571428571423</v>
      </c>
      <c r="L2720" s="72">
        <f t="shared" si="257"/>
        <v>9.1428571428571423</v>
      </c>
      <c r="M2720" s="81">
        <f>MIN(1,Overview!$F$44*F2720*(G2720-Overview!$F$25)^2+0.2)</f>
        <v>1</v>
      </c>
      <c r="N2720" s="48">
        <f>L2720*F2720*Overview!$F$8</f>
        <v>0.12482270400293095</v>
      </c>
      <c r="O2720" s="48">
        <f>F2720*Overview!$F$6</f>
        <v>2.3686817229354781E-3</v>
      </c>
      <c r="P2720" s="122">
        <f>N2720*(H2720/G2720-(1+Overview!$F$35/'='!G2720)/(Overview!$F$37*Overview!$F$33))/('='!H2720+Overview!$F$36)</f>
        <v>3.8572097569881207E-5</v>
      </c>
      <c r="Q2720" s="128">
        <f>(N2720/G2720-P2720)*H2720*Overview!$F$29*'='!G2720^3</f>
        <v>937.12004782791826</v>
      </c>
      <c r="R2720" s="57">
        <f t="shared" si="252"/>
        <v>0</v>
      </c>
      <c r="S2720" s="58">
        <f t="shared" si="253"/>
        <v>4.8303703762876691E-5</v>
      </c>
      <c r="T2720" s="58">
        <f>IF(D2720&lt;Overview!$F$18,(1-Overview!$F$9)*'='!Q2720-'='!D2720*'='!O2720,0)</f>
        <v>0</v>
      </c>
      <c r="U2720" s="54">
        <f>IF(D2720&gt;=Overview!$F$18,(1-Overview!$F$9)*'='!Q2720-Overview!$F$18*'='!O2720,0)</f>
        <v>79.423134541806817</v>
      </c>
      <c r="V2720" s="2"/>
      <c r="W2720" s="112">
        <f>G2720/Overview!$F$19</f>
        <v>5.5468619165817357</v>
      </c>
      <c r="X2720" s="60">
        <f>G2720^3*(1+H2720*Overview!$F$38)</f>
        <v>66.659687818995351</v>
      </c>
      <c r="Y2720" s="61">
        <f>G2720^3*Overview!$F$42*(1+Overview!$F$38*H2720)+I2720*Overview!$F$39/Overview!$F$40</f>
        <v>6.6221386703477316</v>
      </c>
    </row>
    <row r="2721" spans="1:25">
      <c r="A2721" s="34">
        <v>2718</v>
      </c>
      <c r="B2721">
        <v>1</v>
      </c>
      <c r="C2721">
        <v>24</v>
      </c>
      <c r="D2721" s="149">
        <f t="shared" si="254"/>
        <v>178.09744310451387</v>
      </c>
      <c r="E2721" s="125">
        <f>B2721/(B2721+Overview!$F$22)</f>
        <v>0.58823529411764708</v>
      </c>
      <c r="F2721" s="118">
        <f>EXP(Overview!$F$21/Overview!$F$5-Overview!$F$21/('='!C2721+273.15))</f>
        <v>1.2060497570954571</v>
      </c>
      <c r="G2721" s="77">
        <f t="shared" si="255"/>
        <v>3.7569378798045725</v>
      </c>
      <c r="H2721" s="115">
        <f t="shared" si="256"/>
        <v>0.58823529411764708</v>
      </c>
      <c r="I2721" s="80">
        <f>IF((A2721-Overview!$F$43)/365=ROUND((A2721-Overview!$F$43)/365,0),I2720*0.05,I2720+U2720)</f>
        <v>14410.875923285847</v>
      </c>
      <c r="J2721" s="70">
        <f>IF(D2721&lt;Overview!$F$16,1,'='!G2721/Overview!$F$26)</f>
        <v>162.6380034547434</v>
      </c>
      <c r="K2721" s="71">
        <f>IF(D2721&lt;Overview!$F$17,'='!G2721/Overview!$F$26,Overview!$F$33)</f>
        <v>9.1428571428571423</v>
      </c>
      <c r="L2721" s="72">
        <f t="shared" si="257"/>
        <v>9.1428571428571423</v>
      </c>
      <c r="M2721" s="81">
        <f>MIN(1,Overview!$F$44*F2721*(G2721-Overview!$F$25)^2+0.2)</f>
        <v>1</v>
      </c>
      <c r="N2721" s="48">
        <f>L2721*F2721*Overview!$F$8</f>
        <v>0.12482270400293095</v>
      </c>
      <c r="O2721" s="48">
        <f>F2721*Overview!$F$6</f>
        <v>2.3686817229354781E-3</v>
      </c>
      <c r="P2721" s="122">
        <f>N2721*(H2721/G2721-(1+Overview!$F$35/'='!G2721)/(Overview!$F$37*Overview!$F$33))/('='!H2721+Overview!$F$36)</f>
        <v>3.8498720391718639E-5</v>
      </c>
      <c r="Q2721" s="128">
        <f>(N2721/G2721-P2721)*H2721*Overview!$F$29*'='!G2721^3</f>
        <v>937.14620387647687</v>
      </c>
      <c r="R2721" s="57">
        <f t="shared" si="252"/>
        <v>0</v>
      </c>
      <c r="S2721" s="58">
        <f t="shared" si="253"/>
        <v>4.8212433654550832E-5</v>
      </c>
      <c r="T2721" s="58">
        <f>IF(D2721&lt;Overview!$F$18,(1-Overview!$F$9)*'='!Q2721-'='!D2721*'='!O2721,0)</f>
        <v>0</v>
      </c>
      <c r="U2721" s="54">
        <f>IF(D2721&gt;=Overview!$F$18,(1-Overview!$F$9)*'='!Q2721-Overview!$F$18*'='!O2721,0)</f>
        <v>79.42536303714401</v>
      </c>
      <c r="V2721" s="2"/>
      <c r="W2721" s="112">
        <f>G2721/Overview!$F$19</f>
        <v>5.5469332346147535</v>
      </c>
      <c r="X2721" s="60">
        <f>G2721^3*(1+H2721*Overview!$F$38)</f>
        <v>66.662259056036959</v>
      </c>
      <c r="Y2721" s="61">
        <f>G2721^3*Overview!$F$42*(1+Overview!$F$38*H2721)+I2721*Overview!$F$39/Overview!$F$40</f>
        <v>6.6258213778915653</v>
      </c>
    </row>
    <row r="2722" spans="1:25">
      <c r="A2722" s="34">
        <v>2719</v>
      </c>
      <c r="B2722">
        <v>1</v>
      </c>
      <c r="C2722">
        <v>24</v>
      </c>
      <c r="D2722" s="149">
        <f t="shared" si="254"/>
        <v>178.09744310451387</v>
      </c>
      <c r="E2722" s="125">
        <f>B2722/(B2722+Overview!$F$22)</f>
        <v>0.58823529411764708</v>
      </c>
      <c r="F2722" s="118">
        <f>EXP(Overview!$F$21/Overview!$F$5-Overview!$F$21/('='!C2722+273.15))</f>
        <v>1.2060497570954571</v>
      </c>
      <c r="G2722" s="77">
        <f t="shared" si="255"/>
        <v>3.7569860922382272</v>
      </c>
      <c r="H2722" s="115">
        <f t="shared" si="256"/>
        <v>0.58823529411764708</v>
      </c>
      <c r="I2722" s="80">
        <f>IF((A2722-Overview!$F$43)/365=ROUND((A2722-Overview!$F$43)/365,0),I2721*0.05,I2721+U2721)</f>
        <v>14490.301286322991</v>
      </c>
      <c r="J2722" s="70">
        <f>IF(D2722&lt;Overview!$F$16,1,'='!G2722/Overview!$F$26)</f>
        <v>162.64009057308343</v>
      </c>
      <c r="K2722" s="71">
        <f>IF(D2722&lt;Overview!$F$17,'='!G2722/Overview!$F$26,Overview!$F$33)</f>
        <v>9.1428571428571423</v>
      </c>
      <c r="L2722" s="72">
        <f t="shared" si="257"/>
        <v>9.1428571428571423</v>
      </c>
      <c r="M2722" s="81">
        <f>MIN(1,Overview!$F$44*F2722*(G2722-Overview!$F$25)^2+0.2)</f>
        <v>1</v>
      </c>
      <c r="N2722" s="48">
        <f>L2722*F2722*Overview!$F$8</f>
        <v>0.12482270400293095</v>
      </c>
      <c r="O2722" s="48">
        <f>F2722*Overview!$F$6</f>
        <v>2.3686817229354781E-3</v>
      </c>
      <c r="P2722" s="122">
        <f>N2722*(H2722/G2722-(1+Overview!$F$35/'='!G2722)/(Overview!$F$37*Overview!$F$33))/('='!H2722+Overview!$F$36)</f>
        <v>3.8425483741609478E-5</v>
      </c>
      <c r="Q2722" s="128">
        <f>(N2722/G2722-P2722)*H2722*Overview!$F$29*'='!G2722^3</f>
        <v>937.17231091754365</v>
      </c>
      <c r="R2722" s="57">
        <f t="shared" si="252"/>
        <v>0</v>
      </c>
      <c r="S2722" s="58">
        <f t="shared" si="253"/>
        <v>4.8121336001584312E-5</v>
      </c>
      <c r="T2722" s="58">
        <f>IF(D2722&lt;Overview!$F$18,(1-Overview!$F$9)*'='!Q2722-'='!D2722*'='!O2722,0)</f>
        <v>0</v>
      </c>
      <c r="U2722" s="54">
        <f>IF(D2722&gt;=Overview!$F$18,(1-Overview!$F$9)*'='!Q2722-Overview!$F$18*'='!O2722,0)</f>
        <v>79.427587357042896</v>
      </c>
      <c r="V2722" s="2"/>
      <c r="W2722" s="112">
        <f>G2722/Overview!$F$19</f>
        <v>5.547004417891964</v>
      </c>
      <c r="X2722" s="60">
        <f>G2722^3*(1+H2722*Overview!$F$38)</f>
        <v>66.664825500643701</v>
      </c>
      <c r="Y2722" s="61">
        <f>G2722^3*Overview!$F$42*(1+Overview!$F$38*H2722)+I2722*Overview!$F$39/Overview!$F$40</f>
        <v>6.6295037509545134</v>
      </c>
    </row>
    <row r="2723" spans="1:25">
      <c r="A2723" s="34">
        <v>2720</v>
      </c>
      <c r="B2723">
        <v>1</v>
      </c>
      <c r="C2723">
        <v>24</v>
      </c>
      <c r="D2723" s="149">
        <f t="shared" si="254"/>
        <v>178.09744310451387</v>
      </c>
      <c r="E2723" s="125">
        <f>B2723/(B2723+Overview!$F$22)</f>
        <v>0.58823529411764708</v>
      </c>
      <c r="F2723" s="118">
        <f>EXP(Overview!$F$21/Overview!$F$5-Overview!$F$21/('='!C2723+273.15))</f>
        <v>1.2060497570954571</v>
      </c>
      <c r="G2723" s="77">
        <f t="shared" si="255"/>
        <v>3.757034213574229</v>
      </c>
      <c r="H2723" s="115">
        <f t="shared" si="256"/>
        <v>0.58823529411764708</v>
      </c>
      <c r="I2723" s="80">
        <f>IF((A2723-Overview!$F$43)/365=ROUND((A2723-Overview!$F$43)/365,0),I2722*0.05,I2722+U2722)</f>
        <v>14569.728873680033</v>
      </c>
      <c r="J2723" s="70">
        <f>IF(D2723&lt;Overview!$F$16,1,'='!G2723/Overview!$F$26)</f>
        <v>162.64217374780213</v>
      </c>
      <c r="K2723" s="71">
        <f>IF(D2723&lt;Overview!$F$17,'='!G2723/Overview!$F$26,Overview!$F$33)</f>
        <v>9.1428571428571423</v>
      </c>
      <c r="L2723" s="72">
        <f t="shared" si="257"/>
        <v>9.1428571428571423</v>
      </c>
      <c r="M2723" s="81">
        <f>MIN(1,Overview!$F$44*F2723*(G2723-Overview!$F$25)^2+0.2)</f>
        <v>1</v>
      </c>
      <c r="N2723" s="48">
        <f>L2723*F2723*Overview!$F$8</f>
        <v>0.12482270400293095</v>
      </c>
      <c r="O2723" s="48">
        <f>F2723*Overview!$F$6</f>
        <v>2.3686817229354781E-3</v>
      </c>
      <c r="P2723" s="122">
        <f>N2723*(H2723/G2723-(1+Overview!$F$35/'='!G2723)/(Overview!$F$37*Overview!$F$33))/('='!H2723+Overview!$F$36)</f>
        <v>3.8352387346851962E-5</v>
      </c>
      <c r="Q2723" s="128">
        <f>(N2723/G2723-P2723)*H2723*Overview!$F$29*'='!G2723^3</f>
        <v>937.1983690421564</v>
      </c>
      <c r="R2723" s="57">
        <f t="shared" si="252"/>
        <v>0</v>
      </c>
      <c r="S2723" s="58">
        <f t="shared" si="253"/>
        <v>4.8030410478124722E-5</v>
      </c>
      <c r="T2723" s="58">
        <f>IF(D2723&lt;Overview!$F$18,(1-Overview!$F$9)*'='!Q2723-'='!D2723*'='!O2723,0)</f>
        <v>0</v>
      </c>
      <c r="U2723" s="54">
        <f>IF(D2723&gt;=Overview!$F$18,(1-Overview!$F$9)*'='!Q2723-Overview!$F$18*'='!O2723,0)</f>
        <v>79.429807509259902</v>
      </c>
      <c r="V2723" s="2"/>
      <c r="W2723" s="112">
        <f>G2723/Overview!$F$19</f>
        <v>5.5470754666679891</v>
      </c>
      <c r="X2723" s="60">
        <f>G2723^3*(1+H2723*Overview!$F$38)</f>
        <v>66.667387161622869</v>
      </c>
      <c r="Y2723" s="61">
        <f>G2723^3*Overview!$F$42*(1+Overview!$F$38*H2723)+I2723*Overview!$F$39/Overview!$F$40</f>
        <v>6.63318579014779</v>
      </c>
    </row>
    <row r="2724" spans="1:25">
      <c r="A2724" s="34">
        <v>2721</v>
      </c>
      <c r="B2724">
        <v>1</v>
      </c>
      <c r="C2724">
        <v>24</v>
      </c>
      <c r="D2724" s="149">
        <f t="shared" si="254"/>
        <v>178.09744310451387</v>
      </c>
      <c r="E2724" s="125">
        <f>B2724/(B2724+Overview!$F$22)</f>
        <v>0.58823529411764708</v>
      </c>
      <c r="F2724" s="118">
        <f>EXP(Overview!$F$21/Overview!$F$5-Overview!$F$21/('='!C2724+273.15))</f>
        <v>1.2060497570954571</v>
      </c>
      <c r="G2724" s="77">
        <f t="shared" si="255"/>
        <v>3.7570822439847071</v>
      </c>
      <c r="H2724" s="115">
        <f t="shared" si="256"/>
        <v>0.58823529411764708</v>
      </c>
      <c r="I2724" s="80">
        <f>IF((A2724-Overview!$F$43)/365=ROUND((A2724-Overview!$F$43)/365,0),I2723*0.05,I2723+U2723)</f>
        <v>14649.158681189292</v>
      </c>
      <c r="J2724" s="70">
        <f>IF(D2724&lt;Overview!$F$16,1,'='!G2724/Overview!$F$26)</f>
        <v>162.64425298635098</v>
      </c>
      <c r="K2724" s="71">
        <f>IF(D2724&lt;Overview!$F$17,'='!G2724/Overview!$F$26,Overview!$F$33)</f>
        <v>9.1428571428571423</v>
      </c>
      <c r="L2724" s="72">
        <f t="shared" si="257"/>
        <v>9.1428571428571423</v>
      </c>
      <c r="M2724" s="81">
        <f>MIN(1,Overview!$F$44*F2724*(G2724-Overview!$F$25)^2+0.2)</f>
        <v>1</v>
      </c>
      <c r="N2724" s="48">
        <f>L2724*F2724*Overview!$F$8</f>
        <v>0.12482270400293095</v>
      </c>
      <c r="O2724" s="48">
        <f>F2724*Overview!$F$6</f>
        <v>2.3686817229354781E-3</v>
      </c>
      <c r="P2724" s="122">
        <f>N2724*(H2724/G2724-(1+Overview!$F$35/'='!G2724)/(Overview!$F$37*Overview!$F$33))/('='!H2724+Overview!$F$36)</f>
        <v>3.8279430935283535E-5</v>
      </c>
      <c r="Q2724" s="128">
        <f>(N2724/G2724-P2724)*H2724*Overview!$F$29*'='!G2724^3</f>
        <v>937.22437834118546</v>
      </c>
      <c r="R2724" s="57">
        <f t="shared" si="252"/>
        <v>0</v>
      </c>
      <c r="S2724" s="58">
        <f t="shared" si="253"/>
        <v>4.7939656758930893E-5</v>
      </c>
      <c r="T2724" s="58">
        <f>IF(D2724&lt;Overview!$F$18,(1-Overview!$F$9)*'='!Q2724-'='!D2724*'='!O2724,0)</f>
        <v>0</v>
      </c>
      <c r="U2724" s="54">
        <f>IF(D2724&gt;=Overview!$F$18,(1-Overview!$F$9)*'='!Q2724-Overview!$F$18*'='!O2724,0)</f>
        <v>79.432023501537174</v>
      </c>
      <c r="V2724" s="2"/>
      <c r="W2724" s="112">
        <f>G2724/Overview!$F$19</f>
        <v>5.5471463811969688</v>
      </c>
      <c r="X2724" s="60">
        <f>G2724^3*(1+H2724*Overview!$F$38)</f>
        <v>66.669944047765981</v>
      </c>
      <c r="Y2724" s="61">
        <f>G2724^3*Overview!$F$42*(1+Overview!$F$38*H2724)+I2724*Overview!$F$39/Overview!$F$40</f>
        <v>6.6368674960815284</v>
      </c>
    </row>
    <row r="2725" spans="1:25">
      <c r="A2725" s="34">
        <v>2722</v>
      </c>
      <c r="B2725">
        <v>1</v>
      </c>
      <c r="C2725">
        <v>24</v>
      </c>
      <c r="D2725" s="149">
        <f t="shared" si="254"/>
        <v>178.09744310451387</v>
      </c>
      <c r="E2725" s="125">
        <f>B2725/(B2725+Overview!$F$22)</f>
        <v>0.58823529411764708</v>
      </c>
      <c r="F2725" s="118">
        <f>EXP(Overview!$F$21/Overview!$F$5-Overview!$F$21/('='!C2725+273.15))</f>
        <v>1.2060497570954571</v>
      </c>
      <c r="G2725" s="77">
        <f t="shared" si="255"/>
        <v>3.7571301836414661</v>
      </c>
      <c r="H2725" s="115">
        <f t="shared" si="256"/>
        <v>0.58823529411764708</v>
      </c>
      <c r="I2725" s="80">
        <f>IF((A2725-Overview!$F$43)/365=ROUND((A2725-Overview!$F$43)/365,0),I2724*0.05,I2724+U2724)</f>
        <v>14728.590704690829</v>
      </c>
      <c r="J2725" s="70">
        <f>IF(D2725&lt;Overview!$F$16,1,'='!G2725/Overview!$F$26)</f>
        <v>162.64632829616738</v>
      </c>
      <c r="K2725" s="71">
        <f>IF(D2725&lt;Overview!$F$17,'='!G2725/Overview!$F$26,Overview!$F$33)</f>
        <v>9.1428571428571423</v>
      </c>
      <c r="L2725" s="72">
        <f t="shared" si="257"/>
        <v>9.1428571428571423</v>
      </c>
      <c r="M2725" s="81">
        <f>MIN(1,Overview!$F$44*F2725*(G2725-Overview!$F$25)^2+0.2)</f>
        <v>1</v>
      </c>
      <c r="N2725" s="48">
        <f>L2725*F2725*Overview!$F$8</f>
        <v>0.12482270400293095</v>
      </c>
      <c r="O2725" s="48">
        <f>F2725*Overview!$F$6</f>
        <v>2.3686817229354781E-3</v>
      </c>
      <c r="P2725" s="122">
        <f>N2725*(H2725/G2725-(1+Overview!$F$35/'='!G2725)/(Overview!$F$37*Overview!$F$33))/('='!H2725+Overview!$F$36)</f>
        <v>3.8206614235285945E-5</v>
      </c>
      <c r="Q2725" s="128">
        <f>(N2725/G2725-P2725)*H2725*Overview!$F$29*'='!G2725^3</f>
        <v>937.25033890533575</v>
      </c>
      <c r="R2725" s="57">
        <f t="shared" si="252"/>
        <v>0</v>
      </c>
      <c r="S2725" s="58">
        <f t="shared" si="253"/>
        <v>4.7849074519379507E-5</v>
      </c>
      <c r="T2725" s="58">
        <f>IF(D2725&lt;Overview!$F$18,(1-Overview!$F$9)*'='!Q2725-'='!D2725*'='!O2725,0)</f>
        <v>0</v>
      </c>
      <c r="U2725" s="54">
        <f>IF(D2725&gt;=Overview!$F$18,(1-Overview!$F$9)*'='!Q2725-Overview!$F$18*'='!O2725,0)</f>
        <v>79.434235341602786</v>
      </c>
      <c r="V2725" s="2"/>
      <c r="W2725" s="112">
        <f>G2725/Overview!$F$19</f>
        <v>5.547217161732565</v>
      </c>
      <c r="X2725" s="60">
        <f>G2725^3*(1+H2725*Overview!$F$38)</f>
        <v>66.672496167848905</v>
      </c>
      <c r="Y2725" s="61">
        <f>G2725^3*Overview!$F$42*(1+Overview!$F$38*H2725)+I2725*Overview!$F$39/Overview!$F$40</f>
        <v>6.6405488693647836</v>
      </c>
    </row>
    <row r="2726" spans="1:25">
      <c r="A2726" s="34">
        <v>2723</v>
      </c>
      <c r="B2726">
        <v>1</v>
      </c>
      <c r="C2726">
        <v>24</v>
      </c>
      <c r="D2726" s="149">
        <f t="shared" si="254"/>
        <v>178.09744310451387</v>
      </c>
      <c r="E2726" s="125">
        <f>B2726/(B2726+Overview!$F$22)</f>
        <v>0.58823529411764708</v>
      </c>
      <c r="F2726" s="118">
        <f>EXP(Overview!$F$21/Overview!$F$5-Overview!$F$21/('='!C2726+273.15))</f>
        <v>1.2060497570954571</v>
      </c>
      <c r="G2726" s="77">
        <f t="shared" si="255"/>
        <v>3.7571780327159856</v>
      </c>
      <c r="H2726" s="115">
        <f t="shared" si="256"/>
        <v>0.58823529411764708</v>
      </c>
      <c r="I2726" s="80">
        <f>IF((A2726-Overview!$F$43)/365=ROUND((A2726-Overview!$F$43)/365,0),I2725*0.05,I2725+U2725)</f>
        <v>14808.024940032432</v>
      </c>
      <c r="J2726" s="70">
        <f>IF(D2726&lt;Overview!$F$16,1,'='!G2726/Overview!$F$26)</f>
        <v>162.6483996846747</v>
      </c>
      <c r="K2726" s="71">
        <f>IF(D2726&lt;Overview!$F$17,'='!G2726/Overview!$F$26,Overview!$F$33)</f>
        <v>9.1428571428571423</v>
      </c>
      <c r="L2726" s="72">
        <f t="shared" si="257"/>
        <v>9.1428571428571423</v>
      </c>
      <c r="M2726" s="81">
        <f>MIN(1,Overview!$F$44*F2726*(G2726-Overview!$F$25)^2+0.2)</f>
        <v>1</v>
      </c>
      <c r="N2726" s="48">
        <f>L2726*F2726*Overview!$F$8</f>
        <v>0.12482270400293095</v>
      </c>
      <c r="O2726" s="48">
        <f>F2726*Overview!$F$6</f>
        <v>2.3686817229354781E-3</v>
      </c>
      <c r="P2726" s="122">
        <f>N2726*(H2726/G2726-(1+Overview!$F$35/'='!G2726)/(Overview!$F$37*Overview!$F$33))/('='!H2726+Overview!$F$36)</f>
        <v>3.8133936975777099E-5</v>
      </c>
      <c r="Q2726" s="128">
        <f>(N2726/G2726-P2726)*H2726*Overview!$F$29*'='!G2726^3</f>
        <v>937.27625082514771</v>
      </c>
      <c r="R2726" s="57">
        <f t="shared" si="252"/>
        <v>0</v>
      </c>
      <c r="S2726" s="58">
        <f t="shared" si="253"/>
        <v>4.7758663435455192E-5</v>
      </c>
      <c r="T2726" s="58">
        <f>IF(D2726&lt;Overview!$F$18,(1-Overview!$F$9)*'='!Q2726-'='!D2726*'='!O2726,0)</f>
        <v>0</v>
      </c>
      <c r="U2726" s="54">
        <f>IF(D2726&gt;=Overview!$F$18,(1-Overview!$F$9)*'='!Q2726-Overview!$F$18*'='!O2726,0)</f>
        <v>79.436443037170761</v>
      </c>
      <c r="V2726" s="2"/>
      <c r="W2726" s="112">
        <f>G2726/Overview!$F$19</f>
        <v>5.5472878085279573</v>
      </c>
      <c r="X2726" s="60">
        <f>G2726^3*(1+H2726*Overview!$F$38)</f>
        <v>66.675043530631868</v>
      </c>
      <c r="Y2726" s="61">
        <f>G2726^3*Overview!$F$42*(1+Overview!$F$38*H2726)+I2726*Overview!$F$39/Overview!$F$40</f>
        <v>6.6442299106055493</v>
      </c>
    </row>
    <row r="2727" spans="1:25">
      <c r="A2727" s="34">
        <v>2724</v>
      </c>
      <c r="B2727">
        <v>1</v>
      </c>
      <c r="C2727">
        <v>24</v>
      </c>
      <c r="D2727" s="149">
        <f t="shared" si="254"/>
        <v>178.09744310451387</v>
      </c>
      <c r="E2727" s="125">
        <f>B2727/(B2727+Overview!$F$22)</f>
        <v>0.58823529411764708</v>
      </c>
      <c r="F2727" s="118">
        <f>EXP(Overview!$F$21/Overview!$F$5-Overview!$F$21/('='!C2727+273.15))</f>
        <v>1.2060497570954571</v>
      </c>
      <c r="G2727" s="77">
        <f t="shared" si="255"/>
        <v>3.7572257913794211</v>
      </c>
      <c r="H2727" s="115">
        <f t="shared" si="256"/>
        <v>0.58823529411764708</v>
      </c>
      <c r="I2727" s="80">
        <f>IF((A2727-Overview!$F$43)/365=ROUND((A2727-Overview!$F$43)/365,0),I2726*0.05,I2726+U2726)</f>
        <v>14887.461383069603</v>
      </c>
      <c r="J2727" s="70">
        <f>IF(D2727&lt;Overview!$F$16,1,'='!G2727/Overview!$F$26)</f>
        <v>162.6504671592823</v>
      </c>
      <c r="K2727" s="71">
        <f>IF(D2727&lt;Overview!$F$17,'='!G2727/Overview!$F$26,Overview!$F$33)</f>
        <v>9.1428571428571423</v>
      </c>
      <c r="L2727" s="72">
        <f t="shared" si="257"/>
        <v>9.1428571428571423</v>
      </c>
      <c r="M2727" s="81">
        <f>MIN(1,Overview!$F$44*F2727*(G2727-Overview!$F$25)^2+0.2)</f>
        <v>1</v>
      </c>
      <c r="N2727" s="48">
        <f>L2727*F2727*Overview!$F$8</f>
        <v>0.12482270400293095</v>
      </c>
      <c r="O2727" s="48">
        <f>F2727*Overview!$F$6</f>
        <v>2.3686817229354781E-3</v>
      </c>
      <c r="P2727" s="122">
        <f>N2727*(H2727/G2727-(1+Overview!$F$35/'='!G2727)/(Overview!$F$37*Overview!$F$33))/('='!H2727+Overview!$F$36)</f>
        <v>3.8061398886220231E-5</v>
      </c>
      <c r="Q2727" s="128">
        <f>(N2727/G2727-P2727)*H2727*Overview!$F$29*'='!G2727^3</f>
        <v>937.30211419099453</v>
      </c>
      <c r="R2727" s="57">
        <f t="shared" si="252"/>
        <v>0</v>
      </c>
      <c r="S2727" s="58">
        <f t="shared" si="253"/>
        <v>4.7668423183762208E-5</v>
      </c>
      <c r="T2727" s="58">
        <f>IF(D2727&lt;Overview!$F$18,(1-Overview!$F$9)*'='!Q2727-'='!D2727*'='!O2727,0)</f>
        <v>0</v>
      </c>
      <c r="U2727" s="54">
        <f>IF(D2727&gt;=Overview!$F$18,(1-Overview!$F$9)*'='!Q2727-Overview!$F$18*'='!O2727,0)</f>
        <v>79.438646595940909</v>
      </c>
      <c r="V2727" s="2"/>
      <c r="W2727" s="112">
        <f>G2727/Overview!$F$19</f>
        <v>5.5473583218358495</v>
      </c>
      <c r="X2727" s="60">
        <f>G2727^3*(1+H2727*Overview!$F$38)</f>
        <v>66.677586144859418</v>
      </c>
      <c r="Y2727" s="61">
        <f>G2727^3*Overview!$F$42*(1+Overview!$F$38*H2727)+I2727*Overview!$F$39/Overview!$F$40</f>
        <v>6.6479106204107348</v>
      </c>
    </row>
    <row r="2728" spans="1:25">
      <c r="A2728" s="34">
        <v>2725</v>
      </c>
      <c r="B2728">
        <v>1</v>
      </c>
      <c r="C2728">
        <v>24</v>
      </c>
      <c r="D2728" s="149">
        <f t="shared" si="254"/>
        <v>178.09744310451387</v>
      </c>
      <c r="E2728" s="125">
        <f>B2728/(B2728+Overview!$F$22)</f>
        <v>0.58823529411764708</v>
      </c>
      <c r="F2728" s="118">
        <f>EXP(Overview!$F$21/Overview!$F$5-Overview!$F$21/('='!C2728+273.15))</f>
        <v>1.2060497570954571</v>
      </c>
      <c r="G2728" s="77">
        <f t="shared" si="255"/>
        <v>3.757273459802605</v>
      </c>
      <c r="H2728" s="115">
        <f t="shared" si="256"/>
        <v>0.58823529411764708</v>
      </c>
      <c r="I2728" s="80">
        <f>IF((A2728-Overview!$F$43)/365=ROUND((A2728-Overview!$F$43)/365,0),I2727*0.05,I2727+U2727)</f>
        <v>14966.900029665545</v>
      </c>
      <c r="J2728" s="70">
        <f>IF(D2728&lt;Overview!$F$16,1,'='!G2728/Overview!$F$26)</f>
        <v>162.65253072738551</v>
      </c>
      <c r="K2728" s="71">
        <f>IF(D2728&lt;Overview!$F$17,'='!G2728/Overview!$F$26,Overview!$F$33)</f>
        <v>9.1428571428571423</v>
      </c>
      <c r="L2728" s="72">
        <f t="shared" si="257"/>
        <v>9.1428571428571423</v>
      </c>
      <c r="M2728" s="81">
        <f>MIN(1,Overview!$F$44*F2728*(G2728-Overview!$F$25)^2+0.2)</f>
        <v>1</v>
      </c>
      <c r="N2728" s="48">
        <f>L2728*F2728*Overview!$F$8</f>
        <v>0.12482270400293095</v>
      </c>
      <c r="O2728" s="48">
        <f>F2728*Overview!$F$6</f>
        <v>2.3686817229354781E-3</v>
      </c>
      <c r="P2728" s="122">
        <f>N2728*(H2728/G2728-(1+Overview!$F$35/'='!G2728)/(Overview!$F$37*Overview!$F$33))/('='!H2728+Overview!$F$36)</f>
        <v>3.7988999696612726E-5</v>
      </c>
      <c r="Q2728" s="128">
        <f>(N2728/G2728-P2728)*H2728*Overview!$F$29*'='!G2728^3</f>
        <v>937.3279290930858</v>
      </c>
      <c r="R2728" s="57">
        <f t="shared" si="252"/>
        <v>0</v>
      </c>
      <c r="S2728" s="58">
        <f t="shared" si="253"/>
        <v>4.7578353441510736E-5</v>
      </c>
      <c r="T2728" s="58">
        <f>IF(D2728&lt;Overview!$F$18,(1-Overview!$F$9)*'='!Q2728-'='!D2728*'='!O2728,0)</f>
        <v>0</v>
      </c>
      <c r="U2728" s="54">
        <f>IF(D2728&gt;=Overview!$F$18,(1-Overview!$F$9)*'='!Q2728-Overview!$F$18*'='!O2728,0)</f>
        <v>79.440846025599086</v>
      </c>
      <c r="V2728" s="2"/>
      <c r="W2728" s="112">
        <f>G2728/Overview!$F$19</f>
        <v>5.5474287019084674</v>
      </c>
      <c r="X2728" s="60">
        <f>G2728^3*(1+H2728*Overview!$F$38)</f>
        <v>66.680124019260518</v>
      </c>
      <c r="Y2728" s="61">
        <f>G2728^3*Overview!$F$42*(1+Overview!$F$38*H2728)+I2728*Overview!$F$39/Overview!$F$40</f>
        <v>6.6515909993861868</v>
      </c>
    </row>
    <row r="2729" spans="1:25">
      <c r="A2729" s="34">
        <v>2726</v>
      </c>
      <c r="B2729">
        <v>1</v>
      </c>
      <c r="C2729">
        <v>24</v>
      </c>
      <c r="D2729" s="149">
        <f t="shared" si="254"/>
        <v>178.09744310451387</v>
      </c>
      <c r="E2729" s="125">
        <f>B2729/(B2729+Overview!$F$22)</f>
        <v>0.58823529411764708</v>
      </c>
      <c r="F2729" s="118">
        <f>EXP(Overview!$F$21/Overview!$F$5-Overview!$F$21/('='!C2729+273.15))</f>
        <v>1.2060497570954571</v>
      </c>
      <c r="G2729" s="77">
        <f t="shared" si="255"/>
        <v>3.7573210381560465</v>
      </c>
      <c r="H2729" s="115">
        <f t="shared" si="256"/>
        <v>0.58823529411764708</v>
      </c>
      <c r="I2729" s="80">
        <f>IF((A2729-Overview!$F$43)/365=ROUND((A2729-Overview!$F$43)/365,0),I2728*0.05,I2728+U2728)</f>
        <v>15046.340875691145</v>
      </c>
      <c r="J2729" s="70">
        <f>IF(D2729&lt;Overview!$F$16,1,'='!G2729/Overview!$F$26)</f>
        <v>162.65459039636565</v>
      </c>
      <c r="K2729" s="71">
        <f>IF(D2729&lt;Overview!$F$17,'='!G2729/Overview!$F$26,Overview!$F$33)</f>
        <v>9.1428571428571423</v>
      </c>
      <c r="L2729" s="72">
        <f t="shared" si="257"/>
        <v>9.1428571428571423</v>
      </c>
      <c r="M2729" s="81">
        <f>MIN(1,Overview!$F$44*F2729*(G2729-Overview!$F$25)^2+0.2)</f>
        <v>1</v>
      </c>
      <c r="N2729" s="48">
        <f>L2729*F2729*Overview!$F$8</f>
        <v>0.12482270400293095</v>
      </c>
      <c r="O2729" s="48">
        <f>F2729*Overview!$F$6</f>
        <v>2.3686817229354781E-3</v>
      </c>
      <c r="P2729" s="122">
        <f>N2729*(H2729/G2729-(1+Overview!$F$35/'='!G2729)/(Overview!$F$37*Overview!$F$33))/('='!H2729+Overview!$F$36)</f>
        <v>3.7916739137490167E-5</v>
      </c>
      <c r="Q2729" s="128">
        <f>(N2729/G2729-P2729)*H2729*Overview!$F$29*'='!G2729^3</f>
        <v>937.3536956214665</v>
      </c>
      <c r="R2729" s="57">
        <f t="shared" si="252"/>
        <v>0</v>
      </c>
      <c r="S2729" s="58">
        <f t="shared" si="253"/>
        <v>4.7488453886522181E-5</v>
      </c>
      <c r="T2729" s="58">
        <f>IF(D2729&lt;Overview!$F$18,(1-Overview!$F$9)*'='!Q2729-'='!D2729*'='!O2729,0)</f>
        <v>0</v>
      </c>
      <c r="U2729" s="54">
        <f>IF(D2729&gt;=Overview!$F$18,(1-Overview!$F$9)*'='!Q2729-Overview!$F$18*'='!O2729,0)</f>
        <v>79.443041333817121</v>
      </c>
      <c r="V2729" s="2"/>
      <c r="W2729" s="112">
        <f>G2729/Overview!$F$19</f>
        <v>5.5474989489975588</v>
      </c>
      <c r="X2729" s="60">
        <f>G2729^3*(1+H2729*Overview!$F$38)</f>
        <v>66.68265716254858</v>
      </c>
      <c r="Y2729" s="61">
        <f>G2729^3*Overview!$F$42*(1+Overview!$F$38*H2729)+I2729*Overview!$F$39/Overview!$F$40</f>
        <v>6.6552710481366777</v>
      </c>
    </row>
    <row r="2730" spans="1:25">
      <c r="A2730" s="34">
        <v>2727</v>
      </c>
      <c r="B2730">
        <v>1</v>
      </c>
      <c r="C2730">
        <v>24</v>
      </c>
      <c r="D2730" s="149">
        <f t="shared" si="254"/>
        <v>178.09744310451387</v>
      </c>
      <c r="E2730" s="125">
        <f>B2730/(B2730+Overview!$F$22)</f>
        <v>0.58823529411764708</v>
      </c>
      <c r="F2730" s="118">
        <f>EXP(Overview!$F$21/Overview!$F$5-Overview!$F$21/('='!C2730+273.15))</f>
        <v>1.2060497570954571</v>
      </c>
      <c r="G2730" s="77">
        <f t="shared" si="255"/>
        <v>3.757368526609933</v>
      </c>
      <c r="H2730" s="115">
        <f t="shared" si="256"/>
        <v>0.58823529411764708</v>
      </c>
      <c r="I2730" s="80">
        <f>IF((A2730-Overview!$F$43)/365=ROUND((A2730-Overview!$F$43)/365,0),I2729*0.05,I2729+U2729)</f>
        <v>15125.783917024963</v>
      </c>
      <c r="J2730" s="70">
        <f>IF(D2730&lt;Overview!$F$16,1,'='!G2730/Overview!$F$26)</f>
        <v>162.65664617359019</v>
      </c>
      <c r="K2730" s="71">
        <f>IF(D2730&lt;Overview!$F$17,'='!G2730/Overview!$F$26,Overview!$F$33)</f>
        <v>9.1428571428571423</v>
      </c>
      <c r="L2730" s="72">
        <f t="shared" si="257"/>
        <v>9.1428571428571423</v>
      </c>
      <c r="M2730" s="81">
        <f>MIN(1,Overview!$F$44*F2730*(G2730-Overview!$F$25)^2+0.2)</f>
        <v>1</v>
      </c>
      <c r="N2730" s="48">
        <f>L2730*F2730*Overview!$F$8</f>
        <v>0.12482270400293095</v>
      </c>
      <c r="O2730" s="48">
        <f>F2730*Overview!$F$6</f>
        <v>2.3686817229354781E-3</v>
      </c>
      <c r="P2730" s="122">
        <f>N2730*(H2730/G2730-(1+Overview!$F$35/'='!G2730)/(Overview!$F$37*Overview!$F$33))/('='!H2730+Overview!$F$36)</f>
        <v>3.7844616939923334E-5</v>
      </c>
      <c r="Q2730" s="128">
        <f>(N2730/G2730-P2730)*H2730*Overview!$F$29*'='!G2730^3</f>
        <v>937.37941386601653</v>
      </c>
      <c r="R2730" s="57">
        <f t="shared" si="252"/>
        <v>0</v>
      </c>
      <c r="S2730" s="58">
        <f t="shared" si="253"/>
        <v>4.7398724197225682E-5</v>
      </c>
      <c r="T2730" s="58">
        <f>IF(D2730&lt;Overview!$F$18,(1-Overview!$F$9)*'='!Q2730-'='!D2730*'='!O2730,0)</f>
        <v>0</v>
      </c>
      <c r="U2730" s="54">
        <f>IF(D2730&gt;=Overview!$F$18,(1-Overview!$F$9)*'='!Q2730-Overview!$F$18*'='!O2730,0)</f>
        <v>79.445232528252788</v>
      </c>
      <c r="V2730" s="2"/>
      <c r="W2730" s="112">
        <f>G2730/Overview!$F$19</f>
        <v>5.5475690633543966</v>
      </c>
      <c r="X2730" s="60">
        <f>G2730^3*(1+H2730*Overview!$F$38)</f>
        <v>66.685185583421429</v>
      </c>
      <c r="Y2730" s="61">
        <f>G2730^3*Overview!$F$42*(1+Overview!$F$38*H2730)+I2730*Overview!$F$39/Overview!$F$40</f>
        <v>6.6589507672659227</v>
      </c>
    </row>
    <row r="2731" spans="1:25">
      <c r="A2731" s="34">
        <v>2728</v>
      </c>
      <c r="B2731">
        <v>1</v>
      </c>
      <c r="C2731">
        <v>24</v>
      </c>
      <c r="D2731" s="149">
        <f t="shared" si="254"/>
        <v>178.09744310451387</v>
      </c>
      <c r="E2731" s="125">
        <f>B2731/(B2731+Overview!$F$22)</f>
        <v>0.58823529411764708</v>
      </c>
      <c r="F2731" s="118">
        <f>EXP(Overview!$F$21/Overview!$F$5-Overview!$F$21/('='!C2731+273.15))</f>
        <v>1.2060497570954571</v>
      </c>
      <c r="G2731" s="77">
        <f t="shared" si="255"/>
        <v>3.7574159253341302</v>
      </c>
      <c r="H2731" s="115">
        <f t="shared" si="256"/>
        <v>0.58823529411764708</v>
      </c>
      <c r="I2731" s="80">
        <f>IF((A2731-Overview!$F$43)/365=ROUND((A2731-Overview!$F$43)/365,0),I2730*0.05,I2730+U2730)</f>
        <v>15205.229149553215</v>
      </c>
      <c r="J2731" s="70">
        <f>IF(D2731&lt;Overview!$F$16,1,'='!G2731/Overview!$F$26)</f>
        <v>162.65869806641257</v>
      </c>
      <c r="K2731" s="71">
        <f>IF(D2731&lt;Overview!$F$17,'='!G2731/Overview!$F$26,Overview!$F$33)</f>
        <v>9.1428571428571423</v>
      </c>
      <c r="L2731" s="72">
        <f t="shared" si="257"/>
        <v>9.1428571428571423</v>
      </c>
      <c r="M2731" s="81">
        <f>MIN(1,Overview!$F$44*F2731*(G2731-Overview!$F$25)^2+0.2)</f>
        <v>1</v>
      </c>
      <c r="N2731" s="48">
        <f>L2731*F2731*Overview!$F$8</f>
        <v>0.12482270400293095</v>
      </c>
      <c r="O2731" s="48">
        <f>F2731*Overview!$F$6</f>
        <v>2.3686817229354781E-3</v>
      </c>
      <c r="P2731" s="122">
        <f>N2731*(H2731/G2731-(1+Overview!$F$35/'='!G2731)/(Overview!$F$37*Overview!$F$33))/('='!H2731+Overview!$F$36)</f>
        <v>3.777263283552021E-5</v>
      </c>
      <c r="Q2731" s="128">
        <f>(N2731/G2731-P2731)*H2731*Overview!$F$29*'='!G2731^3</f>
        <v>937.40508391645244</v>
      </c>
      <c r="R2731" s="57">
        <f t="shared" si="252"/>
        <v>0</v>
      </c>
      <c r="S2731" s="58">
        <f t="shared" si="253"/>
        <v>4.7309164052660844E-5</v>
      </c>
      <c r="T2731" s="58">
        <f>IF(D2731&lt;Overview!$F$18,(1-Overview!$F$9)*'='!Q2731-'='!D2731*'='!O2731,0)</f>
        <v>0</v>
      </c>
      <c r="U2731" s="54">
        <f>IF(D2731&gt;=Overview!$F$18,(1-Overview!$F$9)*'='!Q2731-Overview!$F$18*'='!O2731,0)</f>
        <v>79.447419616549922</v>
      </c>
      <c r="V2731" s="2"/>
      <c r="W2731" s="112">
        <f>G2731/Overview!$F$19</f>
        <v>5.5476390452297801</v>
      </c>
      <c r="X2731" s="60">
        <f>G2731^3*(1+H2731*Overview!$F$38)</f>
        <v>66.687709290561372</v>
      </c>
      <c r="Y2731" s="61">
        <f>G2731^3*Overview!$F$42*(1+Overview!$F$38*H2731)+I2731*Overview!$F$39/Overview!$F$40</f>
        <v>6.6626301573765625</v>
      </c>
    </row>
    <row r="2732" spans="1:25">
      <c r="A2732" s="34">
        <v>2729</v>
      </c>
      <c r="B2732">
        <v>1</v>
      </c>
      <c r="C2732">
        <v>24</v>
      </c>
      <c r="D2732" s="149">
        <f t="shared" si="254"/>
        <v>178.09744310451387</v>
      </c>
      <c r="E2732" s="125">
        <f>B2732/(B2732+Overview!$F$22)</f>
        <v>0.58823529411764708</v>
      </c>
      <c r="F2732" s="118">
        <f>EXP(Overview!$F$21/Overview!$F$5-Overview!$F$21/('='!C2732+273.15))</f>
        <v>1.2060497570954571</v>
      </c>
      <c r="G2732" s="77">
        <f t="shared" si="255"/>
        <v>3.7574632344981826</v>
      </c>
      <c r="H2732" s="115">
        <f t="shared" si="256"/>
        <v>0.58823529411764708</v>
      </c>
      <c r="I2732" s="80">
        <f>IF((A2732-Overview!$F$43)/365=ROUND((A2732-Overview!$F$43)/365,0),I2731*0.05,I2731+U2731)</f>
        <v>15284.676569169766</v>
      </c>
      <c r="J2732" s="70">
        <f>IF(D2732&lt;Overview!$F$16,1,'='!G2732/Overview!$F$26)</f>
        <v>162.66074608217241</v>
      </c>
      <c r="K2732" s="71">
        <f>IF(D2732&lt;Overview!$F$17,'='!G2732/Overview!$F$26,Overview!$F$33)</f>
        <v>9.1428571428571423</v>
      </c>
      <c r="L2732" s="72">
        <f t="shared" si="257"/>
        <v>9.1428571428571423</v>
      </c>
      <c r="M2732" s="81">
        <f>MIN(1,Overview!$F$44*F2732*(G2732-Overview!$F$25)^2+0.2)</f>
        <v>1</v>
      </c>
      <c r="N2732" s="48">
        <f>L2732*F2732*Overview!$F$8</f>
        <v>0.12482270400293095</v>
      </c>
      <c r="O2732" s="48">
        <f>F2732*Overview!$F$6</f>
        <v>2.3686817229354781E-3</v>
      </c>
      <c r="P2732" s="122">
        <f>N2732*(H2732/G2732-(1+Overview!$F$35/'='!G2732)/(Overview!$F$37*Overview!$F$33))/('='!H2732+Overview!$F$36)</f>
        <v>3.7700786556421925E-5</v>
      </c>
      <c r="Q2732" s="128">
        <f>(N2732/G2732-P2732)*H2732*Overview!$F$29*'='!G2732^3</f>
        <v>937.43070586232579</v>
      </c>
      <c r="R2732" s="57">
        <f t="shared" si="252"/>
        <v>0</v>
      </c>
      <c r="S2732" s="58">
        <f t="shared" si="253"/>
        <v>4.7219773132472908E-5</v>
      </c>
      <c r="T2732" s="58">
        <f>IF(D2732&lt;Overview!$F$18,(1-Overview!$F$9)*'='!Q2732-'='!D2732*'='!O2732,0)</f>
        <v>0</v>
      </c>
      <c r="U2732" s="54">
        <f>IF(D2732&gt;=Overview!$F$18,(1-Overview!$F$9)*'='!Q2732-Overview!$F$18*'='!O2732,0)</f>
        <v>79.449602606338331</v>
      </c>
      <c r="V2732" s="2"/>
      <c r="W2732" s="112">
        <f>G2732/Overview!$F$19</f>
        <v>5.5477088948740327</v>
      </c>
      <c r="X2732" s="60">
        <f>G2732^3*(1+H2732*Overview!$F$38)</f>
        <v>66.690228292635211</v>
      </c>
      <c r="Y2732" s="61">
        <f>G2732^3*Overview!$F$42*(1+Overview!$F$38*H2732)+I2732*Overview!$F$39/Overview!$F$40</f>
        <v>6.6663092190701825</v>
      </c>
    </row>
    <row r="2733" spans="1:25">
      <c r="A2733" s="34">
        <v>2730</v>
      </c>
      <c r="B2733">
        <v>1</v>
      </c>
      <c r="C2733">
        <v>24</v>
      </c>
      <c r="D2733" s="149">
        <f t="shared" si="254"/>
        <v>178.09744310451387</v>
      </c>
      <c r="E2733" s="125">
        <f>B2733/(B2733+Overview!$F$22)</f>
        <v>0.58823529411764708</v>
      </c>
      <c r="F2733" s="118">
        <f>EXP(Overview!$F$21/Overview!$F$5-Overview!$F$21/('='!C2733+273.15))</f>
        <v>1.2060497570954571</v>
      </c>
      <c r="G2733" s="77">
        <f t="shared" si="255"/>
        <v>3.7575104542713151</v>
      </c>
      <c r="H2733" s="115">
        <f t="shared" si="256"/>
        <v>0.58823529411764708</v>
      </c>
      <c r="I2733" s="80">
        <f>IF((A2733-Overview!$F$43)/365=ROUND((A2733-Overview!$F$43)/365,0),I2732*0.05,I2732+U2732)</f>
        <v>15364.126171776104</v>
      </c>
      <c r="J2733" s="70">
        <f>IF(D2733&lt;Overview!$F$16,1,'='!G2733/Overview!$F$26)</f>
        <v>162.66279022819546</v>
      </c>
      <c r="K2733" s="71">
        <f>IF(D2733&lt;Overview!$F$17,'='!G2733/Overview!$F$26,Overview!$F$33)</f>
        <v>9.1428571428571423</v>
      </c>
      <c r="L2733" s="72">
        <f t="shared" si="257"/>
        <v>9.1428571428571423</v>
      </c>
      <c r="M2733" s="81">
        <f>MIN(1,Overview!$F$44*F2733*(G2733-Overview!$F$25)^2+0.2)</f>
        <v>1</v>
      </c>
      <c r="N2733" s="48">
        <f>L2733*F2733*Overview!$F$8</f>
        <v>0.12482270400293095</v>
      </c>
      <c r="O2733" s="48">
        <f>F2733*Overview!$F$6</f>
        <v>2.3686817229354781E-3</v>
      </c>
      <c r="P2733" s="122">
        <f>N2733*(H2733/G2733-(1+Overview!$F$35/'='!G2733)/(Overview!$F$37*Overview!$F$33))/('='!H2733+Overview!$F$36)</f>
        <v>3.7629077835298707E-5</v>
      </c>
      <c r="Q2733" s="128">
        <f>(N2733/G2733-P2733)*H2733*Overview!$F$29*'='!G2733^3</f>
        <v>937.45627979302617</v>
      </c>
      <c r="R2733" s="57">
        <f t="shared" si="252"/>
        <v>0</v>
      </c>
      <c r="S2733" s="58">
        <f t="shared" si="253"/>
        <v>4.713055111690798E-5</v>
      </c>
      <c r="T2733" s="58">
        <f>IF(D2733&lt;Overview!$F$18,(1-Overview!$F$9)*'='!Q2733-'='!D2733*'='!O2733,0)</f>
        <v>0</v>
      </c>
      <c r="U2733" s="54">
        <f>IF(D2733&gt;=Overview!$F$18,(1-Overview!$F$9)*'='!Q2733-Overview!$F$18*'='!O2733,0)</f>
        <v>79.45178150523401</v>
      </c>
      <c r="V2733" s="2"/>
      <c r="W2733" s="112">
        <f>G2733/Overview!$F$19</f>
        <v>5.547778612537007</v>
      </c>
      <c r="X2733" s="60">
        <f>G2733^3*(1+H2733*Overview!$F$38)</f>
        <v>66.692742598294316</v>
      </c>
      <c r="Y2733" s="61">
        <f>G2733^3*Overview!$F$42*(1+Overview!$F$38*H2733)+I2733*Overview!$F$39/Overview!$F$40</f>
        <v>6.6699879529473041</v>
      </c>
    </row>
    <row r="2734" spans="1:25">
      <c r="A2734" s="34">
        <v>2731</v>
      </c>
      <c r="B2734">
        <v>1</v>
      </c>
      <c r="C2734">
        <v>24</v>
      </c>
      <c r="D2734" s="149">
        <f t="shared" si="254"/>
        <v>178.09744310451387</v>
      </c>
      <c r="E2734" s="125">
        <f>B2734/(B2734+Overview!$F$22)</f>
        <v>0.58823529411764708</v>
      </c>
      <c r="F2734" s="118">
        <f>EXP(Overview!$F$21/Overview!$F$5-Overview!$F$21/('='!C2734+273.15))</f>
        <v>1.2060497570954571</v>
      </c>
      <c r="G2734" s="77">
        <f t="shared" si="255"/>
        <v>3.7575575848224321</v>
      </c>
      <c r="H2734" s="115">
        <f t="shared" si="256"/>
        <v>0.58823529411764708</v>
      </c>
      <c r="I2734" s="80">
        <f>IF((A2734-Overview!$F$43)/365=ROUND((A2734-Overview!$F$43)/365,0),I2733*0.05,I2733+U2733)</f>
        <v>15443.577953281338</v>
      </c>
      <c r="J2734" s="70">
        <f>IF(D2734&lt;Overview!$F$16,1,'='!G2734/Overview!$F$26)</f>
        <v>162.66483051179361</v>
      </c>
      <c r="K2734" s="71">
        <f>IF(D2734&lt;Overview!$F$17,'='!G2734/Overview!$F$26,Overview!$F$33)</f>
        <v>9.1428571428571423</v>
      </c>
      <c r="L2734" s="72">
        <f t="shared" si="257"/>
        <v>9.1428571428571423</v>
      </c>
      <c r="M2734" s="81">
        <f>MIN(1,Overview!$F$44*F2734*(G2734-Overview!$F$25)^2+0.2)</f>
        <v>1</v>
      </c>
      <c r="N2734" s="48">
        <f>L2734*F2734*Overview!$F$8</f>
        <v>0.12482270400293095</v>
      </c>
      <c r="O2734" s="48">
        <f>F2734*Overview!$F$6</f>
        <v>2.3686817229354781E-3</v>
      </c>
      <c r="P2734" s="122">
        <f>N2734*(H2734/G2734-(1+Overview!$F$35/'='!G2734)/(Overview!$F$37*Overview!$F$33))/('='!H2734+Overview!$F$36)</f>
        <v>3.7557506405356979E-5</v>
      </c>
      <c r="Q2734" s="128">
        <f>(N2734/G2734-P2734)*H2734*Overview!$F$29*'='!G2734^3</f>
        <v>937.48180579777909</v>
      </c>
      <c r="R2734" s="57">
        <f t="shared" si="252"/>
        <v>0</v>
      </c>
      <c r="S2734" s="58">
        <f t="shared" si="253"/>
        <v>4.7041497686822065E-5</v>
      </c>
      <c r="T2734" s="58">
        <f>IF(D2734&lt;Overview!$F$18,(1-Overview!$F$9)*'='!Q2734-'='!D2734*'='!O2734,0)</f>
        <v>0</v>
      </c>
      <c r="U2734" s="54">
        <f>IF(D2734&gt;=Overview!$F$18,(1-Overview!$F$9)*'='!Q2734-Overview!$F$18*'='!O2734,0)</f>
        <v>79.453956320838955</v>
      </c>
      <c r="V2734" s="2"/>
      <c r="W2734" s="112">
        <f>G2734/Overview!$F$19</f>
        <v>5.5478481984680821</v>
      </c>
      <c r="X2734" s="60">
        <f>G2734^3*(1+H2734*Overview!$F$38)</f>
        <v>66.695252216174538</v>
      </c>
      <c r="Y2734" s="61">
        <f>G2734^3*Overview!$F$42*(1+Overview!$F$38*H2734)+I2734*Overview!$F$39/Overview!$F$40</f>
        <v>6.6736663596073891</v>
      </c>
    </row>
    <row r="2735" spans="1:25">
      <c r="A2735" s="34">
        <v>2732</v>
      </c>
      <c r="B2735">
        <v>1</v>
      </c>
      <c r="C2735">
        <v>24</v>
      </c>
      <c r="D2735" s="149">
        <f t="shared" si="254"/>
        <v>178.09744310451387</v>
      </c>
      <c r="E2735" s="125">
        <f>B2735/(B2735+Overview!$F$22)</f>
        <v>0.58823529411764708</v>
      </c>
      <c r="F2735" s="118">
        <f>EXP(Overview!$F$21/Overview!$F$5-Overview!$F$21/('='!C2735+273.15))</f>
        <v>1.2060497570954571</v>
      </c>
      <c r="G2735" s="77">
        <f t="shared" si="255"/>
        <v>3.757604626320119</v>
      </c>
      <c r="H2735" s="115">
        <f t="shared" si="256"/>
        <v>0.58823529411764708</v>
      </c>
      <c r="I2735" s="80">
        <f>IF((A2735-Overview!$F$43)/365=ROUND((A2735-Overview!$F$43)/365,0),I2734*0.05,I2734+U2734)</f>
        <v>15523.031909602176</v>
      </c>
      <c r="J2735" s="70">
        <f>IF(D2735&lt;Overview!$F$16,1,'='!G2735/Overview!$F$26)</f>
        <v>162.6668669402649</v>
      </c>
      <c r="K2735" s="71">
        <f>IF(D2735&lt;Overview!$F$17,'='!G2735/Overview!$F$26,Overview!$F$33)</f>
        <v>9.1428571428571423</v>
      </c>
      <c r="L2735" s="72">
        <f t="shared" si="257"/>
        <v>9.1428571428571423</v>
      </c>
      <c r="M2735" s="81">
        <f>MIN(1,Overview!$F$44*F2735*(G2735-Overview!$F$25)^2+0.2)</f>
        <v>1</v>
      </c>
      <c r="N2735" s="48">
        <f>L2735*F2735*Overview!$F$8</f>
        <v>0.12482270400293095</v>
      </c>
      <c r="O2735" s="48">
        <f>F2735*Overview!$F$6</f>
        <v>2.3686817229354781E-3</v>
      </c>
      <c r="P2735" s="122">
        <f>N2735*(H2735/G2735-(1+Overview!$F$35/'='!G2735)/(Overview!$F$37*Overview!$F$33))/('='!H2735+Overview!$F$36)</f>
        <v>3.7486072000332291E-5</v>
      </c>
      <c r="Q2735" s="128">
        <f>(N2735/G2735-P2735)*H2735*Overview!$F$29*'='!G2735^3</f>
        <v>937.50728396564693</v>
      </c>
      <c r="R2735" s="57">
        <f t="shared" si="252"/>
        <v>0</v>
      </c>
      <c r="S2735" s="58">
        <f t="shared" si="253"/>
        <v>4.6952612523672571E-5</v>
      </c>
      <c r="T2735" s="58">
        <f>IF(D2735&lt;Overview!$F$18,(1-Overview!$F$9)*'='!Q2735-'='!D2735*'='!O2735,0)</f>
        <v>0</v>
      </c>
      <c r="U2735" s="54">
        <f>IF(D2735&gt;=Overview!$F$18,(1-Overview!$F$9)*'='!Q2735-Overview!$F$18*'='!O2735,0)</f>
        <v>79.456127060741295</v>
      </c>
      <c r="V2735" s="2"/>
      <c r="W2735" s="112">
        <f>G2735/Overview!$F$19</f>
        <v>5.5479176529161656</v>
      </c>
      <c r="X2735" s="60">
        <f>G2735^3*(1+H2735*Overview!$F$38)</f>
        <v>66.697757154896351</v>
      </c>
      <c r="Y2735" s="61">
        <f>G2735^3*Overview!$F$42*(1+Overview!$F$38*H2735)+I2735*Overview!$F$39/Overview!$F$40</f>
        <v>6.6773444396488388</v>
      </c>
    </row>
    <row r="2736" spans="1:25">
      <c r="A2736" s="34">
        <v>2733</v>
      </c>
      <c r="B2736">
        <v>1</v>
      </c>
      <c r="C2736">
        <v>24</v>
      </c>
      <c r="D2736" s="149">
        <f t="shared" si="254"/>
        <v>178.09744310451387</v>
      </c>
      <c r="E2736" s="125">
        <f>B2736/(B2736+Overview!$F$22)</f>
        <v>0.58823529411764708</v>
      </c>
      <c r="F2736" s="118">
        <f>EXP(Overview!$F$21/Overview!$F$5-Overview!$F$21/('='!C2736+273.15))</f>
        <v>1.2060497570954571</v>
      </c>
      <c r="G2736" s="77">
        <f t="shared" si="255"/>
        <v>3.7576515789326428</v>
      </c>
      <c r="H2736" s="115">
        <f t="shared" si="256"/>
        <v>0.58823529411764708</v>
      </c>
      <c r="I2736" s="80">
        <f>IF((A2736-Overview!$F$43)/365=ROUND((A2736-Overview!$F$43)/365,0),I2735*0.05,I2735+U2735)</f>
        <v>15602.488036662917</v>
      </c>
      <c r="J2736" s="70">
        <f>IF(D2736&lt;Overview!$F$16,1,'='!G2736/Overview!$F$26)</f>
        <v>162.66889952089363</v>
      </c>
      <c r="K2736" s="71">
        <f>IF(D2736&lt;Overview!$F$17,'='!G2736/Overview!$F$26,Overview!$F$33)</f>
        <v>9.1428571428571423</v>
      </c>
      <c r="L2736" s="72">
        <f t="shared" si="257"/>
        <v>9.1428571428571423</v>
      </c>
      <c r="M2736" s="81">
        <f>MIN(1,Overview!$F$44*F2736*(G2736-Overview!$F$25)^2+0.2)</f>
        <v>1</v>
      </c>
      <c r="N2736" s="48">
        <f>L2736*F2736*Overview!$F$8</f>
        <v>0.12482270400293095</v>
      </c>
      <c r="O2736" s="48">
        <f>F2736*Overview!$F$6</f>
        <v>2.3686817229354781E-3</v>
      </c>
      <c r="P2736" s="122">
        <f>N2736*(H2736/G2736-(1+Overview!$F$35/'='!G2736)/(Overview!$F$37*Overview!$F$33))/('='!H2736+Overview!$F$36)</f>
        <v>3.7414774354487248E-5</v>
      </c>
      <c r="Q2736" s="128">
        <f>(N2736/G2736-P2736)*H2736*Overview!$F$29*'='!G2736^3</f>
        <v>937.53271438552997</v>
      </c>
      <c r="R2736" s="57">
        <f t="shared" si="252"/>
        <v>0</v>
      </c>
      <c r="S2736" s="58">
        <f t="shared" si="253"/>
        <v>4.6863895309515851E-5</v>
      </c>
      <c r="T2736" s="58">
        <f>IF(D2736&lt;Overview!$F$18,(1-Overview!$F$9)*'='!Q2736-'='!D2736*'='!O2736,0)</f>
        <v>0</v>
      </c>
      <c r="U2736" s="54">
        <f>IF(D2736&gt;=Overview!$F$18,(1-Overview!$F$9)*'='!Q2736-Overview!$F$18*'='!O2736,0)</f>
        <v>79.45829373251533</v>
      </c>
      <c r="V2736" s="2"/>
      <c r="W2736" s="112">
        <f>G2736/Overview!$F$19</f>
        <v>5.5479869761296952</v>
      </c>
      <c r="X2736" s="60">
        <f>G2736^3*(1+H2736*Overview!$F$38)</f>
        <v>66.700257423064812</v>
      </c>
      <c r="Y2736" s="61">
        <f>G2736^3*Overview!$F$42*(1+Overview!$F$38*H2736)+I2736*Overview!$F$39/Overview!$F$40</f>
        <v>6.6810221936690031</v>
      </c>
    </row>
    <row r="2737" spans="1:25">
      <c r="A2737" s="34">
        <v>2734</v>
      </c>
      <c r="B2737">
        <v>1</v>
      </c>
      <c r="C2737">
        <v>24</v>
      </c>
      <c r="D2737" s="149">
        <f t="shared" si="254"/>
        <v>178.09744310451387</v>
      </c>
      <c r="E2737" s="125">
        <f>B2737/(B2737+Overview!$F$22)</f>
        <v>0.58823529411764708</v>
      </c>
      <c r="F2737" s="118">
        <f>EXP(Overview!$F$21/Overview!$F$5-Overview!$F$21/('='!C2737+273.15))</f>
        <v>1.2060497570954571</v>
      </c>
      <c r="G2737" s="77">
        <f t="shared" si="255"/>
        <v>3.7576984428279525</v>
      </c>
      <c r="H2737" s="115">
        <f t="shared" si="256"/>
        <v>0.58823529411764708</v>
      </c>
      <c r="I2737" s="80">
        <f>IF((A2737-Overview!$F$43)/365=ROUND((A2737-Overview!$F$43)/365,0),I2736*0.05,I2736+U2736)</f>
        <v>15681.946330395433</v>
      </c>
      <c r="J2737" s="70">
        <f>IF(D2737&lt;Overview!$F$16,1,'='!G2737/Overview!$F$26)</f>
        <v>162.67092826095032</v>
      </c>
      <c r="K2737" s="71">
        <f>IF(D2737&lt;Overview!$F$17,'='!G2737/Overview!$F$26,Overview!$F$33)</f>
        <v>9.1428571428571423</v>
      </c>
      <c r="L2737" s="72">
        <f t="shared" si="257"/>
        <v>9.1428571428571423</v>
      </c>
      <c r="M2737" s="81">
        <f>MIN(1,Overview!$F$44*F2737*(G2737-Overview!$F$25)^2+0.2)</f>
        <v>1</v>
      </c>
      <c r="N2737" s="48">
        <f>L2737*F2737*Overview!$F$8</f>
        <v>0.12482270400293095</v>
      </c>
      <c r="O2737" s="48">
        <f>F2737*Overview!$F$6</f>
        <v>2.3686817229354781E-3</v>
      </c>
      <c r="P2737" s="122">
        <f>N2737*(H2737/G2737-(1+Overview!$F$35/'='!G2737)/(Overview!$F$37*Overview!$F$33))/('='!H2737+Overview!$F$36)</f>
        <v>3.7343613202616618E-5</v>
      </c>
      <c r="Q2737" s="128">
        <f>(N2737/G2737-P2737)*H2737*Overview!$F$29*'='!G2737^3</f>
        <v>937.55809714616555</v>
      </c>
      <c r="R2737" s="57">
        <f t="shared" si="252"/>
        <v>0</v>
      </c>
      <c r="S2737" s="58">
        <f t="shared" si="253"/>
        <v>4.6775345727013944E-5</v>
      </c>
      <c r="T2737" s="58">
        <f>IF(D2737&lt;Overview!$F$18,(1-Overview!$F$9)*'='!Q2737-'='!D2737*'='!O2737,0)</f>
        <v>0</v>
      </c>
      <c r="U2737" s="54">
        <f>IF(D2737&gt;=Overview!$F$18,(1-Overview!$F$9)*'='!Q2737-Overview!$F$18*'='!O2737,0)</f>
        <v>79.460456343721489</v>
      </c>
      <c r="V2737" s="2"/>
      <c r="W2737" s="112">
        <f>G2737/Overview!$F$19</f>
        <v>5.5480561683566405</v>
      </c>
      <c r="X2737" s="60">
        <f>G2737^3*(1+H2737*Overview!$F$38)</f>
        <v>66.702753029269616</v>
      </c>
      <c r="Y2737" s="61">
        <f>G2737^3*Overview!$F$42*(1+Overview!$F$38*H2737)+I2737*Overview!$F$39/Overview!$F$40</f>
        <v>6.6846996222641746</v>
      </c>
    </row>
    <row r="2738" spans="1:25">
      <c r="A2738" s="34">
        <v>2735</v>
      </c>
      <c r="B2738">
        <v>1</v>
      </c>
      <c r="C2738">
        <v>24</v>
      </c>
      <c r="D2738" s="149">
        <f t="shared" si="254"/>
        <v>178.09744310451387</v>
      </c>
      <c r="E2738" s="125">
        <f>B2738/(B2738+Overview!$F$22)</f>
        <v>0.58823529411764708</v>
      </c>
      <c r="F2738" s="118">
        <f>EXP(Overview!$F$21/Overview!$F$5-Overview!$F$21/('='!C2738+273.15))</f>
        <v>1.2060497570954571</v>
      </c>
      <c r="G2738" s="77">
        <f t="shared" si="255"/>
        <v>3.7577452181736795</v>
      </c>
      <c r="H2738" s="115">
        <f t="shared" si="256"/>
        <v>0.58823529411764708</v>
      </c>
      <c r="I2738" s="80">
        <f>IF((A2738-Overview!$F$43)/365=ROUND((A2738-Overview!$F$43)/365,0),I2737*0.05,I2737+U2737)</f>
        <v>15761.406786739153</v>
      </c>
      <c r="J2738" s="70">
        <f>IF(D2738&lt;Overview!$F$16,1,'='!G2738/Overview!$F$26)</f>
        <v>162.67295316769176</v>
      </c>
      <c r="K2738" s="71">
        <f>IF(D2738&lt;Overview!$F$17,'='!G2738/Overview!$F$26,Overview!$F$33)</f>
        <v>9.1428571428571423</v>
      </c>
      <c r="L2738" s="72">
        <f t="shared" si="257"/>
        <v>9.1428571428571423</v>
      </c>
      <c r="M2738" s="81">
        <f>MIN(1,Overview!$F$44*F2738*(G2738-Overview!$F$25)^2+0.2)</f>
        <v>1</v>
      </c>
      <c r="N2738" s="48">
        <f>L2738*F2738*Overview!$F$8</f>
        <v>0.12482270400293095</v>
      </c>
      <c r="O2738" s="48">
        <f>F2738*Overview!$F$6</f>
        <v>2.3686817229354781E-3</v>
      </c>
      <c r="P2738" s="122">
        <f>N2738*(H2738/G2738-(1+Overview!$F$35/'='!G2738)/(Overview!$F$37*Overview!$F$33))/('='!H2738+Overview!$F$36)</f>
        <v>3.7272588280040212E-5</v>
      </c>
      <c r="Q2738" s="128">
        <f>(N2738/G2738-P2738)*H2738*Overview!$F$29*'='!G2738^3</f>
        <v>937.58343233612902</v>
      </c>
      <c r="R2738" s="57">
        <f t="shared" si="252"/>
        <v>0</v>
      </c>
      <c r="S2738" s="58">
        <f t="shared" si="253"/>
        <v>4.6686963459425813E-5</v>
      </c>
      <c r="T2738" s="58">
        <f>IF(D2738&lt;Overview!$F$18,(1-Overview!$F$9)*'='!Q2738-'='!D2738*'='!O2738,0)</f>
        <v>0</v>
      </c>
      <c r="U2738" s="54">
        <f>IF(D2738&gt;=Overview!$F$18,(1-Overview!$F$9)*'='!Q2738-Overview!$F$18*'='!O2738,0)</f>
        <v>79.462614901906377</v>
      </c>
      <c r="V2738" s="2"/>
      <c r="W2738" s="112">
        <f>G2738/Overview!$F$19</f>
        <v>5.5481252298444996</v>
      </c>
      <c r="X2738" s="60">
        <f>G2738^3*(1+H2738*Overview!$F$38)</f>
        <v>66.705243982085079</v>
      </c>
      <c r="Y2738" s="61">
        <f>G2738^3*Overview!$F$42*(1+Overview!$F$38*H2738)+I2738*Overview!$F$39/Overview!$F$40</f>
        <v>6.6883767260295954</v>
      </c>
    </row>
    <row r="2739" spans="1:25">
      <c r="A2739" s="34">
        <v>2736</v>
      </c>
      <c r="B2739">
        <v>1</v>
      </c>
      <c r="C2739">
        <v>24</v>
      </c>
      <c r="D2739" s="149">
        <f t="shared" si="254"/>
        <v>178.09744310451387</v>
      </c>
      <c r="E2739" s="125">
        <f>B2739/(B2739+Overview!$F$22)</f>
        <v>0.58823529411764708</v>
      </c>
      <c r="F2739" s="118">
        <f>EXP(Overview!$F$21/Overview!$F$5-Overview!$F$21/('='!C2739+273.15))</f>
        <v>1.2060497570954571</v>
      </c>
      <c r="G2739" s="77">
        <f t="shared" si="255"/>
        <v>3.7577919051371387</v>
      </c>
      <c r="H2739" s="115">
        <f t="shared" si="256"/>
        <v>0.58823529411764708</v>
      </c>
      <c r="I2739" s="80">
        <f>IF((A2739-Overview!$F$43)/365=ROUND((A2739-Overview!$F$43)/365,0),I2738*0.05,I2738+U2738)</f>
        <v>15840.869401641059</v>
      </c>
      <c r="J2739" s="70">
        <f>IF(D2739&lt;Overview!$F$16,1,'='!G2739/Overview!$F$26)</f>
        <v>162.674974248361</v>
      </c>
      <c r="K2739" s="71">
        <f>IF(D2739&lt;Overview!$F$17,'='!G2739/Overview!$F$26,Overview!$F$33)</f>
        <v>9.1428571428571423</v>
      </c>
      <c r="L2739" s="72">
        <f t="shared" si="257"/>
        <v>9.1428571428571423</v>
      </c>
      <c r="M2739" s="81">
        <f>MIN(1,Overview!$F$44*F2739*(G2739-Overview!$F$25)^2+0.2)</f>
        <v>1</v>
      </c>
      <c r="N2739" s="48">
        <f>L2739*F2739*Overview!$F$8</f>
        <v>0.12482270400293095</v>
      </c>
      <c r="O2739" s="48">
        <f>F2739*Overview!$F$6</f>
        <v>2.3686817229354781E-3</v>
      </c>
      <c r="P2739" s="122">
        <f>N2739*(H2739/G2739-(1+Overview!$F$35/'='!G2739)/(Overview!$F$37*Overview!$F$33))/('='!H2739+Overview!$F$36)</f>
        <v>3.7201699322602924E-5</v>
      </c>
      <c r="Q2739" s="128">
        <f>(N2739/G2739-P2739)*H2739*Overview!$F$29*'='!G2739^3</f>
        <v>937.60872004383475</v>
      </c>
      <c r="R2739" s="57">
        <f t="shared" si="252"/>
        <v>0</v>
      </c>
      <c r="S2739" s="58">
        <f t="shared" si="253"/>
        <v>4.6598748190607685E-5</v>
      </c>
      <c r="T2739" s="58">
        <f>IF(D2739&lt;Overview!$F$18,(1-Overview!$F$9)*'='!Q2739-'='!D2739*'='!O2739,0)</f>
        <v>0</v>
      </c>
      <c r="U2739" s="54">
        <f>IF(D2739&gt;=Overview!$F$18,(1-Overview!$F$9)*'='!Q2739-Overview!$F$18*'='!O2739,0)</f>
        <v>79.464769414602898</v>
      </c>
      <c r="V2739" s="2"/>
      <c r="W2739" s="112">
        <f>G2739/Overview!$F$19</f>
        <v>5.5481941608403051</v>
      </c>
      <c r="X2739" s="60">
        <f>G2739^3*(1+H2739*Overview!$F$38)</f>
        <v>66.707730290070259</v>
      </c>
      <c r="Y2739" s="61">
        <f>G2739^3*Overview!$F$42*(1+Overview!$F$38*H2739)+I2739*Overview!$F$39/Overview!$F$40</f>
        <v>6.6920535055594526</v>
      </c>
    </row>
    <row r="2740" spans="1:25">
      <c r="A2740" s="34">
        <v>2737</v>
      </c>
      <c r="B2740">
        <v>1</v>
      </c>
      <c r="C2740">
        <v>24</v>
      </c>
      <c r="D2740" s="149">
        <f t="shared" si="254"/>
        <v>178.09744310451387</v>
      </c>
      <c r="E2740" s="125">
        <f>B2740/(B2740+Overview!$F$22)</f>
        <v>0.58823529411764708</v>
      </c>
      <c r="F2740" s="118">
        <f>EXP(Overview!$F$21/Overview!$F$5-Overview!$F$21/('='!C2740+273.15))</f>
        <v>1.2060497570954571</v>
      </c>
      <c r="G2740" s="77">
        <f t="shared" si="255"/>
        <v>3.7578385038853295</v>
      </c>
      <c r="H2740" s="115">
        <f t="shared" si="256"/>
        <v>0.58823529411764708</v>
      </c>
      <c r="I2740" s="80">
        <f>IF((A2740-Overview!$F$43)/365=ROUND((A2740-Overview!$F$43)/365,0),I2739*0.05,I2739+U2739)</f>
        <v>15920.334171055661</v>
      </c>
      <c r="J2740" s="70">
        <f>IF(D2740&lt;Overview!$F$16,1,'='!G2740/Overview!$F$26)</f>
        <v>162.67699151018743</v>
      </c>
      <c r="K2740" s="71">
        <f>IF(D2740&lt;Overview!$F$17,'='!G2740/Overview!$F$26,Overview!$F$33)</f>
        <v>9.1428571428571423</v>
      </c>
      <c r="L2740" s="72">
        <f t="shared" si="257"/>
        <v>9.1428571428571423</v>
      </c>
      <c r="M2740" s="81">
        <f>MIN(1,Overview!$F$44*F2740*(G2740-Overview!$F$25)^2+0.2)</f>
        <v>1</v>
      </c>
      <c r="N2740" s="48">
        <f>L2740*F2740*Overview!$F$8</f>
        <v>0.12482270400293095</v>
      </c>
      <c r="O2740" s="48">
        <f>F2740*Overview!$F$6</f>
        <v>2.3686817229354781E-3</v>
      </c>
      <c r="P2740" s="122">
        <f>N2740*(H2740/G2740-(1+Overview!$F$35/'='!G2740)/(Overview!$F$37*Overview!$F$33))/('='!H2740+Overview!$F$36)</f>
        <v>3.7130946066674686E-5</v>
      </c>
      <c r="Q2740" s="128">
        <f>(N2740/G2740-P2740)*H2740*Overview!$F$29*'='!G2740^3</f>
        <v>937.63396035753476</v>
      </c>
      <c r="R2740" s="57">
        <f t="shared" si="252"/>
        <v>0</v>
      </c>
      <c r="S2740" s="58">
        <f t="shared" si="253"/>
        <v>4.6510699605013224E-5</v>
      </c>
      <c r="T2740" s="58">
        <f>IF(D2740&lt;Overview!$F$18,(1-Overview!$F$9)*'='!Q2740-'='!D2740*'='!O2740,0)</f>
        <v>0</v>
      </c>
      <c r="U2740" s="54">
        <f>IF(D2740&gt;=Overview!$F$18,(1-Overview!$F$9)*'='!Q2740-Overview!$F$18*'='!O2740,0)</f>
        <v>79.466919889330143</v>
      </c>
      <c r="V2740" s="2"/>
      <c r="W2740" s="112">
        <f>G2740/Overview!$F$19</f>
        <v>5.5482629615906234</v>
      </c>
      <c r="X2740" s="60">
        <f>G2740^3*(1+H2740*Overview!$F$38)</f>
        <v>66.710211961768906</v>
      </c>
      <c r="Y2740" s="61">
        <f>G2740^3*Overview!$F$42*(1+Overview!$F$38*H2740)+I2740*Overview!$F$39/Overview!$F$40</f>
        <v>6.6957299614468919</v>
      </c>
    </row>
    <row r="2741" spans="1:25">
      <c r="A2741" s="34">
        <v>2738</v>
      </c>
      <c r="B2741">
        <v>1</v>
      </c>
      <c r="C2741">
        <v>24</v>
      </c>
      <c r="D2741" s="149">
        <f t="shared" si="254"/>
        <v>178.09744310451387</v>
      </c>
      <c r="E2741" s="125">
        <f>B2741/(B2741+Overview!$F$22)</f>
        <v>0.58823529411764708</v>
      </c>
      <c r="F2741" s="118">
        <f>EXP(Overview!$F$21/Overview!$F$5-Overview!$F$21/('='!C2741+273.15))</f>
        <v>1.2060497570954571</v>
      </c>
      <c r="G2741" s="77">
        <f t="shared" si="255"/>
        <v>3.7578850145849345</v>
      </c>
      <c r="H2741" s="115">
        <f t="shared" si="256"/>
        <v>0.58823529411764708</v>
      </c>
      <c r="I2741" s="80">
        <f>IF((A2741-Overview!$F$43)/365=ROUND((A2741-Overview!$F$43)/365,0),I2740*0.05,I2740+U2740)</f>
        <v>15999.801090944991</v>
      </c>
      <c r="J2741" s="70">
        <f>IF(D2741&lt;Overview!$F$16,1,'='!G2741/Overview!$F$26)</f>
        <v>162.67900496038678</v>
      </c>
      <c r="K2741" s="71">
        <f>IF(D2741&lt;Overview!$F$17,'='!G2741/Overview!$F$26,Overview!$F$33)</f>
        <v>9.1428571428571423</v>
      </c>
      <c r="L2741" s="72">
        <f t="shared" si="257"/>
        <v>9.1428571428571423</v>
      </c>
      <c r="M2741" s="81">
        <f>MIN(1,Overview!$F$44*F2741*(G2741-Overview!$F$25)^2+0.2)</f>
        <v>1</v>
      </c>
      <c r="N2741" s="48">
        <f>L2741*F2741*Overview!$F$8</f>
        <v>0.12482270400293095</v>
      </c>
      <c r="O2741" s="48">
        <f>F2741*Overview!$F$6</f>
        <v>2.3686817229354781E-3</v>
      </c>
      <c r="P2741" s="122">
        <f>N2741*(H2741/G2741-(1+Overview!$F$35/'='!G2741)/(Overview!$F$37*Overview!$F$33))/('='!H2741+Overview!$F$36)</f>
        <v>3.706032824915354E-5</v>
      </c>
      <c r="Q2741" s="128">
        <f>(N2741/G2741-P2741)*H2741*Overview!$F$29*'='!G2741^3</f>
        <v>937.65915336531953</v>
      </c>
      <c r="R2741" s="57">
        <f t="shared" si="252"/>
        <v>0</v>
      </c>
      <c r="S2741" s="58">
        <f t="shared" si="253"/>
        <v>4.6422817387697604E-5</v>
      </c>
      <c r="T2741" s="58">
        <f>IF(D2741&lt;Overview!$F$18,(1-Overview!$F$9)*'='!Q2741-'='!D2741*'='!O2741,0)</f>
        <v>0</v>
      </c>
      <c r="U2741" s="54">
        <f>IF(D2741&gt;=Overview!$F$18,(1-Overview!$F$9)*'='!Q2741-Overview!$F$18*'='!O2741,0)</f>
        <v>79.469066333593403</v>
      </c>
      <c r="V2741" s="2"/>
      <c r="W2741" s="112">
        <f>G2741/Overview!$F$19</f>
        <v>5.5483316323415535</v>
      </c>
      <c r="X2741" s="60">
        <f>G2741^3*(1+H2741*Overview!$F$38)</f>
        <v>66.712689005709422</v>
      </c>
      <c r="Y2741" s="61">
        <f>G2741^3*Overview!$F$42*(1+Overview!$F$38*H2741)+I2741*Overview!$F$39/Overview!$F$40</f>
        <v>6.6994060942840035</v>
      </c>
    </row>
    <row r="2742" spans="1:25">
      <c r="A2742" s="34">
        <v>2739</v>
      </c>
      <c r="B2742">
        <v>1</v>
      </c>
      <c r="C2742">
        <v>24</v>
      </c>
      <c r="D2742" s="149">
        <f t="shared" si="254"/>
        <v>178.09744310451387</v>
      </c>
      <c r="E2742" s="125">
        <f>B2742/(B2742+Overview!$F$22)</f>
        <v>0.58823529411764708</v>
      </c>
      <c r="F2742" s="118">
        <f>EXP(Overview!$F$21/Overview!$F$5-Overview!$F$21/('='!C2742+273.15))</f>
        <v>1.2060497570954571</v>
      </c>
      <c r="G2742" s="77">
        <f t="shared" si="255"/>
        <v>3.7579314374023221</v>
      </c>
      <c r="H2742" s="115">
        <f t="shared" si="256"/>
        <v>0.58823529411764708</v>
      </c>
      <c r="I2742" s="80">
        <f>IF((A2742-Overview!$F$43)/365=ROUND((A2742-Overview!$F$43)/365,0),I2741*0.05,I2741+U2741)</f>
        <v>16079.270157278585</v>
      </c>
      <c r="J2742" s="70">
        <f>IF(D2742&lt;Overview!$F$16,1,'='!G2742/Overview!$F$26)</f>
        <v>162.68101460616114</v>
      </c>
      <c r="K2742" s="71">
        <f>IF(D2742&lt;Overview!$F$17,'='!G2742/Overview!$F$26,Overview!$F$33)</f>
        <v>9.1428571428571423</v>
      </c>
      <c r="L2742" s="72">
        <f t="shared" si="257"/>
        <v>9.1428571428571423</v>
      </c>
      <c r="M2742" s="81">
        <f>MIN(1,Overview!$F$44*F2742*(G2742-Overview!$F$25)^2+0.2)</f>
        <v>1</v>
      </c>
      <c r="N2742" s="48">
        <f>L2742*F2742*Overview!$F$8</f>
        <v>0.12482270400293095</v>
      </c>
      <c r="O2742" s="48">
        <f>F2742*Overview!$F$6</f>
        <v>2.3686817229354781E-3</v>
      </c>
      <c r="P2742" s="122">
        <f>N2742*(H2742/G2742-(1+Overview!$F$35/'='!G2742)/(Overview!$F$37*Overview!$F$33))/('='!H2742+Overview!$F$36)</f>
        <v>3.6989845607454488E-5</v>
      </c>
      <c r="Q2742" s="128">
        <f>(N2742/G2742-P2742)*H2742*Overview!$F$29*'='!G2742^3</f>
        <v>937.68429915511945</v>
      </c>
      <c r="R2742" s="57">
        <f t="shared" si="252"/>
        <v>0</v>
      </c>
      <c r="S2742" s="58">
        <f t="shared" si="253"/>
        <v>4.6335101224303803E-5</v>
      </c>
      <c r="T2742" s="58">
        <f>IF(D2742&lt;Overview!$F$18,(1-Overview!$F$9)*'='!Q2742-'='!D2742*'='!O2742,0)</f>
        <v>0</v>
      </c>
      <c r="U2742" s="54">
        <f>IF(D2742&gt;=Overview!$F$18,(1-Overview!$F$9)*'='!Q2742-Overview!$F$18*'='!O2742,0)</f>
        <v>79.471208754884358</v>
      </c>
      <c r="V2742" s="2"/>
      <c r="W2742" s="112">
        <f>G2742/Overview!$F$19</f>
        <v>5.54840017333873</v>
      </c>
      <c r="X2742" s="60">
        <f>G2742^3*(1+H2742*Overview!$F$38)</f>
        <v>66.715161430405061</v>
      </c>
      <c r="Y2742" s="61">
        <f>G2742^3*Overview!$F$42*(1+Overview!$F$38*H2742)+I2742*Overview!$F$39/Overview!$F$40</f>
        <v>6.7030819046618326</v>
      </c>
    </row>
    <row r="2743" spans="1:25">
      <c r="A2743" s="34">
        <v>2740</v>
      </c>
      <c r="B2743">
        <v>1</v>
      </c>
      <c r="C2743">
        <v>24</v>
      </c>
      <c r="D2743" s="149">
        <f t="shared" si="254"/>
        <v>178.09744310451387</v>
      </c>
      <c r="E2743" s="125">
        <f>B2743/(B2743+Overview!$F$22)</f>
        <v>0.58823529411764708</v>
      </c>
      <c r="F2743" s="118">
        <f>EXP(Overview!$F$21/Overview!$F$5-Overview!$F$21/('='!C2743+273.15))</f>
        <v>1.2060497570954571</v>
      </c>
      <c r="G2743" s="77">
        <f t="shared" si="255"/>
        <v>3.7579777725035464</v>
      </c>
      <c r="H2743" s="115">
        <f t="shared" si="256"/>
        <v>0.58823529411764708</v>
      </c>
      <c r="I2743" s="80">
        <f>IF((A2743-Overview!$F$43)/365=ROUND((A2743-Overview!$F$43)/365,0),I2742*0.05,I2742+U2742)</f>
        <v>16158.74136603347</v>
      </c>
      <c r="J2743" s="70">
        <f>IF(D2743&lt;Overview!$F$16,1,'='!G2743/Overview!$F$26)</f>
        <v>162.68302045469898</v>
      </c>
      <c r="K2743" s="71">
        <f>IF(D2743&lt;Overview!$F$17,'='!G2743/Overview!$F$26,Overview!$F$33)</f>
        <v>9.1428571428571423</v>
      </c>
      <c r="L2743" s="72">
        <f t="shared" si="257"/>
        <v>9.1428571428571423</v>
      </c>
      <c r="M2743" s="81">
        <f>MIN(1,Overview!$F$44*F2743*(G2743-Overview!$F$25)^2+0.2)</f>
        <v>1</v>
      </c>
      <c r="N2743" s="48">
        <f>L2743*F2743*Overview!$F$8</f>
        <v>0.12482270400293095</v>
      </c>
      <c r="O2743" s="48">
        <f>F2743*Overview!$F$6</f>
        <v>2.3686817229354781E-3</v>
      </c>
      <c r="P2743" s="122">
        <f>N2743*(H2743/G2743-(1+Overview!$F$35/'='!G2743)/(Overview!$F$37*Overview!$F$33))/('='!H2743+Overview!$F$36)</f>
        <v>3.6919497879517612E-5</v>
      </c>
      <c r="Q2743" s="128">
        <f>(N2743/G2743-P2743)*H2743*Overview!$F$29*'='!G2743^3</f>
        <v>937.7093978147044</v>
      </c>
      <c r="R2743" s="57">
        <f t="shared" si="252"/>
        <v>0</v>
      </c>
      <c r="S2743" s="58">
        <f t="shared" si="253"/>
        <v>4.6247550801073005E-5</v>
      </c>
      <c r="T2743" s="58">
        <f>IF(D2743&lt;Overview!$F$18,(1-Overview!$F$9)*'='!Q2743-'='!D2743*'='!O2743,0)</f>
        <v>0</v>
      </c>
      <c r="U2743" s="54">
        <f>IF(D2743&gt;=Overview!$F$18,(1-Overview!$F$9)*'='!Q2743-Overview!$F$18*'='!O2743,0)</f>
        <v>79.473347160681001</v>
      </c>
      <c r="V2743" s="2"/>
      <c r="W2743" s="112">
        <f>G2743/Overview!$F$19</f>
        <v>5.5484685848273232</v>
      </c>
      <c r="X2743" s="60">
        <f>G2743^3*(1+H2743*Overview!$F$38)</f>
        <v>66.717629244353816</v>
      </c>
      <c r="Y2743" s="61">
        <f>G2743^3*Overview!$F$42*(1+Overview!$F$38*H2743)+I2743*Overview!$F$39/Overview!$F$40</f>
        <v>6.7067573931703883</v>
      </c>
    </row>
    <row r="2744" spans="1:25">
      <c r="A2744" s="34">
        <v>2741</v>
      </c>
      <c r="B2744">
        <v>1</v>
      </c>
      <c r="C2744">
        <v>24</v>
      </c>
      <c r="D2744" s="149">
        <f t="shared" si="254"/>
        <v>178.09744310451387</v>
      </c>
      <c r="E2744" s="125">
        <f>B2744/(B2744+Overview!$F$22)</f>
        <v>0.58823529411764708</v>
      </c>
      <c r="F2744" s="118">
        <f>EXP(Overview!$F$21/Overview!$F$5-Overview!$F$21/('='!C2744+273.15))</f>
        <v>1.2060497570954571</v>
      </c>
      <c r="G2744" s="77">
        <f t="shared" si="255"/>
        <v>3.7580240200543473</v>
      </c>
      <c r="H2744" s="115">
        <f t="shared" si="256"/>
        <v>0.58823529411764708</v>
      </c>
      <c r="I2744" s="80">
        <f>IF((A2744-Overview!$F$43)/365=ROUND((A2744-Overview!$F$43)/365,0),I2743*0.05,I2743+U2743)</f>
        <v>16238.214713194151</v>
      </c>
      <c r="J2744" s="70">
        <f>IF(D2744&lt;Overview!$F$16,1,'='!G2744/Overview!$F$26)</f>
        <v>162.68502251317523</v>
      </c>
      <c r="K2744" s="71">
        <f>IF(D2744&lt;Overview!$F$17,'='!G2744/Overview!$F$26,Overview!$F$33)</f>
        <v>9.1428571428571423</v>
      </c>
      <c r="L2744" s="72">
        <f t="shared" si="257"/>
        <v>9.1428571428571423</v>
      </c>
      <c r="M2744" s="81">
        <f>MIN(1,Overview!$F$44*F2744*(G2744-Overview!$F$25)^2+0.2)</f>
        <v>1</v>
      </c>
      <c r="N2744" s="48">
        <f>L2744*F2744*Overview!$F$8</f>
        <v>0.12482270400293095</v>
      </c>
      <c r="O2744" s="48">
        <f>F2744*Overview!$F$6</f>
        <v>2.3686817229354781E-3</v>
      </c>
      <c r="P2744" s="122">
        <f>N2744*(H2744/G2744-(1+Overview!$F$35/'='!G2744)/(Overview!$F$37*Overview!$F$33))/('='!H2744+Overview!$F$36)</f>
        <v>3.6849284803802963E-5</v>
      </c>
      <c r="Q2744" s="128">
        <f>(N2744/G2744-P2744)*H2744*Overview!$F$29*'='!G2744^3</f>
        <v>937.73444943168261</v>
      </c>
      <c r="R2744" s="57">
        <f t="shared" si="252"/>
        <v>0</v>
      </c>
      <c r="S2744" s="58">
        <f t="shared" si="253"/>
        <v>4.6160165804838397E-5</v>
      </c>
      <c r="T2744" s="58">
        <f>IF(D2744&lt;Overview!$F$18,(1-Overview!$F$9)*'='!Q2744-'='!D2744*'='!O2744,0)</f>
        <v>0</v>
      </c>
      <c r="U2744" s="54">
        <f>IF(D2744&gt;=Overview!$F$18,(1-Overview!$F$9)*'='!Q2744-Overview!$F$18*'='!O2744,0)</f>
        <v>79.475481558447541</v>
      </c>
      <c r="V2744" s="2"/>
      <c r="W2744" s="112">
        <f>G2744/Overview!$F$19</f>
        <v>5.5485368670520412</v>
      </c>
      <c r="X2744" s="60">
        <f>G2744^3*(1+H2744*Overview!$F$38)</f>
        <v>66.720092456038486</v>
      </c>
      <c r="Y2744" s="61">
        <f>G2744^3*Overview!$F$42*(1+Overview!$F$38*H2744)+I2744*Overview!$F$39/Overview!$F$40</f>
        <v>6.7104325603986279</v>
      </c>
    </row>
    <row r="2745" spans="1:25">
      <c r="A2745" s="34">
        <v>2742</v>
      </c>
      <c r="B2745">
        <v>1</v>
      </c>
      <c r="C2745">
        <v>24</v>
      </c>
      <c r="D2745" s="149">
        <f t="shared" si="254"/>
        <v>178.09744310451387</v>
      </c>
      <c r="E2745" s="125">
        <f>B2745/(B2745+Overview!$F$22)</f>
        <v>0.58823529411764708</v>
      </c>
      <c r="F2745" s="118">
        <f>EXP(Overview!$F$21/Overview!$F$5-Overview!$F$21/('='!C2745+273.15))</f>
        <v>1.2060497570954571</v>
      </c>
      <c r="G2745" s="77">
        <f t="shared" si="255"/>
        <v>3.7580701802201522</v>
      </c>
      <c r="H2745" s="115">
        <f t="shared" si="256"/>
        <v>0.58823529411764708</v>
      </c>
      <c r="I2745" s="80">
        <f>IF((A2745-Overview!$F$43)/365=ROUND((A2745-Overview!$F$43)/365,0),I2744*0.05,I2744+U2744)</f>
        <v>16317.690194752598</v>
      </c>
      <c r="J2745" s="70">
        <f>IF(D2745&lt;Overview!$F$16,1,'='!G2745/Overview!$F$26)</f>
        <v>162.68702078875117</v>
      </c>
      <c r="K2745" s="71">
        <f>IF(D2745&lt;Overview!$F$17,'='!G2745/Overview!$F$26,Overview!$F$33)</f>
        <v>9.1428571428571423</v>
      </c>
      <c r="L2745" s="72">
        <f t="shared" si="257"/>
        <v>9.1428571428571423</v>
      </c>
      <c r="M2745" s="81">
        <f>MIN(1,Overview!$F$44*F2745*(G2745-Overview!$F$25)^2+0.2)</f>
        <v>1</v>
      </c>
      <c r="N2745" s="48">
        <f>L2745*F2745*Overview!$F$8</f>
        <v>0.12482270400293095</v>
      </c>
      <c r="O2745" s="48">
        <f>F2745*Overview!$F$6</f>
        <v>2.3686817229354781E-3</v>
      </c>
      <c r="P2745" s="122">
        <f>N2745*(H2745/G2745-(1+Overview!$F$35/'='!G2745)/(Overview!$F$37*Overview!$F$33))/('='!H2745+Overview!$F$36)</f>
        <v>3.6779206119289607E-5</v>
      </c>
      <c r="Q2745" s="128">
        <f>(N2745/G2745-P2745)*H2745*Overview!$F$29*'='!G2745^3</f>
        <v>937.75945409350345</v>
      </c>
      <c r="R2745" s="57">
        <f t="shared" si="252"/>
        <v>0</v>
      </c>
      <c r="S2745" s="58">
        <f t="shared" si="253"/>
        <v>4.6072945923024271E-5</v>
      </c>
      <c r="T2745" s="58">
        <f>IF(D2745&lt;Overview!$F$18,(1-Overview!$F$9)*'='!Q2745-'='!D2745*'='!O2745,0)</f>
        <v>0</v>
      </c>
      <c r="U2745" s="54">
        <f>IF(D2745&gt;=Overview!$F$18,(1-Overview!$F$9)*'='!Q2745-Overview!$F$18*'='!O2745,0)</f>
        <v>79.477611955634671</v>
      </c>
      <c r="V2745" s="2"/>
      <c r="W2745" s="112">
        <f>G2745/Overview!$F$19</f>
        <v>5.5486050202571269</v>
      </c>
      <c r="X2745" s="60">
        <f>G2745^3*(1+H2745*Overview!$F$38)</f>
        <v>66.722551073926709</v>
      </c>
      <c r="Y2745" s="61">
        <f>G2745^3*Overview!$F$42*(1+Overview!$F$38*H2745)+I2745*Overview!$F$39/Overview!$F$40</f>
        <v>6.7141074069344713</v>
      </c>
    </row>
    <row r="2746" spans="1:25">
      <c r="A2746" s="34">
        <v>2743</v>
      </c>
      <c r="B2746">
        <v>1</v>
      </c>
      <c r="C2746">
        <v>24</v>
      </c>
      <c r="D2746" s="149">
        <f t="shared" si="254"/>
        <v>178.09744310451387</v>
      </c>
      <c r="E2746" s="125">
        <f>B2746/(B2746+Overview!$F$22)</f>
        <v>0.58823529411764708</v>
      </c>
      <c r="F2746" s="118">
        <f>EXP(Overview!$F$21/Overview!$F$5-Overview!$F$21/('='!C2746+273.15))</f>
        <v>1.2060497570954571</v>
      </c>
      <c r="G2746" s="77">
        <f t="shared" si="255"/>
        <v>3.758116253166075</v>
      </c>
      <c r="H2746" s="115">
        <f t="shared" si="256"/>
        <v>0.58823529411764708</v>
      </c>
      <c r="I2746" s="80">
        <f>IF((A2746-Overview!$F$43)/365=ROUND((A2746-Overview!$F$43)/365,0),I2745*0.05,I2745+U2745)</f>
        <v>16397.167806708232</v>
      </c>
      <c r="J2746" s="70">
        <f>IF(D2746&lt;Overview!$F$16,1,'='!G2746/Overview!$F$26)</f>
        <v>162.68901528857469</v>
      </c>
      <c r="K2746" s="71">
        <f>IF(D2746&lt;Overview!$F$17,'='!G2746/Overview!$F$26,Overview!$F$33)</f>
        <v>9.1428571428571423</v>
      </c>
      <c r="L2746" s="72">
        <f t="shared" si="257"/>
        <v>9.1428571428571423</v>
      </c>
      <c r="M2746" s="81">
        <f>MIN(1,Overview!$F$44*F2746*(G2746-Overview!$F$25)^2+0.2)</f>
        <v>1</v>
      </c>
      <c r="N2746" s="48">
        <f>L2746*F2746*Overview!$F$8</f>
        <v>0.12482270400293095</v>
      </c>
      <c r="O2746" s="48">
        <f>F2746*Overview!$F$6</f>
        <v>2.3686817229354781E-3</v>
      </c>
      <c r="P2746" s="122">
        <f>N2746*(H2746/G2746-(1+Overview!$F$35/'='!G2746)/(Overview!$F$37*Overview!$F$33))/('='!H2746+Overview!$F$36)</f>
        <v>3.6709261565476598E-5</v>
      </c>
      <c r="Q2746" s="128">
        <f>(N2746/G2746-P2746)*H2746*Overview!$F$29*'='!G2746^3</f>
        <v>937.78441188745614</v>
      </c>
      <c r="R2746" s="57">
        <f t="shared" si="252"/>
        <v>0</v>
      </c>
      <c r="S2746" s="58">
        <f t="shared" si="253"/>
        <v>4.5985890843647433E-5</v>
      </c>
      <c r="T2746" s="58">
        <f>IF(D2746&lt;Overview!$F$18,(1-Overview!$F$9)*'='!Q2746-'='!D2746*'='!O2746,0)</f>
        <v>0</v>
      </c>
      <c r="U2746" s="54">
        <f>IF(D2746&gt;=Overview!$F$18,(1-Overview!$F$9)*'='!Q2746-Overview!$F$18*'='!O2746,0)</f>
        <v>79.479738359679445</v>
      </c>
      <c r="V2746" s="2"/>
      <c r="W2746" s="112">
        <f>G2746/Overview!$F$19</f>
        <v>5.5486730446863648</v>
      </c>
      <c r="X2746" s="60">
        <f>G2746^3*(1+H2746*Overview!$F$38)</f>
        <v>66.725005106471002</v>
      </c>
      <c r="Y2746" s="61">
        <f>G2746^3*Overview!$F$42*(1+Overview!$F$38*H2746)+I2746*Overview!$F$39/Overview!$F$40</f>
        <v>6.7177819333648028</v>
      </c>
    </row>
    <row r="2747" spans="1:25">
      <c r="A2747" s="34">
        <v>2744</v>
      </c>
      <c r="B2747">
        <v>1</v>
      </c>
      <c r="C2747">
        <v>24</v>
      </c>
      <c r="D2747" s="149">
        <f t="shared" si="254"/>
        <v>178.09744310451387</v>
      </c>
      <c r="E2747" s="125">
        <f>B2747/(B2747+Overview!$F$22)</f>
        <v>0.58823529411764708</v>
      </c>
      <c r="F2747" s="118">
        <f>EXP(Overview!$F$21/Overview!$F$5-Overview!$F$21/('='!C2747+273.15))</f>
        <v>1.2060497570954571</v>
      </c>
      <c r="G2747" s="77">
        <f t="shared" si="255"/>
        <v>3.7581622390569187</v>
      </c>
      <c r="H2747" s="115">
        <f t="shared" si="256"/>
        <v>0.58823529411764708</v>
      </c>
      <c r="I2747" s="80">
        <f>IF((A2747-Overview!$F$43)/365=ROUND((A2747-Overview!$F$43)/365,0),I2746*0.05,I2746+U2746)</f>
        <v>16476.64754506791</v>
      </c>
      <c r="J2747" s="70">
        <f>IF(D2747&lt;Overview!$F$16,1,'='!G2747/Overview!$F$26)</f>
        <v>162.69100601978005</v>
      </c>
      <c r="K2747" s="71">
        <f>IF(D2747&lt;Overview!$F$17,'='!G2747/Overview!$F$26,Overview!$F$33)</f>
        <v>9.1428571428571423</v>
      </c>
      <c r="L2747" s="72">
        <f t="shared" si="257"/>
        <v>9.1428571428571423</v>
      </c>
      <c r="M2747" s="81">
        <f>MIN(1,Overview!$F$44*F2747*(G2747-Overview!$F$25)^2+0.2)</f>
        <v>1</v>
      </c>
      <c r="N2747" s="48">
        <f>L2747*F2747*Overview!$F$8</f>
        <v>0.12482270400293095</v>
      </c>
      <c r="O2747" s="48">
        <f>F2747*Overview!$F$6</f>
        <v>2.3686817229354781E-3</v>
      </c>
      <c r="P2747" s="122">
        <f>N2747*(H2747/G2747-(1+Overview!$F$35/'='!G2747)/(Overview!$F$37*Overview!$F$33))/('='!H2747+Overview!$F$36)</f>
        <v>3.6639450882377955E-5</v>
      </c>
      <c r="Q2747" s="128">
        <f>(N2747/G2747-P2747)*H2747*Overview!$F$29*'='!G2747^3</f>
        <v>937.80932290067005</v>
      </c>
      <c r="R2747" s="57">
        <f t="shared" si="252"/>
        <v>0</v>
      </c>
      <c r="S2747" s="58">
        <f t="shared" si="253"/>
        <v>4.5899000255311176E-5</v>
      </c>
      <c r="T2747" s="58">
        <f>IF(D2747&lt;Overview!$F$18,(1-Overview!$F$9)*'='!Q2747-'='!D2747*'='!O2747,0)</f>
        <v>0</v>
      </c>
      <c r="U2747" s="54">
        <f>IF(D2747&gt;=Overview!$F$18,(1-Overview!$F$9)*'='!Q2747-Overview!$F$18*'='!O2747,0)</f>
        <v>79.48186077800527</v>
      </c>
      <c r="V2747" s="2"/>
      <c r="W2747" s="112">
        <f>G2747/Overview!$F$19</f>
        <v>5.5487409405830777</v>
      </c>
      <c r="X2747" s="60">
        <f>G2747^3*(1+H2747*Overview!$F$38)</f>
        <v>66.727454562108747</v>
      </c>
      <c r="Y2747" s="61">
        <f>G2747^3*Overview!$F$42*(1+Overview!$F$38*H2747)+I2747*Overview!$F$39/Overview!$F$40</f>
        <v>6.7214561402754649</v>
      </c>
    </row>
    <row r="2748" spans="1:25">
      <c r="A2748" s="34">
        <v>2745</v>
      </c>
      <c r="B2748">
        <v>1</v>
      </c>
      <c r="C2748">
        <v>24</v>
      </c>
      <c r="D2748" s="149">
        <f t="shared" si="254"/>
        <v>178.09744310451387</v>
      </c>
      <c r="E2748" s="125">
        <f>B2748/(B2748+Overview!$F$22)</f>
        <v>0.58823529411764708</v>
      </c>
      <c r="F2748" s="118">
        <f>EXP(Overview!$F$21/Overview!$F$5-Overview!$F$21/('='!C2748+273.15))</f>
        <v>1.2060497570954571</v>
      </c>
      <c r="G2748" s="77">
        <f t="shared" si="255"/>
        <v>3.7582081380571739</v>
      </c>
      <c r="H2748" s="115">
        <f t="shared" si="256"/>
        <v>0.58823529411764708</v>
      </c>
      <c r="I2748" s="80">
        <f>IF((A2748-Overview!$F$43)/365=ROUND((A2748-Overview!$F$43)/365,0),I2747*0.05,I2747+U2747)</f>
        <v>16556.129405845913</v>
      </c>
      <c r="J2748" s="70">
        <f>IF(D2748&lt;Overview!$F$16,1,'='!G2748/Overview!$F$26)</f>
        <v>162.69299298948806</v>
      </c>
      <c r="K2748" s="71">
        <f>IF(D2748&lt;Overview!$F$17,'='!G2748/Overview!$F$26,Overview!$F$33)</f>
        <v>9.1428571428571423</v>
      </c>
      <c r="L2748" s="72">
        <f t="shared" si="257"/>
        <v>9.1428571428571423</v>
      </c>
      <c r="M2748" s="81">
        <f>MIN(1,Overview!$F$44*F2748*(G2748-Overview!$F$25)^2+0.2)</f>
        <v>1</v>
      </c>
      <c r="N2748" s="48">
        <f>L2748*F2748*Overview!$F$8</f>
        <v>0.12482270400293095</v>
      </c>
      <c r="O2748" s="48">
        <f>F2748*Overview!$F$6</f>
        <v>2.3686817229354781E-3</v>
      </c>
      <c r="P2748" s="122">
        <f>N2748*(H2748/G2748-(1+Overview!$F$35/'='!G2748)/(Overview!$F$37*Overview!$F$33))/('='!H2748+Overview!$F$36)</f>
        <v>3.6569773810525661E-5</v>
      </c>
      <c r="Q2748" s="128">
        <f>(N2748/G2748-P2748)*H2748*Overview!$F$29*'='!G2748^3</f>
        <v>937.8341872201155</v>
      </c>
      <c r="R2748" s="57">
        <f t="shared" si="252"/>
        <v>0</v>
      </c>
      <c r="S2748" s="58">
        <f t="shared" si="253"/>
        <v>4.5812273847209213E-5</v>
      </c>
      <c r="T2748" s="58">
        <f>IF(D2748&lt;Overview!$F$18,(1-Overview!$F$9)*'='!Q2748-'='!D2748*'='!O2748,0)</f>
        <v>0</v>
      </c>
      <c r="U2748" s="54">
        <f>IF(D2748&gt;=Overview!$F$18,(1-Overview!$F$9)*'='!Q2748-Overview!$F$18*'='!O2748,0)</f>
        <v>79.483979218022014</v>
      </c>
      <c r="V2748" s="2"/>
      <c r="W2748" s="112">
        <f>G2748/Overview!$F$19</f>
        <v>5.5488087081901281</v>
      </c>
      <c r="X2748" s="60">
        <f>G2748^3*(1+H2748*Overview!$F$38)</f>
        <v>66.729899449262192</v>
      </c>
      <c r="Y2748" s="61">
        <f>G2748^3*Overview!$F$42*(1+Overview!$F$38*H2748)+I2748*Overview!$F$39/Overview!$F$40</f>
        <v>6.7251300282512663</v>
      </c>
    </row>
    <row r="2749" spans="1:25">
      <c r="A2749" s="34">
        <v>2746</v>
      </c>
      <c r="B2749">
        <v>1</v>
      </c>
      <c r="C2749">
        <v>24</v>
      </c>
      <c r="D2749" s="149">
        <f t="shared" si="254"/>
        <v>178.09744310451387</v>
      </c>
      <c r="E2749" s="125">
        <f>B2749/(B2749+Overview!$F$22)</f>
        <v>0.58823529411764708</v>
      </c>
      <c r="F2749" s="118">
        <f>EXP(Overview!$F$21/Overview!$F$5-Overview!$F$21/('='!C2749+273.15))</f>
        <v>1.2060497570954571</v>
      </c>
      <c r="G2749" s="77">
        <f t="shared" si="255"/>
        <v>3.7582539503310213</v>
      </c>
      <c r="H2749" s="115">
        <f t="shared" si="256"/>
        <v>0.58823529411764708</v>
      </c>
      <c r="I2749" s="80">
        <f>IF((A2749-Overview!$F$43)/365=ROUND((A2749-Overview!$F$43)/365,0),I2748*0.05,I2748+U2748)</f>
        <v>16635.613385063934</v>
      </c>
      <c r="J2749" s="70">
        <f>IF(D2749&lt;Overview!$F$16,1,'='!G2749/Overview!$F$26)</f>
        <v>162.69497620480612</v>
      </c>
      <c r="K2749" s="71">
        <f>IF(D2749&lt;Overview!$F$17,'='!G2749/Overview!$F$26,Overview!$F$33)</f>
        <v>9.1428571428571423</v>
      </c>
      <c r="L2749" s="72">
        <f t="shared" si="257"/>
        <v>9.1428571428571423</v>
      </c>
      <c r="M2749" s="81">
        <f>MIN(1,Overview!$F$44*F2749*(G2749-Overview!$F$25)^2+0.2)</f>
        <v>1</v>
      </c>
      <c r="N2749" s="48">
        <f>L2749*F2749*Overview!$F$8</f>
        <v>0.12482270400293095</v>
      </c>
      <c r="O2749" s="48">
        <f>F2749*Overview!$F$6</f>
        <v>2.3686817229354781E-3</v>
      </c>
      <c r="P2749" s="122">
        <f>N2749*(H2749/G2749-(1+Overview!$F$35/'='!G2749)/(Overview!$F$37*Overview!$F$33))/('='!H2749+Overview!$F$36)</f>
        <v>3.6500230090966638E-5</v>
      </c>
      <c r="Q2749" s="128">
        <f>(N2749/G2749-P2749)*H2749*Overview!$F$29*'='!G2749^3</f>
        <v>937.85900493260374</v>
      </c>
      <c r="R2749" s="57">
        <f t="shared" si="252"/>
        <v>0</v>
      </c>
      <c r="S2749" s="58">
        <f t="shared" si="253"/>
        <v>4.5725711309122192E-5</v>
      </c>
      <c r="T2749" s="58">
        <f>IF(D2749&lt;Overview!$F$18,(1-Overview!$F$9)*'='!Q2749-'='!D2749*'='!O2749,0)</f>
        <v>0</v>
      </c>
      <c r="U2749" s="54">
        <f>IF(D2749&gt;=Overview!$F$18,(1-Overview!$F$9)*'='!Q2749-Overview!$F$18*'='!O2749,0)</f>
        <v>79.486093687126015</v>
      </c>
      <c r="V2749" s="2"/>
      <c r="W2749" s="112">
        <f>G2749/Overview!$F$19</f>
        <v>5.5488763477499203</v>
      </c>
      <c r="X2749" s="60">
        <f>G2749^3*(1+H2749*Overview!$F$38)</f>
        <v>66.73233977633862</v>
      </c>
      <c r="Y2749" s="61">
        <f>G2749^3*Overview!$F$42*(1+Overview!$F$38*H2749)+I2749*Overview!$F$39/Overview!$F$40</f>
        <v>6.7288035978759817</v>
      </c>
    </row>
    <row r="2750" spans="1:25">
      <c r="A2750" s="34">
        <v>2747</v>
      </c>
      <c r="B2750">
        <v>1</v>
      </c>
      <c r="C2750">
        <v>24</v>
      </c>
      <c r="D2750" s="149">
        <f t="shared" si="254"/>
        <v>178.09744310451387</v>
      </c>
      <c r="E2750" s="125">
        <f>B2750/(B2750+Overview!$F$22)</f>
        <v>0.58823529411764708</v>
      </c>
      <c r="F2750" s="118">
        <f>EXP(Overview!$F$21/Overview!$F$5-Overview!$F$21/('='!C2750+273.15))</f>
        <v>1.2060497570954571</v>
      </c>
      <c r="G2750" s="77">
        <f t="shared" si="255"/>
        <v>3.7582996760423306</v>
      </c>
      <c r="H2750" s="115">
        <f t="shared" si="256"/>
        <v>0.58823529411764708</v>
      </c>
      <c r="I2750" s="80">
        <f>IF((A2750-Overview!$F$43)/365=ROUND((A2750-Overview!$F$43)/365,0),I2749*0.05,I2749+U2749)</f>
        <v>16715.099478751061</v>
      </c>
      <c r="J2750" s="70">
        <f>IF(D2750&lt;Overview!$F$16,1,'='!G2750/Overview!$F$26)</f>
        <v>162.69695567282818</v>
      </c>
      <c r="K2750" s="71">
        <f>IF(D2750&lt;Overview!$F$17,'='!G2750/Overview!$F$26,Overview!$F$33)</f>
        <v>9.1428571428571423</v>
      </c>
      <c r="L2750" s="72">
        <f t="shared" si="257"/>
        <v>9.1428571428571423</v>
      </c>
      <c r="M2750" s="81">
        <f>MIN(1,Overview!$F$44*F2750*(G2750-Overview!$F$25)^2+0.2)</f>
        <v>1</v>
      </c>
      <c r="N2750" s="48">
        <f>L2750*F2750*Overview!$F$8</f>
        <v>0.12482270400293095</v>
      </c>
      <c r="O2750" s="48">
        <f>F2750*Overview!$F$6</f>
        <v>2.3686817229354781E-3</v>
      </c>
      <c r="P2750" s="122">
        <f>N2750*(H2750/G2750-(1+Overview!$F$35/'='!G2750)/(Overview!$F$37*Overview!$F$33))/('='!H2750+Overview!$F$36)</f>
        <v>3.6430819465261743E-5</v>
      </c>
      <c r="Q2750" s="128">
        <f>(N2750/G2750-P2750)*H2750*Overview!$F$29*'='!G2750^3</f>
        <v>937.8837761247878</v>
      </c>
      <c r="R2750" s="57">
        <f t="shared" si="252"/>
        <v>0</v>
      </c>
      <c r="S2750" s="58">
        <f t="shared" si="253"/>
        <v>4.5639312331416611E-5</v>
      </c>
      <c r="T2750" s="58">
        <f>IF(D2750&lt;Overview!$F$18,(1-Overview!$F$9)*'='!Q2750-'='!D2750*'='!O2750,0)</f>
        <v>0</v>
      </c>
      <c r="U2750" s="54">
        <f>IF(D2750&gt;=Overview!$F$18,(1-Overview!$F$9)*'='!Q2750-Overview!$F$18*'='!O2750,0)</f>
        <v>79.488204192700096</v>
      </c>
      <c r="V2750" s="2"/>
      <c r="W2750" s="112">
        <f>G2750/Overview!$F$19</f>
        <v>5.5489438595044005</v>
      </c>
      <c r="X2750" s="60">
        <f>G2750^3*(1+H2750*Overview!$F$38)</f>
        <v>66.734775551730209</v>
      </c>
      <c r="Y2750" s="61">
        <f>G2750^3*Overview!$F$42*(1+Overview!$F$38*H2750)+I2750*Overview!$F$39/Overview!$F$40</f>
        <v>6.7324768497323548</v>
      </c>
    </row>
    <row r="2751" spans="1:25">
      <c r="A2751" s="34">
        <v>2748</v>
      </c>
      <c r="B2751">
        <v>1</v>
      </c>
      <c r="C2751">
        <v>24</v>
      </c>
      <c r="D2751" s="149">
        <f t="shared" si="254"/>
        <v>178.09744310451387</v>
      </c>
      <c r="E2751" s="125">
        <f>B2751/(B2751+Overview!$F$22)</f>
        <v>0.58823529411764708</v>
      </c>
      <c r="F2751" s="118">
        <f>EXP(Overview!$F$21/Overview!$F$5-Overview!$F$21/('='!C2751+273.15))</f>
        <v>1.2060497570954571</v>
      </c>
      <c r="G2751" s="77">
        <f t="shared" si="255"/>
        <v>3.7583453153546622</v>
      </c>
      <c r="H2751" s="115">
        <f t="shared" si="256"/>
        <v>0.58823529411764708</v>
      </c>
      <c r="I2751" s="80">
        <f>IF((A2751-Overview!$F$43)/365=ROUND((A2751-Overview!$F$43)/365,0),I2750*0.05,I2750+U2750)</f>
        <v>16794.587682943762</v>
      </c>
      <c r="J2751" s="70">
        <f>IF(D2751&lt;Overview!$F$16,1,'='!G2751/Overview!$F$26)</f>
        <v>162.69893140063473</v>
      </c>
      <c r="K2751" s="71">
        <f>IF(D2751&lt;Overview!$F$17,'='!G2751/Overview!$F$26,Overview!$F$33)</f>
        <v>9.1428571428571423</v>
      </c>
      <c r="L2751" s="72">
        <f t="shared" si="257"/>
        <v>9.1428571428571423</v>
      </c>
      <c r="M2751" s="81">
        <f>MIN(1,Overview!$F$44*F2751*(G2751-Overview!$F$25)^2+0.2)</f>
        <v>1</v>
      </c>
      <c r="N2751" s="48">
        <f>L2751*F2751*Overview!$F$8</f>
        <v>0.12482270400293095</v>
      </c>
      <c r="O2751" s="48">
        <f>F2751*Overview!$F$6</f>
        <v>2.3686817229354781E-3</v>
      </c>
      <c r="P2751" s="122">
        <f>N2751*(H2751/G2751-(1+Overview!$F$35/'='!G2751)/(Overview!$F$37*Overview!$F$33))/('='!H2751+Overview!$F$36)</f>
        <v>3.636154167548476E-5</v>
      </c>
      <c r="Q2751" s="128">
        <f>(N2751/G2751-P2751)*H2751*Overview!$F$29*'='!G2751^3</f>
        <v>937.90850088316131</v>
      </c>
      <c r="R2751" s="57">
        <f t="shared" si="252"/>
        <v>0</v>
      </c>
      <c r="S2751" s="58">
        <f t="shared" si="253"/>
        <v>4.5553076605043824E-5</v>
      </c>
      <c r="T2751" s="58">
        <f>IF(D2751&lt;Overview!$F$18,(1-Overview!$F$9)*'='!Q2751-'='!D2751*'='!O2751,0)</f>
        <v>0</v>
      </c>
      <c r="U2751" s="54">
        <f>IF(D2751&gt;=Overview!$F$18,(1-Overview!$F$9)*'='!Q2751-Overview!$F$18*'='!O2751,0)</f>
        <v>79.490310742113522</v>
      </c>
      <c r="V2751" s="2"/>
      <c r="W2751" s="112">
        <f>G2751/Overview!$F$19</f>
        <v>5.5490112436950572</v>
      </c>
      <c r="X2751" s="60">
        <f>G2751^3*(1+H2751*Overview!$F$38)</f>
        <v>66.737206783814074</v>
      </c>
      <c r="Y2751" s="61">
        <f>G2751^3*Overview!$F$42*(1+Overview!$F$38*H2751)+I2751*Overview!$F$39/Overview!$F$40</f>
        <v>6.7361497844020963</v>
      </c>
    </row>
    <row r="2752" spans="1:25">
      <c r="A2752" s="34">
        <v>2749</v>
      </c>
      <c r="B2752">
        <v>1</v>
      </c>
      <c r="C2752">
        <v>24</v>
      </c>
      <c r="D2752" s="149">
        <f t="shared" si="254"/>
        <v>178.09744310451387</v>
      </c>
      <c r="E2752" s="125">
        <f>B2752/(B2752+Overview!$F$22)</f>
        <v>0.58823529411764708</v>
      </c>
      <c r="F2752" s="118">
        <f>EXP(Overview!$F$21/Overview!$F$5-Overview!$F$21/('='!C2752+273.15))</f>
        <v>1.2060497570954571</v>
      </c>
      <c r="G2752" s="77">
        <f t="shared" si="255"/>
        <v>3.7583908684312672</v>
      </c>
      <c r="H2752" s="115">
        <f t="shared" si="256"/>
        <v>0.58823529411764708</v>
      </c>
      <c r="I2752" s="80">
        <f>IF((A2752-Overview!$F$43)/365=ROUND((A2752-Overview!$F$43)/365,0),I2751*0.05,I2751+U2751)</f>
        <v>16874.077993685874</v>
      </c>
      <c r="J2752" s="70">
        <f>IF(D2752&lt;Overview!$F$16,1,'='!G2752/Overview!$F$26)</f>
        <v>162.70090339529295</v>
      </c>
      <c r="K2752" s="71">
        <f>IF(D2752&lt;Overview!$F$17,'='!G2752/Overview!$F$26,Overview!$F$33)</f>
        <v>9.1428571428571423</v>
      </c>
      <c r="L2752" s="72">
        <f t="shared" si="257"/>
        <v>9.1428571428571423</v>
      </c>
      <c r="M2752" s="81">
        <f>MIN(1,Overview!$F$44*F2752*(G2752-Overview!$F$25)^2+0.2)</f>
        <v>1</v>
      </c>
      <c r="N2752" s="48">
        <f>L2752*F2752*Overview!$F$8</f>
        <v>0.12482270400293095</v>
      </c>
      <c r="O2752" s="48">
        <f>F2752*Overview!$F$6</f>
        <v>2.3686817229354781E-3</v>
      </c>
      <c r="P2752" s="122">
        <f>N2752*(H2752/G2752-(1+Overview!$F$35/'='!G2752)/(Overview!$F$37*Overview!$F$33))/('='!H2752+Overview!$F$36)</f>
        <v>3.6292396464224424E-5</v>
      </c>
      <c r="Q2752" s="128">
        <f>(N2752/G2752-P2752)*H2752*Overview!$F$29*'='!G2752^3</f>
        <v>937.93317929406112</v>
      </c>
      <c r="R2752" s="57">
        <f t="shared" si="252"/>
        <v>0</v>
      </c>
      <c r="S2752" s="58">
        <f t="shared" si="253"/>
        <v>4.5467003821542763E-5</v>
      </c>
      <c r="T2752" s="58">
        <f>IF(D2752&lt;Overview!$F$18,(1-Overview!$F$9)*'='!Q2752-'='!D2752*'='!O2752,0)</f>
        <v>0</v>
      </c>
      <c r="U2752" s="54">
        <f>IF(D2752&gt;=Overview!$F$18,(1-Overview!$F$9)*'='!Q2752-Overview!$F$18*'='!O2752,0)</f>
        <v>79.492413342722188</v>
      </c>
      <c r="V2752" s="2"/>
      <c r="W2752" s="112">
        <f>G2752/Overview!$F$19</f>
        <v>5.5490785005629224</v>
      </c>
      <c r="X2752" s="60">
        <f>G2752^3*(1+H2752*Overview!$F$38)</f>
        <v>66.739633480952435</v>
      </c>
      <c r="Y2752" s="61">
        <f>G2752^3*Overview!$F$42*(1+Overview!$F$38*H2752)+I2752*Overview!$F$39/Overview!$F$40</f>
        <v>6.7398224024658866</v>
      </c>
    </row>
    <row r="2753" spans="1:25">
      <c r="A2753" s="34">
        <v>2750</v>
      </c>
      <c r="B2753">
        <v>1</v>
      </c>
      <c r="C2753">
        <v>24</v>
      </c>
      <c r="D2753" s="149">
        <f t="shared" si="254"/>
        <v>178.09744310451387</v>
      </c>
      <c r="E2753" s="125">
        <f>B2753/(B2753+Overview!$F$22)</f>
        <v>0.58823529411764708</v>
      </c>
      <c r="F2753" s="118">
        <f>EXP(Overview!$F$21/Overview!$F$5-Overview!$F$21/('='!C2753+273.15))</f>
        <v>1.2060497570954571</v>
      </c>
      <c r="G2753" s="77">
        <f t="shared" si="255"/>
        <v>3.7584363354350887</v>
      </c>
      <c r="H2753" s="115">
        <f t="shared" si="256"/>
        <v>0.58823529411764708</v>
      </c>
      <c r="I2753" s="80">
        <f>IF((A2753-Overview!$F$43)/365=ROUND((A2753-Overview!$F$43)/365,0),I2752*0.05,I2752+U2752)</f>
        <v>16953.570407028597</v>
      </c>
      <c r="J2753" s="70">
        <f>IF(D2753&lt;Overview!$F$16,1,'='!G2753/Overview!$F$26)</f>
        <v>162.70287166385666</v>
      </c>
      <c r="K2753" s="71">
        <f>IF(D2753&lt;Overview!$F$17,'='!G2753/Overview!$F$26,Overview!$F$33)</f>
        <v>9.1428571428571423</v>
      </c>
      <c r="L2753" s="72">
        <f t="shared" si="257"/>
        <v>9.1428571428571423</v>
      </c>
      <c r="M2753" s="81">
        <f>MIN(1,Overview!$F$44*F2753*(G2753-Overview!$F$25)^2+0.2)</f>
        <v>1</v>
      </c>
      <c r="N2753" s="48">
        <f>L2753*F2753*Overview!$F$8</f>
        <v>0.12482270400293095</v>
      </c>
      <c r="O2753" s="48">
        <f>F2753*Overview!$F$6</f>
        <v>2.3686817229354781E-3</v>
      </c>
      <c r="P2753" s="122">
        <f>N2753*(H2753/G2753-(1+Overview!$F$35/'='!G2753)/(Overview!$F$37*Overview!$F$33))/('='!H2753+Overview!$F$36)</f>
        <v>3.6223383574574272E-5</v>
      </c>
      <c r="Q2753" s="128">
        <f>(N2753/G2753-P2753)*H2753*Overview!$F$29*'='!G2753^3</f>
        <v>937.95781144366447</v>
      </c>
      <c r="R2753" s="57">
        <f t="shared" si="252"/>
        <v>0</v>
      </c>
      <c r="S2753" s="58">
        <f t="shared" si="253"/>
        <v>4.5381093673027503E-5</v>
      </c>
      <c r="T2753" s="58">
        <f>IF(D2753&lt;Overview!$F$18,(1-Overview!$F$9)*'='!Q2753-'='!D2753*'='!O2753,0)</f>
        <v>0</v>
      </c>
      <c r="U2753" s="54">
        <f>IF(D2753&gt;=Overview!$F$18,(1-Overview!$F$9)*'='!Q2753-Overview!$F$18*'='!O2753,0)</f>
        <v>79.494512001868387</v>
      </c>
      <c r="V2753" s="2"/>
      <c r="W2753" s="112">
        <f>G2753/Overview!$F$19</f>
        <v>5.5491456303485736</v>
      </c>
      <c r="X2753" s="60">
        <f>G2753^3*(1+H2753*Overview!$F$38)</f>
        <v>66.742055651492493</v>
      </c>
      <c r="Y2753" s="61">
        <f>G2753^3*Overview!$F$42*(1+Overview!$F$38*H2753)+I2753*Overview!$F$39/Overview!$F$40</f>
        <v>6.7434947045033855</v>
      </c>
    </row>
    <row r="2754" spans="1:25">
      <c r="A2754" s="34">
        <v>2751</v>
      </c>
      <c r="B2754">
        <v>1</v>
      </c>
      <c r="C2754">
        <v>24</v>
      </c>
      <c r="D2754" s="149">
        <f t="shared" si="254"/>
        <v>178.09744310451387</v>
      </c>
      <c r="E2754" s="125">
        <f>B2754/(B2754+Overview!$F$22)</f>
        <v>0.58823529411764708</v>
      </c>
      <c r="F2754" s="118">
        <f>EXP(Overview!$F$21/Overview!$F$5-Overview!$F$21/('='!C2754+273.15))</f>
        <v>1.2060497570954571</v>
      </c>
      <c r="G2754" s="77">
        <f t="shared" si="255"/>
        <v>3.7584817165287618</v>
      </c>
      <c r="H2754" s="115">
        <f t="shared" si="256"/>
        <v>0.58823529411764708</v>
      </c>
      <c r="I2754" s="80">
        <f>IF((A2754-Overview!$F$43)/365=ROUND((A2754-Overview!$F$43)/365,0),I2753*0.05,I2753+U2753)</f>
        <v>17033.064919030465</v>
      </c>
      <c r="J2754" s="70">
        <f>IF(D2754&lt;Overview!$F$16,1,'='!G2754/Overview!$F$26)</f>
        <v>162.70483621336632</v>
      </c>
      <c r="K2754" s="71">
        <f>IF(D2754&lt;Overview!$F$17,'='!G2754/Overview!$F$26,Overview!$F$33)</f>
        <v>9.1428571428571423</v>
      </c>
      <c r="L2754" s="72">
        <f t="shared" si="257"/>
        <v>9.1428571428571423</v>
      </c>
      <c r="M2754" s="81">
        <f>MIN(1,Overview!$F$44*F2754*(G2754-Overview!$F$25)^2+0.2)</f>
        <v>1</v>
      </c>
      <c r="N2754" s="48">
        <f>L2754*F2754*Overview!$F$8</f>
        <v>0.12482270400293095</v>
      </c>
      <c r="O2754" s="48">
        <f>F2754*Overview!$F$6</f>
        <v>2.3686817229354781E-3</v>
      </c>
      <c r="P2754" s="122">
        <f>N2754*(H2754/G2754-(1+Overview!$F$35/'='!G2754)/(Overview!$F$37*Overview!$F$33))/('='!H2754+Overview!$F$36)</f>
        <v>3.6154502750143823E-5</v>
      </c>
      <c r="Q2754" s="128">
        <f>(N2754/G2754-P2754)*H2754*Overview!$F$29*'='!G2754^3</f>
        <v>937.98239741799307</v>
      </c>
      <c r="R2754" s="57">
        <f t="shared" si="252"/>
        <v>0</v>
      </c>
      <c r="S2754" s="58">
        <f t="shared" si="253"/>
        <v>4.5295345852201464E-5</v>
      </c>
      <c r="T2754" s="58">
        <f>IF(D2754&lt;Overview!$F$18,(1-Overview!$F$9)*'='!Q2754-'='!D2754*'='!O2754,0)</f>
        <v>0</v>
      </c>
      <c r="U2754" s="54">
        <f>IF(D2754&gt;=Overview!$F$18,(1-Overview!$F$9)*'='!Q2754-Overview!$F$18*'='!O2754,0)</f>
        <v>79.496606726881183</v>
      </c>
      <c r="V2754" s="2"/>
      <c r="W2754" s="112">
        <f>G2754/Overview!$F$19</f>
        <v>5.5492126332921332</v>
      </c>
      <c r="X2754" s="60">
        <f>G2754^3*(1+H2754*Overview!$F$38)</f>
        <v>66.744473303766526</v>
      </c>
      <c r="Y2754" s="61">
        <f>G2754^3*Overview!$F$42*(1+Overview!$F$38*H2754)+I2754*Overview!$F$39/Overview!$F$40</f>
        <v>6.74716669109322</v>
      </c>
    </row>
    <row r="2755" spans="1:25">
      <c r="A2755" s="34">
        <v>2752</v>
      </c>
      <c r="B2755">
        <v>1</v>
      </c>
      <c r="C2755">
        <v>24</v>
      </c>
      <c r="D2755" s="149">
        <f t="shared" si="254"/>
        <v>178.09744310451387</v>
      </c>
      <c r="E2755" s="125">
        <f>B2755/(B2755+Overview!$F$22)</f>
        <v>0.58823529411764708</v>
      </c>
      <c r="F2755" s="118">
        <f>EXP(Overview!$F$21/Overview!$F$5-Overview!$F$21/('='!C2755+273.15))</f>
        <v>1.2060497570954571</v>
      </c>
      <c r="G2755" s="77">
        <f t="shared" si="255"/>
        <v>3.7585270118746141</v>
      </c>
      <c r="H2755" s="115">
        <f t="shared" si="256"/>
        <v>0.58823529411764708</v>
      </c>
      <c r="I2755" s="80">
        <f>IF((A2755-Overview!$F$43)/365=ROUND((A2755-Overview!$F$43)/365,0),I2754*0.05,I2754+U2754)</f>
        <v>17112.561525757344</v>
      </c>
      <c r="J2755" s="70">
        <f>IF(D2755&lt;Overview!$F$16,1,'='!G2755/Overview!$F$26)</f>
        <v>162.7067970508491</v>
      </c>
      <c r="K2755" s="71">
        <f>IF(D2755&lt;Overview!$F$17,'='!G2755/Overview!$F$26,Overview!$F$33)</f>
        <v>9.1428571428571423</v>
      </c>
      <c r="L2755" s="72">
        <f t="shared" si="257"/>
        <v>9.1428571428571423</v>
      </c>
      <c r="M2755" s="81">
        <f>MIN(1,Overview!$F$44*F2755*(G2755-Overview!$F$25)^2+0.2)</f>
        <v>1</v>
      </c>
      <c r="N2755" s="48">
        <f>L2755*F2755*Overview!$F$8</f>
        <v>0.12482270400293095</v>
      </c>
      <c r="O2755" s="48">
        <f>F2755*Overview!$F$6</f>
        <v>2.3686817229354781E-3</v>
      </c>
      <c r="P2755" s="122">
        <f>N2755*(H2755/G2755-(1+Overview!$F$35/'='!G2755)/(Overview!$F$37*Overview!$F$33))/('='!H2755+Overview!$F$36)</f>
        <v>3.608575373504741E-5</v>
      </c>
      <c r="Q2755" s="128">
        <f>(N2755/G2755-P2755)*H2755*Overview!$F$29*'='!G2755^3</f>
        <v>938.00693730290993</v>
      </c>
      <c r="R2755" s="57">
        <f t="shared" ref="R2755:R2818" si="258">(E2755*M2755-H2755)*N2755/G2755</f>
        <v>0</v>
      </c>
      <c r="S2755" s="58">
        <f t="shared" ref="S2755:S2818" si="259">G2755*P2755/3</f>
        <v>4.5209760052343647E-5</v>
      </c>
      <c r="T2755" s="58">
        <f>IF(D2755&lt;Overview!$F$18,(1-Overview!$F$9)*'='!Q2755-'='!D2755*'='!O2755,0)</f>
        <v>0</v>
      </c>
      <c r="U2755" s="54">
        <f>IF(D2755&gt;=Overview!$F$18,(1-Overview!$F$9)*'='!Q2755-Overview!$F$18*'='!O2755,0)</f>
        <v>79.498697525076111</v>
      </c>
      <c r="V2755" s="2"/>
      <c r="W2755" s="112">
        <f>G2755/Overview!$F$19</f>
        <v>5.5492795096332701</v>
      </c>
      <c r="X2755" s="60">
        <f>G2755^3*(1+H2755*Overview!$F$38)</f>
        <v>66.746886446091892</v>
      </c>
      <c r="Y2755" s="61">
        <f>G2755^3*Overview!$F$42*(1+Overview!$F$38*H2755)+I2755*Overview!$F$39/Overview!$F$40</f>
        <v>6.7508383628129973</v>
      </c>
    </row>
    <row r="2756" spans="1:25">
      <c r="A2756" s="34">
        <v>2753</v>
      </c>
      <c r="B2756">
        <v>1</v>
      </c>
      <c r="C2756">
        <v>24</v>
      </c>
      <c r="D2756" s="149">
        <f t="shared" ref="D2756:D2819" si="260">D2755+T2755</f>
        <v>178.09744310451387</v>
      </c>
      <c r="E2756" s="125">
        <f>B2756/(B2756+Overview!$F$22)</f>
        <v>0.58823529411764708</v>
      </c>
      <c r="F2756" s="118">
        <f>EXP(Overview!$F$21/Overview!$F$5-Overview!$F$21/('='!C2756+273.15))</f>
        <v>1.2060497570954571</v>
      </c>
      <c r="G2756" s="77">
        <f t="shared" ref="G2756:G2819" si="261">G2755+S2755</f>
        <v>3.7585722216346666</v>
      </c>
      <c r="H2756" s="115">
        <f t="shared" ref="H2756:H2819" si="262">H2755+R2755</f>
        <v>0.58823529411764708</v>
      </c>
      <c r="I2756" s="80">
        <f>IF((A2756-Overview!$F$43)/365=ROUND((A2756-Overview!$F$43)/365,0),I2755*0.05,I2755+U2755)</f>
        <v>17192.06022328242</v>
      </c>
      <c r="J2756" s="70">
        <f>IF(D2756&lt;Overview!$F$16,1,'='!G2756/Overview!$F$26)</f>
        <v>162.70875418331892</v>
      </c>
      <c r="K2756" s="71">
        <f>IF(D2756&lt;Overview!$F$17,'='!G2756/Overview!$F$26,Overview!$F$33)</f>
        <v>9.1428571428571423</v>
      </c>
      <c r="L2756" s="72">
        <f t="shared" ref="L2756:L2819" si="263">IF(J2756=1,1,K2756)</f>
        <v>9.1428571428571423</v>
      </c>
      <c r="M2756" s="81">
        <f>MIN(1,Overview!$F$44*F2756*(G2756-Overview!$F$25)^2+0.2)</f>
        <v>1</v>
      </c>
      <c r="N2756" s="48">
        <f>L2756*F2756*Overview!$F$8</f>
        <v>0.12482270400293095</v>
      </c>
      <c r="O2756" s="48">
        <f>F2756*Overview!$F$6</f>
        <v>2.3686817229354781E-3</v>
      </c>
      <c r="P2756" s="122">
        <f>N2756*(H2756/G2756-(1+Overview!$F$35/'='!G2756)/(Overview!$F$37*Overview!$F$33))/('='!H2756+Overview!$F$36)</f>
        <v>3.6017136273910265E-5</v>
      </c>
      <c r="Q2756" s="128">
        <f>(N2756/G2756-P2756)*H2756*Overview!$F$29*'='!G2756^3</f>
        <v>938.03143118412129</v>
      </c>
      <c r="R2756" s="57">
        <f t="shared" si="258"/>
        <v>0</v>
      </c>
      <c r="S2756" s="58">
        <f t="shared" si="259"/>
        <v>4.5124335967316478E-5</v>
      </c>
      <c r="T2756" s="58">
        <f>IF(D2756&lt;Overview!$F$18,(1-Overview!$F$9)*'='!Q2756-'='!D2756*'='!O2756,0)</f>
        <v>0</v>
      </c>
      <c r="U2756" s="54">
        <f>IF(D2756&gt;=Overview!$F$18,(1-Overview!$F$9)*'='!Q2756-Overview!$F$18*'='!O2756,0)</f>
        <v>79.500784403755318</v>
      </c>
      <c r="V2756" s="2"/>
      <c r="W2756" s="112">
        <f>G2756/Overview!$F$19</f>
        <v>5.5493462596112009</v>
      </c>
      <c r="X2756" s="60">
        <f>G2756^3*(1+H2756*Overview!$F$38)</f>
        <v>66.749295086771085</v>
      </c>
      <c r="Y2756" s="61">
        <f>G2756^3*Overview!$F$42*(1+Overview!$F$38*H2756)+I2756*Overview!$F$39/Overview!$F$40</f>
        <v>6.754509720239307</v>
      </c>
    </row>
    <row r="2757" spans="1:25">
      <c r="A2757" s="34">
        <v>2754</v>
      </c>
      <c r="B2757">
        <v>1</v>
      </c>
      <c r="C2757">
        <v>24</v>
      </c>
      <c r="D2757" s="149">
        <f t="shared" si="260"/>
        <v>178.09744310451387</v>
      </c>
      <c r="E2757" s="125">
        <f>B2757/(B2757+Overview!$F$22)</f>
        <v>0.58823529411764708</v>
      </c>
      <c r="F2757" s="118">
        <f>EXP(Overview!$F$21/Overview!$F$5-Overview!$F$21/('='!C2757+273.15))</f>
        <v>1.2060497570954571</v>
      </c>
      <c r="G2757" s="77">
        <f t="shared" si="261"/>
        <v>3.758617345970634</v>
      </c>
      <c r="H2757" s="115">
        <f t="shared" si="262"/>
        <v>0.58823529411764708</v>
      </c>
      <c r="I2757" s="80">
        <f>IF((A2757-Overview!$F$43)/365=ROUND((A2757-Overview!$F$43)/365,0),I2756*0.05,I2756+U2756)</f>
        <v>17271.561007686174</v>
      </c>
      <c r="J2757" s="70">
        <f>IF(D2757&lt;Overview!$F$16,1,'='!G2757/Overview!$F$26)</f>
        <v>162.71070761777636</v>
      </c>
      <c r="K2757" s="71">
        <f>IF(D2757&lt;Overview!$F$17,'='!G2757/Overview!$F$26,Overview!$F$33)</f>
        <v>9.1428571428571423</v>
      </c>
      <c r="L2757" s="72">
        <f t="shared" si="263"/>
        <v>9.1428571428571423</v>
      </c>
      <c r="M2757" s="81">
        <f>MIN(1,Overview!$F$44*F2757*(G2757-Overview!$F$25)^2+0.2)</f>
        <v>1</v>
      </c>
      <c r="N2757" s="48">
        <f>L2757*F2757*Overview!$F$8</f>
        <v>0.12482270400293095</v>
      </c>
      <c r="O2757" s="48">
        <f>F2757*Overview!$F$6</f>
        <v>2.3686817229354781E-3</v>
      </c>
      <c r="P2757" s="122">
        <f>N2757*(H2757/G2757-(1+Overview!$F$35/'='!G2757)/(Overview!$F$37*Overview!$F$33))/('='!H2757+Overview!$F$36)</f>
        <v>3.5948650111861448E-5</v>
      </c>
      <c r="Q2757" s="128">
        <f>(N2757/G2757-P2757)*H2757*Overview!$F$29*'='!G2757^3</f>
        <v>938.05587914717705</v>
      </c>
      <c r="R2757" s="57">
        <f t="shared" si="258"/>
        <v>0</v>
      </c>
      <c r="S2757" s="58">
        <f t="shared" si="259"/>
        <v>4.5039073291557204E-5</v>
      </c>
      <c r="T2757" s="58">
        <f>IF(D2757&lt;Overview!$F$18,(1-Overview!$F$9)*'='!Q2757-'='!D2757*'='!O2757,0)</f>
        <v>0</v>
      </c>
      <c r="U2757" s="54">
        <f>IF(D2757&gt;=Overview!$F$18,(1-Overview!$F$9)*'='!Q2757-Overview!$F$18*'='!O2757,0)</f>
        <v>79.502867370207667</v>
      </c>
      <c r="V2757" s="2"/>
      <c r="W2757" s="112">
        <f>G2757/Overview!$F$19</f>
        <v>5.5494128834646892</v>
      </c>
      <c r="X2757" s="60">
        <f>G2757^3*(1+H2757*Overview!$F$38)</f>
        <v>66.751699234091689</v>
      </c>
      <c r="Y2757" s="61">
        <f>G2757^3*Overview!$F$42*(1+Overview!$F$38*H2757)+I2757*Overview!$F$39/Overview!$F$40</f>
        <v>6.7581807639477054</v>
      </c>
    </row>
    <row r="2758" spans="1:25">
      <c r="A2758" s="34">
        <v>2755</v>
      </c>
      <c r="B2758">
        <v>1</v>
      </c>
      <c r="C2758">
        <v>24</v>
      </c>
      <c r="D2758" s="149">
        <f t="shared" si="260"/>
        <v>178.09744310451387</v>
      </c>
      <c r="E2758" s="125">
        <f>B2758/(B2758+Overview!$F$22)</f>
        <v>0.58823529411764708</v>
      </c>
      <c r="F2758" s="118">
        <f>EXP(Overview!$F$21/Overview!$F$5-Overview!$F$21/('='!C2758+273.15))</f>
        <v>1.2060497570954571</v>
      </c>
      <c r="G2758" s="77">
        <f t="shared" si="261"/>
        <v>3.7586623850439254</v>
      </c>
      <c r="H2758" s="115">
        <f t="shared" si="262"/>
        <v>0.58823529411764708</v>
      </c>
      <c r="I2758" s="80">
        <f>IF((A2758-Overview!$F$43)/365=ROUND((A2758-Overview!$F$43)/365,0),I2757*0.05,I2757+U2757)</f>
        <v>17351.063875056381</v>
      </c>
      <c r="J2758" s="70">
        <f>IF(D2758&lt;Overview!$F$16,1,'='!G2758/Overview!$F$26)</f>
        <v>162.7126573612089</v>
      </c>
      <c r="K2758" s="71">
        <f>IF(D2758&lt;Overview!$F$17,'='!G2758/Overview!$F$26,Overview!$F$33)</f>
        <v>9.1428571428571423</v>
      </c>
      <c r="L2758" s="72">
        <f t="shared" si="263"/>
        <v>9.1428571428571423</v>
      </c>
      <c r="M2758" s="81">
        <f>MIN(1,Overview!$F$44*F2758*(G2758-Overview!$F$25)^2+0.2)</f>
        <v>1</v>
      </c>
      <c r="N2758" s="48">
        <f>L2758*F2758*Overview!$F$8</f>
        <v>0.12482270400293095</v>
      </c>
      <c r="O2758" s="48">
        <f>F2758*Overview!$F$6</f>
        <v>2.3686817229354781E-3</v>
      </c>
      <c r="P2758" s="122">
        <f>N2758*(H2758/G2758-(1+Overview!$F$35/'='!G2758)/(Overview!$F$37*Overview!$F$33))/('='!H2758+Overview!$F$36)</f>
        <v>3.5880294994537839E-5</v>
      </c>
      <c r="Q2758" s="128">
        <f>(N2758/G2758-P2758)*H2758*Overview!$F$29*'='!G2758^3</f>
        <v>938.08028127746957</v>
      </c>
      <c r="R2758" s="57">
        <f t="shared" si="258"/>
        <v>0</v>
      </c>
      <c r="S2758" s="58">
        <f t="shared" si="259"/>
        <v>4.4953971720083069E-5</v>
      </c>
      <c r="T2758" s="58">
        <f>IF(D2758&lt;Overview!$F$18,(1-Overview!$F$9)*'='!Q2758-'='!D2758*'='!O2758,0)</f>
        <v>0</v>
      </c>
      <c r="U2758" s="54">
        <f>IF(D2758&gt;=Overview!$F$18,(1-Overview!$F$9)*'='!Q2758-Overview!$F$18*'='!O2758,0)</f>
        <v>79.504946431708589</v>
      </c>
      <c r="V2758" s="2"/>
      <c r="W2758" s="112">
        <f>G2758/Overview!$F$19</f>
        <v>5.5494793814320467</v>
      </c>
      <c r="X2758" s="60">
        <f>G2758^3*(1+H2758*Overview!$F$38)</f>
        <v>66.754098896326468</v>
      </c>
      <c r="Y2758" s="61">
        <f>G2758^3*Overview!$F$42*(1+Overview!$F$38*H2758)+I2758*Overview!$F$39/Overview!$F$40</f>
        <v>6.761851494512741</v>
      </c>
    </row>
    <row r="2759" spans="1:25">
      <c r="A2759" s="34">
        <v>2756</v>
      </c>
      <c r="B2759">
        <v>1</v>
      </c>
      <c r="C2759">
        <v>24</v>
      </c>
      <c r="D2759" s="149">
        <f t="shared" si="260"/>
        <v>178.09744310451387</v>
      </c>
      <c r="E2759" s="125">
        <f>B2759/(B2759+Overview!$F$22)</f>
        <v>0.58823529411764708</v>
      </c>
      <c r="F2759" s="118">
        <f>EXP(Overview!$F$21/Overview!$F$5-Overview!$F$21/('='!C2759+273.15))</f>
        <v>1.2060497570954571</v>
      </c>
      <c r="G2759" s="77">
        <f t="shared" si="261"/>
        <v>3.7587073390156456</v>
      </c>
      <c r="H2759" s="115">
        <f t="shared" si="262"/>
        <v>0.58823529411764708</v>
      </c>
      <c r="I2759" s="80">
        <f>IF((A2759-Overview!$F$43)/365=ROUND((A2759-Overview!$F$43)/365,0),I2758*0.05,I2758+U2758)</f>
        <v>17430.56882148809</v>
      </c>
      <c r="J2759" s="70">
        <f>IF(D2759&lt;Overview!$F$16,1,'='!G2759/Overview!$F$26)</f>
        <v>162.71460342059072</v>
      </c>
      <c r="K2759" s="71">
        <f>IF(D2759&lt;Overview!$F$17,'='!G2759/Overview!$F$26,Overview!$F$33)</f>
        <v>9.1428571428571423</v>
      </c>
      <c r="L2759" s="72">
        <f t="shared" si="263"/>
        <v>9.1428571428571423</v>
      </c>
      <c r="M2759" s="81">
        <f>MIN(1,Overview!$F$44*F2759*(G2759-Overview!$F$25)^2+0.2)</f>
        <v>1</v>
      </c>
      <c r="N2759" s="48">
        <f>L2759*F2759*Overview!$F$8</f>
        <v>0.12482270400293095</v>
      </c>
      <c r="O2759" s="48">
        <f>F2759*Overview!$F$6</f>
        <v>2.3686817229354781E-3</v>
      </c>
      <c r="P2759" s="122">
        <f>N2759*(H2759/G2759-(1+Overview!$F$35/'='!G2759)/(Overview!$F$37*Overview!$F$33))/('='!H2759+Overview!$F$36)</f>
        <v>3.5812070668080195E-5</v>
      </c>
      <c r="Q2759" s="128">
        <f>(N2759/G2759-P2759)*H2759*Overview!$F$29*'='!G2759^3</f>
        <v>938.10463766023679</v>
      </c>
      <c r="R2759" s="57">
        <f t="shared" si="258"/>
        <v>0</v>
      </c>
      <c r="S2759" s="58">
        <f t="shared" si="259"/>
        <v>4.4869030948486653E-5</v>
      </c>
      <c r="T2759" s="58">
        <f>IF(D2759&lt;Overview!$F$18,(1-Overview!$F$9)*'='!Q2759-'='!D2759*'='!O2759,0)</f>
        <v>0</v>
      </c>
      <c r="U2759" s="54">
        <f>IF(D2759&gt;=Overview!$F$18,(1-Overview!$F$9)*'='!Q2759-Overview!$F$18*'='!O2759,0)</f>
        <v>79.507021595520357</v>
      </c>
      <c r="V2759" s="2"/>
      <c r="W2759" s="112">
        <f>G2759/Overview!$F$19</f>
        <v>5.5495457537511372</v>
      </c>
      <c r="X2759" s="60">
        <f>G2759^3*(1+H2759*Overview!$F$38)</f>
        <v>66.756494081733393</v>
      </c>
      <c r="Y2759" s="61">
        <f>G2759^3*Overview!$F$42*(1+Overview!$F$38*H2759)+I2759*Overview!$F$39/Overview!$F$40</f>
        <v>6.7655219125079418</v>
      </c>
    </row>
    <row r="2760" spans="1:25">
      <c r="A2760" s="34">
        <v>2757</v>
      </c>
      <c r="B2760">
        <v>1</v>
      </c>
      <c r="C2760">
        <v>24</v>
      </c>
      <c r="D2760" s="149">
        <f t="shared" si="260"/>
        <v>178.09744310451387</v>
      </c>
      <c r="E2760" s="125">
        <f>B2760/(B2760+Overview!$F$22)</f>
        <v>0.58823529411764708</v>
      </c>
      <c r="F2760" s="118">
        <f>EXP(Overview!$F$21/Overview!$F$5-Overview!$F$21/('='!C2760+273.15))</f>
        <v>1.2060497570954571</v>
      </c>
      <c r="G2760" s="77">
        <f t="shared" si="261"/>
        <v>3.758752208046594</v>
      </c>
      <c r="H2760" s="115">
        <f t="shared" si="262"/>
        <v>0.58823529411764708</v>
      </c>
      <c r="I2760" s="80">
        <f>IF((A2760-Overview!$F$43)/365=ROUND((A2760-Overview!$F$43)/365,0),I2759*0.05,I2759+U2759)</f>
        <v>17510.07584308361</v>
      </c>
      <c r="J2760" s="70">
        <f>IF(D2760&lt;Overview!$F$16,1,'='!G2760/Overview!$F$26)</f>
        <v>162.71654580288288</v>
      </c>
      <c r="K2760" s="71">
        <f>IF(D2760&lt;Overview!$F$17,'='!G2760/Overview!$F$26,Overview!$F$33)</f>
        <v>9.1428571428571423</v>
      </c>
      <c r="L2760" s="72">
        <f t="shared" si="263"/>
        <v>9.1428571428571423</v>
      </c>
      <c r="M2760" s="81">
        <f>MIN(1,Overview!$F$44*F2760*(G2760-Overview!$F$25)^2+0.2)</f>
        <v>1</v>
      </c>
      <c r="N2760" s="48">
        <f>L2760*F2760*Overview!$F$8</f>
        <v>0.12482270400293095</v>
      </c>
      <c r="O2760" s="48">
        <f>F2760*Overview!$F$6</f>
        <v>2.3686817229354781E-3</v>
      </c>
      <c r="P2760" s="122">
        <f>N2760*(H2760/G2760-(1+Overview!$F$35/'='!G2760)/(Overview!$F$37*Overview!$F$33))/('='!H2760+Overview!$F$36)</f>
        <v>3.5743976879132023E-5</v>
      </c>
      <c r="Q2760" s="128">
        <f>(N2760/G2760-P2760)*H2760*Overview!$F$29*'='!G2760^3</f>
        <v>938.12894838055934</v>
      </c>
      <c r="R2760" s="57">
        <f t="shared" si="258"/>
        <v>0</v>
      </c>
      <c r="S2760" s="58">
        <f t="shared" si="259"/>
        <v>4.4784250672934636E-5</v>
      </c>
      <c r="T2760" s="58">
        <f>IF(D2760&lt;Overview!$F$18,(1-Overview!$F$9)*'='!Q2760-'='!D2760*'='!O2760,0)</f>
        <v>0</v>
      </c>
      <c r="U2760" s="54">
        <f>IF(D2760&gt;=Overview!$F$18,(1-Overview!$F$9)*'='!Q2760-Overview!$F$18*'='!O2760,0)</f>
        <v>79.509092868891841</v>
      </c>
      <c r="V2760" s="2"/>
      <c r="W2760" s="112">
        <f>G2760/Overview!$F$19</f>
        <v>5.5496120006593737</v>
      </c>
      <c r="X2760" s="60">
        <f>G2760^3*(1+H2760*Overview!$F$38)</f>
        <v>66.758884798555613</v>
      </c>
      <c r="Y2760" s="61">
        <f>G2760^3*Overview!$F$42*(1+Overview!$F$38*H2760)+I2760*Overview!$F$39/Overview!$F$40</f>
        <v>6.7691920185058194</v>
      </c>
    </row>
    <row r="2761" spans="1:25">
      <c r="A2761" s="34">
        <v>2758</v>
      </c>
      <c r="B2761">
        <v>1</v>
      </c>
      <c r="C2761">
        <v>24</v>
      </c>
      <c r="D2761" s="149">
        <f t="shared" si="260"/>
        <v>178.09744310451387</v>
      </c>
      <c r="E2761" s="125">
        <f>B2761/(B2761+Overview!$F$22)</f>
        <v>0.58823529411764708</v>
      </c>
      <c r="F2761" s="118">
        <f>EXP(Overview!$F$21/Overview!$F$5-Overview!$F$21/('='!C2761+273.15))</f>
        <v>1.2060497570954571</v>
      </c>
      <c r="G2761" s="77">
        <f t="shared" si="261"/>
        <v>3.7587969922972668</v>
      </c>
      <c r="H2761" s="115">
        <f t="shared" si="262"/>
        <v>0.58823529411764708</v>
      </c>
      <c r="I2761" s="80">
        <f>IF((A2761-Overview!$F$43)/365=ROUND((A2761-Overview!$F$43)/365,0),I2760*0.05,I2760+U2760)</f>
        <v>17589.584935952502</v>
      </c>
      <c r="J2761" s="70">
        <f>IF(D2761&lt;Overview!$F$16,1,'='!G2761/Overview!$F$26)</f>
        <v>162.7184845150332</v>
      </c>
      <c r="K2761" s="71">
        <f>IF(D2761&lt;Overview!$F$17,'='!G2761/Overview!$F$26,Overview!$F$33)</f>
        <v>9.1428571428571423</v>
      </c>
      <c r="L2761" s="72">
        <f t="shared" si="263"/>
        <v>9.1428571428571423</v>
      </c>
      <c r="M2761" s="81">
        <f>MIN(1,Overview!$F$44*F2761*(G2761-Overview!$F$25)^2+0.2)</f>
        <v>1</v>
      </c>
      <c r="N2761" s="48">
        <f>L2761*F2761*Overview!$F$8</f>
        <v>0.12482270400293095</v>
      </c>
      <c r="O2761" s="48">
        <f>F2761*Overview!$F$6</f>
        <v>2.3686817229354781E-3</v>
      </c>
      <c r="P2761" s="122">
        <f>N2761*(H2761/G2761-(1+Overview!$F$35/'='!G2761)/(Overview!$F$37*Overview!$F$33))/('='!H2761+Overview!$F$36)</f>
        <v>3.5676013374841696E-5</v>
      </c>
      <c r="Q2761" s="128">
        <f>(N2761/G2761-P2761)*H2761*Overview!$F$29*'='!G2761^3</f>
        <v>938.15321352336252</v>
      </c>
      <c r="R2761" s="57">
        <f t="shared" si="258"/>
        <v>0</v>
      </c>
      <c r="S2761" s="58">
        <f t="shared" si="259"/>
        <v>4.4699630590170677E-5</v>
      </c>
      <c r="T2761" s="58">
        <f>IF(D2761&lt;Overview!$F$18,(1-Overview!$F$9)*'='!Q2761-'='!D2761*'='!O2761,0)</f>
        <v>0</v>
      </c>
      <c r="U2761" s="54">
        <f>IF(D2761&gt;=Overview!$F$18,(1-Overview!$F$9)*'='!Q2761-Overview!$F$18*'='!O2761,0)</f>
        <v>79.51116025905867</v>
      </c>
      <c r="V2761" s="2"/>
      <c r="W2761" s="112">
        <f>G2761/Overview!$F$19</f>
        <v>5.5496781223937202</v>
      </c>
      <c r="X2761" s="60">
        <f>G2761^3*(1+H2761*Overview!$F$38)</f>
        <v>66.761271055021524</v>
      </c>
      <c r="Y2761" s="61">
        <f>G2761^3*Overview!$F$42*(1+Overview!$F$38*H2761)+I2761*Overview!$F$39/Overview!$F$40</f>
        <v>6.7728618130778715</v>
      </c>
    </row>
    <row r="2762" spans="1:25">
      <c r="A2762" s="34">
        <v>2759</v>
      </c>
      <c r="B2762">
        <v>1</v>
      </c>
      <c r="C2762">
        <v>24</v>
      </c>
      <c r="D2762" s="149">
        <f t="shared" si="260"/>
        <v>178.09744310451387</v>
      </c>
      <c r="E2762" s="125">
        <f>B2762/(B2762+Overview!$F$22)</f>
        <v>0.58823529411764708</v>
      </c>
      <c r="F2762" s="118">
        <f>EXP(Overview!$F$21/Overview!$F$5-Overview!$F$21/('='!C2762+273.15))</f>
        <v>1.2060497570954571</v>
      </c>
      <c r="G2762" s="77">
        <f t="shared" si="261"/>
        <v>3.7588416919278571</v>
      </c>
      <c r="H2762" s="115">
        <f t="shared" si="262"/>
        <v>0.58823529411764708</v>
      </c>
      <c r="I2762" s="80">
        <f>IF((A2762-Overview!$F$43)/365=ROUND((A2762-Overview!$F$43)/365,0),I2761*0.05,I2761+U2761)</f>
        <v>17669.096096211561</v>
      </c>
      <c r="J2762" s="70">
        <f>IF(D2762&lt;Overview!$F$16,1,'='!G2762/Overview!$F$26)</f>
        <v>162.72041956397649</v>
      </c>
      <c r="K2762" s="71">
        <f>IF(D2762&lt;Overview!$F$17,'='!G2762/Overview!$F$26,Overview!$F$33)</f>
        <v>9.1428571428571423</v>
      </c>
      <c r="L2762" s="72">
        <f t="shared" si="263"/>
        <v>9.1428571428571423</v>
      </c>
      <c r="M2762" s="81">
        <f>MIN(1,Overview!$F$44*F2762*(G2762-Overview!$F$25)^2+0.2)</f>
        <v>1</v>
      </c>
      <c r="N2762" s="48">
        <f>L2762*F2762*Overview!$F$8</f>
        <v>0.12482270400293095</v>
      </c>
      <c r="O2762" s="48">
        <f>F2762*Overview!$F$6</f>
        <v>2.3686817229354781E-3</v>
      </c>
      <c r="P2762" s="122">
        <f>N2762*(H2762/G2762-(1+Overview!$F$35/'='!G2762)/(Overview!$F$37*Overview!$F$33))/('='!H2762+Overview!$F$36)</f>
        <v>3.5608179902857329E-5</v>
      </c>
      <c r="Q2762" s="128">
        <f>(N2762/G2762-P2762)*H2762*Overview!$F$29*'='!G2762^3</f>
        <v>938.1774331734166</v>
      </c>
      <c r="R2762" s="57">
        <f t="shared" si="258"/>
        <v>0</v>
      </c>
      <c r="S2762" s="58">
        <f t="shared" si="259"/>
        <v>4.4615170397509253E-5</v>
      </c>
      <c r="T2762" s="58">
        <f>IF(D2762&lt;Overview!$F$18,(1-Overview!$F$9)*'='!Q2762-'='!D2762*'='!O2762,0)</f>
        <v>0</v>
      </c>
      <c r="U2762" s="54">
        <f>IF(D2762&gt;=Overview!$F$18,(1-Overview!$F$9)*'='!Q2762-Overview!$F$18*'='!O2762,0)</f>
        <v>79.513223773243269</v>
      </c>
      <c r="V2762" s="2"/>
      <c r="W2762" s="112">
        <f>G2762/Overview!$F$19</f>
        <v>5.5497441191906942</v>
      </c>
      <c r="X2762" s="60">
        <f>G2762^3*(1+H2762*Overview!$F$38)</f>
        <v>66.763652859344802</v>
      </c>
      <c r="Y2762" s="61">
        <f>G2762^3*Overview!$F$42*(1+Overview!$F$38*H2762)+I2762*Overview!$F$39/Overview!$F$40</f>
        <v>6.7765312967945892</v>
      </c>
    </row>
    <row r="2763" spans="1:25">
      <c r="A2763" s="34">
        <v>2760</v>
      </c>
      <c r="B2763">
        <v>1</v>
      </c>
      <c r="C2763">
        <v>24</v>
      </c>
      <c r="D2763" s="149">
        <f t="shared" si="260"/>
        <v>178.09744310451387</v>
      </c>
      <c r="E2763" s="125">
        <f>B2763/(B2763+Overview!$F$22)</f>
        <v>0.58823529411764708</v>
      </c>
      <c r="F2763" s="118">
        <f>EXP(Overview!$F$21/Overview!$F$5-Overview!$F$21/('='!C2763+273.15))</f>
        <v>1.2060497570954571</v>
      </c>
      <c r="G2763" s="77">
        <f t="shared" si="261"/>
        <v>3.7588863070982548</v>
      </c>
      <c r="H2763" s="115">
        <f t="shared" si="262"/>
        <v>0.58823529411764708</v>
      </c>
      <c r="I2763" s="80">
        <f>IF((A2763-Overview!$F$43)/365=ROUND((A2763-Overview!$F$43)/365,0),I2762*0.05,I2762+U2762)</f>
        <v>17748.609319984804</v>
      </c>
      <c r="J2763" s="70">
        <f>IF(D2763&lt;Overview!$F$16,1,'='!G2763/Overview!$F$26)</f>
        <v>162.72235095663441</v>
      </c>
      <c r="K2763" s="71">
        <f>IF(D2763&lt;Overview!$F$17,'='!G2763/Overview!$F$26,Overview!$F$33)</f>
        <v>9.1428571428571423</v>
      </c>
      <c r="L2763" s="72">
        <f t="shared" si="263"/>
        <v>9.1428571428571423</v>
      </c>
      <c r="M2763" s="81">
        <f>MIN(1,Overview!$F$44*F2763*(G2763-Overview!$F$25)^2+0.2)</f>
        <v>1</v>
      </c>
      <c r="N2763" s="48">
        <f>L2763*F2763*Overview!$F$8</f>
        <v>0.12482270400293095</v>
      </c>
      <c r="O2763" s="48">
        <f>F2763*Overview!$F$6</f>
        <v>2.3686817229354781E-3</v>
      </c>
      <c r="P2763" s="122">
        <f>N2763*(H2763/G2763-(1+Overview!$F$35/'='!G2763)/(Overview!$F$37*Overview!$F$33))/('='!H2763+Overview!$F$36)</f>
        <v>3.5540476211325814E-5</v>
      </c>
      <c r="Q2763" s="128">
        <f>(N2763/G2763-P2763)*H2763*Overview!$F$29*'='!G2763^3</f>
        <v>938.20160741533687</v>
      </c>
      <c r="R2763" s="57">
        <f t="shared" si="258"/>
        <v>0</v>
      </c>
      <c r="S2763" s="58">
        <f t="shared" si="259"/>
        <v>4.4530869792834615E-5</v>
      </c>
      <c r="T2763" s="58">
        <f>IF(D2763&lt;Overview!$F$18,(1-Overview!$F$9)*'='!Q2763-'='!D2763*'='!O2763,0)</f>
        <v>0</v>
      </c>
      <c r="U2763" s="54">
        <f>IF(D2763&gt;=Overview!$F$18,(1-Overview!$F$9)*'='!Q2763-Overview!$F$18*'='!O2763,0)</f>
        <v>79.515283418654874</v>
      </c>
      <c r="V2763" s="2"/>
      <c r="W2763" s="112">
        <f>G2763/Overview!$F$19</f>
        <v>5.5498099912863648</v>
      </c>
      <c r="X2763" s="60">
        <f>G2763^3*(1+H2763*Overview!$F$38)</f>
        <v>66.766030219724414</v>
      </c>
      <c r="Y2763" s="61">
        <f>G2763^3*Overview!$F$42*(1+Overview!$F$38*H2763)+I2763*Overview!$F$39/Overview!$F$40</f>
        <v>6.7802004702254459</v>
      </c>
    </row>
    <row r="2764" spans="1:25">
      <c r="A2764" s="34">
        <v>2761</v>
      </c>
      <c r="B2764">
        <v>1</v>
      </c>
      <c r="C2764">
        <v>24</v>
      </c>
      <c r="D2764" s="149">
        <f t="shared" si="260"/>
        <v>178.09744310451387</v>
      </c>
      <c r="E2764" s="125">
        <f>B2764/(B2764+Overview!$F$22)</f>
        <v>0.58823529411764708</v>
      </c>
      <c r="F2764" s="118">
        <f>EXP(Overview!$F$21/Overview!$F$5-Overview!$F$21/('='!C2764+273.15))</f>
        <v>1.2060497570954571</v>
      </c>
      <c r="G2764" s="77">
        <f t="shared" si="261"/>
        <v>3.7589308379680477</v>
      </c>
      <c r="H2764" s="115">
        <f t="shared" si="262"/>
        <v>0.58823529411764708</v>
      </c>
      <c r="I2764" s="80">
        <f>IF((A2764-Overview!$F$43)/365=ROUND((A2764-Overview!$F$43)/365,0),I2763*0.05,I2763+U2763)</f>
        <v>17828.124603403459</v>
      </c>
      <c r="J2764" s="70">
        <f>IF(D2764&lt;Overview!$F$16,1,'='!G2764/Overview!$F$26)</f>
        <v>162.72427869991549</v>
      </c>
      <c r="K2764" s="71">
        <f>IF(D2764&lt;Overview!$F$17,'='!G2764/Overview!$F$26,Overview!$F$33)</f>
        <v>9.1428571428571423</v>
      </c>
      <c r="L2764" s="72">
        <f t="shared" si="263"/>
        <v>9.1428571428571423</v>
      </c>
      <c r="M2764" s="81">
        <f>MIN(1,Overview!$F$44*F2764*(G2764-Overview!$F$25)^2+0.2)</f>
        <v>1</v>
      </c>
      <c r="N2764" s="48">
        <f>L2764*F2764*Overview!$F$8</f>
        <v>0.12482270400293095</v>
      </c>
      <c r="O2764" s="48">
        <f>F2764*Overview!$F$6</f>
        <v>2.3686817229354781E-3</v>
      </c>
      <c r="P2764" s="122">
        <f>N2764*(H2764/G2764-(1+Overview!$F$35/'='!G2764)/(Overview!$F$37*Overview!$F$33))/('='!H2764+Overview!$F$36)</f>
        <v>3.5472902048897839E-5</v>
      </c>
      <c r="Q2764" s="128">
        <f>(N2764/G2764-P2764)*H2764*Overview!$F$29*'='!G2764^3</f>
        <v>938.22573633358274</v>
      </c>
      <c r="R2764" s="57">
        <f t="shared" si="258"/>
        <v>0</v>
      </c>
      <c r="S2764" s="58">
        <f t="shared" si="259"/>
        <v>4.4446728474607345E-5</v>
      </c>
      <c r="T2764" s="58">
        <f>IF(D2764&lt;Overview!$F$18,(1-Overview!$F$9)*'='!Q2764-'='!D2764*'='!O2764,0)</f>
        <v>0</v>
      </c>
      <c r="U2764" s="54">
        <f>IF(D2764&gt;=Overview!$F$18,(1-Overview!$F$9)*'='!Q2764-Overview!$F$18*'='!O2764,0)</f>
        <v>79.517339202489424</v>
      </c>
      <c r="V2764" s="2"/>
      <c r="W2764" s="112">
        <f>G2764/Overview!$F$19</f>
        <v>5.5498757389163558</v>
      </c>
      <c r="X2764" s="60">
        <f>G2764^3*(1+H2764*Overview!$F$38)</f>
        <v>66.768403144344575</v>
      </c>
      <c r="Y2764" s="61">
        <f>G2764^3*Overview!$F$42*(1+Overview!$F$38*H2764)+I2764*Overview!$F$39/Overview!$F$40</f>
        <v>6.7838693339389069</v>
      </c>
    </row>
    <row r="2765" spans="1:25">
      <c r="A2765" s="34">
        <v>2762</v>
      </c>
      <c r="B2765">
        <v>1</v>
      </c>
      <c r="C2765">
        <v>24</v>
      </c>
      <c r="D2765" s="149">
        <f t="shared" si="260"/>
        <v>178.09744310451387</v>
      </c>
      <c r="E2765" s="125">
        <f>B2765/(B2765+Overview!$F$22)</f>
        <v>0.58823529411764708</v>
      </c>
      <c r="F2765" s="118">
        <f>EXP(Overview!$F$21/Overview!$F$5-Overview!$F$21/('='!C2765+273.15))</f>
        <v>1.2060497570954571</v>
      </c>
      <c r="G2765" s="77">
        <f t="shared" si="261"/>
        <v>3.7589752846965223</v>
      </c>
      <c r="H2765" s="115">
        <f t="shared" si="262"/>
        <v>0.58823529411764708</v>
      </c>
      <c r="I2765" s="80">
        <f>IF((A2765-Overview!$F$43)/365=ROUND((A2765-Overview!$F$43)/365,0),I2764*0.05,I2764+U2764)</f>
        <v>17907.641942605947</v>
      </c>
      <c r="J2765" s="70">
        <f>IF(D2765&lt;Overview!$F$16,1,'='!G2765/Overview!$F$26)</f>
        <v>162.72620280071527</v>
      </c>
      <c r="K2765" s="71">
        <f>IF(D2765&lt;Overview!$F$17,'='!G2765/Overview!$F$26,Overview!$F$33)</f>
        <v>9.1428571428571423</v>
      </c>
      <c r="L2765" s="72">
        <f t="shared" si="263"/>
        <v>9.1428571428571423</v>
      </c>
      <c r="M2765" s="81">
        <f>MIN(1,Overview!$F$44*F2765*(G2765-Overview!$F$25)^2+0.2)</f>
        <v>1</v>
      </c>
      <c r="N2765" s="48">
        <f>L2765*F2765*Overview!$F$8</f>
        <v>0.12482270400293095</v>
      </c>
      <c r="O2765" s="48">
        <f>F2765*Overview!$F$6</f>
        <v>2.3686817229354781E-3</v>
      </c>
      <c r="P2765" s="122">
        <f>N2765*(H2765/G2765-(1+Overview!$F$35/'='!G2765)/(Overview!$F$37*Overview!$F$33))/('='!H2765+Overview!$F$36)</f>
        <v>3.5405457164719828E-5</v>
      </c>
      <c r="Q2765" s="128">
        <f>(N2765/G2765-P2765)*H2765*Overview!$F$29*'='!G2765^3</f>
        <v>938.24982001246008</v>
      </c>
      <c r="R2765" s="57">
        <f t="shared" si="258"/>
        <v>0</v>
      </c>
      <c r="S2765" s="58">
        <f t="shared" si="259"/>
        <v>4.4362746141854411E-5</v>
      </c>
      <c r="T2765" s="58">
        <f>IF(D2765&lt;Overview!$F$18,(1-Overview!$F$9)*'='!Q2765-'='!D2765*'='!O2765,0)</f>
        <v>0</v>
      </c>
      <c r="U2765" s="54">
        <f>IF(D2765&gt;=Overview!$F$18,(1-Overview!$F$9)*'='!Q2765-Overview!$F$18*'='!O2765,0)</f>
        <v>79.51939113192978</v>
      </c>
      <c r="V2765" s="2"/>
      <c r="W2765" s="112">
        <f>G2765/Overview!$F$19</f>
        <v>5.5499413623158453</v>
      </c>
      <c r="X2765" s="60">
        <f>G2765^3*(1+H2765*Overview!$F$38)</f>
        <v>66.770771641374864</v>
      </c>
      <c r="Y2765" s="61">
        <f>G2765^3*Overview!$F$42*(1+Overview!$F$38*H2765)+I2765*Overview!$F$39/Overview!$F$40</f>
        <v>6.7875378885024311</v>
      </c>
    </row>
    <row r="2766" spans="1:25">
      <c r="A2766" s="34">
        <v>2763</v>
      </c>
      <c r="B2766">
        <v>1</v>
      </c>
      <c r="C2766">
        <v>24</v>
      </c>
      <c r="D2766" s="149">
        <f t="shared" si="260"/>
        <v>178.09744310451387</v>
      </c>
      <c r="E2766" s="125">
        <f>B2766/(B2766+Overview!$F$22)</f>
        <v>0.58823529411764708</v>
      </c>
      <c r="F2766" s="118">
        <f>EXP(Overview!$F$21/Overview!$F$5-Overview!$F$21/('='!C2766+273.15))</f>
        <v>1.2060497570954571</v>
      </c>
      <c r="G2766" s="77">
        <f t="shared" si="261"/>
        <v>3.7590196474426643</v>
      </c>
      <c r="H2766" s="115">
        <f t="shared" si="262"/>
        <v>0.58823529411764708</v>
      </c>
      <c r="I2766" s="80">
        <f>IF((A2766-Overview!$F$43)/365=ROUND((A2766-Overview!$F$43)/365,0),I2765*0.05,I2765+U2765)</f>
        <v>17987.161333737877</v>
      </c>
      <c r="J2766" s="70">
        <f>IF(D2766&lt;Overview!$F$16,1,'='!G2766/Overview!$F$26)</f>
        <v>162.7281232659162</v>
      </c>
      <c r="K2766" s="71">
        <f>IF(D2766&lt;Overview!$F$17,'='!G2766/Overview!$F$26,Overview!$F$33)</f>
        <v>9.1428571428571423</v>
      </c>
      <c r="L2766" s="72">
        <f t="shared" si="263"/>
        <v>9.1428571428571423</v>
      </c>
      <c r="M2766" s="81">
        <f>MIN(1,Overview!$F$44*F2766*(G2766-Overview!$F$25)^2+0.2)</f>
        <v>1</v>
      </c>
      <c r="N2766" s="48">
        <f>L2766*F2766*Overview!$F$8</f>
        <v>0.12482270400293095</v>
      </c>
      <c r="O2766" s="48">
        <f>F2766*Overview!$F$6</f>
        <v>2.3686817229354781E-3</v>
      </c>
      <c r="P2766" s="122">
        <f>N2766*(H2766/G2766-(1+Overview!$F$35/'='!G2766)/(Overview!$F$37*Overview!$F$33))/('='!H2766+Overview!$F$36)</f>
        <v>3.5338141308434937E-5</v>
      </c>
      <c r="Q2766" s="128">
        <f>(N2766/G2766-P2766)*H2766*Overview!$F$29*'='!G2766^3</f>
        <v>938.27385853612054</v>
      </c>
      <c r="R2766" s="57">
        <f t="shared" si="258"/>
        <v>0</v>
      </c>
      <c r="S2766" s="58">
        <f t="shared" si="259"/>
        <v>4.4278922494170711E-5</v>
      </c>
      <c r="T2766" s="58">
        <f>IF(D2766&lt;Overview!$F$18,(1-Overview!$F$9)*'='!Q2766-'='!D2766*'='!O2766,0)</f>
        <v>0</v>
      </c>
      <c r="U2766" s="54">
        <f>IF(D2766&gt;=Overview!$F$18,(1-Overview!$F$9)*'='!Q2766-Overview!$F$18*'='!O2766,0)</f>
        <v>79.521439214145644</v>
      </c>
      <c r="V2766" s="2"/>
      <c r="W2766" s="112">
        <f>G2766/Overview!$F$19</f>
        <v>5.5500068617195693</v>
      </c>
      <c r="X2766" s="60">
        <f>G2766^3*(1+H2766*Overview!$F$38)</f>
        <v>66.773135718970266</v>
      </c>
      <c r="Y2766" s="61">
        <f>G2766^3*Overview!$F$42*(1+Overview!$F$38*H2766)+I2766*Overview!$F$39/Overview!$F$40</f>
        <v>6.7912061344824801</v>
      </c>
    </row>
    <row r="2767" spans="1:25">
      <c r="A2767" s="34">
        <v>2764</v>
      </c>
      <c r="B2767">
        <v>1</v>
      </c>
      <c r="C2767">
        <v>24</v>
      </c>
      <c r="D2767" s="149">
        <f t="shared" si="260"/>
        <v>178.09744310451387</v>
      </c>
      <c r="E2767" s="125">
        <f>B2767/(B2767+Overview!$F$22)</f>
        <v>0.58823529411764708</v>
      </c>
      <c r="F2767" s="118">
        <f>EXP(Overview!$F$21/Overview!$F$5-Overview!$F$21/('='!C2767+273.15))</f>
        <v>1.2060497570954571</v>
      </c>
      <c r="G2767" s="77">
        <f t="shared" si="261"/>
        <v>3.7590639263651586</v>
      </c>
      <c r="H2767" s="115">
        <f t="shared" si="262"/>
        <v>0.58823529411764708</v>
      </c>
      <c r="I2767" s="80">
        <f>IF((A2767-Overview!$F$43)/365=ROUND((A2767-Overview!$F$43)/365,0),I2766*0.05,I2766+U2766)</f>
        <v>18066.682772952023</v>
      </c>
      <c r="J2767" s="70">
        <f>IF(D2767&lt;Overview!$F$16,1,'='!G2767/Overview!$F$26)</f>
        <v>162.73004010238782</v>
      </c>
      <c r="K2767" s="71">
        <f>IF(D2767&lt;Overview!$F$17,'='!G2767/Overview!$F$26,Overview!$F$33)</f>
        <v>9.1428571428571423</v>
      </c>
      <c r="L2767" s="72">
        <f t="shared" si="263"/>
        <v>9.1428571428571423</v>
      </c>
      <c r="M2767" s="81">
        <f>MIN(1,Overview!$F$44*F2767*(G2767-Overview!$F$25)^2+0.2)</f>
        <v>1</v>
      </c>
      <c r="N2767" s="48">
        <f>L2767*F2767*Overview!$F$8</f>
        <v>0.12482270400293095</v>
      </c>
      <c r="O2767" s="48">
        <f>F2767*Overview!$F$6</f>
        <v>2.3686817229354781E-3</v>
      </c>
      <c r="P2767" s="122">
        <f>N2767*(H2767/G2767-(1+Overview!$F$35/'='!G2767)/(Overview!$F$37*Overview!$F$33))/('='!H2767+Overview!$F$36)</f>
        <v>3.5270954230184065E-5</v>
      </c>
      <c r="Q2767" s="128">
        <f>(N2767/G2767-P2767)*H2767*Overview!$F$29*'='!G2767^3</f>
        <v>938.29785198856098</v>
      </c>
      <c r="R2767" s="57">
        <f t="shared" si="258"/>
        <v>0</v>
      </c>
      <c r="S2767" s="58">
        <f t="shared" si="259"/>
        <v>4.4195257231720509E-5</v>
      </c>
      <c r="T2767" s="58">
        <f>IF(D2767&lt;Overview!$F$18,(1-Overview!$F$9)*'='!Q2767-'='!D2767*'='!O2767,0)</f>
        <v>0</v>
      </c>
      <c r="U2767" s="54">
        <f>IF(D2767&gt;=Overview!$F$18,(1-Overview!$F$9)*'='!Q2767-Overview!$F$18*'='!O2767,0)</f>
        <v>79.523483456293576</v>
      </c>
      <c r="V2767" s="2"/>
      <c r="W2767" s="112">
        <f>G2767/Overview!$F$19</f>
        <v>5.5500722373618165</v>
      </c>
      <c r="X2767" s="60">
        <f>G2767^3*(1+H2767*Overview!$F$38)</f>
        <v>66.775495385271114</v>
      </c>
      <c r="Y2767" s="61">
        <f>G2767^3*Overview!$F$42*(1+Overview!$F$38*H2767)+I2767*Overview!$F$39/Overview!$F$40</f>
        <v>6.7948740724444967</v>
      </c>
    </row>
    <row r="2768" spans="1:25">
      <c r="A2768" s="34">
        <v>2765</v>
      </c>
      <c r="B2768">
        <v>1</v>
      </c>
      <c r="C2768">
        <v>24</v>
      </c>
      <c r="D2768" s="149">
        <f t="shared" si="260"/>
        <v>178.09744310451387</v>
      </c>
      <c r="E2768" s="125">
        <f>B2768/(B2768+Overview!$F$22)</f>
        <v>0.58823529411764708</v>
      </c>
      <c r="F2768" s="118">
        <f>EXP(Overview!$F$21/Overview!$F$5-Overview!$F$21/('='!C2768+273.15))</f>
        <v>1.2060497570954571</v>
      </c>
      <c r="G2768" s="77">
        <f t="shared" si="261"/>
        <v>3.7591081216223903</v>
      </c>
      <c r="H2768" s="115">
        <f t="shared" si="262"/>
        <v>0.58823529411764708</v>
      </c>
      <c r="I2768" s="80">
        <f>IF((A2768-Overview!$F$43)/365=ROUND((A2768-Overview!$F$43)/365,0),I2767*0.05,I2767+U2767)</f>
        <v>18146.206256408317</v>
      </c>
      <c r="J2768" s="70">
        <f>IF(D2768&lt;Overview!$F$16,1,'='!G2768/Overview!$F$26)</f>
        <v>162.73195331698659</v>
      </c>
      <c r="K2768" s="71">
        <f>IF(D2768&lt;Overview!$F$17,'='!G2768/Overview!$F$26,Overview!$F$33)</f>
        <v>9.1428571428571423</v>
      </c>
      <c r="L2768" s="72">
        <f t="shared" si="263"/>
        <v>9.1428571428571423</v>
      </c>
      <c r="M2768" s="81">
        <f>MIN(1,Overview!$F$44*F2768*(G2768-Overview!$F$25)^2+0.2)</f>
        <v>1</v>
      </c>
      <c r="N2768" s="48">
        <f>L2768*F2768*Overview!$F$8</f>
        <v>0.12482270400293095</v>
      </c>
      <c r="O2768" s="48">
        <f>F2768*Overview!$F$6</f>
        <v>2.3686817229354781E-3</v>
      </c>
      <c r="P2768" s="122">
        <f>N2768*(H2768/G2768-(1+Overview!$F$35/'='!G2768)/(Overview!$F$37*Overview!$F$33))/('='!H2768+Overview!$F$36)</f>
        <v>3.5203895680603831E-5</v>
      </c>
      <c r="Q2768" s="128">
        <f>(N2768/G2768-P2768)*H2768*Overview!$F$29*'='!G2768^3</f>
        <v>938.32180045362531</v>
      </c>
      <c r="R2768" s="57">
        <f t="shared" si="258"/>
        <v>0</v>
      </c>
      <c r="S2768" s="58">
        <f t="shared" si="259"/>
        <v>4.4111750055235076E-5</v>
      </c>
      <c r="T2768" s="58">
        <f>IF(D2768&lt;Overview!$F$18,(1-Overview!$F$9)*'='!Q2768-'='!D2768*'='!O2768,0)</f>
        <v>0</v>
      </c>
      <c r="U2768" s="54">
        <f>IF(D2768&gt;=Overview!$F$18,(1-Overview!$F$9)*'='!Q2768-Overview!$F$18*'='!O2768,0)</f>
        <v>79.525523865517059</v>
      </c>
      <c r="V2768" s="2"/>
      <c r="W2768" s="112">
        <f>G2768/Overview!$F$19</f>
        <v>5.5501374894764357</v>
      </c>
      <c r="X2768" s="60">
        <f>G2768^3*(1+H2768*Overview!$F$38)</f>
        <v>66.777850648403117</v>
      </c>
      <c r="Y2768" s="61">
        <f>G2768^3*Overview!$F$42*(1+Overview!$F$38*H2768)+I2768*Overview!$F$39/Overview!$F$40</f>
        <v>6.7985417029529325</v>
      </c>
    </row>
    <row r="2769" spans="1:25">
      <c r="A2769" s="34">
        <v>2766</v>
      </c>
      <c r="B2769">
        <v>1</v>
      </c>
      <c r="C2769">
        <v>24</v>
      </c>
      <c r="D2769" s="149">
        <f t="shared" si="260"/>
        <v>178.09744310451387</v>
      </c>
      <c r="E2769" s="125">
        <f>B2769/(B2769+Overview!$F$22)</f>
        <v>0.58823529411764708</v>
      </c>
      <c r="F2769" s="118">
        <f>EXP(Overview!$F$21/Overview!$F$5-Overview!$F$21/('='!C2769+273.15))</f>
        <v>1.2060497570954571</v>
      </c>
      <c r="G2769" s="77">
        <f t="shared" si="261"/>
        <v>3.7591522333724456</v>
      </c>
      <c r="H2769" s="115">
        <f t="shared" si="262"/>
        <v>0.58823529411764708</v>
      </c>
      <c r="I2769" s="80">
        <f>IF((A2769-Overview!$F$43)/365=ROUND((A2769-Overview!$F$43)/365,0),I2768*0.05,I2768+U2768)</f>
        <v>18225.731780273833</v>
      </c>
      <c r="J2769" s="70">
        <f>IF(D2769&lt;Overview!$F$16,1,'='!G2769/Overview!$F$26)</f>
        <v>162.73386291655609</v>
      </c>
      <c r="K2769" s="71">
        <f>IF(D2769&lt;Overview!$F$17,'='!G2769/Overview!$F$26,Overview!$F$33)</f>
        <v>9.1428571428571423</v>
      </c>
      <c r="L2769" s="72">
        <f t="shared" si="263"/>
        <v>9.1428571428571423</v>
      </c>
      <c r="M2769" s="81">
        <f>MIN(1,Overview!$F$44*F2769*(G2769-Overview!$F$25)^2+0.2)</f>
        <v>1</v>
      </c>
      <c r="N2769" s="48">
        <f>L2769*F2769*Overview!$F$8</f>
        <v>0.12482270400293095</v>
      </c>
      <c r="O2769" s="48">
        <f>F2769*Overview!$F$6</f>
        <v>2.3686817229354781E-3</v>
      </c>
      <c r="P2769" s="122">
        <f>N2769*(H2769/G2769-(1+Overview!$F$35/'='!G2769)/(Overview!$F$37*Overview!$F$33))/('='!H2769+Overview!$F$36)</f>
        <v>3.513696541082253E-5</v>
      </c>
      <c r="Q2769" s="128">
        <f>(N2769/G2769-P2769)*H2769*Overview!$F$29*'='!G2769^3</f>
        <v>938.34570401500355</v>
      </c>
      <c r="R2769" s="57">
        <f t="shared" si="258"/>
        <v>0</v>
      </c>
      <c r="S2769" s="58">
        <f t="shared" si="259"/>
        <v>4.4028400666007959E-5</v>
      </c>
      <c r="T2769" s="58">
        <f>IF(D2769&lt;Overview!$F$18,(1-Overview!$F$9)*'='!Q2769-'='!D2769*'='!O2769,0)</f>
        <v>0</v>
      </c>
      <c r="U2769" s="54">
        <f>IF(D2769&gt;=Overview!$F$18,(1-Overview!$F$9)*'='!Q2769-Overview!$F$18*'='!O2769,0)</f>
        <v>79.527560448946488</v>
      </c>
      <c r="V2769" s="2"/>
      <c r="W2769" s="112">
        <f>G2769/Overview!$F$19</f>
        <v>5.5502026182968338</v>
      </c>
      <c r="X2769" s="60">
        <f>G2769^3*(1+H2769*Overview!$F$38)</f>
        <v>66.780201516477476</v>
      </c>
      <c r="Y2769" s="61">
        <f>G2769^3*Overview!$F$42*(1+Overview!$F$38*H2769)+I2769*Overview!$F$39/Overview!$F$40</f>
        <v>6.8022090265712354</v>
      </c>
    </row>
    <row r="2770" spans="1:25">
      <c r="A2770" s="34">
        <v>2767</v>
      </c>
      <c r="B2770">
        <v>1</v>
      </c>
      <c r="C2770">
        <v>24</v>
      </c>
      <c r="D2770" s="149">
        <f t="shared" si="260"/>
        <v>178.09744310451387</v>
      </c>
      <c r="E2770" s="125">
        <f>B2770/(B2770+Overview!$F$22)</f>
        <v>0.58823529411764708</v>
      </c>
      <c r="F2770" s="118">
        <f>EXP(Overview!$F$21/Overview!$F$5-Overview!$F$21/('='!C2770+273.15))</f>
        <v>1.2060497570954571</v>
      </c>
      <c r="G2770" s="77">
        <f t="shared" si="261"/>
        <v>3.7591962617731118</v>
      </c>
      <c r="H2770" s="115">
        <f t="shared" si="262"/>
        <v>0.58823529411764708</v>
      </c>
      <c r="I2770" s="80">
        <f>IF((A2770-Overview!$F$43)/365=ROUND((A2770-Overview!$F$43)/365,0),I2769*0.05,I2769+U2769)</f>
        <v>18305.25934072278</v>
      </c>
      <c r="J2770" s="70">
        <f>IF(D2770&lt;Overview!$F$16,1,'='!G2770/Overview!$F$26)</f>
        <v>162.73576890792694</v>
      </c>
      <c r="K2770" s="71">
        <f>IF(D2770&lt;Overview!$F$17,'='!G2770/Overview!$F$26,Overview!$F$33)</f>
        <v>9.1428571428571423</v>
      </c>
      <c r="L2770" s="72">
        <f t="shared" si="263"/>
        <v>9.1428571428571423</v>
      </c>
      <c r="M2770" s="81">
        <f>MIN(1,Overview!$F$44*F2770*(G2770-Overview!$F$25)^2+0.2)</f>
        <v>1</v>
      </c>
      <c r="N2770" s="48">
        <f>L2770*F2770*Overview!$F$8</f>
        <v>0.12482270400293095</v>
      </c>
      <c r="O2770" s="48">
        <f>F2770*Overview!$F$6</f>
        <v>2.3686817229354781E-3</v>
      </c>
      <c r="P2770" s="122">
        <f>N2770*(H2770/G2770-(1+Overview!$F$35/'='!G2770)/(Overview!$F$37*Overview!$F$33))/('='!H2770+Overview!$F$36)</f>
        <v>3.5070163172465199E-5</v>
      </c>
      <c r="Q2770" s="128">
        <f>(N2770/G2770-P2770)*H2770*Overview!$F$29*'='!G2770^3</f>
        <v>938.36956275623311</v>
      </c>
      <c r="R2770" s="57">
        <f t="shared" si="258"/>
        <v>0</v>
      </c>
      <c r="S2770" s="58">
        <f t="shared" si="259"/>
        <v>4.394520876590141E-5</v>
      </c>
      <c r="T2770" s="58">
        <f>IF(D2770&lt;Overview!$F$18,(1-Overview!$F$9)*'='!Q2770-'='!D2770*'='!O2770,0)</f>
        <v>0</v>
      </c>
      <c r="U2770" s="54">
        <f>IF(D2770&gt;=Overview!$F$18,(1-Overview!$F$9)*'='!Q2770-Overview!$F$18*'='!O2770,0)</f>
        <v>79.529593213699243</v>
      </c>
      <c r="V2770" s="2"/>
      <c r="W2770" s="112">
        <f>G2770/Overview!$F$19</f>
        <v>5.5502676240559747</v>
      </c>
      <c r="X2770" s="60">
        <f>G2770^3*(1+H2770*Overview!$F$38)</f>
        <v>66.782547997590825</v>
      </c>
      <c r="Y2770" s="61">
        <f>G2770^3*Overview!$F$42*(1+Overview!$F$38*H2770)+I2770*Overview!$F$39/Overview!$F$40</f>
        <v>6.8058760438618551</v>
      </c>
    </row>
    <row r="2771" spans="1:25">
      <c r="A2771" s="34">
        <v>2768</v>
      </c>
      <c r="B2771">
        <v>1</v>
      </c>
      <c r="C2771">
        <v>24</v>
      </c>
      <c r="D2771" s="149">
        <f t="shared" si="260"/>
        <v>178.09744310451387</v>
      </c>
      <c r="E2771" s="125">
        <f>B2771/(B2771+Overview!$F$22)</f>
        <v>0.58823529411764708</v>
      </c>
      <c r="F2771" s="118">
        <f>EXP(Overview!$F$21/Overview!$F$5-Overview!$F$21/('='!C2771+273.15))</f>
        <v>1.2060497570954571</v>
      </c>
      <c r="G2771" s="77">
        <f t="shared" si="261"/>
        <v>3.7592402069818776</v>
      </c>
      <c r="H2771" s="115">
        <f t="shared" si="262"/>
        <v>0.58823529411764708</v>
      </c>
      <c r="I2771" s="80">
        <f>IF((A2771-Overview!$F$43)/365=ROUND((A2771-Overview!$F$43)/365,0),I2770*0.05,I2770+U2770)</f>
        <v>18384.788933936477</v>
      </c>
      <c r="J2771" s="70">
        <f>IF(D2771&lt;Overview!$F$16,1,'='!G2771/Overview!$F$26)</f>
        <v>162.73767129791679</v>
      </c>
      <c r="K2771" s="71">
        <f>IF(D2771&lt;Overview!$F$17,'='!G2771/Overview!$F$26,Overview!$F$33)</f>
        <v>9.1428571428571423</v>
      </c>
      <c r="L2771" s="72">
        <f t="shared" si="263"/>
        <v>9.1428571428571423</v>
      </c>
      <c r="M2771" s="81">
        <f>MIN(1,Overview!$F$44*F2771*(G2771-Overview!$F$25)^2+0.2)</f>
        <v>1</v>
      </c>
      <c r="N2771" s="48">
        <f>L2771*F2771*Overview!$F$8</f>
        <v>0.12482270400293095</v>
      </c>
      <c r="O2771" s="48">
        <f>F2771*Overview!$F$6</f>
        <v>2.3686817229354781E-3</v>
      </c>
      <c r="P2771" s="122">
        <f>N2771*(H2771/G2771-(1+Overview!$F$35/'='!G2771)/(Overview!$F$37*Overview!$F$33))/('='!H2771+Overview!$F$36)</f>
        <v>3.5003488717646522E-5</v>
      </c>
      <c r="Q2771" s="128">
        <f>(N2771/G2771-P2771)*H2771*Overview!$F$29*'='!G2771^3</f>
        <v>938.39337676069692</v>
      </c>
      <c r="R2771" s="57">
        <f t="shared" si="258"/>
        <v>0</v>
      </c>
      <c r="S2771" s="58">
        <f t="shared" si="259"/>
        <v>4.3862174057337778E-5</v>
      </c>
      <c r="T2771" s="58">
        <f>IF(D2771&lt;Overview!$F$18,(1-Overview!$F$9)*'='!Q2771-'='!D2771*'='!O2771,0)</f>
        <v>0</v>
      </c>
      <c r="U2771" s="54">
        <f>IF(D2771&gt;=Overview!$F$18,(1-Overview!$F$9)*'='!Q2771-Overview!$F$18*'='!O2771,0)</f>
        <v>79.531622166879558</v>
      </c>
      <c r="V2771" s="2"/>
      <c r="W2771" s="112">
        <f>G2771/Overview!$F$19</f>
        <v>5.5503325069863836</v>
      </c>
      <c r="X2771" s="60">
        <f>G2771^3*(1+H2771*Overview!$F$38)</f>
        <v>66.784890099825247</v>
      </c>
      <c r="Y2771" s="61">
        <f>G2771^3*Overview!$F$42*(1+Overview!$F$38*H2771)+I2771*Overview!$F$39/Overview!$F$40</f>
        <v>6.8095427553862393</v>
      </c>
    </row>
    <row r="2772" spans="1:25">
      <c r="A2772" s="34">
        <v>2769</v>
      </c>
      <c r="B2772">
        <v>1</v>
      </c>
      <c r="C2772">
        <v>24</v>
      </c>
      <c r="D2772" s="149">
        <f t="shared" si="260"/>
        <v>178.09744310451387</v>
      </c>
      <c r="E2772" s="125">
        <f>B2772/(B2772+Overview!$F$22)</f>
        <v>0.58823529411764708</v>
      </c>
      <c r="F2772" s="118">
        <f>EXP(Overview!$F$21/Overview!$F$5-Overview!$F$21/('='!C2772+273.15))</f>
        <v>1.2060497570954571</v>
      </c>
      <c r="G2772" s="77">
        <f t="shared" si="261"/>
        <v>3.7592840691559348</v>
      </c>
      <c r="H2772" s="115">
        <f t="shared" si="262"/>
        <v>0.58823529411764708</v>
      </c>
      <c r="I2772" s="80">
        <f>IF((A2772-Overview!$F$43)/365=ROUND((A2772-Overview!$F$43)/365,0),I2771*0.05,I2771+U2771)</f>
        <v>18464.320556103357</v>
      </c>
      <c r="J2772" s="70">
        <f>IF(D2772&lt;Overview!$F$16,1,'='!G2772/Overview!$F$26)</f>
        <v>162.73957009333051</v>
      </c>
      <c r="K2772" s="71">
        <f>IF(D2772&lt;Overview!$F$17,'='!G2772/Overview!$F$26,Overview!$F$33)</f>
        <v>9.1428571428571423</v>
      </c>
      <c r="L2772" s="72">
        <f t="shared" si="263"/>
        <v>9.1428571428571423</v>
      </c>
      <c r="M2772" s="81">
        <f>MIN(1,Overview!$F$44*F2772*(G2772-Overview!$F$25)^2+0.2)</f>
        <v>1</v>
      </c>
      <c r="N2772" s="48">
        <f>L2772*F2772*Overview!$F$8</f>
        <v>0.12482270400293095</v>
      </c>
      <c r="O2772" s="48">
        <f>F2772*Overview!$F$6</f>
        <v>2.3686817229354781E-3</v>
      </c>
      <c r="P2772" s="122">
        <f>N2772*(H2772/G2772-(1+Overview!$F$35/'='!G2772)/(Overview!$F$37*Overview!$F$33))/('='!H2772+Overview!$F$36)</f>
        <v>3.4936941798973856E-5</v>
      </c>
      <c r="Q2772" s="128">
        <f>(N2772/G2772-P2772)*H2772*Overview!$F$29*'='!G2772^3</f>
        <v>938.41714611162763</v>
      </c>
      <c r="R2772" s="57">
        <f t="shared" si="258"/>
        <v>0</v>
      </c>
      <c r="S2772" s="58">
        <f t="shared" si="259"/>
        <v>4.3779296243303497E-5</v>
      </c>
      <c r="T2772" s="58">
        <f>IF(D2772&lt;Overview!$F$18,(1-Overview!$F$9)*'='!Q2772-'='!D2772*'='!O2772,0)</f>
        <v>0</v>
      </c>
      <c r="U2772" s="54">
        <f>IF(D2772&gt;=Overview!$F$18,(1-Overview!$F$9)*'='!Q2772-Overview!$F$18*'='!O2772,0)</f>
        <v>79.533647315578861</v>
      </c>
      <c r="V2772" s="2"/>
      <c r="W2772" s="112">
        <f>G2772/Overview!$F$19</f>
        <v>5.5503972673201458</v>
      </c>
      <c r="X2772" s="60">
        <f>G2772^3*(1+H2772*Overview!$F$38)</f>
        <v>66.787227831248416</v>
      </c>
      <c r="Y2772" s="61">
        <f>G2772^3*Overview!$F$42*(1+Overview!$F$38*H2772)+I2772*Overview!$F$39/Overview!$F$40</f>
        <v>6.8132091617048491</v>
      </c>
    </row>
    <row r="2773" spans="1:25">
      <c r="A2773" s="34">
        <v>2770</v>
      </c>
      <c r="B2773">
        <v>1</v>
      </c>
      <c r="C2773">
        <v>24</v>
      </c>
      <c r="D2773" s="149">
        <f t="shared" si="260"/>
        <v>178.09744310451387</v>
      </c>
      <c r="E2773" s="125">
        <f>B2773/(B2773+Overview!$F$22)</f>
        <v>0.58823529411764708</v>
      </c>
      <c r="F2773" s="118">
        <f>EXP(Overview!$F$21/Overview!$F$5-Overview!$F$21/('='!C2773+273.15))</f>
        <v>1.2060497570954571</v>
      </c>
      <c r="G2773" s="77">
        <f t="shared" si="261"/>
        <v>3.7593278484521782</v>
      </c>
      <c r="H2773" s="115">
        <f t="shared" si="262"/>
        <v>0.58823529411764708</v>
      </c>
      <c r="I2773" s="80">
        <f>IF((A2773-Overview!$F$43)/365=ROUND((A2773-Overview!$F$43)/365,0),I2772*0.05,I2772+U2772)</f>
        <v>18543.854203418938</v>
      </c>
      <c r="J2773" s="70">
        <f>IF(D2773&lt;Overview!$F$16,1,'='!G2773/Overview!$F$26)</f>
        <v>162.7414653009601</v>
      </c>
      <c r="K2773" s="71">
        <f>IF(D2773&lt;Overview!$F$17,'='!G2773/Overview!$F$26,Overview!$F$33)</f>
        <v>9.1428571428571423</v>
      </c>
      <c r="L2773" s="72">
        <f t="shared" si="263"/>
        <v>9.1428571428571423</v>
      </c>
      <c r="M2773" s="81">
        <f>MIN(1,Overview!$F$44*F2773*(G2773-Overview!$F$25)^2+0.2)</f>
        <v>1</v>
      </c>
      <c r="N2773" s="48">
        <f>L2773*F2773*Overview!$F$8</f>
        <v>0.12482270400293095</v>
      </c>
      <c r="O2773" s="48">
        <f>F2773*Overview!$F$6</f>
        <v>2.3686817229354781E-3</v>
      </c>
      <c r="P2773" s="122">
        <f>N2773*(H2773/G2773-(1+Overview!$F$35/'='!G2773)/(Overview!$F$37*Overview!$F$33))/('='!H2773+Overview!$F$36)</f>
        <v>3.4870522169544233E-5</v>
      </c>
      <c r="Q2773" s="128">
        <f>(N2773/G2773-P2773)*H2773*Overview!$F$29*'='!G2773^3</f>
        <v>938.44087089210393</v>
      </c>
      <c r="R2773" s="57">
        <f t="shared" si="258"/>
        <v>0</v>
      </c>
      <c r="S2773" s="58">
        <f t="shared" si="259"/>
        <v>4.3696575027345567E-5</v>
      </c>
      <c r="T2773" s="58">
        <f>IF(D2773&lt;Overview!$F$18,(1-Overview!$F$9)*'='!Q2773-'='!D2773*'='!O2773,0)</f>
        <v>0</v>
      </c>
      <c r="U2773" s="54">
        <f>IF(D2773&gt;=Overview!$F$18,(1-Overview!$F$9)*'='!Q2773-Overview!$F$18*'='!O2773,0)</f>
        <v>79.535668666875438</v>
      </c>
      <c r="V2773" s="2"/>
      <c r="W2773" s="112">
        <f>G2773/Overview!$F$19</f>
        <v>5.550461905288909</v>
      </c>
      <c r="X2773" s="60">
        <f>G2773^3*(1+H2773*Overview!$F$38)</f>
        <v>66.78956119991345</v>
      </c>
      <c r="Y2773" s="61">
        <f>G2773^3*Overview!$F$42*(1+Overview!$F$38*H2773)+I2773*Overview!$F$39/Overview!$F$40</f>
        <v>6.8168752633771419</v>
      </c>
    </row>
    <row r="2774" spans="1:25">
      <c r="A2774" s="34">
        <v>2771</v>
      </c>
      <c r="B2774">
        <v>1</v>
      </c>
      <c r="C2774">
        <v>24</v>
      </c>
      <c r="D2774" s="149">
        <f t="shared" si="260"/>
        <v>178.09744310451387</v>
      </c>
      <c r="E2774" s="125">
        <f>B2774/(B2774+Overview!$F$22)</f>
        <v>0.58823529411764708</v>
      </c>
      <c r="F2774" s="118">
        <f>EXP(Overview!$F$21/Overview!$F$5-Overview!$F$21/('='!C2774+273.15))</f>
        <v>1.2060497570954571</v>
      </c>
      <c r="G2774" s="77">
        <f t="shared" si="261"/>
        <v>3.7593715450272054</v>
      </c>
      <c r="H2774" s="115">
        <f t="shared" si="262"/>
        <v>0.58823529411764708</v>
      </c>
      <c r="I2774" s="80">
        <f>IF((A2774-Overview!$F$43)/365=ROUND((A2774-Overview!$F$43)/365,0),I2773*0.05,I2773+U2773)</f>
        <v>18623.389872085812</v>
      </c>
      <c r="J2774" s="70">
        <f>IF(D2774&lt;Overview!$F$16,1,'='!G2774/Overview!$F$26)</f>
        <v>162.74335692758464</v>
      </c>
      <c r="K2774" s="71">
        <f>IF(D2774&lt;Overview!$F$17,'='!G2774/Overview!$F$26,Overview!$F$33)</f>
        <v>9.1428571428571423</v>
      </c>
      <c r="L2774" s="72">
        <f t="shared" si="263"/>
        <v>9.1428571428571423</v>
      </c>
      <c r="M2774" s="81">
        <f>MIN(1,Overview!$F$44*F2774*(G2774-Overview!$F$25)^2+0.2)</f>
        <v>1</v>
      </c>
      <c r="N2774" s="48">
        <f>L2774*F2774*Overview!$F$8</f>
        <v>0.12482270400293095</v>
      </c>
      <c r="O2774" s="48">
        <f>F2774*Overview!$F$6</f>
        <v>2.3686817229354781E-3</v>
      </c>
      <c r="P2774" s="122">
        <f>N2774*(H2774/G2774-(1+Overview!$F$35/'='!G2774)/(Overview!$F$37*Overview!$F$33))/('='!H2774+Overview!$F$36)</f>
        <v>3.4804229582942305E-5</v>
      </c>
      <c r="Q2774" s="128">
        <f>(N2774/G2774-P2774)*H2774*Overview!$F$29*'='!G2774^3</f>
        <v>938.46455118505219</v>
      </c>
      <c r="R2774" s="57">
        <f t="shared" si="258"/>
        <v>0</v>
      </c>
      <c r="S2774" s="58">
        <f t="shared" si="259"/>
        <v>4.3614010113569121E-5</v>
      </c>
      <c r="T2774" s="58">
        <f>IF(D2774&lt;Overview!$F$18,(1-Overview!$F$9)*'='!Q2774-'='!D2774*'='!O2774,0)</f>
        <v>0</v>
      </c>
      <c r="U2774" s="54">
        <f>IF(D2774&gt;=Overview!$F$18,(1-Overview!$F$9)*'='!Q2774-Overview!$F$18*'='!O2774,0)</f>
        <v>79.537686227834627</v>
      </c>
      <c r="V2774" s="2"/>
      <c r="W2774" s="112">
        <f>G2774/Overview!$F$19</f>
        <v>5.5505264211238821</v>
      </c>
      <c r="X2774" s="60">
        <f>G2774^3*(1+H2774*Overview!$F$38)</f>
        <v>66.791890213859062</v>
      </c>
      <c r="Y2774" s="61">
        <f>G2774^3*Overview!$F$42*(1+Overview!$F$38*H2774)+I2774*Overview!$F$39/Overview!$F$40</f>
        <v>6.8205410609615891</v>
      </c>
    </row>
    <row r="2775" spans="1:25">
      <c r="A2775" s="34">
        <v>2772</v>
      </c>
      <c r="B2775">
        <v>1</v>
      </c>
      <c r="C2775">
        <v>24</v>
      </c>
      <c r="D2775" s="149">
        <f t="shared" si="260"/>
        <v>178.09744310451387</v>
      </c>
      <c r="E2775" s="125">
        <f>B2775/(B2775+Overview!$F$22)</f>
        <v>0.58823529411764708</v>
      </c>
      <c r="F2775" s="118">
        <f>EXP(Overview!$F$21/Overview!$F$5-Overview!$F$21/('='!C2775+273.15))</f>
        <v>1.2060497570954571</v>
      </c>
      <c r="G2775" s="77">
        <f t="shared" si="261"/>
        <v>3.759415159037319</v>
      </c>
      <c r="H2775" s="115">
        <f t="shared" si="262"/>
        <v>0.58823529411764708</v>
      </c>
      <c r="I2775" s="80">
        <f>IF((A2775-Overview!$F$43)/365=ROUND((A2775-Overview!$F$43)/365,0),I2774*0.05,I2774+U2774)</f>
        <v>18702.927558313648</v>
      </c>
      <c r="J2775" s="70">
        <f>IF(D2775&lt;Overview!$F$16,1,'='!G2775/Overview!$F$26)</f>
        <v>162.74524497997052</v>
      </c>
      <c r="K2775" s="71">
        <f>IF(D2775&lt;Overview!$F$17,'='!G2775/Overview!$F$26,Overview!$F$33)</f>
        <v>9.1428571428571423</v>
      </c>
      <c r="L2775" s="72">
        <f t="shared" si="263"/>
        <v>9.1428571428571423</v>
      </c>
      <c r="M2775" s="81">
        <f>MIN(1,Overview!$F$44*F2775*(G2775-Overview!$F$25)^2+0.2)</f>
        <v>1</v>
      </c>
      <c r="N2775" s="48">
        <f>L2775*F2775*Overview!$F$8</f>
        <v>0.12482270400293095</v>
      </c>
      <c r="O2775" s="48">
        <f>F2775*Overview!$F$6</f>
        <v>2.3686817229354781E-3</v>
      </c>
      <c r="P2775" s="122">
        <f>N2775*(H2775/G2775-(1+Overview!$F$35/'='!G2775)/(Overview!$F$37*Overview!$F$33))/('='!H2775+Overview!$F$36)</f>
        <v>3.4738063793244387E-5</v>
      </c>
      <c r="Q2775" s="128">
        <f>(N2775/G2775-P2775)*H2775*Overview!$F$29*'='!G2775^3</f>
        <v>938.48818707324858</v>
      </c>
      <c r="R2775" s="57">
        <f t="shared" si="258"/>
        <v>0</v>
      </c>
      <c r="S2775" s="58">
        <f t="shared" si="259"/>
        <v>4.3531601206642793E-5</v>
      </c>
      <c r="T2775" s="58">
        <f>IF(D2775&lt;Overview!$F$18,(1-Overview!$F$9)*'='!Q2775-'='!D2775*'='!O2775,0)</f>
        <v>0</v>
      </c>
      <c r="U2775" s="54">
        <f>IF(D2775&gt;=Overview!$F$18,(1-Overview!$F$9)*'='!Q2775-Overview!$F$18*'='!O2775,0)</f>
        <v>79.539700005508962</v>
      </c>
      <c r="V2775" s="2"/>
      <c r="W2775" s="112">
        <f>G2775/Overview!$F$19</f>
        <v>5.5505908150558376</v>
      </c>
      <c r="X2775" s="60">
        <f>G2775^3*(1+H2775*Overview!$F$38)</f>
        <v>66.794214881109554</v>
      </c>
      <c r="Y2775" s="61">
        <f>G2775^3*Overview!$F$42*(1+Overview!$F$38*H2775)+I2775*Overview!$F$39/Overview!$F$40</f>
        <v>6.8242065550156701</v>
      </c>
    </row>
    <row r="2776" spans="1:25">
      <c r="A2776" s="34">
        <v>2773</v>
      </c>
      <c r="B2776">
        <v>1</v>
      </c>
      <c r="C2776">
        <v>24</v>
      </c>
      <c r="D2776" s="149">
        <f t="shared" si="260"/>
        <v>178.09744310451387</v>
      </c>
      <c r="E2776" s="125">
        <f>B2776/(B2776+Overview!$F$22)</f>
        <v>0.58823529411764708</v>
      </c>
      <c r="F2776" s="118">
        <f>EXP(Overview!$F$21/Overview!$F$5-Overview!$F$21/('='!C2776+273.15))</f>
        <v>1.2060497570954571</v>
      </c>
      <c r="G2776" s="77">
        <f t="shared" si="261"/>
        <v>3.7594586906385259</v>
      </c>
      <c r="H2776" s="115">
        <f t="shared" si="262"/>
        <v>0.58823529411764708</v>
      </c>
      <c r="I2776" s="80">
        <f>IF((A2776-Overview!$F$43)/365=ROUND((A2776-Overview!$F$43)/365,0),I2775*0.05,I2775+U2775)</f>
        <v>18782.467258319157</v>
      </c>
      <c r="J2776" s="70">
        <f>IF(D2776&lt;Overview!$F$16,1,'='!G2776/Overview!$F$26)</f>
        <v>162.74712946487125</v>
      </c>
      <c r="K2776" s="71">
        <f>IF(D2776&lt;Overview!$F$17,'='!G2776/Overview!$F$26,Overview!$F$33)</f>
        <v>9.1428571428571423</v>
      </c>
      <c r="L2776" s="72">
        <f t="shared" si="263"/>
        <v>9.1428571428571423</v>
      </c>
      <c r="M2776" s="81">
        <f>MIN(1,Overview!$F$44*F2776*(G2776-Overview!$F$25)^2+0.2)</f>
        <v>1</v>
      </c>
      <c r="N2776" s="48">
        <f>L2776*F2776*Overview!$F$8</f>
        <v>0.12482270400293095</v>
      </c>
      <c r="O2776" s="48">
        <f>F2776*Overview!$F$6</f>
        <v>2.3686817229354781E-3</v>
      </c>
      <c r="P2776" s="122">
        <f>N2776*(H2776/G2776-(1+Overview!$F$35/'='!G2776)/(Overview!$F$37*Overview!$F$33))/('='!H2776+Overview!$F$36)</f>
        <v>3.4672024555010392E-5</v>
      </c>
      <c r="Q2776" s="128">
        <f>(N2776/G2776-P2776)*H2776*Overview!$F$29*'='!G2776^3</f>
        <v>938.51177863931559</v>
      </c>
      <c r="R2776" s="57">
        <f t="shared" si="258"/>
        <v>0</v>
      </c>
      <c r="S2776" s="58">
        <f t="shared" si="259"/>
        <v>4.3449348011788729E-5</v>
      </c>
      <c r="T2776" s="58">
        <f>IF(D2776&lt;Overview!$F$18,(1-Overview!$F$9)*'='!Q2776-'='!D2776*'='!O2776,0)</f>
        <v>0</v>
      </c>
      <c r="U2776" s="54">
        <f>IF(D2776&gt;=Overview!$F$18,(1-Overview!$F$9)*'='!Q2776-Overview!$F$18*'='!O2776,0)</f>
        <v>79.541710006937862</v>
      </c>
      <c r="V2776" s="2"/>
      <c r="W2776" s="112">
        <f>G2776/Overview!$F$19</f>
        <v>5.5506550873151124</v>
      </c>
      <c r="X2776" s="60">
        <f>G2776^3*(1+H2776*Overview!$F$38)</f>
        <v>66.796535209674829</v>
      </c>
      <c r="Y2776" s="61">
        <f>G2776^3*Overview!$F$42*(1+Overview!$F$38*H2776)+I2776*Overview!$F$39/Overview!$F$40</f>
        <v>6.8278717460958749</v>
      </c>
    </row>
    <row r="2777" spans="1:25">
      <c r="A2777" s="34">
        <v>2774</v>
      </c>
      <c r="B2777">
        <v>1</v>
      </c>
      <c r="C2777">
        <v>24</v>
      </c>
      <c r="D2777" s="149">
        <f t="shared" si="260"/>
        <v>178.09744310451387</v>
      </c>
      <c r="E2777" s="125">
        <f>B2777/(B2777+Overview!$F$22)</f>
        <v>0.58823529411764708</v>
      </c>
      <c r="F2777" s="118">
        <f>EXP(Overview!$F$21/Overview!$F$5-Overview!$F$21/('='!C2777+273.15))</f>
        <v>1.2060497570954571</v>
      </c>
      <c r="G2777" s="77">
        <f t="shared" si="261"/>
        <v>3.7595021399865378</v>
      </c>
      <c r="H2777" s="115">
        <f t="shared" si="262"/>
        <v>0.58823529411764708</v>
      </c>
      <c r="I2777" s="80">
        <f>IF((A2777-Overview!$F$43)/365=ROUND((A2777-Overview!$F$43)/365,0),I2776*0.05,I2776+U2776)</f>
        <v>18862.008968326096</v>
      </c>
      <c r="J2777" s="70">
        <f>IF(D2777&lt;Overview!$F$16,1,'='!G2777/Overview!$F$26)</f>
        <v>162.74901038902763</v>
      </c>
      <c r="K2777" s="71">
        <f>IF(D2777&lt;Overview!$F$17,'='!G2777/Overview!$F$26,Overview!$F$33)</f>
        <v>9.1428571428571423</v>
      </c>
      <c r="L2777" s="72">
        <f t="shared" si="263"/>
        <v>9.1428571428571423</v>
      </c>
      <c r="M2777" s="81">
        <f>MIN(1,Overview!$F$44*F2777*(G2777-Overview!$F$25)^2+0.2)</f>
        <v>1</v>
      </c>
      <c r="N2777" s="48">
        <f>L2777*F2777*Overview!$F$8</f>
        <v>0.12482270400293095</v>
      </c>
      <c r="O2777" s="48">
        <f>F2777*Overview!$F$6</f>
        <v>2.3686817229354781E-3</v>
      </c>
      <c r="P2777" s="122">
        <f>N2777*(H2777/G2777-(1+Overview!$F$35/'='!G2777)/(Overview!$F$37*Overview!$F$33))/('='!H2777+Overview!$F$36)</f>
        <v>3.4606111623288873E-5</v>
      </c>
      <c r="Q2777" s="128">
        <f>(N2777/G2777-P2777)*H2777*Overview!$F$29*'='!G2777^3</f>
        <v>938.53532596572643</v>
      </c>
      <c r="R2777" s="57">
        <f t="shared" si="258"/>
        <v>0</v>
      </c>
      <c r="S2777" s="58">
        <f t="shared" si="259"/>
        <v>4.3367250234789175E-5</v>
      </c>
      <c r="T2777" s="58">
        <f>IF(D2777&lt;Overview!$F$18,(1-Overview!$F$9)*'='!Q2777-'='!D2777*'='!O2777,0)</f>
        <v>0</v>
      </c>
      <c r="U2777" s="54">
        <f>IF(D2777&gt;=Overview!$F$18,(1-Overview!$F$9)*'='!Q2777-Overview!$F$18*'='!O2777,0)</f>
        <v>79.543716239148068</v>
      </c>
      <c r="V2777" s="2"/>
      <c r="W2777" s="112">
        <f>G2777/Overview!$F$19</f>
        <v>5.5507192381316077</v>
      </c>
      <c r="X2777" s="60">
        <f>G2777^3*(1+H2777*Overview!$F$38)</f>
        <v>66.798851207550371</v>
      </c>
      <c r="Y2777" s="61">
        <f>G2777^3*Overview!$F$42*(1+Overview!$F$38*H2777)+I2777*Overview!$F$39/Overview!$F$40</f>
        <v>6.831536634757704</v>
      </c>
    </row>
    <row r="2778" spans="1:25">
      <c r="A2778" s="34">
        <v>2775</v>
      </c>
      <c r="B2778">
        <v>1</v>
      </c>
      <c r="C2778">
        <v>24</v>
      </c>
      <c r="D2778" s="149">
        <f t="shared" si="260"/>
        <v>178.09744310451387</v>
      </c>
      <c r="E2778" s="125">
        <f>B2778/(B2778+Overview!$F$22)</f>
        <v>0.58823529411764708</v>
      </c>
      <c r="F2778" s="118">
        <f>EXP(Overview!$F$21/Overview!$F$5-Overview!$F$21/('='!C2778+273.15))</f>
        <v>1.2060497570954571</v>
      </c>
      <c r="G2778" s="77">
        <f t="shared" si="261"/>
        <v>3.7595455072367727</v>
      </c>
      <c r="H2778" s="115">
        <f t="shared" si="262"/>
        <v>0.58823529411764708</v>
      </c>
      <c r="I2778" s="80">
        <f>IF((A2778-Overview!$F$43)/365=ROUND((A2778-Overview!$F$43)/365,0),I2777*0.05,I2777+U2777)</f>
        <v>18941.552684565242</v>
      </c>
      <c r="J2778" s="70">
        <f>IF(D2778&lt;Overview!$F$16,1,'='!G2778/Overview!$F$26)</f>
        <v>162.75088775916765</v>
      </c>
      <c r="K2778" s="71">
        <f>IF(D2778&lt;Overview!$F$17,'='!G2778/Overview!$F$26,Overview!$F$33)</f>
        <v>9.1428571428571423</v>
      </c>
      <c r="L2778" s="72">
        <f t="shared" si="263"/>
        <v>9.1428571428571423</v>
      </c>
      <c r="M2778" s="81">
        <f>MIN(1,Overview!$F$44*F2778*(G2778-Overview!$F$25)^2+0.2)</f>
        <v>1</v>
      </c>
      <c r="N2778" s="48">
        <f>L2778*F2778*Overview!$F$8</f>
        <v>0.12482270400293095</v>
      </c>
      <c r="O2778" s="48">
        <f>F2778*Overview!$F$6</f>
        <v>2.3686817229354781E-3</v>
      </c>
      <c r="P2778" s="122">
        <f>N2778*(H2778/G2778-(1+Overview!$F$35/'='!G2778)/(Overview!$F$37*Overview!$F$33))/('='!H2778+Overview!$F$36)</f>
        <v>3.454032475361297E-5</v>
      </c>
      <c r="Q2778" s="128">
        <f>(N2778/G2778-P2778)*H2778*Overview!$F$29*'='!G2778^3</f>
        <v>938.55882913480116</v>
      </c>
      <c r="R2778" s="57">
        <f t="shared" si="258"/>
        <v>0</v>
      </c>
      <c r="S2778" s="58">
        <f t="shared" si="259"/>
        <v>4.3285307581981582E-5</v>
      </c>
      <c r="T2778" s="58">
        <f>IF(D2778&lt;Overview!$F$18,(1-Overview!$F$9)*'='!Q2778-'='!D2778*'='!O2778,0)</f>
        <v>0</v>
      </c>
      <c r="U2778" s="54">
        <f>IF(D2778&gt;=Overview!$F$18,(1-Overview!$F$9)*'='!Q2778-Overview!$F$18*'='!O2778,0)</f>
        <v>79.545718709153235</v>
      </c>
      <c r="V2778" s="2"/>
      <c r="W2778" s="112">
        <f>G2778/Overview!$F$19</f>
        <v>5.550783267734789</v>
      </c>
      <c r="X2778" s="60">
        <f>G2778^3*(1+H2778*Overview!$F$38)</f>
        <v>66.801162882717406</v>
      </c>
      <c r="Y2778" s="61">
        <f>G2778^3*Overview!$F$42*(1+Overview!$F$38*H2778)+I2778*Overview!$F$39/Overview!$F$40</f>
        <v>6.8352012215556739</v>
      </c>
    </row>
    <row r="2779" spans="1:25">
      <c r="A2779" s="34">
        <v>2776</v>
      </c>
      <c r="B2779">
        <v>1</v>
      </c>
      <c r="C2779">
        <v>24</v>
      </c>
      <c r="D2779" s="149">
        <f t="shared" si="260"/>
        <v>178.09744310451387</v>
      </c>
      <c r="E2779" s="125">
        <f>B2779/(B2779+Overview!$F$22)</f>
        <v>0.58823529411764708</v>
      </c>
      <c r="F2779" s="118">
        <f>EXP(Overview!$F$21/Overview!$F$5-Overview!$F$21/('='!C2779+273.15))</f>
        <v>1.2060497570954571</v>
      </c>
      <c r="G2779" s="77">
        <f t="shared" si="261"/>
        <v>3.7595887925443545</v>
      </c>
      <c r="H2779" s="115">
        <f t="shared" si="262"/>
        <v>0.58823529411764708</v>
      </c>
      <c r="I2779" s="80">
        <f>IF((A2779-Overview!$F$43)/365=ROUND((A2779-Overview!$F$43)/365,0),I2778*0.05,I2778+U2778)</f>
        <v>19021.098403274395</v>
      </c>
      <c r="J2779" s="70">
        <f>IF(D2779&lt;Overview!$F$16,1,'='!G2779/Overview!$F$26)</f>
        <v>162.75276158200668</v>
      </c>
      <c r="K2779" s="71">
        <f>IF(D2779&lt;Overview!$F$17,'='!G2779/Overview!$F$26,Overview!$F$33)</f>
        <v>9.1428571428571423</v>
      </c>
      <c r="L2779" s="72">
        <f t="shared" si="263"/>
        <v>9.1428571428571423</v>
      </c>
      <c r="M2779" s="81">
        <f>MIN(1,Overview!$F$44*F2779*(G2779-Overview!$F$25)^2+0.2)</f>
        <v>1</v>
      </c>
      <c r="N2779" s="48">
        <f>L2779*F2779*Overview!$F$8</f>
        <v>0.12482270400293095</v>
      </c>
      <c r="O2779" s="48">
        <f>F2779*Overview!$F$6</f>
        <v>2.3686817229354781E-3</v>
      </c>
      <c r="P2779" s="122">
        <f>N2779*(H2779/G2779-(1+Overview!$F$35/'='!G2779)/(Overview!$F$37*Overview!$F$33))/('='!H2779+Overview!$F$36)</f>
        <v>3.4474663702000411E-5</v>
      </c>
      <c r="Q2779" s="128">
        <f>(N2779/G2779-P2779)*H2779*Overview!$F$29*'='!G2779^3</f>
        <v>938.58228822871126</v>
      </c>
      <c r="R2779" s="57">
        <f t="shared" si="258"/>
        <v>0</v>
      </c>
      <c r="S2779" s="58">
        <f t="shared" si="259"/>
        <v>4.3203519760258805E-5</v>
      </c>
      <c r="T2779" s="58">
        <f>IF(D2779&lt;Overview!$F$18,(1-Overview!$F$9)*'='!Q2779-'='!D2779*'='!O2779,0)</f>
        <v>0</v>
      </c>
      <c r="U2779" s="54">
        <f>IF(D2779&gt;=Overview!$F$18,(1-Overview!$F$9)*'='!Q2779-Overview!$F$18*'='!O2779,0)</f>
        <v>79.547717423954381</v>
      </c>
      <c r="V2779" s="2"/>
      <c r="W2779" s="112">
        <f>G2779/Overview!$F$19</f>
        <v>5.55084717635369</v>
      </c>
      <c r="X2779" s="60">
        <f>G2779^3*(1+H2779*Overview!$F$38)</f>
        <v>66.803470243142741</v>
      </c>
      <c r="Y2779" s="61">
        <f>G2779^3*Overview!$F$42*(1+Overview!$F$38*H2779)+I2779*Overview!$F$39/Overview!$F$40</f>
        <v>6.838865507043316</v>
      </c>
    </row>
    <row r="2780" spans="1:25">
      <c r="A2780" s="34">
        <v>2777</v>
      </c>
      <c r="B2780">
        <v>1</v>
      </c>
      <c r="C2780">
        <v>24</v>
      </c>
      <c r="D2780" s="149">
        <f t="shared" si="260"/>
        <v>178.09744310451387</v>
      </c>
      <c r="E2780" s="125">
        <f>B2780/(B2780+Overview!$F$22)</f>
        <v>0.58823529411764708</v>
      </c>
      <c r="F2780" s="118">
        <f>EXP(Overview!$F$21/Overview!$F$5-Overview!$F$21/('='!C2780+273.15))</f>
        <v>1.2060497570954571</v>
      </c>
      <c r="G2780" s="77">
        <f t="shared" si="261"/>
        <v>3.7596319960641149</v>
      </c>
      <c r="H2780" s="115">
        <f t="shared" si="262"/>
        <v>0.58823529411764708</v>
      </c>
      <c r="I2780" s="80">
        <f>IF((A2780-Overview!$F$43)/365=ROUND((A2780-Overview!$F$43)/365,0),I2779*0.05,I2779+U2779)</f>
        <v>19100.646120698348</v>
      </c>
      <c r="J2780" s="70">
        <f>IF(D2780&lt;Overview!$F$16,1,'='!G2780/Overview!$F$26)</f>
        <v>162.75463186424741</v>
      </c>
      <c r="K2780" s="71">
        <f>IF(D2780&lt;Overview!$F$17,'='!G2780/Overview!$F$26,Overview!$F$33)</f>
        <v>9.1428571428571423</v>
      </c>
      <c r="L2780" s="72">
        <f t="shared" si="263"/>
        <v>9.1428571428571423</v>
      </c>
      <c r="M2780" s="81">
        <f>MIN(1,Overview!$F$44*F2780*(G2780-Overview!$F$25)^2+0.2)</f>
        <v>1</v>
      </c>
      <c r="N2780" s="48">
        <f>L2780*F2780*Overview!$F$8</f>
        <v>0.12482270400293095</v>
      </c>
      <c r="O2780" s="48">
        <f>F2780*Overview!$F$6</f>
        <v>2.3686817229354781E-3</v>
      </c>
      <c r="P2780" s="122">
        <f>N2780*(H2780/G2780-(1+Overview!$F$35/'='!G2780)/(Overview!$F$37*Overview!$F$33))/('='!H2780+Overview!$F$36)</f>
        <v>3.440912822494948E-5</v>
      </c>
      <c r="Q2780" s="128">
        <f>(N2780/G2780-P2780)*H2780*Overview!$F$29*'='!G2780^3</f>
        <v>938.60570332947657</v>
      </c>
      <c r="R2780" s="57">
        <f t="shared" si="258"/>
        <v>0</v>
      </c>
      <c r="S2780" s="58">
        <f t="shared" si="259"/>
        <v>4.3121886477064297E-5</v>
      </c>
      <c r="T2780" s="58">
        <f>IF(D2780&lt;Overview!$F$18,(1-Overview!$F$9)*'='!Q2780-'='!D2780*'='!O2780,0)</f>
        <v>0</v>
      </c>
      <c r="U2780" s="54">
        <f>IF(D2780&gt;=Overview!$F$18,(1-Overview!$F$9)*'='!Q2780-Overview!$F$18*'='!O2780,0)</f>
        <v>79.549712390539582</v>
      </c>
      <c r="V2780" s="2"/>
      <c r="W2780" s="112">
        <f>G2780/Overview!$F$19</f>
        <v>5.5509109642169125</v>
      </c>
      <c r="X2780" s="60">
        <f>G2780^3*(1+H2780*Overview!$F$38)</f>
        <v>66.80577329677898</v>
      </c>
      <c r="Y2780" s="61">
        <f>G2780^3*Overview!$F$42*(1+Overview!$F$38*H2780)+I2780*Overview!$F$39/Overview!$F$40</f>
        <v>6.8425294917731811</v>
      </c>
    </row>
    <row r="2781" spans="1:25">
      <c r="A2781" s="34">
        <v>2778</v>
      </c>
      <c r="B2781">
        <v>1</v>
      </c>
      <c r="C2781">
        <v>24</v>
      </c>
      <c r="D2781" s="149">
        <f t="shared" si="260"/>
        <v>178.09744310451387</v>
      </c>
      <c r="E2781" s="125">
        <f>B2781/(B2781+Overview!$F$22)</f>
        <v>0.58823529411764708</v>
      </c>
      <c r="F2781" s="118">
        <f>EXP(Overview!$F$21/Overview!$F$5-Overview!$F$21/('='!C2781+273.15))</f>
        <v>1.2060497570954571</v>
      </c>
      <c r="G2781" s="77">
        <f t="shared" si="261"/>
        <v>3.7596751179505921</v>
      </c>
      <c r="H2781" s="115">
        <f t="shared" si="262"/>
        <v>0.58823529411764708</v>
      </c>
      <c r="I2781" s="80">
        <f>IF((A2781-Overview!$F$43)/365=ROUND((A2781-Overview!$F$43)/365,0),I2780*0.05,I2780+U2780)</f>
        <v>19180.195833088888</v>
      </c>
      <c r="J2781" s="70">
        <f>IF(D2781&lt;Overview!$F$16,1,'='!G2781/Overview!$F$26)</f>
        <v>162.75649861257975</v>
      </c>
      <c r="K2781" s="71">
        <f>IF(D2781&lt;Overview!$F$17,'='!G2781/Overview!$F$26,Overview!$F$33)</f>
        <v>9.1428571428571423</v>
      </c>
      <c r="L2781" s="72">
        <f t="shared" si="263"/>
        <v>9.1428571428571423</v>
      </c>
      <c r="M2781" s="81">
        <f>MIN(1,Overview!$F$44*F2781*(G2781-Overview!$F$25)^2+0.2)</f>
        <v>1</v>
      </c>
      <c r="N2781" s="48">
        <f>L2781*F2781*Overview!$F$8</f>
        <v>0.12482270400293095</v>
      </c>
      <c r="O2781" s="48">
        <f>F2781*Overview!$F$6</f>
        <v>2.3686817229354781E-3</v>
      </c>
      <c r="P2781" s="122">
        <f>N2781*(H2781/G2781-(1+Overview!$F$35/'='!G2781)/(Overview!$F$37*Overview!$F$33))/('='!H2781+Overview!$F$36)</f>
        <v>3.4343718079444071E-5</v>
      </c>
      <c r="Q2781" s="128">
        <f>(N2781/G2781-P2781)*H2781*Overview!$F$29*'='!G2781^3</f>
        <v>938.62907451896649</v>
      </c>
      <c r="R2781" s="57">
        <f t="shared" si="258"/>
        <v>0</v>
      </c>
      <c r="S2781" s="58">
        <f t="shared" si="259"/>
        <v>4.3040407440398587E-5</v>
      </c>
      <c r="T2781" s="58">
        <f>IF(D2781&lt;Overview!$F$18,(1-Overview!$F$9)*'='!Q2781-'='!D2781*'='!O2781,0)</f>
        <v>0</v>
      </c>
      <c r="U2781" s="54">
        <f>IF(D2781&gt;=Overview!$F$18,(1-Overview!$F$9)*'='!Q2781-Overview!$F$18*'='!O2781,0)</f>
        <v>79.551703615884122</v>
      </c>
      <c r="V2781" s="2"/>
      <c r="W2781" s="112">
        <f>G2781/Overview!$F$19</f>
        <v>5.5509746315526236</v>
      </c>
      <c r="X2781" s="60">
        <f>G2781^3*(1+H2781*Overview!$F$38)</f>
        <v>66.808072051564352</v>
      </c>
      <c r="Y2781" s="61">
        <f>G2781^3*Overview!$F$42*(1+Overview!$F$38*H2781)+I2781*Overview!$F$39/Overview!$F$40</f>
        <v>6.8461931762968362</v>
      </c>
    </row>
    <row r="2782" spans="1:25">
      <c r="A2782" s="34">
        <v>2779</v>
      </c>
      <c r="B2782">
        <v>1</v>
      </c>
      <c r="C2782">
        <v>24</v>
      </c>
      <c r="D2782" s="149">
        <f t="shared" si="260"/>
        <v>178.09744310451387</v>
      </c>
      <c r="E2782" s="125">
        <f>B2782/(B2782+Overview!$F$22)</f>
        <v>0.58823529411764708</v>
      </c>
      <c r="F2782" s="118">
        <f>EXP(Overview!$F$21/Overview!$F$5-Overview!$F$21/('='!C2782+273.15))</f>
        <v>1.2060497570954571</v>
      </c>
      <c r="G2782" s="77">
        <f t="shared" si="261"/>
        <v>3.7597181583580324</v>
      </c>
      <c r="H2782" s="115">
        <f t="shared" si="262"/>
        <v>0.58823529411764708</v>
      </c>
      <c r="I2782" s="80">
        <f>IF((A2782-Overview!$F$43)/365=ROUND((A2782-Overview!$F$43)/365,0),I2781*0.05,I2781+U2781)</f>
        <v>19259.747536704774</v>
      </c>
      <c r="J2782" s="70">
        <f>IF(D2782&lt;Overview!$F$16,1,'='!G2782/Overview!$F$26)</f>
        <v>162.75836183368105</v>
      </c>
      <c r="K2782" s="71">
        <f>IF(D2782&lt;Overview!$F$17,'='!G2782/Overview!$F$26,Overview!$F$33)</f>
        <v>9.1428571428571423</v>
      </c>
      <c r="L2782" s="72">
        <f t="shared" si="263"/>
        <v>9.1428571428571423</v>
      </c>
      <c r="M2782" s="81">
        <f>MIN(1,Overview!$F$44*F2782*(G2782-Overview!$F$25)^2+0.2)</f>
        <v>1</v>
      </c>
      <c r="N2782" s="48">
        <f>L2782*F2782*Overview!$F$8</f>
        <v>0.12482270400293095</v>
      </c>
      <c r="O2782" s="48">
        <f>F2782*Overview!$F$6</f>
        <v>2.3686817229354781E-3</v>
      </c>
      <c r="P2782" s="122">
        <f>N2782*(H2782/G2782-(1+Overview!$F$35/'='!G2782)/(Overview!$F$37*Overview!$F$33))/('='!H2782+Overview!$F$36)</f>
        <v>3.4278433022946594E-5</v>
      </c>
      <c r="Q2782" s="128">
        <f>(N2782/G2782-P2782)*H2782*Overview!$F$29*'='!G2782^3</f>
        <v>938.65240187890083</v>
      </c>
      <c r="R2782" s="57">
        <f t="shared" si="258"/>
        <v>0</v>
      </c>
      <c r="S2782" s="58">
        <f t="shared" si="259"/>
        <v>4.2959082358810648E-5</v>
      </c>
      <c r="T2782" s="58">
        <f>IF(D2782&lt;Overview!$F$18,(1-Overview!$F$9)*'='!Q2782-'='!D2782*'='!O2782,0)</f>
        <v>0</v>
      </c>
      <c r="U2782" s="54">
        <f>IF(D2782&gt;=Overview!$F$18,(1-Overview!$F$9)*'='!Q2782-Overview!$F$18*'='!O2782,0)</f>
        <v>79.553691106950524</v>
      </c>
      <c r="V2782" s="2"/>
      <c r="W2782" s="112">
        <f>G2782/Overview!$F$19</f>
        <v>5.551038178588561</v>
      </c>
      <c r="X2782" s="60">
        <f>G2782^3*(1+H2782*Overview!$F$38)</f>
        <v>66.810366515422928</v>
      </c>
      <c r="Y2782" s="61">
        <f>G2782^3*Overview!$F$42*(1+Overview!$F$38*H2782)+I2782*Overview!$F$39/Overview!$F$40</f>
        <v>6.8498565611648701</v>
      </c>
    </row>
    <row r="2783" spans="1:25">
      <c r="A2783" s="34">
        <v>2780</v>
      </c>
      <c r="B2783">
        <v>1</v>
      </c>
      <c r="C2783">
        <v>24</v>
      </c>
      <c r="D2783" s="149">
        <f t="shared" si="260"/>
        <v>178.09744310451387</v>
      </c>
      <c r="E2783" s="125">
        <f>B2783/(B2783+Overview!$F$22)</f>
        <v>0.58823529411764708</v>
      </c>
      <c r="F2783" s="118">
        <f>EXP(Overview!$F$21/Overview!$F$5-Overview!$F$21/('='!C2783+273.15))</f>
        <v>1.2060497570954571</v>
      </c>
      <c r="G2783" s="77">
        <f t="shared" si="261"/>
        <v>3.7597611174403913</v>
      </c>
      <c r="H2783" s="115">
        <f t="shared" si="262"/>
        <v>0.58823529411764708</v>
      </c>
      <c r="I2783" s="80">
        <f>IF((A2783-Overview!$F$43)/365=ROUND((A2783-Overview!$F$43)/365,0),I2782*0.05,I2782+U2782)</f>
        <v>19339.301227811724</v>
      </c>
      <c r="J2783" s="70">
        <f>IF(D2783&lt;Overview!$F$16,1,'='!G2783/Overview!$F$26)</f>
        <v>162.76022153421607</v>
      </c>
      <c r="K2783" s="71">
        <f>IF(D2783&lt;Overview!$F$17,'='!G2783/Overview!$F$26,Overview!$F$33)</f>
        <v>9.1428571428571423</v>
      </c>
      <c r="L2783" s="72">
        <f t="shared" si="263"/>
        <v>9.1428571428571423</v>
      </c>
      <c r="M2783" s="81">
        <f>MIN(1,Overview!$F$44*F2783*(G2783-Overview!$F$25)^2+0.2)</f>
        <v>1</v>
      </c>
      <c r="N2783" s="48">
        <f>L2783*F2783*Overview!$F$8</f>
        <v>0.12482270400293095</v>
      </c>
      <c r="O2783" s="48">
        <f>F2783*Overview!$F$6</f>
        <v>2.3686817229354781E-3</v>
      </c>
      <c r="P2783" s="122">
        <f>N2783*(H2783/G2783-(1+Overview!$F$35/'='!G2783)/(Overview!$F$37*Overview!$F$33))/('='!H2783+Overview!$F$36)</f>
        <v>3.4213272813402016E-5</v>
      </c>
      <c r="Q2783" s="128">
        <f>(N2783/G2783-P2783)*H2783*Overview!$F$29*'='!G2783^3</f>
        <v>938.67568549085024</v>
      </c>
      <c r="R2783" s="57">
        <f t="shared" si="258"/>
        <v>0</v>
      </c>
      <c r="S2783" s="58">
        <f t="shared" si="259"/>
        <v>4.2877910941403103E-5</v>
      </c>
      <c r="T2783" s="58">
        <f>IF(D2783&lt;Overview!$F$18,(1-Overview!$F$9)*'='!Q2783-'='!D2783*'='!O2783,0)</f>
        <v>0</v>
      </c>
      <c r="U2783" s="54">
        <f>IF(D2783&gt;=Overview!$F$18,(1-Overview!$F$9)*'='!Q2783-Overview!$F$18*'='!O2783,0)</f>
        <v>79.55567487068862</v>
      </c>
      <c r="V2783" s="2"/>
      <c r="W2783" s="112">
        <f>G2783/Overview!$F$19</f>
        <v>5.5511016055520317</v>
      </c>
      <c r="X2783" s="60">
        <f>G2783^3*(1+H2783*Overview!$F$38)</f>
        <v>66.812656696264511</v>
      </c>
      <c r="Y2783" s="61">
        <f>G2783^3*Overview!$F$42*(1+Overview!$F$38*H2783)+I2783*Overview!$F$39/Overview!$F$40</f>
        <v>6.8535196469268973</v>
      </c>
    </row>
    <row r="2784" spans="1:25">
      <c r="A2784" s="34">
        <v>2781</v>
      </c>
      <c r="B2784">
        <v>1</v>
      </c>
      <c r="C2784">
        <v>24</v>
      </c>
      <c r="D2784" s="149">
        <f t="shared" si="260"/>
        <v>178.09744310451387</v>
      </c>
      <c r="E2784" s="125">
        <f>B2784/(B2784+Overview!$F$22)</f>
        <v>0.58823529411764708</v>
      </c>
      <c r="F2784" s="118">
        <f>EXP(Overview!$F$21/Overview!$F$5-Overview!$F$21/('='!C2784+273.15))</f>
        <v>1.2060497570954571</v>
      </c>
      <c r="G2784" s="77">
        <f t="shared" si="261"/>
        <v>3.7598039953513327</v>
      </c>
      <c r="H2784" s="115">
        <f t="shared" si="262"/>
        <v>0.58823529411764708</v>
      </c>
      <c r="I2784" s="80">
        <f>IF((A2784-Overview!$F$43)/365=ROUND((A2784-Overview!$F$43)/365,0),I2783*0.05,I2783+U2783)</f>
        <v>19418.856902682412</v>
      </c>
      <c r="J2784" s="70">
        <f>IF(D2784&lt;Overview!$F$16,1,'='!G2784/Overview!$F$26)</f>
        <v>162.76207772083691</v>
      </c>
      <c r="K2784" s="71">
        <f>IF(D2784&lt;Overview!$F$17,'='!G2784/Overview!$F$26,Overview!$F$33)</f>
        <v>9.1428571428571423</v>
      </c>
      <c r="L2784" s="72">
        <f t="shared" si="263"/>
        <v>9.1428571428571423</v>
      </c>
      <c r="M2784" s="81">
        <f>MIN(1,Overview!$F$44*F2784*(G2784-Overview!$F$25)^2+0.2)</f>
        <v>1</v>
      </c>
      <c r="N2784" s="48">
        <f>L2784*F2784*Overview!$F$8</f>
        <v>0.12482270400293095</v>
      </c>
      <c r="O2784" s="48">
        <f>F2784*Overview!$F$6</f>
        <v>2.3686817229354781E-3</v>
      </c>
      <c r="P2784" s="122">
        <f>N2784*(H2784/G2784-(1+Overview!$F$35/'='!G2784)/(Overview!$F$37*Overview!$F$33))/('='!H2784+Overview!$F$36)</f>
        <v>3.4148237209231836E-5</v>
      </c>
      <c r="Q2784" s="128">
        <f>(N2784/G2784-P2784)*H2784*Overview!$F$29*'='!G2784^3</f>
        <v>938.69892543623462</v>
      </c>
      <c r="R2784" s="57">
        <f t="shared" si="258"/>
        <v>0</v>
      </c>
      <c r="S2784" s="58">
        <f t="shared" si="259"/>
        <v>4.2796892897824968E-5</v>
      </c>
      <c r="T2784" s="58">
        <f>IF(D2784&lt;Overview!$F$18,(1-Overview!$F$9)*'='!Q2784-'='!D2784*'='!O2784,0)</f>
        <v>0</v>
      </c>
      <c r="U2784" s="54">
        <f>IF(D2784&gt;=Overview!$F$18,(1-Overview!$F$9)*'='!Q2784-Overview!$F$18*'='!O2784,0)</f>
        <v>79.557654914035368</v>
      </c>
      <c r="V2784" s="2"/>
      <c r="W2784" s="112">
        <f>G2784/Overview!$F$19</f>
        <v>5.5511649126699139</v>
      </c>
      <c r="X2784" s="60">
        <f>G2784^3*(1+H2784*Overview!$F$38)</f>
        <v>66.814942601984683</v>
      </c>
      <c r="Y2784" s="61">
        <f>G2784^3*Overview!$F$42*(1+Overview!$F$38*H2784)+I2784*Overview!$F$39/Overview!$F$40</f>
        <v>6.8571824341315484</v>
      </c>
    </row>
    <row r="2785" spans="1:25">
      <c r="A2785" s="34">
        <v>2782</v>
      </c>
      <c r="B2785">
        <v>1</v>
      </c>
      <c r="C2785">
        <v>24</v>
      </c>
      <c r="D2785" s="149">
        <f t="shared" si="260"/>
        <v>178.09744310451387</v>
      </c>
      <c r="E2785" s="125">
        <f>B2785/(B2785+Overview!$F$22)</f>
        <v>0.58823529411764708</v>
      </c>
      <c r="F2785" s="118">
        <f>EXP(Overview!$F$21/Overview!$F$5-Overview!$F$21/('='!C2785+273.15))</f>
        <v>1.2060497570954571</v>
      </c>
      <c r="G2785" s="77">
        <f t="shared" si="261"/>
        <v>3.7598467922442307</v>
      </c>
      <c r="H2785" s="115">
        <f t="shared" si="262"/>
        <v>0.58823529411764708</v>
      </c>
      <c r="I2785" s="80">
        <f>IF((A2785-Overview!$F$43)/365=ROUND((A2785-Overview!$F$43)/365,0),I2784*0.05,I2784+U2784)</f>
        <v>19498.414557596447</v>
      </c>
      <c r="J2785" s="70">
        <f>IF(D2785&lt;Overview!$F$16,1,'='!G2785/Overview!$F$26)</f>
        <v>162.76393040018314</v>
      </c>
      <c r="K2785" s="71">
        <f>IF(D2785&lt;Overview!$F$17,'='!G2785/Overview!$F$26,Overview!$F$33)</f>
        <v>9.1428571428571423</v>
      </c>
      <c r="L2785" s="72">
        <f t="shared" si="263"/>
        <v>9.1428571428571423</v>
      </c>
      <c r="M2785" s="81">
        <f>MIN(1,Overview!$F$44*F2785*(G2785-Overview!$F$25)^2+0.2)</f>
        <v>1</v>
      </c>
      <c r="N2785" s="48">
        <f>L2785*F2785*Overview!$F$8</f>
        <v>0.12482270400293095</v>
      </c>
      <c r="O2785" s="48">
        <f>F2785*Overview!$F$6</f>
        <v>2.3686817229354781E-3</v>
      </c>
      <c r="P2785" s="122">
        <f>N2785*(H2785/G2785-(1+Overview!$F$35/'='!G2785)/(Overview!$F$37*Overview!$F$33))/('='!H2785+Overview!$F$36)</f>
        <v>3.4083325969338075E-5</v>
      </c>
      <c r="Q2785" s="128">
        <f>(N2785/G2785-P2785)*H2785*Overview!$F$29*'='!G2785^3</f>
        <v>938.72212179632584</v>
      </c>
      <c r="R2785" s="57">
        <f t="shared" si="258"/>
        <v>0</v>
      </c>
      <c r="S2785" s="58">
        <f t="shared" si="259"/>
        <v>4.2716027938276755E-5</v>
      </c>
      <c r="T2785" s="58">
        <f>IF(D2785&lt;Overview!$F$18,(1-Overview!$F$9)*'='!Q2785-'='!D2785*'='!O2785,0)</f>
        <v>0</v>
      </c>
      <c r="U2785" s="54">
        <f>IF(D2785&gt;=Overview!$F$18,(1-Overview!$F$9)*'='!Q2785-Overview!$F$18*'='!O2785,0)</f>
        <v>79.559631243915135</v>
      </c>
      <c r="V2785" s="2"/>
      <c r="W2785" s="112">
        <f>G2785/Overview!$F$19</f>
        <v>5.5512281001686556</v>
      </c>
      <c r="X2785" s="60">
        <f>G2785^3*(1+H2785*Overview!$F$38)</f>
        <v>66.81722424046491</v>
      </c>
      <c r="Y2785" s="61">
        <f>G2785^3*Overview!$F$42*(1+Overview!$F$38*H2785)+I2785*Overview!$F$39/Overview!$F$40</f>
        <v>6.8608449233264874</v>
      </c>
    </row>
    <row r="2786" spans="1:25">
      <c r="A2786" s="34">
        <v>2783</v>
      </c>
      <c r="B2786">
        <v>1</v>
      </c>
      <c r="C2786">
        <v>24</v>
      </c>
      <c r="D2786" s="149">
        <f t="shared" si="260"/>
        <v>178.09744310451387</v>
      </c>
      <c r="E2786" s="125">
        <f>B2786/(B2786+Overview!$F$22)</f>
        <v>0.58823529411764708</v>
      </c>
      <c r="F2786" s="118">
        <f>EXP(Overview!$F$21/Overview!$F$5-Overview!$F$21/('='!C2786+273.15))</f>
        <v>1.2060497570954571</v>
      </c>
      <c r="G2786" s="77">
        <f t="shared" si="261"/>
        <v>3.7598895082721691</v>
      </c>
      <c r="H2786" s="115">
        <f t="shared" si="262"/>
        <v>0.58823529411764708</v>
      </c>
      <c r="I2786" s="80">
        <f>IF((A2786-Overview!$F$43)/365=ROUND((A2786-Overview!$F$43)/365,0),I2785*0.05,I2785+U2785)</f>
        <v>19577.974188840362</v>
      </c>
      <c r="J2786" s="70">
        <f>IF(D2786&lt;Overview!$F$16,1,'='!G2786/Overview!$F$26)</f>
        <v>162.76577957888179</v>
      </c>
      <c r="K2786" s="71">
        <f>IF(D2786&lt;Overview!$F$17,'='!G2786/Overview!$F$26,Overview!$F$33)</f>
        <v>9.1428571428571423</v>
      </c>
      <c r="L2786" s="72">
        <f t="shared" si="263"/>
        <v>9.1428571428571423</v>
      </c>
      <c r="M2786" s="81">
        <f>MIN(1,Overview!$F$44*F2786*(G2786-Overview!$F$25)^2+0.2)</f>
        <v>1</v>
      </c>
      <c r="N2786" s="48">
        <f>L2786*F2786*Overview!$F$8</f>
        <v>0.12482270400293095</v>
      </c>
      <c r="O2786" s="48">
        <f>F2786*Overview!$F$6</f>
        <v>2.3686817229354781E-3</v>
      </c>
      <c r="P2786" s="122">
        <f>N2786*(H2786/G2786-(1+Overview!$F$35/'='!G2786)/(Overview!$F$37*Overview!$F$33))/('='!H2786+Overview!$F$36)</f>
        <v>3.4018538853098256E-5</v>
      </c>
      <c r="Q2786" s="128">
        <f>(N2786/G2786-P2786)*H2786*Overview!$F$29*'='!G2786^3</f>
        <v>938.74527465224662</v>
      </c>
      <c r="R2786" s="57">
        <f t="shared" si="258"/>
        <v>0</v>
      </c>
      <c r="S2786" s="58">
        <f t="shared" si="259"/>
        <v>4.2635315773504425E-5</v>
      </c>
      <c r="T2786" s="58">
        <f>IF(D2786&lt;Overview!$F$18,(1-Overview!$F$9)*'='!Q2786-'='!D2786*'='!O2786,0)</f>
        <v>0</v>
      </c>
      <c r="U2786" s="54">
        <f>IF(D2786&gt;=Overview!$F$18,(1-Overview!$F$9)*'='!Q2786-Overview!$F$18*'='!O2786,0)</f>
        <v>79.561603867239597</v>
      </c>
      <c r="V2786" s="2"/>
      <c r="W2786" s="112">
        <f>G2786/Overview!$F$19</f>
        <v>5.5512911682742789</v>
      </c>
      <c r="X2786" s="60">
        <f>G2786^3*(1+H2786*Overview!$F$38)</f>
        <v>66.819501619572421</v>
      </c>
      <c r="Y2786" s="61">
        <f>G2786^3*Overview!$F$42*(1+Overview!$F$38*H2786)+I2786*Overview!$F$39/Overview!$F$40</f>
        <v>6.8645071150583981</v>
      </c>
    </row>
    <row r="2787" spans="1:25">
      <c r="A2787" s="34">
        <v>2784</v>
      </c>
      <c r="B2787">
        <v>1</v>
      </c>
      <c r="C2787">
        <v>24</v>
      </c>
      <c r="D2787" s="149">
        <f t="shared" si="260"/>
        <v>178.09744310451387</v>
      </c>
      <c r="E2787" s="125">
        <f>B2787/(B2787+Overview!$F$22)</f>
        <v>0.58823529411764708</v>
      </c>
      <c r="F2787" s="118">
        <f>EXP(Overview!$F$21/Overview!$F$5-Overview!$F$21/('='!C2787+273.15))</f>
        <v>1.2060497570954571</v>
      </c>
      <c r="G2787" s="77">
        <f t="shared" si="261"/>
        <v>3.7599321435879425</v>
      </c>
      <c r="H2787" s="115">
        <f t="shared" si="262"/>
        <v>0.58823529411764708</v>
      </c>
      <c r="I2787" s="80">
        <f>IF((A2787-Overview!$F$43)/365=ROUND((A2787-Overview!$F$43)/365,0),I2786*0.05,I2786+U2786)</f>
        <v>19657.5357927076</v>
      </c>
      <c r="J2787" s="70">
        <f>IF(D2787&lt;Overview!$F$16,1,'='!G2787/Overview!$F$26)</f>
        <v>162.7676252635473</v>
      </c>
      <c r="K2787" s="71">
        <f>IF(D2787&lt;Overview!$F$17,'='!G2787/Overview!$F$26,Overview!$F$33)</f>
        <v>9.1428571428571423</v>
      </c>
      <c r="L2787" s="72">
        <f t="shared" si="263"/>
        <v>9.1428571428571423</v>
      </c>
      <c r="M2787" s="81">
        <f>MIN(1,Overview!$F$44*F2787*(G2787-Overview!$F$25)^2+0.2)</f>
        <v>1</v>
      </c>
      <c r="N2787" s="48">
        <f>L2787*F2787*Overview!$F$8</f>
        <v>0.12482270400293095</v>
      </c>
      <c r="O2787" s="48">
        <f>F2787*Overview!$F$6</f>
        <v>2.3686817229354781E-3</v>
      </c>
      <c r="P2787" s="122">
        <f>N2787*(H2787/G2787-(1+Overview!$F$35/'='!G2787)/(Overview!$F$37*Overview!$F$33))/('='!H2787+Overview!$F$36)</f>
        <v>3.3953875620367397E-5</v>
      </c>
      <c r="Q2787" s="128">
        <f>(N2787/G2787-P2787)*H2787*Overview!$F$29*'='!G2787^3</f>
        <v>938.76838408497099</v>
      </c>
      <c r="R2787" s="57">
        <f t="shared" si="258"/>
        <v>0</v>
      </c>
      <c r="S2787" s="58">
        <f t="shared" si="259"/>
        <v>4.2554756114802123E-5</v>
      </c>
      <c r="T2787" s="58">
        <f>IF(D2787&lt;Overview!$F$18,(1-Overview!$F$9)*'='!Q2787-'='!D2787*'='!O2787,0)</f>
        <v>0</v>
      </c>
      <c r="U2787" s="54">
        <f>IF(D2787&gt;=Overview!$F$18,(1-Overview!$F$9)*'='!Q2787-Overview!$F$18*'='!O2787,0)</f>
        <v>79.563572790907713</v>
      </c>
      <c r="V2787" s="2"/>
      <c r="W2787" s="112">
        <f>G2787/Overview!$F$19</f>
        <v>5.5513541172123766</v>
      </c>
      <c r="X2787" s="60">
        <f>G2787^3*(1+H2787*Overview!$F$38)</f>
        <v>66.821774747160376</v>
      </c>
      <c r="Y2787" s="61">
        <f>G2787^3*Overview!$F$42*(1+Overview!$F$38*H2787)+I2787*Overview!$F$39/Overview!$F$40</f>
        <v>6.8681690098730002</v>
      </c>
    </row>
    <row r="2788" spans="1:25">
      <c r="A2788" s="34">
        <v>2785</v>
      </c>
      <c r="B2788">
        <v>1</v>
      </c>
      <c r="C2788">
        <v>24</v>
      </c>
      <c r="D2788" s="149">
        <f t="shared" si="260"/>
        <v>178.09744310451387</v>
      </c>
      <c r="E2788" s="125">
        <f>B2788/(B2788+Overview!$F$22)</f>
        <v>0.58823529411764708</v>
      </c>
      <c r="F2788" s="118">
        <f>EXP(Overview!$F$21/Overview!$F$5-Overview!$F$21/('='!C2788+273.15))</f>
        <v>1.2060497570954571</v>
      </c>
      <c r="G2788" s="77">
        <f t="shared" si="261"/>
        <v>3.7599746983440574</v>
      </c>
      <c r="H2788" s="115">
        <f t="shared" si="262"/>
        <v>0.58823529411764708</v>
      </c>
      <c r="I2788" s="80">
        <f>IF((A2788-Overview!$F$43)/365=ROUND((A2788-Overview!$F$43)/365,0),I2787*0.05,I2787+U2787)</f>
        <v>19737.099365498507</v>
      </c>
      <c r="J2788" s="70">
        <f>IF(D2788&lt;Overview!$F$16,1,'='!G2788/Overview!$F$26)</f>
        <v>162.76946746078173</v>
      </c>
      <c r="K2788" s="71">
        <f>IF(D2788&lt;Overview!$F$17,'='!G2788/Overview!$F$26,Overview!$F$33)</f>
        <v>9.1428571428571423</v>
      </c>
      <c r="L2788" s="72">
        <f t="shared" si="263"/>
        <v>9.1428571428571423</v>
      </c>
      <c r="M2788" s="81">
        <f>MIN(1,Overview!$F$44*F2788*(G2788-Overview!$F$25)^2+0.2)</f>
        <v>1</v>
      </c>
      <c r="N2788" s="48">
        <f>L2788*F2788*Overview!$F$8</f>
        <v>0.12482270400293095</v>
      </c>
      <c r="O2788" s="48">
        <f>F2788*Overview!$F$6</f>
        <v>2.3686817229354781E-3</v>
      </c>
      <c r="P2788" s="122">
        <f>N2788*(H2788/G2788-(1+Overview!$F$35/'='!G2788)/(Overview!$F$37*Overview!$F$33))/('='!H2788+Overview!$F$36)</f>
        <v>3.3889336031476015E-5</v>
      </c>
      <c r="Q2788" s="128">
        <f>(N2788/G2788-P2788)*H2788*Overview!$F$29*'='!G2788^3</f>
        <v>938.79145017532358</v>
      </c>
      <c r="R2788" s="57">
        <f t="shared" si="258"/>
        <v>0</v>
      </c>
      <c r="S2788" s="58">
        <f t="shared" si="259"/>
        <v>4.2474348674009804E-5</v>
      </c>
      <c r="T2788" s="58">
        <f>IF(D2788&lt;Overview!$F$18,(1-Overview!$F$9)*'='!Q2788-'='!D2788*'='!O2788,0)</f>
        <v>0</v>
      </c>
      <c r="U2788" s="54">
        <f>IF(D2788&gt;=Overview!$F$18,(1-Overview!$F$9)*'='!Q2788-Overview!$F$18*'='!O2788,0)</f>
        <v>79.56553802180575</v>
      </c>
      <c r="V2788" s="2"/>
      <c r="W2788" s="112">
        <f>G2788/Overview!$F$19</f>
        <v>5.551416947208117</v>
      </c>
      <c r="X2788" s="60">
        <f>G2788^3*(1+H2788*Overview!$F$38)</f>
        <v>66.824043631067809</v>
      </c>
      <c r="Y2788" s="61">
        <f>G2788^3*Overview!$F$42*(1+Overview!$F$38*H2788)+I2788*Overview!$F$39/Overview!$F$40</f>
        <v>6.8718306083150384</v>
      </c>
    </row>
    <row r="2789" spans="1:25">
      <c r="A2789" s="34">
        <v>2786</v>
      </c>
      <c r="B2789">
        <v>1</v>
      </c>
      <c r="C2789">
        <v>24</v>
      </c>
      <c r="D2789" s="149">
        <f t="shared" si="260"/>
        <v>178.09744310451387</v>
      </c>
      <c r="E2789" s="125">
        <f>B2789/(B2789+Overview!$F$22)</f>
        <v>0.58823529411764708</v>
      </c>
      <c r="F2789" s="118">
        <f>EXP(Overview!$F$21/Overview!$F$5-Overview!$F$21/('='!C2789+273.15))</f>
        <v>1.2060497570954571</v>
      </c>
      <c r="G2789" s="77">
        <f t="shared" si="261"/>
        <v>3.7600171726927316</v>
      </c>
      <c r="H2789" s="115">
        <f t="shared" si="262"/>
        <v>0.58823529411764708</v>
      </c>
      <c r="I2789" s="80">
        <f>IF((A2789-Overview!$F$43)/365=ROUND((A2789-Overview!$F$43)/365,0),I2788*0.05,I2788+U2788)</f>
        <v>19816.664903520312</v>
      </c>
      <c r="J2789" s="70">
        <f>IF(D2789&lt;Overview!$F$16,1,'='!G2789/Overview!$F$26)</f>
        <v>162.77130617717452</v>
      </c>
      <c r="K2789" s="71">
        <f>IF(D2789&lt;Overview!$F$17,'='!G2789/Overview!$F$26,Overview!$F$33)</f>
        <v>9.1428571428571423</v>
      </c>
      <c r="L2789" s="72">
        <f t="shared" si="263"/>
        <v>9.1428571428571423</v>
      </c>
      <c r="M2789" s="81">
        <f>MIN(1,Overview!$F$44*F2789*(G2789-Overview!$F$25)^2+0.2)</f>
        <v>1</v>
      </c>
      <c r="N2789" s="48">
        <f>L2789*F2789*Overview!$F$8</f>
        <v>0.12482270400293095</v>
      </c>
      <c r="O2789" s="48">
        <f>F2789*Overview!$F$6</f>
        <v>2.3686817229354781E-3</v>
      </c>
      <c r="P2789" s="122">
        <f>N2789*(H2789/G2789-(1+Overview!$F$35/'='!G2789)/(Overview!$F$37*Overview!$F$33))/('='!H2789+Overview!$F$36)</f>
        <v>3.3824919847226078E-5</v>
      </c>
      <c r="Q2789" s="128">
        <f>(N2789/G2789-P2789)*H2789*Overview!$F$29*'='!G2789^3</f>
        <v>938.81447300398315</v>
      </c>
      <c r="R2789" s="57">
        <f t="shared" si="258"/>
        <v>0</v>
      </c>
      <c r="S2789" s="58">
        <f t="shared" si="259"/>
        <v>4.2394093163508417E-5</v>
      </c>
      <c r="T2789" s="58">
        <f>IF(D2789&lt;Overview!$F$18,(1-Overview!$F$9)*'='!Q2789-'='!D2789*'='!O2789,0)</f>
        <v>0</v>
      </c>
      <c r="U2789" s="54">
        <f>IF(D2789&gt;=Overview!$F$18,(1-Overview!$F$9)*'='!Q2789-Overview!$F$18*'='!O2789,0)</f>
        <v>79.567499566807541</v>
      </c>
      <c r="V2789" s="2"/>
      <c r="W2789" s="112">
        <f>G2789/Overview!$F$19</f>
        <v>5.551479658486242</v>
      </c>
      <c r="X2789" s="60">
        <f>G2789^3*(1+H2789*Overview!$F$38)</f>
        <v>66.826308279119701</v>
      </c>
      <c r="Y2789" s="61">
        <f>G2789^3*Overview!$F$42*(1+Overview!$F$38*H2789)+I2789*Overview!$F$39/Overview!$F$40</f>
        <v>6.8754919109282913</v>
      </c>
    </row>
    <row r="2790" spans="1:25">
      <c r="A2790" s="34">
        <v>2787</v>
      </c>
      <c r="B2790">
        <v>1</v>
      </c>
      <c r="C2790">
        <v>24</v>
      </c>
      <c r="D2790" s="149">
        <f t="shared" si="260"/>
        <v>178.09744310451387</v>
      </c>
      <c r="E2790" s="125">
        <f>B2790/(B2790+Overview!$F$22)</f>
        <v>0.58823529411764708</v>
      </c>
      <c r="F2790" s="118">
        <f>EXP(Overview!$F$21/Overview!$F$5-Overview!$F$21/('='!C2790+273.15))</f>
        <v>1.2060497570954571</v>
      </c>
      <c r="G2790" s="77">
        <f t="shared" si="261"/>
        <v>3.7600595667858951</v>
      </c>
      <c r="H2790" s="115">
        <f t="shared" si="262"/>
        <v>0.58823529411764708</v>
      </c>
      <c r="I2790" s="80">
        <f>IF((A2790-Overview!$F$43)/365=ROUND((A2790-Overview!$F$43)/365,0),I2789*0.05,I2789+U2789)</f>
        <v>19896.23240308712</v>
      </c>
      <c r="J2790" s="70">
        <f>IF(D2790&lt;Overview!$F$16,1,'='!G2790/Overview!$F$26)</f>
        <v>162.77314141930282</v>
      </c>
      <c r="K2790" s="71">
        <f>IF(D2790&lt;Overview!$F$17,'='!G2790/Overview!$F$26,Overview!$F$33)</f>
        <v>9.1428571428571423</v>
      </c>
      <c r="L2790" s="72">
        <f t="shared" si="263"/>
        <v>9.1428571428571423</v>
      </c>
      <c r="M2790" s="81">
        <f>MIN(1,Overview!$F$44*F2790*(G2790-Overview!$F$25)^2+0.2)</f>
        <v>1</v>
      </c>
      <c r="N2790" s="48">
        <f>L2790*F2790*Overview!$F$8</f>
        <v>0.12482270400293095</v>
      </c>
      <c r="O2790" s="48">
        <f>F2790*Overview!$F$6</f>
        <v>2.3686817229354781E-3</v>
      </c>
      <c r="P2790" s="122">
        <f>N2790*(H2790/G2790-(1+Overview!$F$35/'='!G2790)/(Overview!$F$37*Overview!$F$33))/('='!H2790+Overview!$F$36)</f>
        <v>3.3760626828896042E-5</v>
      </c>
      <c r="Q2790" s="128">
        <f>(N2790/G2790-P2790)*H2790*Overview!$F$29*'='!G2790^3</f>
        <v>938.83745265147854</v>
      </c>
      <c r="R2790" s="57">
        <f t="shared" si="258"/>
        <v>0</v>
      </c>
      <c r="S2790" s="58">
        <f t="shared" si="259"/>
        <v>4.231398929622638E-5</v>
      </c>
      <c r="T2790" s="58">
        <f>IF(D2790&lt;Overview!$F$18,(1-Overview!$F$9)*'='!Q2790-'='!D2790*'='!O2790,0)</f>
        <v>0</v>
      </c>
      <c r="U2790" s="54">
        <f>IF(D2790&gt;=Overview!$F$18,(1-Overview!$F$9)*'='!Q2790-Overview!$F$18*'='!O2790,0)</f>
        <v>79.569457432774158</v>
      </c>
      <c r="V2790" s="2"/>
      <c r="W2790" s="112">
        <f>G2790/Overview!$F$19</f>
        <v>5.5515422512710693</v>
      </c>
      <c r="X2790" s="60">
        <f>G2790^3*(1+H2790*Overview!$F$38)</f>
        <v>66.828568699126919</v>
      </c>
      <c r="Y2790" s="61">
        <f>G2790^3*Overview!$F$42*(1+Overview!$F$38*H2790)+I2790*Overview!$F$39/Overview!$F$40</f>
        <v>6.8791529182555715</v>
      </c>
    </row>
    <row r="2791" spans="1:25">
      <c r="A2791" s="34">
        <v>2788</v>
      </c>
      <c r="B2791">
        <v>1</v>
      </c>
      <c r="C2791">
        <v>24</v>
      </c>
      <c r="D2791" s="149">
        <f t="shared" si="260"/>
        <v>178.09744310451387</v>
      </c>
      <c r="E2791" s="125">
        <f>B2791/(B2791+Overview!$F$22)</f>
        <v>0.58823529411764708</v>
      </c>
      <c r="F2791" s="118">
        <f>EXP(Overview!$F$21/Overview!$F$5-Overview!$F$21/('='!C2791+273.15))</f>
        <v>1.2060497570954571</v>
      </c>
      <c r="G2791" s="77">
        <f t="shared" si="261"/>
        <v>3.7601018807751916</v>
      </c>
      <c r="H2791" s="115">
        <f t="shared" si="262"/>
        <v>0.58823529411764708</v>
      </c>
      <c r="I2791" s="80">
        <f>IF((A2791-Overview!$F$43)/365=ROUND((A2791-Overview!$F$43)/365,0),I2790*0.05,I2790+U2790)</f>
        <v>19975.801860519896</v>
      </c>
      <c r="J2791" s="70">
        <f>IF(D2791&lt;Overview!$F$16,1,'='!G2791/Overview!$F$26)</f>
        <v>162.77497319373126</v>
      </c>
      <c r="K2791" s="71">
        <f>IF(D2791&lt;Overview!$F$17,'='!G2791/Overview!$F$26,Overview!$F$33)</f>
        <v>9.1428571428571423</v>
      </c>
      <c r="L2791" s="72">
        <f t="shared" si="263"/>
        <v>9.1428571428571423</v>
      </c>
      <c r="M2791" s="81">
        <f>MIN(1,Overview!$F$44*F2791*(G2791-Overview!$F$25)^2+0.2)</f>
        <v>1</v>
      </c>
      <c r="N2791" s="48">
        <f>L2791*F2791*Overview!$F$8</f>
        <v>0.12482270400293095</v>
      </c>
      <c r="O2791" s="48">
        <f>F2791*Overview!$F$6</f>
        <v>2.3686817229354781E-3</v>
      </c>
      <c r="P2791" s="122">
        <f>N2791*(H2791/G2791-(1+Overview!$F$35/'='!G2791)/(Overview!$F$37*Overview!$F$33))/('='!H2791+Overview!$F$36)</f>
        <v>3.3696456738235805E-5</v>
      </c>
      <c r="Q2791" s="128">
        <f>(N2791/G2791-P2791)*H2791*Overview!$F$29*'='!G2791^3</f>
        <v>938.86038919819214</v>
      </c>
      <c r="R2791" s="57">
        <f t="shared" si="258"/>
        <v>0</v>
      </c>
      <c r="S2791" s="58">
        <f t="shared" si="259"/>
        <v>4.2234036785633441E-5</v>
      </c>
      <c r="T2791" s="58">
        <f>IF(D2791&lt;Overview!$F$18,(1-Overview!$F$9)*'='!Q2791-'='!D2791*'='!O2791,0)</f>
        <v>0</v>
      </c>
      <c r="U2791" s="54">
        <f>IF(D2791&gt;=Overview!$F$18,(1-Overview!$F$9)*'='!Q2791-Overview!$F$18*'='!O2791,0)</f>
        <v>79.571411626554152</v>
      </c>
      <c r="V2791" s="2"/>
      <c r="W2791" s="112">
        <f>G2791/Overview!$F$19</f>
        <v>5.5516047257864924</v>
      </c>
      <c r="X2791" s="60">
        <f>G2791^3*(1+H2791*Overview!$F$38)</f>
        <v>66.830824898886334</v>
      </c>
      <c r="Y2791" s="61">
        <f>G2791^3*Overview!$F$42*(1+Overview!$F$38*H2791)+I2791*Overview!$F$39/Overview!$F$40</f>
        <v>6.8828136308387258</v>
      </c>
    </row>
    <row r="2792" spans="1:25">
      <c r="A2792" s="34">
        <v>2789</v>
      </c>
      <c r="B2792">
        <v>1</v>
      </c>
      <c r="C2792">
        <v>24</v>
      </c>
      <c r="D2792" s="149">
        <f t="shared" si="260"/>
        <v>178.09744310451387</v>
      </c>
      <c r="E2792" s="125">
        <f>B2792/(B2792+Overview!$F$22)</f>
        <v>0.58823529411764708</v>
      </c>
      <c r="F2792" s="118">
        <f>EXP(Overview!$F$21/Overview!$F$5-Overview!$F$21/('='!C2792+273.15))</f>
        <v>1.2060497570954571</v>
      </c>
      <c r="G2792" s="77">
        <f t="shared" si="261"/>
        <v>3.7601441148119772</v>
      </c>
      <c r="H2792" s="115">
        <f t="shared" si="262"/>
        <v>0.58823529411764708</v>
      </c>
      <c r="I2792" s="80">
        <f>IF((A2792-Overview!$F$43)/365=ROUND((A2792-Overview!$F$43)/365,0),I2791*0.05,I2791+U2791)</f>
        <v>20055.373272146451</v>
      </c>
      <c r="J2792" s="70">
        <f>IF(D2792&lt;Overview!$F$16,1,'='!G2792/Overview!$F$26)</f>
        <v>162.77680150701201</v>
      </c>
      <c r="K2792" s="71">
        <f>IF(D2792&lt;Overview!$F$17,'='!G2792/Overview!$F$26,Overview!$F$33)</f>
        <v>9.1428571428571423</v>
      </c>
      <c r="L2792" s="72">
        <f t="shared" si="263"/>
        <v>9.1428571428571423</v>
      </c>
      <c r="M2792" s="81">
        <f>MIN(1,Overview!$F$44*F2792*(G2792-Overview!$F$25)^2+0.2)</f>
        <v>1</v>
      </c>
      <c r="N2792" s="48">
        <f>L2792*F2792*Overview!$F$8</f>
        <v>0.12482270400293095</v>
      </c>
      <c r="O2792" s="48">
        <f>F2792*Overview!$F$6</f>
        <v>2.3686817229354781E-3</v>
      </c>
      <c r="P2792" s="122">
        <f>N2792*(H2792/G2792-(1+Overview!$F$35/'='!G2792)/(Overview!$F$37*Overview!$F$33))/('='!H2792+Overview!$F$36)</f>
        <v>3.3632409337465703E-5</v>
      </c>
      <c r="Q2792" s="128">
        <f>(N2792/G2792-P2792)*H2792*Overview!$F$29*'='!G2792^3</f>
        <v>938.88328272435808</v>
      </c>
      <c r="R2792" s="57">
        <f t="shared" si="258"/>
        <v>0</v>
      </c>
      <c r="S2792" s="58">
        <f t="shared" si="259"/>
        <v>4.2154235345739678E-5</v>
      </c>
      <c r="T2792" s="58">
        <f>IF(D2792&lt;Overview!$F$18,(1-Overview!$F$9)*'='!Q2792-'='!D2792*'='!O2792,0)</f>
        <v>0</v>
      </c>
      <c r="U2792" s="54">
        <f>IF(D2792&gt;=Overview!$F$18,(1-Overview!$F$9)*'='!Q2792-Overview!$F$18*'='!O2792,0)</f>
        <v>79.573362154983485</v>
      </c>
      <c r="V2792" s="2"/>
      <c r="W2792" s="112">
        <f>G2792/Overview!$F$19</f>
        <v>5.5516670822559826</v>
      </c>
      <c r="X2792" s="60">
        <f>G2792^3*(1+H2792*Overview!$F$38)</f>
        <v>66.833076886180805</v>
      </c>
      <c r="Y2792" s="61">
        <f>G2792^3*Overview!$F$42*(1+Overview!$F$38*H2792)+I2792*Overview!$F$39/Overview!$F$40</f>
        <v>6.886474049218636</v>
      </c>
    </row>
    <row r="2793" spans="1:25">
      <c r="A2793" s="34">
        <v>2790</v>
      </c>
      <c r="B2793">
        <v>1</v>
      </c>
      <c r="C2793">
        <v>24</v>
      </c>
      <c r="D2793" s="149">
        <f t="shared" si="260"/>
        <v>178.09744310451387</v>
      </c>
      <c r="E2793" s="125">
        <f>B2793/(B2793+Overview!$F$22)</f>
        <v>0.58823529411764708</v>
      </c>
      <c r="F2793" s="118">
        <f>EXP(Overview!$F$21/Overview!$F$5-Overview!$F$21/('='!C2793+273.15))</f>
        <v>1.2060497570954571</v>
      </c>
      <c r="G2793" s="77">
        <f t="shared" si="261"/>
        <v>3.7601862690473231</v>
      </c>
      <c r="H2793" s="115">
        <f t="shared" si="262"/>
        <v>0.58823529411764708</v>
      </c>
      <c r="I2793" s="80">
        <f>IF((A2793-Overview!$F$43)/365=ROUND((A2793-Overview!$F$43)/365,0),I2792*0.05,I2792+U2792)</f>
        <v>20134.946634301436</v>
      </c>
      <c r="J2793" s="70">
        <f>IF(D2793&lt;Overview!$F$16,1,'='!G2793/Overview!$F$26)</f>
        <v>162.778626365685</v>
      </c>
      <c r="K2793" s="71">
        <f>IF(D2793&lt;Overview!$F$17,'='!G2793/Overview!$F$26,Overview!$F$33)</f>
        <v>9.1428571428571423</v>
      </c>
      <c r="L2793" s="72">
        <f t="shared" si="263"/>
        <v>9.1428571428571423</v>
      </c>
      <c r="M2793" s="81">
        <f>MIN(1,Overview!$F$44*F2793*(G2793-Overview!$F$25)^2+0.2)</f>
        <v>1</v>
      </c>
      <c r="N2793" s="48">
        <f>L2793*F2793*Overview!$F$8</f>
        <v>0.12482270400293095</v>
      </c>
      <c r="O2793" s="48">
        <f>F2793*Overview!$F$6</f>
        <v>2.3686817229354781E-3</v>
      </c>
      <c r="P2793" s="122">
        <f>N2793*(H2793/G2793-(1+Overview!$F$35/'='!G2793)/(Overview!$F$37*Overview!$F$33))/('='!H2793+Overview!$F$36)</f>
        <v>3.3568484389276493E-5</v>
      </c>
      <c r="Q2793" s="128">
        <f>(N2793/G2793-P2793)*H2793*Overview!$F$29*'='!G2793^3</f>
        <v>938.90613331006466</v>
      </c>
      <c r="R2793" s="57">
        <f t="shared" si="258"/>
        <v>0</v>
      </c>
      <c r="S2793" s="58">
        <f t="shared" si="259"/>
        <v>4.2074584691095627E-5</v>
      </c>
      <c r="T2793" s="58">
        <f>IF(D2793&lt;Overview!$F$18,(1-Overview!$F$9)*'='!Q2793-'='!D2793*'='!O2793,0)</f>
        <v>0</v>
      </c>
      <c r="U2793" s="54">
        <f>IF(D2793&gt;=Overview!$F$18,(1-Overview!$F$9)*'='!Q2793-Overview!$F$18*'='!O2793,0)</f>
        <v>79.575309024885684</v>
      </c>
      <c r="V2793" s="2"/>
      <c r="W2793" s="112">
        <f>G2793/Overview!$F$19</f>
        <v>5.551729320902588</v>
      </c>
      <c r="X2793" s="60">
        <f>G2793^3*(1+H2793*Overview!$F$38)</f>
        <v>66.83532466877918</v>
      </c>
      <c r="Y2793" s="61">
        <f>G2793^3*Overview!$F$42*(1+Overview!$F$38*H2793)+I2793*Overview!$F$39/Overview!$F$40</f>
        <v>6.8901341739352242</v>
      </c>
    </row>
    <row r="2794" spans="1:25">
      <c r="A2794" s="34">
        <v>2791</v>
      </c>
      <c r="B2794">
        <v>1</v>
      </c>
      <c r="C2794">
        <v>24</v>
      </c>
      <c r="D2794" s="149">
        <f t="shared" si="260"/>
        <v>178.09744310451387</v>
      </c>
      <c r="E2794" s="125">
        <f>B2794/(B2794+Overview!$F$22)</f>
        <v>0.58823529411764708</v>
      </c>
      <c r="F2794" s="118">
        <f>EXP(Overview!$F$21/Overview!$F$5-Overview!$F$21/('='!C2794+273.15))</f>
        <v>1.2060497570954571</v>
      </c>
      <c r="G2794" s="77">
        <f t="shared" si="261"/>
        <v>3.7602283436320141</v>
      </c>
      <c r="H2794" s="115">
        <f t="shared" si="262"/>
        <v>0.58823529411764708</v>
      </c>
      <c r="I2794" s="80">
        <f>IF((A2794-Overview!$F$43)/365=ROUND((A2794-Overview!$F$43)/365,0),I2793*0.05,I2793+U2793)</f>
        <v>20214.521943326323</v>
      </c>
      <c r="J2794" s="70">
        <f>IF(D2794&lt;Overview!$F$16,1,'='!G2794/Overview!$F$26)</f>
        <v>162.78044777627767</v>
      </c>
      <c r="K2794" s="71">
        <f>IF(D2794&lt;Overview!$F$17,'='!G2794/Overview!$F$26,Overview!$F$33)</f>
        <v>9.1428571428571423</v>
      </c>
      <c r="L2794" s="72">
        <f t="shared" si="263"/>
        <v>9.1428571428571423</v>
      </c>
      <c r="M2794" s="81">
        <f>MIN(1,Overview!$F$44*F2794*(G2794-Overview!$F$25)^2+0.2)</f>
        <v>1</v>
      </c>
      <c r="N2794" s="48">
        <f>L2794*F2794*Overview!$F$8</f>
        <v>0.12482270400293095</v>
      </c>
      <c r="O2794" s="48">
        <f>F2794*Overview!$F$6</f>
        <v>2.3686817229354781E-3</v>
      </c>
      <c r="P2794" s="122">
        <f>N2794*(H2794/G2794-(1+Overview!$F$35/'='!G2794)/(Overview!$F$37*Overview!$F$33))/('='!H2794+Overview!$F$36)</f>
        <v>3.3504681656829367E-5</v>
      </c>
      <c r="Q2794" s="128">
        <f>(N2794/G2794-P2794)*H2794*Overview!$F$29*'='!G2794^3</f>
        <v>938.92894103525248</v>
      </c>
      <c r="R2794" s="57">
        <f t="shared" si="258"/>
        <v>0</v>
      </c>
      <c r="S2794" s="58">
        <f t="shared" si="259"/>
        <v>4.199508453679247E-5</v>
      </c>
      <c r="T2794" s="58">
        <f>IF(D2794&lt;Overview!$F$18,(1-Overview!$F$9)*'='!Q2794-'='!D2794*'='!O2794,0)</f>
        <v>0</v>
      </c>
      <c r="U2794" s="54">
        <f>IF(D2794&gt;=Overview!$F$18,(1-Overview!$F$9)*'='!Q2794-Overview!$F$18*'='!O2794,0)</f>
        <v>79.577252243071698</v>
      </c>
      <c r="V2794" s="2"/>
      <c r="W2794" s="112">
        <f>G2794/Overview!$F$19</f>
        <v>5.5517914419489358</v>
      </c>
      <c r="X2794" s="60">
        <f>G2794^3*(1+H2794*Overview!$F$38)</f>
        <v>66.837568254436377</v>
      </c>
      <c r="Y2794" s="61">
        <f>G2794^3*Overview!$F$42*(1+Overview!$F$38*H2794)+I2794*Overview!$F$39/Overview!$F$40</f>
        <v>6.8937940055274529</v>
      </c>
    </row>
    <row r="2795" spans="1:25">
      <c r="A2795" s="34">
        <v>2792</v>
      </c>
      <c r="B2795">
        <v>1</v>
      </c>
      <c r="C2795">
        <v>24</v>
      </c>
      <c r="D2795" s="149">
        <f t="shared" si="260"/>
        <v>178.09744310451387</v>
      </c>
      <c r="E2795" s="125">
        <f>B2795/(B2795+Overview!$F$22)</f>
        <v>0.58823529411764708</v>
      </c>
      <c r="F2795" s="118">
        <f>EXP(Overview!$F$21/Overview!$F$5-Overview!$F$21/('='!C2795+273.15))</f>
        <v>1.2060497570954571</v>
      </c>
      <c r="G2795" s="77">
        <f t="shared" si="261"/>
        <v>3.760270338716551</v>
      </c>
      <c r="H2795" s="115">
        <f t="shared" si="262"/>
        <v>0.58823529411764708</v>
      </c>
      <c r="I2795" s="80">
        <f>IF((A2795-Overview!$F$43)/365=ROUND((A2795-Overview!$F$43)/365,0),I2794*0.05,I2794+U2794)</f>
        <v>20294.099195569393</v>
      </c>
      <c r="J2795" s="70">
        <f>IF(D2795&lt;Overview!$F$16,1,'='!G2795/Overview!$F$26)</f>
        <v>162.78226574530524</v>
      </c>
      <c r="K2795" s="71">
        <f>IF(D2795&lt;Overview!$F$17,'='!G2795/Overview!$F$26,Overview!$F$33)</f>
        <v>9.1428571428571423</v>
      </c>
      <c r="L2795" s="72">
        <f t="shared" si="263"/>
        <v>9.1428571428571423</v>
      </c>
      <c r="M2795" s="81">
        <f>MIN(1,Overview!$F$44*F2795*(G2795-Overview!$F$25)^2+0.2)</f>
        <v>1</v>
      </c>
      <c r="N2795" s="48">
        <f>L2795*F2795*Overview!$F$8</f>
        <v>0.12482270400293095</v>
      </c>
      <c r="O2795" s="48">
        <f>F2795*Overview!$F$6</f>
        <v>2.3686817229354781E-3</v>
      </c>
      <c r="P2795" s="122">
        <f>N2795*(H2795/G2795-(1+Overview!$F$35/'='!G2795)/(Overview!$F$37*Overview!$F$33))/('='!H2795+Overview!$F$36)</f>
        <v>3.3441000903753926E-5</v>
      </c>
      <c r="Q2795" s="128">
        <f>(N2795/G2795-P2795)*H2795*Overview!$F$29*'='!G2795^3</f>
        <v>938.95170597971594</v>
      </c>
      <c r="R2795" s="57">
        <f t="shared" si="258"/>
        <v>0</v>
      </c>
      <c r="S2795" s="58">
        <f t="shared" si="259"/>
        <v>4.1915734598459754E-5</v>
      </c>
      <c r="T2795" s="58">
        <f>IF(D2795&lt;Overview!$F$18,(1-Overview!$F$9)*'='!Q2795-'='!D2795*'='!O2795,0)</f>
        <v>0</v>
      </c>
      <c r="U2795" s="54">
        <f>IF(D2795&gt;=Overview!$F$18,(1-Overview!$F$9)*'='!Q2795-Overview!$F$18*'='!O2795,0)</f>
        <v>79.579191816339971</v>
      </c>
      <c r="V2795" s="2"/>
      <c r="W2795" s="112">
        <f>G2795/Overview!$F$19</f>
        <v>5.5518534456172315</v>
      </c>
      <c r="X2795" s="60">
        <f>G2795^3*(1+H2795*Overview!$F$38)</f>
        <v>66.839807650893363</v>
      </c>
      <c r="Y2795" s="61">
        <f>G2795^3*Overview!$F$42*(1+Overview!$F$38*H2795)+I2795*Overview!$F$39/Overview!$F$40</f>
        <v>6.8974535445333274</v>
      </c>
    </row>
    <row r="2796" spans="1:25">
      <c r="A2796" s="34">
        <v>2793</v>
      </c>
      <c r="B2796">
        <v>1</v>
      </c>
      <c r="C2796">
        <v>24</v>
      </c>
      <c r="D2796" s="149">
        <f t="shared" si="260"/>
        <v>178.09744310451387</v>
      </c>
      <c r="E2796" s="125">
        <f>B2796/(B2796+Overview!$F$22)</f>
        <v>0.58823529411764708</v>
      </c>
      <c r="F2796" s="118">
        <f>EXP(Overview!$F$21/Overview!$F$5-Overview!$F$21/('='!C2796+273.15))</f>
        <v>1.2060497570954571</v>
      </c>
      <c r="G2796" s="77">
        <f t="shared" si="261"/>
        <v>3.7603122544511494</v>
      </c>
      <c r="H2796" s="115">
        <f t="shared" si="262"/>
        <v>0.58823529411764708</v>
      </c>
      <c r="I2796" s="80">
        <f>IF((A2796-Overview!$F$43)/365=ROUND((A2796-Overview!$F$43)/365,0),I2795*0.05,I2795+U2795)</f>
        <v>20373.678387385735</v>
      </c>
      <c r="J2796" s="70">
        <f>IF(D2796&lt;Overview!$F$16,1,'='!G2796/Overview!$F$26)</f>
        <v>162.78408027927054</v>
      </c>
      <c r="K2796" s="71">
        <f>IF(D2796&lt;Overview!$F$17,'='!G2796/Overview!$F$26,Overview!$F$33)</f>
        <v>9.1428571428571423</v>
      </c>
      <c r="L2796" s="72">
        <f t="shared" si="263"/>
        <v>9.1428571428571423</v>
      </c>
      <c r="M2796" s="81">
        <f>MIN(1,Overview!$F$44*F2796*(G2796-Overview!$F$25)^2+0.2)</f>
        <v>1</v>
      </c>
      <c r="N2796" s="48">
        <f>L2796*F2796*Overview!$F$8</f>
        <v>0.12482270400293095</v>
      </c>
      <c r="O2796" s="48">
        <f>F2796*Overview!$F$6</f>
        <v>2.3686817229354781E-3</v>
      </c>
      <c r="P2796" s="122">
        <f>N2796*(H2796/G2796-(1+Overview!$F$35/'='!G2796)/(Overview!$F$37*Overview!$F$33))/('='!H2796+Overview!$F$36)</f>
        <v>3.3377441894145139E-5</v>
      </c>
      <c r="Q2796" s="128">
        <f>(N2796/G2796-P2796)*H2796*Overview!$F$29*'='!G2796^3</f>
        <v>938.97442822310256</v>
      </c>
      <c r="R2796" s="57">
        <f t="shared" si="258"/>
        <v>0</v>
      </c>
      <c r="S2796" s="58">
        <f t="shared" si="259"/>
        <v>4.1836534592261718E-5</v>
      </c>
      <c r="T2796" s="58">
        <f>IF(D2796&lt;Overview!$F$18,(1-Overview!$F$9)*'='!Q2796-'='!D2796*'='!O2796,0)</f>
        <v>0</v>
      </c>
      <c r="U2796" s="54">
        <f>IF(D2796&gt;=Overview!$F$18,(1-Overview!$F$9)*'='!Q2796-Overview!$F$18*'='!O2796,0)</f>
        <v>79.581127751476515</v>
      </c>
      <c r="V2796" s="2"/>
      <c r="W2796" s="112">
        <f>G2796/Overview!$F$19</f>
        <v>5.551915332129262</v>
      </c>
      <c r="X2796" s="60">
        <f>G2796^3*(1+H2796*Overview!$F$38)</f>
        <v>66.842042865877175</v>
      </c>
      <c r="Y2796" s="61">
        <f>G2796^3*Overview!$F$42*(1+Overview!$F$38*H2796)+I2796*Overview!$F$39/Overview!$F$40</f>
        <v>6.9011127914898882</v>
      </c>
    </row>
    <row r="2797" spans="1:25">
      <c r="A2797" s="34">
        <v>2794</v>
      </c>
      <c r="B2797">
        <v>1</v>
      </c>
      <c r="C2797">
        <v>24</v>
      </c>
      <c r="D2797" s="149">
        <f t="shared" si="260"/>
        <v>178.09744310451387</v>
      </c>
      <c r="E2797" s="125">
        <f>B2797/(B2797+Overview!$F$22)</f>
        <v>0.58823529411764708</v>
      </c>
      <c r="F2797" s="118">
        <f>EXP(Overview!$F$21/Overview!$F$5-Overview!$F$21/('='!C2797+273.15))</f>
        <v>1.2060497570954571</v>
      </c>
      <c r="G2797" s="77">
        <f t="shared" si="261"/>
        <v>3.7603540909857416</v>
      </c>
      <c r="H2797" s="115">
        <f t="shared" si="262"/>
        <v>0.58823529411764708</v>
      </c>
      <c r="I2797" s="80">
        <f>IF((A2797-Overview!$F$43)/365=ROUND((A2797-Overview!$F$43)/365,0),I2796*0.05,I2796+U2796)</f>
        <v>20453.259515137212</v>
      </c>
      <c r="J2797" s="70">
        <f>IF(D2797&lt;Overview!$F$16,1,'='!G2797/Overview!$F$26)</f>
        <v>162.78589138466415</v>
      </c>
      <c r="K2797" s="71">
        <f>IF(D2797&lt;Overview!$F$17,'='!G2797/Overview!$F$26,Overview!$F$33)</f>
        <v>9.1428571428571423</v>
      </c>
      <c r="L2797" s="72">
        <f t="shared" si="263"/>
        <v>9.1428571428571423</v>
      </c>
      <c r="M2797" s="81">
        <f>MIN(1,Overview!$F$44*F2797*(G2797-Overview!$F$25)^2+0.2)</f>
        <v>1</v>
      </c>
      <c r="N2797" s="48">
        <f>L2797*F2797*Overview!$F$8</f>
        <v>0.12482270400293095</v>
      </c>
      <c r="O2797" s="48">
        <f>F2797*Overview!$F$6</f>
        <v>2.3686817229354781E-3</v>
      </c>
      <c r="P2797" s="122">
        <f>N2797*(H2797/G2797-(1+Overview!$F$35/'='!G2797)/(Overview!$F$37*Overview!$F$33))/('='!H2797+Overview!$F$36)</f>
        <v>3.3314004392567385E-5</v>
      </c>
      <c r="Q2797" s="128">
        <f>(N2797/G2797-P2797)*H2797*Overview!$F$29*'='!G2797^3</f>
        <v>938.99710784491504</v>
      </c>
      <c r="R2797" s="57">
        <f t="shared" si="258"/>
        <v>0</v>
      </c>
      <c r="S2797" s="58">
        <f t="shared" si="259"/>
        <v>4.1757484234902576E-5</v>
      </c>
      <c r="T2797" s="58">
        <f>IF(D2797&lt;Overview!$F$18,(1-Overview!$F$9)*'='!Q2797-'='!D2797*'='!O2797,0)</f>
        <v>0</v>
      </c>
      <c r="U2797" s="54">
        <f>IF(D2797&gt;=Overview!$F$18,(1-Overview!$F$9)*'='!Q2797-Overview!$F$18*'='!O2797,0)</f>
        <v>79.583060055254947</v>
      </c>
      <c r="V2797" s="2"/>
      <c r="W2797" s="112">
        <f>G2797/Overview!$F$19</f>
        <v>5.5519771017063952</v>
      </c>
      <c r="X2797" s="60">
        <f>G2797^3*(1+H2797*Overview!$F$38)</f>
        <v>66.84427390710097</v>
      </c>
      <c r="Y2797" s="61">
        <f>G2797^3*Overview!$F$42*(1+Overview!$F$38*H2797)+I2797*Overview!$F$39/Overview!$F$40</f>
        <v>6.9047717469332319</v>
      </c>
    </row>
    <row r="2798" spans="1:25">
      <c r="A2798" s="34">
        <v>2795</v>
      </c>
      <c r="B2798">
        <v>1</v>
      </c>
      <c r="C2798">
        <v>24</v>
      </c>
      <c r="D2798" s="149">
        <f t="shared" si="260"/>
        <v>178.09744310451387</v>
      </c>
      <c r="E2798" s="125">
        <f>B2798/(B2798+Overview!$F$22)</f>
        <v>0.58823529411764708</v>
      </c>
      <c r="F2798" s="118">
        <f>EXP(Overview!$F$21/Overview!$F$5-Overview!$F$21/('='!C2798+273.15))</f>
        <v>1.2060497570954571</v>
      </c>
      <c r="G2798" s="77">
        <f t="shared" si="261"/>
        <v>3.7603958484699764</v>
      </c>
      <c r="H2798" s="115">
        <f t="shared" si="262"/>
        <v>0.58823529411764708</v>
      </c>
      <c r="I2798" s="80">
        <f>IF((A2798-Overview!$F$43)/365=ROUND((A2798-Overview!$F$43)/365,0),I2797*0.05,I2797+U2797)</f>
        <v>20532.842575192466</v>
      </c>
      <c r="J2798" s="70">
        <f>IF(D2798&lt;Overview!$F$16,1,'='!G2798/Overview!$F$26)</f>
        <v>162.78769906796435</v>
      </c>
      <c r="K2798" s="71">
        <f>IF(D2798&lt;Overview!$F$17,'='!G2798/Overview!$F$26,Overview!$F$33)</f>
        <v>9.1428571428571423</v>
      </c>
      <c r="L2798" s="72">
        <f t="shared" si="263"/>
        <v>9.1428571428571423</v>
      </c>
      <c r="M2798" s="81">
        <f>MIN(1,Overview!$F$44*F2798*(G2798-Overview!$F$25)^2+0.2)</f>
        <v>1</v>
      </c>
      <c r="N2798" s="48">
        <f>L2798*F2798*Overview!$F$8</f>
        <v>0.12482270400293095</v>
      </c>
      <c r="O2798" s="48">
        <f>F2798*Overview!$F$6</f>
        <v>2.3686817229354781E-3</v>
      </c>
      <c r="P2798" s="122">
        <f>N2798*(H2798/G2798-(1+Overview!$F$35/'='!G2798)/(Overview!$F$37*Overview!$F$33))/('='!H2798+Overview!$F$36)</f>
        <v>3.3250688164048419E-5</v>
      </c>
      <c r="Q2798" s="128">
        <f>(N2798/G2798-P2798)*H2798*Overview!$F$29*'='!G2798^3</f>
        <v>939.01974492450927</v>
      </c>
      <c r="R2798" s="57">
        <f t="shared" si="258"/>
        <v>0</v>
      </c>
      <c r="S2798" s="58">
        <f t="shared" si="259"/>
        <v>4.1678583243619155E-5</v>
      </c>
      <c r="T2798" s="58">
        <f>IF(D2798&lt;Overview!$F$18,(1-Overview!$F$9)*'='!Q2798-'='!D2798*'='!O2798,0)</f>
        <v>0</v>
      </c>
      <c r="U2798" s="54">
        <f>IF(D2798&gt;=Overview!$F$18,(1-Overview!$F$9)*'='!Q2798-Overview!$F$18*'='!O2798,0)</f>
        <v>79.584988734436365</v>
      </c>
      <c r="V2798" s="2"/>
      <c r="W2798" s="112">
        <f>G2798/Overview!$F$19</f>
        <v>5.5520387545695797</v>
      </c>
      <c r="X2798" s="60">
        <f>G2798^3*(1+H2798*Overview!$F$38)</f>
        <v>66.846500782264059</v>
      </c>
      <c r="Y2798" s="61">
        <f>G2798^3*Overview!$F$42*(1+Overview!$F$38*H2798)+I2798*Overview!$F$39/Overview!$F$40</f>
        <v>6.9084304113984931</v>
      </c>
    </row>
    <row r="2799" spans="1:25">
      <c r="A2799" s="34">
        <v>2796</v>
      </c>
      <c r="B2799">
        <v>1</v>
      </c>
      <c r="C2799">
        <v>24</v>
      </c>
      <c r="D2799" s="149">
        <f t="shared" si="260"/>
        <v>178.09744310451387</v>
      </c>
      <c r="E2799" s="125">
        <f>B2799/(B2799+Overview!$F$22)</f>
        <v>0.58823529411764708</v>
      </c>
      <c r="F2799" s="118">
        <f>EXP(Overview!$F$21/Overview!$F$5-Overview!$F$21/('='!C2799+273.15))</f>
        <v>1.2060497570954571</v>
      </c>
      <c r="G2799" s="77">
        <f t="shared" si="261"/>
        <v>3.7604375270532202</v>
      </c>
      <c r="H2799" s="115">
        <f t="shared" si="262"/>
        <v>0.58823529411764708</v>
      </c>
      <c r="I2799" s="80">
        <f>IF((A2799-Overview!$F$43)/365=ROUND((A2799-Overview!$F$43)/365,0),I2798*0.05,I2798+U2798)</f>
        <v>20612.427563926904</v>
      </c>
      <c r="J2799" s="70">
        <f>IF(D2799&lt;Overview!$F$16,1,'='!G2799/Overview!$F$26)</f>
        <v>162.78950333563725</v>
      </c>
      <c r="K2799" s="71">
        <f>IF(D2799&lt;Overview!$F$17,'='!G2799/Overview!$F$26,Overview!$F$33)</f>
        <v>9.1428571428571423</v>
      </c>
      <c r="L2799" s="72">
        <f t="shared" si="263"/>
        <v>9.1428571428571423</v>
      </c>
      <c r="M2799" s="81">
        <f>MIN(1,Overview!$F$44*F2799*(G2799-Overview!$F$25)^2+0.2)</f>
        <v>1</v>
      </c>
      <c r="N2799" s="48">
        <f>L2799*F2799*Overview!$F$8</f>
        <v>0.12482270400293095</v>
      </c>
      <c r="O2799" s="48">
        <f>F2799*Overview!$F$6</f>
        <v>2.3686817229354781E-3</v>
      </c>
      <c r="P2799" s="122">
        <f>N2799*(H2799/G2799-(1+Overview!$F$35/'='!G2799)/(Overview!$F$37*Overview!$F$33))/('='!H2799+Overview!$F$36)</f>
        <v>3.3187492974081335E-5</v>
      </c>
      <c r="Q2799" s="128">
        <f>(N2799/G2799-P2799)*H2799*Overview!$F$29*'='!G2799^3</f>
        <v>939.04233954109611</v>
      </c>
      <c r="R2799" s="57">
        <f t="shared" si="258"/>
        <v>0</v>
      </c>
      <c r="S2799" s="58">
        <f t="shared" si="259"/>
        <v>4.1599831336183513E-5</v>
      </c>
      <c r="T2799" s="58">
        <f>IF(D2799&lt;Overview!$F$18,(1-Overview!$F$9)*'='!Q2799-'='!D2799*'='!O2799,0)</f>
        <v>0</v>
      </c>
      <c r="U2799" s="54">
        <f>IF(D2799&gt;=Overview!$F$18,(1-Overview!$F$9)*'='!Q2799-Overview!$F$18*'='!O2799,0)</f>
        <v>79.586913795769576</v>
      </c>
      <c r="V2799" s="2"/>
      <c r="W2799" s="112">
        <f>G2799/Overview!$F$19</f>
        <v>5.5521002909393475</v>
      </c>
      <c r="X2799" s="60">
        <f>G2799^3*(1+H2799*Overview!$F$38)</f>
        <v>66.848723499051886</v>
      </c>
      <c r="Y2799" s="61">
        <f>G2799^3*Overview!$F$42*(1+Overview!$F$38*H2799)+I2799*Overview!$F$39/Overview!$F$40</f>
        <v>6.9120887854198578</v>
      </c>
    </row>
    <row r="2800" spans="1:25">
      <c r="A2800" s="34">
        <v>2797</v>
      </c>
      <c r="B2800">
        <v>1</v>
      </c>
      <c r="C2800">
        <v>24</v>
      </c>
      <c r="D2800" s="149">
        <f t="shared" si="260"/>
        <v>178.09744310451387</v>
      </c>
      <c r="E2800" s="125">
        <f>B2800/(B2800+Overview!$F$22)</f>
        <v>0.58823529411764708</v>
      </c>
      <c r="F2800" s="118">
        <f>EXP(Overview!$F$21/Overview!$F$5-Overview!$F$21/('='!C2800+273.15))</f>
        <v>1.2060497570954571</v>
      </c>
      <c r="G2800" s="77">
        <f t="shared" si="261"/>
        <v>3.7604791268845563</v>
      </c>
      <c r="H2800" s="115">
        <f t="shared" si="262"/>
        <v>0.58823529411764708</v>
      </c>
      <c r="I2800" s="80">
        <f>IF((A2800-Overview!$F$43)/365=ROUND((A2800-Overview!$F$43)/365,0),I2799*0.05,I2799+U2799)</f>
        <v>20692.014477722674</v>
      </c>
      <c r="J2800" s="70">
        <f>IF(D2800&lt;Overview!$F$16,1,'='!G2800/Overview!$F$26)</f>
        <v>162.79130419413664</v>
      </c>
      <c r="K2800" s="71">
        <f>IF(D2800&lt;Overview!$F$17,'='!G2800/Overview!$F$26,Overview!$F$33)</f>
        <v>9.1428571428571423</v>
      </c>
      <c r="L2800" s="72">
        <f t="shared" si="263"/>
        <v>9.1428571428571423</v>
      </c>
      <c r="M2800" s="81">
        <f>MIN(1,Overview!$F$44*F2800*(G2800-Overview!$F$25)^2+0.2)</f>
        <v>1</v>
      </c>
      <c r="N2800" s="48">
        <f>L2800*F2800*Overview!$F$8</f>
        <v>0.12482270400293095</v>
      </c>
      <c r="O2800" s="48">
        <f>F2800*Overview!$F$6</f>
        <v>2.3686817229354781E-3</v>
      </c>
      <c r="P2800" s="122">
        <f>N2800*(H2800/G2800-(1+Overview!$F$35/'='!G2800)/(Overview!$F$37*Overview!$F$33))/('='!H2800+Overview!$F$36)</f>
        <v>3.3124418588622596E-5</v>
      </c>
      <c r="Q2800" s="128">
        <f>(N2800/G2800-P2800)*H2800*Overview!$F$29*'='!G2800^3</f>
        <v>939.06489177374056</v>
      </c>
      <c r="R2800" s="57">
        <f t="shared" si="258"/>
        <v>0</v>
      </c>
      <c r="S2800" s="58">
        <f t="shared" si="259"/>
        <v>4.1521228230900688E-5</v>
      </c>
      <c r="T2800" s="58">
        <f>IF(D2800&lt;Overview!$F$18,(1-Overview!$F$9)*'='!Q2800-'='!D2800*'='!O2800,0)</f>
        <v>0</v>
      </c>
      <c r="U2800" s="54">
        <f>IF(D2800&gt;=Overview!$F$18,(1-Overview!$F$9)*'='!Q2800-Overview!$F$18*'='!O2800,0)</f>
        <v>79.588835245990879</v>
      </c>
      <c r="V2800" s="2"/>
      <c r="W2800" s="112">
        <f>G2800/Overview!$F$19</f>
        <v>5.5521617110358132</v>
      </c>
      <c r="X2800" s="60">
        <f>G2800^3*(1+H2800*Overview!$F$38)</f>
        <v>66.850942065136024</v>
      </c>
      <c r="Y2800" s="61">
        <f>G2800^3*Overview!$F$42*(1+Overview!$F$38*H2800)+I2800*Overview!$F$39/Overview!$F$40</f>
        <v>6.9157468695305546</v>
      </c>
    </row>
    <row r="2801" spans="1:25">
      <c r="A2801" s="34">
        <v>2798</v>
      </c>
      <c r="B2801">
        <v>1</v>
      </c>
      <c r="C2801">
        <v>24</v>
      </c>
      <c r="D2801" s="149">
        <f t="shared" si="260"/>
        <v>178.09744310451387</v>
      </c>
      <c r="E2801" s="125">
        <f>B2801/(B2801+Overview!$F$22)</f>
        <v>0.58823529411764708</v>
      </c>
      <c r="F2801" s="118">
        <f>EXP(Overview!$F$21/Overview!$F$5-Overview!$F$21/('='!C2801+273.15))</f>
        <v>1.2060497570954571</v>
      </c>
      <c r="G2801" s="77">
        <f t="shared" si="261"/>
        <v>3.7605206481127871</v>
      </c>
      <c r="H2801" s="115">
        <f t="shared" si="262"/>
        <v>0.58823529411764708</v>
      </c>
      <c r="I2801" s="80">
        <f>IF((A2801-Overview!$F$43)/365=ROUND((A2801-Overview!$F$43)/365,0),I2800*0.05,I2800+U2800)</f>
        <v>20771.603312968666</v>
      </c>
      <c r="J2801" s="70">
        <f>IF(D2801&lt;Overview!$F$16,1,'='!G2801/Overview!$F$26)</f>
        <v>162.7931016499042</v>
      </c>
      <c r="K2801" s="71">
        <f>IF(D2801&lt;Overview!$F$17,'='!G2801/Overview!$F$26,Overview!$F$33)</f>
        <v>9.1428571428571423</v>
      </c>
      <c r="L2801" s="72">
        <f t="shared" si="263"/>
        <v>9.1428571428571423</v>
      </c>
      <c r="M2801" s="81">
        <f>MIN(1,Overview!$F$44*F2801*(G2801-Overview!$F$25)^2+0.2)</f>
        <v>1</v>
      </c>
      <c r="N2801" s="48">
        <f>L2801*F2801*Overview!$F$8</f>
        <v>0.12482270400293095</v>
      </c>
      <c r="O2801" s="48">
        <f>F2801*Overview!$F$6</f>
        <v>2.3686817229354781E-3</v>
      </c>
      <c r="P2801" s="122">
        <f>N2801*(H2801/G2801-(1+Overview!$F$35/'='!G2801)/(Overview!$F$37*Overview!$F$33))/('='!H2801+Overview!$F$36)</f>
        <v>3.3061464774092003E-5</v>
      </c>
      <c r="Q2801" s="128">
        <f>(N2801/G2801-P2801)*H2801*Overview!$F$29*'='!G2801^3</f>
        <v>939.08740170136343</v>
      </c>
      <c r="R2801" s="57">
        <f t="shared" si="258"/>
        <v>0</v>
      </c>
      <c r="S2801" s="58">
        <f t="shared" si="259"/>
        <v>4.1442773646608847E-5</v>
      </c>
      <c r="T2801" s="58">
        <f>IF(D2801&lt;Overview!$F$18,(1-Overview!$F$9)*'='!Q2801-'='!D2801*'='!O2801,0)</f>
        <v>0</v>
      </c>
      <c r="U2801" s="54">
        <f>IF(D2801&gt;=Overview!$F$18,(1-Overview!$F$9)*'='!Q2801-Overview!$F$18*'='!O2801,0)</f>
        <v>79.59075309182434</v>
      </c>
      <c r="V2801" s="2"/>
      <c r="W2801" s="112">
        <f>G2801/Overview!$F$19</f>
        <v>5.5522230150786758</v>
      </c>
      <c r="X2801" s="60">
        <f>G2801^3*(1+H2801*Overview!$F$38)</f>
        <v>66.853156488174335</v>
      </c>
      <c r="Y2801" s="61">
        <f>G2801^3*Overview!$F$42*(1+Overview!$F$38*H2801)+I2801*Overview!$F$39/Overview!$F$40</f>
        <v>6.9194046642628741</v>
      </c>
    </row>
    <row r="2802" spans="1:25">
      <c r="A2802" s="34">
        <v>2799</v>
      </c>
      <c r="B2802">
        <v>1</v>
      </c>
      <c r="C2802">
        <v>24</v>
      </c>
      <c r="D2802" s="149">
        <f t="shared" si="260"/>
        <v>178.09744310451387</v>
      </c>
      <c r="E2802" s="125">
        <f>B2802/(B2802+Overview!$F$22)</f>
        <v>0.58823529411764708</v>
      </c>
      <c r="F2802" s="118">
        <f>EXP(Overview!$F$21/Overview!$F$5-Overview!$F$21/('='!C2802+273.15))</f>
        <v>1.2060497570954571</v>
      </c>
      <c r="G2802" s="77">
        <f t="shared" si="261"/>
        <v>3.7605620908864337</v>
      </c>
      <c r="H2802" s="115">
        <f t="shared" si="262"/>
        <v>0.58823529411764708</v>
      </c>
      <c r="I2802" s="80">
        <f>IF((A2802-Overview!$F$43)/365=ROUND((A2802-Overview!$F$43)/365,0),I2801*0.05,I2801+U2801)</f>
        <v>20851.194066060489</v>
      </c>
      <c r="J2802" s="70">
        <f>IF(D2802&lt;Overview!$F$16,1,'='!G2802/Overview!$F$26)</f>
        <v>162.79489570936943</v>
      </c>
      <c r="K2802" s="71">
        <f>IF(D2802&lt;Overview!$F$17,'='!G2802/Overview!$F$26,Overview!$F$33)</f>
        <v>9.1428571428571423</v>
      </c>
      <c r="L2802" s="72">
        <f t="shared" si="263"/>
        <v>9.1428571428571423</v>
      </c>
      <c r="M2802" s="81">
        <f>MIN(1,Overview!$F$44*F2802*(G2802-Overview!$F$25)^2+0.2)</f>
        <v>1</v>
      </c>
      <c r="N2802" s="48">
        <f>L2802*F2802*Overview!$F$8</f>
        <v>0.12482270400293095</v>
      </c>
      <c r="O2802" s="48">
        <f>F2802*Overview!$F$6</f>
        <v>2.3686817229354781E-3</v>
      </c>
      <c r="P2802" s="122">
        <f>N2802*(H2802/G2802-(1+Overview!$F$35/'='!G2802)/(Overview!$F$37*Overview!$F$33))/('='!H2802+Overview!$F$36)</f>
        <v>3.2998631297370694E-5</v>
      </c>
      <c r="Q2802" s="128">
        <f>(N2802/G2802-P2802)*H2802*Overview!$F$29*'='!G2802^3</f>
        <v>939.10986940274086</v>
      </c>
      <c r="R2802" s="57">
        <f t="shared" si="258"/>
        <v>0</v>
      </c>
      <c r="S2802" s="58">
        <f t="shared" si="259"/>
        <v>4.1364467302676947E-5</v>
      </c>
      <c r="T2802" s="58">
        <f>IF(D2802&lt;Overview!$F$18,(1-Overview!$F$9)*'='!Q2802-'='!D2802*'='!O2802,0)</f>
        <v>0</v>
      </c>
      <c r="U2802" s="54">
        <f>IF(D2802&gt;=Overview!$F$18,(1-Overview!$F$9)*'='!Q2802-Overview!$F$18*'='!O2802,0)</f>
        <v>79.592667339981702</v>
      </c>
      <c r="V2802" s="2"/>
      <c r="W2802" s="112">
        <f>G2802/Overview!$F$19</f>
        <v>5.5522842032872193</v>
      </c>
      <c r="X2802" s="60">
        <f>G2802^3*(1+H2802*Overview!$F$38)</f>
        <v>66.855366775810879</v>
      </c>
      <c r="Y2802" s="61">
        <f>G2802^3*Overview!$F$42*(1+Overview!$F$38*H2802)+I2802*Overview!$F$39/Overview!$F$40</f>
        <v>6.9230621701481532</v>
      </c>
    </row>
    <row r="2803" spans="1:25">
      <c r="A2803" s="34">
        <v>2800</v>
      </c>
      <c r="B2803">
        <v>1</v>
      </c>
      <c r="C2803">
        <v>24</v>
      </c>
      <c r="D2803" s="149">
        <f t="shared" si="260"/>
        <v>178.09744310451387</v>
      </c>
      <c r="E2803" s="125">
        <f>B2803/(B2803+Overview!$F$22)</f>
        <v>0.58823529411764708</v>
      </c>
      <c r="F2803" s="118">
        <f>EXP(Overview!$F$21/Overview!$F$5-Overview!$F$21/('='!C2803+273.15))</f>
        <v>1.2060497570954571</v>
      </c>
      <c r="G2803" s="77">
        <f t="shared" si="261"/>
        <v>3.7606034553537362</v>
      </c>
      <c r="H2803" s="115">
        <f t="shared" si="262"/>
        <v>0.58823529411764708</v>
      </c>
      <c r="I2803" s="80">
        <f>IF((A2803-Overview!$F$43)/365=ROUND((A2803-Overview!$F$43)/365,0),I2802*0.05,I2802+U2802)</f>
        <v>20930.78673340047</v>
      </c>
      <c r="J2803" s="70">
        <f>IF(D2803&lt;Overview!$F$16,1,'='!G2803/Overview!$F$26)</f>
        <v>162.79668637894963</v>
      </c>
      <c r="K2803" s="71">
        <f>IF(D2803&lt;Overview!$F$17,'='!G2803/Overview!$F$26,Overview!$F$33)</f>
        <v>9.1428571428571423</v>
      </c>
      <c r="L2803" s="72">
        <f t="shared" si="263"/>
        <v>9.1428571428571423</v>
      </c>
      <c r="M2803" s="81">
        <f>MIN(1,Overview!$F$44*F2803*(G2803-Overview!$F$25)^2+0.2)</f>
        <v>1</v>
      </c>
      <c r="N2803" s="48">
        <f>L2803*F2803*Overview!$F$8</f>
        <v>0.12482270400293095</v>
      </c>
      <c r="O2803" s="48">
        <f>F2803*Overview!$F$6</f>
        <v>2.3686817229354781E-3</v>
      </c>
      <c r="P2803" s="122">
        <f>N2803*(H2803/G2803-(1+Overview!$F$35/'='!G2803)/(Overview!$F$37*Overview!$F$33))/('='!H2803+Overview!$F$36)</f>
        <v>3.2935917925800104E-5</v>
      </c>
      <c r="Q2803" s="128">
        <f>(N2803/G2803-P2803)*H2803*Overview!$F$29*'='!G2803^3</f>
        <v>939.13229495650319</v>
      </c>
      <c r="R2803" s="57">
        <f t="shared" si="258"/>
        <v>0</v>
      </c>
      <c r="S2803" s="58">
        <f t="shared" si="259"/>
        <v>4.1286308919003649E-5</v>
      </c>
      <c r="T2803" s="58">
        <f>IF(D2803&lt;Overview!$F$18,(1-Overview!$F$9)*'='!Q2803-'='!D2803*'='!O2803,0)</f>
        <v>0</v>
      </c>
      <c r="U2803" s="54">
        <f>IF(D2803&gt;=Overview!$F$18,(1-Overview!$F$9)*'='!Q2803-Overview!$F$18*'='!O2803,0)</f>
        <v>79.594577997162247</v>
      </c>
      <c r="V2803" s="2"/>
      <c r="W2803" s="112">
        <f>G2803/Overview!$F$19</f>
        <v>5.5523452758803131</v>
      </c>
      <c r="X2803" s="60">
        <f>G2803^3*(1+H2803*Overview!$F$38)</f>
        <v>66.857572935675933</v>
      </c>
      <c r="Y2803" s="61">
        <f>G2803^3*Overview!$F$42*(1+Overview!$F$38*H2803)+I2803*Overview!$F$39/Overview!$F$40</f>
        <v>6.9267193877167808</v>
      </c>
    </row>
    <row r="2804" spans="1:25">
      <c r="A2804" s="34">
        <v>2801</v>
      </c>
      <c r="B2804">
        <v>1</v>
      </c>
      <c r="C2804">
        <v>24</v>
      </c>
      <c r="D2804" s="149">
        <f t="shared" si="260"/>
        <v>178.09744310451387</v>
      </c>
      <c r="E2804" s="125">
        <f>B2804/(B2804+Overview!$F$22)</f>
        <v>0.58823529411764708</v>
      </c>
      <c r="F2804" s="118">
        <f>EXP(Overview!$F$21/Overview!$F$5-Overview!$F$21/('='!C2804+273.15))</f>
        <v>1.2060497570954571</v>
      </c>
      <c r="G2804" s="77">
        <f t="shared" si="261"/>
        <v>3.7606447416626554</v>
      </c>
      <c r="H2804" s="115">
        <f t="shared" si="262"/>
        <v>0.58823529411764708</v>
      </c>
      <c r="I2804" s="80">
        <f>IF((A2804-Overview!$F$43)/365=ROUND((A2804-Overview!$F$43)/365,0),I2803*0.05,I2803+U2803)</f>
        <v>21010.381311397632</v>
      </c>
      <c r="J2804" s="70">
        <f>IF(D2804&lt;Overview!$F$16,1,'='!G2804/Overview!$F$26)</f>
        <v>162.79847366505001</v>
      </c>
      <c r="K2804" s="71">
        <f>IF(D2804&lt;Overview!$F$17,'='!G2804/Overview!$F$26,Overview!$F$33)</f>
        <v>9.1428571428571423</v>
      </c>
      <c r="L2804" s="72">
        <f t="shared" si="263"/>
        <v>9.1428571428571423</v>
      </c>
      <c r="M2804" s="81">
        <f>MIN(1,Overview!$F$44*F2804*(G2804-Overview!$F$25)^2+0.2)</f>
        <v>1</v>
      </c>
      <c r="N2804" s="48">
        <f>L2804*F2804*Overview!$F$8</f>
        <v>0.12482270400293095</v>
      </c>
      <c r="O2804" s="48">
        <f>F2804*Overview!$F$6</f>
        <v>2.3686817229354781E-3</v>
      </c>
      <c r="P2804" s="122">
        <f>N2804*(H2804/G2804-(1+Overview!$F$35/'='!G2804)/(Overview!$F$37*Overview!$F$33))/('='!H2804+Overview!$F$36)</f>
        <v>3.2873324427179974E-5</v>
      </c>
      <c r="Q2804" s="128">
        <f>(N2804/G2804-P2804)*H2804*Overview!$F$29*'='!G2804^3</f>
        <v>939.15467844113812</v>
      </c>
      <c r="R2804" s="57">
        <f t="shared" si="258"/>
        <v>0</v>
      </c>
      <c r="S2804" s="58">
        <f t="shared" si="259"/>
        <v>4.1208298216014968E-5</v>
      </c>
      <c r="T2804" s="58">
        <f>IF(D2804&lt;Overview!$F$18,(1-Overview!$F$9)*'='!Q2804-'='!D2804*'='!O2804,0)</f>
        <v>0</v>
      </c>
      <c r="U2804" s="54">
        <f>IF(D2804&gt;=Overview!$F$18,(1-Overview!$F$9)*'='!Q2804-Overview!$F$18*'='!O2804,0)</f>
        <v>79.596485070053149</v>
      </c>
      <c r="V2804" s="2"/>
      <c r="W2804" s="112">
        <f>G2804/Overview!$F$19</f>
        <v>5.5524062330764146</v>
      </c>
      <c r="X2804" s="60">
        <f>G2804^3*(1+H2804*Overview!$F$38)</f>
        <v>66.859774975386088</v>
      </c>
      <c r="Y2804" s="61">
        <f>G2804^3*Overview!$F$42*(1+Overview!$F$38*H2804)+I2804*Overview!$F$39/Overview!$F$40</f>
        <v>6.9303763174982089</v>
      </c>
    </row>
    <row r="2805" spans="1:25">
      <c r="A2805" s="34">
        <v>2802</v>
      </c>
      <c r="B2805">
        <v>1</v>
      </c>
      <c r="C2805">
        <v>24</v>
      </c>
      <c r="D2805" s="149">
        <f t="shared" si="260"/>
        <v>178.09744310451387</v>
      </c>
      <c r="E2805" s="125">
        <f>B2805/(B2805+Overview!$F$22)</f>
        <v>0.58823529411764708</v>
      </c>
      <c r="F2805" s="118">
        <f>EXP(Overview!$F$21/Overview!$F$5-Overview!$F$21/('='!C2805+273.15))</f>
        <v>1.2060497570954571</v>
      </c>
      <c r="G2805" s="77">
        <f t="shared" si="261"/>
        <v>3.7606859499608714</v>
      </c>
      <c r="H2805" s="115">
        <f t="shared" si="262"/>
        <v>0.58823529411764708</v>
      </c>
      <c r="I2805" s="80">
        <f>IF((A2805-Overview!$F$43)/365=ROUND((A2805-Overview!$F$43)/365,0),I2804*0.05,I2804+U2804)</f>
        <v>21089.977796467687</v>
      </c>
      <c r="J2805" s="70">
        <f>IF(D2805&lt;Overview!$F$16,1,'='!G2805/Overview!$F$26)</f>
        <v>162.80025757406369</v>
      </c>
      <c r="K2805" s="71">
        <f>IF(D2805&lt;Overview!$F$17,'='!G2805/Overview!$F$26,Overview!$F$33)</f>
        <v>9.1428571428571423</v>
      </c>
      <c r="L2805" s="72">
        <f t="shared" si="263"/>
        <v>9.1428571428571423</v>
      </c>
      <c r="M2805" s="81">
        <f>MIN(1,Overview!$F$44*F2805*(G2805-Overview!$F$25)^2+0.2)</f>
        <v>1</v>
      </c>
      <c r="N2805" s="48">
        <f>L2805*F2805*Overview!$F$8</f>
        <v>0.12482270400293095</v>
      </c>
      <c r="O2805" s="48">
        <f>F2805*Overview!$F$6</f>
        <v>2.3686817229354781E-3</v>
      </c>
      <c r="P2805" s="122">
        <f>N2805*(H2805/G2805-(1+Overview!$F$35/'='!G2805)/(Overview!$F$37*Overview!$F$33))/('='!H2805+Overview!$F$36)</f>
        <v>3.2810850569774389E-5</v>
      </c>
      <c r="Q2805" s="128">
        <f>(N2805/G2805-P2805)*H2805*Overview!$F$29*'='!G2805^3</f>
        <v>939.17701993498906</v>
      </c>
      <c r="R2805" s="57">
        <f t="shared" si="258"/>
        <v>0</v>
      </c>
      <c r="S2805" s="58">
        <f t="shared" si="259"/>
        <v>4.1130434914672067E-5</v>
      </c>
      <c r="T2805" s="58">
        <f>IF(D2805&lt;Overview!$F$18,(1-Overview!$F$9)*'='!Q2805-'='!D2805*'='!O2805,0)</f>
        <v>0</v>
      </c>
      <c r="U2805" s="54">
        <f>IF(D2805&gt;=Overview!$F$18,(1-Overview!$F$9)*'='!Q2805-Overview!$F$18*'='!O2805,0)</f>
        <v>79.598388565329245</v>
      </c>
      <c r="V2805" s="2"/>
      <c r="W2805" s="112">
        <f>G2805/Overview!$F$19</f>
        <v>5.5524670750935643</v>
      </c>
      <c r="X2805" s="60">
        <f>G2805^3*(1+H2805*Overview!$F$38)</f>
        <v>66.861972902544196</v>
      </c>
      <c r="Y2805" s="61">
        <f>G2805^3*Overview!$F$42*(1+Overview!$F$38*H2805)+I2805*Overview!$F$39/Overview!$F$40</f>
        <v>6.9340329600209367</v>
      </c>
    </row>
    <row r="2806" spans="1:25">
      <c r="A2806" s="34">
        <v>2803</v>
      </c>
      <c r="B2806">
        <v>1</v>
      </c>
      <c r="C2806">
        <v>24</v>
      </c>
      <c r="D2806" s="149">
        <f t="shared" si="260"/>
        <v>178.09744310451387</v>
      </c>
      <c r="E2806" s="125">
        <f>B2806/(B2806+Overview!$F$22)</f>
        <v>0.58823529411764708</v>
      </c>
      <c r="F2806" s="118">
        <f>EXP(Overview!$F$21/Overview!$F$5-Overview!$F$21/('='!C2806+273.15))</f>
        <v>1.2060497570954571</v>
      </c>
      <c r="G2806" s="77">
        <f t="shared" si="261"/>
        <v>3.7607270803957862</v>
      </c>
      <c r="H2806" s="115">
        <f t="shared" si="262"/>
        <v>0.58823529411764708</v>
      </c>
      <c r="I2806" s="80">
        <f>IF((A2806-Overview!$F$43)/365=ROUND((A2806-Overview!$F$43)/365,0),I2805*0.05,I2805+U2805)</f>
        <v>21169.576185033016</v>
      </c>
      <c r="J2806" s="70">
        <f>IF(D2806&lt;Overview!$F$16,1,'='!G2806/Overview!$F$26)</f>
        <v>162.80203811237169</v>
      </c>
      <c r="K2806" s="71">
        <f>IF(D2806&lt;Overview!$F$17,'='!G2806/Overview!$F$26,Overview!$F$33)</f>
        <v>9.1428571428571423</v>
      </c>
      <c r="L2806" s="72">
        <f t="shared" si="263"/>
        <v>9.1428571428571423</v>
      </c>
      <c r="M2806" s="81">
        <f>MIN(1,Overview!$F$44*F2806*(G2806-Overview!$F$25)^2+0.2)</f>
        <v>1</v>
      </c>
      <c r="N2806" s="48">
        <f>L2806*F2806*Overview!$F$8</f>
        <v>0.12482270400293095</v>
      </c>
      <c r="O2806" s="48">
        <f>F2806*Overview!$F$6</f>
        <v>2.3686817229354781E-3</v>
      </c>
      <c r="P2806" s="122">
        <f>N2806*(H2806/G2806-(1+Overview!$F$35/'='!G2806)/(Overview!$F$37*Overview!$F$33))/('='!H2806+Overview!$F$36)</f>
        <v>3.2748496122297648E-5</v>
      </c>
      <c r="Q2806" s="128">
        <f>(N2806/G2806-P2806)*H2806*Overview!$F$29*'='!G2806^3</f>
        <v>939.19931951625495</v>
      </c>
      <c r="R2806" s="57">
        <f t="shared" si="258"/>
        <v>0</v>
      </c>
      <c r="S2806" s="58">
        <f t="shared" si="259"/>
        <v>4.1052718736453714E-5</v>
      </c>
      <c r="T2806" s="58">
        <f>IF(D2806&lt;Overview!$F$18,(1-Overview!$F$9)*'='!Q2806-'='!D2806*'='!O2806,0)</f>
        <v>0</v>
      </c>
      <c r="U2806" s="54">
        <f>IF(D2806&gt;=Overview!$F$18,(1-Overview!$F$9)*'='!Q2806-Overview!$F$18*'='!O2806,0)</f>
        <v>79.600288489653096</v>
      </c>
      <c r="V2806" s="2"/>
      <c r="W2806" s="112">
        <f>G2806/Overview!$F$19</f>
        <v>5.5525278021493962</v>
      </c>
      <c r="X2806" s="60">
        <f>G2806^3*(1+H2806*Overview!$F$38)</f>
        <v>66.864166724739462</v>
      </c>
      <c r="Y2806" s="61">
        <f>G2806^3*Overview!$F$42*(1+Overview!$F$38*H2806)+I2806*Overview!$F$39/Overview!$F$40</f>
        <v>6.9376893158125323</v>
      </c>
    </row>
    <row r="2807" spans="1:25">
      <c r="A2807" s="34">
        <v>2804</v>
      </c>
      <c r="B2807">
        <v>1</v>
      </c>
      <c r="C2807">
        <v>24</v>
      </c>
      <c r="D2807" s="149">
        <f t="shared" si="260"/>
        <v>178.09744310451387</v>
      </c>
      <c r="E2807" s="125">
        <f>B2807/(B2807+Overview!$F$22)</f>
        <v>0.58823529411764708</v>
      </c>
      <c r="F2807" s="118">
        <f>EXP(Overview!$F$21/Overview!$F$5-Overview!$F$21/('='!C2807+273.15))</f>
        <v>1.2060497570954571</v>
      </c>
      <c r="G2807" s="77">
        <f t="shared" si="261"/>
        <v>3.7607681331145226</v>
      </c>
      <c r="H2807" s="115">
        <f t="shared" si="262"/>
        <v>0.58823529411764708</v>
      </c>
      <c r="I2807" s="80">
        <f>IF((A2807-Overview!$F$43)/365=ROUND((A2807-Overview!$F$43)/365,0),I2806*0.05,I2806+U2806)</f>
        <v>21249.176473522668</v>
      </c>
      <c r="J2807" s="70">
        <f>IF(D2807&lt;Overview!$F$16,1,'='!G2807/Overview!$F$26)</f>
        <v>162.80381528634297</v>
      </c>
      <c r="K2807" s="71">
        <f>IF(D2807&lt;Overview!$F$17,'='!G2807/Overview!$F$26,Overview!$F$33)</f>
        <v>9.1428571428571423</v>
      </c>
      <c r="L2807" s="72">
        <f t="shared" si="263"/>
        <v>9.1428571428571423</v>
      </c>
      <c r="M2807" s="81">
        <f>MIN(1,Overview!$F$44*F2807*(G2807-Overview!$F$25)^2+0.2)</f>
        <v>1</v>
      </c>
      <c r="N2807" s="48">
        <f>L2807*F2807*Overview!$F$8</f>
        <v>0.12482270400293095</v>
      </c>
      <c r="O2807" s="48">
        <f>F2807*Overview!$F$6</f>
        <v>2.3686817229354781E-3</v>
      </c>
      <c r="P2807" s="122">
        <f>N2807*(H2807/G2807-(1+Overview!$F$35/'='!G2807)/(Overview!$F$37*Overview!$F$33))/('='!H2807+Overview!$F$36)</f>
        <v>3.2686260853928395E-5</v>
      </c>
      <c r="Q2807" s="128">
        <f>(N2807/G2807-P2807)*H2807*Overview!$F$29*'='!G2807^3</f>
        <v>939.22157726299145</v>
      </c>
      <c r="R2807" s="57">
        <f t="shared" si="258"/>
        <v>0</v>
      </c>
      <c r="S2807" s="58">
        <f t="shared" si="259"/>
        <v>4.09751494033742E-5</v>
      </c>
      <c r="T2807" s="58">
        <f>IF(D2807&lt;Overview!$F$18,(1-Overview!$F$9)*'='!Q2807-'='!D2807*'='!O2807,0)</f>
        <v>0</v>
      </c>
      <c r="U2807" s="54">
        <f>IF(D2807&gt;=Overview!$F$18,(1-Overview!$F$9)*'='!Q2807-Overview!$F$18*'='!O2807,0)</f>
        <v>79.602184849675055</v>
      </c>
      <c r="V2807" s="2"/>
      <c r="W2807" s="112">
        <f>G2807/Overview!$F$19</f>
        <v>5.5525884144611286</v>
      </c>
      <c r="X2807" s="60">
        <f>G2807^3*(1+H2807*Overview!$F$38)</f>
        <v>66.866356449547396</v>
      </c>
      <c r="Y2807" s="61">
        <f>G2807^3*Overview!$F$42*(1+Overview!$F$38*H2807)+I2807*Overview!$F$39/Overview!$F$40</f>
        <v>6.9413453853996137</v>
      </c>
    </row>
    <row r="2808" spans="1:25">
      <c r="A2808" s="34">
        <v>2805</v>
      </c>
      <c r="B2808">
        <v>1</v>
      </c>
      <c r="C2808">
        <v>24</v>
      </c>
      <c r="D2808" s="149">
        <f t="shared" si="260"/>
        <v>178.09744310451387</v>
      </c>
      <c r="E2808" s="125">
        <f>B2808/(B2808+Overview!$F$22)</f>
        <v>0.58823529411764708</v>
      </c>
      <c r="F2808" s="118">
        <f>EXP(Overview!$F$21/Overview!$F$5-Overview!$F$21/('='!C2808+273.15))</f>
        <v>1.2060497570954571</v>
      </c>
      <c r="G2808" s="77">
        <f t="shared" si="261"/>
        <v>3.7608091082639259</v>
      </c>
      <c r="H2808" s="115">
        <f t="shared" si="262"/>
        <v>0.58823529411764708</v>
      </c>
      <c r="I2808" s="80">
        <f>IF((A2808-Overview!$F$43)/365=ROUND((A2808-Overview!$F$43)/365,0),I2807*0.05,I2807+U2807)</f>
        <v>21328.778658372343</v>
      </c>
      <c r="J2808" s="70">
        <f>IF(D2808&lt;Overview!$F$16,1,'='!G2808/Overview!$F$26)</f>
        <v>162.80558910233447</v>
      </c>
      <c r="K2808" s="71">
        <f>IF(D2808&lt;Overview!$F$17,'='!G2808/Overview!$F$26,Overview!$F$33)</f>
        <v>9.1428571428571423</v>
      </c>
      <c r="L2808" s="72">
        <f t="shared" si="263"/>
        <v>9.1428571428571423</v>
      </c>
      <c r="M2808" s="81">
        <f>MIN(1,Overview!$F$44*F2808*(G2808-Overview!$F$25)^2+0.2)</f>
        <v>1</v>
      </c>
      <c r="N2808" s="48">
        <f>L2808*F2808*Overview!$F$8</f>
        <v>0.12482270400293095</v>
      </c>
      <c r="O2808" s="48">
        <f>F2808*Overview!$F$6</f>
        <v>2.3686817229354781E-3</v>
      </c>
      <c r="P2808" s="122">
        <f>N2808*(H2808/G2808-(1+Overview!$F$35/'='!G2808)/(Overview!$F$37*Overview!$F$33))/('='!H2808+Overview!$F$36)</f>
        <v>3.2624144534296496E-5</v>
      </c>
      <c r="Q2808" s="128">
        <f>(N2808/G2808-P2808)*H2808*Overview!$F$29*'='!G2808^3</f>
        <v>939.24379325311145</v>
      </c>
      <c r="R2808" s="57">
        <f t="shared" si="258"/>
        <v>0</v>
      </c>
      <c r="S2808" s="58">
        <f t="shared" si="259"/>
        <v>4.0897726637967019E-5</v>
      </c>
      <c r="T2808" s="58">
        <f>IF(D2808&lt;Overview!$F$18,(1-Overview!$F$9)*'='!Q2808-'='!D2808*'='!O2808,0)</f>
        <v>0</v>
      </c>
      <c r="U2808" s="54">
        <f>IF(D2808&gt;=Overview!$F$18,(1-Overview!$F$9)*'='!Q2808-Overview!$F$18*'='!O2808,0)</f>
        <v>79.604077652033268</v>
      </c>
      <c r="V2808" s="2"/>
      <c r="W2808" s="112">
        <f>G2808/Overview!$F$19</f>
        <v>5.552648912245572</v>
      </c>
      <c r="X2808" s="60">
        <f>G2808^3*(1+H2808*Overview!$F$38)</f>
        <v>66.868542084529892</v>
      </c>
      <c r="Y2808" s="61">
        <f>G2808^3*Overview!$F$42*(1+Overview!$F$38*H2808)+I2808*Overview!$F$39/Overview!$F$40</f>
        <v>6.9450011693078695</v>
      </c>
    </row>
    <row r="2809" spans="1:25">
      <c r="A2809" s="34">
        <v>2806</v>
      </c>
      <c r="B2809">
        <v>1</v>
      </c>
      <c r="C2809">
        <v>24</v>
      </c>
      <c r="D2809" s="149">
        <f t="shared" si="260"/>
        <v>178.09744310451387</v>
      </c>
      <c r="E2809" s="125">
        <f>B2809/(B2809+Overview!$F$22)</f>
        <v>0.58823529411764708</v>
      </c>
      <c r="F2809" s="118">
        <f>EXP(Overview!$F$21/Overview!$F$5-Overview!$F$21/('='!C2809+273.15))</f>
        <v>1.2060497570954571</v>
      </c>
      <c r="G2809" s="77">
        <f t="shared" si="261"/>
        <v>3.7608500059905641</v>
      </c>
      <c r="H2809" s="115">
        <f t="shared" si="262"/>
        <v>0.58823529411764708</v>
      </c>
      <c r="I2809" s="80">
        <f>IF((A2809-Overview!$F$43)/365=ROUND((A2809-Overview!$F$43)/365,0),I2808*0.05,I2808+U2808)</f>
        <v>21408.382736024378</v>
      </c>
      <c r="J2809" s="70">
        <f>IF(D2809&lt;Overview!$F$16,1,'='!G2809/Overview!$F$26)</f>
        <v>162.8073595666911</v>
      </c>
      <c r="K2809" s="71">
        <f>IF(D2809&lt;Overview!$F$17,'='!G2809/Overview!$F$26,Overview!$F$33)</f>
        <v>9.1428571428571423</v>
      </c>
      <c r="L2809" s="72">
        <f t="shared" si="263"/>
        <v>9.1428571428571423</v>
      </c>
      <c r="M2809" s="81">
        <f>MIN(1,Overview!$F$44*F2809*(G2809-Overview!$F$25)^2+0.2)</f>
        <v>1</v>
      </c>
      <c r="N2809" s="48">
        <f>L2809*F2809*Overview!$F$8</f>
        <v>0.12482270400293095</v>
      </c>
      <c r="O2809" s="48">
        <f>F2809*Overview!$F$6</f>
        <v>2.3686817229354781E-3</v>
      </c>
      <c r="P2809" s="122">
        <f>N2809*(H2809/G2809-(1+Overview!$F$35/'='!G2809)/(Overview!$F$37*Overview!$F$33))/('='!H2809+Overview!$F$36)</f>
        <v>3.2562146933488066E-5</v>
      </c>
      <c r="Q2809" s="128">
        <f>(N2809/G2809-P2809)*H2809*Overview!$F$29*'='!G2809^3</f>
        <v>939.26596756438539</v>
      </c>
      <c r="R2809" s="57">
        <f t="shared" si="258"/>
        <v>0</v>
      </c>
      <c r="S2809" s="58">
        <f t="shared" si="259"/>
        <v>4.0820450163291408E-5</v>
      </c>
      <c r="T2809" s="58">
        <f>IF(D2809&lt;Overview!$F$18,(1-Overview!$F$9)*'='!Q2809-'='!D2809*'='!O2809,0)</f>
        <v>0</v>
      </c>
      <c r="U2809" s="54">
        <f>IF(D2809&gt;=Overview!$F$18,(1-Overview!$F$9)*'='!Q2809-Overview!$F$18*'='!O2809,0)</f>
        <v>79.605966903353817</v>
      </c>
      <c r="V2809" s="2"/>
      <c r="W2809" s="112">
        <f>G2809/Overview!$F$19</f>
        <v>5.5527092957191257</v>
      </c>
      <c r="X2809" s="60">
        <f>G2809^3*(1+H2809*Overview!$F$38)</f>
        <v>66.870723637235258</v>
      </c>
      <c r="Y2809" s="61">
        <f>G2809^3*Overview!$F$42*(1+Overview!$F$38*H2809)+I2809*Overview!$F$39/Overview!$F$40</f>
        <v>6.9486566680620507</v>
      </c>
    </row>
    <row r="2810" spans="1:25">
      <c r="A2810" s="34">
        <v>2807</v>
      </c>
      <c r="B2810">
        <v>1</v>
      </c>
      <c r="C2810">
        <v>24</v>
      </c>
      <c r="D2810" s="149">
        <f t="shared" si="260"/>
        <v>178.09744310451387</v>
      </c>
      <c r="E2810" s="125">
        <f>B2810/(B2810+Overview!$F$22)</f>
        <v>0.58823529411764708</v>
      </c>
      <c r="F2810" s="118">
        <f>EXP(Overview!$F$21/Overview!$F$5-Overview!$F$21/('='!C2810+273.15))</f>
        <v>1.2060497570954571</v>
      </c>
      <c r="G2810" s="77">
        <f t="shared" si="261"/>
        <v>3.7608908264407273</v>
      </c>
      <c r="H2810" s="115">
        <f t="shared" si="262"/>
        <v>0.58823529411764708</v>
      </c>
      <c r="I2810" s="80">
        <f>IF((A2810-Overview!$F$43)/365=ROUND((A2810-Overview!$F$43)/365,0),I2809*0.05,I2809+U2809)</f>
        <v>21487.988702927731</v>
      </c>
      <c r="J2810" s="70">
        <f>IF(D2810&lt;Overview!$F$16,1,'='!G2810/Overview!$F$26)</f>
        <v>162.80912668574578</v>
      </c>
      <c r="K2810" s="71">
        <f>IF(D2810&lt;Overview!$F$17,'='!G2810/Overview!$F$26,Overview!$F$33)</f>
        <v>9.1428571428571423</v>
      </c>
      <c r="L2810" s="72">
        <f t="shared" si="263"/>
        <v>9.1428571428571423</v>
      </c>
      <c r="M2810" s="81">
        <f>MIN(1,Overview!$F$44*F2810*(G2810-Overview!$F$25)^2+0.2)</f>
        <v>1</v>
      </c>
      <c r="N2810" s="48">
        <f>L2810*F2810*Overview!$F$8</f>
        <v>0.12482270400293095</v>
      </c>
      <c r="O2810" s="48">
        <f>F2810*Overview!$F$6</f>
        <v>2.3686817229354781E-3</v>
      </c>
      <c r="P2810" s="122">
        <f>N2810*(H2810/G2810-(1+Overview!$F$35/'='!G2810)/(Overview!$F$37*Overview!$F$33))/('='!H2810+Overview!$F$36)</f>
        <v>3.2500267822045503E-5</v>
      </c>
      <c r="Q2810" s="128">
        <f>(N2810/G2810-P2810)*H2810*Overview!$F$29*'='!G2810^3</f>
        <v>939.2881002744391</v>
      </c>
      <c r="R2810" s="57">
        <f t="shared" si="258"/>
        <v>0</v>
      </c>
      <c r="S2810" s="58">
        <f t="shared" si="259"/>
        <v>4.0743319702932564E-5</v>
      </c>
      <c r="T2810" s="58">
        <f>IF(D2810&lt;Overview!$F$18,(1-Overview!$F$9)*'='!Q2810-'='!D2810*'='!O2810,0)</f>
        <v>0</v>
      </c>
      <c r="U2810" s="54">
        <f>IF(D2810&gt;=Overview!$F$18,(1-Overview!$F$9)*'='!Q2810-Overview!$F$18*'='!O2810,0)</f>
        <v>79.60785261025039</v>
      </c>
      <c r="V2810" s="2"/>
      <c r="W2810" s="112">
        <f>G2810/Overview!$F$19</f>
        <v>5.5527695650977815</v>
      </c>
      <c r="X2810" s="60">
        <f>G2810^3*(1+H2810*Overview!$F$38)</f>
        <v>66.872901115198161</v>
      </c>
      <c r="Y2810" s="61">
        <f>G2810^3*Overview!$F$42*(1+Overview!$F$38*H2810)+I2810*Overview!$F$39/Overview!$F$40</f>
        <v>6.9523118821859669</v>
      </c>
    </row>
    <row r="2811" spans="1:25">
      <c r="A2811" s="34">
        <v>2808</v>
      </c>
      <c r="B2811">
        <v>1</v>
      </c>
      <c r="C2811">
        <v>24</v>
      </c>
      <c r="D2811" s="149">
        <f t="shared" si="260"/>
        <v>178.09744310451387</v>
      </c>
      <c r="E2811" s="125">
        <f>B2811/(B2811+Overview!$F$22)</f>
        <v>0.58823529411764708</v>
      </c>
      <c r="F2811" s="118">
        <f>EXP(Overview!$F$21/Overview!$F$5-Overview!$F$21/('='!C2811+273.15))</f>
        <v>1.2060497570954571</v>
      </c>
      <c r="G2811" s="77">
        <f t="shared" si="261"/>
        <v>3.7609315697604302</v>
      </c>
      <c r="H2811" s="115">
        <f t="shared" si="262"/>
        <v>0.58823529411764708</v>
      </c>
      <c r="I2811" s="80">
        <f>IF((A2811-Overview!$F$43)/365=ROUND((A2811-Overview!$F$43)/365,0),I2810*0.05,I2810+U2810)</f>
        <v>21567.596555537981</v>
      </c>
      <c r="J2811" s="70">
        <f>IF(D2811&lt;Overview!$F$16,1,'='!G2811/Overview!$F$26)</f>
        <v>162.81089046581948</v>
      </c>
      <c r="K2811" s="71">
        <f>IF(D2811&lt;Overview!$F$17,'='!G2811/Overview!$F$26,Overview!$F$33)</f>
        <v>9.1428571428571423</v>
      </c>
      <c r="L2811" s="72">
        <f t="shared" si="263"/>
        <v>9.1428571428571423</v>
      </c>
      <c r="M2811" s="81">
        <f>MIN(1,Overview!$F$44*F2811*(G2811-Overview!$F$25)^2+0.2)</f>
        <v>1</v>
      </c>
      <c r="N2811" s="48">
        <f>L2811*F2811*Overview!$F$8</f>
        <v>0.12482270400293095</v>
      </c>
      <c r="O2811" s="48">
        <f>F2811*Overview!$F$6</f>
        <v>2.3686817229354781E-3</v>
      </c>
      <c r="P2811" s="122">
        <f>N2811*(H2811/G2811-(1+Overview!$F$35/'='!G2811)/(Overview!$F$37*Overview!$F$33))/('='!H2811+Overview!$F$36)</f>
        <v>3.2438506970959377E-5</v>
      </c>
      <c r="Q2811" s="128">
        <f>(N2811/G2811-P2811)*H2811*Overview!$F$29*'='!G2811^3</f>
        <v>939.31019146075823</v>
      </c>
      <c r="R2811" s="57">
        <f t="shared" si="258"/>
        <v>0</v>
      </c>
      <c r="S2811" s="58">
        <f t="shared" si="259"/>
        <v>4.0666334980991635E-5</v>
      </c>
      <c r="T2811" s="58">
        <f>IF(D2811&lt;Overview!$F$18,(1-Overview!$F$9)*'='!Q2811-'='!D2811*'='!O2811,0)</f>
        <v>0</v>
      </c>
      <c r="U2811" s="54">
        <f>IF(D2811&gt;=Overview!$F$18,(1-Overview!$F$9)*'='!Q2811-Overview!$F$18*'='!O2811,0)</f>
        <v>79.609734779324782</v>
      </c>
      <c r="V2811" s="2"/>
      <c r="W2811" s="112">
        <f>G2811/Overview!$F$19</f>
        <v>5.5528297205971207</v>
      </c>
      <c r="X2811" s="60">
        <f>G2811^3*(1+H2811*Overview!$F$38)</f>
        <v>66.875074525939738</v>
      </c>
      <c r="Y2811" s="61">
        <f>G2811^3*Overview!$F$42*(1+Overview!$F$38*H2811)+I2811*Overview!$F$39/Overview!$F$40</f>
        <v>6.9559668122024991</v>
      </c>
    </row>
    <row r="2812" spans="1:25">
      <c r="A2812" s="34">
        <v>2809</v>
      </c>
      <c r="B2812">
        <v>1</v>
      </c>
      <c r="C2812">
        <v>24</v>
      </c>
      <c r="D2812" s="149">
        <f t="shared" si="260"/>
        <v>178.09744310451387</v>
      </c>
      <c r="E2812" s="125">
        <f>B2812/(B2812+Overview!$F$22)</f>
        <v>0.58823529411764708</v>
      </c>
      <c r="F2812" s="118">
        <f>EXP(Overview!$F$21/Overview!$F$5-Overview!$F$21/('='!C2812+273.15))</f>
        <v>1.2060497570954571</v>
      </c>
      <c r="G2812" s="77">
        <f t="shared" si="261"/>
        <v>3.760972236095411</v>
      </c>
      <c r="H2812" s="115">
        <f t="shared" si="262"/>
        <v>0.58823529411764708</v>
      </c>
      <c r="I2812" s="80">
        <f>IF((A2812-Overview!$F$43)/365=ROUND((A2812-Overview!$F$43)/365,0),I2811*0.05,I2811+U2811)</f>
        <v>21647.206290317306</v>
      </c>
      <c r="J2812" s="70">
        <f>IF(D2812&lt;Overview!$F$16,1,'='!G2812/Overview!$F$26)</f>
        <v>162.81265091322126</v>
      </c>
      <c r="K2812" s="71">
        <f>IF(D2812&lt;Overview!$F$17,'='!G2812/Overview!$F$26,Overview!$F$33)</f>
        <v>9.1428571428571423</v>
      </c>
      <c r="L2812" s="72">
        <f t="shared" si="263"/>
        <v>9.1428571428571423</v>
      </c>
      <c r="M2812" s="81">
        <f>MIN(1,Overview!$F$44*F2812*(G2812-Overview!$F$25)^2+0.2)</f>
        <v>1</v>
      </c>
      <c r="N2812" s="48">
        <f>L2812*F2812*Overview!$F$8</f>
        <v>0.12482270400293095</v>
      </c>
      <c r="O2812" s="48">
        <f>F2812*Overview!$F$6</f>
        <v>2.3686817229354781E-3</v>
      </c>
      <c r="P2812" s="122">
        <f>N2812*(H2812/G2812-(1+Overview!$F$35/'='!G2812)/(Overview!$F$37*Overview!$F$33))/('='!H2812+Overview!$F$36)</f>
        <v>3.2376864151678535E-5</v>
      </c>
      <c r="Q2812" s="128">
        <f>(N2812/G2812-P2812)*H2812*Overview!$F$29*'='!G2812^3</f>
        <v>939.33224120068508</v>
      </c>
      <c r="R2812" s="57">
        <f t="shared" si="258"/>
        <v>0</v>
      </c>
      <c r="S2812" s="58">
        <f t="shared" si="259"/>
        <v>4.0589495722098591E-5</v>
      </c>
      <c r="T2812" s="58">
        <f>IF(D2812&lt;Overview!$F$18,(1-Overview!$F$9)*'='!Q2812-'='!D2812*'='!O2812,0)</f>
        <v>0</v>
      </c>
      <c r="U2812" s="54">
        <f>IF(D2812&gt;=Overview!$F$18,(1-Overview!$F$9)*'='!Q2812-Overview!$F$18*'='!O2812,0)</f>
        <v>79.611613417166552</v>
      </c>
      <c r="V2812" s="2"/>
      <c r="W2812" s="112">
        <f>G2812/Overview!$F$19</f>
        <v>5.5528897624323212</v>
      </c>
      <c r="X2812" s="60">
        <f>G2812^3*(1+H2812*Overview!$F$38)</f>
        <v>66.877243876967583</v>
      </c>
      <c r="Y2812" s="61">
        <f>G2812^3*Overview!$F$42*(1+Overview!$F$38*H2812)+I2812*Overview!$F$39/Overview!$F$40</f>
        <v>6.9596214586335989</v>
      </c>
    </row>
    <row r="2813" spans="1:25">
      <c r="A2813" s="34">
        <v>2810</v>
      </c>
      <c r="B2813">
        <v>1</v>
      </c>
      <c r="C2813">
        <v>24</v>
      </c>
      <c r="D2813" s="149">
        <f t="shared" si="260"/>
        <v>178.09744310451387</v>
      </c>
      <c r="E2813" s="125">
        <f>B2813/(B2813+Overview!$F$22)</f>
        <v>0.58823529411764708</v>
      </c>
      <c r="F2813" s="118">
        <f>EXP(Overview!$F$21/Overview!$F$5-Overview!$F$21/('='!C2813+273.15))</f>
        <v>1.2060497570954571</v>
      </c>
      <c r="G2813" s="77">
        <f t="shared" si="261"/>
        <v>3.7610128255911333</v>
      </c>
      <c r="H2813" s="115">
        <f t="shared" si="262"/>
        <v>0.58823529411764708</v>
      </c>
      <c r="I2813" s="80">
        <f>IF((A2813-Overview!$F$43)/365=ROUND((A2813-Overview!$F$43)/365,0),I2812*0.05,I2812+U2812)</f>
        <v>21726.817903734474</v>
      </c>
      <c r="J2813" s="70">
        <f>IF(D2813&lt;Overview!$F$16,1,'='!G2813/Overview!$F$26)</f>
        <v>162.8144080342482</v>
      </c>
      <c r="K2813" s="71">
        <f>IF(D2813&lt;Overview!$F$17,'='!G2813/Overview!$F$26,Overview!$F$33)</f>
        <v>9.1428571428571423</v>
      </c>
      <c r="L2813" s="72">
        <f t="shared" si="263"/>
        <v>9.1428571428571423</v>
      </c>
      <c r="M2813" s="81">
        <f>MIN(1,Overview!$F$44*F2813*(G2813-Overview!$F$25)^2+0.2)</f>
        <v>1</v>
      </c>
      <c r="N2813" s="48">
        <f>L2813*F2813*Overview!$F$8</f>
        <v>0.12482270400293095</v>
      </c>
      <c r="O2813" s="48">
        <f>F2813*Overview!$F$6</f>
        <v>2.3686817229354781E-3</v>
      </c>
      <c r="P2813" s="122">
        <f>N2813*(H2813/G2813-(1+Overview!$F$35/'='!G2813)/(Overview!$F$37*Overview!$F$33))/('='!H2813+Overview!$F$36)</f>
        <v>3.2315339136098996E-5</v>
      </c>
      <c r="Q2813" s="128">
        <f>(N2813/G2813-P2813)*H2813*Overview!$F$29*'='!G2813^3</f>
        <v>939.35424957142072</v>
      </c>
      <c r="R2813" s="57">
        <f t="shared" si="258"/>
        <v>0</v>
      </c>
      <c r="S2813" s="58">
        <f t="shared" si="259"/>
        <v>4.0512801651398476E-5</v>
      </c>
      <c r="T2813" s="58">
        <f>IF(D2813&lt;Overview!$F$18,(1-Overview!$F$9)*'='!Q2813-'='!D2813*'='!O2813,0)</f>
        <v>0</v>
      </c>
      <c r="U2813" s="54">
        <f>IF(D2813&gt;=Overview!$F$18,(1-Overview!$F$9)*'='!Q2813-Overview!$F$18*'='!O2813,0)</f>
        <v>79.613488530353223</v>
      </c>
      <c r="V2813" s="2"/>
      <c r="W2813" s="112">
        <f>G2813/Overview!$F$19</f>
        <v>5.5529496908181502</v>
      </c>
      <c r="X2813" s="60">
        <f>G2813^3*(1+H2813*Overview!$F$38)</f>
        <v>66.879409175775805</v>
      </c>
      <c r="Y2813" s="61">
        <f>G2813^3*Overview!$F$42*(1+Overview!$F$38*H2813)+I2813*Overview!$F$39/Overview!$F$40</f>
        <v>6.9632758220002842</v>
      </c>
    </row>
    <row r="2814" spans="1:25">
      <c r="A2814" s="34">
        <v>2811</v>
      </c>
      <c r="B2814">
        <v>1</v>
      </c>
      <c r="C2814">
        <v>24</v>
      </c>
      <c r="D2814" s="149">
        <f t="shared" si="260"/>
        <v>178.09744310451387</v>
      </c>
      <c r="E2814" s="125">
        <f>B2814/(B2814+Overview!$F$22)</f>
        <v>0.58823529411764708</v>
      </c>
      <c r="F2814" s="118">
        <f>EXP(Overview!$F$21/Overview!$F$5-Overview!$F$21/('='!C2814+273.15))</f>
        <v>1.2060497570954571</v>
      </c>
      <c r="G2814" s="77">
        <f t="shared" si="261"/>
        <v>3.7610533383927844</v>
      </c>
      <c r="H2814" s="115">
        <f t="shared" si="262"/>
        <v>0.58823529411764708</v>
      </c>
      <c r="I2814" s="80">
        <f>IF((A2814-Overview!$F$43)/365=ROUND((A2814-Overview!$F$43)/365,0),I2813*0.05,I2813+U2813)</f>
        <v>21806.431392264829</v>
      </c>
      <c r="J2814" s="70">
        <f>IF(D2814&lt;Overview!$F$16,1,'='!G2814/Overview!$F$26)</f>
        <v>162.81616183518548</v>
      </c>
      <c r="K2814" s="71">
        <f>IF(D2814&lt;Overview!$F$17,'='!G2814/Overview!$F$26,Overview!$F$33)</f>
        <v>9.1428571428571423</v>
      </c>
      <c r="L2814" s="72">
        <f t="shared" si="263"/>
        <v>9.1428571428571423</v>
      </c>
      <c r="M2814" s="81">
        <f>MIN(1,Overview!$F$44*F2814*(G2814-Overview!$F$25)^2+0.2)</f>
        <v>1</v>
      </c>
      <c r="N2814" s="48">
        <f>L2814*F2814*Overview!$F$8</f>
        <v>0.12482270400293095</v>
      </c>
      <c r="O2814" s="48">
        <f>F2814*Overview!$F$6</f>
        <v>2.3686817229354781E-3</v>
      </c>
      <c r="P2814" s="122">
        <f>N2814*(H2814/G2814-(1+Overview!$F$35/'='!G2814)/(Overview!$F$37*Overview!$F$33))/('='!H2814+Overview!$F$36)</f>
        <v>3.2253931696568994E-5</v>
      </c>
      <c r="Q2814" s="128">
        <f>(N2814/G2814-P2814)*H2814*Overview!$F$29*'='!G2814^3</f>
        <v>939.37621665002268</v>
      </c>
      <c r="R2814" s="57">
        <f t="shared" si="258"/>
        <v>0</v>
      </c>
      <c r="S2814" s="58">
        <f t="shared" si="259"/>
        <v>4.0436252494557886E-5</v>
      </c>
      <c r="T2814" s="58">
        <f>IF(D2814&lt;Overview!$F$18,(1-Overview!$F$9)*'='!Q2814-'='!D2814*'='!O2814,0)</f>
        <v>0</v>
      </c>
      <c r="U2814" s="54">
        <f>IF(D2814&gt;=Overview!$F$18,(1-Overview!$F$9)*'='!Q2814-Overview!$F$18*'='!O2814,0)</f>
        <v>79.61536012545011</v>
      </c>
      <c r="V2814" s="2"/>
      <c r="W2814" s="112">
        <f>G2814/Overview!$F$19</f>
        <v>5.553009505968971</v>
      </c>
      <c r="X2814" s="60">
        <f>G2814^3*(1+H2814*Overview!$F$38)</f>
        <v>66.881570429844913</v>
      </c>
      <c r="Y2814" s="61">
        <f>G2814^3*Overview!$F$42*(1+Overview!$F$38*H2814)+I2814*Overview!$F$39/Overview!$F$40</f>
        <v>6.9669299028226401</v>
      </c>
    </row>
    <row r="2815" spans="1:25">
      <c r="A2815" s="34">
        <v>2812</v>
      </c>
      <c r="B2815">
        <v>1</v>
      </c>
      <c r="C2815">
        <v>24</v>
      </c>
      <c r="D2815" s="149">
        <f t="shared" si="260"/>
        <v>178.09744310451387</v>
      </c>
      <c r="E2815" s="125">
        <f>B2815/(B2815+Overview!$F$22)</f>
        <v>0.58823529411764708</v>
      </c>
      <c r="F2815" s="118">
        <f>EXP(Overview!$F$21/Overview!$F$5-Overview!$F$21/('='!C2815+273.15))</f>
        <v>1.2060497570954571</v>
      </c>
      <c r="G2815" s="77">
        <f t="shared" si="261"/>
        <v>3.7610937746452788</v>
      </c>
      <c r="H2815" s="115">
        <f t="shared" si="262"/>
        <v>0.58823529411764708</v>
      </c>
      <c r="I2815" s="80">
        <f>IF((A2815-Overview!$F$43)/365=ROUND((A2815-Overview!$F$43)/365,0),I2814*0.05,I2814+U2814)</f>
        <v>21886.046752390281</v>
      </c>
      <c r="J2815" s="70">
        <f>IF(D2815&lt;Overview!$F$16,1,'='!G2815/Overview!$F$26)</f>
        <v>162.81791232230646</v>
      </c>
      <c r="K2815" s="71">
        <f>IF(D2815&lt;Overview!$F$17,'='!G2815/Overview!$F$26,Overview!$F$33)</f>
        <v>9.1428571428571423</v>
      </c>
      <c r="L2815" s="72">
        <f t="shared" si="263"/>
        <v>9.1428571428571423</v>
      </c>
      <c r="M2815" s="81">
        <f>MIN(1,Overview!$F$44*F2815*(G2815-Overview!$F$25)^2+0.2)</f>
        <v>1</v>
      </c>
      <c r="N2815" s="48">
        <f>L2815*F2815*Overview!$F$8</f>
        <v>0.12482270400293095</v>
      </c>
      <c r="O2815" s="48">
        <f>F2815*Overview!$F$6</f>
        <v>2.3686817229354781E-3</v>
      </c>
      <c r="P2815" s="122">
        <f>N2815*(H2815/G2815-(1+Overview!$F$35/'='!G2815)/(Overview!$F$37*Overview!$F$33))/('='!H2815+Overview!$F$36)</f>
        <v>3.219264160588596E-5</v>
      </c>
      <c r="Q2815" s="128">
        <f>(N2815/G2815-P2815)*H2815*Overview!$F$29*'='!G2815^3</f>
        <v>939.39814251340943</v>
      </c>
      <c r="R2815" s="57">
        <f t="shared" si="258"/>
        <v>0</v>
      </c>
      <c r="S2815" s="58">
        <f t="shared" si="259"/>
        <v>4.0359847977761425E-5</v>
      </c>
      <c r="T2815" s="58">
        <f>IF(D2815&lt;Overview!$F$18,(1-Overview!$F$9)*'='!Q2815-'='!D2815*'='!O2815,0)</f>
        <v>0</v>
      </c>
      <c r="U2815" s="54">
        <f>IF(D2815&gt;=Overview!$F$18,(1-Overview!$F$9)*'='!Q2815-Overview!$F$18*'='!O2815,0)</f>
        <v>79.617228209010662</v>
      </c>
      <c r="V2815" s="2"/>
      <c r="W2815" s="112">
        <f>G2815/Overview!$F$19</f>
        <v>5.5530692080987434</v>
      </c>
      <c r="X2815" s="60">
        <f>G2815^3*(1+H2815*Overview!$F$38)</f>
        <v>66.883727646642058</v>
      </c>
      <c r="Y2815" s="61">
        <f>G2815^3*Overview!$F$42*(1+Overview!$F$38*H2815)+I2815*Overview!$F$39/Overview!$F$40</f>
        <v>6.9705837016198338</v>
      </c>
    </row>
    <row r="2816" spans="1:25">
      <c r="A2816" s="34">
        <v>2813</v>
      </c>
      <c r="B2816">
        <v>1</v>
      </c>
      <c r="C2816">
        <v>24</v>
      </c>
      <c r="D2816" s="149">
        <f t="shared" si="260"/>
        <v>178.09744310451387</v>
      </c>
      <c r="E2816" s="125">
        <f>B2816/(B2816+Overview!$F$22)</f>
        <v>0.58823529411764708</v>
      </c>
      <c r="F2816" s="118">
        <f>EXP(Overview!$F$21/Overview!$F$5-Overview!$F$21/('='!C2816+273.15))</f>
        <v>1.2060497570954571</v>
      </c>
      <c r="G2816" s="77">
        <f t="shared" si="261"/>
        <v>3.7611341344932567</v>
      </c>
      <c r="H2816" s="115">
        <f t="shared" si="262"/>
        <v>0.58823529411764708</v>
      </c>
      <c r="I2816" s="80">
        <f>IF((A2816-Overview!$F$43)/365=ROUND((A2816-Overview!$F$43)/365,0),I2815*0.05,I2815+U2815)</f>
        <v>21965.663980599293</v>
      </c>
      <c r="J2816" s="70">
        <f>IF(D2816&lt;Overview!$F$16,1,'='!G2816/Overview!$F$26)</f>
        <v>162.81965950187259</v>
      </c>
      <c r="K2816" s="71">
        <f>IF(D2816&lt;Overview!$F$17,'='!G2816/Overview!$F$26,Overview!$F$33)</f>
        <v>9.1428571428571423</v>
      </c>
      <c r="L2816" s="72">
        <f t="shared" si="263"/>
        <v>9.1428571428571423</v>
      </c>
      <c r="M2816" s="81">
        <f>MIN(1,Overview!$F$44*F2816*(G2816-Overview!$F$25)^2+0.2)</f>
        <v>1</v>
      </c>
      <c r="N2816" s="48">
        <f>L2816*F2816*Overview!$F$8</f>
        <v>0.12482270400293095</v>
      </c>
      <c r="O2816" s="48">
        <f>F2816*Overview!$F$6</f>
        <v>2.3686817229354781E-3</v>
      </c>
      <c r="P2816" s="122">
        <f>N2816*(H2816/G2816-(1+Overview!$F$35/'='!G2816)/(Overview!$F$37*Overview!$F$33))/('='!H2816+Overview!$F$36)</f>
        <v>3.2131468637295482E-5</v>
      </c>
      <c r="Q2816" s="128">
        <f>(N2816/G2816-P2816)*H2816*Overview!$F$29*'='!G2816^3</f>
        <v>939.42002723835697</v>
      </c>
      <c r="R2816" s="57">
        <f t="shared" si="258"/>
        <v>0</v>
      </c>
      <c r="S2816" s="58">
        <f t="shared" si="259"/>
        <v>4.0283587827710526E-5</v>
      </c>
      <c r="T2816" s="58">
        <f>IF(D2816&lt;Overview!$F$18,(1-Overview!$F$9)*'='!Q2816-'='!D2816*'='!O2816,0)</f>
        <v>0</v>
      </c>
      <c r="U2816" s="54">
        <f>IF(D2816&gt;=Overview!$F$18,(1-Overview!$F$9)*'='!Q2816-Overview!$F$18*'='!O2816,0)</f>
        <v>79.619092787576193</v>
      </c>
      <c r="V2816" s="2"/>
      <c r="W2816" s="112">
        <f>G2816/Overview!$F$19</f>
        <v>5.5531287974210199</v>
      </c>
      <c r="X2816" s="60">
        <f>G2816^3*(1+H2816*Overview!$F$38)</f>
        <v>66.885880833620888</v>
      </c>
      <c r="Y2816" s="61">
        <f>G2816^3*Overview!$F$42*(1+Overview!$F$38*H2816)+I2816*Overview!$F$39/Overview!$F$40</f>
        <v>6.974237218910103</v>
      </c>
    </row>
    <row r="2817" spans="1:25">
      <c r="A2817" s="34">
        <v>2814</v>
      </c>
      <c r="B2817">
        <v>1</v>
      </c>
      <c r="C2817">
        <v>24</v>
      </c>
      <c r="D2817" s="149">
        <f t="shared" si="260"/>
        <v>178.09744310451387</v>
      </c>
      <c r="E2817" s="125">
        <f>B2817/(B2817+Overview!$F$22)</f>
        <v>0.58823529411764708</v>
      </c>
      <c r="F2817" s="118">
        <f>EXP(Overview!$F$21/Overview!$F$5-Overview!$F$21/('='!C2817+273.15))</f>
        <v>1.2060497570954571</v>
      </c>
      <c r="G2817" s="77">
        <f t="shared" si="261"/>
        <v>3.7611744180810844</v>
      </c>
      <c r="H2817" s="115">
        <f t="shared" si="262"/>
        <v>0.58823529411764708</v>
      </c>
      <c r="I2817" s="80">
        <f>IF((A2817-Overview!$F$43)/365=ROUND((A2817-Overview!$F$43)/365,0),I2816*0.05,I2816+U2816)</f>
        <v>22045.283073386869</v>
      </c>
      <c r="J2817" s="70">
        <f>IF(D2817&lt;Overview!$F$16,1,'='!G2817/Overview!$F$26)</f>
        <v>162.82140338013355</v>
      </c>
      <c r="K2817" s="71">
        <f>IF(D2817&lt;Overview!$F$17,'='!G2817/Overview!$F$26,Overview!$F$33)</f>
        <v>9.1428571428571423</v>
      </c>
      <c r="L2817" s="72">
        <f t="shared" si="263"/>
        <v>9.1428571428571423</v>
      </c>
      <c r="M2817" s="81">
        <f>MIN(1,Overview!$F$44*F2817*(G2817-Overview!$F$25)^2+0.2)</f>
        <v>1</v>
      </c>
      <c r="N2817" s="48">
        <f>L2817*F2817*Overview!$F$8</f>
        <v>0.12482270400293095</v>
      </c>
      <c r="O2817" s="48">
        <f>F2817*Overview!$F$6</f>
        <v>2.3686817229354781E-3</v>
      </c>
      <c r="P2817" s="122">
        <f>N2817*(H2817/G2817-(1+Overview!$F$35/'='!G2817)/(Overview!$F$37*Overview!$F$33))/('='!H2817+Overview!$F$36)</f>
        <v>3.2070412564491321E-5</v>
      </c>
      <c r="Q2817" s="128">
        <f>(N2817/G2817-P2817)*H2817*Overview!$F$29*'='!G2817^3</f>
        <v>939.44187090150092</v>
      </c>
      <c r="R2817" s="57">
        <f t="shared" si="258"/>
        <v>0</v>
      </c>
      <c r="S2817" s="58">
        <f t="shared" si="259"/>
        <v>4.0207471771623649E-5</v>
      </c>
      <c r="T2817" s="58">
        <f>IF(D2817&lt;Overview!$F$18,(1-Overview!$F$9)*'='!Q2817-'='!D2817*'='!O2817,0)</f>
        <v>0</v>
      </c>
      <c r="U2817" s="54">
        <f>IF(D2817&gt;=Overview!$F$18,(1-Overview!$F$9)*'='!Q2817-Overview!$F$18*'='!O2817,0)</f>
        <v>79.620953867676064</v>
      </c>
      <c r="V2817" s="2"/>
      <c r="W2817" s="112">
        <f>G2817/Overview!$F$19</f>
        <v>5.5531882741489511</v>
      </c>
      <c r="X2817" s="60">
        <f>G2817^3*(1+H2817*Overview!$F$38)</f>
        <v>66.888029998221597</v>
      </c>
      <c r="Y2817" s="61">
        <f>G2817^3*Overview!$F$42*(1+Overview!$F$38*H2817)+I2817*Overview!$F$39/Overview!$F$40</f>
        <v>6.9778904552107557</v>
      </c>
    </row>
    <row r="2818" spans="1:25">
      <c r="A2818" s="34">
        <v>2815</v>
      </c>
      <c r="B2818">
        <v>1</v>
      </c>
      <c r="C2818">
        <v>24</v>
      </c>
      <c r="D2818" s="149">
        <f t="shared" si="260"/>
        <v>178.09744310451387</v>
      </c>
      <c r="E2818" s="125">
        <f>B2818/(B2818+Overview!$F$22)</f>
        <v>0.58823529411764708</v>
      </c>
      <c r="F2818" s="118">
        <f>EXP(Overview!$F$21/Overview!$F$5-Overview!$F$21/('='!C2818+273.15))</f>
        <v>1.2060497570954571</v>
      </c>
      <c r="G2818" s="77">
        <f t="shared" si="261"/>
        <v>3.761214625552856</v>
      </c>
      <c r="H2818" s="115">
        <f t="shared" si="262"/>
        <v>0.58823529411764708</v>
      </c>
      <c r="I2818" s="80">
        <f>IF((A2818-Overview!$F$43)/365=ROUND((A2818-Overview!$F$43)/365,0),I2817*0.05,I2817+U2817)</f>
        <v>22124.904027254546</v>
      </c>
      <c r="J2818" s="70">
        <f>IF(D2818&lt;Overview!$F$16,1,'='!G2818/Overview!$F$26)</f>
        <v>162.82314396332711</v>
      </c>
      <c r="K2818" s="71">
        <f>IF(D2818&lt;Overview!$F$17,'='!G2818/Overview!$F$26,Overview!$F$33)</f>
        <v>9.1428571428571423</v>
      </c>
      <c r="L2818" s="72">
        <f t="shared" si="263"/>
        <v>9.1428571428571423</v>
      </c>
      <c r="M2818" s="81">
        <f>MIN(1,Overview!$F$44*F2818*(G2818-Overview!$F$25)^2+0.2)</f>
        <v>1</v>
      </c>
      <c r="N2818" s="48">
        <f>L2818*F2818*Overview!$F$8</f>
        <v>0.12482270400293095</v>
      </c>
      <c r="O2818" s="48">
        <f>F2818*Overview!$F$6</f>
        <v>2.3686817229354781E-3</v>
      </c>
      <c r="P2818" s="122">
        <f>N2818*(H2818/G2818-(1+Overview!$F$35/'='!G2818)/(Overview!$F$37*Overview!$F$33))/('='!H2818+Overview!$F$36)</f>
        <v>3.200947316161442E-5</v>
      </c>
      <c r="Q2818" s="128">
        <f>(N2818/G2818-P2818)*H2818*Overview!$F$29*'='!G2818^3</f>
        <v>939.4636735793357</v>
      </c>
      <c r="R2818" s="57">
        <f t="shared" si="258"/>
        <v>0</v>
      </c>
      <c r="S2818" s="58">
        <f t="shared" si="259"/>
        <v>4.0131499537235259E-5</v>
      </c>
      <c r="T2818" s="58">
        <f>IF(D2818&lt;Overview!$F$18,(1-Overview!$F$9)*'='!Q2818-'='!D2818*'='!O2818,0)</f>
        <v>0</v>
      </c>
      <c r="U2818" s="54">
        <f>IF(D2818&gt;=Overview!$F$18,(1-Overview!$F$9)*'='!Q2818-Overview!$F$18*'='!O2818,0)</f>
        <v>79.622811455827588</v>
      </c>
      <c r="V2818" s="2"/>
      <c r="W2818" s="112">
        <f>G2818/Overview!$F$19</f>
        <v>5.553247638495284</v>
      </c>
      <c r="X2818" s="60">
        <f>G2818^3*(1+H2818*Overview!$F$38)</f>
        <v>66.890175147871048</v>
      </c>
      <c r="Y2818" s="61">
        <f>G2818^3*Overview!$F$42*(1+Overview!$F$38*H2818)+I2818*Overview!$F$39/Overview!$F$40</f>
        <v>6.9815434110381833</v>
      </c>
    </row>
    <row r="2819" spans="1:25">
      <c r="A2819" s="34">
        <v>2816</v>
      </c>
      <c r="B2819">
        <v>1</v>
      </c>
      <c r="C2819">
        <v>24</v>
      </c>
      <c r="D2819" s="149">
        <f t="shared" si="260"/>
        <v>178.09744310451387</v>
      </c>
      <c r="E2819" s="125">
        <f>B2819/(B2819+Overview!$F$22)</f>
        <v>0.58823529411764708</v>
      </c>
      <c r="F2819" s="118">
        <f>EXP(Overview!$F$21/Overview!$F$5-Overview!$F$21/('='!C2819+273.15))</f>
        <v>1.2060497570954571</v>
      </c>
      <c r="G2819" s="77">
        <f t="shared" si="261"/>
        <v>3.7612547570523933</v>
      </c>
      <c r="H2819" s="115">
        <f t="shared" si="262"/>
        <v>0.58823529411764708</v>
      </c>
      <c r="I2819" s="80">
        <f>IF((A2819-Overview!$F$43)/365=ROUND((A2819-Overview!$F$43)/365,0),I2818*0.05,I2818+U2818)</f>
        <v>22204.526838710375</v>
      </c>
      <c r="J2819" s="70">
        <f>IF(D2819&lt;Overview!$F$16,1,'='!G2819/Overview!$F$26)</f>
        <v>162.82488125767938</v>
      </c>
      <c r="K2819" s="71">
        <f>IF(D2819&lt;Overview!$F$17,'='!G2819/Overview!$F$26,Overview!$F$33)</f>
        <v>9.1428571428571423</v>
      </c>
      <c r="L2819" s="72">
        <f t="shared" si="263"/>
        <v>9.1428571428571423</v>
      </c>
      <c r="M2819" s="81">
        <f>MIN(1,Overview!$F$44*F2819*(G2819-Overview!$F$25)^2+0.2)</f>
        <v>1</v>
      </c>
      <c r="N2819" s="48">
        <f>L2819*F2819*Overview!$F$8</f>
        <v>0.12482270400293095</v>
      </c>
      <c r="O2819" s="48">
        <f>F2819*Overview!$F$6</f>
        <v>2.3686817229354781E-3</v>
      </c>
      <c r="P2819" s="122">
        <f>N2819*(H2819/G2819-(1+Overview!$F$35/'='!G2819)/(Overview!$F$37*Overview!$F$33))/('='!H2819+Overview!$F$36)</f>
        <v>3.1948650203249823E-5</v>
      </c>
      <c r="Q2819" s="128">
        <f>(N2819/G2819-P2819)*H2819*Overview!$F$29*'='!G2819^3</f>
        <v>939.48543534821533</v>
      </c>
      <c r="R2819" s="57">
        <f t="shared" ref="R2819:R2882" si="264">(E2819*M2819-H2819)*N2819/G2819</f>
        <v>0</v>
      </c>
      <c r="S2819" s="58">
        <f t="shared" ref="S2819:S2882" si="265">G2819*P2819/3</f>
        <v>4.0055670852792102E-5</v>
      </c>
      <c r="T2819" s="58">
        <f>IF(D2819&lt;Overview!$F$18,(1-Overview!$F$9)*'='!Q2819-'='!D2819*'='!O2819,0)</f>
        <v>0</v>
      </c>
      <c r="U2819" s="54">
        <f>IF(D2819&gt;=Overview!$F$18,(1-Overview!$F$9)*'='!Q2819-Overview!$F$18*'='!O2819,0)</f>
        <v>79.624665558536122</v>
      </c>
      <c r="V2819" s="2"/>
      <c r="W2819" s="112">
        <f>G2819/Overview!$F$19</f>
        <v>5.5533068906723653</v>
      </c>
      <c r="X2819" s="60">
        <f>G2819^3*(1+H2819*Overview!$F$38)</f>
        <v>66.892316289982674</v>
      </c>
      <c r="Y2819" s="61">
        <f>G2819^3*Overview!$F$42*(1+Overview!$F$38*H2819)+I2819*Overview!$F$39/Overview!$F$40</f>
        <v>6.9851960869078553</v>
      </c>
    </row>
    <row r="2820" spans="1:25">
      <c r="A2820" s="34">
        <v>2817</v>
      </c>
      <c r="B2820">
        <v>1</v>
      </c>
      <c r="C2820">
        <v>24</v>
      </c>
      <c r="D2820" s="149">
        <f t="shared" ref="D2820:D2883" si="266">D2819+T2819</f>
        <v>178.09744310451387</v>
      </c>
      <c r="E2820" s="125">
        <f>B2820/(B2820+Overview!$F$22)</f>
        <v>0.58823529411764708</v>
      </c>
      <c r="F2820" s="118">
        <f>EXP(Overview!$F$21/Overview!$F$5-Overview!$F$21/('='!C2820+273.15))</f>
        <v>1.2060497570954571</v>
      </c>
      <c r="G2820" s="77">
        <f t="shared" ref="G2820:G2883" si="267">G2819+S2819</f>
        <v>3.761294812723246</v>
      </c>
      <c r="H2820" s="115">
        <f t="shared" ref="H2820:H2883" si="268">H2819+R2819</f>
        <v>0.58823529411764708</v>
      </c>
      <c r="I2820" s="80">
        <f>IF((A2820-Overview!$F$43)/365=ROUND((A2820-Overview!$F$43)/365,0),I2819*0.05,I2819+U2819)</f>
        <v>22284.15150426891</v>
      </c>
      <c r="J2820" s="70">
        <f>IF(D2820&lt;Overview!$F$16,1,'='!G2820/Overview!$F$26)</f>
        <v>162.82661526940458</v>
      </c>
      <c r="K2820" s="71">
        <f>IF(D2820&lt;Overview!$F$17,'='!G2820/Overview!$F$26,Overview!$F$33)</f>
        <v>9.1428571428571423</v>
      </c>
      <c r="L2820" s="72">
        <f t="shared" ref="L2820:L2883" si="269">IF(J2820=1,1,K2820)</f>
        <v>9.1428571428571423</v>
      </c>
      <c r="M2820" s="81">
        <f>MIN(1,Overview!$F$44*F2820*(G2820-Overview!$F$25)^2+0.2)</f>
        <v>1</v>
      </c>
      <c r="N2820" s="48">
        <f>L2820*F2820*Overview!$F$8</f>
        <v>0.12482270400293095</v>
      </c>
      <c r="O2820" s="48">
        <f>F2820*Overview!$F$6</f>
        <v>2.3686817229354781E-3</v>
      </c>
      <c r="P2820" s="122">
        <f>N2820*(H2820/G2820-(1+Overview!$F$35/'='!G2820)/(Overview!$F$37*Overview!$F$33))/('='!H2820+Overview!$F$36)</f>
        <v>3.1887943464429758E-5</v>
      </c>
      <c r="Q2820" s="128">
        <f>(N2820/G2820-P2820)*H2820*Overview!$F$29*'='!G2820^3</f>
        <v>939.50715628435421</v>
      </c>
      <c r="R2820" s="57">
        <f t="shared" si="264"/>
        <v>0</v>
      </c>
      <c r="S2820" s="58">
        <f t="shared" si="265"/>
        <v>3.997998544705726E-5</v>
      </c>
      <c r="T2820" s="58">
        <f>IF(D2820&lt;Overview!$F$18,(1-Overview!$F$9)*'='!Q2820-'='!D2820*'='!O2820,0)</f>
        <v>0</v>
      </c>
      <c r="U2820" s="54">
        <f>IF(D2820&gt;=Overview!$F$18,(1-Overview!$F$9)*'='!Q2820-Overview!$F$18*'='!O2820,0)</f>
        <v>79.626516182295163</v>
      </c>
      <c r="V2820" s="2"/>
      <c r="W2820" s="112">
        <f>G2820/Overview!$F$19</f>
        <v>5.5533660308921391</v>
      </c>
      <c r="X2820" s="60">
        <f>G2820^3*(1+H2820*Overview!$F$38)</f>
        <v>66.894453431956535</v>
      </c>
      <c r="Y2820" s="61">
        <f>G2820^3*Overview!$F$42*(1+Overview!$F$38*H2820)+I2820*Overview!$F$39/Overview!$F$40</f>
        <v>6.9888484833343192</v>
      </c>
    </row>
    <row r="2821" spans="1:25">
      <c r="A2821" s="34">
        <v>2818</v>
      </c>
      <c r="B2821">
        <v>1</v>
      </c>
      <c r="C2821">
        <v>24</v>
      </c>
      <c r="D2821" s="149">
        <f t="shared" si="266"/>
        <v>178.09744310451387</v>
      </c>
      <c r="E2821" s="125">
        <f>B2821/(B2821+Overview!$F$22)</f>
        <v>0.58823529411764708</v>
      </c>
      <c r="F2821" s="118">
        <f>EXP(Overview!$F$21/Overview!$F$5-Overview!$F$21/('='!C2821+273.15))</f>
        <v>1.2060497570954571</v>
      </c>
      <c r="G2821" s="77">
        <f t="shared" si="267"/>
        <v>3.7613347927086931</v>
      </c>
      <c r="H2821" s="115">
        <f t="shared" si="268"/>
        <v>0.58823529411764708</v>
      </c>
      <c r="I2821" s="80">
        <f>IF((A2821-Overview!$F$43)/365=ROUND((A2821-Overview!$F$43)/365,0),I2820*0.05,I2820+U2820)</f>
        <v>22363.778020451206</v>
      </c>
      <c r="J2821" s="70">
        <f>IF(D2821&lt;Overview!$F$16,1,'='!G2821/Overview!$F$26)</f>
        <v>162.82834600470534</v>
      </c>
      <c r="K2821" s="71">
        <f>IF(D2821&lt;Overview!$F$17,'='!G2821/Overview!$F$26,Overview!$F$33)</f>
        <v>9.1428571428571423</v>
      </c>
      <c r="L2821" s="72">
        <f t="shared" si="269"/>
        <v>9.1428571428571423</v>
      </c>
      <c r="M2821" s="81">
        <f>MIN(1,Overview!$F$44*F2821*(G2821-Overview!$F$25)^2+0.2)</f>
        <v>1</v>
      </c>
      <c r="N2821" s="48">
        <f>L2821*F2821*Overview!$F$8</f>
        <v>0.12482270400293095</v>
      </c>
      <c r="O2821" s="48">
        <f>F2821*Overview!$F$6</f>
        <v>2.3686817229354781E-3</v>
      </c>
      <c r="P2821" s="122">
        <f>N2821*(H2821/G2821-(1+Overview!$F$35/'='!G2821)/(Overview!$F$37*Overview!$F$33))/('='!H2821+Overview!$F$36)</f>
        <v>3.1827352720627532E-5</v>
      </c>
      <c r="Q2821" s="128">
        <f>(N2821/G2821-P2821)*H2821*Overview!$F$29*'='!G2821^3</f>
        <v>939.52883646382668</v>
      </c>
      <c r="R2821" s="57">
        <f t="shared" si="264"/>
        <v>0</v>
      </c>
      <c r="S2821" s="58">
        <f t="shared" si="265"/>
        <v>3.9904443049302672E-5</v>
      </c>
      <c r="T2821" s="58">
        <f>IF(D2821&lt;Overview!$F$18,(1-Overview!$F$9)*'='!Q2821-'='!D2821*'='!O2821,0)</f>
        <v>0</v>
      </c>
      <c r="U2821" s="54">
        <f>IF(D2821&gt;=Overview!$F$18,(1-Overview!$F$9)*'='!Q2821-Overview!$F$18*'='!O2821,0)</f>
        <v>79.628363333586208</v>
      </c>
      <c r="V2821" s="2"/>
      <c r="W2821" s="112">
        <f>G2821/Overview!$F$19</f>
        <v>5.5534250593661492</v>
      </c>
      <c r="X2821" s="60">
        <f>G2821^3*(1+H2821*Overview!$F$38)</f>
        <v>66.89658658117942</v>
      </c>
      <c r="Y2821" s="61">
        <f>G2821^3*Overview!$F$42*(1+Overview!$F$38*H2821)+I2821*Overview!$F$39/Overview!$F$40</f>
        <v>6.9925006008312085</v>
      </c>
    </row>
    <row r="2822" spans="1:25">
      <c r="A2822" s="34">
        <v>2819</v>
      </c>
      <c r="B2822">
        <v>1</v>
      </c>
      <c r="C2822">
        <v>24</v>
      </c>
      <c r="D2822" s="149">
        <f t="shared" si="266"/>
        <v>178.09744310451387</v>
      </c>
      <c r="E2822" s="125">
        <f>B2822/(B2822+Overview!$F$22)</f>
        <v>0.58823529411764708</v>
      </c>
      <c r="F2822" s="118">
        <f>EXP(Overview!$F$21/Overview!$F$5-Overview!$F$21/('='!C2822+273.15))</f>
        <v>1.2060497570954571</v>
      </c>
      <c r="G2822" s="77">
        <f t="shared" si="267"/>
        <v>3.7613746971517426</v>
      </c>
      <c r="H2822" s="115">
        <f t="shared" si="268"/>
        <v>0.58823529411764708</v>
      </c>
      <c r="I2822" s="80">
        <f>IF((A2822-Overview!$F$43)/365=ROUND((A2822-Overview!$F$43)/365,0),I2821*0.05,I2821+U2821)</f>
        <v>22443.406383784793</v>
      </c>
      <c r="J2822" s="70">
        <f>IF(D2822&lt;Overview!$F$16,1,'='!G2822/Overview!$F$26)</f>
        <v>162.8300734697724</v>
      </c>
      <c r="K2822" s="71">
        <f>IF(D2822&lt;Overview!$F$17,'='!G2822/Overview!$F$26,Overview!$F$33)</f>
        <v>9.1428571428571423</v>
      </c>
      <c r="L2822" s="72">
        <f t="shared" si="269"/>
        <v>9.1428571428571423</v>
      </c>
      <c r="M2822" s="81">
        <f>MIN(1,Overview!$F$44*F2822*(G2822-Overview!$F$25)^2+0.2)</f>
        <v>1</v>
      </c>
      <c r="N2822" s="48">
        <f>L2822*F2822*Overview!$F$8</f>
        <v>0.12482270400293095</v>
      </c>
      <c r="O2822" s="48">
        <f>F2822*Overview!$F$6</f>
        <v>2.3686817229354781E-3</v>
      </c>
      <c r="P2822" s="122">
        <f>N2822*(H2822/G2822-(1+Overview!$F$35/'='!G2822)/(Overview!$F$37*Overview!$F$33))/('='!H2822+Overview!$F$36)</f>
        <v>3.1766877747762589E-5</v>
      </c>
      <c r="Q2822" s="128">
        <f>(N2822/G2822-P2822)*H2822*Overview!$F$29*'='!G2822^3</f>
        <v>939.55047596256702</v>
      </c>
      <c r="R2822" s="57">
        <f t="shared" si="264"/>
        <v>0</v>
      </c>
      <c r="S2822" s="58">
        <f t="shared" si="265"/>
        <v>3.9829043389315647E-5</v>
      </c>
      <c r="T2822" s="58">
        <f>IF(D2822&lt;Overview!$F$18,(1-Overview!$F$9)*'='!Q2822-'='!D2822*'='!O2822,0)</f>
        <v>0</v>
      </c>
      <c r="U2822" s="54">
        <f>IF(D2822&gt;=Overview!$F$18,(1-Overview!$F$9)*'='!Q2822-Overview!$F$18*'='!O2822,0)</f>
        <v>79.630207018878892</v>
      </c>
      <c r="V2822" s="2"/>
      <c r="W2822" s="112">
        <f>G2822/Overview!$F$19</f>
        <v>5.5534839763055404</v>
      </c>
      <c r="X2822" s="60">
        <f>G2822^3*(1+H2822*Overview!$F$38)</f>
        <v>66.898715745024745</v>
      </c>
      <c r="Y2822" s="61">
        <f>G2822^3*Overview!$F$42*(1+Overview!$F$38*H2822)+I2822*Overview!$F$39/Overview!$F$40</f>
        <v>6.9961524399112385</v>
      </c>
    </row>
    <row r="2823" spans="1:25">
      <c r="A2823" s="34">
        <v>2820</v>
      </c>
      <c r="B2823">
        <v>1</v>
      </c>
      <c r="C2823">
        <v>24</v>
      </c>
      <c r="D2823" s="149">
        <f t="shared" si="266"/>
        <v>178.09744310451387</v>
      </c>
      <c r="E2823" s="125">
        <f>B2823/(B2823+Overview!$F$22)</f>
        <v>0.58823529411764708</v>
      </c>
      <c r="F2823" s="118">
        <f>EXP(Overview!$F$21/Overview!$F$5-Overview!$F$21/('='!C2823+273.15))</f>
        <v>1.2060497570954571</v>
      </c>
      <c r="G2823" s="77">
        <f t="shared" si="267"/>
        <v>3.7614145261951317</v>
      </c>
      <c r="H2823" s="115">
        <f t="shared" si="268"/>
        <v>0.58823529411764708</v>
      </c>
      <c r="I2823" s="80">
        <f>IF((A2823-Overview!$F$43)/365=ROUND((A2823-Overview!$F$43)/365,0),I2822*0.05,I2822+U2822)</f>
        <v>22523.036590803673</v>
      </c>
      <c r="J2823" s="70">
        <f>IF(D2823&lt;Overview!$F$16,1,'='!G2823/Overview!$F$26)</f>
        <v>162.83179767078494</v>
      </c>
      <c r="K2823" s="71">
        <f>IF(D2823&lt;Overview!$F$17,'='!G2823/Overview!$F$26,Overview!$F$33)</f>
        <v>9.1428571428571423</v>
      </c>
      <c r="L2823" s="72">
        <f t="shared" si="269"/>
        <v>9.1428571428571423</v>
      </c>
      <c r="M2823" s="81">
        <f>MIN(1,Overview!$F$44*F2823*(G2823-Overview!$F$25)^2+0.2)</f>
        <v>1</v>
      </c>
      <c r="N2823" s="48">
        <f>L2823*F2823*Overview!$F$8</f>
        <v>0.12482270400293095</v>
      </c>
      <c r="O2823" s="48">
        <f>F2823*Overview!$F$6</f>
        <v>2.3686817229354781E-3</v>
      </c>
      <c r="P2823" s="122">
        <f>N2823*(H2823/G2823-(1+Overview!$F$35/'='!G2823)/(Overview!$F$37*Overview!$F$33))/('='!H2823+Overview!$F$36)</f>
        <v>3.1706518322195505E-5</v>
      </c>
      <c r="Q2823" s="128">
        <f>(N2823/G2823-P2823)*H2823*Overview!$F$29*'='!G2823^3</f>
        <v>939.57207485637014</v>
      </c>
      <c r="R2823" s="57">
        <f t="shared" si="264"/>
        <v>0</v>
      </c>
      <c r="S2823" s="58">
        <f t="shared" si="265"/>
        <v>3.9753786197392755E-5</v>
      </c>
      <c r="T2823" s="58">
        <f>IF(D2823&lt;Overview!$F$18,(1-Overview!$F$9)*'='!Q2823-'='!D2823*'='!O2823,0)</f>
        <v>0</v>
      </c>
      <c r="U2823" s="54">
        <f>IF(D2823&gt;=Overview!$F$18,(1-Overview!$F$9)*'='!Q2823-Overview!$F$18*'='!O2823,0)</f>
        <v>79.632047244630911</v>
      </c>
      <c r="V2823" s="2"/>
      <c r="W2823" s="112">
        <f>G2823/Overview!$F$19</f>
        <v>5.553542781921057</v>
      </c>
      <c r="X2823" s="60">
        <f>G2823^3*(1+H2823*Overview!$F$38)</f>
        <v>66.900840930852638</v>
      </c>
      <c r="Y2823" s="61">
        <f>G2823^3*Overview!$F$42*(1+Overview!$F$38*H2823)+I2823*Overview!$F$39/Overview!$F$40</f>
        <v>6.9998040010862059</v>
      </c>
    </row>
    <row r="2824" spans="1:25">
      <c r="A2824" s="34">
        <v>2821</v>
      </c>
      <c r="B2824">
        <v>1</v>
      </c>
      <c r="C2824">
        <v>24</v>
      </c>
      <c r="D2824" s="149">
        <f t="shared" si="266"/>
        <v>178.09744310451387</v>
      </c>
      <c r="E2824" s="125">
        <f>B2824/(B2824+Overview!$F$22)</f>
        <v>0.58823529411764708</v>
      </c>
      <c r="F2824" s="118">
        <f>EXP(Overview!$F$21/Overview!$F$5-Overview!$F$21/('='!C2824+273.15))</f>
        <v>1.2060497570954571</v>
      </c>
      <c r="G2824" s="77">
        <f t="shared" si="267"/>
        <v>3.7614542799813293</v>
      </c>
      <c r="H2824" s="115">
        <f t="shared" si="268"/>
        <v>0.58823529411764708</v>
      </c>
      <c r="I2824" s="80">
        <f>IF((A2824-Overview!$F$43)/365=ROUND((A2824-Overview!$F$43)/365,0),I2823*0.05,I2823+U2823)</f>
        <v>22602.668638048304</v>
      </c>
      <c r="J2824" s="70">
        <f>IF(D2824&lt;Overview!$F$16,1,'='!G2824/Overview!$F$26)</f>
        <v>162.83351861391037</v>
      </c>
      <c r="K2824" s="71">
        <f>IF(D2824&lt;Overview!$F$17,'='!G2824/Overview!$F$26,Overview!$F$33)</f>
        <v>9.1428571428571423</v>
      </c>
      <c r="L2824" s="72">
        <f t="shared" si="269"/>
        <v>9.1428571428571423</v>
      </c>
      <c r="M2824" s="81">
        <f>MIN(1,Overview!$F$44*F2824*(G2824-Overview!$F$25)^2+0.2)</f>
        <v>1</v>
      </c>
      <c r="N2824" s="48">
        <f>L2824*F2824*Overview!$F$8</f>
        <v>0.12482270400293095</v>
      </c>
      <c r="O2824" s="48">
        <f>F2824*Overview!$F$6</f>
        <v>2.3686817229354781E-3</v>
      </c>
      <c r="P2824" s="122">
        <f>N2824*(H2824/G2824-(1+Overview!$F$35/'='!G2824)/(Overview!$F$37*Overview!$F$33))/('='!H2824+Overview!$F$36)</f>
        <v>3.164627422072689E-5</v>
      </c>
      <c r="Q2824" s="128">
        <f>(N2824/G2824-P2824)*H2824*Overview!$F$29*'='!G2824^3</f>
        <v>939.59363322089257</v>
      </c>
      <c r="R2824" s="57">
        <f t="shared" si="264"/>
        <v>0</v>
      </c>
      <c r="S2824" s="58">
        <f t="shared" si="265"/>
        <v>3.9678671204338652E-5</v>
      </c>
      <c r="T2824" s="58">
        <f>IF(D2824&lt;Overview!$F$18,(1-Overview!$F$9)*'='!Q2824-'='!D2824*'='!O2824,0)</f>
        <v>0</v>
      </c>
      <c r="U2824" s="54">
        <f>IF(D2824&gt;=Overview!$F$18,(1-Overview!$F$9)*'='!Q2824-Overview!$F$18*'='!O2824,0)</f>
        <v>79.633884017288224</v>
      </c>
      <c r="V2824" s="2"/>
      <c r="W2824" s="112">
        <f>G2824/Overview!$F$19</f>
        <v>5.5536014764230464</v>
      </c>
      <c r="X2824" s="60">
        <f>G2824^3*(1+H2824*Overview!$F$38)</f>
        <v>66.902962146010012</v>
      </c>
      <c r="Y2824" s="61">
        <f>G2824^3*Overview!$F$42*(1+Overview!$F$38*H2824)+I2824*Overview!$F$39/Overview!$F$40</f>
        <v>7.0034552848670009</v>
      </c>
    </row>
    <row r="2825" spans="1:25">
      <c r="A2825" s="34">
        <v>2822</v>
      </c>
      <c r="B2825">
        <v>1</v>
      </c>
      <c r="C2825">
        <v>24</v>
      </c>
      <c r="D2825" s="149">
        <f t="shared" si="266"/>
        <v>178.09744310451387</v>
      </c>
      <c r="E2825" s="125">
        <f>B2825/(B2825+Overview!$F$22)</f>
        <v>0.58823529411764708</v>
      </c>
      <c r="F2825" s="118">
        <f>EXP(Overview!$F$21/Overview!$F$5-Overview!$F$21/('='!C2825+273.15))</f>
        <v>1.2060497570954571</v>
      </c>
      <c r="G2825" s="77">
        <f t="shared" si="267"/>
        <v>3.7614939586525336</v>
      </c>
      <c r="H2825" s="115">
        <f t="shared" si="268"/>
        <v>0.58823529411764708</v>
      </c>
      <c r="I2825" s="80">
        <f>IF((A2825-Overview!$F$43)/365=ROUND((A2825-Overview!$F$43)/365,0),I2824*0.05,I2824+U2824)</f>
        <v>22682.302522065591</v>
      </c>
      <c r="J2825" s="70">
        <f>IF(D2825&lt;Overview!$F$16,1,'='!G2825/Overview!$F$26)</f>
        <v>162.83523630530448</v>
      </c>
      <c r="K2825" s="71">
        <f>IF(D2825&lt;Overview!$F$17,'='!G2825/Overview!$F$26,Overview!$F$33)</f>
        <v>9.1428571428571423</v>
      </c>
      <c r="L2825" s="72">
        <f t="shared" si="269"/>
        <v>9.1428571428571423</v>
      </c>
      <c r="M2825" s="81">
        <f>MIN(1,Overview!$F$44*F2825*(G2825-Overview!$F$25)^2+0.2)</f>
        <v>1</v>
      </c>
      <c r="N2825" s="48">
        <f>L2825*F2825*Overview!$F$8</f>
        <v>0.12482270400293095</v>
      </c>
      <c r="O2825" s="48">
        <f>F2825*Overview!$F$6</f>
        <v>2.3686817229354781E-3</v>
      </c>
      <c r="P2825" s="122">
        <f>N2825*(H2825/G2825-(1+Overview!$F$35/'='!G2825)/(Overview!$F$37*Overview!$F$33))/('='!H2825+Overview!$F$36)</f>
        <v>3.1586145220599488E-5</v>
      </c>
      <c r="Q2825" s="128">
        <f>(N2825/G2825-P2825)*H2825*Overview!$F$29*'='!G2825^3</f>
        <v>939.61515113165012</v>
      </c>
      <c r="R2825" s="57">
        <f t="shared" si="264"/>
        <v>0</v>
      </c>
      <c r="S2825" s="58">
        <f t="shared" si="265"/>
        <v>3.9603698141468857E-5</v>
      </c>
      <c r="T2825" s="58">
        <f>IF(D2825&lt;Overview!$F$18,(1-Overview!$F$9)*'='!Q2825-'='!D2825*'='!O2825,0)</f>
        <v>0</v>
      </c>
      <c r="U2825" s="54">
        <f>IF(D2825&gt;=Overview!$F$18,(1-Overview!$F$9)*'='!Q2825-Overview!$F$18*'='!O2825,0)</f>
        <v>79.635717343284767</v>
      </c>
      <c r="V2825" s="2"/>
      <c r="W2825" s="112">
        <f>G2825/Overview!$F$19</f>
        <v>5.5536600600214578</v>
      </c>
      <c r="X2825" s="60">
        <f>G2825^3*(1+H2825*Overview!$F$38)</f>
        <v>66.905079397830477</v>
      </c>
      <c r="Y2825" s="61">
        <f>G2825^3*Overview!$F$42*(1+Overview!$F$38*H2825)+I2825*Overview!$F$39/Overview!$F$40</f>
        <v>7.0071062917635931</v>
      </c>
    </row>
    <row r="2826" spans="1:25">
      <c r="A2826" s="34">
        <v>2823</v>
      </c>
      <c r="B2826">
        <v>1</v>
      </c>
      <c r="C2826">
        <v>24</v>
      </c>
      <c r="D2826" s="149">
        <f t="shared" si="266"/>
        <v>178.09744310451387</v>
      </c>
      <c r="E2826" s="125">
        <f>B2826/(B2826+Overview!$F$22)</f>
        <v>0.58823529411764708</v>
      </c>
      <c r="F2826" s="118">
        <f>EXP(Overview!$F$21/Overview!$F$5-Overview!$F$21/('='!C2826+273.15))</f>
        <v>1.2060497570954571</v>
      </c>
      <c r="G2826" s="77">
        <f t="shared" si="267"/>
        <v>3.7615335623506749</v>
      </c>
      <c r="H2826" s="115">
        <f t="shared" si="268"/>
        <v>0.58823529411764708</v>
      </c>
      <c r="I2826" s="80">
        <f>IF((A2826-Overview!$F$43)/365=ROUND((A2826-Overview!$F$43)/365,0),I2825*0.05,I2825+U2825)</f>
        <v>22761.938239408875</v>
      </c>
      <c r="J2826" s="70">
        <f>IF(D2826&lt;Overview!$F$16,1,'='!G2826/Overview!$F$26)</f>
        <v>162.83695075111149</v>
      </c>
      <c r="K2826" s="71">
        <f>IF(D2826&lt;Overview!$F$17,'='!G2826/Overview!$F$26,Overview!$F$33)</f>
        <v>9.1428571428571423</v>
      </c>
      <c r="L2826" s="72">
        <f t="shared" si="269"/>
        <v>9.1428571428571423</v>
      </c>
      <c r="M2826" s="81">
        <f>MIN(1,Overview!$F$44*F2826*(G2826-Overview!$F$25)^2+0.2)</f>
        <v>1</v>
      </c>
      <c r="N2826" s="48">
        <f>L2826*F2826*Overview!$F$8</f>
        <v>0.12482270400293095</v>
      </c>
      <c r="O2826" s="48">
        <f>F2826*Overview!$F$6</f>
        <v>2.3686817229354781E-3</v>
      </c>
      <c r="P2826" s="122">
        <f>N2826*(H2826/G2826-(1+Overview!$F$35/'='!G2826)/(Overview!$F$37*Overview!$F$33))/('='!H2826+Overview!$F$36)</f>
        <v>3.1526131099495093E-5</v>
      </c>
      <c r="Q2826" s="128">
        <f>(N2826/G2826-P2826)*H2826*Overview!$F$29*'='!G2826^3</f>
        <v>939.63662866402206</v>
      </c>
      <c r="R2826" s="57">
        <f t="shared" si="264"/>
        <v>0</v>
      </c>
      <c r="S2826" s="58">
        <f t="shared" si="265"/>
        <v>3.9528866740606057E-5</v>
      </c>
      <c r="T2826" s="58">
        <f>IF(D2826&lt;Overview!$F$18,(1-Overview!$F$9)*'='!Q2826-'='!D2826*'='!O2826,0)</f>
        <v>0</v>
      </c>
      <c r="U2826" s="54">
        <f>IF(D2826&gt;=Overview!$F$18,(1-Overview!$F$9)*'='!Q2826-Overview!$F$18*'='!O2826,0)</f>
        <v>79.637547229042866</v>
      </c>
      <c r="V2826" s="2"/>
      <c r="W2826" s="112">
        <f>G2826/Overview!$F$19</f>
        <v>5.5537185329258447</v>
      </c>
      <c r="X2826" s="60">
        <f>G2826^3*(1+H2826*Overview!$F$38)</f>
        <v>66.907192693634471</v>
      </c>
      <c r="Y2826" s="61">
        <f>G2826^3*Overview!$F$42*(1+Overview!$F$38*H2826)+I2826*Overview!$F$39/Overview!$F$40</f>
        <v>7.010757022285051</v>
      </c>
    </row>
    <row r="2827" spans="1:25">
      <c r="A2827" s="34">
        <v>2824</v>
      </c>
      <c r="B2827">
        <v>1</v>
      </c>
      <c r="C2827">
        <v>24</v>
      </c>
      <c r="D2827" s="149">
        <f t="shared" si="266"/>
        <v>178.09744310451387</v>
      </c>
      <c r="E2827" s="125">
        <f>B2827/(B2827+Overview!$F$22)</f>
        <v>0.58823529411764708</v>
      </c>
      <c r="F2827" s="118">
        <f>EXP(Overview!$F$21/Overview!$F$5-Overview!$F$21/('='!C2827+273.15))</f>
        <v>1.2060497570954571</v>
      </c>
      <c r="G2827" s="77">
        <f t="shared" si="267"/>
        <v>3.7615730912174157</v>
      </c>
      <c r="H2827" s="115">
        <f t="shared" si="268"/>
        <v>0.58823529411764708</v>
      </c>
      <c r="I2827" s="80">
        <f>IF((A2827-Overview!$F$43)/365=ROUND((A2827-Overview!$F$43)/365,0),I2826*0.05,I2826+U2826)</f>
        <v>22841.575786637917</v>
      </c>
      <c r="J2827" s="70">
        <f>IF(D2827&lt;Overview!$F$16,1,'='!G2827/Overview!$F$26)</f>
        <v>162.8386619574639</v>
      </c>
      <c r="K2827" s="71">
        <f>IF(D2827&lt;Overview!$F$17,'='!G2827/Overview!$F$26,Overview!$F$33)</f>
        <v>9.1428571428571423</v>
      </c>
      <c r="L2827" s="72">
        <f t="shared" si="269"/>
        <v>9.1428571428571423</v>
      </c>
      <c r="M2827" s="81">
        <f>MIN(1,Overview!$F$44*F2827*(G2827-Overview!$F$25)^2+0.2)</f>
        <v>1</v>
      </c>
      <c r="N2827" s="48">
        <f>L2827*F2827*Overview!$F$8</f>
        <v>0.12482270400293095</v>
      </c>
      <c r="O2827" s="48">
        <f>F2827*Overview!$F$6</f>
        <v>2.3686817229354781E-3</v>
      </c>
      <c r="P2827" s="122">
        <f>N2827*(H2827/G2827-(1+Overview!$F$35/'='!G2827)/(Overview!$F$37*Overview!$F$33))/('='!H2827+Overview!$F$36)</f>
        <v>3.1466231635531543E-5</v>
      </c>
      <c r="Q2827" s="128">
        <f>(N2827/G2827-P2827)*H2827*Overview!$F$29*'='!G2827^3</f>
        <v>939.65806589324779</v>
      </c>
      <c r="R2827" s="57">
        <f t="shared" si="264"/>
        <v>0</v>
      </c>
      <c r="S2827" s="58">
        <f t="shared" si="265"/>
        <v>3.9454176734076537E-5</v>
      </c>
      <c r="T2827" s="58">
        <f>IF(D2827&lt;Overview!$F$18,(1-Overview!$F$9)*'='!Q2827-'='!D2827*'='!O2827,0)</f>
        <v>0</v>
      </c>
      <c r="U2827" s="54">
        <f>IF(D2827&gt;=Overview!$F$18,(1-Overview!$F$9)*'='!Q2827-Overview!$F$18*'='!O2827,0)</f>
        <v>79.639373680972895</v>
      </c>
      <c r="V2827" s="2"/>
      <c r="W2827" s="112">
        <f>G2827/Overview!$F$19</f>
        <v>5.553776895345365</v>
      </c>
      <c r="X2827" s="60">
        <f>G2827^3*(1+H2827*Overview!$F$38)</f>
        <v>66.909302040729187</v>
      </c>
      <c r="Y2827" s="61">
        <f>G2827^3*Overview!$F$42*(1+Overview!$F$38*H2827)+I2827*Overview!$F$39/Overview!$F$40</f>
        <v>7.0144074769395282</v>
      </c>
    </row>
    <row r="2828" spans="1:25">
      <c r="A2828" s="34">
        <v>2825</v>
      </c>
      <c r="B2828">
        <v>1</v>
      </c>
      <c r="C2828">
        <v>24</v>
      </c>
      <c r="D2828" s="149">
        <f t="shared" si="266"/>
        <v>178.09744310451387</v>
      </c>
      <c r="E2828" s="125">
        <f>B2828/(B2828+Overview!$F$22)</f>
        <v>0.58823529411764708</v>
      </c>
      <c r="F2828" s="118">
        <f>EXP(Overview!$F$21/Overview!$F$5-Overview!$F$21/('='!C2828+273.15))</f>
        <v>1.2060497570954571</v>
      </c>
      <c r="G2828" s="77">
        <f t="shared" si="267"/>
        <v>3.7616125453941498</v>
      </c>
      <c r="H2828" s="115">
        <f t="shared" si="268"/>
        <v>0.58823529411764708</v>
      </c>
      <c r="I2828" s="80">
        <f>IF((A2828-Overview!$F$43)/365=ROUND((A2828-Overview!$F$43)/365,0),I2827*0.05,I2827+U2827)</f>
        <v>22921.21516031889</v>
      </c>
      <c r="J2828" s="70">
        <f>IF(D2828&lt;Overview!$F$16,1,'='!G2828/Overview!$F$26)</f>
        <v>162.84036993048269</v>
      </c>
      <c r="K2828" s="71">
        <f>IF(D2828&lt;Overview!$F$17,'='!G2828/Overview!$F$26,Overview!$F$33)</f>
        <v>9.1428571428571423</v>
      </c>
      <c r="L2828" s="72">
        <f t="shared" si="269"/>
        <v>9.1428571428571423</v>
      </c>
      <c r="M2828" s="81">
        <f>MIN(1,Overview!$F$44*F2828*(G2828-Overview!$F$25)^2+0.2)</f>
        <v>1</v>
      </c>
      <c r="N2828" s="48">
        <f>L2828*F2828*Overview!$F$8</f>
        <v>0.12482270400293095</v>
      </c>
      <c r="O2828" s="48">
        <f>F2828*Overview!$F$6</f>
        <v>2.3686817229354781E-3</v>
      </c>
      <c r="P2828" s="122">
        <f>N2828*(H2828/G2828-(1+Overview!$F$35/'='!G2828)/(Overview!$F$37*Overview!$F$33))/('='!H2828+Overview!$F$36)</f>
        <v>3.1406446607267766E-5</v>
      </c>
      <c r="Q2828" s="128">
        <f>(N2828/G2828-P2828)*H2828*Overview!$F$29*'='!G2828^3</f>
        <v>939.67946289442932</v>
      </c>
      <c r="R2828" s="57">
        <f t="shared" si="264"/>
        <v>0</v>
      </c>
      <c r="S2828" s="58">
        <f t="shared" si="265"/>
        <v>3.9379627854716653E-5</v>
      </c>
      <c r="T2828" s="58">
        <f>IF(D2828&lt;Overview!$F$18,(1-Overview!$F$9)*'='!Q2828-'='!D2828*'='!O2828,0)</f>
        <v>0</v>
      </c>
      <c r="U2828" s="54">
        <f>IF(D2828&gt;=Overview!$F$18,(1-Overview!$F$9)*'='!Q2828-Overview!$F$18*'='!O2828,0)</f>
        <v>79.641196705473561</v>
      </c>
      <c r="V2828" s="2"/>
      <c r="W2828" s="112">
        <f>G2828/Overview!$F$19</f>
        <v>5.5538351474887788</v>
      </c>
      <c r="X2828" s="60">
        <f>G2828^3*(1+H2828*Overview!$F$38)</f>
        <v>66.911407446408688</v>
      </c>
      <c r="Y2828" s="61">
        <f>G2828^3*Overview!$F$42*(1+Overview!$F$38*H2828)+I2828*Overview!$F$39/Overview!$F$40</f>
        <v>7.0180576562342756</v>
      </c>
    </row>
    <row r="2829" spans="1:25">
      <c r="A2829" s="34">
        <v>2826</v>
      </c>
      <c r="B2829">
        <v>1</v>
      </c>
      <c r="C2829">
        <v>24</v>
      </c>
      <c r="D2829" s="149">
        <f t="shared" si="266"/>
        <v>178.09744310451387</v>
      </c>
      <c r="E2829" s="125">
        <f>B2829/(B2829+Overview!$F$22)</f>
        <v>0.58823529411764708</v>
      </c>
      <c r="F2829" s="118">
        <f>EXP(Overview!$F$21/Overview!$F$5-Overview!$F$21/('='!C2829+273.15))</f>
        <v>1.2060497570954571</v>
      </c>
      <c r="G2829" s="77">
        <f t="shared" si="267"/>
        <v>3.7616519250220044</v>
      </c>
      <c r="H2829" s="115">
        <f t="shared" si="268"/>
        <v>0.58823529411764708</v>
      </c>
      <c r="I2829" s="80">
        <f>IF((A2829-Overview!$F$43)/365=ROUND((A2829-Overview!$F$43)/365,0),I2828*0.05,I2828+U2828)</f>
        <v>23000.856357024364</v>
      </c>
      <c r="J2829" s="70">
        <f>IF(D2829&lt;Overview!$F$16,1,'='!G2829/Overview!$F$26)</f>
        <v>162.84207467627726</v>
      </c>
      <c r="K2829" s="71">
        <f>IF(D2829&lt;Overview!$F$17,'='!G2829/Overview!$F$26,Overview!$F$33)</f>
        <v>9.1428571428571423</v>
      </c>
      <c r="L2829" s="72">
        <f t="shared" si="269"/>
        <v>9.1428571428571423</v>
      </c>
      <c r="M2829" s="81">
        <f>MIN(1,Overview!$F$44*F2829*(G2829-Overview!$F$25)^2+0.2)</f>
        <v>1</v>
      </c>
      <c r="N2829" s="48">
        <f>L2829*F2829*Overview!$F$8</f>
        <v>0.12482270400293095</v>
      </c>
      <c r="O2829" s="48">
        <f>F2829*Overview!$F$6</f>
        <v>2.3686817229354781E-3</v>
      </c>
      <c r="P2829" s="122">
        <f>N2829*(H2829/G2829-(1+Overview!$F$35/'='!G2829)/(Overview!$F$37*Overview!$F$33))/('='!H2829+Overview!$F$36)</f>
        <v>3.134677579369771E-5</v>
      </c>
      <c r="Q2829" s="128">
        <f>(N2829/G2829-P2829)*H2829*Overview!$F$29*'='!G2829^3</f>
        <v>939.70081974253003</v>
      </c>
      <c r="R2829" s="57">
        <f t="shared" si="264"/>
        <v>0</v>
      </c>
      <c r="S2829" s="58">
        <f t="shared" si="265"/>
        <v>3.9305219835865383E-5</v>
      </c>
      <c r="T2829" s="58">
        <f>IF(D2829&lt;Overview!$F$18,(1-Overview!$F$9)*'='!Q2829-'='!D2829*'='!O2829,0)</f>
        <v>0</v>
      </c>
      <c r="U2829" s="54">
        <f>IF(D2829&gt;=Overview!$F$18,(1-Overview!$F$9)*'='!Q2829-Overview!$F$18*'='!O2829,0)</f>
        <v>79.643016308931735</v>
      </c>
      <c r="V2829" s="2"/>
      <c r="W2829" s="112">
        <f>G2829/Overview!$F$19</f>
        <v>5.5538932895644537</v>
      </c>
      <c r="X2829" s="60">
        <f>G2829^3*(1+H2829*Overview!$F$38)</f>
        <v>66.913508917953834</v>
      </c>
      <c r="Y2829" s="61">
        <f>G2829^3*Overview!$F$42*(1+Overview!$F$38*H2829)+I2829*Overview!$F$39/Overview!$F$40</f>
        <v>7.0217075606756314</v>
      </c>
    </row>
    <row r="2830" spans="1:25">
      <c r="A2830" s="34">
        <v>2827</v>
      </c>
      <c r="B2830">
        <v>1</v>
      </c>
      <c r="C2830">
        <v>24</v>
      </c>
      <c r="D2830" s="149">
        <f t="shared" si="266"/>
        <v>178.09744310451387</v>
      </c>
      <c r="E2830" s="125">
        <f>B2830/(B2830+Overview!$F$22)</f>
        <v>0.58823529411764708</v>
      </c>
      <c r="F2830" s="118">
        <f>EXP(Overview!$F$21/Overview!$F$5-Overview!$F$21/('='!C2830+273.15))</f>
        <v>1.2060497570954571</v>
      </c>
      <c r="G2830" s="77">
        <f t="shared" si="267"/>
        <v>3.7616912302418402</v>
      </c>
      <c r="H2830" s="115">
        <f t="shared" si="268"/>
        <v>0.58823529411764708</v>
      </c>
      <c r="I2830" s="80">
        <f>IF((A2830-Overview!$F$43)/365=ROUND((A2830-Overview!$F$43)/365,0),I2829*0.05,I2829+U2829)</f>
        <v>23080.499373333296</v>
      </c>
      <c r="J2830" s="70">
        <f>IF(D2830&lt;Overview!$F$16,1,'='!G2830/Overview!$F$26)</f>
        <v>162.84377620094546</v>
      </c>
      <c r="K2830" s="71">
        <f>IF(D2830&lt;Overview!$F$17,'='!G2830/Overview!$F$26,Overview!$F$33)</f>
        <v>9.1428571428571423</v>
      </c>
      <c r="L2830" s="72">
        <f t="shared" si="269"/>
        <v>9.1428571428571423</v>
      </c>
      <c r="M2830" s="81">
        <f>MIN(1,Overview!$F$44*F2830*(G2830-Overview!$F$25)^2+0.2)</f>
        <v>1</v>
      </c>
      <c r="N2830" s="48">
        <f>L2830*F2830*Overview!$F$8</f>
        <v>0.12482270400293095</v>
      </c>
      <c r="O2830" s="48">
        <f>F2830*Overview!$F$6</f>
        <v>2.3686817229354781E-3</v>
      </c>
      <c r="P2830" s="122">
        <f>N2830*(H2830/G2830-(1+Overview!$F$35/'='!G2830)/(Overview!$F$37*Overview!$F$33))/('='!H2830+Overview!$F$36)</f>
        <v>3.128721897425236E-5</v>
      </c>
      <c r="Q2830" s="128">
        <f>(N2830/G2830-P2830)*H2830*Overview!$F$29*'='!G2830^3</f>
        <v>939.72213651237598</v>
      </c>
      <c r="R2830" s="57">
        <f t="shared" si="264"/>
        <v>0</v>
      </c>
      <c r="S2830" s="58">
        <f t="shared" si="265"/>
        <v>3.9230952411367066E-5</v>
      </c>
      <c r="T2830" s="58">
        <f>IF(D2830&lt;Overview!$F$18,(1-Overview!$F$9)*'='!Q2830-'='!D2830*'='!O2830,0)</f>
        <v>0</v>
      </c>
      <c r="U2830" s="54">
        <f>IF(D2830&gt;=Overview!$F$18,(1-Overview!$F$9)*'='!Q2830-Overview!$F$18*'='!O2830,0)</f>
        <v>79.644832497722618</v>
      </c>
      <c r="V2830" s="2"/>
      <c r="W2830" s="112">
        <f>G2830/Overview!$F$19</f>
        <v>5.5539513217803638</v>
      </c>
      <c r="X2830" s="60">
        <f>G2830^3*(1+H2830*Overview!$F$38)</f>
        <v>66.915606462632383</v>
      </c>
      <c r="Y2830" s="61">
        <f>G2830^3*Overview!$F$42*(1+Overview!$F$38*H2830)+I2830*Overview!$F$39/Overview!$F$40</f>
        <v>7.0253571907690331</v>
      </c>
    </row>
    <row r="2831" spans="1:25">
      <c r="A2831" s="34">
        <v>2828</v>
      </c>
      <c r="B2831">
        <v>1</v>
      </c>
      <c r="C2831">
        <v>24</v>
      </c>
      <c r="D2831" s="149">
        <f t="shared" si="266"/>
        <v>178.09744310451387</v>
      </c>
      <c r="E2831" s="125">
        <f>B2831/(B2831+Overview!$F$22)</f>
        <v>0.58823529411764708</v>
      </c>
      <c r="F2831" s="118">
        <f>EXP(Overview!$F$21/Overview!$F$5-Overview!$F$21/('='!C2831+273.15))</f>
        <v>1.2060497570954571</v>
      </c>
      <c r="G2831" s="77">
        <f t="shared" si="267"/>
        <v>3.7617304611942517</v>
      </c>
      <c r="H2831" s="115">
        <f t="shared" si="268"/>
        <v>0.58823529411764708</v>
      </c>
      <c r="I2831" s="80">
        <f>IF((A2831-Overview!$F$43)/365=ROUND((A2831-Overview!$F$43)/365,0),I2830*0.05,I2830+U2830)</f>
        <v>23160.144205831017</v>
      </c>
      <c r="J2831" s="70">
        <f>IF(D2831&lt;Overview!$F$16,1,'='!G2831/Overview!$F$26)</f>
        <v>162.84547451057367</v>
      </c>
      <c r="K2831" s="71">
        <f>IF(D2831&lt;Overview!$F$17,'='!G2831/Overview!$F$26,Overview!$F$33)</f>
        <v>9.1428571428571423</v>
      </c>
      <c r="L2831" s="72">
        <f t="shared" si="269"/>
        <v>9.1428571428571423</v>
      </c>
      <c r="M2831" s="81">
        <f>MIN(1,Overview!$F$44*F2831*(G2831-Overview!$F$25)^2+0.2)</f>
        <v>1</v>
      </c>
      <c r="N2831" s="48">
        <f>L2831*F2831*Overview!$F$8</f>
        <v>0.12482270400293095</v>
      </c>
      <c r="O2831" s="48">
        <f>F2831*Overview!$F$6</f>
        <v>2.3686817229354781E-3</v>
      </c>
      <c r="P2831" s="122">
        <f>N2831*(H2831/G2831-(1+Overview!$F$35/'='!G2831)/(Overview!$F$37*Overview!$F$33))/('='!H2831+Overview!$F$36)</f>
        <v>3.1227775928795714E-5</v>
      </c>
      <c r="Q2831" s="128">
        <f>(N2831/G2831-P2831)*H2831*Overview!$F$29*'='!G2831^3</f>
        <v>939.74341327865613</v>
      </c>
      <c r="R2831" s="57">
        <f t="shared" si="264"/>
        <v>0</v>
      </c>
      <c r="S2831" s="58">
        <f t="shared" si="265"/>
        <v>3.9156825315566481E-5</v>
      </c>
      <c r="T2831" s="58">
        <f>IF(D2831&lt;Overview!$F$18,(1-Overview!$F$9)*'='!Q2831-'='!D2831*'='!O2831,0)</f>
        <v>0</v>
      </c>
      <c r="U2831" s="54">
        <f>IF(D2831&gt;=Overview!$F$18,(1-Overview!$F$9)*'='!Q2831-Overview!$F$18*'='!O2831,0)</f>
        <v>79.646645278209689</v>
      </c>
      <c r="V2831" s="2"/>
      <c r="W2831" s="112">
        <f>G2831/Overview!$F$19</f>
        <v>5.5540092443440896</v>
      </c>
      <c r="X2831" s="60">
        <f>G2831^3*(1+H2831*Overview!$F$38)</f>
        <v>66.917700087699004</v>
      </c>
      <c r="Y2831" s="61">
        <f>G2831^3*Overview!$F$42*(1+Overview!$F$38*H2831)+I2831*Overview!$F$39/Overview!$F$40</f>
        <v>7.0290065470190211</v>
      </c>
    </row>
    <row r="2832" spans="1:25">
      <c r="A2832" s="34">
        <v>2829</v>
      </c>
      <c r="B2832">
        <v>1</v>
      </c>
      <c r="C2832">
        <v>24</v>
      </c>
      <c r="D2832" s="149">
        <f t="shared" si="266"/>
        <v>178.09744310451387</v>
      </c>
      <c r="E2832" s="125">
        <f>B2832/(B2832+Overview!$F$22)</f>
        <v>0.58823529411764708</v>
      </c>
      <c r="F2832" s="118">
        <f>EXP(Overview!$F$21/Overview!$F$5-Overview!$F$21/('='!C2832+273.15))</f>
        <v>1.2060497570954571</v>
      </c>
      <c r="G2832" s="77">
        <f t="shared" si="267"/>
        <v>3.7617696180195672</v>
      </c>
      <c r="H2832" s="115">
        <f t="shared" si="268"/>
        <v>0.58823529411764708</v>
      </c>
      <c r="I2832" s="80">
        <f>IF((A2832-Overview!$F$43)/365=ROUND((A2832-Overview!$F$43)/365,0),I2831*0.05,I2831+U2831)</f>
        <v>23239.790851109225</v>
      </c>
      <c r="J2832" s="70">
        <f>IF(D2832&lt;Overview!$F$16,1,'='!G2832/Overview!$F$26)</f>
        <v>162.84716961123669</v>
      </c>
      <c r="K2832" s="71">
        <f>IF(D2832&lt;Overview!$F$17,'='!G2832/Overview!$F$26,Overview!$F$33)</f>
        <v>9.1428571428571423</v>
      </c>
      <c r="L2832" s="72">
        <f t="shared" si="269"/>
        <v>9.1428571428571423</v>
      </c>
      <c r="M2832" s="81">
        <f>MIN(1,Overview!$F$44*F2832*(G2832-Overview!$F$25)^2+0.2)</f>
        <v>1</v>
      </c>
      <c r="N2832" s="48">
        <f>L2832*F2832*Overview!$F$8</f>
        <v>0.12482270400293095</v>
      </c>
      <c r="O2832" s="48">
        <f>F2832*Overview!$F$6</f>
        <v>2.3686817229354781E-3</v>
      </c>
      <c r="P2832" s="122">
        <f>N2832*(H2832/G2832-(1+Overview!$F$35/'='!G2832)/(Overview!$F$37*Overview!$F$33))/('='!H2832+Overview!$F$36)</f>
        <v>3.1168446437628805E-5</v>
      </c>
      <c r="Q2832" s="128">
        <f>(N2832/G2832-P2832)*H2832*Overview!$F$29*'='!G2832^3</f>
        <v>939.7646501159212</v>
      </c>
      <c r="R2832" s="57">
        <f t="shared" si="264"/>
        <v>0</v>
      </c>
      <c r="S2832" s="58">
        <f t="shared" si="265"/>
        <v>3.9082838283314085E-5</v>
      </c>
      <c r="T2832" s="58">
        <f>IF(D2832&lt;Overview!$F$18,(1-Overview!$F$9)*'='!Q2832-'='!D2832*'='!O2832,0)</f>
        <v>0</v>
      </c>
      <c r="U2832" s="54">
        <f>IF(D2832&gt;=Overview!$F$18,(1-Overview!$F$9)*'='!Q2832-Overview!$F$18*'='!O2832,0)</f>
        <v>79.648454656744661</v>
      </c>
      <c r="V2832" s="2"/>
      <c r="W2832" s="112">
        <f>G2832/Overview!$F$19</f>
        <v>5.5540670574628184</v>
      </c>
      <c r="X2832" s="60">
        <f>G2832^3*(1+H2832*Overview!$F$38)</f>
        <v>66.919789800395208</v>
      </c>
      <c r="Y2832" s="61">
        <f>G2832^3*Overview!$F$42*(1+Overview!$F$38*H2832)+I2832*Overview!$F$39/Overview!$F$40</f>
        <v>7.0326556299292253</v>
      </c>
    </row>
    <row r="2833" spans="1:25">
      <c r="A2833" s="34">
        <v>2830</v>
      </c>
      <c r="B2833">
        <v>1</v>
      </c>
      <c r="C2833">
        <v>24</v>
      </c>
      <c r="D2833" s="149">
        <f t="shared" si="266"/>
        <v>178.09744310451387</v>
      </c>
      <c r="E2833" s="125">
        <f>B2833/(B2833+Overview!$F$22)</f>
        <v>0.58823529411764708</v>
      </c>
      <c r="F2833" s="118">
        <f>EXP(Overview!$F$21/Overview!$F$5-Overview!$F$21/('='!C2833+273.15))</f>
        <v>1.2060497570954571</v>
      </c>
      <c r="G2833" s="77">
        <f t="shared" si="267"/>
        <v>3.7618087008578507</v>
      </c>
      <c r="H2833" s="115">
        <f t="shared" si="268"/>
        <v>0.58823529411764708</v>
      </c>
      <c r="I2833" s="80">
        <f>IF((A2833-Overview!$F$43)/365=ROUND((A2833-Overview!$F$43)/365,0),I2832*0.05,I2832+U2832)</f>
        <v>23319.439305765969</v>
      </c>
      <c r="J2833" s="70">
        <f>IF(D2833&lt;Overview!$F$16,1,'='!G2833/Overview!$F$26)</f>
        <v>162.84886150899789</v>
      </c>
      <c r="K2833" s="71">
        <f>IF(D2833&lt;Overview!$F$17,'='!G2833/Overview!$F$26,Overview!$F$33)</f>
        <v>9.1428571428571423</v>
      </c>
      <c r="L2833" s="72">
        <f t="shared" si="269"/>
        <v>9.1428571428571423</v>
      </c>
      <c r="M2833" s="81">
        <f>MIN(1,Overview!$F$44*F2833*(G2833-Overview!$F$25)^2+0.2)</f>
        <v>1</v>
      </c>
      <c r="N2833" s="48">
        <f>L2833*F2833*Overview!$F$8</f>
        <v>0.12482270400293095</v>
      </c>
      <c r="O2833" s="48">
        <f>F2833*Overview!$F$6</f>
        <v>2.3686817229354781E-3</v>
      </c>
      <c r="P2833" s="122">
        <f>N2833*(H2833/G2833-(1+Overview!$F$35/'='!G2833)/(Overview!$F$37*Overview!$F$33))/('='!H2833+Overview!$F$36)</f>
        <v>3.1109230281481611E-5</v>
      </c>
      <c r="Q2833" s="128">
        <f>(N2833/G2833-P2833)*H2833*Overview!$F$29*'='!G2833^3</f>
        <v>939.78584709858603</v>
      </c>
      <c r="R2833" s="57">
        <f t="shared" si="264"/>
        <v>0</v>
      </c>
      <c r="S2833" s="58">
        <f t="shared" si="265"/>
        <v>3.9008991049956019E-5</v>
      </c>
      <c r="T2833" s="58">
        <f>IF(D2833&lt;Overview!$F$18,(1-Overview!$F$9)*'='!Q2833-'='!D2833*'='!O2833,0)</f>
        <v>0</v>
      </c>
      <c r="U2833" s="54">
        <f>IF(D2833&gt;=Overview!$F$18,(1-Overview!$F$9)*'='!Q2833-Overview!$F$18*'='!O2833,0)</f>
        <v>79.650260639667707</v>
      </c>
      <c r="V2833" s="2"/>
      <c r="W2833" s="112">
        <f>G2833/Overview!$F$19</f>
        <v>5.5541247613433491</v>
      </c>
      <c r="X2833" s="60">
        <f>G2833^3*(1+H2833*Overview!$F$38)</f>
        <v>66.921875607949531</v>
      </c>
      <c r="Y2833" s="61">
        <f>G2833^3*Overview!$F$42*(1+Overview!$F$38*H2833)+I2833*Overview!$F$39/Overview!$F$40</f>
        <v>7.0363044400023798</v>
      </c>
    </row>
    <row r="2834" spans="1:25">
      <c r="A2834" s="34">
        <v>2831</v>
      </c>
      <c r="B2834">
        <v>1</v>
      </c>
      <c r="C2834">
        <v>24</v>
      </c>
      <c r="D2834" s="149">
        <f t="shared" si="266"/>
        <v>178.09744310451387</v>
      </c>
      <c r="E2834" s="125">
        <f>B2834/(B2834+Overview!$F$22)</f>
        <v>0.58823529411764708</v>
      </c>
      <c r="F2834" s="118">
        <f>EXP(Overview!$F$21/Overview!$F$5-Overview!$F$21/('='!C2834+273.15))</f>
        <v>1.2060497570954571</v>
      </c>
      <c r="G2834" s="77">
        <f t="shared" si="267"/>
        <v>3.7618477098489005</v>
      </c>
      <c r="H2834" s="115">
        <f t="shared" si="268"/>
        <v>0.58823529411764708</v>
      </c>
      <c r="I2834" s="80">
        <f>IF((A2834-Overview!$F$43)/365=ROUND((A2834-Overview!$F$43)/365,0),I2833*0.05,I2833+U2833)</f>
        <v>23399.089566405637</v>
      </c>
      <c r="J2834" s="70">
        <f>IF(D2834&lt;Overview!$F$16,1,'='!G2834/Overview!$F$26)</f>
        <v>162.85055020990913</v>
      </c>
      <c r="K2834" s="71">
        <f>IF(D2834&lt;Overview!$F$17,'='!G2834/Overview!$F$26,Overview!$F$33)</f>
        <v>9.1428571428571423</v>
      </c>
      <c r="L2834" s="72">
        <f t="shared" si="269"/>
        <v>9.1428571428571423</v>
      </c>
      <c r="M2834" s="81">
        <f>MIN(1,Overview!$F$44*F2834*(G2834-Overview!$F$25)^2+0.2)</f>
        <v>1</v>
      </c>
      <c r="N2834" s="48">
        <f>L2834*F2834*Overview!$F$8</f>
        <v>0.12482270400293095</v>
      </c>
      <c r="O2834" s="48">
        <f>F2834*Overview!$F$6</f>
        <v>2.3686817229354781E-3</v>
      </c>
      <c r="P2834" s="122">
        <f>N2834*(H2834/G2834-(1+Overview!$F$35/'='!G2834)/(Overview!$F$37*Overview!$F$33))/('='!H2834+Overview!$F$36)</f>
        <v>3.1050127241520173E-5</v>
      </c>
      <c r="Q2834" s="128">
        <f>(N2834/G2834-P2834)*H2834*Overview!$F$29*'='!G2834^3</f>
        <v>939.80700430092816</v>
      </c>
      <c r="R2834" s="57">
        <f t="shared" si="264"/>
        <v>0</v>
      </c>
      <c r="S2834" s="58">
        <f t="shared" si="265"/>
        <v>3.8935283351343208E-5</v>
      </c>
      <c r="T2834" s="58">
        <f>IF(D2834&lt;Overview!$F$18,(1-Overview!$F$9)*'='!Q2834-'='!D2834*'='!O2834,0)</f>
        <v>0</v>
      </c>
      <c r="U2834" s="54">
        <f>IF(D2834&gt;=Overview!$F$18,(1-Overview!$F$9)*'='!Q2834-Overview!$F$18*'='!O2834,0)</f>
        <v>79.65206323330726</v>
      </c>
      <c r="V2834" s="2"/>
      <c r="W2834" s="112">
        <f>G2834/Overview!$F$19</f>
        <v>5.5541823561920864</v>
      </c>
      <c r="X2834" s="60">
        <f>G2834^3*(1+H2834*Overview!$F$38)</f>
        <v>66.923957517577406</v>
      </c>
      <c r="Y2834" s="61">
        <f>G2834^3*Overview!$F$42*(1+Overview!$F$38*H2834)+I2834*Overview!$F$39/Overview!$F$40</f>
        <v>7.0399529777403211</v>
      </c>
    </row>
    <row r="2835" spans="1:25">
      <c r="A2835" s="34">
        <v>2832</v>
      </c>
      <c r="B2835">
        <v>1</v>
      </c>
      <c r="C2835">
        <v>24</v>
      </c>
      <c r="D2835" s="149">
        <f t="shared" si="266"/>
        <v>178.09744310451387</v>
      </c>
      <c r="E2835" s="125">
        <f>B2835/(B2835+Overview!$F$22)</f>
        <v>0.58823529411764708</v>
      </c>
      <c r="F2835" s="118">
        <f>EXP(Overview!$F$21/Overview!$F$5-Overview!$F$21/('='!C2835+273.15))</f>
        <v>1.2060497570954571</v>
      </c>
      <c r="G2835" s="77">
        <f t="shared" si="267"/>
        <v>3.7618866451322517</v>
      </c>
      <c r="H2835" s="115">
        <f t="shared" si="268"/>
        <v>0.58823529411764708</v>
      </c>
      <c r="I2835" s="80">
        <f>IF((A2835-Overview!$F$43)/365=ROUND((A2835-Overview!$F$43)/365,0),I2834*0.05,I2834+U2834)</f>
        <v>23478.741629638946</v>
      </c>
      <c r="J2835" s="70">
        <f>IF(D2835&lt;Overview!$F$16,1,'='!G2835/Overview!$F$26)</f>
        <v>162.8522357200109</v>
      </c>
      <c r="K2835" s="71">
        <f>IF(D2835&lt;Overview!$F$17,'='!G2835/Overview!$F$26,Overview!$F$33)</f>
        <v>9.1428571428571423</v>
      </c>
      <c r="L2835" s="72">
        <f t="shared" si="269"/>
        <v>9.1428571428571423</v>
      </c>
      <c r="M2835" s="81">
        <f>MIN(1,Overview!$F$44*F2835*(G2835-Overview!$F$25)^2+0.2)</f>
        <v>1</v>
      </c>
      <c r="N2835" s="48">
        <f>L2835*F2835*Overview!$F$8</f>
        <v>0.12482270400293095</v>
      </c>
      <c r="O2835" s="48">
        <f>F2835*Overview!$F$6</f>
        <v>2.3686817229354781E-3</v>
      </c>
      <c r="P2835" s="122">
        <f>N2835*(H2835/G2835-(1+Overview!$F$35/'='!G2835)/(Overview!$F$37*Overview!$F$33))/('='!H2835+Overview!$F$36)</f>
        <v>3.0991137099340448E-5</v>
      </c>
      <c r="Q2835" s="128">
        <f>(N2835/G2835-P2835)*H2835*Overview!$F$29*'='!G2835^3</f>
        <v>939.82812179708867</v>
      </c>
      <c r="R2835" s="57">
        <f t="shared" si="264"/>
        <v>0</v>
      </c>
      <c r="S2835" s="58">
        <f t="shared" si="265"/>
        <v>3.8861714923823835E-5</v>
      </c>
      <c r="T2835" s="58">
        <f>IF(D2835&lt;Overview!$F$18,(1-Overview!$F$9)*'='!Q2835-'='!D2835*'='!O2835,0)</f>
        <v>0</v>
      </c>
      <c r="U2835" s="54">
        <f>IF(D2835&gt;=Overview!$F$18,(1-Overview!$F$9)*'='!Q2835-Overview!$F$18*'='!O2835,0)</f>
        <v>79.653862443980131</v>
      </c>
      <c r="V2835" s="2"/>
      <c r="W2835" s="112">
        <f>G2835/Overview!$F$19</f>
        <v>5.5542398422150479</v>
      </c>
      <c r="X2835" s="60">
        <f>G2835^3*(1+H2835*Overview!$F$38)</f>
        <v>66.926035536481251</v>
      </c>
      <c r="Y2835" s="61">
        <f>G2835^3*Overview!$F$42*(1+Overview!$F$38*H2835)+I2835*Overview!$F$39/Overview!$F$40</f>
        <v>7.0436012436439874</v>
      </c>
    </row>
    <row r="2836" spans="1:25">
      <c r="A2836" s="34">
        <v>2833</v>
      </c>
      <c r="B2836">
        <v>1</v>
      </c>
      <c r="C2836">
        <v>24</v>
      </c>
      <c r="D2836" s="149">
        <f t="shared" si="266"/>
        <v>178.09744310451387</v>
      </c>
      <c r="E2836" s="125">
        <f>B2836/(B2836+Overview!$F$22)</f>
        <v>0.58823529411764708</v>
      </c>
      <c r="F2836" s="118">
        <f>EXP(Overview!$F$21/Overview!$F$5-Overview!$F$21/('='!C2836+273.15))</f>
        <v>1.2060497570954571</v>
      </c>
      <c r="G2836" s="77">
        <f t="shared" si="267"/>
        <v>3.7619255068471755</v>
      </c>
      <c r="H2836" s="115">
        <f t="shared" si="268"/>
        <v>0.58823529411764708</v>
      </c>
      <c r="I2836" s="80">
        <f>IF((A2836-Overview!$F$43)/365=ROUND((A2836-Overview!$F$43)/365,0),I2835*0.05,I2835+U2835)</f>
        <v>23558.395492082927</v>
      </c>
      <c r="J2836" s="70">
        <f>IF(D2836&lt;Overview!$F$16,1,'='!G2836/Overview!$F$26)</f>
        <v>162.85391804533228</v>
      </c>
      <c r="K2836" s="71">
        <f>IF(D2836&lt;Overview!$F$17,'='!G2836/Overview!$F$26,Overview!$F$33)</f>
        <v>9.1428571428571423</v>
      </c>
      <c r="L2836" s="72">
        <f t="shared" si="269"/>
        <v>9.1428571428571423</v>
      </c>
      <c r="M2836" s="81">
        <f>MIN(1,Overview!$F$44*F2836*(G2836-Overview!$F$25)^2+0.2)</f>
        <v>1</v>
      </c>
      <c r="N2836" s="48">
        <f>L2836*F2836*Overview!$F$8</f>
        <v>0.12482270400293095</v>
      </c>
      <c r="O2836" s="48">
        <f>F2836*Overview!$F$6</f>
        <v>2.3686817229354781E-3</v>
      </c>
      <c r="P2836" s="122">
        <f>N2836*(H2836/G2836-(1+Overview!$F$35/'='!G2836)/(Overview!$F$37*Overview!$F$33))/('='!H2836+Overview!$F$36)</f>
        <v>3.0932259636969403E-5</v>
      </c>
      <c r="Q2836" s="128">
        <f>(N2836/G2836-P2836)*H2836*Overview!$F$29*'='!G2836^3</f>
        <v>939.84919966107327</v>
      </c>
      <c r="R2836" s="57">
        <f t="shared" si="264"/>
        <v>0</v>
      </c>
      <c r="S2836" s="58">
        <f t="shared" si="265"/>
        <v>3.8788285504244854E-5</v>
      </c>
      <c r="T2836" s="58">
        <f>IF(D2836&lt;Overview!$F$18,(1-Overview!$F$9)*'='!Q2836-'='!D2836*'='!O2836,0)</f>
        <v>0</v>
      </c>
      <c r="U2836" s="54">
        <f>IF(D2836&gt;=Overview!$F$18,(1-Overview!$F$9)*'='!Q2836-Overview!$F$18*'='!O2836,0)</f>
        <v>79.65565827799162</v>
      </c>
      <c r="V2836" s="2"/>
      <c r="W2836" s="112">
        <f>G2836/Overview!$F$19</f>
        <v>5.5542972196178582</v>
      </c>
      <c r="X2836" s="60">
        <f>G2836^3*(1+H2836*Overview!$F$38)</f>
        <v>66.928109671850549</v>
      </c>
      <c r="Y2836" s="61">
        <f>G2836^3*Overview!$F$42*(1+Overview!$F$38*H2836)+I2836*Overview!$F$39/Overview!$F$40</f>
        <v>7.0472492382134257</v>
      </c>
    </row>
    <row r="2837" spans="1:25">
      <c r="A2837" s="34">
        <v>2834</v>
      </c>
      <c r="B2837">
        <v>1</v>
      </c>
      <c r="C2837">
        <v>24</v>
      </c>
      <c r="D2837" s="149">
        <f t="shared" si="266"/>
        <v>178.09744310451387</v>
      </c>
      <c r="E2837" s="125">
        <f>B2837/(B2837+Overview!$F$22)</f>
        <v>0.58823529411764708</v>
      </c>
      <c r="F2837" s="118">
        <f>EXP(Overview!$F$21/Overview!$F$5-Overview!$F$21/('='!C2837+273.15))</f>
        <v>1.2060497570954571</v>
      </c>
      <c r="G2837" s="77">
        <f t="shared" si="267"/>
        <v>3.7619642951326799</v>
      </c>
      <c r="H2837" s="115">
        <f t="shared" si="268"/>
        <v>0.58823529411764708</v>
      </c>
      <c r="I2837" s="80">
        <f>IF((A2837-Overview!$F$43)/365=ROUND((A2837-Overview!$F$43)/365,0),I2836*0.05,I2836+U2836)</f>
        <v>23638.05115036092</v>
      </c>
      <c r="J2837" s="70">
        <f>IF(D2837&lt;Overview!$F$16,1,'='!G2837/Overview!$F$26)</f>
        <v>162.85559719189092</v>
      </c>
      <c r="K2837" s="71">
        <f>IF(D2837&lt;Overview!$F$17,'='!G2837/Overview!$F$26,Overview!$F$33)</f>
        <v>9.1428571428571423</v>
      </c>
      <c r="L2837" s="72">
        <f t="shared" si="269"/>
        <v>9.1428571428571423</v>
      </c>
      <c r="M2837" s="81">
        <f>MIN(1,Overview!$F$44*F2837*(G2837-Overview!$F$25)^2+0.2)</f>
        <v>1</v>
      </c>
      <c r="N2837" s="48">
        <f>L2837*F2837*Overview!$F$8</f>
        <v>0.12482270400293095</v>
      </c>
      <c r="O2837" s="48">
        <f>F2837*Overview!$F$6</f>
        <v>2.3686817229354781E-3</v>
      </c>
      <c r="P2837" s="122">
        <f>N2837*(H2837/G2837-(1+Overview!$F$35/'='!G2837)/(Overview!$F$37*Overview!$F$33))/('='!H2837+Overview!$F$36)</f>
        <v>3.0873494636861947E-5</v>
      </c>
      <c r="Q2837" s="128">
        <f>(N2837/G2837-P2837)*H2837*Overview!$F$29*'='!G2837^3</f>
        <v>939.87023796674987</v>
      </c>
      <c r="R2837" s="57">
        <f t="shared" si="264"/>
        <v>0</v>
      </c>
      <c r="S2837" s="58">
        <f t="shared" si="265"/>
        <v>3.8714994829948308E-5</v>
      </c>
      <c r="T2837" s="58">
        <f>IF(D2837&lt;Overview!$F$18,(1-Overview!$F$9)*'='!Q2837-'='!D2837*'='!O2837,0)</f>
        <v>0</v>
      </c>
      <c r="U2837" s="54">
        <f>IF(D2837&gt;=Overview!$F$18,(1-Overview!$F$9)*'='!Q2837-Overview!$F$18*'='!O2837,0)</f>
        <v>79.657450741635273</v>
      </c>
      <c r="V2837" s="2"/>
      <c r="W2837" s="112">
        <f>G2837/Overview!$F$19</f>
        <v>5.5543544886057576</v>
      </c>
      <c r="X2837" s="60">
        <f>G2837^3*(1+H2837*Overview!$F$38)</f>
        <v>66.930179930861712</v>
      </c>
      <c r="Y2837" s="61">
        <f>G2837^3*Overview!$F$42*(1+Overview!$F$38*H2837)+I2837*Overview!$F$39/Overview!$F$40</f>
        <v>7.0508969619477835</v>
      </c>
    </row>
    <row r="2838" spans="1:25">
      <c r="A2838" s="34">
        <v>2835</v>
      </c>
      <c r="B2838">
        <v>1</v>
      </c>
      <c r="C2838">
        <v>24</v>
      </c>
      <c r="D2838" s="149">
        <f t="shared" si="266"/>
        <v>178.09744310451387</v>
      </c>
      <c r="E2838" s="125">
        <f>B2838/(B2838+Overview!$F$22)</f>
        <v>0.58823529411764708</v>
      </c>
      <c r="F2838" s="118">
        <f>EXP(Overview!$F$21/Overview!$F$5-Overview!$F$21/('='!C2838+273.15))</f>
        <v>1.2060497570954571</v>
      </c>
      <c r="G2838" s="77">
        <f t="shared" si="267"/>
        <v>3.7620030101275099</v>
      </c>
      <c r="H2838" s="115">
        <f t="shared" si="268"/>
        <v>0.58823529411764708</v>
      </c>
      <c r="I2838" s="80">
        <f>IF((A2838-Overview!$F$43)/365=ROUND((A2838-Overview!$F$43)/365,0),I2837*0.05,I2837+U2837)</f>
        <v>23717.708601102553</v>
      </c>
      <c r="J2838" s="70">
        <f>IF(D2838&lt;Overview!$F$16,1,'='!G2838/Overview!$F$26)</f>
        <v>162.85727316569307</v>
      </c>
      <c r="K2838" s="71">
        <f>IF(D2838&lt;Overview!$F$17,'='!G2838/Overview!$F$26,Overview!$F$33)</f>
        <v>9.1428571428571423</v>
      </c>
      <c r="L2838" s="72">
        <f t="shared" si="269"/>
        <v>9.1428571428571423</v>
      </c>
      <c r="M2838" s="81">
        <f>MIN(1,Overview!$F$44*F2838*(G2838-Overview!$F$25)^2+0.2)</f>
        <v>1</v>
      </c>
      <c r="N2838" s="48">
        <f>L2838*F2838*Overview!$F$8</f>
        <v>0.12482270400293095</v>
      </c>
      <c r="O2838" s="48">
        <f>F2838*Overview!$F$6</f>
        <v>2.3686817229354781E-3</v>
      </c>
      <c r="P2838" s="122">
        <f>N2838*(H2838/G2838-(1+Overview!$F$35/'='!G2838)/(Overview!$F$37*Overview!$F$33))/('='!H2838+Overview!$F$36)</f>
        <v>3.0814841881904942E-5</v>
      </c>
      <c r="Q2838" s="128">
        <f>(N2838/G2838-P2838)*H2838*Overview!$F$29*'='!G2838^3</f>
        <v>939.89123678785256</v>
      </c>
      <c r="R2838" s="57">
        <f t="shared" si="264"/>
        <v>0</v>
      </c>
      <c r="S2838" s="58">
        <f t="shared" si="265"/>
        <v>3.8641842638776549E-5</v>
      </c>
      <c r="T2838" s="58">
        <f>IF(D2838&lt;Overview!$F$18,(1-Overview!$F$9)*'='!Q2838-'='!D2838*'='!O2838,0)</f>
        <v>0</v>
      </c>
      <c r="U2838" s="54">
        <f>IF(D2838&gt;=Overview!$F$18,(1-Overview!$F$9)*'='!Q2838-Overview!$F$18*'='!O2838,0)</f>
        <v>79.659239841193212</v>
      </c>
      <c r="V2838" s="2"/>
      <c r="W2838" s="112">
        <f>G2838/Overview!$F$19</f>
        <v>5.5544116493835967</v>
      </c>
      <c r="X2838" s="60">
        <f>G2838^3*(1+H2838*Overview!$F$38)</f>
        <v>66.932246320678274</v>
      </c>
      <c r="Y2838" s="61">
        <f>G2838^3*Overview!$F$42*(1+Overview!$F$38*H2838)+I2838*Overview!$F$39/Overview!$F$40</f>
        <v>7.054544415345319</v>
      </c>
    </row>
    <row r="2839" spans="1:25">
      <c r="A2839" s="34">
        <v>2836</v>
      </c>
      <c r="B2839">
        <v>1</v>
      </c>
      <c r="C2839">
        <v>24</v>
      </c>
      <c r="D2839" s="149">
        <f t="shared" si="266"/>
        <v>178.09744310451387</v>
      </c>
      <c r="E2839" s="125">
        <f>B2839/(B2839+Overview!$F$22)</f>
        <v>0.58823529411764708</v>
      </c>
      <c r="F2839" s="118">
        <f>EXP(Overview!$F$21/Overview!$F$5-Overview!$F$21/('='!C2839+273.15))</f>
        <v>1.2060497570954571</v>
      </c>
      <c r="G2839" s="77">
        <f t="shared" si="267"/>
        <v>3.7620416519701485</v>
      </c>
      <c r="H2839" s="115">
        <f t="shared" si="268"/>
        <v>0.58823529411764708</v>
      </c>
      <c r="I2839" s="80">
        <f>IF((A2839-Overview!$F$43)/365=ROUND((A2839-Overview!$F$43)/365,0),I2838*0.05,I2838+U2838)</f>
        <v>23797.367840943745</v>
      </c>
      <c r="J2839" s="70">
        <f>IF(D2839&lt;Overview!$F$16,1,'='!G2839/Overview!$F$26)</f>
        <v>162.85894597273372</v>
      </c>
      <c r="K2839" s="71">
        <f>IF(D2839&lt;Overview!$F$17,'='!G2839/Overview!$F$26,Overview!$F$33)</f>
        <v>9.1428571428571423</v>
      </c>
      <c r="L2839" s="72">
        <f t="shared" si="269"/>
        <v>9.1428571428571423</v>
      </c>
      <c r="M2839" s="81">
        <f>MIN(1,Overview!$F$44*F2839*(G2839-Overview!$F$25)^2+0.2)</f>
        <v>1</v>
      </c>
      <c r="N2839" s="48">
        <f>L2839*F2839*Overview!$F$8</f>
        <v>0.12482270400293095</v>
      </c>
      <c r="O2839" s="48">
        <f>F2839*Overview!$F$6</f>
        <v>2.3686817229354781E-3</v>
      </c>
      <c r="P2839" s="122">
        <f>N2839*(H2839/G2839-(1+Overview!$F$35/'='!G2839)/(Overview!$F$37*Overview!$F$33))/('='!H2839+Overview!$F$36)</f>
        <v>3.0756301155410195E-5</v>
      </c>
      <c r="Q2839" s="128">
        <f>(N2839/G2839-P2839)*H2839*Overview!$F$29*'='!G2839^3</f>
        <v>939.91219619797857</v>
      </c>
      <c r="R2839" s="57">
        <f t="shared" si="264"/>
        <v>0</v>
      </c>
      <c r="S2839" s="58">
        <f t="shared" si="265"/>
        <v>3.8568828669063586E-5</v>
      </c>
      <c r="T2839" s="58">
        <f>IF(D2839&lt;Overview!$F$18,(1-Overview!$F$9)*'='!Q2839-'='!D2839*'='!O2839,0)</f>
        <v>0</v>
      </c>
      <c r="U2839" s="54">
        <f>IF(D2839&gt;=Overview!$F$18,(1-Overview!$F$9)*'='!Q2839-Overview!$F$18*'='!O2839,0)</f>
        <v>79.661025582935949</v>
      </c>
      <c r="V2839" s="2"/>
      <c r="W2839" s="112">
        <f>G2839/Overview!$F$19</f>
        <v>5.5544687021558374</v>
      </c>
      <c r="X2839" s="60">
        <f>G2839^3*(1+H2839*Overview!$F$38)</f>
        <v>66.934308848450769</v>
      </c>
      <c r="Y2839" s="61">
        <f>G2839^3*Overview!$F$42*(1+Overview!$F$38*H2839)+I2839*Overview!$F$39/Overview!$F$40</f>
        <v>7.0581915989033979</v>
      </c>
    </row>
    <row r="2840" spans="1:25">
      <c r="A2840" s="34">
        <v>2837</v>
      </c>
      <c r="B2840">
        <v>1</v>
      </c>
      <c r="C2840">
        <v>24</v>
      </c>
      <c r="D2840" s="149">
        <f t="shared" si="266"/>
        <v>178.09744310451387</v>
      </c>
      <c r="E2840" s="125">
        <f>B2840/(B2840+Overview!$F$22)</f>
        <v>0.58823529411764708</v>
      </c>
      <c r="F2840" s="118">
        <f>EXP(Overview!$F$21/Overview!$F$5-Overview!$F$21/('='!C2840+273.15))</f>
        <v>1.2060497570954571</v>
      </c>
      <c r="G2840" s="77">
        <f t="shared" si="267"/>
        <v>3.7620802207988175</v>
      </c>
      <c r="H2840" s="115">
        <f t="shared" si="268"/>
        <v>0.58823529411764708</v>
      </c>
      <c r="I2840" s="80">
        <f>IF((A2840-Overview!$F$43)/365=ROUND((A2840-Overview!$F$43)/365,0),I2839*0.05,I2839+U2839)</f>
        <v>23877.028866526682</v>
      </c>
      <c r="J2840" s="70">
        <f>IF(D2840&lt;Overview!$F$16,1,'='!G2840/Overview!$F$26)</f>
        <v>162.86061561899643</v>
      </c>
      <c r="K2840" s="71">
        <f>IF(D2840&lt;Overview!$F$17,'='!G2840/Overview!$F$26,Overview!$F$33)</f>
        <v>9.1428571428571423</v>
      </c>
      <c r="L2840" s="72">
        <f t="shared" si="269"/>
        <v>9.1428571428571423</v>
      </c>
      <c r="M2840" s="81">
        <f>MIN(1,Overview!$F$44*F2840*(G2840-Overview!$F$25)^2+0.2)</f>
        <v>1</v>
      </c>
      <c r="N2840" s="48">
        <f>L2840*F2840*Overview!$F$8</f>
        <v>0.12482270400293095</v>
      </c>
      <c r="O2840" s="48">
        <f>F2840*Overview!$F$6</f>
        <v>2.3686817229354781E-3</v>
      </c>
      <c r="P2840" s="122">
        <f>N2840*(H2840/G2840-(1+Overview!$F$35/'='!G2840)/(Overview!$F$37*Overview!$F$33))/('='!H2840+Overview!$F$36)</f>
        <v>3.0697872241117415E-5</v>
      </c>
      <c r="Q2840" s="128">
        <f>(N2840/G2840-P2840)*H2840*Overview!$F$29*'='!G2840^3</f>
        <v>939.93311627059086</v>
      </c>
      <c r="R2840" s="57">
        <f t="shared" si="264"/>
        <v>0</v>
      </c>
      <c r="S2840" s="58">
        <f t="shared" si="265"/>
        <v>3.8495952659638963E-5</v>
      </c>
      <c r="T2840" s="58">
        <f>IF(D2840&lt;Overview!$F$18,(1-Overview!$F$9)*'='!Q2840-'='!D2840*'='!O2840,0)</f>
        <v>0</v>
      </c>
      <c r="U2840" s="54">
        <f>IF(D2840&gt;=Overview!$F$18,(1-Overview!$F$9)*'='!Q2840-Overview!$F$18*'='!O2840,0)</f>
        <v>79.662807973122526</v>
      </c>
      <c r="V2840" s="2"/>
      <c r="W2840" s="112">
        <f>G2840/Overview!$F$19</f>
        <v>5.5545256471265576</v>
      </c>
      <c r="X2840" s="60">
        <f>G2840^3*(1+H2840*Overview!$F$38)</f>
        <v>66.936367521316924</v>
      </c>
      <c r="Y2840" s="61">
        <f>G2840^3*Overview!$F$42*(1+Overview!$F$38*H2840)+I2840*Overview!$F$39/Overview!$F$40</f>
        <v>7.0618385131185013</v>
      </c>
    </row>
    <row r="2841" spans="1:25">
      <c r="A2841" s="34">
        <v>2838</v>
      </c>
      <c r="B2841">
        <v>1</v>
      </c>
      <c r="C2841">
        <v>24</v>
      </c>
      <c r="D2841" s="149">
        <f t="shared" si="266"/>
        <v>178.09744310451387</v>
      </c>
      <c r="E2841" s="125">
        <f>B2841/(B2841+Overview!$F$22)</f>
        <v>0.58823529411764708</v>
      </c>
      <c r="F2841" s="118">
        <f>EXP(Overview!$F$21/Overview!$F$5-Overview!$F$21/('='!C2841+273.15))</f>
        <v>1.2060497570954571</v>
      </c>
      <c r="G2841" s="77">
        <f t="shared" si="267"/>
        <v>3.7621187167514774</v>
      </c>
      <c r="H2841" s="115">
        <f t="shared" si="268"/>
        <v>0.58823529411764708</v>
      </c>
      <c r="I2841" s="80">
        <f>IF((A2841-Overview!$F$43)/365=ROUND((A2841-Overview!$F$43)/365,0),I2840*0.05,I2840+U2840)</f>
        <v>23956.691674499805</v>
      </c>
      <c r="J2841" s="70">
        <f>IF(D2841&lt;Overview!$F$16,1,'='!G2841/Overview!$F$26)</f>
        <v>162.86228211045358</v>
      </c>
      <c r="K2841" s="71">
        <f>IF(D2841&lt;Overview!$F$17,'='!G2841/Overview!$F$26,Overview!$F$33)</f>
        <v>9.1428571428571423</v>
      </c>
      <c r="L2841" s="72">
        <f t="shared" si="269"/>
        <v>9.1428571428571423</v>
      </c>
      <c r="M2841" s="81">
        <f>MIN(1,Overview!$F$44*F2841*(G2841-Overview!$F$25)^2+0.2)</f>
        <v>1</v>
      </c>
      <c r="N2841" s="48">
        <f>L2841*F2841*Overview!$F$8</f>
        <v>0.12482270400293095</v>
      </c>
      <c r="O2841" s="48">
        <f>F2841*Overview!$F$6</f>
        <v>2.3686817229354781E-3</v>
      </c>
      <c r="P2841" s="122">
        <f>N2841*(H2841/G2841-(1+Overview!$F$35/'='!G2841)/(Overview!$F$37*Overview!$F$33))/('='!H2841+Overview!$F$36)</f>
        <v>3.0639554923193276E-5</v>
      </c>
      <c r="Q2841" s="128">
        <f>(N2841/G2841-P2841)*H2841*Overview!$F$29*'='!G2841^3</f>
        <v>939.95399707901629</v>
      </c>
      <c r="R2841" s="57">
        <f t="shared" si="264"/>
        <v>0</v>
      </c>
      <c r="S2841" s="58">
        <f t="shared" si="265"/>
        <v>3.8423214349826762E-5</v>
      </c>
      <c r="T2841" s="58">
        <f>IF(D2841&lt;Overview!$F$18,(1-Overview!$F$9)*'='!Q2841-'='!D2841*'='!O2841,0)</f>
        <v>0</v>
      </c>
      <c r="U2841" s="54">
        <f>IF(D2841&gt;=Overview!$F$18,(1-Overview!$F$9)*'='!Q2841-Overview!$F$18*'='!O2841,0)</f>
        <v>79.664587018000361</v>
      </c>
      <c r="V2841" s="2"/>
      <c r="W2841" s="112">
        <f>G2841/Overview!$F$19</f>
        <v>5.5545824844994494</v>
      </c>
      <c r="X2841" s="60">
        <f>G2841^3*(1+H2841*Overview!$F$38)</f>
        <v>66.938422346401509</v>
      </c>
      <c r="Y2841" s="61">
        <f>G2841^3*Overview!$F$42*(1+Overview!$F$38*H2841)+I2841*Overview!$F$39/Overview!$F$40</f>
        <v>7.0654851584862168</v>
      </c>
    </row>
    <row r="2842" spans="1:25">
      <c r="A2842" s="34">
        <v>2839</v>
      </c>
      <c r="B2842">
        <v>1</v>
      </c>
      <c r="C2842">
        <v>24</v>
      </c>
      <c r="D2842" s="149">
        <f t="shared" si="266"/>
        <v>178.09744310451387</v>
      </c>
      <c r="E2842" s="125">
        <f>B2842/(B2842+Overview!$F$22)</f>
        <v>0.58823529411764708</v>
      </c>
      <c r="F2842" s="118">
        <f>EXP(Overview!$F$21/Overview!$F$5-Overview!$F$21/('='!C2842+273.15))</f>
        <v>1.2060497570954571</v>
      </c>
      <c r="G2842" s="77">
        <f t="shared" si="267"/>
        <v>3.7621571399658271</v>
      </c>
      <c r="H2842" s="115">
        <f t="shared" si="268"/>
        <v>0.58823529411764708</v>
      </c>
      <c r="I2842" s="80">
        <f>IF((A2842-Overview!$F$43)/365=ROUND((A2842-Overview!$F$43)/365,0),I2841*0.05,I2841+U2841)</f>
        <v>24036.356261517805</v>
      </c>
      <c r="J2842" s="70">
        <f>IF(D2842&lt;Overview!$F$16,1,'='!G2842/Overview!$F$26)</f>
        <v>162.86394545306612</v>
      </c>
      <c r="K2842" s="71">
        <f>IF(D2842&lt;Overview!$F$17,'='!G2842/Overview!$F$26,Overview!$F$33)</f>
        <v>9.1428571428571423</v>
      </c>
      <c r="L2842" s="72">
        <f t="shared" si="269"/>
        <v>9.1428571428571423</v>
      </c>
      <c r="M2842" s="81">
        <f>MIN(1,Overview!$F$44*F2842*(G2842-Overview!$F$25)^2+0.2)</f>
        <v>1</v>
      </c>
      <c r="N2842" s="48">
        <f>L2842*F2842*Overview!$F$8</f>
        <v>0.12482270400293095</v>
      </c>
      <c r="O2842" s="48">
        <f>F2842*Overview!$F$6</f>
        <v>2.3686817229354781E-3</v>
      </c>
      <c r="P2842" s="122">
        <f>N2842*(H2842/G2842-(1+Overview!$F$35/'='!G2842)/(Overview!$F$37*Overview!$F$33))/('='!H2842+Overview!$F$36)</f>
        <v>3.058134898622933E-5</v>
      </c>
      <c r="Q2842" s="128">
        <f>(N2842/G2842-P2842)*H2842*Overview!$F$29*'='!G2842^3</f>
        <v>939.97483869644816</v>
      </c>
      <c r="R2842" s="57">
        <f t="shared" si="264"/>
        <v>0</v>
      </c>
      <c r="S2842" s="58">
        <f t="shared" si="265"/>
        <v>3.8350613479443126E-5</v>
      </c>
      <c r="T2842" s="58">
        <f>IF(D2842&lt;Overview!$F$18,(1-Overview!$F$9)*'='!Q2842-'='!D2842*'='!O2842,0)</f>
        <v>0</v>
      </c>
      <c r="U2842" s="54">
        <f>IF(D2842&gt;=Overview!$F$18,(1-Overview!$F$9)*'='!Q2842-Overview!$F$18*'='!O2842,0)</f>
        <v>79.666362723805562</v>
      </c>
      <c r="V2842" s="2"/>
      <c r="W2842" s="112">
        <f>G2842/Overview!$F$19</f>
        <v>5.5546392144778194</v>
      </c>
      <c r="X2842" s="60">
        <f>G2842^3*(1+H2842*Overview!$F$38)</f>
        <v>66.940473330816403</v>
      </c>
      <c r="Y2842" s="61">
        <f>G2842^3*Overview!$F$42*(1+Overview!$F$38*H2842)+I2842*Overview!$F$39/Overview!$F$40</f>
        <v>7.0691315355012492</v>
      </c>
    </row>
    <row r="2843" spans="1:25">
      <c r="A2843" s="34">
        <v>2840</v>
      </c>
      <c r="B2843">
        <v>1</v>
      </c>
      <c r="C2843">
        <v>24</v>
      </c>
      <c r="D2843" s="149">
        <f t="shared" si="266"/>
        <v>178.09744310451387</v>
      </c>
      <c r="E2843" s="125">
        <f>B2843/(B2843+Overview!$F$22)</f>
        <v>0.58823529411764708</v>
      </c>
      <c r="F2843" s="118">
        <f>EXP(Overview!$F$21/Overview!$F$5-Overview!$F$21/('='!C2843+273.15))</f>
        <v>1.2060497570954571</v>
      </c>
      <c r="G2843" s="77">
        <f t="shared" si="267"/>
        <v>3.7621954905793067</v>
      </c>
      <c r="H2843" s="115">
        <f t="shared" si="268"/>
        <v>0.58823529411764708</v>
      </c>
      <c r="I2843" s="80">
        <f>IF((A2843-Overview!$F$43)/365=ROUND((A2843-Overview!$F$43)/365,0),I2842*0.05,I2842+U2842)</f>
        <v>24116.02262424161</v>
      </c>
      <c r="J2843" s="70">
        <f>IF(D2843&lt;Overview!$F$16,1,'='!G2843/Overview!$F$26)</f>
        <v>162.86560565278384</v>
      </c>
      <c r="K2843" s="71">
        <f>IF(D2843&lt;Overview!$F$17,'='!G2843/Overview!$F$26,Overview!$F$33)</f>
        <v>9.1428571428571423</v>
      </c>
      <c r="L2843" s="72">
        <f t="shared" si="269"/>
        <v>9.1428571428571423</v>
      </c>
      <c r="M2843" s="81">
        <f>MIN(1,Overview!$F$44*F2843*(G2843-Overview!$F$25)^2+0.2)</f>
        <v>1</v>
      </c>
      <c r="N2843" s="48">
        <f>L2843*F2843*Overview!$F$8</f>
        <v>0.12482270400293095</v>
      </c>
      <c r="O2843" s="48">
        <f>F2843*Overview!$F$6</f>
        <v>2.3686817229354781E-3</v>
      </c>
      <c r="P2843" s="122">
        <f>N2843*(H2843/G2843-(1+Overview!$F$35/'='!G2843)/(Overview!$F$37*Overview!$F$33))/('='!H2843+Overview!$F$36)</f>
        <v>3.0523254215240017E-5</v>
      </c>
      <c r="Q2843" s="128">
        <f>(N2843/G2843-P2843)*H2843*Overview!$F$29*'='!G2843^3</f>
        <v>939.99564119594447</v>
      </c>
      <c r="R2843" s="57">
        <f t="shared" si="264"/>
        <v>0</v>
      </c>
      <c r="S2843" s="58">
        <f t="shared" si="265"/>
        <v>3.8278149788793939E-5</v>
      </c>
      <c r="T2843" s="58">
        <f>IF(D2843&lt;Overview!$F$18,(1-Overview!$F$9)*'='!Q2843-'='!D2843*'='!O2843,0)</f>
        <v>0</v>
      </c>
      <c r="U2843" s="54">
        <f>IF(D2843&gt;=Overview!$F$18,(1-Overview!$F$9)*'='!Q2843-Overview!$F$18*'='!O2843,0)</f>
        <v>79.668135096762654</v>
      </c>
      <c r="V2843" s="2"/>
      <c r="W2843" s="112">
        <f>G2843/Overview!$F$19</f>
        <v>5.5546958372645898</v>
      </c>
      <c r="X2843" s="60">
        <f>G2843^3*(1+H2843*Overview!$F$38)</f>
        <v>66.942520481660708</v>
      </c>
      <c r="Y2843" s="61">
        <f>G2843^3*Overview!$F$42*(1+Overview!$F$38*H2843)+I2843*Overview!$F$39/Overview!$F$40</f>
        <v>7.0727776446574167</v>
      </c>
    </row>
    <row r="2844" spans="1:25">
      <c r="A2844" s="34">
        <v>2841</v>
      </c>
      <c r="B2844">
        <v>1</v>
      </c>
      <c r="C2844">
        <v>24</v>
      </c>
      <c r="D2844" s="149">
        <f t="shared" si="266"/>
        <v>178.09744310451387</v>
      </c>
      <c r="E2844" s="125">
        <f>B2844/(B2844+Overview!$F$22)</f>
        <v>0.58823529411764708</v>
      </c>
      <c r="F2844" s="118">
        <f>EXP(Overview!$F$21/Overview!$F$5-Overview!$F$21/('='!C2844+273.15))</f>
        <v>1.2060497570954571</v>
      </c>
      <c r="G2844" s="77">
        <f t="shared" si="267"/>
        <v>3.7622337687290957</v>
      </c>
      <c r="H2844" s="115">
        <f t="shared" si="268"/>
        <v>0.58823529411764708</v>
      </c>
      <c r="I2844" s="80">
        <f>IF((A2844-Overview!$F$43)/365=ROUND((A2844-Overview!$F$43)/365,0),I2843*0.05,I2843+U2843)</f>
        <v>24195.690759338373</v>
      </c>
      <c r="J2844" s="70">
        <f>IF(D2844&lt;Overview!$F$16,1,'='!G2844/Overview!$F$26)</f>
        <v>162.86726271554528</v>
      </c>
      <c r="K2844" s="71">
        <f>IF(D2844&lt;Overview!$F$17,'='!G2844/Overview!$F$26,Overview!$F$33)</f>
        <v>9.1428571428571423</v>
      </c>
      <c r="L2844" s="72">
        <f t="shared" si="269"/>
        <v>9.1428571428571423</v>
      </c>
      <c r="M2844" s="81">
        <f>MIN(1,Overview!$F$44*F2844*(G2844-Overview!$F$25)^2+0.2)</f>
        <v>1</v>
      </c>
      <c r="N2844" s="48">
        <f>L2844*F2844*Overview!$F$8</f>
        <v>0.12482270400293095</v>
      </c>
      <c r="O2844" s="48">
        <f>F2844*Overview!$F$6</f>
        <v>2.3686817229354781E-3</v>
      </c>
      <c r="P2844" s="122">
        <f>N2844*(H2844/G2844-(1+Overview!$F$35/'='!G2844)/(Overview!$F$37*Overview!$F$33))/('='!H2844+Overview!$F$36)</f>
        <v>3.0465270395665694E-5</v>
      </c>
      <c r="Q2844" s="128">
        <f>(N2844/G2844-P2844)*H2844*Overview!$F$29*'='!G2844^3</f>
        <v>940.01640465042863</v>
      </c>
      <c r="R2844" s="57">
        <f t="shared" si="264"/>
        <v>0</v>
      </c>
      <c r="S2844" s="58">
        <f t="shared" si="265"/>
        <v>3.8205823018678759E-5</v>
      </c>
      <c r="T2844" s="58">
        <f>IF(D2844&lt;Overview!$F$18,(1-Overview!$F$9)*'='!Q2844-'='!D2844*'='!O2844,0)</f>
        <v>0</v>
      </c>
      <c r="U2844" s="54">
        <f>IF(D2844&gt;=Overview!$F$18,(1-Overview!$F$9)*'='!Q2844-Overview!$F$18*'='!O2844,0)</f>
        <v>79.669904143084693</v>
      </c>
      <c r="V2844" s="2"/>
      <c r="W2844" s="112">
        <f>G2844/Overview!$F$19</f>
        <v>5.5547523530623</v>
      </c>
      <c r="X2844" s="60">
        <f>G2844^3*(1+H2844*Overview!$F$38)</f>
        <v>66.944563806020682</v>
      </c>
      <c r="Y2844" s="61">
        <f>G2844^3*Overview!$F$42*(1+Overview!$F$38*H2844)+I2844*Overview!$F$39/Overview!$F$40</f>
        <v>7.0764234864476556</v>
      </c>
    </row>
    <row r="2845" spans="1:25">
      <c r="A2845" s="34">
        <v>2842</v>
      </c>
      <c r="B2845">
        <v>1</v>
      </c>
      <c r="C2845">
        <v>24</v>
      </c>
      <c r="D2845" s="149">
        <f t="shared" si="266"/>
        <v>178.09744310451387</v>
      </c>
      <c r="E2845" s="125">
        <f>B2845/(B2845+Overview!$F$22)</f>
        <v>0.58823529411764708</v>
      </c>
      <c r="F2845" s="118">
        <f>EXP(Overview!$F$21/Overview!$F$5-Overview!$F$21/('='!C2845+273.15))</f>
        <v>1.2060497570954571</v>
      </c>
      <c r="G2845" s="77">
        <f t="shared" si="267"/>
        <v>3.7622719745521143</v>
      </c>
      <c r="H2845" s="115">
        <f t="shared" si="268"/>
        <v>0.58823529411764708</v>
      </c>
      <c r="I2845" s="80">
        <f>IF((A2845-Overview!$F$43)/365=ROUND((A2845-Overview!$F$43)/365,0),I2844*0.05,I2844+U2844)</f>
        <v>24275.360663481457</v>
      </c>
      <c r="J2845" s="70">
        <f>IF(D2845&lt;Overview!$F$16,1,'='!G2845/Overview!$F$26)</f>
        <v>162.86891664727767</v>
      </c>
      <c r="K2845" s="71">
        <f>IF(D2845&lt;Overview!$F$17,'='!G2845/Overview!$F$26,Overview!$F$33)</f>
        <v>9.1428571428571423</v>
      </c>
      <c r="L2845" s="72">
        <f t="shared" si="269"/>
        <v>9.1428571428571423</v>
      </c>
      <c r="M2845" s="81">
        <f>MIN(1,Overview!$F$44*F2845*(G2845-Overview!$F$25)^2+0.2)</f>
        <v>1</v>
      </c>
      <c r="N2845" s="48">
        <f>L2845*F2845*Overview!$F$8</f>
        <v>0.12482270400293095</v>
      </c>
      <c r="O2845" s="48">
        <f>F2845*Overview!$F$6</f>
        <v>2.3686817229354781E-3</v>
      </c>
      <c r="P2845" s="122">
        <f>N2845*(H2845/G2845-(1+Overview!$F$35/'='!G2845)/(Overview!$F$37*Overview!$F$33))/('='!H2845+Overview!$F$36)</f>
        <v>3.0407397313368585E-5</v>
      </c>
      <c r="Q2845" s="128">
        <f>(N2845/G2845-P2845)*H2845*Overview!$F$29*'='!G2845^3</f>
        <v>940.03712913269067</v>
      </c>
      <c r="R2845" s="57">
        <f t="shared" si="264"/>
        <v>0</v>
      </c>
      <c r="S2845" s="58">
        <f t="shared" si="265"/>
        <v>3.8133632910385961E-5</v>
      </c>
      <c r="T2845" s="58">
        <f>IF(D2845&lt;Overview!$F$18,(1-Overview!$F$9)*'='!Q2845-'='!D2845*'='!O2845,0)</f>
        <v>0</v>
      </c>
      <c r="U2845" s="54">
        <f>IF(D2845&gt;=Overview!$F$18,(1-Overview!$F$9)*'='!Q2845-Overview!$F$18*'='!O2845,0)</f>
        <v>79.671669868973424</v>
      </c>
      <c r="V2845" s="2"/>
      <c r="W2845" s="112">
        <f>G2845/Overview!$F$19</f>
        <v>5.5548087620731055</v>
      </c>
      <c r="X2845" s="60">
        <f>G2845^3*(1+H2845*Overview!$F$38)</f>
        <v>66.946603310969763</v>
      </c>
      <c r="Y2845" s="61">
        <f>G2845^3*Overview!$F$42*(1+Overview!$F$38*H2845)+I2845*Overview!$F$39/Overview!$F$40</f>
        <v>7.0800690613640178</v>
      </c>
    </row>
    <row r="2846" spans="1:25">
      <c r="A2846" s="34">
        <v>2843</v>
      </c>
      <c r="B2846">
        <v>1</v>
      </c>
      <c r="C2846">
        <v>24</v>
      </c>
      <c r="D2846" s="149">
        <f t="shared" si="266"/>
        <v>178.09744310451387</v>
      </c>
      <c r="E2846" s="125">
        <f>B2846/(B2846+Overview!$F$22)</f>
        <v>0.58823529411764708</v>
      </c>
      <c r="F2846" s="118">
        <f>EXP(Overview!$F$21/Overview!$F$5-Overview!$F$21/('='!C2846+273.15))</f>
        <v>1.2060497570954571</v>
      </c>
      <c r="G2846" s="77">
        <f t="shared" si="267"/>
        <v>3.7623101081850248</v>
      </c>
      <c r="H2846" s="115">
        <f t="shared" si="268"/>
        <v>0.58823529411764708</v>
      </c>
      <c r="I2846" s="80">
        <f>IF((A2846-Overview!$F$43)/365=ROUND((A2846-Overview!$F$43)/365,0),I2845*0.05,I2845+U2845)</f>
        <v>24355.032333350431</v>
      </c>
      <c r="J2846" s="70">
        <f>IF(D2846&lt;Overview!$F$16,1,'='!G2846/Overview!$F$26)</f>
        <v>162.87056745389719</v>
      </c>
      <c r="K2846" s="71">
        <f>IF(D2846&lt;Overview!$F$17,'='!G2846/Overview!$F$26,Overview!$F$33)</f>
        <v>9.1428571428571423</v>
      </c>
      <c r="L2846" s="72">
        <f t="shared" si="269"/>
        <v>9.1428571428571423</v>
      </c>
      <c r="M2846" s="81">
        <f>MIN(1,Overview!$F$44*F2846*(G2846-Overview!$F$25)^2+0.2)</f>
        <v>1</v>
      </c>
      <c r="N2846" s="48">
        <f>L2846*F2846*Overview!$F$8</f>
        <v>0.12482270400293095</v>
      </c>
      <c r="O2846" s="48">
        <f>F2846*Overview!$F$6</f>
        <v>2.3686817229354781E-3</v>
      </c>
      <c r="P2846" s="122">
        <f>N2846*(H2846/G2846-(1+Overview!$F$35/'='!G2846)/(Overview!$F$37*Overview!$F$33))/('='!H2846+Overview!$F$36)</f>
        <v>3.0349634754630778E-5</v>
      </c>
      <c r="Q2846" s="128">
        <f>(N2846/G2846-P2846)*H2846*Overview!$F$29*'='!G2846^3</f>
        <v>940.0578147153866</v>
      </c>
      <c r="R2846" s="57">
        <f t="shared" si="264"/>
        <v>0</v>
      </c>
      <c r="S2846" s="58">
        <f t="shared" si="265"/>
        <v>3.8061579205690307E-5</v>
      </c>
      <c r="T2846" s="58">
        <f>IF(D2846&lt;Overview!$F$18,(1-Overview!$F$9)*'='!Q2846-'='!D2846*'='!O2846,0)</f>
        <v>0</v>
      </c>
      <c r="U2846" s="54">
        <f>IF(D2846&gt;=Overview!$F$18,(1-Overview!$F$9)*'='!Q2846-Overview!$F$18*'='!O2846,0)</f>
        <v>79.673432280619124</v>
      </c>
      <c r="V2846" s="2"/>
      <c r="W2846" s="112">
        <f>G2846/Overview!$F$19</f>
        <v>5.5548650644987818</v>
      </c>
      <c r="X2846" s="60">
        <f>G2846^3*(1+H2846*Overview!$F$38)</f>
        <v>66.948639003568658</v>
      </c>
      <c r="Y2846" s="61">
        <f>G2846^3*Overview!$F$42*(1+Overview!$F$38*H2846)+I2846*Overview!$F$39/Overview!$F$40</f>
        <v>7.0837143698976792</v>
      </c>
    </row>
    <row r="2847" spans="1:25">
      <c r="A2847" s="34">
        <v>2844</v>
      </c>
      <c r="B2847">
        <v>1</v>
      </c>
      <c r="C2847">
        <v>24</v>
      </c>
      <c r="D2847" s="149">
        <f t="shared" si="266"/>
        <v>178.09744310451387</v>
      </c>
      <c r="E2847" s="125">
        <f>B2847/(B2847+Overview!$F$22)</f>
        <v>0.58823529411764708</v>
      </c>
      <c r="F2847" s="118">
        <f>EXP(Overview!$F$21/Overview!$F$5-Overview!$F$21/('='!C2847+273.15))</f>
        <v>1.2060497570954571</v>
      </c>
      <c r="G2847" s="77">
        <f t="shared" si="267"/>
        <v>3.7623481697642305</v>
      </c>
      <c r="H2847" s="115">
        <f t="shared" si="268"/>
        <v>0.58823529411764708</v>
      </c>
      <c r="I2847" s="80">
        <f>IF((A2847-Overview!$F$43)/365=ROUND((A2847-Overview!$F$43)/365,0),I2846*0.05,I2846+U2846)</f>
        <v>24434.70576563105</v>
      </c>
      <c r="J2847" s="70">
        <f>IF(D2847&lt;Overview!$F$16,1,'='!G2847/Overview!$F$26)</f>
        <v>162.87221514130869</v>
      </c>
      <c r="K2847" s="71">
        <f>IF(D2847&lt;Overview!$F$17,'='!G2847/Overview!$F$26,Overview!$F$33)</f>
        <v>9.1428571428571423</v>
      </c>
      <c r="L2847" s="72">
        <f t="shared" si="269"/>
        <v>9.1428571428571423</v>
      </c>
      <c r="M2847" s="81">
        <f>MIN(1,Overview!$F$44*F2847*(G2847-Overview!$F$25)^2+0.2)</f>
        <v>1</v>
      </c>
      <c r="N2847" s="48">
        <f>L2847*F2847*Overview!$F$8</f>
        <v>0.12482270400293095</v>
      </c>
      <c r="O2847" s="48">
        <f>F2847*Overview!$F$6</f>
        <v>2.3686817229354781E-3</v>
      </c>
      <c r="P2847" s="122">
        <f>N2847*(H2847/G2847-(1+Overview!$F$35/'='!G2847)/(Overview!$F$37*Overview!$F$33))/('='!H2847+Overview!$F$36)</f>
        <v>3.0291982506158227E-5</v>
      </c>
      <c r="Q2847" s="128">
        <f>(N2847/G2847-P2847)*H2847*Overview!$F$29*'='!G2847^3</f>
        <v>940.07846147103862</v>
      </c>
      <c r="R2847" s="57">
        <f t="shared" si="264"/>
        <v>0</v>
      </c>
      <c r="S2847" s="58">
        <f t="shared" si="265"/>
        <v>3.7989661646858164E-5</v>
      </c>
      <c r="T2847" s="58">
        <f>IF(D2847&lt;Overview!$F$18,(1-Overview!$F$9)*'='!Q2847-'='!D2847*'='!O2847,0)</f>
        <v>0</v>
      </c>
      <c r="U2847" s="54">
        <f>IF(D2847&gt;=Overview!$F$18,(1-Overview!$F$9)*'='!Q2847-Overview!$F$18*'='!O2847,0)</f>
        <v>79.675191384200673</v>
      </c>
      <c r="V2847" s="2"/>
      <c r="W2847" s="112">
        <f>G2847/Overview!$F$19</f>
        <v>5.5549212605407208</v>
      </c>
      <c r="X2847" s="60">
        <f>G2847^3*(1+H2847*Overview!$F$38)</f>
        <v>66.950670890865268</v>
      </c>
      <c r="Y2847" s="61">
        <f>G2847^3*Overview!$F$42*(1+Overview!$F$38*H2847)+I2847*Overview!$F$39/Overview!$F$40</f>
        <v>7.0873594125389321</v>
      </c>
    </row>
    <row r="2848" spans="1:25">
      <c r="A2848" s="34">
        <v>2845</v>
      </c>
      <c r="B2848">
        <v>1</v>
      </c>
      <c r="C2848">
        <v>24</v>
      </c>
      <c r="D2848" s="149">
        <f t="shared" si="266"/>
        <v>178.09744310451387</v>
      </c>
      <c r="E2848" s="125">
        <f>B2848/(B2848+Overview!$F$22)</f>
        <v>0.58823529411764708</v>
      </c>
      <c r="F2848" s="118">
        <f>EXP(Overview!$F$21/Overview!$F$5-Overview!$F$21/('='!C2848+273.15))</f>
        <v>1.2060497570954571</v>
      </c>
      <c r="G2848" s="77">
        <f t="shared" si="267"/>
        <v>3.7623861594258772</v>
      </c>
      <c r="H2848" s="115">
        <f t="shared" si="268"/>
        <v>0.58823529411764708</v>
      </c>
      <c r="I2848" s="80">
        <f>IF((A2848-Overview!$F$43)/365=ROUND((A2848-Overview!$F$43)/365,0),I2847*0.05,I2847+U2847)</f>
        <v>24514.380957015252</v>
      </c>
      <c r="J2848" s="70">
        <f>IF(D2848&lt;Overview!$F$16,1,'='!G2848/Overview!$F$26)</f>
        <v>162.87385971540596</v>
      </c>
      <c r="K2848" s="71">
        <f>IF(D2848&lt;Overview!$F$17,'='!G2848/Overview!$F$26,Overview!$F$33)</f>
        <v>9.1428571428571423</v>
      </c>
      <c r="L2848" s="72">
        <f t="shared" si="269"/>
        <v>9.1428571428571423</v>
      </c>
      <c r="M2848" s="81">
        <f>MIN(1,Overview!$F$44*F2848*(G2848-Overview!$F$25)^2+0.2)</f>
        <v>1</v>
      </c>
      <c r="N2848" s="48">
        <f>L2848*F2848*Overview!$F$8</f>
        <v>0.12482270400293095</v>
      </c>
      <c r="O2848" s="48">
        <f>F2848*Overview!$F$6</f>
        <v>2.3686817229354781E-3</v>
      </c>
      <c r="P2848" s="122">
        <f>N2848*(H2848/G2848-(1+Overview!$F$35/'='!G2848)/(Overview!$F$37*Overview!$F$33))/('='!H2848+Overview!$F$36)</f>
        <v>3.0234440355075736E-5</v>
      </c>
      <c r="Q2848" s="128">
        <f>(N2848/G2848-P2848)*H2848*Overview!$F$29*'='!G2848^3</f>
        <v>940.09906947203626</v>
      </c>
      <c r="R2848" s="57">
        <f t="shared" si="264"/>
        <v>0</v>
      </c>
      <c r="S2848" s="58">
        <f t="shared" si="265"/>
        <v>3.7917879976641383E-5</v>
      </c>
      <c r="T2848" s="58">
        <f>IF(D2848&lt;Overview!$F$18,(1-Overview!$F$9)*'='!Q2848-'='!D2848*'='!O2848,0)</f>
        <v>0</v>
      </c>
      <c r="U2848" s="54">
        <f>IF(D2848&gt;=Overview!$F$18,(1-Overview!$F$9)*'='!Q2848-Overview!$F$18*'='!O2848,0)</f>
        <v>79.676947185885666</v>
      </c>
      <c r="V2848" s="2"/>
      <c r="W2848" s="112">
        <f>G2848/Overview!$F$19</f>
        <v>5.5549773503999367</v>
      </c>
      <c r="X2848" s="60">
        <f>G2848^3*(1+H2848*Overview!$F$38)</f>
        <v>66.952698979894819</v>
      </c>
      <c r="Y2848" s="61">
        <f>G2848^3*Overview!$F$42*(1+Overview!$F$38*H2848)+I2848*Overview!$F$39/Overview!$F$40</f>
        <v>7.0910041897771965</v>
      </c>
    </row>
    <row r="2849" spans="1:25">
      <c r="A2849" s="34">
        <v>2846</v>
      </c>
      <c r="B2849">
        <v>1</v>
      </c>
      <c r="C2849">
        <v>24</v>
      </c>
      <c r="D2849" s="149">
        <f t="shared" si="266"/>
        <v>178.09744310451387</v>
      </c>
      <c r="E2849" s="125">
        <f>B2849/(B2849+Overview!$F$22)</f>
        <v>0.58823529411764708</v>
      </c>
      <c r="F2849" s="118">
        <f>EXP(Overview!$F$21/Overview!$F$5-Overview!$F$21/('='!C2849+273.15))</f>
        <v>1.2060497570954571</v>
      </c>
      <c r="G2849" s="77">
        <f t="shared" si="267"/>
        <v>3.7624240773058539</v>
      </c>
      <c r="H2849" s="115">
        <f t="shared" si="268"/>
        <v>0.58823529411764708</v>
      </c>
      <c r="I2849" s="80">
        <f>IF((A2849-Overview!$F$43)/365=ROUND((A2849-Overview!$F$43)/365,0),I2848*0.05,I2848+U2848)</f>
        <v>24594.057904201138</v>
      </c>
      <c r="J2849" s="70">
        <f>IF(D2849&lt;Overview!$F$16,1,'='!G2849/Overview!$F$26)</f>
        <v>162.87550118207162</v>
      </c>
      <c r="K2849" s="71">
        <f>IF(D2849&lt;Overview!$F$17,'='!G2849/Overview!$F$26,Overview!$F$33)</f>
        <v>9.1428571428571423</v>
      </c>
      <c r="L2849" s="72">
        <f t="shared" si="269"/>
        <v>9.1428571428571423</v>
      </c>
      <c r="M2849" s="81">
        <f>MIN(1,Overview!$F$44*F2849*(G2849-Overview!$F$25)^2+0.2)</f>
        <v>1</v>
      </c>
      <c r="N2849" s="48">
        <f>L2849*F2849*Overview!$F$8</f>
        <v>0.12482270400293095</v>
      </c>
      <c r="O2849" s="48">
        <f>F2849*Overview!$F$6</f>
        <v>2.3686817229354781E-3</v>
      </c>
      <c r="P2849" s="122">
        <f>N2849*(H2849/G2849-(1+Overview!$F$35/'='!G2849)/(Overview!$F$37*Overview!$F$33))/('='!H2849+Overview!$F$36)</f>
        <v>3.0177008088925931E-5</v>
      </c>
      <c r="Q2849" s="128">
        <f>(N2849/G2849-P2849)*H2849*Overview!$F$29*'='!G2849^3</f>
        <v>940.11963879063512</v>
      </c>
      <c r="R2849" s="57">
        <f t="shared" si="264"/>
        <v>0</v>
      </c>
      <c r="S2849" s="58">
        <f t="shared" si="265"/>
        <v>3.784623393827615E-5</v>
      </c>
      <c r="T2849" s="58">
        <f>IF(D2849&lt;Overview!$F$18,(1-Overview!$F$9)*'='!Q2849-'='!D2849*'='!O2849,0)</f>
        <v>0</v>
      </c>
      <c r="U2849" s="54">
        <f>IF(D2849&gt;=Overview!$F$18,(1-Overview!$F$9)*'='!Q2849-Overview!$F$18*'='!O2849,0)</f>
        <v>79.678699691830289</v>
      </c>
      <c r="V2849" s="2"/>
      <c r="W2849" s="112">
        <f>G2849/Overview!$F$19</f>
        <v>5.5550333342770619</v>
      </c>
      <c r="X2849" s="60">
        <f>G2849^3*(1+H2849*Overview!$F$38)</f>
        <v>66.954723277679761</v>
      </c>
      <c r="Y2849" s="61">
        <f>G2849^3*Overview!$F$42*(1+Overview!$F$38*H2849)+I2849*Overview!$F$39/Overview!$F$40</f>
        <v>7.0946487021010096</v>
      </c>
    </row>
    <row r="2850" spans="1:25">
      <c r="A2850" s="34">
        <v>2847</v>
      </c>
      <c r="B2850">
        <v>1</v>
      </c>
      <c r="C2850">
        <v>24</v>
      </c>
      <c r="D2850" s="149">
        <f t="shared" si="266"/>
        <v>178.09744310451387</v>
      </c>
      <c r="E2850" s="125">
        <f>B2850/(B2850+Overview!$F$22)</f>
        <v>0.58823529411764708</v>
      </c>
      <c r="F2850" s="118">
        <f>EXP(Overview!$F$21/Overview!$F$5-Overview!$F$21/('='!C2850+273.15))</f>
        <v>1.2060497570954571</v>
      </c>
      <c r="G2850" s="77">
        <f t="shared" si="267"/>
        <v>3.7624619235397923</v>
      </c>
      <c r="H2850" s="115">
        <f t="shared" si="268"/>
        <v>0.58823529411764708</v>
      </c>
      <c r="I2850" s="80">
        <f>IF((A2850-Overview!$F$43)/365=ROUND((A2850-Overview!$F$43)/365,0),I2849*0.05,I2849+U2849)</f>
        <v>24673.736603892969</v>
      </c>
      <c r="J2850" s="70">
        <f>IF(D2850&lt;Overview!$F$16,1,'='!G2850/Overview!$F$26)</f>
        <v>162.87713954717717</v>
      </c>
      <c r="K2850" s="71">
        <f>IF(D2850&lt;Overview!$F$17,'='!G2850/Overview!$F$26,Overview!$F$33)</f>
        <v>9.1428571428571423</v>
      </c>
      <c r="L2850" s="72">
        <f t="shared" si="269"/>
        <v>9.1428571428571423</v>
      </c>
      <c r="M2850" s="81">
        <f>MIN(1,Overview!$F$44*F2850*(G2850-Overview!$F$25)^2+0.2)</f>
        <v>1</v>
      </c>
      <c r="N2850" s="48">
        <f>L2850*F2850*Overview!$F$8</f>
        <v>0.12482270400293095</v>
      </c>
      <c r="O2850" s="48">
        <f>F2850*Overview!$F$6</f>
        <v>2.3686817229354781E-3</v>
      </c>
      <c r="P2850" s="122">
        <f>N2850*(H2850/G2850-(1+Overview!$F$35/'='!G2850)/(Overview!$F$37*Overview!$F$33))/('='!H2850+Overview!$F$36)</f>
        <v>3.0119685495671278E-5</v>
      </c>
      <c r="Q2850" s="128">
        <f>(N2850/G2850-P2850)*H2850*Overview!$F$29*'='!G2850^3</f>
        <v>940.14016949895847</v>
      </c>
      <c r="R2850" s="57">
        <f t="shared" si="264"/>
        <v>0</v>
      </c>
      <c r="S2850" s="58">
        <f t="shared" si="265"/>
        <v>3.7774723275485647E-5</v>
      </c>
      <c r="T2850" s="58">
        <f>IF(D2850&lt;Overview!$F$18,(1-Overview!$F$9)*'='!Q2850-'='!D2850*'='!O2850,0)</f>
        <v>0</v>
      </c>
      <c r="U2850" s="54">
        <f>IF(D2850&gt;=Overview!$F$18,(1-Overview!$F$9)*'='!Q2850-Overview!$F$18*'='!O2850,0)</f>
        <v>79.680448908179443</v>
      </c>
      <c r="V2850" s="2"/>
      <c r="W2850" s="112">
        <f>G2850/Overview!$F$19</f>
        <v>5.5550892123723496</v>
      </c>
      <c r="X2850" s="60">
        <f>G2850^3*(1+H2850*Overview!$F$38)</f>
        <v>66.956743791229925</v>
      </c>
      <c r="Y2850" s="61">
        <f>G2850^3*Overview!$F$42*(1+Overview!$F$38*H2850)+I2850*Overview!$F$39/Overview!$F$40</f>
        <v>7.0982929499980418</v>
      </c>
    </row>
    <row r="2851" spans="1:25">
      <c r="A2851" s="34">
        <v>2848</v>
      </c>
      <c r="B2851">
        <v>1</v>
      </c>
      <c r="C2851">
        <v>24</v>
      </c>
      <c r="D2851" s="149">
        <f t="shared" si="266"/>
        <v>178.09744310451387</v>
      </c>
      <c r="E2851" s="125">
        <f>B2851/(B2851+Overview!$F$22)</f>
        <v>0.58823529411764708</v>
      </c>
      <c r="F2851" s="118">
        <f>EXP(Overview!$F$21/Overview!$F$5-Overview!$F$21/('='!C2851+273.15))</f>
        <v>1.2060497570954571</v>
      </c>
      <c r="G2851" s="77">
        <f t="shared" si="267"/>
        <v>3.7624996982630678</v>
      </c>
      <c r="H2851" s="115">
        <f t="shared" si="268"/>
        <v>0.58823529411764708</v>
      </c>
      <c r="I2851" s="80">
        <f>IF((A2851-Overview!$F$43)/365=ROUND((A2851-Overview!$F$43)/365,0),I2850*0.05,I2850+U2850)</f>
        <v>24753.417052801149</v>
      </c>
      <c r="J2851" s="70">
        <f>IF(D2851&lt;Overview!$F$16,1,'='!G2851/Overview!$F$26)</f>
        <v>162.87877481658302</v>
      </c>
      <c r="K2851" s="71">
        <f>IF(D2851&lt;Overview!$F$17,'='!G2851/Overview!$F$26,Overview!$F$33)</f>
        <v>9.1428571428571423</v>
      </c>
      <c r="L2851" s="72">
        <f t="shared" si="269"/>
        <v>9.1428571428571423</v>
      </c>
      <c r="M2851" s="81">
        <f>MIN(1,Overview!$F$44*F2851*(G2851-Overview!$F$25)^2+0.2)</f>
        <v>1</v>
      </c>
      <c r="N2851" s="48">
        <f>L2851*F2851*Overview!$F$8</f>
        <v>0.12482270400293095</v>
      </c>
      <c r="O2851" s="48">
        <f>F2851*Overview!$F$6</f>
        <v>2.3686817229354781E-3</v>
      </c>
      <c r="P2851" s="122">
        <f>N2851*(H2851/G2851-(1+Overview!$F$35/'='!G2851)/(Overview!$F$37*Overview!$F$33))/('='!H2851+Overview!$F$36)</f>
        <v>3.0062472363692081E-5</v>
      </c>
      <c r="Q2851" s="128">
        <f>(N2851/G2851-P2851)*H2851*Overview!$F$29*'='!G2851^3</f>
        <v>940.160661668996</v>
      </c>
      <c r="R2851" s="57">
        <f t="shared" si="264"/>
        <v>0</v>
      </c>
      <c r="S2851" s="58">
        <f t="shared" si="265"/>
        <v>3.7703347732477756E-5</v>
      </c>
      <c r="T2851" s="58">
        <f>IF(D2851&lt;Overview!$F$18,(1-Overview!$F$9)*'='!Q2851-'='!D2851*'='!O2851,0)</f>
        <v>0</v>
      </c>
      <c r="U2851" s="54">
        <f>IF(D2851&gt;=Overview!$F$18,(1-Overview!$F$9)*'='!Q2851-Overview!$F$18*'='!O2851,0)</f>
        <v>79.682194841066632</v>
      </c>
      <c r="V2851" s="2"/>
      <c r="W2851" s="112">
        <f>G2851/Overview!$F$19</f>
        <v>5.5551449848856755</v>
      </c>
      <c r="X2851" s="60">
        <f>G2851^3*(1+H2851*Overview!$F$38)</f>
        <v>66.958760527542424</v>
      </c>
      <c r="Y2851" s="61">
        <f>G2851^3*Overview!$F$42*(1+Overview!$F$38*H2851)+I2851*Overview!$F$39/Overview!$F$40</f>
        <v>7.101936933955086</v>
      </c>
    </row>
    <row r="2852" spans="1:25">
      <c r="A2852" s="34">
        <v>2849</v>
      </c>
      <c r="B2852">
        <v>1</v>
      </c>
      <c r="C2852">
        <v>24</v>
      </c>
      <c r="D2852" s="149">
        <f t="shared" si="266"/>
        <v>178.09744310451387</v>
      </c>
      <c r="E2852" s="125">
        <f>B2852/(B2852+Overview!$F$22)</f>
        <v>0.58823529411764708</v>
      </c>
      <c r="F2852" s="118">
        <f>EXP(Overview!$F$21/Overview!$F$5-Overview!$F$21/('='!C2852+273.15))</f>
        <v>1.2060497570954571</v>
      </c>
      <c r="G2852" s="77">
        <f t="shared" si="267"/>
        <v>3.7625374016108002</v>
      </c>
      <c r="H2852" s="115">
        <f t="shared" si="268"/>
        <v>0.58823529411764708</v>
      </c>
      <c r="I2852" s="80">
        <f>IF((A2852-Overview!$F$43)/365=ROUND((A2852-Overview!$F$43)/365,0),I2851*0.05,I2851+U2851)</f>
        <v>24833.099247642214</v>
      </c>
      <c r="J2852" s="70">
        <f>IF(D2852&lt;Overview!$F$16,1,'='!G2852/Overview!$F$26)</f>
        <v>162.88040699613853</v>
      </c>
      <c r="K2852" s="71">
        <f>IF(D2852&lt;Overview!$F$17,'='!G2852/Overview!$F$26,Overview!$F$33)</f>
        <v>9.1428571428571423</v>
      </c>
      <c r="L2852" s="72">
        <f t="shared" si="269"/>
        <v>9.1428571428571423</v>
      </c>
      <c r="M2852" s="81">
        <f>MIN(1,Overview!$F$44*F2852*(G2852-Overview!$F$25)^2+0.2)</f>
        <v>1</v>
      </c>
      <c r="N2852" s="48">
        <f>L2852*F2852*Overview!$F$8</f>
        <v>0.12482270400293095</v>
      </c>
      <c r="O2852" s="48">
        <f>F2852*Overview!$F$6</f>
        <v>2.3686817229354781E-3</v>
      </c>
      <c r="P2852" s="122">
        <f>N2852*(H2852/G2852-(1+Overview!$F$35/'='!G2852)/(Overview!$F$37*Overview!$F$33))/('='!H2852+Overview!$F$36)</f>
        <v>3.0005368481785427E-5</v>
      </c>
      <c r="Q2852" s="128">
        <f>(N2852/G2852-P2852)*H2852*Overview!$F$29*'='!G2852^3</f>
        <v>940.18111537260688</v>
      </c>
      <c r="R2852" s="57">
        <f t="shared" si="264"/>
        <v>0</v>
      </c>
      <c r="S2852" s="58">
        <f t="shared" si="265"/>
        <v>3.763210705394385E-5</v>
      </c>
      <c r="T2852" s="58">
        <f>IF(D2852&lt;Overview!$F$18,(1-Overview!$F$9)*'='!Q2852-'='!D2852*'='!O2852,0)</f>
        <v>0</v>
      </c>
      <c r="U2852" s="54">
        <f>IF(D2852&gt;=Overview!$F$18,(1-Overview!$F$9)*'='!Q2852-Overview!$F$18*'='!O2852,0)</f>
        <v>79.683937496614291</v>
      </c>
      <c r="V2852" s="2"/>
      <c r="W2852" s="112">
        <f>G2852/Overview!$F$19</f>
        <v>5.555200652016536</v>
      </c>
      <c r="X2852" s="60">
        <f>G2852^3*(1+H2852*Overview!$F$38)</f>
        <v>66.960773493601735</v>
      </c>
      <c r="Y2852" s="61">
        <f>G2852^3*Overview!$F$42*(1+Overview!$F$38*H2852)+I2852*Overview!$F$39/Overview!$F$40</f>
        <v>7.1055806544580626</v>
      </c>
    </row>
    <row r="2853" spans="1:25">
      <c r="A2853" s="34">
        <v>2850</v>
      </c>
      <c r="B2853">
        <v>1</v>
      </c>
      <c r="C2853">
        <v>24</v>
      </c>
      <c r="D2853" s="149">
        <f t="shared" si="266"/>
        <v>178.09744310451387</v>
      </c>
      <c r="E2853" s="125">
        <f>B2853/(B2853+Overview!$F$22)</f>
        <v>0.58823529411764708</v>
      </c>
      <c r="F2853" s="118">
        <f>EXP(Overview!$F$21/Overview!$F$5-Overview!$F$21/('='!C2853+273.15))</f>
        <v>1.2060497570954571</v>
      </c>
      <c r="G2853" s="77">
        <f t="shared" si="267"/>
        <v>3.7625750337178543</v>
      </c>
      <c r="H2853" s="115">
        <f t="shared" si="268"/>
        <v>0.58823529411764708</v>
      </c>
      <c r="I2853" s="80">
        <f>IF((A2853-Overview!$F$43)/365=ROUND((A2853-Overview!$F$43)/365,0),I2852*0.05,I2852+U2852)</f>
        <v>24912.783185138829</v>
      </c>
      <c r="J2853" s="70">
        <f>IF(D2853&lt;Overview!$F$16,1,'='!G2853/Overview!$F$26)</f>
        <v>162.88203609168201</v>
      </c>
      <c r="K2853" s="71">
        <f>IF(D2853&lt;Overview!$F$17,'='!G2853/Overview!$F$26,Overview!$F$33)</f>
        <v>9.1428571428571423</v>
      </c>
      <c r="L2853" s="72">
        <f t="shared" si="269"/>
        <v>9.1428571428571423</v>
      </c>
      <c r="M2853" s="81">
        <f>MIN(1,Overview!$F$44*F2853*(G2853-Overview!$F$25)^2+0.2)</f>
        <v>1</v>
      </c>
      <c r="N2853" s="48">
        <f>L2853*F2853*Overview!$F$8</f>
        <v>0.12482270400293095</v>
      </c>
      <c r="O2853" s="48">
        <f>F2853*Overview!$F$6</f>
        <v>2.3686817229354781E-3</v>
      </c>
      <c r="P2853" s="122">
        <f>N2853*(H2853/G2853-(1+Overview!$F$35/'='!G2853)/(Overview!$F$37*Overview!$F$33))/('='!H2853+Overview!$F$36)</f>
        <v>2.9948373639161201E-5</v>
      </c>
      <c r="Q2853" s="128">
        <f>(N2853/G2853-P2853)*H2853*Overview!$F$29*'='!G2853^3</f>
        <v>940.20153068151626</v>
      </c>
      <c r="R2853" s="57">
        <f t="shared" si="264"/>
        <v>0</v>
      </c>
      <c r="S2853" s="58">
        <f t="shared" si="265"/>
        <v>3.7561000985053952E-5</v>
      </c>
      <c r="T2853" s="58">
        <f>IF(D2853&lt;Overview!$F$18,(1-Overview!$F$9)*'='!Q2853-'='!D2853*'='!O2853,0)</f>
        <v>0</v>
      </c>
      <c r="U2853" s="54">
        <f>IF(D2853&gt;=Overview!$F$18,(1-Overview!$F$9)*'='!Q2853-Overview!$F$18*'='!O2853,0)</f>
        <v>79.685676880933372</v>
      </c>
      <c r="V2853" s="2"/>
      <c r="W2853" s="112">
        <f>G2853/Overview!$F$19</f>
        <v>5.5552562139640544</v>
      </c>
      <c r="X2853" s="60">
        <f>G2853^3*(1+H2853*Overview!$F$38)</f>
        <v>66.962782696379733</v>
      </c>
      <c r="Y2853" s="61">
        <f>G2853^3*Overview!$F$42*(1+Overview!$F$38*H2853)+I2853*Overview!$F$39/Overview!$F$40</f>
        <v>7.1092241119920256</v>
      </c>
    </row>
    <row r="2854" spans="1:25">
      <c r="A2854" s="34">
        <v>2851</v>
      </c>
      <c r="B2854">
        <v>1</v>
      </c>
      <c r="C2854">
        <v>24</v>
      </c>
      <c r="D2854" s="149">
        <f t="shared" si="266"/>
        <v>178.09744310451387</v>
      </c>
      <c r="E2854" s="125">
        <f>B2854/(B2854+Overview!$F$22)</f>
        <v>0.58823529411764708</v>
      </c>
      <c r="F2854" s="118">
        <f>EXP(Overview!$F$21/Overview!$F$5-Overview!$F$21/('='!C2854+273.15))</f>
        <v>1.2060497570954571</v>
      </c>
      <c r="G2854" s="77">
        <f t="shared" si="267"/>
        <v>3.7626125947188394</v>
      </c>
      <c r="H2854" s="115">
        <f t="shared" si="268"/>
        <v>0.58823529411764708</v>
      </c>
      <c r="I2854" s="80">
        <f>IF((A2854-Overview!$F$43)/365=ROUND((A2854-Overview!$F$43)/365,0),I2853*0.05,I2853+U2853)</f>
        <v>24992.468862019763</v>
      </c>
      <c r="J2854" s="70">
        <f>IF(D2854&lt;Overview!$F$16,1,'='!G2854/Overview!$F$26)</f>
        <v>162.88366210904067</v>
      </c>
      <c r="K2854" s="71">
        <f>IF(D2854&lt;Overview!$F$17,'='!G2854/Overview!$F$26,Overview!$F$33)</f>
        <v>9.1428571428571423</v>
      </c>
      <c r="L2854" s="72">
        <f t="shared" si="269"/>
        <v>9.1428571428571423</v>
      </c>
      <c r="M2854" s="81">
        <f>MIN(1,Overview!$F$44*F2854*(G2854-Overview!$F$25)^2+0.2)</f>
        <v>1</v>
      </c>
      <c r="N2854" s="48">
        <f>L2854*F2854*Overview!$F$8</f>
        <v>0.12482270400293095</v>
      </c>
      <c r="O2854" s="48">
        <f>F2854*Overview!$F$6</f>
        <v>2.3686817229354781E-3</v>
      </c>
      <c r="P2854" s="122">
        <f>N2854*(H2854/G2854-(1+Overview!$F$35/'='!G2854)/(Overview!$F$37*Overview!$F$33))/('='!H2854+Overview!$F$36)</f>
        <v>2.9891487625449106E-5</v>
      </c>
      <c r="Q2854" s="128">
        <f>(N2854/G2854-P2854)*H2854*Overview!$F$29*'='!G2854^3</f>
        <v>940.22190766731853</v>
      </c>
      <c r="R2854" s="57">
        <f t="shared" si="264"/>
        <v>0</v>
      </c>
      <c r="S2854" s="58">
        <f t="shared" si="265"/>
        <v>3.7490029271465712E-5</v>
      </c>
      <c r="T2854" s="58">
        <f>IF(D2854&lt;Overview!$F$18,(1-Overview!$F$9)*'='!Q2854-'='!D2854*'='!O2854,0)</f>
        <v>0</v>
      </c>
      <c r="U2854" s="54">
        <f>IF(D2854&gt;=Overview!$F$18,(1-Overview!$F$9)*'='!Q2854-Overview!$F$18*'='!O2854,0)</f>
        <v>79.687413000123712</v>
      </c>
      <c r="V2854" s="2"/>
      <c r="W2854" s="112">
        <f>G2854/Overview!$F$19</f>
        <v>5.5553116709269741</v>
      </c>
      <c r="X2854" s="60">
        <f>G2854^3*(1+H2854*Overview!$F$38)</f>
        <v>66.964788142835658</v>
      </c>
      <c r="Y2854" s="61">
        <f>G2854^3*Overview!$F$42*(1+Overview!$F$38*H2854)+I2854*Overview!$F$39/Overview!$F$40</f>
        <v>7.1128673070411592</v>
      </c>
    </row>
    <row r="2855" spans="1:25">
      <c r="A2855" s="34">
        <v>2852</v>
      </c>
      <c r="B2855">
        <v>1</v>
      </c>
      <c r="C2855">
        <v>24</v>
      </c>
      <c r="D2855" s="149">
        <f t="shared" si="266"/>
        <v>178.09744310451387</v>
      </c>
      <c r="E2855" s="125">
        <f>B2855/(B2855+Overview!$F$22)</f>
        <v>0.58823529411764708</v>
      </c>
      <c r="F2855" s="118">
        <f>EXP(Overview!$F$21/Overview!$F$5-Overview!$F$21/('='!C2855+273.15))</f>
        <v>1.2060497570954571</v>
      </c>
      <c r="G2855" s="77">
        <f t="shared" si="267"/>
        <v>3.762650084748111</v>
      </c>
      <c r="H2855" s="115">
        <f t="shared" si="268"/>
        <v>0.58823529411764708</v>
      </c>
      <c r="I2855" s="80">
        <f>IF((A2855-Overview!$F$43)/365=ROUND((A2855-Overview!$F$43)/365,0),I2854*0.05,I2854+U2854)</f>
        <v>25072.156275019886</v>
      </c>
      <c r="J2855" s="70">
        <f>IF(D2855&lt;Overview!$F$16,1,'='!G2855/Overview!$F$26)</f>
        <v>162.88528505403079</v>
      </c>
      <c r="K2855" s="71">
        <f>IF(D2855&lt;Overview!$F$17,'='!G2855/Overview!$F$26,Overview!$F$33)</f>
        <v>9.1428571428571423</v>
      </c>
      <c r="L2855" s="72">
        <f t="shared" si="269"/>
        <v>9.1428571428571423</v>
      </c>
      <c r="M2855" s="81">
        <f>MIN(1,Overview!$F$44*F2855*(G2855-Overview!$F$25)^2+0.2)</f>
        <v>1</v>
      </c>
      <c r="N2855" s="48">
        <f>L2855*F2855*Overview!$F$8</f>
        <v>0.12482270400293095</v>
      </c>
      <c r="O2855" s="48">
        <f>F2855*Overview!$F$6</f>
        <v>2.3686817229354781E-3</v>
      </c>
      <c r="P2855" s="122">
        <f>N2855*(H2855/G2855-(1+Overview!$F$35/'='!G2855)/(Overview!$F$37*Overview!$F$33))/('='!H2855+Overview!$F$36)</f>
        <v>2.9834710230687585E-5</v>
      </c>
      <c r="Q2855" s="128">
        <f>(N2855/G2855-P2855)*H2855*Overview!$F$29*'='!G2855^3</f>
        <v>940.24224640147554</v>
      </c>
      <c r="R2855" s="57">
        <f t="shared" si="264"/>
        <v>0</v>
      </c>
      <c r="S2855" s="58">
        <f t="shared" si="265"/>
        <v>3.7419191659310657E-5</v>
      </c>
      <c r="T2855" s="58">
        <f>IF(D2855&lt;Overview!$F$18,(1-Overview!$F$9)*'='!Q2855-'='!D2855*'='!O2855,0)</f>
        <v>0</v>
      </c>
      <c r="U2855" s="54">
        <f>IF(D2855&gt;=Overview!$F$18,(1-Overview!$F$9)*'='!Q2855-Overview!$F$18*'='!O2855,0)</f>
        <v>79.689145860273896</v>
      </c>
      <c r="V2855" s="2"/>
      <c r="W2855" s="112">
        <f>G2855/Overview!$F$19</f>
        <v>5.5553670231036634</v>
      </c>
      <c r="X2855" s="60">
        <f>G2855^3*(1+H2855*Overview!$F$38)</f>
        <v>66.966789839916217</v>
      </c>
      <c r="Y2855" s="61">
        <f>G2855^3*Overview!$F$42*(1+Overview!$F$38*H2855)+I2855*Overview!$F$39/Overview!$F$40</f>
        <v>7.1165102400887781</v>
      </c>
    </row>
    <row r="2856" spans="1:25">
      <c r="A2856" s="34">
        <v>2853</v>
      </c>
      <c r="B2856">
        <v>1</v>
      </c>
      <c r="C2856">
        <v>24</v>
      </c>
      <c r="D2856" s="149">
        <f t="shared" si="266"/>
        <v>178.09744310451387</v>
      </c>
      <c r="E2856" s="125">
        <f>B2856/(B2856+Overview!$F$22)</f>
        <v>0.58823529411764708</v>
      </c>
      <c r="F2856" s="118">
        <f>EXP(Overview!$F$21/Overview!$F$5-Overview!$F$21/('='!C2856+273.15))</f>
        <v>1.2060497570954571</v>
      </c>
      <c r="G2856" s="77">
        <f t="shared" si="267"/>
        <v>3.7626875039397705</v>
      </c>
      <c r="H2856" s="115">
        <f t="shared" si="268"/>
        <v>0.58823529411764708</v>
      </c>
      <c r="I2856" s="80">
        <f>IF((A2856-Overview!$F$43)/365=ROUND((A2856-Overview!$F$43)/365,0),I2855*0.05,I2855+U2855)</f>
        <v>25151.84542088016</v>
      </c>
      <c r="J2856" s="70">
        <f>IF(D2856&lt;Overview!$F$16,1,'='!G2856/Overview!$F$26)</f>
        <v>162.88690493245761</v>
      </c>
      <c r="K2856" s="71">
        <f>IF(D2856&lt;Overview!$F$17,'='!G2856/Overview!$F$26,Overview!$F$33)</f>
        <v>9.1428571428571423</v>
      </c>
      <c r="L2856" s="72">
        <f t="shared" si="269"/>
        <v>9.1428571428571423</v>
      </c>
      <c r="M2856" s="81">
        <f>MIN(1,Overview!$F$44*F2856*(G2856-Overview!$F$25)^2+0.2)</f>
        <v>1</v>
      </c>
      <c r="N2856" s="48">
        <f>L2856*F2856*Overview!$F$8</f>
        <v>0.12482270400293095</v>
      </c>
      <c r="O2856" s="48">
        <f>F2856*Overview!$F$6</f>
        <v>2.3686817229354781E-3</v>
      </c>
      <c r="P2856" s="122">
        <f>N2856*(H2856/G2856-(1+Overview!$F$35/'='!G2856)/(Overview!$F$37*Overview!$F$33))/('='!H2856+Overview!$F$36)</f>
        <v>2.9778041245332889E-5</v>
      </c>
      <c r="Q2856" s="128">
        <f>(N2856/G2856-P2856)*H2856*Overview!$F$29*'='!G2856^3</f>
        <v>940.2625469553185</v>
      </c>
      <c r="R2856" s="57">
        <f t="shared" si="264"/>
        <v>0</v>
      </c>
      <c r="S2856" s="58">
        <f t="shared" si="265"/>
        <v>3.7348487895205711E-5</v>
      </c>
      <c r="T2856" s="58">
        <f>IF(D2856&lt;Overview!$F$18,(1-Overview!$F$9)*'='!Q2856-'='!D2856*'='!O2856,0)</f>
        <v>0</v>
      </c>
      <c r="U2856" s="54">
        <f>IF(D2856&gt;=Overview!$F$18,(1-Overview!$F$9)*'='!Q2856-Overview!$F$18*'='!O2856,0)</f>
        <v>79.690875467461311</v>
      </c>
      <c r="V2856" s="2"/>
      <c r="W2856" s="112">
        <f>G2856/Overview!$F$19</f>
        <v>5.5554222706921159</v>
      </c>
      <c r="X2856" s="60">
        <f>G2856^3*(1+H2856*Overview!$F$38)</f>
        <v>66.96878779455551</v>
      </c>
      <c r="Y2856" s="61">
        <f>G2856^3*Overview!$F$42*(1+Overview!$F$38*H2856)+I2856*Overview!$F$39/Overview!$F$40</f>
        <v>7.1201529116173337</v>
      </c>
    </row>
    <row r="2857" spans="1:25">
      <c r="A2857" s="34">
        <v>2854</v>
      </c>
      <c r="B2857">
        <v>1</v>
      </c>
      <c r="C2857">
        <v>24</v>
      </c>
      <c r="D2857" s="149">
        <f t="shared" si="266"/>
        <v>178.09744310451387</v>
      </c>
      <c r="E2857" s="125">
        <f>B2857/(B2857+Overview!$F$22)</f>
        <v>0.58823529411764708</v>
      </c>
      <c r="F2857" s="118">
        <f>EXP(Overview!$F$21/Overview!$F$5-Overview!$F$21/('='!C2857+273.15))</f>
        <v>1.2060497570954571</v>
      </c>
      <c r="G2857" s="77">
        <f t="shared" si="267"/>
        <v>3.7627248524276657</v>
      </c>
      <c r="H2857" s="115">
        <f t="shared" si="268"/>
        <v>0.58823529411764708</v>
      </c>
      <c r="I2857" s="80">
        <f>IF((A2857-Overview!$F$43)/365=ROUND((A2857-Overview!$F$43)/365,0),I2856*0.05,I2856+U2856)</f>
        <v>25231.536296347622</v>
      </c>
      <c r="J2857" s="70">
        <f>IF(D2857&lt;Overview!$F$16,1,'='!G2857/Overview!$F$26)</f>
        <v>162.88852175011542</v>
      </c>
      <c r="K2857" s="71">
        <f>IF(D2857&lt;Overview!$F$17,'='!G2857/Overview!$F$26,Overview!$F$33)</f>
        <v>9.1428571428571423</v>
      </c>
      <c r="L2857" s="72">
        <f t="shared" si="269"/>
        <v>9.1428571428571423</v>
      </c>
      <c r="M2857" s="81">
        <f>MIN(1,Overview!$F$44*F2857*(G2857-Overview!$F$25)^2+0.2)</f>
        <v>1</v>
      </c>
      <c r="N2857" s="48">
        <f>L2857*F2857*Overview!$F$8</f>
        <v>0.12482270400293095</v>
      </c>
      <c r="O2857" s="48">
        <f>F2857*Overview!$F$6</f>
        <v>2.3686817229354781E-3</v>
      </c>
      <c r="P2857" s="122">
        <f>N2857*(H2857/G2857-(1+Overview!$F$35/'='!G2857)/(Overview!$F$37*Overview!$F$33))/('='!H2857+Overview!$F$36)</f>
        <v>2.972148046025201E-5</v>
      </c>
      <c r="Q2857" s="128">
        <f>(N2857/G2857-P2857)*H2857*Overview!$F$29*'='!G2857^3</f>
        <v>940.28280940004709</v>
      </c>
      <c r="R2857" s="57">
        <f t="shared" si="264"/>
        <v>0</v>
      </c>
      <c r="S2857" s="58">
        <f t="shared" si="265"/>
        <v>3.7277917726244495E-5</v>
      </c>
      <c r="T2857" s="58">
        <f>IF(D2857&lt;Overview!$F$18,(1-Overview!$F$9)*'='!Q2857-'='!D2857*'='!O2857,0)</f>
        <v>0</v>
      </c>
      <c r="U2857" s="54">
        <f>IF(D2857&gt;=Overview!$F$18,(1-Overview!$F$9)*'='!Q2857-Overview!$F$18*'='!O2857,0)</f>
        <v>79.692601827752185</v>
      </c>
      <c r="V2857" s="2"/>
      <c r="W2857" s="112">
        <f>G2857/Overview!$F$19</f>
        <v>5.5554774138899541</v>
      </c>
      <c r="X2857" s="60">
        <f>G2857^3*(1+H2857*Overview!$F$38)</f>
        <v>66.97078201367512</v>
      </c>
      <c r="Y2857" s="61">
        <f>G2857^3*Overview!$F$42*(1+Overview!$F$38*H2857)+I2857*Overview!$F$39/Overview!$F$40</f>
        <v>7.1237953221084123</v>
      </c>
    </row>
    <row r="2858" spans="1:25">
      <c r="A2858" s="34">
        <v>2855</v>
      </c>
      <c r="B2858">
        <v>1</v>
      </c>
      <c r="C2858">
        <v>24</v>
      </c>
      <c r="D2858" s="149">
        <f t="shared" si="266"/>
        <v>178.09744310451387</v>
      </c>
      <c r="E2858" s="125">
        <f>B2858/(B2858+Overview!$F$22)</f>
        <v>0.58823529411764708</v>
      </c>
      <c r="F2858" s="118">
        <f>EXP(Overview!$F$21/Overview!$F$5-Overview!$F$21/('='!C2858+273.15))</f>
        <v>1.2060497570954571</v>
      </c>
      <c r="G2858" s="77">
        <f t="shared" si="267"/>
        <v>3.7627621303453922</v>
      </c>
      <c r="H2858" s="115">
        <f t="shared" si="268"/>
        <v>0.58823529411764708</v>
      </c>
      <c r="I2858" s="80">
        <f>IF((A2858-Overview!$F$43)/365=ROUND((A2858-Overview!$F$43)/365,0),I2857*0.05,I2857+U2857)</f>
        <v>25311.228898175374</v>
      </c>
      <c r="J2858" s="70">
        <f>IF(D2858&lt;Overview!$F$16,1,'='!G2858/Overview!$F$26)</f>
        <v>162.89013551278754</v>
      </c>
      <c r="K2858" s="71">
        <f>IF(D2858&lt;Overview!$F$17,'='!G2858/Overview!$F$26,Overview!$F$33)</f>
        <v>9.1428571428571423</v>
      </c>
      <c r="L2858" s="72">
        <f t="shared" si="269"/>
        <v>9.1428571428571423</v>
      </c>
      <c r="M2858" s="81">
        <f>MIN(1,Overview!$F$44*F2858*(G2858-Overview!$F$25)^2+0.2)</f>
        <v>1</v>
      </c>
      <c r="N2858" s="48">
        <f>L2858*F2858*Overview!$F$8</f>
        <v>0.12482270400293095</v>
      </c>
      <c r="O2858" s="48">
        <f>F2858*Overview!$F$6</f>
        <v>2.3686817229354781E-3</v>
      </c>
      <c r="P2858" s="122">
        <f>N2858*(H2858/G2858-(1+Overview!$F$35/'='!G2858)/(Overview!$F$37*Overview!$F$33))/('='!H2858+Overview!$F$36)</f>
        <v>2.9665027666721685E-5</v>
      </c>
      <c r="Q2858" s="128">
        <f>(N2858/G2858-P2858)*H2858*Overview!$F$29*'='!G2858^3</f>
        <v>940.30303380672967</v>
      </c>
      <c r="R2858" s="57">
        <f t="shared" si="264"/>
        <v>0</v>
      </c>
      <c r="S2858" s="58">
        <f t="shared" si="265"/>
        <v>3.7207480899996228E-5</v>
      </c>
      <c r="T2858" s="58">
        <f>IF(D2858&lt;Overview!$F$18,(1-Overview!$F$9)*'='!Q2858-'='!D2858*'='!O2858,0)</f>
        <v>0</v>
      </c>
      <c r="U2858" s="54">
        <f>IF(D2858&gt;=Overview!$F$18,(1-Overview!$F$9)*'='!Q2858-Overview!$F$18*'='!O2858,0)</f>
        <v>79.694324947201551</v>
      </c>
      <c r="V2858" s="2"/>
      <c r="W2858" s="112">
        <f>G2858/Overview!$F$19</f>
        <v>5.5555324528944219</v>
      </c>
      <c r="X2858" s="60">
        <f>G2858^3*(1+H2858*Overview!$F$38)</f>
        <v>66.97277250418415</v>
      </c>
      <c r="Y2858" s="61">
        <f>G2858^3*Overview!$F$42*(1+Overview!$F$38*H2858)+I2858*Overview!$F$39/Overview!$F$40</f>
        <v>7.1274374720427396</v>
      </c>
    </row>
    <row r="2859" spans="1:25">
      <c r="A2859" s="34">
        <v>2856</v>
      </c>
      <c r="B2859">
        <v>1</v>
      </c>
      <c r="C2859">
        <v>24</v>
      </c>
      <c r="D2859" s="149">
        <f t="shared" si="266"/>
        <v>178.09744310451387</v>
      </c>
      <c r="E2859" s="125">
        <f>B2859/(B2859+Overview!$F$22)</f>
        <v>0.58823529411764708</v>
      </c>
      <c r="F2859" s="118">
        <f>EXP(Overview!$F$21/Overview!$F$5-Overview!$F$21/('='!C2859+273.15))</f>
        <v>1.2060497570954571</v>
      </c>
      <c r="G2859" s="77">
        <f t="shared" si="267"/>
        <v>3.7627993378262921</v>
      </c>
      <c r="H2859" s="115">
        <f t="shared" si="268"/>
        <v>0.58823529411764708</v>
      </c>
      <c r="I2859" s="80">
        <f>IF((A2859-Overview!$F$43)/365=ROUND((A2859-Overview!$F$43)/365,0),I2858*0.05,I2858+U2858)</f>
        <v>25390.923223122576</v>
      </c>
      <c r="J2859" s="70">
        <f>IF(D2859&lt;Overview!$F$16,1,'='!G2859/Overview!$F$26)</f>
        <v>162.89174622624643</v>
      </c>
      <c r="K2859" s="71">
        <f>IF(D2859&lt;Overview!$F$17,'='!G2859/Overview!$F$26,Overview!$F$33)</f>
        <v>9.1428571428571423</v>
      </c>
      <c r="L2859" s="72">
        <f t="shared" si="269"/>
        <v>9.1428571428571423</v>
      </c>
      <c r="M2859" s="81">
        <f>MIN(1,Overview!$F$44*F2859*(G2859-Overview!$F$25)^2+0.2)</f>
        <v>1</v>
      </c>
      <c r="N2859" s="48">
        <f>L2859*F2859*Overview!$F$8</f>
        <v>0.12482270400293095</v>
      </c>
      <c r="O2859" s="48">
        <f>F2859*Overview!$F$6</f>
        <v>2.3686817229354781E-3</v>
      </c>
      <c r="P2859" s="122">
        <f>N2859*(H2859/G2859-(1+Overview!$F$35/'='!G2859)/(Overview!$F$37*Overview!$F$33))/('='!H2859+Overview!$F$36)</f>
        <v>2.9608682656432408E-5</v>
      </c>
      <c r="Q2859" s="128">
        <f>(N2859/G2859-P2859)*H2859*Overview!$F$29*'='!G2859^3</f>
        <v>940.323220246304</v>
      </c>
      <c r="R2859" s="57">
        <f t="shared" si="264"/>
        <v>0</v>
      </c>
      <c r="S2859" s="58">
        <f t="shared" si="265"/>
        <v>3.7137177164510893E-5</v>
      </c>
      <c r="T2859" s="58">
        <f>IF(D2859&lt;Overview!$F$18,(1-Overview!$F$9)*'='!Q2859-'='!D2859*'='!O2859,0)</f>
        <v>0</v>
      </c>
      <c r="U2859" s="54">
        <f>IF(D2859&gt;=Overview!$F$18,(1-Overview!$F$9)*'='!Q2859-Overview!$F$18*'='!O2859,0)</f>
        <v>79.696044831853285</v>
      </c>
      <c r="V2859" s="2"/>
      <c r="W2859" s="112">
        <f>G2859/Overview!$F$19</f>
        <v>5.5555873879023947</v>
      </c>
      <c r="X2859" s="60">
        <f>G2859^3*(1+H2859*Overview!$F$38)</f>
        <v>66.974759272979114</v>
      </c>
      <c r="Y2859" s="61">
        <f>G2859^3*Overview!$F$42*(1+Overview!$F$38*H2859)+I2859*Overview!$F$39/Overview!$F$40</f>
        <v>7.1310793619001736</v>
      </c>
    </row>
    <row r="2860" spans="1:25">
      <c r="A2860" s="34">
        <v>2857</v>
      </c>
      <c r="B2860">
        <v>1</v>
      </c>
      <c r="C2860">
        <v>24</v>
      </c>
      <c r="D2860" s="149">
        <f t="shared" si="266"/>
        <v>178.09744310451387</v>
      </c>
      <c r="E2860" s="125">
        <f>B2860/(B2860+Overview!$F$22)</f>
        <v>0.58823529411764708</v>
      </c>
      <c r="F2860" s="118">
        <f>EXP(Overview!$F$21/Overview!$F$5-Overview!$F$21/('='!C2860+273.15))</f>
        <v>1.2060497570954571</v>
      </c>
      <c r="G2860" s="77">
        <f t="shared" si="267"/>
        <v>3.7628364750034566</v>
      </c>
      <c r="H2860" s="115">
        <f t="shared" si="268"/>
        <v>0.58823529411764708</v>
      </c>
      <c r="I2860" s="80">
        <f>IF((A2860-Overview!$F$43)/365=ROUND((A2860-Overview!$F$43)/365,0),I2859*0.05,I2859+U2859)</f>
        <v>25470.619267954429</v>
      </c>
      <c r="J2860" s="70">
        <f>IF(D2860&lt;Overview!$F$16,1,'='!G2860/Overview!$F$26)</f>
        <v>162.89335389625353</v>
      </c>
      <c r="K2860" s="71">
        <f>IF(D2860&lt;Overview!$F$17,'='!G2860/Overview!$F$26,Overview!$F$33)</f>
        <v>9.1428571428571423</v>
      </c>
      <c r="L2860" s="72">
        <f t="shared" si="269"/>
        <v>9.1428571428571423</v>
      </c>
      <c r="M2860" s="81">
        <f>MIN(1,Overview!$F$44*F2860*(G2860-Overview!$F$25)^2+0.2)</f>
        <v>1</v>
      </c>
      <c r="N2860" s="48">
        <f>L2860*F2860*Overview!$F$8</f>
        <v>0.12482270400293095</v>
      </c>
      <c r="O2860" s="48">
        <f>F2860*Overview!$F$6</f>
        <v>2.3686817229354781E-3</v>
      </c>
      <c r="P2860" s="122">
        <f>N2860*(H2860/G2860-(1+Overview!$F$35/'='!G2860)/(Overview!$F$37*Overview!$F$33))/('='!H2860+Overview!$F$36)</f>
        <v>2.9552445221483407E-5</v>
      </c>
      <c r="Q2860" s="128">
        <f>(N2860/G2860-P2860)*H2860*Overview!$F$29*'='!G2860^3</f>
        <v>940.34336878957743</v>
      </c>
      <c r="R2860" s="57">
        <f t="shared" si="264"/>
        <v>0</v>
      </c>
      <c r="S2860" s="58">
        <f t="shared" si="265"/>
        <v>3.7067006268313121E-5</v>
      </c>
      <c r="T2860" s="58">
        <f>IF(D2860&lt;Overview!$F$18,(1-Overview!$F$9)*'='!Q2860-'='!D2860*'='!O2860,0)</f>
        <v>0</v>
      </c>
      <c r="U2860" s="54">
        <f>IF(D2860&gt;=Overview!$F$18,(1-Overview!$F$9)*'='!Q2860-Overview!$F$18*'='!O2860,0)</f>
        <v>79.697761487740181</v>
      </c>
      <c r="V2860" s="2"/>
      <c r="W2860" s="112">
        <f>G2860/Overview!$F$19</f>
        <v>5.555642219110374</v>
      </c>
      <c r="X2860" s="60">
        <f>G2860^3*(1+H2860*Overview!$F$38)</f>
        <v>66.976742326944148</v>
      </c>
      <c r="Y2860" s="61">
        <f>G2860^3*Overview!$F$42*(1+Overview!$F$38*H2860)+I2860*Overview!$F$39/Overview!$F$40</f>
        <v>7.1347209921597212</v>
      </c>
    </row>
    <row r="2861" spans="1:25">
      <c r="A2861" s="34">
        <v>2858</v>
      </c>
      <c r="B2861">
        <v>1</v>
      </c>
      <c r="C2861">
        <v>24</v>
      </c>
      <c r="D2861" s="149">
        <f t="shared" si="266"/>
        <v>178.09744310451387</v>
      </c>
      <c r="E2861" s="125">
        <f>B2861/(B2861+Overview!$F$22)</f>
        <v>0.58823529411764708</v>
      </c>
      <c r="F2861" s="118">
        <f>EXP(Overview!$F$21/Overview!$F$5-Overview!$F$21/('='!C2861+273.15))</f>
        <v>1.2060497570954571</v>
      </c>
      <c r="G2861" s="77">
        <f t="shared" si="267"/>
        <v>3.762873542009725</v>
      </c>
      <c r="H2861" s="115">
        <f t="shared" si="268"/>
        <v>0.58823529411764708</v>
      </c>
      <c r="I2861" s="80">
        <f>IF((A2861-Overview!$F$43)/365=ROUND((A2861-Overview!$F$43)/365,0),I2860*0.05,I2860+U2860)</f>
        <v>25550.317029442169</v>
      </c>
      <c r="J2861" s="70">
        <f>IF(D2861&lt;Overview!$F$16,1,'='!G2861/Overview!$F$26)</f>
        <v>162.89495852855953</v>
      </c>
      <c r="K2861" s="71">
        <f>IF(D2861&lt;Overview!$F$17,'='!G2861/Overview!$F$26,Overview!$F$33)</f>
        <v>9.1428571428571423</v>
      </c>
      <c r="L2861" s="72">
        <f t="shared" si="269"/>
        <v>9.1428571428571423</v>
      </c>
      <c r="M2861" s="81">
        <f>MIN(1,Overview!$F$44*F2861*(G2861-Overview!$F$25)^2+0.2)</f>
        <v>1</v>
      </c>
      <c r="N2861" s="48">
        <f>L2861*F2861*Overview!$F$8</f>
        <v>0.12482270400293095</v>
      </c>
      <c r="O2861" s="48">
        <f>F2861*Overview!$F$6</f>
        <v>2.3686817229354781E-3</v>
      </c>
      <c r="P2861" s="122">
        <f>N2861*(H2861/G2861-(1+Overview!$F$35/'='!G2861)/(Overview!$F$37*Overview!$F$33))/('='!H2861+Overview!$F$36)</f>
        <v>2.9496315154381599E-5</v>
      </c>
      <c r="Q2861" s="128">
        <f>(N2861/G2861-P2861)*H2861*Overview!$F$29*'='!G2861^3</f>
        <v>940.36347950722802</v>
      </c>
      <c r="R2861" s="57">
        <f t="shared" si="264"/>
        <v>0</v>
      </c>
      <c r="S2861" s="58">
        <f t="shared" si="265"/>
        <v>3.6996967960401004E-5</v>
      </c>
      <c r="T2861" s="58">
        <f>IF(D2861&lt;Overview!$F$18,(1-Overview!$F$9)*'='!Q2861-'='!D2861*'='!O2861,0)</f>
        <v>0</v>
      </c>
      <c r="U2861" s="54">
        <f>IF(D2861&gt;=Overview!$F$18,(1-Overview!$F$9)*'='!Q2861-Overview!$F$18*'='!O2861,0)</f>
        <v>79.699474920884001</v>
      </c>
      <c r="V2861" s="2"/>
      <c r="W2861" s="112">
        <f>G2861/Overview!$F$19</f>
        <v>5.555696946714491</v>
      </c>
      <c r="X2861" s="60">
        <f>G2861^3*(1+H2861*Overview!$F$38)</f>
        <v>66.97872167295094</v>
      </c>
      <c r="Y2861" s="61">
        <f>G2861^3*Overview!$F$42*(1+Overview!$F$38*H2861)+I2861*Overview!$F$39/Overview!$F$40</f>
        <v>7.1383623632995263</v>
      </c>
    </row>
    <row r="2862" spans="1:25">
      <c r="A2862" s="34">
        <v>2859</v>
      </c>
      <c r="B2862">
        <v>1</v>
      </c>
      <c r="C2862">
        <v>24</v>
      </c>
      <c r="D2862" s="149">
        <f t="shared" si="266"/>
        <v>178.09744310451387</v>
      </c>
      <c r="E2862" s="125">
        <f>B2862/(B2862+Overview!$F$22)</f>
        <v>0.58823529411764708</v>
      </c>
      <c r="F2862" s="118">
        <f>EXP(Overview!$F$21/Overview!$F$5-Overview!$F$21/('='!C2862+273.15))</f>
        <v>1.2060497570954571</v>
      </c>
      <c r="G2862" s="77">
        <f t="shared" si="267"/>
        <v>3.7629105389776853</v>
      </c>
      <c r="H2862" s="115">
        <f t="shared" si="268"/>
        <v>0.58823529411764708</v>
      </c>
      <c r="I2862" s="80">
        <f>IF((A2862-Overview!$F$43)/365=ROUND((A2862-Overview!$F$43)/365,0),I2861*0.05,I2861+U2861)</f>
        <v>25630.016504363051</v>
      </c>
      <c r="J2862" s="70">
        <f>IF(D2862&lt;Overview!$F$16,1,'='!G2862/Overview!$F$26)</f>
        <v>162.89656012890413</v>
      </c>
      <c r="K2862" s="71">
        <f>IF(D2862&lt;Overview!$F$17,'='!G2862/Overview!$F$26,Overview!$F$33)</f>
        <v>9.1428571428571423</v>
      </c>
      <c r="L2862" s="72">
        <f t="shared" si="269"/>
        <v>9.1428571428571423</v>
      </c>
      <c r="M2862" s="81">
        <f>MIN(1,Overview!$F$44*F2862*(G2862-Overview!$F$25)^2+0.2)</f>
        <v>1</v>
      </c>
      <c r="N2862" s="48">
        <f>L2862*F2862*Overview!$F$8</f>
        <v>0.12482270400293095</v>
      </c>
      <c r="O2862" s="48">
        <f>F2862*Overview!$F$6</f>
        <v>2.3686817229354781E-3</v>
      </c>
      <c r="P2862" s="122">
        <f>N2862*(H2862/G2862-(1+Overview!$F$35/'='!G2862)/(Overview!$F$37*Overview!$F$33))/('='!H2862+Overview!$F$36)</f>
        <v>2.9440292248043649E-5</v>
      </c>
      <c r="Q2862" s="128">
        <f>(N2862/G2862-P2862)*H2862*Overview!$F$29*'='!G2862^3</f>
        <v>940.38355246980143</v>
      </c>
      <c r="R2862" s="57">
        <f t="shared" si="264"/>
        <v>0</v>
      </c>
      <c r="S2862" s="58">
        <f t="shared" si="265"/>
        <v>3.6927061990248832E-5</v>
      </c>
      <c r="T2862" s="58">
        <f>IF(D2862&lt;Overview!$F$18,(1-Overview!$F$9)*'='!Q2862-'='!D2862*'='!O2862,0)</f>
        <v>0</v>
      </c>
      <c r="U2862" s="54">
        <f>IF(D2862&gt;=Overview!$F$18,(1-Overview!$F$9)*'='!Q2862-Overview!$F$18*'='!O2862,0)</f>
        <v>79.701185137295255</v>
      </c>
      <c r="V2862" s="2"/>
      <c r="W2862" s="112">
        <f>G2862/Overview!$F$19</f>
        <v>5.5557515709105054</v>
      </c>
      <c r="X2862" s="60">
        <f>G2862^3*(1+H2862*Overview!$F$38)</f>
        <v>66.980697317858656</v>
      </c>
      <c r="Y2862" s="61">
        <f>G2862^3*Overview!$F$42*(1+Overview!$F$38*H2862)+I2862*Overview!$F$39/Overview!$F$40</f>
        <v>7.1420034757968729</v>
      </c>
    </row>
    <row r="2863" spans="1:25">
      <c r="A2863" s="34">
        <v>2860</v>
      </c>
      <c r="B2863">
        <v>1</v>
      </c>
      <c r="C2863">
        <v>24</v>
      </c>
      <c r="D2863" s="149">
        <f t="shared" si="266"/>
        <v>178.09744310451387</v>
      </c>
      <c r="E2863" s="125">
        <f>B2863/(B2863+Overview!$F$22)</f>
        <v>0.58823529411764708</v>
      </c>
      <c r="F2863" s="118">
        <f>EXP(Overview!$F$21/Overview!$F$5-Overview!$F$21/('='!C2863+273.15))</f>
        <v>1.2060497570954571</v>
      </c>
      <c r="G2863" s="77">
        <f t="shared" si="267"/>
        <v>3.7629474660396758</v>
      </c>
      <c r="H2863" s="115">
        <f t="shared" si="268"/>
        <v>0.58823529411764708</v>
      </c>
      <c r="I2863" s="80">
        <f>IF((A2863-Overview!$F$43)/365=ROUND((A2863-Overview!$F$43)/365,0),I2862*0.05,I2862+U2862)</f>
        <v>25709.717689500347</v>
      </c>
      <c r="J2863" s="70">
        <f>IF(D2863&lt;Overview!$F$16,1,'='!G2863/Overview!$F$26)</f>
        <v>162.89815870301626</v>
      </c>
      <c r="K2863" s="71">
        <f>IF(D2863&lt;Overview!$F$17,'='!G2863/Overview!$F$26,Overview!$F$33)</f>
        <v>9.1428571428571423</v>
      </c>
      <c r="L2863" s="72">
        <f t="shared" si="269"/>
        <v>9.1428571428571423</v>
      </c>
      <c r="M2863" s="81">
        <f>MIN(1,Overview!$F$44*F2863*(G2863-Overview!$F$25)^2+0.2)</f>
        <v>1</v>
      </c>
      <c r="N2863" s="48">
        <f>L2863*F2863*Overview!$F$8</f>
        <v>0.12482270400293095</v>
      </c>
      <c r="O2863" s="48">
        <f>F2863*Overview!$F$6</f>
        <v>2.3686817229354781E-3</v>
      </c>
      <c r="P2863" s="122">
        <f>N2863*(H2863/G2863-(1+Overview!$F$35/'='!G2863)/(Overview!$F$37*Overview!$F$33))/('='!H2863+Overview!$F$36)</f>
        <v>2.9384376295791885E-5</v>
      </c>
      <c r="Q2863" s="128">
        <f>(N2863/G2863-P2863)*H2863*Overview!$F$29*'='!G2863^3</f>
        <v>940.40358774771607</v>
      </c>
      <c r="R2863" s="57">
        <f t="shared" si="264"/>
        <v>0</v>
      </c>
      <c r="S2863" s="58">
        <f t="shared" si="265"/>
        <v>3.6857288107802125E-5</v>
      </c>
      <c r="T2863" s="58">
        <f>IF(D2863&lt;Overview!$F$18,(1-Overview!$F$9)*'='!Q2863-'='!D2863*'='!O2863,0)</f>
        <v>0</v>
      </c>
      <c r="U2863" s="54">
        <f>IF(D2863&gt;=Overview!$F$18,(1-Overview!$F$9)*'='!Q2863-Overview!$F$18*'='!O2863,0)</f>
        <v>79.702892142973596</v>
      </c>
      <c r="V2863" s="2"/>
      <c r="W2863" s="112">
        <f>G2863/Overview!$F$19</f>
        <v>5.5558060918938077</v>
      </c>
      <c r="X2863" s="60">
        <f>G2863^3*(1+H2863*Overview!$F$38)</f>
        <v>66.982669268514158</v>
      </c>
      <c r="Y2863" s="61">
        <f>G2863^3*Overview!$F$42*(1+Overview!$F$38*H2863)+I2863*Overview!$F$39/Overview!$F$40</f>
        <v>7.1456443301281976</v>
      </c>
    </row>
    <row r="2864" spans="1:25">
      <c r="A2864" s="34">
        <v>2861</v>
      </c>
      <c r="B2864">
        <v>1</v>
      </c>
      <c r="C2864">
        <v>24</v>
      </c>
      <c r="D2864" s="149">
        <f t="shared" si="266"/>
        <v>178.09744310451387</v>
      </c>
      <c r="E2864" s="125">
        <f>B2864/(B2864+Overview!$F$22)</f>
        <v>0.58823529411764708</v>
      </c>
      <c r="F2864" s="118">
        <f>EXP(Overview!$F$21/Overview!$F$5-Overview!$F$21/('='!C2864+273.15))</f>
        <v>1.2060497570954571</v>
      </c>
      <c r="G2864" s="77">
        <f t="shared" si="267"/>
        <v>3.7629843233277835</v>
      </c>
      <c r="H2864" s="115">
        <f t="shared" si="268"/>
        <v>0.58823529411764708</v>
      </c>
      <c r="I2864" s="80">
        <f>IF((A2864-Overview!$F$43)/365=ROUND((A2864-Overview!$F$43)/365,0),I2863*0.05,I2863+U2863)</f>
        <v>25789.42058164332</v>
      </c>
      <c r="J2864" s="70">
        <f>IF(D2864&lt;Overview!$F$16,1,'='!G2864/Overview!$F$26)</f>
        <v>162.89975425661402</v>
      </c>
      <c r="K2864" s="71">
        <f>IF(D2864&lt;Overview!$F$17,'='!G2864/Overview!$F$26,Overview!$F$33)</f>
        <v>9.1428571428571423</v>
      </c>
      <c r="L2864" s="72">
        <f t="shared" si="269"/>
        <v>9.1428571428571423</v>
      </c>
      <c r="M2864" s="81">
        <f>MIN(1,Overview!$F$44*F2864*(G2864-Overview!$F$25)^2+0.2)</f>
        <v>1</v>
      </c>
      <c r="N2864" s="48">
        <f>L2864*F2864*Overview!$F$8</f>
        <v>0.12482270400293095</v>
      </c>
      <c r="O2864" s="48">
        <f>F2864*Overview!$F$6</f>
        <v>2.3686817229354781E-3</v>
      </c>
      <c r="P2864" s="122">
        <f>N2864*(H2864/G2864-(1+Overview!$F$35/'='!G2864)/(Overview!$F$37*Overview!$F$33))/('='!H2864+Overview!$F$36)</f>
        <v>2.93285670913594E-5</v>
      </c>
      <c r="Q2864" s="128">
        <f>(N2864/G2864-P2864)*H2864*Overview!$F$29*'='!G2864^3</f>
        <v>940.42358541125907</v>
      </c>
      <c r="R2864" s="57">
        <f t="shared" si="264"/>
        <v>0</v>
      </c>
      <c r="S2864" s="58">
        <f t="shared" si="265"/>
        <v>3.6787646063484183E-5</v>
      </c>
      <c r="T2864" s="58">
        <f>IF(D2864&lt;Overview!$F$18,(1-Overview!$F$9)*'='!Q2864-'='!D2864*'='!O2864,0)</f>
        <v>0</v>
      </c>
      <c r="U2864" s="54">
        <f>IF(D2864&gt;=Overview!$F$18,(1-Overview!$F$9)*'='!Q2864-Overview!$F$18*'='!O2864,0)</f>
        <v>79.704595943907449</v>
      </c>
      <c r="V2864" s="2"/>
      <c r="W2864" s="112">
        <f>G2864/Overview!$F$19</f>
        <v>5.5558605098594178</v>
      </c>
      <c r="X2864" s="60">
        <f>G2864^3*(1+H2864*Overview!$F$38)</f>
        <v>66.984637531751844</v>
      </c>
      <c r="Y2864" s="61">
        <f>G2864^3*Overview!$F$42*(1+Overview!$F$38*H2864)+I2864*Overview!$F$39/Overview!$F$40</f>
        <v>7.1492849267690755</v>
      </c>
    </row>
    <row r="2865" spans="1:25">
      <c r="A2865" s="34">
        <v>2862</v>
      </c>
      <c r="B2865">
        <v>1</v>
      </c>
      <c r="C2865">
        <v>24</v>
      </c>
      <c r="D2865" s="149">
        <f t="shared" si="266"/>
        <v>178.09744310451387</v>
      </c>
      <c r="E2865" s="125">
        <f>B2865/(B2865+Overview!$F$22)</f>
        <v>0.58823529411764708</v>
      </c>
      <c r="F2865" s="118">
        <f>EXP(Overview!$F$21/Overview!$F$5-Overview!$F$21/('='!C2865+273.15))</f>
        <v>1.2060497570954571</v>
      </c>
      <c r="G2865" s="77">
        <f t="shared" si="267"/>
        <v>3.7630211109738472</v>
      </c>
      <c r="H2865" s="115">
        <f t="shared" si="268"/>
        <v>0.58823529411764708</v>
      </c>
      <c r="I2865" s="80">
        <f>IF((A2865-Overview!$F$43)/365=ROUND((A2865-Overview!$F$43)/365,0),I2864*0.05,I2864+U2864)</f>
        <v>25869.12517758723</v>
      </c>
      <c r="J2865" s="70">
        <f>IF(D2865&lt;Overview!$F$16,1,'='!G2865/Overview!$F$26)</f>
        <v>162.90134679540463</v>
      </c>
      <c r="K2865" s="71">
        <f>IF(D2865&lt;Overview!$F$17,'='!G2865/Overview!$F$26,Overview!$F$33)</f>
        <v>9.1428571428571423</v>
      </c>
      <c r="L2865" s="72">
        <f t="shared" si="269"/>
        <v>9.1428571428571423</v>
      </c>
      <c r="M2865" s="81">
        <f>MIN(1,Overview!$F$44*F2865*(G2865-Overview!$F$25)^2+0.2)</f>
        <v>1</v>
      </c>
      <c r="N2865" s="48">
        <f>L2865*F2865*Overview!$F$8</f>
        <v>0.12482270400293095</v>
      </c>
      <c r="O2865" s="48">
        <f>F2865*Overview!$F$6</f>
        <v>2.3686817229354781E-3</v>
      </c>
      <c r="P2865" s="122">
        <f>N2865*(H2865/G2865-(1+Overview!$F$35/'='!G2865)/(Overview!$F$37*Overview!$F$33))/('='!H2865+Overview!$F$36)</f>
        <v>2.927286442887888E-5</v>
      </c>
      <c r="Q2865" s="128">
        <f>(N2865/G2865-P2865)*H2865*Overview!$F$29*'='!G2865^3</f>
        <v>940.44354553058906</v>
      </c>
      <c r="R2865" s="57">
        <f t="shared" si="264"/>
        <v>0</v>
      </c>
      <c r="S2865" s="58">
        <f t="shared" si="265"/>
        <v>3.6718135608182205E-5</v>
      </c>
      <c r="T2865" s="58">
        <f>IF(D2865&lt;Overview!$F$18,(1-Overview!$F$9)*'='!Q2865-'='!D2865*'='!O2865,0)</f>
        <v>0</v>
      </c>
      <c r="U2865" s="54">
        <f>IF(D2865&gt;=Overview!$F$18,(1-Overview!$F$9)*'='!Q2865-Overview!$F$18*'='!O2865,0)</f>
        <v>79.70629654607437</v>
      </c>
      <c r="V2865" s="2"/>
      <c r="W2865" s="112">
        <f>G2865/Overview!$F$19</f>
        <v>5.555914825001989</v>
      </c>
      <c r="X2865" s="60">
        <f>G2865^3*(1+H2865*Overview!$F$38)</f>
        <v>66.986602114393804</v>
      </c>
      <c r="Y2865" s="61">
        <f>G2865^3*Overview!$F$42*(1+Overview!$F$38*H2865)+I2865*Overview!$F$39/Overview!$F$40</f>
        <v>7.1529252661942326</v>
      </c>
    </row>
    <row r="2866" spans="1:25">
      <c r="A2866" s="34">
        <v>2863</v>
      </c>
      <c r="B2866">
        <v>1</v>
      </c>
      <c r="C2866">
        <v>24</v>
      </c>
      <c r="D2866" s="149">
        <f t="shared" si="266"/>
        <v>178.09744310451387</v>
      </c>
      <c r="E2866" s="125">
        <f>B2866/(B2866+Overview!$F$22)</f>
        <v>0.58823529411764708</v>
      </c>
      <c r="F2866" s="118">
        <f>EXP(Overview!$F$21/Overview!$F$5-Overview!$F$21/('='!C2866+273.15))</f>
        <v>1.2060497570954571</v>
      </c>
      <c r="G2866" s="77">
        <f t="shared" si="267"/>
        <v>3.7630578291094552</v>
      </c>
      <c r="H2866" s="115">
        <f t="shared" si="268"/>
        <v>0.58823529411764708</v>
      </c>
      <c r="I2866" s="80">
        <f>IF((A2866-Overview!$F$43)/365=ROUND((A2866-Overview!$F$43)/365,0),I2865*0.05,I2865+U2865)</f>
        <v>25948.831474133305</v>
      </c>
      <c r="J2866" s="70">
        <f>IF(D2866&lt;Overview!$F$16,1,'='!G2866/Overview!$F$26)</f>
        <v>162.90293632508465</v>
      </c>
      <c r="K2866" s="71">
        <f>IF(D2866&lt;Overview!$F$17,'='!G2866/Overview!$F$26,Overview!$F$33)</f>
        <v>9.1428571428571423</v>
      </c>
      <c r="L2866" s="72">
        <f t="shared" si="269"/>
        <v>9.1428571428571423</v>
      </c>
      <c r="M2866" s="81">
        <f>MIN(1,Overview!$F$44*F2866*(G2866-Overview!$F$25)^2+0.2)</f>
        <v>1</v>
      </c>
      <c r="N2866" s="48">
        <f>L2866*F2866*Overview!$F$8</f>
        <v>0.12482270400293095</v>
      </c>
      <c r="O2866" s="48">
        <f>F2866*Overview!$F$6</f>
        <v>2.3686817229354781E-3</v>
      </c>
      <c r="P2866" s="122">
        <f>N2866*(H2866/G2866-(1+Overview!$F$35/'='!G2866)/(Overview!$F$37*Overview!$F$33))/('='!H2866+Overview!$F$36)</f>
        <v>2.9217268102893756E-5</v>
      </c>
      <c r="Q2866" s="128">
        <f>(N2866/G2866-P2866)*H2866*Overview!$F$29*'='!G2866^3</f>
        <v>940.46346817573465</v>
      </c>
      <c r="R2866" s="57">
        <f t="shared" si="264"/>
        <v>0</v>
      </c>
      <c r="S2866" s="58">
        <f t="shared" si="265"/>
        <v>3.6648756493261438E-5</v>
      </c>
      <c r="T2866" s="58">
        <f>IF(D2866&lt;Overview!$F$18,(1-Overview!$F$9)*'='!Q2866-'='!D2866*'='!O2866,0)</f>
        <v>0</v>
      </c>
      <c r="U2866" s="54">
        <f>IF(D2866&gt;=Overview!$F$18,(1-Overview!$F$9)*'='!Q2866-Overview!$F$18*'='!O2866,0)</f>
        <v>79.70799395544077</v>
      </c>
      <c r="V2866" s="2"/>
      <c r="W2866" s="112">
        <f>G2866/Overview!$F$19</f>
        <v>5.5559690375158057</v>
      </c>
      <c r="X2866" s="60">
        <f>G2866^3*(1+H2866*Overview!$F$38)</f>
        <v>66.988563023249711</v>
      </c>
      <c r="Y2866" s="61">
        <f>G2866^3*Overview!$F$42*(1+Overview!$F$38*H2866)+I2866*Overview!$F$39/Overview!$F$40</f>
        <v>7.1565653488775389</v>
      </c>
    </row>
    <row r="2867" spans="1:25">
      <c r="A2867" s="34">
        <v>2864</v>
      </c>
      <c r="B2867">
        <v>1</v>
      </c>
      <c r="C2867">
        <v>24</v>
      </c>
      <c r="D2867" s="149">
        <f t="shared" si="266"/>
        <v>178.09744310451387</v>
      </c>
      <c r="E2867" s="125">
        <f>B2867/(B2867+Overview!$F$22)</f>
        <v>0.58823529411764708</v>
      </c>
      <c r="F2867" s="118">
        <f>EXP(Overview!$F$21/Overview!$F$5-Overview!$F$21/('='!C2867+273.15))</f>
        <v>1.2060497570954571</v>
      </c>
      <c r="G2867" s="77">
        <f t="shared" si="267"/>
        <v>3.7630944778659483</v>
      </c>
      <c r="H2867" s="115">
        <f t="shared" si="268"/>
        <v>0.58823529411764708</v>
      </c>
      <c r="I2867" s="80">
        <f>IF((A2867-Overview!$F$43)/365=ROUND((A2867-Overview!$F$43)/365,0),I2866*0.05,I2866+U2866)</f>
        <v>26028.539468088748</v>
      </c>
      <c r="J2867" s="70">
        <f>IF(D2867&lt;Overview!$F$16,1,'='!G2867/Overview!$F$26)</f>
        <v>162.90452285133975</v>
      </c>
      <c r="K2867" s="71">
        <f>IF(D2867&lt;Overview!$F$17,'='!G2867/Overview!$F$26,Overview!$F$33)</f>
        <v>9.1428571428571423</v>
      </c>
      <c r="L2867" s="72">
        <f t="shared" si="269"/>
        <v>9.1428571428571423</v>
      </c>
      <c r="M2867" s="81">
        <f>MIN(1,Overview!$F$44*F2867*(G2867-Overview!$F$25)^2+0.2)</f>
        <v>1</v>
      </c>
      <c r="N2867" s="48">
        <f>L2867*F2867*Overview!$F$8</f>
        <v>0.12482270400293095</v>
      </c>
      <c r="O2867" s="48">
        <f>F2867*Overview!$F$6</f>
        <v>2.3686817229354781E-3</v>
      </c>
      <c r="P2867" s="122">
        <f>N2867*(H2867/G2867-(1+Overview!$F$35/'='!G2867)/(Overview!$F$37*Overview!$F$33))/('='!H2867+Overview!$F$36)</f>
        <v>2.916177790834708E-5</v>
      </c>
      <c r="Q2867" s="128">
        <f>(N2867/G2867-P2867)*H2867*Overview!$F$29*'='!G2867^3</f>
        <v>940.48335341659629</v>
      </c>
      <c r="R2867" s="57">
        <f t="shared" si="264"/>
        <v>0</v>
      </c>
      <c r="S2867" s="58">
        <f t="shared" si="265"/>
        <v>3.6579508470551366E-5</v>
      </c>
      <c r="T2867" s="58">
        <f>IF(D2867&lt;Overview!$F$18,(1-Overview!$F$9)*'='!Q2867-'='!D2867*'='!O2867,0)</f>
        <v>0</v>
      </c>
      <c r="U2867" s="54">
        <f>IF(D2867&gt;=Overview!$F$18,(1-Overview!$F$9)*'='!Q2867-Overview!$F$18*'='!O2867,0)</f>
        <v>79.709688177962178</v>
      </c>
      <c r="V2867" s="2"/>
      <c r="W2867" s="112">
        <f>G2867/Overview!$F$19</f>
        <v>5.5560231475947859</v>
      </c>
      <c r="X2867" s="60">
        <f>G2867^3*(1+H2867*Overview!$F$38)</f>
        <v>66.990520265117013</v>
      </c>
      <c r="Y2867" s="61">
        <f>G2867^3*Overview!$F$42*(1+Overview!$F$38*H2867)+I2867*Overview!$F$39/Overview!$F$40</f>
        <v>7.1602051752920239</v>
      </c>
    </row>
    <row r="2868" spans="1:25">
      <c r="A2868" s="34">
        <v>2865</v>
      </c>
      <c r="B2868">
        <v>1</v>
      </c>
      <c r="C2868">
        <v>24</v>
      </c>
      <c r="D2868" s="149">
        <f t="shared" si="266"/>
        <v>178.09744310451387</v>
      </c>
      <c r="E2868" s="125">
        <f>B2868/(B2868+Overview!$F$22)</f>
        <v>0.58823529411764708</v>
      </c>
      <c r="F2868" s="118">
        <f>EXP(Overview!$F$21/Overview!$F$5-Overview!$F$21/('='!C2868+273.15))</f>
        <v>1.2060497570954571</v>
      </c>
      <c r="G2868" s="77">
        <f t="shared" si="267"/>
        <v>3.763131057374419</v>
      </c>
      <c r="H2868" s="115">
        <f t="shared" si="268"/>
        <v>0.58823529411764708</v>
      </c>
      <c r="I2868" s="80">
        <f>IF((A2868-Overview!$F$43)/365=ROUND((A2868-Overview!$F$43)/365,0),I2867*0.05,I2867+U2867)</f>
        <v>26108.249156266709</v>
      </c>
      <c r="J2868" s="70">
        <f>IF(D2868&lt;Overview!$F$16,1,'='!G2868/Overview!$F$26)</f>
        <v>162.906106379845</v>
      </c>
      <c r="K2868" s="71">
        <f>IF(D2868&lt;Overview!$F$17,'='!G2868/Overview!$F$26,Overview!$F$33)</f>
        <v>9.1428571428571423</v>
      </c>
      <c r="L2868" s="72">
        <f t="shared" si="269"/>
        <v>9.1428571428571423</v>
      </c>
      <c r="M2868" s="81">
        <f>MIN(1,Overview!$F$44*F2868*(G2868-Overview!$F$25)^2+0.2)</f>
        <v>1</v>
      </c>
      <c r="N2868" s="48">
        <f>L2868*F2868*Overview!$F$8</f>
        <v>0.12482270400293095</v>
      </c>
      <c r="O2868" s="48">
        <f>F2868*Overview!$F$6</f>
        <v>2.3686817229354781E-3</v>
      </c>
      <c r="P2868" s="122">
        <f>N2868*(H2868/G2868-(1+Overview!$F$35/'='!G2868)/(Overview!$F$37*Overview!$F$33))/('='!H2868+Overview!$F$36)</f>
        <v>2.9106393640586566E-5</v>
      </c>
      <c r="Q2868" s="128">
        <f>(N2868/G2868-P2868)*H2868*Overview!$F$29*'='!G2868^3</f>
        <v>940.50320132294632</v>
      </c>
      <c r="R2868" s="57">
        <f t="shared" si="264"/>
        <v>0</v>
      </c>
      <c r="S2868" s="58">
        <f t="shared" si="265"/>
        <v>3.6510391292352193E-5</v>
      </c>
      <c r="T2868" s="58">
        <f>IF(D2868&lt;Overview!$F$18,(1-Overview!$F$9)*'='!Q2868-'='!D2868*'='!O2868,0)</f>
        <v>0</v>
      </c>
      <c r="U2868" s="54">
        <f>IF(D2868&gt;=Overview!$F$18,(1-Overview!$F$9)*'='!Q2868-Overview!$F$18*'='!O2868,0)</f>
        <v>79.711379219583208</v>
      </c>
      <c r="V2868" s="2"/>
      <c r="W2868" s="112">
        <f>G2868/Overview!$F$19</f>
        <v>5.5560771554324804</v>
      </c>
      <c r="X2868" s="60">
        <f>G2868^3*(1+H2868*Overview!$F$38)</f>
        <v>66.992473846780797</v>
      </c>
      <c r="Y2868" s="61">
        <f>G2868^3*Overview!$F$42*(1+Overview!$F$38*H2868)+I2868*Overview!$F$39/Overview!$F$40</f>
        <v>7.163844745909862</v>
      </c>
    </row>
    <row r="2869" spans="1:25">
      <c r="A2869" s="34">
        <v>2866</v>
      </c>
      <c r="B2869">
        <v>1</v>
      </c>
      <c r="C2869">
        <v>24</v>
      </c>
      <c r="D2869" s="149">
        <f t="shared" si="266"/>
        <v>178.09744310451387</v>
      </c>
      <c r="E2869" s="125">
        <f>B2869/(B2869+Overview!$F$22)</f>
        <v>0.58823529411764708</v>
      </c>
      <c r="F2869" s="118">
        <f>EXP(Overview!$F$21/Overview!$F$5-Overview!$F$21/('='!C2869+273.15))</f>
        <v>1.2060497570954571</v>
      </c>
      <c r="G2869" s="77">
        <f t="shared" si="267"/>
        <v>3.7631675677657115</v>
      </c>
      <c r="H2869" s="115">
        <f t="shared" si="268"/>
        <v>0.58823529411764708</v>
      </c>
      <c r="I2869" s="80">
        <f>IF((A2869-Overview!$F$43)/365=ROUND((A2869-Overview!$F$43)/365,0),I2868*0.05,I2868+U2868)</f>
        <v>26187.960535486291</v>
      </c>
      <c r="J2869" s="70">
        <f>IF(D2869&lt;Overview!$F$16,1,'='!G2869/Overview!$F$26)</f>
        <v>162.90768691626457</v>
      </c>
      <c r="K2869" s="71">
        <f>IF(D2869&lt;Overview!$F$17,'='!G2869/Overview!$F$26,Overview!$F$33)</f>
        <v>9.1428571428571423</v>
      </c>
      <c r="L2869" s="72">
        <f t="shared" si="269"/>
        <v>9.1428571428571423</v>
      </c>
      <c r="M2869" s="81">
        <f>MIN(1,Overview!$F$44*F2869*(G2869-Overview!$F$25)^2+0.2)</f>
        <v>1</v>
      </c>
      <c r="N2869" s="48">
        <f>L2869*F2869*Overview!$F$8</f>
        <v>0.12482270400293095</v>
      </c>
      <c r="O2869" s="48">
        <f>F2869*Overview!$F$6</f>
        <v>2.3686817229354781E-3</v>
      </c>
      <c r="P2869" s="122">
        <f>N2869*(H2869/G2869-(1+Overview!$F$35/'='!G2869)/(Overview!$F$37*Overview!$F$33))/('='!H2869+Overview!$F$36)</f>
        <v>2.9051115095363592E-5</v>
      </c>
      <c r="Q2869" s="128">
        <f>(N2869/G2869-P2869)*H2869*Overview!$F$29*'='!G2869^3</f>
        <v>940.52301196442727</v>
      </c>
      <c r="R2869" s="57">
        <f t="shared" si="264"/>
        <v>0</v>
      </c>
      <c r="S2869" s="58">
        <f t="shared" si="265"/>
        <v>3.6441404711433717E-5</v>
      </c>
      <c r="T2869" s="58">
        <f>IF(D2869&lt;Overview!$F$18,(1-Overview!$F$9)*'='!Q2869-'='!D2869*'='!O2869,0)</f>
        <v>0</v>
      </c>
      <c r="U2869" s="54">
        <f>IF(D2869&gt;=Overview!$F$18,(1-Overview!$F$9)*'='!Q2869-Overview!$F$18*'='!O2869,0)</f>
        <v>79.713067086237388</v>
      </c>
      <c r="V2869" s="2"/>
      <c r="W2869" s="112">
        <f>G2869/Overview!$F$19</f>
        <v>5.5561310612220751</v>
      </c>
      <c r="X2869" s="60">
        <f>G2869^3*(1+H2869*Overview!$F$38)</f>
        <v>66.994423775013885</v>
      </c>
      <c r="Y2869" s="61">
        <f>G2869^3*Overview!$F$42*(1+Overview!$F$38*H2869)+I2869*Overview!$F$39/Overview!$F$40</f>
        <v>7.16748406120238</v>
      </c>
    </row>
    <row r="2870" spans="1:25">
      <c r="A2870" s="34">
        <v>2867</v>
      </c>
      <c r="B2870">
        <v>1</v>
      </c>
      <c r="C2870">
        <v>24</v>
      </c>
      <c r="D2870" s="149">
        <f t="shared" si="266"/>
        <v>178.09744310451387</v>
      </c>
      <c r="E2870" s="125">
        <f>B2870/(B2870+Overview!$F$22)</f>
        <v>0.58823529411764708</v>
      </c>
      <c r="F2870" s="118">
        <f>EXP(Overview!$F$21/Overview!$F$5-Overview!$F$21/('='!C2870+273.15))</f>
        <v>1.2060497570954571</v>
      </c>
      <c r="G2870" s="77">
        <f t="shared" si="267"/>
        <v>3.7632040091704231</v>
      </c>
      <c r="H2870" s="115">
        <f t="shared" si="268"/>
        <v>0.58823529411764708</v>
      </c>
      <c r="I2870" s="80">
        <f>IF((A2870-Overview!$F$43)/365=ROUND((A2870-Overview!$F$43)/365,0),I2869*0.05,I2869+U2869)</f>
        <v>26267.673602572529</v>
      </c>
      <c r="J2870" s="70">
        <f>IF(D2870&lt;Overview!$F$16,1,'='!G2870/Overview!$F$26)</f>
        <v>162.9092644662521</v>
      </c>
      <c r="K2870" s="71">
        <f>IF(D2870&lt;Overview!$F$17,'='!G2870/Overview!$F$26,Overview!$F$33)</f>
        <v>9.1428571428571423</v>
      </c>
      <c r="L2870" s="72">
        <f t="shared" si="269"/>
        <v>9.1428571428571423</v>
      </c>
      <c r="M2870" s="81">
        <f>MIN(1,Overview!$F$44*F2870*(G2870-Overview!$F$25)^2+0.2)</f>
        <v>1</v>
      </c>
      <c r="N2870" s="48">
        <f>L2870*F2870*Overview!$F$8</f>
        <v>0.12482270400293095</v>
      </c>
      <c r="O2870" s="48">
        <f>F2870*Overview!$F$6</f>
        <v>2.3686817229354781E-3</v>
      </c>
      <c r="P2870" s="122">
        <f>N2870*(H2870/G2870-(1+Overview!$F$35/'='!G2870)/(Overview!$F$37*Overview!$F$33))/('='!H2870+Overview!$F$36)</f>
        <v>2.8995942068830158E-5</v>
      </c>
      <c r="Q2870" s="128">
        <f>(N2870/G2870-P2870)*H2870*Overview!$F$29*'='!G2870^3</f>
        <v>940.54278541055487</v>
      </c>
      <c r="R2870" s="57">
        <f t="shared" si="264"/>
        <v>0</v>
      </c>
      <c r="S2870" s="58">
        <f t="shared" si="265"/>
        <v>3.637254848103166E-5</v>
      </c>
      <c r="T2870" s="58">
        <f>IF(D2870&lt;Overview!$F$18,(1-Overview!$F$9)*'='!Q2870-'='!D2870*'='!O2870,0)</f>
        <v>0</v>
      </c>
      <c r="U2870" s="54">
        <f>IF(D2870&gt;=Overview!$F$18,(1-Overview!$F$9)*'='!Q2870-Overview!$F$18*'='!O2870,0)</f>
        <v>79.714751783847461</v>
      </c>
      <c r="V2870" s="2"/>
      <c r="W2870" s="112">
        <f>G2870/Overview!$F$19</f>
        <v>5.5561848651563901</v>
      </c>
      <c r="X2870" s="60">
        <f>G2870^3*(1+H2870*Overview!$F$38)</f>
        <v>66.996370056576836</v>
      </c>
      <c r="Y2870" s="61">
        <f>G2870^3*Overview!$F$42*(1+Overview!$F$38*H2870)+I2870*Overview!$F$39/Overview!$F$40</f>
        <v>7.1711231216400657</v>
      </c>
    </row>
    <row r="2871" spans="1:25">
      <c r="A2871" s="34">
        <v>2868</v>
      </c>
      <c r="B2871">
        <v>1</v>
      </c>
      <c r="C2871">
        <v>24</v>
      </c>
      <c r="D2871" s="149">
        <f t="shared" si="266"/>
        <v>178.09744310451387</v>
      </c>
      <c r="E2871" s="125">
        <f>B2871/(B2871+Overview!$F$22)</f>
        <v>0.58823529411764708</v>
      </c>
      <c r="F2871" s="118">
        <f>EXP(Overview!$F$21/Overview!$F$5-Overview!$F$21/('='!C2871+273.15))</f>
        <v>1.2060497570954571</v>
      </c>
      <c r="G2871" s="77">
        <f t="shared" si="267"/>
        <v>3.7632403817189042</v>
      </c>
      <c r="H2871" s="115">
        <f t="shared" si="268"/>
        <v>0.58823529411764708</v>
      </c>
      <c r="I2871" s="80">
        <f>IF((A2871-Overview!$F$43)/365=ROUND((A2871-Overview!$F$43)/365,0),I2870*0.05,I2870+U2870)</f>
        <v>26347.388354356375</v>
      </c>
      <c r="J2871" s="70">
        <f>IF(D2871&lt;Overview!$F$16,1,'='!G2871/Overview!$F$26)</f>
        <v>162.91083903545041</v>
      </c>
      <c r="K2871" s="71">
        <f>IF(D2871&lt;Overview!$F$17,'='!G2871/Overview!$F$26,Overview!$F$33)</f>
        <v>9.1428571428571423</v>
      </c>
      <c r="L2871" s="72">
        <f t="shared" si="269"/>
        <v>9.1428571428571423</v>
      </c>
      <c r="M2871" s="81">
        <f>MIN(1,Overview!$F$44*F2871*(G2871-Overview!$F$25)^2+0.2)</f>
        <v>1</v>
      </c>
      <c r="N2871" s="48">
        <f>L2871*F2871*Overview!$F$8</f>
        <v>0.12482270400293095</v>
      </c>
      <c r="O2871" s="48">
        <f>F2871*Overview!$F$6</f>
        <v>2.3686817229354781E-3</v>
      </c>
      <c r="P2871" s="122">
        <f>N2871*(H2871/G2871-(1+Overview!$F$35/'='!G2871)/(Overview!$F$37*Overview!$F$33))/('='!H2871+Overview!$F$36)</f>
        <v>2.8940874357537881E-5</v>
      </c>
      <c r="Q2871" s="128">
        <f>(N2871/G2871-P2871)*H2871*Overview!$F$29*'='!G2871^3</f>
        <v>940.56252173071539</v>
      </c>
      <c r="R2871" s="57">
        <f t="shared" si="264"/>
        <v>0</v>
      </c>
      <c r="S2871" s="58">
        <f t="shared" si="265"/>
        <v>3.6303822354846567E-5</v>
      </c>
      <c r="T2871" s="58">
        <f>IF(D2871&lt;Overview!$F$18,(1-Overview!$F$9)*'='!Q2871-'='!D2871*'='!O2871,0)</f>
        <v>0</v>
      </c>
      <c r="U2871" s="54">
        <f>IF(D2871&gt;=Overview!$F$18,(1-Overview!$F$9)*'='!Q2871-Overview!$F$18*'='!O2871,0)</f>
        <v>79.71643331832513</v>
      </c>
      <c r="V2871" s="2"/>
      <c r="W2871" s="112">
        <f>G2871/Overview!$F$19</f>
        <v>5.5562385674278811</v>
      </c>
      <c r="X2871" s="60">
        <f>G2871^3*(1+H2871*Overview!$F$38)</f>
        <v>66.99831269821793</v>
      </c>
      <c r="Y2871" s="61">
        <f>G2871^3*Overview!$F$42*(1+Overview!$F$38*H2871)+I2871*Overview!$F$39/Overview!$F$40</f>
        <v>7.1747619276925549</v>
      </c>
    </row>
    <row r="2872" spans="1:25">
      <c r="A2872" s="34">
        <v>2869</v>
      </c>
      <c r="B2872">
        <v>1</v>
      </c>
      <c r="C2872">
        <v>24</v>
      </c>
      <c r="D2872" s="149">
        <f t="shared" si="266"/>
        <v>178.09744310451387</v>
      </c>
      <c r="E2872" s="125">
        <f>B2872/(B2872+Overview!$F$22)</f>
        <v>0.58823529411764708</v>
      </c>
      <c r="F2872" s="118">
        <f>EXP(Overview!$F$21/Overview!$F$5-Overview!$F$21/('='!C2872+273.15))</f>
        <v>1.2060497570954571</v>
      </c>
      <c r="G2872" s="77">
        <f t="shared" si="267"/>
        <v>3.7632766855412592</v>
      </c>
      <c r="H2872" s="115">
        <f t="shared" si="268"/>
        <v>0.58823529411764708</v>
      </c>
      <c r="I2872" s="80">
        <f>IF((A2872-Overview!$F$43)/365=ROUND((A2872-Overview!$F$43)/365,0),I2871*0.05,I2871+U2871)</f>
        <v>26427.1047876747</v>
      </c>
      <c r="J2872" s="70">
        <f>IF(D2872&lt;Overview!$F$16,1,'='!G2872/Overview!$F$26)</f>
        <v>162.91241062949175</v>
      </c>
      <c r="K2872" s="71">
        <f>IF(D2872&lt;Overview!$F$17,'='!G2872/Overview!$F$26,Overview!$F$33)</f>
        <v>9.1428571428571423</v>
      </c>
      <c r="L2872" s="72">
        <f t="shared" si="269"/>
        <v>9.1428571428571423</v>
      </c>
      <c r="M2872" s="81">
        <f>MIN(1,Overview!$F$44*F2872*(G2872-Overview!$F$25)^2+0.2)</f>
        <v>1</v>
      </c>
      <c r="N2872" s="48">
        <f>L2872*F2872*Overview!$F$8</f>
        <v>0.12482270400293095</v>
      </c>
      <c r="O2872" s="48">
        <f>F2872*Overview!$F$6</f>
        <v>2.3686817229354781E-3</v>
      </c>
      <c r="P2872" s="122">
        <f>N2872*(H2872/G2872-(1+Overview!$F$35/'='!G2872)/(Overview!$F$37*Overview!$F$33))/('='!H2872+Overview!$F$36)</f>
        <v>2.888591175844102E-5</v>
      </c>
      <c r="Q2872" s="128">
        <f>(N2872/G2872-P2872)*H2872*Overview!$F$29*'='!G2872^3</f>
        <v>940.58222099416855</v>
      </c>
      <c r="R2872" s="57">
        <f t="shared" si="264"/>
        <v>0</v>
      </c>
      <c r="S2872" s="58">
        <f t="shared" si="265"/>
        <v>3.6235226087047739E-5</v>
      </c>
      <c r="T2872" s="58">
        <f>IF(D2872&lt;Overview!$F$18,(1-Overview!$F$9)*'='!Q2872-'='!D2872*'='!O2872,0)</f>
        <v>0</v>
      </c>
      <c r="U2872" s="54">
        <f>IF(D2872&gt;=Overview!$F$18,(1-Overview!$F$9)*'='!Q2872-Overview!$F$18*'='!O2872,0)</f>
        <v>79.718111695571338</v>
      </c>
      <c r="V2872" s="2"/>
      <c r="W2872" s="112">
        <f>G2872/Overview!$F$19</f>
        <v>5.5562921682286417</v>
      </c>
      <c r="X2872" s="60">
        <f>G2872^3*(1+H2872*Overview!$F$38)</f>
        <v>67.000251706673325</v>
      </c>
      <c r="Y2872" s="61">
        <f>G2872^3*Overview!$F$42*(1+Overview!$F$38*H2872)+I2872*Overview!$F$39/Overview!$F$40</f>
        <v>7.1784004798286443</v>
      </c>
    </row>
    <row r="2873" spans="1:25">
      <c r="A2873" s="34">
        <v>2870</v>
      </c>
      <c r="B2873">
        <v>1</v>
      </c>
      <c r="C2873">
        <v>24</v>
      </c>
      <c r="D2873" s="149">
        <f t="shared" si="266"/>
        <v>178.09744310451387</v>
      </c>
      <c r="E2873" s="125">
        <f>B2873/(B2873+Overview!$F$22)</f>
        <v>0.58823529411764708</v>
      </c>
      <c r="F2873" s="118">
        <f>EXP(Overview!$F$21/Overview!$F$5-Overview!$F$21/('='!C2873+273.15))</f>
        <v>1.2060497570954571</v>
      </c>
      <c r="G2873" s="77">
        <f t="shared" si="267"/>
        <v>3.7633129207673464</v>
      </c>
      <c r="H2873" s="115">
        <f t="shared" si="268"/>
        <v>0.58823529411764708</v>
      </c>
      <c r="I2873" s="80">
        <f>IF((A2873-Overview!$F$43)/365=ROUND((A2873-Overview!$F$43)/365,0),I2872*0.05,I2872+U2872)</f>
        <v>26506.822899370272</v>
      </c>
      <c r="J2873" s="70">
        <f>IF(D2873&lt;Overview!$F$16,1,'='!G2873/Overview!$F$26)</f>
        <v>162.9139792539977</v>
      </c>
      <c r="K2873" s="71">
        <f>IF(D2873&lt;Overview!$F$17,'='!G2873/Overview!$F$26,Overview!$F$33)</f>
        <v>9.1428571428571423</v>
      </c>
      <c r="L2873" s="72">
        <f t="shared" si="269"/>
        <v>9.1428571428571423</v>
      </c>
      <c r="M2873" s="81">
        <f>MIN(1,Overview!$F$44*F2873*(G2873-Overview!$F$25)^2+0.2)</f>
        <v>1</v>
      </c>
      <c r="N2873" s="48">
        <f>L2873*F2873*Overview!$F$8</f>
        <v>0.12482270400293095</v>
      </c>
      <c r="O2873" s="48">
        <f>F2873*Overview!$F$6</f>
        <v>2.3686817229354781E-3</v>
      </c>
      <c r="P2873" s="122">
        <f>N2873*(H2873/G2873-(1+Overview!$F$35/'='!G2873)/(Overview!$F$37*Overview!$F$33))/('='!H2873+Overview!$F$36)</f>
        <v>2.8831054068891429E-5</v>
      </c>
      <c r="Q2873" s="128">
        <f>(N2873/G2873-P2873)*H2873*Overview!$F$29*'='!G2873^3</f>
        <v>940.60188327004619</v>
      </c>
      <c r="R2873" s="57">
        <f t="shared" si="264"/>
        <v>0</v>
      </c>
      <c r="S2873" s="58">
        <f t="shared" si="265"/>
        <v>3.6166759432267031E-5</v>
      </c>
      <c r="T2873" s="58">
        <f>IF(D2873&lt;Overview!$F$18,(1-Overview!$F$9)*'='!Q2873-'='!D2873*'='!O2873,0)</f>
        <v>0</v>
      </c>
      <c r="U2873" s="54">
        <f>IF(D2873&gt;=Overview!$F$18,(1-Overview!$F$9)*'='!Q2873-Overview!$F$18*'='!O2873,0)</f>
        <v>79.719786921476114</v>
      </c>
      <c r="V2873" s="2"/>
      <c r="W2873" s="112">
        <f>G2873/Overview!$F$19</f>
        <v>5.5563456677504002</v>
      </c>
      <c r="X2873" s="60">
        <f>G2873^3*(1+H2873*Overview!$F$38)</f>
        <v>67.002187088666886</v>
      </c>
      <c r="Y2873" s="61">
        <f>G2873^3*Overview!$F$42*(1+Overview!$F$38*H2873)+I2873*Overview!$F$39/Overview!$F$40</f>
        <v>7.1820387785162918</v>
      </c>
    </row>
    <row r="2874" spans="1:25">
      <c r="A2874" s="34">
        <v>2871</v>
      </c>
      <c r="B2874">
        <v>1</v>
      </c>
      <c r="C2874">
        <v>24</v>
      </c>
      <c r="D2874" s="149">
        <f t="shared" si="266"/>
        <v>178.09744310451387</v>
      </c>
      <c r="E2874" s="125">
        <f>B2874/(B2874+Overview!$F$22)</f>
        <v>0.58823529411764708</v>
      </c>
      <c r="F2874" s="118">
        <f>EXP(Overview!$F$21/Overview!$F$5-Overview!$F$21/('='!C2874+273.15))</f>
        <v>1.2060497570954571</v>
      </c>
      <c r="G2874" s="77">
        <f t="shared" si="267"/>
        <v>3.7633490875267785</v>
      </c>
      <c r="H2874" s="115">
        <f t="shared" si="268"/>
        <v>0.58823529411764708</v>
      </c>
      <c r="I2874" s="80">
        <f>IF((A2874-Overview!$F$43)/365=ROUND((A2874-Overview!$F$43)/365,0),I2873*0.05,I2873+U2873)</f>
        <v>26586.542686291748</v>
      </c>
      <c r="J2874" s="70">
        <f>IF(D2874&lt;Overview!$F$16,1,'='!G2874/Overview!$F$26)</f>
        <v>162.91554491457916</v>
      </c>
      <c r="K2874" s="71">
        <f>IF(D2874&lt;Overview!$F$17,'='!G2874/Overview!$F$26,Overview!$F$33)</f>
        <v>9.1428571428571423</v>
      </c>
      <c r="L2874" s="72">
        <f t="shared" si="269"/>
        <v>9.1428571428571423</v>
      </c>
      <c r="M2874" s="81">
        <f>MIN(1,Overview!$F$44*F2874*(G2874-Overview!$F$25)^2+0.2)</f>
        <v>1</v>
      </c>
      <c r="N2874" s="48">
        <f>L2874*F2874*Overview!$F$8</f>
        <v>0.12482270400293095</v>
      </c>
      <c r="O2874" s="48">
        <f>F2874*Overview!$F$6</f>
        <v>2.3686817229354781E-3</v>
      </c>
      <c r="P2874" s="122">
        <f>N2874*(H2874/G2874-(1+Overview!$F$35/'='!G2874)/(Overview!$F$37*Overview!$F$33))/('='!H2874+Overview!$F$36)</f>
        <v>2.8776301086637529E-5</v>
      </c>
      <c r="Q2874" s="128">
        <f>(N2874/G2874-P2874)*H2874*Overview!$F$29*'='!G2874^3</f>
        <v>940.6215086273528</v>
      </c>
      <c r="R2874" s="57">
        <f t="shared" si="264"/>
        <v>0</v>
      </c>
      <c r="S2874" s="58">
        <f t="shared" si="265"/>
        <v>3.6098422145597733E-5</v>
      </c>
      <c r="T2874" s="58">
        <f>IF(D2874&lt;Overview!$F$18,(1-Overview!$F$9)*'='!Q2874-'='!D2874*'='!O2874,0)</f>
        <v>0</v>
      </c>
      <c r="U2874" s="54">
        <f>IF(D2874&gt;=Overview!$F$18,(1-Overview!$F$9)*'='!Q2874-Overview!$F$18*'='!O2874,0)</f>
        <v>79.721459001918632</v>
      </c>
      <c r="V2874" s="2"/>
      <c r="W2874" s="112">
        <f>G2874/Overview!$F$19</f>
        <v>5.5563990661845244</v>
      </c>
      <c r="X2874" s="60">
        <f>G2874^3*(1+H2874*Overview!$F$38)</f>
        <v>67.004118850910373</v>
      </c>
      <c r="Y2874" s="61">
        <f>G2874^3*Overview!$F$42*(1+Overview!$F$38*H2874)+I2874*Overview!$F$39/Overview!$F$40</f>
        <v>7.1856768242226119</v>
      </c>
    </row>
    <row r="2875" spans="1:25">
      <c r="A2875" s="34">
        <v>2872</v>
      </c>
      <c r="B2875">
        <v>1</v>
      </c>
      <c r="C2875">
        <v>24</v>
      </c>
      <c r="D2875" s="149">
        <f t="shared" si="266"/>
        <v>178.09744310451387</v>
      </c>
      <c r="E2875" s="125">
        <f>B2875/(B2875+Overview!$F$22)</f>
        <v>0.58823529411764708</v>
      </c>
      <c r="F2875" s="118">
        <f>EXP(Overview!$F$21/Overview!$F$5-Overview!$F$21/('='!C2875+273.15))</f>
        <v>1.2060497570954571</v>
      </c>
      <c r="G2875" s="77">
        <f t="shared" si="267"/>
        <v>3.7633851859489242</v>
      </c>
      <c r="H2875" s="115">
        <f t="shared" si="268"/>
        <v>0.58823529411764708</v>
      </c>
      <c r="I2875" s="80">
        <f>IF((A2875-Overview!$F$43)/365=ROUND((A2875-Overview!$F$43)/365,0),I2874*0.05,I2874+U2874)</f>
        <v>26666.264145293666</v>
      </c>
      <c r="J2875" s="70">
        <f>IF(D2875&lt;Overview!$F$16,1,'='!G2875/Overview!$F$26)</f>
        <v>162.91710761683655</v>
      </c>
      <c r="K2875" s="71">
        <f>IF(D2875&lt;Overview!$F$17,'='!G2875/Overview!$F$26,Overview!$F$33)</f>
        <v>9.1428571428571423</v>
      </c>
      <c r="L2875" s="72">
        <f t="shared" si="269"/>
        <v>9.1428571428571423</v>
      </c>
      <c r="M2875" s="81">
        <f>MIN(1,Overview!$F$44*F2875*(G2875-Overview!$F$25)^2+0.2)</f>
        <v>1</v>
      </c>
      <c r="N2875" s="48">
        <f>L2875*F2875*Overview!$F$8</f>
        <v>0.12482270400293095</v>
      </c>
      <c r="O2875" s="48">
        <f>F2875*Overview!$F$6</f>
        <v>2.3686817229354781E-3</v>
      </c>
      <c r="P2875" s="122">
        <f>N2875*(H2875/G2875-(1+Overview!$F$35/'='!G2875)/(Overview!$F$37*Overview!$F$33))/('='!H2875+Overview!$F$36)</f>
        <v>2.8721652609829395E-5</v>
      </c>
      <c r="Q2875" s="128">
        <f>(N2875/G2875-P2875)*H2875*Overview!$F$29*'='!G2875^3</f>
        <v>940.64109713496566</v>
      </c>
      <c r="R2875" s="57">
        <f t="shared" si="264"/>
        <v>0</v>
      </c>
      <c r="S2875" s="58">
        <f t="shared" si="265"/>
        <v>3.6030213982601067E-5</v>
      </c>
      <c r="T2875" s="58">
        <f>IF(D2875&lt;Overview!$F$18,(1-Overview!$F$9)*'='!Q2875-'='!D2875*'='!O2875,0)</f>
        <v>0</v>
      </c>
      <c r="U2875" s="54">
        <f>IF(D2875&gt;=Overview!$F$18,(1-Overview!$F$9)*'='!Q2875-Overview!$F$18*'='!O2875,0)</f>
        <v>79.723127942767249</v>
      </c>
      <c r="V2875" s="2"/>
      <c r="W2875" s="112">
        <f>G2875/Overview!$F$19</f>
        <v>5.5564523637220198</v>
      </c>
      <c r="X2875" s="60">
        <f>G2875^3*(1+H2875*Overview!$F$38)</f>
        <v>67.006047000103365</v>
      </c>
      <c r="Y2875" s="61">
        <f>G2875^3*Overview!$F$42*(1+Overview!$F$38*H2875)+I2875*Overview!$F$39/Overview!$F$40</f>
        <v>7.1893146174138813</v>
      </c>
    </row>
    <row r="2876" spans="1:25">
      <c r="A2876" s="34">
        <v>2873</v>
      </c>
      <c r="B2876">
        <v>1</v>
      </c>
      <c r="C2876">
        <v>24</v>
      </c>
      <c r="D2876" s="149">
        <f t="shared" si="266"/>
        <v>178.09744310451387</v>
      </c>
      <c r="E2876" s="125">
        <f>B2876/(B2876+Overview!$F$22)</f>
        <v>0.58823529411764708</v>
      </c>
      <c r="F2876" s="118">
        <f>EXP(Overview!$F$21/Overview!$F$5-Overview!$F$21/('='!C2876+273.15))</f>
        <v>1.2060497570954571</v>
      </c>
      <c r="G2876" s="77">
        <f t="shared" si="267"/>
        <v>3.7634212161629068</v>
      </c>
      <c r="H2876" s="115">
        <f t="shared" si="268"/>
        <v>0.58823529411764708</v>
      </c>
      <c r="I2876" s="80">
        <f>IF((A2876-Overview!$F$43)/365=ROUND((A2876-Overview!$F$43)/365,0),I2875*0.05,I2875+U2875)</f>
        <v>26745.987273236435</v>
      </c>
      <c r="J2876" s="70">
        <f>IF(D2876&lt;Overview!$F$16,1,'='!G2876/Overview!$F$26)</f>
        <v>162.91866736635961</v>
      </c>
      <c r="K2876" s="71">
        <f>IF(D2876&lt;Overview!$F$17,'='!G2876/Overview!$F$26,Overview!$F$33)</f>
        <v>9.1428571428571423</v>
      </c>
      <c r="L2876" s="72">
        <f t="shared" si="269"/>
        <v>9.1428571428571423</v>
      </c>
      <c r="M2876" s="81">
        <f>MIN(1,Overview!$F$44*F2876*(G2876-Overview!$F$25)^2+0.2)</f>
        <v>1</v>
      </c>
      <c r="N2876" s="48">
        <f>L2876*F2876*Overview!$F$8</f>
        <v>0.12482270400293095</v>
      </c>
      <c r="O2876" s="48">
        <f>F2876*Overview!$F$6</f>
        <v>2.3686817229354781E-3</v>
      </c>
      <c r="P2876" s="122">
        <f>N2876*(H2876/G2876-(1+Overview!$F$35/'='!G2876)/(Overview!$F$37*Overview!$F$33))/('='!H2876+Overview!$F$36)</f>
        <v>2.8667108437009618E-5</v>
      </c>
      <c r="Q2876" s="128">
        <f>(N2876/G2876-P2876)*H2876*Overview!$F$29*'='!G2876^3</f>
        <v>940.66064886163542</v>
      </c>
      <c r="R2876" s="57">
        <f t="shared" si="264"/>
        <v>0</v>
      </c>
      <c r="S2876" s="58">
        <f t="shared" si="265"/>
        <v>3.5962134699294889E-5</v>
      </c>
      <c r="T2876" s="58">
        <f>IF(D2876&lt;Overview!$F$18,(1-Overview!$F$9)*'='!Q2876-'='!D2876*'='!O2876,0)</f>
        <v>0</v>
      </c>
      <c r="U2876" s="54">
        <f>IF(D2876&gt;=Overview!$F$18,(1-Overview!$F$9)*'='!Q2876-Overview!$F$18*'='!O2876,0)</f>
        <v>79.724793749879524</v>
      </c>
      <c r="V2876" s="2"/>
      <c r="W2876" s="112">
        <f>G2876/Overview!$F$19</f>
        <v>5.5565055605535312</v>
      </c>
      <c r="X2876" s="60">
        <f>G2876^3*(1+H2876*Overview!$F$38)</f>
        <v>67.007971542933291</v>
      </c>
      <c r="Y2876" s="61">
        <f>G2876^3*Overview!$F$42*(1+Overview!$F$38*H2876)+I2876*Overview!$F$39/Overview!$F$40</f>
        <v>7.1929521585555429</v>
      </c>
    </row>
    <row r="2877" spans="1:25">
      <c r="A2877" s="34">
        <v>2874</v>
      </c>
      <c r="B2877">
        <v>1</v>
      </c>
      <c r="C2877">
        <v>24</v>
      </c>
      <c r="D2877" s="149">
        <f t="shared" si="266"/>
        <v>178.09744310451387</v>
      </c>
      <c r="E2877" s="125">
        <f>B2877/(B2877+Overview!$F$22)</f>
        <v>0.58823529411764708</v>
      </c>
      <c r="F2877" s="118">
        <f>EXP(Overview!$F$21/Overview!$F$5-Overview!$F$21/('='!C2877+273.15))</f>
        <v>1.2060497570954571</v>
      </c>
      <c r="G2877" s="77">
        <f t="shared" si="267"/>
        <v>3.7634571782976063</v>
      </c>
      <c r="H2877" s="115">
        <f t="shared" si="268"/>
        <v>0.58823529411764708</v>
      </c>
      <c r="I2877" s="80">
        <f>IF((A2877-Overview!$F$43)/365=ROUND((A2877-Overview!$F$43)/365,0),I2876*0.05,I2876+U2876)</f>
        <v>26825.712066986314</v>
      </c>
      <c r="J2877" s="70">
        <f>IF(D2877&lt;Overview!$F$16,1,'='!G2877/Overview!$F$26)</f>
        <v>162.92022416872754</v>
      </c>
      <c r="K2877" s="71">
        <f>IF(D2877&lt;Overview!$F$17,'='!G2877/Overview!$F$26,Overview!$F$33)</f>
        <v>9.1428571428571423</v>
      </c>
      <c r="L2877" s="72">
        <f t="shared" si="269"/>
        <v>9.1428571428571423</v>
      </c>
      <c r="M2877" s="81">
        <f>MIN(1,Overview!$F$44*F2877*(G2877-Overview!$F$25)^2+0.2)</f>
        <v>1</v>
      </c>
      <c r="N2877" s="48">
        <f>L2877*F2877*Overview!$F$8</f>
        <v>0.12482270400293095</v>
      </c>
      <c r="O2877" s="48">
        <f>F2877*Overview!$F$6</f>
        <v>2.3686817229354781E-3</v>
      </c>
      <c r="P2877" s="122">
        <f>N2877*(H2877/G2877-(1+Overview!$F$35/'='!G2877)/(Overview!$F$37*Overview!$F$33))/('='!H2877+Overview!$F$36)</f>
        <v>2.8612668367118378E-5</v>
      </c>
      <c r="Q2877" s="128">
        <f>(N2877/G2877-P2877)*H2877*Overview!$F$29*'='!G2877^3</f>
        <v>940.68016387598686</v>
      </c>
      <c r="R2877" s="57">
        <f t="shared" si="264"/>
        <v>0</v>
      </c>
      <c r="S2877" s="58">
        <f t="shared" si="265"/>
        <v>3.5894184052160169E-5</v>
      </c>
      <c r="T2877" s="58">
        <f>IF(D2877&lt;Overview!$F$18,(1-Overview!$F$9)*'='!Q2877-'='!D2877*'='!O2877,0)</f>
        <v>0</v>
      </c>
      <c r="U2877" s="54">
        <f>IF(D2877&gt;=Overview!$F$18,(1-Overview!$F$9)*'='!Q2877-Overview!$F$18*'='!O2877,0)</f>
        <v>79.726456429102257</v>
      </c>
      <c r="V2877" s="2"/>
      <c r="W2877" s="112">
        <f>G2877/Overview!$F$19</f>
        <v>5.5565586568693437</v>
      </c>
      <c r="X2877" s="60">
        <f>G2877^3*(1+H2877*Overview!$F$38)</f>
        <v>67.009892486075515</v>
      </c>
      <c r="Y2877" s="61">
        <f>G2877^3*Overview!$F$42*(1+Overview!$F$38*H2877)+I2877*Overview!$F$39/Overview!$F$40</f>
        <v>7.196589448112201</v>
      </c>
    </row>
    <row r="2878" spans="1:25">
      <c r="A2878" s="34">
        <v>2875</v>
      </c>
      <c r="B2878">
        <v>1</v>
      </c>
      <c r="C2878">
        <v>24</v>
      </c>
      <c r="D2878" s="149">
        <f t="shared" si="266"/>
        <v>178.09744310451387</v>
      </c>
      <c r="E2878" s="125">
        <f>B2878/(B2878+Overview!$F$22)</f>
        <v>0.58823529411764708</v>
      </c>
      <c r="F2878" s="118">
        <f>EXP(Overview!$F$21/Overview!$F$5-Overview!$F$21/('='!C2878+273.15))</f>
        <v>1.2060497570954571</v>
      </c>
      <c r="G2878" s="77">
        <f t="shared" si="267"/>
        <v>3.7634930724816584</v>
      </c>
      <c r="H2878" s="115">
        <f t="shared" si="268"/>
        <v>0.58823529411764708</v>
      </c>
      <c r="I2878" s="80">
        <f>IF((A2878-Overview!$F$43)/365=ROUND((A2878-Overview!$F$43)/365,0),I2877*0.05,I2877+U2877)</f>
        <v>26905.438523415418</v>
      </c>
      <c r="J2878" s="70">
        <f>IF(D2878&lt;Overview!$F$16,1,'='!G2878/Overview!$F$26)</f>
        <v>162.92177802950903</v>
      </c>
      <c r="K2878" s="71">
        <f>IF(D2878&lt;Overview!$F$17,'='!G2878/Overview!$F$26,Overview!$F$33)</f>
        <v>9.1428571428571423</v>
      </c>
      <c r="L2878" s="72">
        <f t="shared" si="269"/>
        <v>9.1428571428571423</v>
      </c>
      <c r="M2878" s="81">
        <f>MIN(1,Overview!$F$44*F2878*(G2878-Overview!$F$25)^2+0.2)</f>
        <v>1</v>
      </c>
      <c r="N2878" s="48">
        <f>L2878*F2878*Overview!$F$8</f>
        <v>0.12482270400293095</v>
      </c>
      <c r="O2878" s="48">
        <f>F2878*Overview!$F$6</f>
        <v>2.3686817229354781E-3</v>
      </c>
      <c r="P2878" s="122">
        <f>N2878*(H2878/G2878-(1+Overview!$F$35/'='!G2878)/(Overview!$F$37*Overview!$F$33))/('='!H2878+Overview!$F$36)</f>
        <v>2.8558332199492446E-5</v>
      </c>
      <c r="Q2878" s="128">
        <f>(N2878/G2878-P2878)*H2878*Overview!$F$29*'='!G2878^3</f>
        <v>940.69964224651665</v>
      </c>
      <c r="R2878" s="57">
        <f t="shared" si="264"/>
        <v>0</v>
      </c>
      <c r="S2878" s="58">
        <f t="shared" si="265"/>
        <v>3.5826361798139901E-5</v>
      </c>
      <c r="T2878" s="58">
        <f>IF(D2878&lt;Overview!$F$18,(1-Overview!$F$9)*'='!Q2878-'='!D2878*'='!O2878,0)</f>
        <v>0</v>
      </c>
      <c r="U2878" s="54">
        <f>IF(D2878&gt;=Overview!$F$18,(1-Overview!$F$9)*'='!Q2878-Overview!$F$18*'='!O2878,0)</f>
        <v>79.728115986271405</v>
      </c>
      <c r="V2878" s="2"/>
      <c r="W2878" s="112">
        <f>G2878/Overview!$F$19</f>
        <v>5.5566116528593801</v>
      </c>
      <c r="X2878" s="60">
        <f>G2878^3*(1+H2878*Overview!$F$38)</f>
        <v>67.011809836193251</v>
      </c>
      <c r="Y2878" s="61">
        <f>G2878^3*Overview!$F$42*(1+Overview!$F$38*H2878)+I2878*Overview!$F$39/Overview!$F$40</f>
        <v>7.200226486547626</v>
      </c>
    </row>
    <row r="2879" spans="1:25">
      <c r="A2879" s="34">
        <v>2876</v>
      </c>
      <c r="B2879">
        <v>1</v>
      </c>
      <c r="C2879">
        <v>24</v>
      </c>
      <c r="D2879" s="149">
        <f t="shared" si="266"/>
        <v>178.09744310451387</v>
      </c>
      <c r="E2879" s="125">
        <f>B2879/(B2879+Overview!$F$22)</f>
        <v>0.58823529411764708</v>
      </c>
      <c r="F2879" s="118">
        <f>EXP(Overview!$F$21/Overview!$F$5-Overview!$F$21/('='!C2879+273.15))</f>
        <v>1.2060497570954571</v>
      </c>
      <c r="G2879" s="77">
        <f t="shared" si="267"/>
        <v>3.7635288988434565</v>
      </c>
      <c r="H2879" s="115">
        <f t="shared" si="268"/>
        <v>0.58823529411764708</v>
      </c>
      <c r="I2879" s="80">
        <f>IF((A2879-Overview!$F$43)/365=ROUND((A2879-Overview!$F$43)/365,0),I2878*0.05,I2878+U2878)</f>
        <v>26985.16663940169</v>
      </c>
      <c r="J2879" s="70">
        <f>IF(D2879&lt;Overview!$F$16,1,'='!G2879/Overview!$F$26)</f>
        <v>162.92332895426219</v>
      </c>
      <c r="K2879" s="71">
        <f>IF(D2879&lt;Overview!$F$17,'='!G2879/Overview!$F$26,Overview!$F$33)</f>
        <v>9.1428571428571423</v>
      </c>
      <c r="L2879" s="72">
        <f t="shared" si="269"/>
        <v>9.1428571428571423</v>
      </c>
      <c r="M2879" s="81">
        <f>MIN(1,Overview!$F$44*F2879*(G2879-Overview!$F$25)^2+0.2)</f>
        <v>1</v>
      </c>
      <c r="N2879" s="48">
        <f>L2879*F2879*Overview!$F$8</f>
        <v>0.12482270400293095</v>
      </c>
      <c r="O2879" s="48">
        <f>F2879*Overview!$F$6</f>
        <v>2.3686817229354781E-3</v>
      </c>
      <c r="P2879" s="122">
        <f>N2879*(H2879/G2879-(1+Overview!$F$35/'='!G2879)/(Overview!$F$37*Overview!$F$33))/('='!H2879+Overview!$F$36)</f>
        <v>2.8504099733861113E-5</v>
      </c>
      <c r="Q2879" s="128">
        <f>(N2879/G2879-P2879)*H2879*Overview!$F$29*'='!G2879^3</f>
        <v>940.7190840415974</v>
      </c>
      <c r="R2879" s="57">
        <f t="shared" si="264"/>
        <v>0</v>
      </c>
      <c r="S2879" s="58">
        <f t="shared" si="265"/>
        <v>3.5758667694634126E-5</v>
      </c>
      <c r="T2879" s="58">
        <f>IF(D2879&lt;Overview!$F$18,(1-Overview!$F$9)*'='!Q2879-'='!D2879*'='!O2879,0)</f>
        <v>0</v>
      </c>
      <c r="U2879" s="54">
        <f>IF(D2879&gt;=Overview!$F$18,(1-Overview!$F$9)*'='!Q2879-Overview!$F$18*'='!O2879,0)</f>
        <v>79.729772427212282</v>
      </c>
      <c r="V2879" s="2"/>
      <c r="W2879" s="112">
        <f>G2879/Overview!$F$19</f>
        <v>5.5566645487132087</v>
      </c>
      <c r="X2879" s="60">
        <f>G2879^3*(1+H2879*Overview!$F$38)</f>
        <v>67.013723599937691</v>
      </c>
      <c r="Y2879" s="61">
        <f>G2879^3*Overview!$F$42*(1+Overview!$F$38*H2879)+I2879*Overview!$F$39/Overview!$F$40</f>
        <v>7.2038632743247559</v>
      </c>
    </row>
    <row r="2880" spans="1:25">
      <c r="A2880" s="34">
        <v>2877</v>
      </c>
      <c r="B2880">
        <v>1</v>
      </c>
      <c r="C2880">
        <v>24</v>
      </c>
      <c r="D2880" s="149">
        <f t="shared" si="266"/>
        <v>178.09744310451387</v>
      </c>
      <c r="E2880" s="125">
        <f>B2880/(B2880+Overview!$F$22)</f>
        <v>0.58823529411764708</v>
      </c>
      <c r="F2880" s="118">
        <f>EXP(Overview!$F$21/Overview!$F$5-Overview!$F$21/('='!C2880+273.15))</f>
        <v>1.2060497570954571</v>
      </c>
      <c r="G2880" s="77">
        <f t="shared" si="267"/>
        <v>3.763564657511151</v>
      </c>
      <c r="H2880" s="115">
        <f t="shared" si="268"/>
        <v>0.58823529411764708</v>
      </c>
      <c r="I2880" s="80">
        <f>IF((A2880-Overview!$F$43)/365=ROUND((A2880-Overview!$F$43)/365,0),I2879*0.05,I2879+U2879)</f>
        <v>27064.896411828904</v>
      </c>
      <c r="J2880" s="70">
        <f>IF(D2880&lt;Overview!$F$16,1,'='!G2880/Overview!$F$26)</f>
        <v>162.92487694853469</v>
      </c>
      <c r="K2880" s="71">
        <f>IF(D2880&lt;Overview!$F$17,'='!G2880/Overview!$F$26,Overview!$F$33)</f>
        <v>9.1428571428571423</v>
      </c>
      <c r="L2880" s="72">
        <f t="shared" si="269"/>
        <v>9.1428571428571423</v>
      </c>
      <c r="M2880" s="81">
        <f>MIN(1,Overview!$F$44*F2880*(G2880-Overview!$F$25)^2+0.2)</f>
        <v>1</v>
      </c>
      <c r="N2880" s="48">
        <f>L2880*F2880*Overview!$F$8</f>
        <v>0.12482270400293095</v>
      </c>
      <c r="O2880" s="48">
        <f>F2880*Overview!$F$6</f>
        <v>2.3686817229354781E-3</v>
      </c>
      <c r="P2880" s="122">
        <f>N2880*(H2880/G2880-(1+Overview!$F$35/'='!G2880)/(Overview!$F$37*Overview!$F$33))/('='!H2880+Overview!$F$36)</f>
        <v>2.8449970770347214E-5</v>
      </c>
      <c r="Q2880" s="128">
        <f>(N2880/G2880-P2880)*H2880*Overview!$F$29*'='!G2880^3</f>
        <v>940.73848932947362</v>
      </c>
      <c r="R2880" s="57">
        <f t="shared" si="264"/>
        <v>0</v>
      </c>
      <c r="S2880" s="58">
        <f t="shared" si="265"/>
        <v>3.5691101499501357E-5</v>
      </c>
      <c r="T2880" s="58">
        <f>IF(D2880&lt;Overview!$F$18,(1-Overview!$F$9)*'='!Q2880-'='!D2880*'='!O2880,0)</f>
        <v>0</v>
      </c>
      <c r="U2880" s="54">
        <f>IF(D2880&gt;=Overview!$F$18,(1-Overview!$F$9)*'='!Q2880-Overview!$F$18*'='!O2880,0)</f>
        <v>79.731425757739331</v>
      </c>
      <c r="V2880" s="2"/>
      <c r="W2880" s="112">
        <f>G2880/Overview!$F$19</f>
        <v>5.5567173446200364</v>
      </c>
      <c r="X2880" s="60">
        <f>G2880^3*(1+H2880*Overview!$F$38)</f>
        <v>67.015633783947948</v>
      </c>
      <c r="Y2880" s="61">
        <f>G2880^3*Overview!$F$42*(1+Overview!$F$38*H2880)+I2880*Overview!$F$39/Overview!$F$40</f>
        <v>7.2074998119056986</v>
      </c>
    </row>
    <row r="2881" spans="1:25">
      <c r="A2881" s="34">
        <v>2878</v>
      </c>
      <c r="B2881">
        <v>1</v>
      </c>
      <c r="C2881">
        <v>24</v>
      </c>
      <c r="D2881" s="149">
        <f t="shared" si="266"/>
        <v>178.09744310451387</v>
      </c>
      <c r="E2881" s="125">
        <f>B2881/(B2881+Overview!$F$22)</f>
        <v>0.58823529411764708</v>
      </c>
      <c r="F2881" s="118">
        <f>EXP(Overview!$F$21/Overview!$F$5-Overview!$F$21/('='!C2881+273.15))</f>
        <v>1.2060497570954571</v>
      </c>
      <c r="G2881" s="77">
        <f t="shared" si="267"/>
        <v>3.7636003486126506</v>
      </c>
      <c r="H2881" s="115">
        <f t="shared" si="268"/>
        <v>0.58823529411764708</v>
      </c>
      <c r="I2881" s="80">
        <f>IF((A2881-Overview!$F$43)/365=ROUND((A2881-Overview!$F$43)/365,0),I2880*0.05,I2880+U2880)</f>
        <v>27144.627837586642</v>
      </c>
      <c r="J2881" s="70">
        <f>IF(D2881&lt;Overview!$F$16,1,'='!G2881/Overview!$F$26)</f>
        <v>162.92642201786367</v>
      </c>
      <c r="K2881" s="71">
        <f>IF(D2881&lt;Overview!$F$17,'='!G2881/Overview!$F$26,Overview!$F$33)</f>
        <v>9.1428571428571423</v>
      </c>
      <c r="L2881" s="72">
        <f t="shared" si="269"/>
        <v>9.1428571428571423</v>
      </c>
      <c r="M2881" s="81">
        <f>MIN(1,Overview!$F$44*F2881*(G2881-Overview!$F$25)^2+0.2)</f>
        <v>1</v>
      </c>
      <c r="N2881" s="48">
        <f>L2881*F2881*Overview!$F$8</f>
        <v>0.12482270400293095</v>
      </c>
      <c r="O2881" s="48">
        <f>F2881*Overview!$F$6</f>
        <v>2.3686817229354781E-3</v>
      </c>
      <c r="P2881" s="122">
        <f>N2881*(H2881/G2881-(1+Overview!$F$35/'='!G2881)/(Overview!$F$37*Overview!$F$33))/('='!H2881+Overview!$F$36)</f>
        <v>2.8395945109466113E-5</v>
      </c>
      <c r="Q2881" s="128">
        <f>(N2881/G2881-P2881)*H2881*Overview!$F$29*'='!G2881^3</f>
        <v>940.75785817826636</v>
      </c>
      <c r="R2881" s="57">
        <f t="shared" si="264"/>
        <v>0</v>
      </c>
      <c r="S2881" s="58">
        <f t="shared" si="265"/>
        <v>3.5623662971057448E-5</v>
      </c>
      <c r="T2881" s="58">
        <f>IF(D2881&lt;Overview!$F$18,(1-Overview!$F$9)*'='!Q2881-'='!D2881*'='!O2881,0)</f>
        <v>0</v>
      </c>
      <c r="U2881" s="54">
        <f>IF(D2881&gt;=Overview!$F$18,(1-Overview!$F$9)*'='!Q2881-Overview!$F$18*'='!O2881,0)</f>
        <v>79.733075983656477</v>
      </c>
      <c r="V2881" s="2"/>
      <c r="W2881" s="112">
        <f>G2881/Overview!$F$19</f>
        <v>5.5567700407687148</v>
      </c>
      <c r="X2881" s="60">
        <f>G2881^3*(1+H2881*Overview!$F$38)</f>
        <v>67.017540394851167</v>
      </c>
      <c r="Y2881" s="61">
        <f>G2881^3*Overview!$F$42*(1+Overview!$F$38*H2881)+I2881*Overview!$F$39/Overview!$F$40</f>
        <v>7.2111360997517329</v>
      </c>
    </row>
    <row r="2882" spans="1:25">
      <c r="A2882" s="34">
        <v>2879</v>
      </c>
      <c r="B2882">
        <v>1</v>
      </c>
      <c r="C2882">
        <v>24</v>
      </c>
      <c r="D2882" s="149">
        <f t="shared" si="266"/>
        <v>178.09744310451387</v>
      </c>
      <c r="E2882" s="125">
        <f>B2882/(B2882+Overview!$F$22)</f>
        <v>0.58823529411764708</v>
      </c>
      <c r="F2882" s="118">
        <f>EXP(Overview!$F$21/Overview!$F$5-Overview!$F$21/('='!C2882+273.15))</f>
        <v>1.2060497570954571</v>
      </c>
      <c r="G2882" s="77">
        <f t="shared" si="267"/>
        <v>3.7636359722756216</v>
      </c>
      <c r="H2882" s="115">
        <f t="shared" si="268"/>
        <v>0.58823529411764708</v>
      </c>
      <c r="I2882" s="80">
        <f>IF((A2882-Overview!$F$43)/365=ROUND((A2882-Overview!$F$43)/365,0),I2881*0.05,I2881+U2881)</f>
        <v>27224.360913570297</v>
      </c>
      <c r="J2882" s="70">
        <f>IF(D2882&lt;Overview!$F$16,1,'='!G2882/Overview!$F$26)</f>
        <v>162.92796416777583</v>
      </c>
      <c r="K2882" s="71">
        <f>IF(D2882&lt;Overview!$F$17,'='!G2882/Overview!$F$26,Overview!$F$33)</f>
        <v>9.1428571428571423</v>
      </c>
      <c r="L2882" s="72">
        <f t="shared" si="269"/>
        <v>9.1428571428571423</v>
      </c>
      <c r="M2882" s="81">
        <f>MIN(1,Overview!$F$44*F2882*(G2882-Overview!$F$25)^2+0.2)</f>
        <v>1</v>
      </c>
      <c r="N2882" s="48">
        <f>L2882*F2882*Overview!$F$8</f>
        <v>0.12482270400293095</v>
      </c>
      <c r="O2882" s="48">
        <f>F2882*Overview!$F$6</f>
        <v>2.3686817229354781E-3</v>
      </c>
      <c r="P2882" s="122">
        <f>N2882*(H2882/G2882-(1+Overview!$F$35/'='!G2882)/(Overview!$F$37*Overview!$F$33))/('='!H2882+Overview!$F$36)</f>
        <v>2.8342022552125719E-5</v>
      </c>
      <c r="Q2882" s="128">
        <f>(N2882/G2882-P2882)*H2882*Overview!$F$29*'='!G2882^3</f>
        <v>940.77719065596898</v>
      </c>
      <c r="R2882" s="57">
        <f t="shared" si="264"/>
        <v>0</v>
      </c>
      <c r="S2882" s="58">
        <f t="shared" si="265"/>
        <v>3.5556351868075756E-5</v>
      </c>
      <c r="T2882" s="58">
        <f>IF(D2882&lt;Overview!$F$18,(1-Overview!$F$9)*'='!Q2882-'='!D2882*'='!O2882,0)</f>
        <v>0</v>
      </c>
      <c r="U2882" s="54">
        <f>IF(D2882&gt;=Overview!$F$18,(1-Overview!$F$9)*'='!Q2882-Overview!$F$18*'='!O2882,0)</f>
        <v>79.734723110756732</v>
      </c>
      <c r="V2882" s="2"/>
      <c r="W2882" s="112">
        <f>G2882/Overview!$F$19</f>
        <v>5.5568226373477358</v>
      </c>
      <c r="X2882" s="60">
        <f>G2882^3*(1+H2882*Overview!$F$38)</f>
        <v>67.019443439262389</v>
      </c>
      <c r="Y2882" s="61">
        <f>G2882^3*Overview!$F$42*(1+Overview!$F$38*H2882)+I2882*Overview!$F$39/Overview!$F$40</f>
        <v>7.2147721383233048</v>
      </c>
    </row>
    <row r="2883" spans="1:25">
      <c r="A2883" s="34">
        <v>2880</v>
      </c>
      <c r="B2883">
        <v>1</v>
      </c>
      <c r="C2883">
        <v>24</v>
      </c>
      <c r="D2883" s="149">
        <f t="shared" si="266"/>
        <v>178.09744310451387</v>
      </c>
      <c r="E2883" s="125">
        <f>B2883/(B2883+Overview!$F$22)</f>
        <v>0.58823529411764708</v>
      </c>
      <c r="F2883" s="118">
        <f>EXP(Overview!$F$21/Overview!$F$5-Overview!$F$21/('='!C2883+273.15))</f>
        <v>1.2060497570954571</v>
      </c>
      <c r="G2883" s="77">
        <f t="shared" si="267"/>
        <v>3.7636715286274898</v>
      </c>
      <c r="H2883" s="115">
        <f t="shared" si="268"/>
        <v>0.58823529411764708</v>
      </c>
      <c r="I2883" s="80">
        <f>IF((A2883-Overview!$F$43)/365=ROUND((A2883-Overview!$F$43)/365,0),I2882*0.05,I2882+U2882)</f>
        <v>27304.095636681053</v>
      </c>
      <c r="J2883" s="70">
        <f>IF(D2883&lt;Overview!$F$16,1,'='!G2883/Overview!$F$26)</f>
        <v>162.92950340378744</v>
      </c>
      <c r="K2883" s="71">
        <f>IF(D2883&lt;Overview!$F$17,'='!G2883/Overview!$F$26,Overview!$F$33)</f>
        <v>9.1428571428571423</v>
      </c>
      <c r="L2883" s="72">
        <f t="shared" si="269"/>
        <v>9.1428571428571423</v>
      </c>
      <c r="M2883" s="81">
        <f>MIN(1,Overview!$F$44*F2883*(G2883-Overview!$F$25)^2+0.2)</f>
        <v>1</v>
      </c>
      <c r="N2883" s="48">
        <f>L2883*F2883*Overview!$F$8</f>
        <v>0.12482270400293095</v>
      </c>
      <c r="O2883" s="48">
        <f>F2883*Overview!$F$6</f>
        <v>2.3686817229354781E-3</v>
      </c>
      <c r="P2883" s="122">
        <f>N2883*(H2883/G2883-(1+Overview!$F$35/'='!G2883)/(Overview!$F$37*Overview!$F$33))/('='!H2883+Overview!$F$36)</f>
        <v>2.8288202899625437E-5</v>
      </c>
      <c r="Q2883" s="128">
        <f>(N2883/G2883-P2883)*H2883*Overview!$F$29*'='!G2883^3</f>
        <v>940.79648683045161</v>
      </c>
      <c r="R2883" s="57">
        <f t="shared" ref="R2883:R2946" si="270">(E2883*M2883-H2883)*N2883/G2883</f>
        <v>0</v>
      </c>
      <c r="S2883" s="58">
        <f t="shared" ref="S2883:S2946" si="271">G2883*P2883/3</f>
        <v>3.5489167949785954E-5</v>
      </c>
      <c r="T2883" s="58">
        <f>IF(D2883&lt;Overview!$F$18,(1-Overview!$F$9)*'='!Q2883-'='!D2883*'='!O2883,0)</f>
        <v>0</v>
      </c>
      <c r="U2883" s="54">
        <f>IF(D2883&gt;=Overview!$F$18,(1-Overview!$F$9)*'='!Q2883-Overview!$F$18*'='!O2883,0)</f>
        <v>79.736367144822651</v>
      </c>
      <c r="V2883" s="2"/>
      <c r="W2883" s="112">
        <f>G2883/Overview!$F$19</f>
        <v>5.5568751345452378</v>
      </c>
      <c r="X2883" s="60">
        <f>G2883^3*(1+H2883*Overview!$F$38)</f>
        <v>67.021342923784729</v>
      </c>
      <c r="Y2883" s="61">
        <f>G2883^3*Overview!$F$42*(1+Overview!$F$38*H2883)+I2883*Overview!$F$39/Overview!$F$40</f>
        <v>7.2184079280800386</v>
      </c>
    </row>
    <row r="2884" spans="1:25">
      <c r="A2884" s="34">
        <v>2881</v>
      </c>
      <c r="B2884">
        <v>1</v>
      </c>
      <c r="C2884">
        <v>24</v>
      </c>
      <c r="D2884" s="149">
        <f t="shared" ref="D2884:D2947" si="272">D2883+T2883</f>
        <v>178.09744310451387</v>
      </c>
      <c r="E2884" s="125">
        <f>B2884/(B2884+Overview!$F$22)</f>
        <v>0.58823529411764708</v>
      </c>
      <c r="F2884" s="118">
        <f>EXP(Overview!$F$21/Overview!$F$5-Overview!$F$21/('='!C2884+273.15))</f>
        <v>1.2060497570954571</v>
      </c>
      <c r="G2884" s="77">
        <f t="shared" ref="G2884:G2947" si="273">G2883+S2883</f>
        <v>3.7637070177954395</v>
      </c>
      <c r="H2884" s="115">
        <f t="shared" ref="H2884:H2947" si="274">H2883+R2883</f>
        <v>0.58823529411764708</v>
      </c>
      <c r="I2884" s="80">
        <f>IF((A2884-Overview!$F$43)/365=ROUND((A2884-Overview!$F$43)/365,0),I2883*0.05,I2883+U2883)</f>
        <v>27383.832003825875</v>
      </c>
      <c r="J2884" s="70">
        <f>IF(D2884&lt;Overview!$F$16,1,'='!G2884/Overview!$F$26)</f>
        <v>162.93103973140433</v>
      </c>
      <c r="K2884" s="71">
        <f>IF(D2884&lt;Overview!$F$17,'='!G2884/Overview!$F$26,Overview!$F$33)</f>
        <v>9.1428571428571423</v>
      </c>
      <c r="L2884" s="72">
        <f t="shared" ref="L2884:L2947" si="275">IF(J2884=1,1,K2884)</f>
        <v>9.1428571428571423</v>
      </c>
      <c r="M2884" s="81">
        <f>MIN(1,Overview!$F$44*F2884*(G2884-Overview!$F$25)^2+0.2)</f>
        <v>1</v>
      </c>
      <c r="N2884" s="48">
        <f>L2884*F2884*Overview!$F$8</f>
        <v>0.12482270400293095</v>
      </c>
      <c r="O2884" s="48">
        <f>F2884*Overview!$F$6</f>
        <v>2.3686817229354781E-3</v>
      </c>
      <c r="P2884" s="122">
        <f>N2884*(H2884/G2884-(1+Overview!$F$35/'='!G2884)/(Overview!$F$37*Overview!$F$33))/('='!H2884+Overview!$F$36)</f>
        <v>2.8234485953654186E-5</v>
      </c>
      <c r="Q2884" s="128">
        <f>(N2884/G2884-P2884)*H2884*Overview!$F$29*'='!G2884^3</f>
        <v>940.81574676945775</v>
      </c>
      <c r="R2884" s="57">
        <f t="shared" si="270"/>
        <v>0</v>
      </c>
      <c r="S2884" s="58">
        <f t="shared" si="271"/>
        <v>3.5422110975871675E-5</v>
      </c>
      <c r="T2884" s="58">
        <f>IF(D2884&lt;Overview!$F$18,(1-Overview!$F$9)*'='!Q2884-'='!D2884*'='!O2884,0)</f>
        <v>0</v>
      </c>
      <c r="U2884" s="54">
        <f>IF(D2884&gt;=Overview!$F$18,(1-Overview!$F$9)*'='!Q2884-Overview!$F$18*'='!O2884,0)</f>
        <v>79.738008091625986</v>
      </c>
      <c r="V2884" s="2"/>
      <c r="W2884" s="112">
        <f>G2884/Overview!$F$19</f>
        <v>5.5569275325490022</v>
      </c>
      <c r="X2884" s="60">
        <f>G2884^3*(1+H2884*Overview!$F$38)</f>
        <v>67.023238855009339</v>
      </c>
      <c r="Y2884" s="61">
        <f>G2884^3*Overview!$F$42*(1+Overview!$F$38*H2884)+I2884*Overview!$F$39/Overview!$F$40</f>
        <v>7.2220434694807292</v>
      </c>
    </row>
    <row r="2885" spans="1:25">
      <c r="A2885" s="34">
        <v>2882</v>
      </c>
      <c r="B2885">
        <v>1</v>
      </c>
      <c r="C2885">
        <v>24</v>
      </c>
      <c r="D2885" s="149">
        <f t="shared" si="272"/>
        <v>178.09744310451387</v>
      </c>
      <c r="E2885" s="125">
        <f>B2885/(B2885+Overview!$F$22)</f>
        <v>0.58823529411764708</v>
      </c>
      <c r="F2885" s="118">
        <f>EXP(Overview!$F$21/Overview!$F$5-Overview!$F$21/('='!C2885+273.15))</f>
        <v>1.2060497570954571</v>
      </c>
      <c r="G2885" s="77">
        <f t="shared" si="273"/>
        <v>3.7637424399064154</v>
      </c>
      <c r="H2885" s="115">
        <f t="shared" si="274"/>
        <v>0.58823529411764708</v>
      </c>
      <c r="I2885" s="80">
        <f>IF((A2885-Overview!$F$43)/365=ROUND((A2885-Overview!$F$43)/365,0),I2884*0.05,I2884+U2884)</f>
        <v>27463.570011917502</v>
      </c>
      <c r="J2885" s="70">
        <f>IF(D2885&lt;Overview!$F$16,1,'='!G2885/Overview!$F$26)</f>
        <v>162.93257315612189</v>
      </c>
      <c r="K2885" s="71">
        <f>IF(D2885&lt;Overview!$F$17,'='!G2885/Overview!$F$26,Overview!$F$33)</f>
        <v>9.1428571428571423</v>
      </c>
      <c r="L2885" s="72">
        <f t="shared" si="275"/>
        <v>9.1428571428571423</v>
      </c>
      <c r="M2885" s="81">
        <f>MIN(1,Overview!$F$44*F2885*(G2885-Overview!$F$25)^2+0.2)</f>
        <v>1</v>
      </c>
      <c r="N2885" s="48">
        <f>L2885*F2885*Overview!$F$8</f>
        <v>0.12482270400293095</v>
      </c>
      <c r="O2885" s="48">
        <f>F2885*Overview!$F$6</f>
        <v>2.3686817229354781E-3</v>
      </c>
      <c r="P2885" s="122">
        <f>N2885*(H2885/G2885-(1+Overview!$F$35/'='!G2885)/(Overview!$F$37*Overview!$F$33))/('='!H2885+Overview!$F$36)</f>
        <v>2.8180871516290377E-5</v>
      </c>
      <c r="Q2885" s="128">
        <f>(N2885/G2885-P2885)*H2885*Overview!$F$29*'='!G2885^3</f>
        <v>940.8349705406074</v>
      </c>
      <c r="R2885" s="57">
        <f t="shared" si="270"/>
        <v>0</v>
      </c>
      <c r="S2885" s="58">
        <f t="shared" si="271"/>
        <v>3.535518070647065E-5</v>
      </c>
      <c r="T2885" s="58">
        <f>IF(D2885&lt;Overview!$F$18,(1-Overview!$F$9)*'='!Q2885-'='!D2885*'='!O2885,0)</f>
        <v>0</v>
      </c>
      <c r="U2885" s="54">
        <f>IF(D2885&gt;=Overview!$F$18,(1-Overview!$F$9)*'='!Q2885-Overview!$F$18*'='!O2885,0)</f>
        <v>79.73964595692793</v>
      </c>
      <c r="V2885" s="2"/>
      <c r="W2885" s="112">
        <f>G2885/Overview!$F$19</f>
        <v>5.5569798315464567</v>
      </c>
      <c r="X2885" s="60">
        <f>G2885^3*(1+H2885*Overview!$F$38)</f>
        <v>67.025131239515417</v>
      </c>
      <c r="Y2885" s="61">
        <f>G2885^3*Overview!$F$42*(1+Overview!$F$38*H2885)+I2885*Overview!$F$39/Overview!$F$40</f>
        <v>7.2256787629833479</v>
      </c>
    </row>
    <row r="2886" spans="1:25">
      <c r="A2886" s="34">
        <v>2883</v>
      </c>
      <c r="B2886">
        <v>1</v>
      </c>
      <c r="C2886">
        <v>24</v>
      </c>
      <c r="D2886" s="149">
        <f t="shared" si="272"/>
        <v>178.09744310451387</v>
      </c>
      <c r="E2886" s="125">
        <f>B2886/(B2886+Overview!$F$22)</f>
        <v>0.58823529411764708</v>
      </c>
      <c r="F2886" s="118">
        <f>EXP(Overview!$F$21/Overview!$F$5-Overview!$F$21/('='!C2886+273.15))</f>
        <v>1.2060497570954571</v>
      </c>
      <c r="G2886" s="77">
        <f t="shared" si="273"/>
        <v>3.7637777950871221</v>
      </c>
      <c r="H2886" s="115">
        <f t="shared" si="274"/>
        <v>0.58823529411764708</v>
      </c>
      <c r="I2886" s="80">
        <f>IF((A2886-Overview!$F$43)/365=ROUND((A2886-Overview!$F$43)/365,0),I2885*0.05,I2885+U2885)</f>
        <v>27543.30965787443</v>
      </c>
      <c r="J2886" s="70">
        <f>IF(D2886&lt;Overview!$F$16,1,'='!G2886/Overview!$F$26)</f>
        <v>162.93410368342521</v>
      </c>
      <c r="K2886" s="71">
        <f>IF(D2886&lt;Overview!$F$17,'='!G2886/Overview!$F$26,Overview!$F$33)</f>
        <v>9.1428571428571423</v>
      </c>
      <c r="L2886" s="72">
        <f t="shared" si="275"/>
        <v>9.1428571428571423</v>
      </c>
      <c r="M2886" s="81">
        <f>MIN(1,Overview!$F$44*F2886*(G2886-Overview!$F$25)^2+0.2)</f>
        <v>1</v>
      </c>
      <c r="N2886" s="48">
        <f>L2886*F2886*Overview!$F$8</f>
        <v>0.12482270400293095</v>
      </c>
      <c r="O2886" s="48">
        <f>F2886*Overview!$F$6</f>
        <v>2.3686817229354781E-3</v>
      </c>
      <c r="P2886" s="122">
        <f>N2886*(H2886/G2886-(1+Overview!$F$35/'='!G2886)/(Overview!$F$37*Overview!$F$33))/('='!H2886+Overview!$F$36)</f>
        <v>2.81273593900009E-5</v>
      </c>
      <c r="Q2886" s="128">
        <f>(N2886/G2886-P2886)*H2886*Overview!$F$29*'='!G2886^3</f>
        <v>940.8541582113952</v>
      </c>
      <c r="R2886" s="57">
        <f t="shared" si="270"/>
        <v>0</v>
      </c>
      <c r="S2886" s="58">
        <f t="shared" si="271"/>
        <v>3.5288376902173545E-5</v>
      </c>
      <c r="T2886" s="58">
        <f>IF(D2886&lt;Overview!$F$18,(1-Overview!$F$9)*'='!Q2886-'='!D2886*'='!O2886,0)</f>
        <v>0</v>
      </c>
      <c r="U2886" s="54">
        <f>IF(D2886&gt;=Overview!$F$18,(1-Overview!$F$9)*'='!Q2886-Overview!$F$18*'='!O2886,0)</f>
        <v>79.741280746479049</v>
      </c>
      <c r="V2886" s="2"/>
      <c r="W2886" s="112">
        <f>G2886/Overview!$F$19</f>
        <v>5.5570320317246749</v>
      </c>
      <c r="X2886" s="60">
        <f>G2886^3*(1+H2886*Overview!$F$38)</f>
        <v>67.027020083870241</v>
      </c>
      <c r="Y2886" s="61">
        <f>G2886^3*Overview!$F$42*(1+Overview!$F$38*H2886)+I2886*Overview!$F$39/Overview!$F$40</f>
        <v>7.2293138090450464</v>
      </c>
    </row>
    <row r="2887" spans="1:25">
      <c r="A2887" s="34">
        <v>2884</v>
      </c>
      <c r="B2887">
        <v>1</v>
      </c>
      <c r="C2887">
        <v>24</v>
      </c>
      <c r="D2887" s="149">
        <f t="shared" si="272"/>
        <v>178.09744310451387</v>
      </c>
      <c r="E2887" s="125">
        <f>B2887/(B2887+Overview!$F$22)</f>
        <v>0.58823529411764708</v>
      </c>
      <c r="F2887" s="118">
        <f>EXP(Overview!$F$21/Overview!$F$5-Overview!$F$21/('='!C2887+273.15))</f>
        <v>1.2060497570954571</v>
      </c>
      <c r="G2887" s="77">
        <f t="shared" si="273"/>
        <v>3.7638130834640244</v>
      </c>
      <c r="H2887" s="115">
        <f t="shared" si="274"/>
        <v>0.58823529411764708</v>
      </c>
      <c r="I2887" s="80">
        <f>IF((A2887-Overview!$F$43)/365=ROUND((A2887-Overview!$F$43)/365,0),I2886*0.05,I2886+U2886)</f>
        <v>27623.050938620909</v>
      </c>
      <c r="J2887" s="70">
        <f>IF(D2887&lt;Overview!$F$16,1,'='!G2887/Overview!$F$26)</f>
        <v>162.93563131878895</v>
      </c>
      <c r="K2887" s="71">
        <f>IF(D2887&lt;Overview!$F$17,'='!G2887/Overview!$F$26,Overview!$F$33)</f>
        <v>9.1428571428571423</v>
      </c>
      <c r="L2887" s="72">
        <f t="shared" si="275"/>
        <v>9.1428571428571423</v>
      </c>
      <c r="M2887" s="81">
        <f>MIN(1,Overview!$F$44*F2887*(G2887-Overview!$F$25)^2+0.2)</f>
        <v>1</v>
      </c>
      <c r="N2887" s="48">
        <f>L2887*F2887*Overview!$F$8</f>
        <v>0.12482270400293095</v>
      </c>
      <c r="O2887" s="48">
        <f>F2887*Overview!$F$6</f>
        <v>2.3686817229354781E-3</v>
      </c>
      <c r="P2887" s="122">
        <f>N2887*(H2887/G2887-(1+Overview!$F$35/'='!G2887)/(Overview!$F$37*Overview!$F$33))/('='!H2887+Overview!$F$36)</f>
        <v>2.8073949377642148E-5</v>
      </c>
      <c r="Q2887" s="128">
        <f>(N2887/G2887-P2887)*H2887*Overview!$F$29*'='!G2887^3</f>
        <v>940.8733098491914</v>
      </c>
      <c r="R2887" s="57">
        <f t="shared" si="270"/>
        <v>0</v>
      </c>
      <c r="S2887" s="58">
        <f t="shared" si="271"/>
        <v>3.5221699324025406E-5</v>
      </c>
      <c r="T2887" s="58">
        <f>IF(D2887&lt;Overview!$F$18,(1-Overview!$F$9)*'='!Q2887-'='!D2887*'='!O2887,0)</f>
        <v>0</v>
      </c>
      <c r="U2887" s="54">
        <f>IF(D2887&gt;=Overview!$F$18,(1-Overview!$F$9)*'='!Q2887-Overview!$F$18*'='!O2887,0)</f>
        <v>79.742912466019291</v>
      </c>
      <c r="V2887" s="2"/>
      <c r="W2887" s="112">
        <f>G2887/Overview!$F$19</f>
        <v>5.557084133270374</v>
      </c>
      <c r="X2887" s="60">
        <f>G2887^3*(1+H2887*Overview!$F$38)</f>
        <v>67.028905394629163</v>
      </c>
      <c r="Y2887" s="61">
        <f>G2887^3*Overview!$F$42*(1+Overview!$F$38*H2887)+I2887*Overview!$F$39/Overview!$F$40</f>
        <v>7.2329486081221503</v>
      </c>
    </row>
    <row r="2888" spans="1:25">
      <c r="A2888" s="34">
        <v>2885</v>
      </c>
      <c r="B2888">
        <v>1</v>
      </c>
      <c r="C2888">
        <v>24</v>
      </c>
      <c r="D2888" s="149">
        <f t="shared" si="272"/>
        <v>178.09744310451387</v>
      </c>
      <c r="E2888" s="125">
        <f>B2888/(B2888+Overview!$F$22)</f>
        <v>0.58823529411764708</v>
      </c>
      <c r="F2888" s="118">
        <f>EXP(Overview!$F$21/Overview!$F$5-Overview!$F$21/('='!C2888+273.15))</f>
        <v>1.2060497570954571</v>
      </c>
      <c r="G2888" s="77">
        <f t="shared" si="273"/>
        <v>3.7638483051633487</v>
      </c>
      <c r="H2888" s="115">
        <f t="shared" si="274"/>
        <v>0.58823529411764708</v>
      </c>
      <c r="I2888" s="80">
        <f>IF((A2888-Overview!$F$43)/365=ROUND((A2888-Overview!$F$43)/365,0),I2887*0.05,I2887+U2887)</f>
        <v>27702.793851086928</v>
      </c>
      <c r="J2888" s="70">
        <f>IF(D2888&lt;Overview!$F$16,1,'='!G2888/Overview!$F$26)</f>
        <v>162.93715606767745</v>
      </c>
      <c r="K2888" s="71">
        <f>IF(D2888&lt;Overview!$F$17,'='!G2888/Overview!$F$26,Overview!$F$33)</f>
        <v>9.1428571428571423</v>
      </c>
      <c r="L2888" s="72">
        <f t="shared" si="275"/>
        <v>9.1428571428571423</v>
      </c>
      <c r="M2888" s="81">
        <f>MIN(1,Overview!$F$44*F2888*(G2888-Overview!$F$25)^2+0.2)</f>
        <v>1</v>
      </c>
      <c r="N2888" s="48">
        <f>L2888*F2888*Overview!$F$8</f>
        <v>0.12482270400293095</v>
      </c>
      <c r="O2888" s="48">
        <f>F2888*Overview!$F$6</f>
        <v>2.3686817229354781E-3</v>
      </c>
      <c r="P2888" s="122">
        <f>N2888*(H2888/G2888-(1+Overview!$F$35/'='!G2888)/(Overview!$F$37*Overview!$F$33))/('='!H2888+Overview!$F$36)</f>
        <v>2.802064128245494E-5</v>
      </c>
      <c r="Q2888" s="128">
        <f>(N2888/G2888-P2888)*H2888*Overview!$F$29*'='!G2888^3</f>
        <v>940.89242552124279</v>
      </c>
      <c r="R2888" s="57">
        <f t="shared" si="270"/>
        <v>0</v>
      </c>
      <c r="S2888" s="58">
        <f t="shared" si="271"/>
        <v>3.5155147733519392E-5</v>
      </c>
      <c r="T2888" s="58">
        <f>IF(D2888&lt;Overview!$F$18,(1-Overview!$F$9)*'='!Q2888-'='!D2888*'='!O2888,0)</f>
        <v>0</v>
      </c>
      <c r="U2888" s="54">
        <f>IF(D2888&gt;=Overview!$F$18,(1-Overview!$F$9)*'='!Q2888-Overview!$F$18*'='!O2888,0)</f>
        <v>79.744541121278061</v>
      </c>
      <c r="V2888" s="2"/>
      <c r="W2888" s="112">
        <f>G2888/Overview!$F$19</f>
        <v>5.5571361363699223</v>
      </c>
      <c r="X2888" s="60">
        <f>G2888^3*(1+H2888*Overview!$F$38)</f>
        <v>67.030787178335643</v>
      </c>
      <c r="Y2888" s="61">
        <f>G2888^3*Overview!$F$42*(1+Overview!$F$38*H2888)+I2888*Overview!$F$39/Overview!$F$40</f>
        <v>7.2365831606701665</v>
      </c>
    </row>
    <row r="2889" spans="1:25">
      <c r="A2889" s="34">
        <v>2886</v>
      </c>
      <c r="B2889">
        <v>1</v>
      </c>
      <c r="C2889">
        <v>24</v>
      </c>
      <c r="D2889" s="149">
        <f t="shared" si="272"/>
        <v>178.09744310451387</v>
      </c>
      <c r="E2889" s="125">
        <f>B2889/(B2889+Overview!$F$22)</f>
        <v>0.58823529411764708</v>
      </c>
      <c r="F2889" s="118">
        <f>EXP(Overview!$F$21/Overview!$F$5-Overview!$F$21/('='!C2889+273.15))</f>
        <v>1.2060497570954571</v>
      </c>
      <c r="G2889" s="77">
        <f t="shared" si="273"/>
        <v>3.763883460311082</v>
      </c>
      <c r="H2889" s="115">
        <f t="shared" si="274"/>
        <v>0.58823529411764708</v>
      </c>
      <c r="I2889" s="80">
        <f>IF((A2889-Overview!$F$43)/365=ROUND((A2889-Overview!$F$43)/365,0),I2888*0.05,I2888+U2888)</f>
        <v>27782.538392208207</v>
      </c>
      <c r="J2889" s="70">
        <f>IF(D2889&lt;Overview!$F$16,1,'='!G2889/Overview!$F$26)</f>
        <v>162.93867793554469</v>
      </c>
      <c r="K2889" s="71">
        <f>IF(D2889&lt;Overview!$F$17,'='!G2889/Overview!$F$26,Overview!$F$33)</f>
        <v>9.1428571428571423</v>
      </c>
      <c r="L2889" s="72">
        <f t="shared" si="275"/>
        <v>9.1428571428571423</v>
      </c>
      <c r="M2889" s="81">
        <f>MIN(1,Overview!$F$44*F2889*(G2889-Overview!$F$25)^2+0.2)</f>
        <v>1</v>
      </c>
      <c r="N2889" s="48">
        <f>L2889*F2889*Overview!$F$8</f>
        <v>0.12482270400293095</v>
      </c>
      <c r="O2889" s="48">
        <f>F2889*Overview!$F$6</f>
        <v>2.3686817229354781E-3</v>
      </c>
      <c r="P2889" s="122">
        <f>N2889*(H2889/G2889-(1+Overview!$F$35/'='!G2889)/(Overview!$F$37*Overview!$F$33))/('='!H2889+Overview!$F$36)</f>
        <v>2.7967434908068599E-5</v>
      </c>
      <c r="Q2889" s="128">
        <f>(N2889/G2889-P2889)*H2889*Overview!$F$29*'='!G2889^3</f>
        <v>940.91150529467109</v>
      </c>
      <c r="R2889" s="57">
        <f t="shared" si="270"/>
        <v>0</v>
      </c>
      <c r="S2889" s="58">
        <f t="shared" si="271"/>
        <v>3.5088721892602059E-5</v>
      </c>
      <c r="T2889" s="58">
        <f>IF(D2889&lt;Overview!$F$18,(1-Overview!$F$9)*'='!Q2889-'='!D2889*'='!O2889,0)</f>
        <v>0</v>
      </c>
      <c r="U2889" s="54">
        <f>IF(D2889&gt;=Overview!$F$18,(1-Overview!$F$9)*'='!Q2889-Overview!$F$18*'='!O2889,0)</f>
        <v>79.746166717974162</v>
      </c>
      <c r="V2889" s="2"/>
      <c r="W2889" s="112">
        <f>G2889/Overview!$F$19</f>
        <v>5.5571880412093337</v>
      </c>
      <c r="X2889" s="60">
        <f>G2889^3*(1+H2889*Overview!$F$38)</f>
        <v>67.032665441521317</v>
      </c>
      <c r="Y2889" s="61">
        <f>G2889^3*Overview!$F$42*(1+Overview!$F$38*H2889)+I2889*Overview!$F$39/Overview!$F$40</f>
        <v>7.2402174671437827</v>
      </c>
    </row>
    <row r="2890" spans="1:25">
      <c r="A2890" s="34">
        <v>2887</v>
      </c>
      <c r="B2890">
        <v>1</v>
      </c>
      <c r="C2890">
        <v>24</v>
      </c>
      <c r="D2890" s="149">
        <f t="shared" si="272"/>
        <v>178.09744310451387</v>
      </c>
      <c r="E2890" s="125">
        <f>B2890/(B2890+Overview!$F$22)</f>
        <v>0.58823529411764708</v>
      </c>
      <c r="F2890" s="118">
        <f>EXP(Overview!$F$21/Overview!$F$5-Overview!$F$21/('='!C2890+273.15))</f>
        <v>1.2060497570954571</v>
      </c>
      <c r="G2890" s="77">
        <f t="shared" si="273"/>
        <v>3.7639185490329745</v>
      </c>
      <c r="H2890" s="115">
        <f t="shared" si="274"/>
        <v>0.58823529411764708</v>
      </c>
      <c r="I2890" s="80">
        <f>IF((A2890-Overview!$F$43)/365=ROUND((A2890-Overview!$F$43)/365,0),I2889*0.05,I2889+U2889)</f>
        <v>27862.284558926181</v>
      </c>
      <c r="J2890" s="70">
        <f>IF(D2890&lt;Overview!$F$16,1,'='!G2890/Overview!$F$26)</f>
        <v>162.94019692783439</v>
      </c>
      <c r="K2890" s="71">
        <f>IF(D2890&lt;Overview!$F$17,'='!G2890/Overview!$F$26,Overview!$F$33)</f>
        <v>9.1428571428571423</v>
      </c>
      <c r="L2890" s="72">
        <f t="shared" si="275"/>
        <v>9.1428571428571423</v>
      </c>
      <c r="M2890" s="81">
        <f>MIN(1,Overview!$F$44*F2890*(G2890-Overview!$F$25)^2+0.2)</f>
        <v>1</v>
      </c>
      <c r="N2890" s="48">
        <f>L2890*F2890*Overview!$F$8</f>
        <v>0.12482270400293095</v>
      </c>
      <c r="O2890" s="48">
        <f>F2890*Overview!$F$6</f>
        <v>2.3686817229354781E-3</v>
      </c>
      <c r="P2890" s="122">
        <f>N2890*(H2890/G2890-(1+Overview!$F$35/'='!G2890)/(Overview!$F$37*Overview!$F$33))/('='!H2890+Overview!$F$36)</f>
        <v>2.7914330058496865E-5</v>
      </c>
      <c r="Q2890" s="128">
        <f>(N2890/G2890-P2890)*H2890*Overview!$F$29*'='!G2890^3</f>
        <v>940.93054923647605</v>
      </c>
      <c r="R2890" s="57">
        <f t="shared" si="270"/>
        <v>0</v>
      </c>
      <c r="S2890" s="58">
        <f t="shared" si="271"/>
        <v>3.5022421563668357E-5</v>
      </c>
      <c r="T2890" s="58">
        <f>IF(D2890&lt;Overview!$F$18,(1-Overview!$F$9)*'='!Q2890-'='!D2890*'='!O2890,0)</f>
        <v>0</v>
      </c>
      <c r="U2890" s="54">
        <f>IF(D2890&gt;=Overview!$F$18,(1-Overview!$F$9)*'='!Q2890-Overview!$F$18*'='!O2890,0)</f>
        <v>79.747789261815939</v>
      </c>
      <c r="V2890" s="2"/>
      <c r="W2890" s="112">
        <f>G2890/Overview!$F$19</f>
        <v>5.5572398479742722</v>
      </c>
      <c r="X2890" s="60">
        <f>G2890^3*(1+H2890*Overview!$F$38)</f>
        <v>67.034540190705954</v>
      </c>
      <c r="Y2890" s="61">
        <f>G2890^3*Overview!$F$42*(1+Overview!$F$38*H2890)+I2890*Overview!$F$39/Overview!$F$40</f>
        <v>7.2438515279968732</v>
      </c>
    </row>
    <row r="2891" spans="1:25">
      <c r="A2891" s="34">
        <v>2888</v>
      </c>
      <c r="B2891">
        <v>1</v>
      </c>
      <c r="C2891">
        <v>24</v>
      </c>
      <c r="D2891" s="149">
        <f t="shared" si="272"/>
        <v>178.09744310451387</v>
      </c>
      <c r="E2891" s="125">
        <f>B2891/(B2891+Overview!$F$22)</f>
        <v>0.58823529411764708</v>
      </c>
      <c r="F2891" s="118">
        <f>EXP(Overview!$F$21/Overview!$F$5-Overview!$F$21/('='!C2891+273.15))</f>
        <v>1.2060497570954571</v>
      </c>
      <c r="G2891" s="77">
        <f t="shared" si="273"/>
        <v>3.7639535714545382</v>
      </c>
      <c r="H2891" s="115">
        <f t="shared" si="274"/>
        <v>0.58823529411764708</v>
      </c>
      <c r="I2891" s="80">
        <f>IF((A2891-Overview!$F$43)/365=ROUND((A2891-Overview!$F$43)/365,0),I2890*0.05,I2890+U2890)</f>
        <v>27942.032348187997</v>
      </c>
      <c r="J2891" s="70">
        <f>IF(D2891&lt;Overview!$F$16,1,'='!G2891/Overview!$F$26)</f>
        <v>162.94171304998002</v>
      </c>
      <c r="K2891" s="71">
        <f>IF(D2891&lt;Overview!$F$17,'='!G2891/Overview!$F$26,Overview!$F$33)</f>
        <v>9.1428571428571423</v>
      </c>
      <c r="L2891" s="72">
        <f t="shared" si="275"/>
        <v>9.1428571428571423</v>
      </c>
      <c r="M2891" s="81">
        <f>MIN(1,Overview!$F$44*F2891*(G2891-Overview!$F$25)^2+0.2)</f>
        <v>1</v>
      </c>
      <c r="N2891" s="48">
        <f>L2891*F2891*Overview!$F$8</f>
        <v>0.12482270400293095</v>
      </c>
      <c r="O2891" s="48">
        <f>F2891*Overview!$F$6</f>
        <v>2.3686817229354781E-3</v>
      </c>
      <c r="P2891" s="122">
        <f>N2891*(H2891/G2891-(1+Overview!$F$35/'='!G2891)/(Overview!$F$37*Overview!$F$33))/('='!H2891+Overview!$F$36)</f>
        <v>2.7861326538139952E-5</v>
      </c>
      <c r="Q2891" s="128">
        <f>(N2891/G2891-P2891)*H2891*Overview!$F$29*'='!G2891^3</f>
        <v>940.94955741353215</v>
      </c>
      <c r="R2891" s="57">
        <f t="shared" si="270"/>
        <v>0</v>
      </c>
      <c r="S2891" s="58">
        <f t="shared" si="271"/>
        <v>3.4956246509564323E-5</v>
      </c>
      <c r="T2891" s="58">
        <f>IF(D2891&lt;Overview!$F$18,(1-Overview!$F$9)*'='!Q2891-'='!D2891*'='!O2891,0)</f>
        <v>0</v>
      </c>
      <c r="U2891" s="54">
        <f>IF(D2891&gt;=Overview!$F$18,(1-Overview!$F$9)*'='!Q2891-Overview!$F$18*'='!O2891,0)</f>
        <v>79.749408758501119</v>
      </c>
      <c r="V2891" s="2"/>
      <c r="W2891" s="112">
        <f>G2891/Overview!$F$19</f>
        <v>5.5572915568500489</v>
      </c>
      <c r="X2891" s="60">
        <f>G2891^3*(1+H2891*Overview!$F$38)</f>
        <v>67.036411432397529</v>
      </c>
      <c r="Y2891" s="61">
        <f>G2891^3*Overview!$F$42*(1+Overview!$F$38*H2891)+I2891*Overview!$F$39/Overview!$F$40</f>
        <v>7.2474853436824933</v>
      </c>
    </row>
    <row r="2892" spans="1:25">
      <c r="A2892" s="34">
        <v>2889</v>
      </c>
      <c r="B2892">
        <v>1</v>
      </c>
      <c r="C2892">
        <v>24</v>
      </c>
      <c r="D2892" s="149">
        <f t="shared" si="272"/>
        <v>178.09744310451387</v>
      </c>
      <c r="E2892" s="125">
        <f>B2892/(B2892+Overview!$F$22)</f>
        <v>0.58823529411764708</v>
      </c>
      <c r="F2892" s="118">
        <f>EXP(Overview!$F$21/Overview!$F$5-Overview!$F$21/('='!C2892+273.15))</f>
        <v>1.2060497570954571</v>
      </c>
      <c r="G2892" s="77">
        <f t="shared" si="273"/>
        <v>3.7639885277010476</v>
      </c>
      <c r="H2892" s="115">
        <f t="shared" si="274"/>
        <v>0.58823529411764708</v>
      </c>
      <c r="I2892" s="80">
        <f>IF((A2892-Overview!$F$43)/365=ROUND((A2892-Overview!$F$43)/365,0),I2891*0.05,I2891+U2891)</f>
        <v>28021.781756946497</v>
      </c>
      <c r="J2892" s="70">
        <f>IF(D2892&lt;Overview!$F$16,1,'='!G2892/Overview!$F$26)</f>
        <v>162.94322630740467</v>
      </c>
      <c r="K2892" s="71">
        <f>IF(D2892&lt;Overview!$F$17,'='!G2892/Overview!$F$26,Overview!$F$33)</f>
        <v>9.1428571428571423</v>
      </c>
      <c r="L2892" s="72">
        <f t="shared" si="275"/>
        <v>9.1428571428571423</v>
      </c>
      <c r="M2892" s="81">
        <f>MIN(1,Overview!$F$44*F2892*(G2892-Overview!$F$25)^2+0.2)</f>
        <v>1</v>
      </c>
      <c r="N2892" s="48">
        <f>L2892*F2892*Overview!$F$8</f>
        <v>0.12482270400293095</v>
      </c>
      <c r="O2892" s="48">
        <f>F2892*Overview!$F$6</f>
        <v>2.3686817229354781E-3</v>
      </c>
      <c r="P2892" s="122">
        <f>N2892*(H2892/G2892-(1+Overview!$F$35/'='!G2892)/(Overview!$F$37*Overview!$F$33))/('='!H2892+Overview!$F$36)</f>
        <v>2.780842415177947E-5</v>
      </c>
      <c r="Q2892" s="128">
        <f>(N2892/G2892-P2892)*H2892*Overview!$F$29*'='!G2892^3</f>
        <v>940.96852989259173</v>
      </c>
      <c r="R2892" s="57">
        <f t="shared" si="270"/>
        <v>0</v>
      </c>
      <c r="S2892" s="58">
        <f t="shared" si="271"/>
        <v>3.4890196493580887E-5</v>
      </c>
      <c r="T2892" s="58">
        <f>IF(D2892&lt;Overview!$F$18,(1-Overview!$F$9)*'='!Q2892-'='!D2892*'='!O2892,0)</f>
        <v>0</v>
      </c>
      <c r="U2892" s="54">
        <f>IF(D2892&gt;=Overview!$F$18,(1-Overview!$F$9)*'='!Q2892-Overview!$F$18*'='!O2892,0)</f>
        <v>79.751025213717</v>
      </c>
      <c r="V2892" s="2"/>
      <c r="W2892" s="112">
        <f>G2892/Overview!$F$19</f>
        <v>5.5573431680216263</v>
      </c>
      <c r="X2892" s="60">
        <f>G2892^3*(1+H2892*Overview!$F$38)</f>
        <v>67.038279173092192</v>
      </c>
      <c r="Y2892" s="61">
        <f>G2892^3*Overview!$F$42*(1+Overview!$F$38*H2892)+I2892*Overview!$F$39/Overview!$F$40</f>
        <v>7.2511189146528814</v>
      </c>
    </row>
    <row r="2893" spans="1:25">
      <c r="A2893" s="34">
        <v>2890</v>
      </c>
      <c r="B2893">
        <v>1</v>
      </c>
      <c r="C2893">
        <v>24</v>
      </c>
      <c r="D2893" s="149">
        <f t="shared" si="272"/>
        <v>178.09744310451387</v>
      </c>
      <c r="E2893" s="125">
        <f>B2893/(B2893+Overview!$F$22)</f>
        <v>0.58823529411764708</v>
      </c>
      <c r="F2893" s="118">
        <f>EXP(Overview!$F$21/Overview!$F$5-Overview!$F$21/('='!C2893+273.15))</f>
        <v>1.2060497570954571</v>
      </c>
      <c r="G2893" s="77">
        <f t="shared" si="273"/>
        <v>3.7640234178975414</v>
      </c>
      <c r="H2893" s="115">
        <f t="shared" si="274"/>
        <v>0.58823529411764708</v>
      </c>
      <c r="I2893" s="80">
        <f>IF((A2893-Overview!$F$43)/365=ROUND((A2893-Overview!$F$43)/365,0),I2892*0.05,I2892+U2892)</f>
        <v>28101.532782160215</v>
      </c>
      <c r="J2893" s="70">
        <f>IF(D2893&lt;Overview!$F$16,1,'='!G2893/Overview!$F$26)</f>
        <v>162.94473670552128</v>
      </c>
      <c r="K2893" s="71">
        <f>IF(D2893&lt;Overview!$F$17,'='!G2893/Overview!$F$26,Overview!$F$33)</f>
        <v>9.1428571428571423</v>
      </c>
      <c r="L2893" s="72">
        <f t="shared" si="275"/>
        <v>9.1428571428571423</v>
      </c>
      <c r="M2893" s="81">
        <f>MIN(1,Overview!$F$44*F2893*(G2893-Overview!$F$25)^2+0.2)</f>
        <v>1</v>
      </c>
      <c r="N2893" s="48">
        <f>L2893*F2893*Overview!$F$8</f>
        <v>0.12482270400293095</v>
      </c>
      <c r="O2893" s="48">
        <f>F2893*Overview!$F$6</f>
        <v>2.3686817229354781E-3</v>
      </c>
      <c r="P2893" s="122">
        <f>N2893*(H2893/G2893-(1+Overview!$F$35/'='!G2893)/(Overview!$F$37*Overview!$F$33))/('='!H2893+Overview!$F$36)</f>
        <v>2.7755622704581466E-5</v>
      </c>
      <c r="Q2893" s="128">
        <f>(N2893/G2893-P2893)*H2893*Overview!$F$29*'='!G2893^3</f>
        <v>940.98746674028439</v>
      </c>
      <c r="R2893" s="57">
        <f t="shared" si="270"/>
        <v>0</v>
      </c>
      <c r="S2893" s="58">
        <f t="shared" si="271"/>
        <v>3.4824271279457777E-5</v>
      </c>
      <c r="T2893" s="58">
        <f>IF(D2893&lt;Overview!$F$18,(1-Overview!$F$9)*'='!Q2893-'='!D2893*'='!O2893,0)</f>
        <v>0</v>
      </c>
      <c r="U2893" s="54">
        <f>IF(D2893&gt;=Overview!$F$18,(1-Overview!$F$9)*'='!Q2893-Overview!$F$18*'='!O2893,0)</f>
        <v>79.752638633140407</v>
      </c>
      <c r="V2893" s="2"/>
      <c r="W2893" s="112">
        <f>G2893/Overview!$F$19</f>
        <v>5.5573946816736175</v>
      </c>
      <c r="X2893" s="60">
        <f>G2893^3*(1+H2893*Overview!$F$38)</f>
        <v>67.04014341927433</v>
      </c>
      <c r="Y2893" s="61">
        <f>G2893^3*Overview!$F$42*(1+Overview!$F$38*H2893)+I2893*Overview!$F$39/Overview!$F$40</f>
        <v>7.2547522413594692</v>
      </c>
    </row>
    <row r="2894" spans="1:25">
      <c r="A2894" s="34">
        <v>2891</v>
      </c>
      <c r="B2894">
        <v>1</v>
      </c>
      <c r="C2894">
        <v>24</v>
      </c>
      <c r="D2894" s="149">
        <f t="shared" si="272"/>
        <v>178.09744310451387</v>
      </c>
      <c r="E2894" s="125">
        <f>B2894/(B2894+Overview!$F$22)</f>
        <v>0.58823529411764708</v>
      </c>
      <c r="F2894" s="118">
        <f>EXP(Overview!$F$21/Overview!$F$5-Overview!$F$21/('='!C2894+273.15))</f>
        <v>1.2060497570954571</v>
      </c>
      <c r="G2894" s="77">
        <f t="shared" si="273"/>
        <v>3.7640582421688209</v>
      </c>
      <c r="H2894" s="115">
        <f t="shared" si="274"/>
        <v>0.58823529411764708</v>
      </c>
      <c r="I2894" s="80">
        <f>IF((A2894-Overview!$F$43)/365=ROUND((A2894-Overview!$F$43)/365,0),I2893*0.05,I2893+U2893)</f>
        <v>28181.285420793356</v>
      </c>
      <c r="J2894" s="70">
        <f>IF(D2894&lt;Overview!$F$16,1,'='!G2894/Overview!$F$26)</f>
        <v>162.9462442497325</v>
      </c>
      <c r="K2894" s="71">
        <f>IF(D2894&lt;Overview!$F$17,'='!G2894/Overview!$F$26,Overview!$F$33)</f>
        <v>9.1428571428571423</v>
      </c>
      <c r="L2894" s="72">
        <f t="shared" si="275"/>
        <v>9.1428571428571423</v>
      </c>
      <c r="M2894" s="81">
        <f>MIN(1,Overview!$F$44*F2894*(G2894-Overview!$F$25)^2+0.2)</f>
        <v>1</v>
      </c>
      <c r="N2894" s="48">
        <f>L2894*F2894*Overview!$F$8</f>
        <v>0.12482270400293095</v>
      </c>
      <c r="O2894" s="48">
        <f>F2894*Overview!$F$6</f>
        <v>2.3686817229354781E-3</v>
      </c>
      <c r="P2894" s="122">
        <f>N2894*(H2894/G2894-(1+Overview!$F$35/'='!G2894)/(Overview!$F$37*Overview!$F$33))/('='!H2894+Overview!$F$36)</f>
        <v>2.770292200209441E-5</v>
      </c>
      <c r="Q2894" s="128">
        <f>(N2894/G2894-P2894)*H2894*Overview!$F$29*'='!G2894^3</f>
        <v>941.00636802311578</v>
      </c>
      <c r="R2894" s="57">
        <f t="shared" si="270"/>
        <v>0</v>
      </c>
      <c r="S2894" s="58">
        <f t="shared" si="271"/>
        <v>3.4758470631381145E-5</v>
      </c>
      <c r="T2894" s="58">
        <f>IF(D2894&lt;Overview!$F$18,(1-Overview!$F$9)*'='!Q2894-'='!D2894*'='!O2894,0)</f>
        <v>0</v>
      </c>
      <c r="U2894" s="54">
        <f>IF(D2894&gt;=Overview!$F$18,(1-Overview!$F$9)*'='!Q2894-Overview!$F$18*'='!O2894,0)</f>
        <v>79.754249022437648</v>
      </c>
      <c r="V2894" s="2"/>
      <c r="W2894" s="112">
        <f>G2894/Overview!$F$19</f>
        <v>5.5574460979902858</v>
      </c>
      <c r="X2894" s="60">
        <f>G2894^3*(1+H2894*Overview!$F$38)</f>
        <v>67.042004177416544</v>
      </c>
      <c r="Y2894" s="61">
        <f>G2894^3*Overview!$F$42*(1+Overview!$F$38*H2894)+I2894*Overview!$F$39/Overview!$F$40</f>
        <v>7.2583853242528722</v>
      </c>
    </row>
    <row r="2895" spans="1:25">
      <c r="A2895" s="34">
        <v>2892</v>
      </c>
      <c r="B2895">
        <v>1</v>
      </c>
      <c r="C2895">
        <v>24</v>
      </c>
      <c r="D2895" s="149">
        <f t="shared" si="272"/>
        <v>178.09744310451387</v>
      </c>
      <c r="E2895" s="125">
        <f>B2895/(B2895+Overview!$F$22)</f>
        <v>0.58823529411764708</v>
      </c>
      <c r="F2895" s="118">
        <f>EXP(Overview!$F$21/Overview!$F$5-Overview!$F$21/('='!C2895+273.15))</f>
        <v>1.2060497570954571</v>
      </c>
      <c r="G2895" s="77">
        <f t="shared" si="273"/>
        <v>3.7640930006394524</v>
      </c>
      <c r="H2895" s="115">
        <f t="shared" si="274"/>
        <v>0.58823529411764708</v>
      </c>
      <c r="I2895" s="80">
        <f>IF((A2895-Overview!$F$43)/365=ROUND((A2895-Overview!$F$43)/365,0),I2894*0.05,I2894+U2894)</f>
        <v>28261.039669815793</v>
      </c>
      <c r="J2895" s="70">
        <f>IF(D2895&lt;Overview!$F$16,1,'='!G2895/Overview!$F$26)</f>
        <v>162.94774894543085</v>
      </c>
      <c r="K2895" s="71">
        <f>IF(D2895&lt;Overview!$F$17,'='!G2895/Overview!$F$26,Overview!$F$33)</f>
        <v>9.1428571428571423</v>
      </c>
      <c r="L2895" s="72">
        <f t="shared" si="275"/>
        <v>9.1428571428571423</v>
      </c>
      <c r="M2895" s="81">
        <f>MIN(1,Overview!$F$44*F2895*(G2895-Overview!$F$25)^2+0.2)</f>
        <v>1</v>
      </c>
      <c r="N2895" s="48">
        <f>L2895*F2895*Overview!$F$8</f>
        <v>0.12482270400293095</v>
      </c>
      <c r="O2895" s="48">
        <f>F2895*Overview!$F$6</f>
        <v>2.3686817229354781E-3</v>
      </c>
      <c r="P2895" s="122">
        <f>N2895*(H2895/G2895-(1+Overview!$F$35/'='!G2895)/(Overview!$F$37*Overview!$F$33))/('='!H2895+Overview!$F$36)</f>
        <v>2.7650321850249171E-5</v>
      </c>
      <c r="Q2895" s="128">
        <f>(N2895/G2895-P2895)*H2895*Overview!$F$29*'='!G2895^3</f>
        <v>941.02523380746993</v>
      </c>
      <c r="R2895" s="57">
        <f t="shared" si="270"/>
        <v>0</v>
      </c>
      <c r="S2895" s="58">
        <f t="shared" si="271"/>
        <v>3.4692794313983673E-5</v>
      </c>
      <c r="T2895" s="58">
        <f>IF(D2895&lt;Overview!$F$18,(1-Overview!$F$9)*'='!Q2895-'='!D2895*'='!O2895,0)</f>
        <v>0</v>
      </c>
      <c r="U2895" s="54">
        <f>IF(D2895&gt;=Overview!$F$18,(1-Overview!$F$9)*'='!Q2895-Overview!$F$18*'='!O2895,0)</f>
        <v>79.755856387264615</v>
      </c>
      <c r="V2895" s="2"/>
      <c r="W2895" s="112">
        <f>G2895/Overview!$F$19</f>
        <v>5.5574974171555471</v>
      </c>
      <c r="X2895" s="60">
        <f>G2895^3*(1+H2895*Overview!$F$38)</f>
        <v>67.043861453979687</v>
      </c>
      <c r="Y2895" s="61">
        <f>G2895^3*Overview!$F$42*(1+Overview!$F$38*H2895)+I2895*Overview!$F$39/Overview!$F$40</f>
        <v>7.2620181637828942</v>
      </c>
    </row>
    <row r="2896" spans="1:25">
      <c r="A2896" s="34">
        <v>2893</v>
      </c>
      <c r="B2896">
        <v>1</v>
      </c>
      <c r="C2896">
        <v>24</v>
      </c>
      <c r="D2896" s="149">
        <f t="shared" si="272"/>
        <v>178.09744310451387</v>
      </c>
      <c r="E2896" s="125">
        <f>B2896/(B2896+Overview!$F$22)</f>
        <v>0.58823529411764708</v>
      </c>
      <c r="F2896" s="118">
        <f>EXP(Overview!$F$21/Overview!$F$5-Overview!$F$21/('='!C2896+273.15))</f>
        <v>1.2060497570954571</v>
      </c>
      <c r="G2896" s="77">
        <f t="shared" si="273"/>
        <v>3.7641276934337662</v>
      </c>
      <c r="H2896" s="115">
        <f t="shared" si="274"/>
        <v>0.58823529411764708</v>
      </c>
      <c r="I2896" s="80">
        <f>IF((A2896-Overview!$F$43)/365=ROUND((A2896-Overview!$F$43)/365,0),I2895*0.05,I2895+U2895)</f>
        <v>28340.795526203059</v>
      </c>
      <c r="J2896" s="70">
        <f>IF(D2896&lt;Overview!$F$16,1,'='!G2896/Overview!$F$26)</f>
        <v>162.94925079799853</v>
      </c>
      <c r="K2896" s="71">
        <f>IF(D2896&lt;Overview!$F$17,'='!G2896/Overview!$F$26,Overview!$F$33)</f>
        <v>9.1428571428571423</v>
      </c>
      <c r="L2896" s="72">
        <f t="shared" si="275"/>
        <v>9.1428571428571423</v>
      </c>
      <c r="M2896" s="81">
        <f>MIN(1,Overview!$F$44*F2896*(G2896-Overview!$F$25)^2+0.2)</f>
        <v>1</v>
      </c>
      <c r="N2896" s="48">
        <f>L2896*F2896*Overview!$F$8</f>
        <v>0.12482270400293095</v>
      </c>
      <c r="O2896" s="48">
        <f>F2896*Overview!$F$6</f>
        <v>2.3686817229354781E-3</v>
      </c>
      <c r="P2896" s="122">
        <f>N2896*(H2896/G2896-(1+Overview!$F$35/'='!G2896)/(Overview!$F$37*Overview!$F$33))/('='!H2896+Overview!$F$36)</f>
        <v>2.7597822055357027E-5</v>
      </c>
      <c r="Q2896" s="128">
        <f>(N2896/G2896-P2896)*H2896*Overview!$F$29*'='!G2896^3</f>
        <v>941.04406415960773</v>
      </c>
      <c r="R2896" s="57">
        <f t="shared" si="270"/>
        <v>0</v>
      </c>
      <c r="S2896" s="58">
        <f t="shared" si="271"/>
        <v>3.4627242092342191E-5</v>
      </c>
      <c r="T2896" s="58">
        <f>IF(D2896&lt;Overview!$F$18,(1-Overview!$F$9)*'='!Q2896-'='!D2896*'='!O2896,0)</f>
        <v>0</v>
      </c>
      <c r="U2896" s="54">
        <f>IF(D2896&gt;=Overview!$F$18,(1-Overview!$F$9)*'='!Q2896-Overview!$F$18*'='!O2896,0)</f>
        <v>79.757460733266754</v>
      </c>
      <c r="V2896" s="2"/>
      <c r="W2896" s="112">
        <f>G2896/Overview!$F$19</f>
        <v>5.5575486393529694</v>
      </c>
      <c r="X2896" s="60">
        <f>G2896^3*(1+H2896*Overview!$F$38)</f>
        <v>67.045715255412929</v>
      </c>
      <c r="Y2896" s="61">
        <f>G2896^3*Overview!$F$42*(1+Overview!$F$38*H2896)+I2896*Overview!$F$39/Overview!$F$40</f>
        <v>7.2656507603985325</v>
      </c>
    </row>
    <row r="2897" spans="1:25">
      <c r="A2897" s="34">
        <v>2894</v>
      </c>
      <c r="B2897">
        <v>1</v>
      </c>
      <c r="C2897">
        <v>24</v>
      </c>
      <c r="D2897" s="149">
        <f t="shared" si="272"/>
        <v>178.09744310451387</v>
      </c>
      <c r="E2897" s="125">
        <f>B2897/(B2897+Overview!$F$22)</f>
        <v>0.58823529411764708</v>
      </c>
      <c r="F2897" s="118">
        <f>EXP(Overview!$F$21/Overview!$F$5-Overview!$F$21/('='!C2897+273.15))</f>
        <v>1.2060497570954571</v>
      </c>
      <c r="G2897" s="77">
        <f t="shared" si="273"/>
        <v>3.7641623206758585</v>
      </c>
      <c r="H2897" s="115">
        <f t="shared" si="274"/>
        <v>0.58823529411764708</v>
      </c>
      <c r="I2897" s="80">
        <f>IF((A2897-Overview!$F$43)/365=ROUND((A2897-Overview!$F$43)/365,0),I2896*0.05,I2896+U2896)</f>
        <v>28420.552986936327</v>
      </c>
      <c r="J2897" s="70">
        <f>IF(D2897&lt;Overview!$F$16,1,'='!G2897/Overview!$F$26)</f>
        <v>162.95074981280774</v>
      </c>
      <c r="K2897" s="71">
        <f>IF(D2897&lt;Overview!$F$17,'='!G2897/Overview!$F$26,Overview!$F$33)</f>
        <v>9.1428571428571423</v>
      </c>
      <c r="L2897" s="72">
        <f t="shared" si="275"/>
        <v>9.1428571428571423</v>
      </c>
      <c r="M2897" s="81">
        <f>MIN(1,Overview!$F$44*F2897*(G2897-Overview!$F$25)^2+0.2)</f>
        <v>1</v>
      </c>
      <c r="N2897" s="48">
        <f>L2897*F2897*Overview!$F$8</f>
        <v>0.12482270400293095</v>
      </c>
      <c r="O2897" s="48">
        <f>F2897*Overview!$F$6</f>
        <v>2.3686817229354781E-3</v>
      </c>
      <c r="P2897" s="122">
        <f>N2897*(H2897/G2897-(1+Overview!$F$35/'='!G2897)/(Overview!$F$37*Overview!$F$33))/('='!H2897+Overview!$F$36)</f>
        <v>2.7545422424108627E-5</v>
      </c>
      <c r="Q2897" s="128">
        <f>(N2897/G2897-P2897)*H2897*Overview!$F$29*'='!G2897^3</f>
        <v>941.06285914566899</v>
      </c>
      <c r="R2897" s="57">
        <f t="shared" si="270"/>
        <v>0</v>
      </c>
      <c r="S2897" s="58">
        <f t="shared" si="271"/>
        <v>3.4561813731976519E-5</v>
      </c>
      <c r="T2897" s="58">
        <f>IF(D2897&lt;Overview!$F$18,(1-Overview!$F$9)*'='!Q2897-'='!D2897*'='!O2897,0)</f>
        <v>0</v>
      </c>
      <c r="U2897" s="54">
        <f>IF(D2897&gt;=Overview!$F$18,(1-Overview!$F$9)*'='!Q2897-Overview!$F$18*'='!O2897,0)</f>
        <v>79.759062066079181</v>
      </c>
      <c r="V2897" s="2"/>
      <c r="W2897" s="112">
        <f>G2897/Overview!$F$19</f>
        <v>5.557599764765774</v>
      </c>
      <c r="X2897" s="60">
        <f>G2897^3*(1+H2897*Overview!$F$38)</f>
        <v>67.047565588153731</v>
      </c>
      <c r="Y2897" s="61">
        <f>G2897^3*Overview!$F$42*(1+Overview!$F$38*H2897)+I2897*Overview!$F$39/Overview!$F$40</f>
        <v>7.2692831145479779</v>
      </c>
    </row>
    <row r="2898" spans="1:25">
      <c r="A2898" s="34">
        <v>2895</v>
      </c>
      <c r="B2898">
        <v>1</v>
      </c>
      <c r="C2898">
        <v>24</v>
      </c>
      <c r="D2898" s="149">
        <f t="shared" si="272"/>
        <v>178.09744310451387</v>
      </c>
      <c r="E2898" s="125">
        <f>B2898/(B2898+Overview!$F$22)</f>
        <v>0.58823529411764708</v>
      </c>
      <c r="F2898" s="118">
        <f>EXP(Overview!$F$21/Overview!$F$5-Overview!$F$21/('='!C2898+273.15))</f>
        <v>1.2060497570954571</v>
      </c>
      <c r="G2898" s="77">
        <f t="shared" si="273"/>
        <v>3.7641968824895904</v>
      </c>
      <c r="H2898" s="115">
        <f t="shared" si="274"/>
        <v>0.58823529411764708</v>
      </c>
      <c r="I2898" s="80">
        <f>IF((A2898-Overview!$F$43)/365=ROUND((A2898-Overview!$F$43)/365,0),I2897*0.05,I2897+U2897)</f>
        <v>28500.312049002405</v>
      </c>
      <c r="J2898" s="70">
        <f>IF(D2898&lt;Overview!$F$16,1,'='!G2898/Overview!$F$26)</f>
        <v>162.95224599522038</v>
      </c>
      <c r="K2898" s="71">
        <f>IF(D2898&lt;Overview!$F$17,'='!G2898/Overview!$F$26,Overview!$F$33)</f>
        <v>9.1428571428571423</v>
      </c>
      <c r="L2898" s="72">
        <f t="shared" si="275"/>
        <v>9.1428571428571423</v>
      </c>
      <c r="M2898" s="81">
        <f>MIN(1,Overview!$F$44*F2898*(G2898-Overview!$F$25)^2+0.2)</f>
        <v>1</v>
      </c>
      <c r="N2898" s="48">
        <f>L2898*F2898*Overview!$F$8</f>
        <v>0.12482270400293095</v>
      </c>
      <c r="O2898" s="48">
        <f>F2898*Overview!$F$6</f>
        <v>2.3686817229354781E-3</v>
      </c>
      <c r="P2898" s="122">
        <f>N2898*(H2898/G2898-(1+Overview!$F$35/'='!G2898)/(Overview!$F$37*Overview!$F$33))/('='!H2898+Overview!$F$36)</f>
        <v>2.7493122763573988E-5</v>
      </c>
      <c r="Q2898" s="128">
        <f>(N2898/G2898-P2898)*H2898*Overview!$F$29*'='!G2898^3</f>
        <v>941.08161883167043</v>
      </c>
      <c r="R2898" s="57">
        <f t="shared" si="270"/>
        <v>0</v>
      </c>
      <c r="S2898" s="58">
        <f t="shared" si="271"/>
        <v>3.4496508998849603E-5</v>
      </c>
      <c r="T2898" s="58">
        <f>IF(D2898&lt;Overview!$F$18,(1-Overview!$F$9)*'='!Q2898-'='!D2898*'='!O2898,0)</f>
        <v>0</v>
      </c>
      <c r="U2898" s="54">
        <f>IF(D2898&gt;=Overview!$F$18,(1-Overview!$F$9)*'='!Q2898-Overview!$F$18*'='!O2898,0)</f>
        <v>79.760660391326496</v>
      </c>
      <c r="V2898" s="2"/>
      <c r="W2898" s="112">
        <f>G2898/Overview!$F$19</f>
        <v>5.5576507935768351</v>
      </c>
      <c r="X2898" s="60">
        <f>G2898^3*(1+H2898*Overview!$F$38)</f>
        <v>67.049412458627856</v>
      </c>
      <c r="Y2898" s="61">
        <f>G2898^3*Overview!$F$42*(1+Overview!$F$38*H2898)+I2898*Overview!$F$39/Overview!$F$40</f>
        <v>7.2729152266786112</v>
      </c>
    </row>
    <row r="2899" spans="1:25">
      <c r="A2899" s="34">
        <v>2896</v>
      </c>
      <c r="B2899">
        <v>1</v>
      </c>
      <c r="C2899">
        <v>24</v>
      </c>
      <c r="D2899" s="149">
        <f t="shared" si="272"/>
        <v>178.09744310451387</v>
      </c>
      <c r="E2899" s="125">
        <f>B2899/(B2899+Overview!$F$22)</f>
        <v>0.58823529411764708</v>
      </c>
      <c r="F2899" s="118">
        <f>EXP(Overview!$F$21/Overview!$F$5-Overview!$F$21/('='!C2899+273.15))</f>
        <v>1.2060497570954571</v>
      </c>
      <c r="G2899" s="77">
        <f t="shared" si="273"/>
        <v>3.7642313789985891</v>
      </c>
      <c r="H2899" s="115">
        <f t="shared" si="274"/>
        <v>0.58823529411764708</v>
      </c>
      <c r="I2899" s="80">
        <f>IF((A2899-Overview!$F$43)/365=ROUND((A2899-Overview!$F$43)/365,0),I2898*0.05,I2898+U2898)</f>
        <v>28580.072709393731</v>
      </c>
      <c r="J2899" s="70">
        <f>IF(D2899&lt;Overview!$F$16,1,'='!G2899/Overview!$F$26)</f>
        <v>162.95373935058828</v>
      </c>
      <c r="K2899" s="71">
        <f>IF(D2899&lt;Overview!$F$17,'='!G2899/Overview!$F$26,Overview!$F$33)</f>
        <v>9.1428571428571423</v>
      </c>
      <c r="L2899" s="72">
        <f t="shared" si="275"/>
        <v>9.1428571428571423</v>
      </c>
      <c r="M2899" s="81">
        <f>MIN(1,Overview!$F$44*F2899*(G2899-Overview!$F$25)^2+0.2)</f>
        <v>1</v>
      </c>
      <c r="N2899" s="48">
        <f>L2899*F2899*Overview!$F$8</f>
        <v>0.12482270400293095</v>
      </c>
      <c r="O2899" s="48">
        <f>F2899*Overview!$F$6</f>
        <v>2.3686817229354781E-3</v>
      </c>
      <c r="P2899" s="122">
        <f>N2899*(H2899/G2899-(1+Overview!$F$35/'='!G2899)/(Overview!$F$37*Overview!$F$33))/('='!H2899+Overview!$F$36)</f>
        <v>2.7440922881203531E-5</v>
      </c>
      <c r="Q2899" s="128">
        <f>(N2899/G2899-P2899)*H2899*Overview!$F$29*'='!G2899^3</f>
        <v>941.1003432835081</v>
      </c>
      <c r="R2899" s="57">
        <f t="shared" si="270"/>
        <v>0</v>
      </c>
      <c r="S2899" s="58">
        <f t="shared" si="271"/>
        <v>3.4431327659368899E-5</v>
      </c>
      <c r="T2899" s="58">
        <f>IF(D2899&lt;Overview!$F$18,(1-Overview!$F$9)*'='!Q2899-'='!D2899*'='!O2899,0)</f>
        <v>0</v>
      </c>
      <c r="U2899" s="54">
        <f>IF(D2899&gt;=Overview!$F$18,(1-Overview!$F$9)*'='!Q2899-Overview!$F$18*'='!O2899,0)</f>
        <v>79.762255714623066</v>
      </c>
      <c r="V2899" s="2"/>
      <c r="W2899" s="112">
        <f>G2899/Overview!$F$19</f>
        <v>5.5577017259686832</v>
      </c>
      <c r="X2899" s="60">
        <f>G2899^3*(1+H2899*Overview!$F$38)</f>
        <v>67.051255873249445</v>
      </c>
      <c r="Y2899" s="61">
        <f>G2899^3*Overview!$F$42*(1+Overview!$F$38*H2899)+I2899*Overview!$F$39/Overview!$F$40</f>
        <v>7.2765470972370139</v>
      </c>
    </row>
    <row r="2900" spans="1:25">
      <c r="A2900" s="34">
        <v>2897</v>
      </c>
      <c r="B2900">
        <v>1</v>
      </c>
      <c r="C2900">
        <v>24</v>
      </c>
      <c r="D2900" s="149">
        <f t="shared" si="272"/>
        <v>178.09744310451387</v>
      </c>
      <c r="E2900" s="125">
        <f>B2900/(B2900+Overview!$F$22)</f>
        <v>0.58823529411764708</v>
      </c>
      <c r="F2900" s="118">
        <f>EXP(Overview!$F$21/Overview!$F$5-Overview!$F$21/('='!C2900+273.15))</f>
        <v>1.2060497570954571</v>
      </c>
      <c r="G2900" s="77">
        <f t="shared" si="273"/>
        <v>3.7642658103262483</v>
      </c>
      <c r="H2900" s="115">
        <f t="shared" si="274"/>
        <v>0.58823529411764708</v>
      </c>
      <c r="I2900" s="80">
        <f>IF((A2900-Overview!$F$43)/365=ROUND((A2900-Overview!$F$43)/365,0),I2899*0.05,I2899+U2899)</f>
        <v>28659.834965108355</v>
      </c>
      <c r="J2900" s="70">
        <f>IF(D2900&lt;Overview!$F$16,1,'='!G2900/Overview!$F$26)</f>
        <v>162.95522988425319</v>
      </c>
      <c r="K2900" s="71">
        <f>IF(D2900&lt;Overview!$F$17,'='!G2900/Overview!$F$26,Overview!$F$33)</f>
        <v>9.1428571428571423</v>
      </c>
      <c r="L2900" s="72">
        <f t="shared" si="275"/>
        <v>9.1428571428571423</v>
      </c>
      <c r="M2900" s="81">
        <f>MIN(1,Overview!$F$44*F2900*(G2900-Overview!$F$25)^2+0.2)</f>
        <v>1</v>
      </c>
      <c r="N2900" s="48">
        <f>L2900*F2900*Overview!$F$8</f>
        <v>0.12482270400293095</v>
      </c>
      <c r="O2900" s="48">
        <f>F2900*Overview!$F$6</f>
        <v>2.3686817229354781E-3</v>
      </c>
      <c r="P2900" s="122">
        <f>N2900*(H2900/G2900-(1+Overview!$F$35/'='!G2900)/(Overview!$F$37*Overview!$F$33))/('='!H2900+Overview!$F$36)</f>
        <v>2.7388822584822004E-5</v>
      </c>
      <c r="Q2900" s="128">
        <f>(N2900/G2900-P2900)*H2900*Overview!$F$29*'='!G2900^3</f>
        <v>941.11903256695587</v>
      </c>
      <c r="R2900" s="57">
        <f t="shared" si="270"/>
        <v>0</v>
      </c>
      <c r="S2900" s="58">
        <f t="shared" si="271"/>
        <v>3.4366269480378953E-5</v>
      </c>
      <c r="T2900" s="58">
        <f>IF(D2900&lt;Overview!$F$18,(1-Overview!$F$9)*'='!Q2900-'='!D2900*'='!O2900,0)</f>
        <v>0</v>
      </c>
      <c r="U2900" s="54">
        <f>IF(D2900&gt;=Overview!$F$18,(1-Overview!$F$9)*'='!Q2900-Overview!$F$18*'='!O2900,0)</f>
        <v>79.763848041572814</v>
      </c>
      <c r="V2900" s="2"/>
      <c r="W2900" s="112">
        <f>G2900/Overview!$F$19</f>
        <v>5.5577525621235022</v>
      </c>
      <c r="X2900" s="60">
        <f>G2900^3*(1+H2900*Overview!$F$38)</f>
        <v>67.053095838420958</v>
      </c>
      <c r="Y2900" s="61">
        <f>G2900^3*Overview!$F$42*(1+Overview!$F$38*H2900)+I2900*Overview!$F$39/Overview!$F$40</f>
        <v>7.2801787266689573</v>
      </c>
    </row>
    <row r="2901" spans="1:25">
      <c r="A2901" s="34">
        <v>2898</v>
      </c>
      <c r="B2901">
        <v>1</v>
      </c>
      <c r="C2901">
        <v>24</v>
      </c>
      <c r="D2901" s="149">
        <f t="shared" si="272"/>
        <v>178.09744310451387</v>
      </c>
      <c r="E2901" s="125">
        <f>B2901/(B2901+Overview!$F$22)</f>
        <v>0.58823529411764708</v>
      </c>
      <c r="F2901" s="118">
        <f>EXP(Overview!$F$21/Overview!$F$5-Overview!$F$21/('='!C2901+273.15))</f>
        <v>1.2060497570954571</v>
      </c>
      <c r="G2901" s="77">
        <f t="shared" si="273"/>
        <v>3.7643001765957287</v>
      </c>
      <c r="H2901" s="115">
        <f t="shared" si="274"/>
        <v>0.58823529411764708</v>
      </c>
      <c r="I2901" s="80">
        <f>IF((A2901-Overview!$F$43)/365=ROUND((A2901-Overview!$F$43)/365,0),I2900*0.05,I2900+U2900)</f>
        <v>28739.598813149929</v>
      </c>
      <c r="J2901" s="70">
        <f>IF(D2901&lt;Overview!$F$16,1,'='!G2901/Overview!$F$26)</f>
        <v>162.9567176015467</v>
      </c>
      <c r="K2901" s="71">
        <f>IF(D2901&lt;Overview!$F$17,'='!G2901/Overview!$F$26,Overview!$F$33)</f>
        <v>9.1428571428571423</v>
      </c>
      <c r="L2901" s="72">
        <f t="shared" si="275"/>
        <v>9.1428571428571423</v>
      </c>
      <c r="M2901" s="81">
        <f>MIN(1,Overview!$F$44*F2901*(G2901-Overview!$F$25)^2+0.2)</f>
        <v>1</v>
      </c>
      <c r="N2901" s="48">
        <f>L2901*F2901*Overview!$F$8</f>
        <v>0.12482270400293095</v>
      </c>
      <c r="O2901" s="48">
        <f>F2901*Overview!$F$6</f>
        <v>2.3686817229354781E-3</v>
      </c>
      <c r="P2901" s="122">
        <f>N2901*(H2901/G2901-(1+Overview!$F$35/'='!G2901)/(Overview!$F$37*Overview!$F$33))/('='!H2901+Overview!$F$36)</f>
        <v>2.7336821682633511E-5</v>
      </c>
      <c r="Q2901" s="128">
        <f>(N2901/G2901-P2901)*H2901*Overview!$F$29*'='!G2901^3</f>
        <v>941.13768674766698</v>
      </c>
      <c r="R2901" s="57">
        <f t="shared" si="270"/>
        <v>0</v>
      </c>
      <c r="S2901" s="58">
        <f t="shared" si="271"/>
        <v>3.4301334229167755E-5</v>
      </c>
      <c r="T2901" s="58">
        <f>IF(D2901&lt;Overview!$F$18,(1-Overview!$F$9)*'='!Q2901-'='!D2901*'='!O2901,0)</f>
        <v>0</v>
      </c>
      <c r="U2901" s="54">
        <f>IF(D2901&gt;=Overview!$F$18,(1-Overview!$F$9)*'='!Q2901-Overview!$F$18*'='!O2901,0)</f>
        <v>79.765437377769402</v>
      </c>
      <c r="V2901" s="2"/>
      <c r="W2901" s="112">
        <f>G2901/Overview!$F$19</f>
        <v>5.5578033022231343</v>
      </c>
      <c r="X2901" s="60">
        <f>G2901^3*(1+H2901*Overview!$F$38)</f>
        <v>67.054932360533272</v>
      </c>
      <c r="Y2901" s="61">
        <f>G2901^3*Overview!$F$42*(1+Overview!$F$38*H2901)+I2901*Overview!$F$39/Overview!$F$40</f>
        <v>7.283810115419417</v>
      </c>
    </row>
    <row r="2902" spans="1:25">
      <c r="A2902" s="34">
        <v>2899</v>
      </c>
      <c r="B2902">
        <v>1</v>
      </c>
      <c r="C2902">
        <v>24</v>
      </c>
      <c r="D2902" s="149">
        <f t="shared" si="272"/>
        <v>178.09744310451387</v>
      </c>
      <c r="E2902" s="125">
        <f>B2902/(B2902+Overview!$F$22)</f>
        <v>0.58823529411764708</v>
      </c>
      <c r="F2902" s="118">
        <f>EXP(Overview!$F$21/Overview!$F$5-Overview!$F$21/('='!C2902+273.15))</f>
        <v>1.2060497570954571</v>
      </c>
      <c r="G2902" s="77">
        <f t="shared" si="273"/>
        <v>3.7643344779299577</v>
      </c>
      <c r="H2902" s="115">
        <f t="shared" si="274"/>
        <v>0.58823529411764708</v>
      </c>
      <c r="I2902" s="80">
        <f>IF((A2902-Overview!$F$43)/365=ROUND((A2902-Overview!$F$43)/365,0),I2901*0.05,I2901+U2901)</f>
        <v>28819.364250527698</v>
      </c>
      <c r="J2902" s="70">
        <f>IF(D2902&lt;Overview!$F$16,1,'='!G2902/Overview!$F$26)</f>
        <v>162.95820250779039</v>
      </c>
      <c r="K2902" s="71">
        <f>IF(D2902&lt;Overview!$F$17,'='!G2902/Overview!$F$26,Overview!$F$33)</f>
        <v>9.1428571428571423</v>
      </c>
      <c r="L2902" s="72">
        <f t="shared" si="275"/>
        <v>9.1428571428571423</v>
      </c>
      <c r="M2902" s="81">
        <f>MIN(1,Overview!$F$44*F2902*(G2902-Overview!$F$25)^2+0.2)</f>
        <v>1</v>
      </c>
      <c r="N2902" s="48">
        <f>L2902*F2902*Overview!$F$8</f>
        <v>0.12482270400293095</v>
      </c>
      <c r="O2902" s="48">
        <f>F2902*Overview!$F$6</f>
        <v>2.3686817229354781E-3</v>
      </c>
      <c r="P2902" s="122">
        <f>N2902*(H2902/G2902-(1+Overview!$F$35/'='!G2902)/(Overview!$F$37*Overview!$F$33))/('='!H2902+Overview!$F$36)</f>
        <v>2.7284919983219534E-5</v>
      </c>
      <c r="Q2902" s="128">
        <f>(N2902/G2902-P2902)*H2902*Overview!$F$29*'='!G2902^3</f>
        <v>941.15630589117256</v>
      </c>
      <c r="R2902" s="57">
        <f t="shared" si="270"/>
        <v>0</v>
      </c>
      <c r="S2902" s="58">
        <f t="shared" si="271"/>
        <v>3.4236521673464459E-5</v>
      </c>
      <c r="T2902" s="58">
        <f>IF(D2902&lt;Overview!$F$18,(1-Overview!$F$9)*'='!Q2902-'='!D2902*'='!O2902,0)</f>
        <v>0</v>
      </c>
      <c r="U2902" s="54">
        <f>IF(D2902&gt;=Overview!$F$18,(1-Overview!$F$9)*'='!Q2902-Overview!$F$18*'='!O2902,0)</f>
        <v>79.767023728796076</v>
      </c>
      <c r="V2902" s="2"/>
      <c r="W2902" s="112">
        <f>G2902/Overview!$F$19</f>
        <v>5.5578539464490735</v>
      </c>
      <c r="X2902" s="60">
        <f>G2902^3*(1+H2902*Overview!$F$38)</f>
        <v>67.05676544596561</v>
      </c>
      <c r="Y2902" s="61">
        <f>G2902^3*Overview!$F$42*(1+Overview!$F$38*H2902)+I2902*Overview!$F$39/Overview!$F$40</f>
        <v>7.2874412639325632</v>
      </c>
    </row>
    <row r="2903" spans="1:25">
      <c r="A2903" s="34">
        <v>2900</v>
      </c>
      <c r="B2903">
        <v>1</v>
      </c>
      <c r="C2903">
        <v>24</v>
      </c>
      <c r="D2903" s="149">
        <f t="shared" si="272"/>
        <v>178.09744310451387</v>
      </c>
      <c r="E2903" s="125">
        <f>B2903/(B2903+Overview!$F$22)</f>
        <v>0.58823529411764708</v>
      </c>
      <c r="F2903" s="118">
        <f>EXP(Overview!$F$21/Overview!$F$5-Overview!$F$21/('='!C2903+273.15))</f>
        <v>1.2060497570954571</v>
      </c>
      <c r="G2903" s="77">
        <f t="shared" si="273"/>
        <v>3.7643687144516313</v>
      </c>
      <c r="H2903" s="115">
        <f t="shared" si="274"/>
        <v>0.58823529411764708</v>
      </c>
      <c r="I2903" s="80">
        <f>IF((A2903-Overview!$F$43)/365=ROUND((A2903-Overview!$F$43)/365,0),I2902*0.05,I2902+U2902)</f>
        <v>28899.131274256495</v>
      </c>
      <c r="J2903" s="70">
        <f>IF(D2903&lt;Overview!$F$16,1,'='!G2903/Overview!$F$26)</f>
        <v>162.95968460829573</v>
      </c>
      <c r="K2903" s="71">
        <f>IF(D2903&lt;Overview!$F$17,'='!G2903/Overview!$F$26,Overview!$F$33)</f>
        <v>9.1428571428571423</v>
      </c>
      <c r="L2903" s="72">
        <f t="shared" si="275"/>
        <v>9.1428571428571423</v>
      </c>
      <c r="M2903" s="81">
        <f>MIN(1,Overview!$F$44*F2903*(G2903-Overview!$F$25)^2+0.2)</f>
        <v>1</v>
      </c>
      <c r="N2903" s="48">
        <f>L2903*F2903*Overview!$F$8</f>
        <v>0.12482270400293095</v>
      </c>
      <c r="O2903" s="48">
        <f>F2903*Overview!$F$6</f>
        <v>2.3686817229354781E-3</v>
      </c>
      <c r="P2903" s="122">
        <f>N2903*(H2903/G2903-(1+Overview!$F$35/'='!G2903)/(Overview!$F$37*Overview!$F$33))/('='!H2903+Overview!$F$36)</f>
        <v>2.7233117295533846E-5</v>
      </c>
      <c r="Q2903" s="128">
        <f>(N2903/G2903-P2903)*H2903*Overview!$F$29*'='!G2903^3</f>
        <v>941.17489006288417</v>
      </c>
      <c r="R2903" s="57">
        <f t="shared" si="270"/>
        <v>0</v>
      </c>
      <c r="S2903" s="58">
        <f t="shared" si="271"/>
        <v>3.4171831581433077E-5</v>
      </c>
      <c r="T2903" s="58">
        <f>IF(D2903&lt;Overview!$F$18,(1-Overview!$F$9)*'='!Q2903-'='!D2903*'='!O2903,0)</f>
        <v>0</v>
      </c>
      <c r="U2903" s="54">
        <f>IF(D2903&gt;=Overview!$F$18,(1-Overview!$F$9)*'='!Q2903-Overview!$F$18*'='!O2903,0)</f>
        <v>79.768607100225907</v>
      </c>
      <c r="V2903" s="2"/>
      <c r="W2903" s="112">
        <f>G2903/Overview!$F$19</f>
        <v>5.5579044949824761</v>
      </c>
      <c r="X2903" s="60">
        <f>G2903^3*(1+H2903*Overview!$F$38)</f>
        <v>67.0585951010857</v>
      </c>
      <c r="Y2903" s="61">
        <f>G2903^3*Overview!$F$42*(1+Overview!$F$38*H2903)+I2903*Overview!$F$39/Overview!$F$40</f>
        <v>7.2910721726517682</v>
      </c>
    </row>
    <row r="2904" spans="1:25">
      <c r="A2904" s="34">
        <v>2901</v>
      </c>
      <c r="B2904">
        <v>1</v>
      </c>
      <c r="C2904">
        <v>24</v>
      </c>
      <c r="D2904" s="149">
        <f t="shared" si="272"/>
        <v>178.09744310451387</v>
      </c>
      <c r="E2904" s="125">
        <f>B2904/(B2904+Overview!$F$22)</f>
        <v>0.58823529411764708</v>
      </c>
      <c r="F2904" s="118">
        <f>EXP(Overview!$F$21/Overview!$F$5-Overview!$F$21/('='!C2904+273.15))</f>
        <v>1.2060497570954571</v>
      </c>
      <c r="G2904" s="77">
        <f t="shared" si="273"/>
        <v>3.7644028862832126</v>
      </c>
      <c r="H2904" s="115">
        <f t="shared" si="274"/>
        <v>0.58823529411764708</v>
      </c>
      <c r="I2904" s="80">
        <f>IF((A2904-Overview!$F$43)/365=ROUND((A2904-Overview!$F$43)/365,0),I2903*0.05,I2903+U2903)</f>
        <v>28978.89988135672</v>
      </c>
      <c r="J2904" s="70">
        <f>IF(D2904&lt;Overview!$F$16,1,'='!G2904/Overview!$F$26)</f>
        <v>162.9611639083642</v>
      </c>
      <c r="K2904" s="71">
        <f>IF(D2904&lt;Overview!$F$17,'='!G2904/Overview!$F$26,Overview!$F$33)</f>
        <v>9.1428571428571423</v>
      </c>
      <c r="L2904" s="72">
        <f t="shared" si="275"/>
        <v>9.1428571428571423</v>
      </c>
      <c r="M2904" s="81">
        <f>MIN(1,Overview!$F$44*F2904*(G2904-Overview!$F$25)^2+0.2)</f>
        <v>1</v>
      </c>
      <c r="N2904" s="48">
        <f>L2904*F2904*Overview!$F$8</f>
        <v>0.12482270400293095</v>
      </c>
      <c r="O2904" s="48">
        <f>F2904*Overview!$F$6</f>
        <v>2.3686817229354781E-3</v>
      </c>
      <c r="P2904" s="122">
        <f>N2904*(H2904/G2904-(1+Overview!$F$35/'='!G2904)/(Overview!$F$37*Overview!$F$33))/('='!H2904+Overview!$F$36)</f>
        <v>2.7181413428908576E-5</v>
      </c>
      <c r="Q2904" s="128">
        <f>(N2904/G2904-P2904)*H2904*Overview!$F$29*'='!G2904^3</f>
        <v>941.19343932809159</v>
      </c>
      <c r="R2904" s="57">
        <f t="shared" si="270"/>
        <v>0</v>
      </c>
      <c r="S2904" s="58">
        <f t="shared" si="271"/>
        <v>3.410726372168024E-5</v>
      </c>
      <c r="T2904" s="58">
        <f>IF(D2904&lt;Overview!$F$18,(1-Overview!$F$9)*'='!Q2904-'='!D2904*'='!O2904,0)</f>
        <v>0</v>
      </c>
      <c r="U2904" s="54">
        <f>IF(D2904&gt;=Overview!$F$18,(1-Overview!$F$9)*'='!Q2904-Overview!$F$18*'='!O2904,0)</f>
        <v>79.770187497621578</v>
      </c>
      <c r="V2904" s="2"/>
      <c r="W2904" s="112">
        <f>G2904/Overview!$F$19</f>
        <v>5.557954948004153</v>
      </c>
      <c r="X2904" s="60">
        <f>G2904^3*(1+H2904*Overview!$F$38)</f>
        <v>67.060421332249646</v>
      </c>
      <c r="Y2904" s="61">
        <f>G2904^3*Overview!$F$42*(1+Overview!$F$38*H2904)+I2904*Overview!$F$39/Overview!$F$40</f>
        <v>7.2947028420196052</v>
      </c>
    </row>
    <row r="2905" spans="1:25">
      <c r="A2905" s="34">
        <v>2902</v>
      </c>
      <c r="B2905">
        <v>1</v>
      </c>
      <c r="C2905">
        <v>24</v>
      </c>
      <c r="D2905" s="149">
        <f t="shared" si="272"/>
        <v>178.09744310451387</v>
      </c>
      <c r="E2905" s="125">
        <f>B2905/(B2905+Overview!$F$22)</f>
        <v>0.58823529411764708</v>
      </c>
      <c r="F2905" s="118">
        <f>EXP(Overview!$F$21/Overview!$F$5-Overview!$F$21/('='!C2905+273.15))</f>
        <v>1.2060497570954571</v>
      </c>
      <c r="G2905" s="77">
        <f t="shared" si="273"/>
        <v>3.7644369935469344</v>
      </c>
      <c r="H2905" s="115">
        <f t="shared" si="274"/>
        <v>0.58823529411764708</v>
      </c>
      <c r="I2905" s="80">
        <f>IF((A2905-Overview!$F$43)/365=ROUND((A2905-Overview!$F$43)/365,0),I2904*0.05,I2904+U2904)</f>
        <v>29058.670068854342</v>
      </c>
      <c r="J2905" s="70">
        <f>IF(D2905&lt;Overview!$F$16,1,'='!G2905/Overview!$F$26)</f>
        <v>162.9626404132872</v>
      </c>
      <c r="K2905" s="71">
        <f>IF(D2905&lt;Overview!$F$17,'='!G2905/Overview!$F$26,Overview!$F$33)</f>
        <v>9.1428571428571423</v>
      </c>
      <c r="L2905" s="72">
        <f t="shared" si="275"/>
        <v>9.1428571428571423</v>
      </c>
      <c r="M2905" s="81">
        <f>MIN(1,Overview!$F$44*F2905*(G2905-Overview!$F$25)^2+0.2)</f>
        <v>1</v>
      </c>
      <c r="N2905" s="48">
        <f>L2905*F2905*Overview!$F$8</f>
        <v>0.12482270400293095</v>
      </c>
      <c r="O2905" s="48">
        <f>F2905*Overview!$F$6</f>
        <v>2.3686817229354781E-3</v>
      </c>
      <c r="P2905" s="122">
        <f>N2905*(H2905/G2905-(1+Overview!$F$35/'='!G2905)/(Overview!$F$37*Overview!$F$33))/('='!H2905+Overview!$F$36)</f>
        <v>2.7129808193045128E-5</v>
      </c>
      <c r="Q2905" s="128">
        <f>(N2905/G2905-P2905)*H2905*Overview!$F$29*'='!G2905^3</f>
        <v>941.21195375196578</v>
      </c>
      <c r="R2905" s="57">
        <f t="shared" si="270"/>
        <v>0</v>
      </c>
      <c r="S2905" s="58">
        <f t="shared" si="271"/>
        <v>3.404281786324393E-5</v>
      </c>
      <c r="T2905" s="58">
        <f>IF(D2905&lt;Overview!$F$18,(1-Overview!$F$9)*'='!Q2905-'='!D2905*'='!O2905,0)</f>
        <v>0</v>
      </c>
      <c r="U2905" s="54">
        <f>IF(D2905&gt;=Overview!$F$18,(1-Overview!$F$9)*'='!Q2905-Overview!$F$18*'='!O2905,0)</f>
        <v>79.771764926535667</v>
      </c>
      <c r="V2905" s="2"/>
      <c r="W2905" s="112">
        <f>G2905/Overview!$F$19</f>
        <v>5.5580053056945733</v>
      </c>
      <c r="X2905" s="60">
        <f>G2905^3*(1+H2905*Overview!$F$38)</f>
        <v>67.062244145802055</v>
      </c>
      <c r="Y2905" s="61">
        <f>G2905^3*Overview!$F$42*(1+Overview!$F$38*H2905)+I2905*Overview!$F$39/Overview!$F$40</f>
        <v>7.2983332724778549</v>
      </c>
    </row>
    <row r="2906" spans="1:25">
      <c r="A2906" s="34">
        <v>2903</v>
      </c>
      <c r="B2906">
        <v>1</v>
      </c>
      <c r="C2906">
        <v>24</v>
      </c>
      <c r="D2906" s="149">
        <f t="shared" si="272"/>
        <v>178.09744310451387</v>
      </c>
      <c r="E2906" s="125">
        <f>B2906/(B2906+Overview!$F$22)</f>
        <v>0.58823529411764708</v>
      </c>
      <c r="F2906" s="118">
        <f>EXP(Overview!$F$21/Overview!$F$5-Overview!$F$21/('='!C2906+273.15))</f>
        <v>1.2060497570954571</v>
      </c>
      <c r="G2906" s="77">
        <f t="shared" si="273"/>
        <v>3.7644710363647977</v>
      </c>
      <c r="H2906" s="115">
        <f t="shared" si="274"/>
        <v>0.58823529411764708</v>
      </c>
      <c r="I2906" s="80">
        <f>IF((A2906-Overview!$F$43)/365=ROUND((A2906-Overview!$F$43)/365,0),I2905*0.05,I2905+U2905)</f>
        <v>29138.441833780878</v>
      </c>
      <c r="J2906" s="70">
        <f>IF(D2906&lt;Overview!$F$16,1,'='!G2906/Overview!$F$26)</f>
        <v>162.96411412834624</v>
      </c>
      <c r="K2906" s="71">
        <f>IF(D2906&lt;Overview!$F$17,'='!G2906/Overview!$F$26,Overview!$F$33)</f>
        <v>9.1428571428571423</v>
      </c>
      <c r="L2906" s="72">
        <f t="shared" si="275"/>
        <v>9.1428571428571423</v>
      </c>
      <c r="M2906" s="81">
        <f>MIN(1,Overview!$F$44*F2906*(G2906-Overview!$F$25)^2+0.2)</f>
        <v>1</v>
      </c>
      <c r="N2906" s="48">
        <f>L2906*F2906*Overview!$F$8</f>
        <v>0.12482270400293095</v>
      </c>
      <c r="O2906" s="48">
        <f>F2906*Overview!$F$6</f>
        <v>2.3686817229354781E-3</v>
      </c>
      <c r="P2906" s="122">
        <f>N2906*(H2906/G2906-(1+Overview!$F$35/'='!G2906)/(Overview!$F$37*Overview!$F$33))/('='!H2906+Overview!$F$36)</f>
        <v>2.707830139802328E-5</v>
      </c>
      <c r="Q2906" s="128">
        <f>(N2906/G2906-P2906)*H2906*Overview!$F$29*'='!G2906^3</f>
        <v>941.23043339955598</v>
      </c>
      <c r="R2906" s="57">
        <f t="shared" si="270"/>
        <v>0</v>
      </c>
      <c r="S2906" s="58">
        <f t="shared" si="271"/>
        <v>3.3978493775605018E-5</v>
      </c>
      <c r="T2906" s="58">
        <f>IF(D2906&lt;Overview!$F$18,(1-Overview!$F$9)*'='!Q2906-'='!D2906*'='!O2906,0)</f>
        <v>0</v>
      </c>
      <c r="U2906" s="54">
        <f>IF(D2906&gt;=Overview!$F$18,(1-Overview!$F$9)*'='!Q2906-Overview!$F$18*'='!O2906,0)</f>
        <v>79.773339392510351</v>
      </c>
      <c r="V2906" s="2"/>
      <c r="W2906" s="112">
        <f>G2906/Overview!$F$19</f>
        <v>5.5580555682338666</v>
      </c>
      <c r="X2906" s="60">
        <f>G2906^3*(1+H2906*Overview!$F$38)</f>
        <v>67.064063548075978</v>
      </c>
      <c r="Y2906" s="61">
        <f>G2906^3*Overview!$F$42*(1+Overview!$F$38*H2906)+I2906*Overview!$F$39/Overview!$F$40</f>
        <v>7.301963464467498</v>
      </c>
    </row>
    <row r="2907" spans="1:25">
      <c r="A2907" s="34">
        <v>2904</v>
      </c>
      <c r="B2907">
        <v>1</v>
      </c>
      <c r="C2907">
        <v>24</v>
      </c>
      <c r="D2907" s="149">
        <f t="shared" si="272"/>
        <v>178.09744310451387</v>
      </c>
      <c r="E2907" s="125">
        <f>B2907/(B2907+Overview!$F$22)</f>
        <v>0.58823529411764708</v>
      </c>
      <c r="F2907" s="118">
        <f>EXP(Overview!$F$21/Overview!$F$5-Overview!$F$21/('='!C2907+273.15))</f>
        <v>1.2060497570954571</v>
      </c>
      <c r="G2907" s="77">
        <f t="shared" si="273"/>
        <v>3.7645050148585733</v>
      </c>
      <c r="H2907" s="115">
        <f t="shared" si="274"/>
        <v>0.58823529411764708</v>
      </c>
      <c r="I2907" s="80">
        <f>IF((A2907-Overview!$F$43)/365=ROUND((A2907-Overview!$F$43)/365,0),I2906*0.05,I2906+U2906)</f>
        <v>29218.21517317339</v>
      </c>
      <c r="J2907" s="70">
        <f>IF(D2907&lt;Overview!$F$16,1,'='!G2907/Overview!$F$26)</f>
        <v>162.96558505881271</v>
      </c>
      <c r="K2907" s="71">
        <f>IF(D2907&lt;Overview!$F$17,'='!G2907/Overview!$F$26,Overview!$F$33)</f>
        <v>9.1428571428571423</v>
      </c>
      <c r="L2907" s="72">
        <f t="shared" si="275"/>
        <v>9.1428571428571423</v>
      </c>
      <c r="M2907" s="81">
        <f>MIN(1,Overview!$F$44*F2907*(G2907-Overview!$F$25)^2+0.2)</f>
        <v>1</v>
      </c>
      <c r="N2907" s="48">
        <f>L2907*F2907*Overview!$F$8</f>
        <v>0.12482270400293095</v>
      </c>
      <c r="O2907" s="48">
        <f>F2907*Overview!$F$6</f>
        <v>2.3686817229354781E-3</v>
      </c>
      <c r="P2907" s="122">
        <f>N2907*(H2907/G2907-(1+Overview!$F$35/'='!G2907)/(Overview!$F$37*Overview!$F$33))/('='!H2907+Overview!$F$36)</f>
        <v>2.7026892854293065E-5</v>
      </c>
      <c r="Q2907" s="128">
        <f>(N2907/G2907-P2907)*H2907*Overview!$F$29*'='!G2907^3</f>
        <v>941.24887833579191</v>
      </c>
      <c r="R2907" s="57">
        <f t="shared" si="270"/>
        <v>0</v>
      </c>
      <c r="S2907" s="58">
        <f t="shared" si="271"/>
        <v>3.3914291228677195E-5</v>
      </c>
      <c r="T2907" s="58">
        <f>IF(D2907&lt;Overview!$F$18,(1-Overview!$F$9)*'='!Q2907-'='!D2907*'='!O2907,0)</f>
        <v>0</v>
      </c>
      <c r="U2907" s="54">
        <f>IF(D2907&gt;=Overview!$F$18,(1-Overview!$F$9)*'='!Q2907-Overview!$F$18*'='!O2907,0)</f>
        <v>79.774910901077646</v>
      </c>
      <c r="V2907" s="2"/>
      <c r="W2907" s="112">
        <f>G2907/Overview!$F$19</f>
        <v>5.5581057358018207</v>
      </c>
      <c r="X2907" s="60">
        <f>G2907^3*(1+H2907*Overview!$F$38)</f>
        <v>67.065879545392974</v>
      </c>
      <c r="Y2907" s="61">
        <f>G2907^3*Overview!$F$42*(1+Overview!$F$38*H2907)+I2907*Overview!$F$39/Overview!$F$40</f>
        <v>7.3055934184287201</v>
      </c>
    </row>
    <row r="2908" spans="1:25">
      <c r="A2908" s="34">
        <v>2905</v>
      </c>
      <c r="B2908">
        <v>1</v>
      </c>
      <c r="C2908">
        <v>24</v>
      </c>
      <c r="D2908" s="149">
        <f t="shared" si="272"/>
        <v>178.09744310451387</v>
      </c>
      <c r="E2908" s="125">
        <f>B2908/(B2908+Overview!$F$22)</f>
        <v>0.58823529411764708</v>
      </c>
      <c r="F2908" s="118">
        <f>EXP(Overview!$F$21/Overview!$F$5-Overview!$F$21/('='!C2908+273.15))</f>
        <v>1.2060497570954571</v>
      </c>
      <c r="G2908" s="77">
        <f t="shared" si="273"/>
        <v>3.7645389291498019</v>
      </c>
      <c r="H2908" s="115">
        <f t="shared" si="274"/>
        <v>0.58823529411764708</v>
      </c>
      <c r="I2908" s="80">
        <f>IF((A2908-Overview!$F$43)/365=ROUND((A2908-Overview!$F$43)/365,0),I2907*0.05,I2907+U2907)</f>
        <v>29297.990084074467</v>
      </c>
      <c r="J2908" s="70">
        <f>IF(D2908&lt;Overview!$F$16,1,'='!G2908/Overview!$F$26)</f>
        <v>162.96705320994815</v>
      </c>
      <c r="K2908" s="71">
        <f>IF(D2908&lt;Overview!$F$17,'='!G2908/Overview!$F$26,Overview!$F$33)</f>
        <v>9.1428571428571423</v>
      </c>
      <c r="L2908" s="72">
        <f t="shared" si="275"/>
        <v>9.1428571428571423</v>
      </c>
      <c r="M2908" s="81">
        <f>MIN(1,Overview!$F$44*F2908*(G2908-Overview!$F$25)^2+0.2)</f>
        <v>1</v>
      </c>
      <c r="N2908" s="48">
        <f>L2908*F2908*Overview!$F$8</f>
        <v>0.12482270400293095</v>
      </c>
      <c r="O2908" s="48">
        <f>F2908*Overview!$F$6</f>
        <v>2.3686817229354781E-3</v>
      </c>
      <c r="P2908" s="122">
        <f>N2908*(H2908/G2908-(1+Overview!$F$35/'='!G2908)/(Overview!$F$37*Overview!$F$33))/('='!H2908+Overview!$F$36)</f>
        <v>2.6975582372673786E-5</v>
      </c>
      <c r="Q2908" s="128">
        <f>(N2908/G2908-P2908)*H2908*Overview!$F$29*'='!G2908^3</f>
        <v>941.26728862548373</v>
      </c>
      <c r="R2908" s="57">
        <f t="shared" si="270"/>
        <v>0</v>
      </c>
      <c r="S2908" s="58">
        <f t="shared" si="271"/>
        <v>3.3850209992805882E-5</v>
      </c>
      <c r="T2908" s="58">
        <f>IF(D2908&lt;Overview!$F$18,(1-Overview!$F$9)*'='!Q2908-'='!D2908*'='!O2908,0)</f>
        <v>0</v>
      </c>
      <c r="U2908" s="54">
        <f>IF(D2908&gt;=Overview!$F$18,(1-Overview!$F$9)*'='!Q2908-Overview!$F$18*'='!O2908,0)</f>
        <v>79.776479457759393</v>
      </c>
      <c r="V2908" s="2"/>
      <c r="W2908" s="112">
        <f>G2908/Overview!$F$19</f>
        <v>5.5581558085778857</v>
      </c>
      <c r="X2908" s="60">
        <f>G2908^3*(1+H2908*Overview!$F$38)</f>
        <v>67.067692144063173</v>
      </c>
      <c r="Y2908" s="61">
        <f>G2908^3*Overview!$F$42*(1+Overview!$F$38*H2908)+I2908*Overview!$F$39/Overview!$F$40</f>
        <v>7.3092231348009218</v>
      </c>
    </row>
    <row r="2909" spans="1:25">
      <c r="A2909" s="34">
        <v>2906</v>
      </c>
      <c r="B2909">
        <v>1</v>
      </c>
      <c r="C2909">
        <v>24</v>
      </c>
      <c r="D2909" s="149">
        <f t="shared" si="272"/>
        <v>178.09744310451387</v>
      </c>
      <c r="E2909" s="125">
        <f>B2909/(B2909+Overview!$F$22)</f>
        <v>0.58823529411764708</v>
      </c>
      <c r="F2909" s="118">
        <f>EXP(Overview!$F$21/Overview!$F$5-Overview!$F$21/('='!C2909+273.15))</f>
        <v>1.2060497570954571</v>
      </c>
      <c r="G2909" s="77">
        <f t="shared" si="273"/>
        <v>3.7645727793597947</v>
      </c>
      <c r="H2909" s="115">
        <f t="shared" si="274"/>
        <v>0.58823529411764708</v>
      </c>
      <c r="I2909" s="80">
        <f>IF((A2909-Overview!$F$43)/365=ROUND((A2909-Overview!$F$43)/365,0),I2908*0.05,I2908+U2908)</f>
        <v>29377.766563532226</v>
      </c>
      <c r="J2909" s="70">
        <f>IF(D2909&lt;Overview!$F$16,1,'='!G2909/Overview!$F$26)</f>
        <v>162.9685185870041</v>
      </c>
      <c r="K2909" s="71">
        <f>IF(D2909&lt;Overview!$F$17,'='!G2909/Overview!$F$26,Overview!$F$33)</f>
        <v>9.1428571428571423</v>
      </c>
      <c r="L2909" s="72">
        <f t="shared" si="275"/>
        <v>9.1428571428571423</v>
      </c>
      <c r="M2909" s="81">
        <f>MIN(1,Overview!$F$44*F2909*(G2909-Overview!$F$25)^2+0.2)</f>
        <v>1</v>
      </c>
      <c r="N2909" s="48">
        <f>L2909*F2909*Overview!$F$8</f>
        <v>0.12482270400293095</v>
      </c>
      <c r="O2909" s="48">
        <f>F2909*Overview!$F$6</f>
        <v>2.3686817229354781E-3</v>
      </c>
      <c r="P2909" s="122">
        <f>N2909*(H2909/G2909-(1+Overview!$F$35/'='!G2909)/(Overview!$F$37*Overview!$F$33))/('='!H2909+Overview!$F$36)</f>
        <v>2.6924369764360083E-5</v>
      </c>
      <c r="Q2909" s="128">
        <f>(N2909/G2909-P2909)*H2909*Overview!$F$29*'='!G2909^3</f>
        <v>941.28566433332219</v>
      </c>
      <c r="R2909" s="57">
        <f t="shared" si="270"/>
        <v>0</v>
      </c>
      <c r="S2909" s="58">
        <f t="shared" si="271"/>
        <v>3.3786249838775954E-5</v>
      </c>
      <c r="T2909" s="58">
        <f>IF(D2909&lt;Overview!$F$18,(1-Overview!$F$9)*'='!Q2909-'='!D2909*'='!O2909,0)</f>
        <v>0</v>
      </c>
      <c r="U2909" s="54">
        <f>IF(D2909&gt;=Overview!$F$18,(1-Overview!$F$9)*'='!Q2909-Overview!$F$18*'='!O2909,0)</f>
        <v>79.778045068067229</v>
      </c>
      <c r="V2909" s="2"/>
      <c r="W2909" s="112">
        <f>G2909/Overview!$F$19</f>
        <v>5.5582057867411701</v>
      </c>
      <c r="X2909" s="60">
        <f>G2909^3*(1+H2909*Overview!$F$38)</f>
        <v>67.069501350385181</v>
      </c>
      <c r="Y2909" s="61">
        <f>G2909^3*Overview!$F$42*(1+Overview!$F$38*H2909)+I2909*Overview!$F$39/Overview!$F$40</f>
        <v>7.3128526140227033</v>
      </c>
    </row>
    <row r="2910" spans="1:25">
      <c r="A2910" s="34">
        <v>2907</v>
      </c>
      <c r="B2910">
        <v>1</v>
      </c>
      <c r="C2910">
        <v>24</v>
      </c>
      <c r="D2910" s="149">
        <f t="shared" si="272"/>
        <v>178.09744310451387</v>
      </c>
      <c r="E2910" s="125">
        <f>B2910/(B2910+Overview!$F$22)</f>
        <v>0.58823529411764708</v>
      </c>
      <c r="F2910" s="118">
        <f>EXP(Overview!$F$21/Overview!$F$5-Overview!$F$21/('='!C2910+273.15))</f>
        <v>1.2060497570954571</v>
      </c>
      <c r="G2910" s="77">
        <f t="shared" si="273"/>
        <v>3.7646065656096335</v>
      </c>
      <c r="H2910" s="115">
        <f t="shared" si="274"/>
        <v>0.58823529411764708</v>
      </c>
      <c r="I2910" s="80">
        <f>IF((A2910-Overview!$F$43)/365=ROUND((A2910-Overview!$F$43)/365,0),I2909*0.05,I2909+U2909)</f>
        <v>29457.544608600292</v>
      </c>
      <c r="J2910" s="70">
        <f>IF(D2910&lt;Overview!$F$16,1,'='!G2910/Overview!$F$26)</f>
        <v>162.96998119522223</v>
      </c>
      <c r="K2910" s="71">
        <f>IF(D2910&lt;Overview!$F$17,'='!G2910/Overview!$F$26,Overview!$F$33)</f>
        <v>9.1428571428571423</v>
      </c>
      <c r="L2910" s="72">
        <f t="shared" si="275"/>
        <v>9.1428571428571423</v>
      </c>
      <c r="M2910" s="81">
        <f>MIN(1,Overview!$F$44*F2910*(G2910-Overview!$F$25)^2+0.2)</f>
        <v>1</v>
      </c>
      <c r="N2910" s="48">
        <f>L2910*F2910*Overview!$F$8</f>
        <v>0.12482270400293095</v>
      </c>
      <c r="O2910" s="48">
        <f>F2910*Overview!$F$6</f>
        <v>2.3686817229354781E-3</v>
      </c>
      <c r="P2910" s="122">
        <f>N2910*(H2910/G2910-(1+Overview!$F$35/'='!G2910)/(Overview!$F$37*Overview!$F$33))/('='!H2910+Overview!$F$36)</f>
        <v>2.6873254840913835E-5</v>
      </c>
      <c r="Q2910" s="128">
        <f>(N2910/G2910-P2910)*H2910*Overview!$F$29*'='!G2910^3</f>
        <v>941.30400552387846</v>
      </c>
      <c r="R2910" s="57">
        <f t="shared" si="270"/>
        <v>0</v>
      </c>
      <c r="S2910" s="58">
        <f t="shared" si="271"/>
        <v>3.3722410537801698E-5</v>
      </c>
      <c r="T2910" s="58">
        <f>IF(D2910&lt;Overview!$F$18,(1-Overview!$F$9)*'='!Q2910-'='!D2910*'='!O2910,0)</f>
        <v>0</v>
      </c>
      <c r="U2910" s="54">
        <f>IF(D2910&gt;=Overview!$F$18,(1-Overview!$F$9)*'='!Q2910-Overview!$F$18*'='!O2910,0)</f>
        <v>79.77960773750263</v>
      </c>
      <c r="V2910" s="2"/>
      <c r="W2910" s="112">
        <f>G2910/Overview!$F$19</f>
        <v>5.5582556704704462</v>
      </c>
      <c r="X2910" s="60">
        <f>G2910^3*(1+H2910*Overview!$F$38)</f>
        <v>67.071307170646207</v>
      </c>
      <c r="Y2910" s="61">
        <f>G2910^3*Overview!$F$42*(1+Overview!$F$38*H2910)+I2910*Overview!$F$39/Overview!$F$40</f>
        <v>7.3164818565318805</v>
      </c>
    </row>
    <row r="2911" spans="1:25">
      <c r="A2911" s="34">
        <v>2908</v>
      </c>
      <c r="B2911">
        <v>1</v>
      </c>
      <c r="C2911">
        <v>24</v>
      </c>
      <c r="D2911" s="149">
        <f t="shared" si="272"/>
        <v>178.09744310451387</v>
      </c>
      <c r="E2911" s="125">
        <f>B2911/(B2911+Overview!$F$22)</f>
        <v>0.58823529411764708</v>
      </c>
      <c r="F2911" s="118">
        <f>EXP(Overview!$F$21/Overview!$F$5-Overview!$F$21/('='!C2911+273.15))</f>
        <v>1.2060497570954571</v>
      </c>
      <c r="G2911" s="77">
        <f t="shared" si="273"/>
        <v>3.7646402880201713</v>
      </c>
      <c r="H2911" s="115">
        <f t="shared" si="274"/>
        <v>0.58823529411764708</v>
      </c>
      <c r="I2911" s="80">
        <f>IF((A2911-Overview!$F$43)/365=ROUND((A2911-Overview!$F$43)/365,0),I2910*0.05,I2910+U2910)</f>
        <v>29537.324216337794</v>
      </c>
      <c r="J2911" s="70">
        <f>IF(D2911&lt;Overview!$F$16,1,'='!G2911/Overview!$F$26)</f>
        <v>162.97144103983425</v>
      </c>
      <c r="K2911" s="71">
        <f>IF(D2911&lt;Overview!$F$17,'='!G2911/Overview!$F$26,Overview!$F$33)</f>
        <v>9.1428571428571423</v>
      </c>
      <c r="L2911" s="72">
        <f t="shared" si="275"/>
        <v>9.1428571428571423</v>
      </c>
      <c r="M2911" s="81">
        <f>MIN(1,Overview!$F$44*F2911*(G2911-Overview!$F$25)^2+0.2)</f>
        <v>1</v>
      </c>
      <c r="N2911" s="48">
        <f>L2911*F2911*Overview!$F$8</f>
        <v>0.12482270400293095</v>
      </c>
      <c r="O2911" s="48">
        <f>F2911*Overview!$F$6</f>
        <v>2.3686817229354781E-3</v>
      </c>
      <c r="P2911" s="122">
        <f>N2911*(H2911/G2911-(1+Overview!$F$35/'='!G2911)/(Overview!$F$37*Overview!$F$33))/('='!H2911+Overview!$F$36)</f>
        <v>2.6822237414266176E-5</v>
      </c>
      <c r="Q2911" s="128">
        <f>(N2911/G2911-P2911)*H2911*Overview!$F$29*'='!G2911^3</f>
        <v>941.32231226160468</v>
      </c>
      <c r="R2911" s="57">
        <f t="shared" si="270"/>
        <v>0</v>
      </c>
      <c r="S2911" s="58">
        <f t="shared" si="271"/>
        <v>3.3658691861529475E-5</v>
      </c>
      <c r="T2911" s="58">
        <f>IF(D2911&lt;Overview!$F$18,(1-Overview!$F$9)*'='!Q2911-'='!D2911*'='!O2911,0)</f>
        <v>0</v>
      </c>
      <c r="U2911" s="54">
        <f>IF(D2911&gt;=Overview!$F$18,(1-Overview!$F$9)*'='!Q2911-Overview!$F$18*'='!O2911,0)</f>
        <v>79.781167471556898</v>
      </c>
      <c r="V2911" s="2"/>
      <c r="W2911" s="112">
        <f>G2911/Overview!$F$19</f>
        <v>5.5583054599441475</v>
      </c>
      <c r="X2911" s="60">
        <f>G2911^3*(1+H2911*Overview!$F$38)</f>
        <v>67.073109611122035</v>
      </c>
      <c r="Y2911" s="61">
        <f>G2911^3*Overview!$F$42*(1+Overview!$F$38*H2911)+I2911*Overview!$F$39/Overview!$F$40</f>
        <v>7.3201108627654792</v>
      </c>
    </row>
    <row r="2912" spans="1:25">
      <c r="A2912" s="34">
        <v>2909</v>
      </c>
      <c r="B2912">
        <v>1</v>
      </c>
      <c r="C2912">
        <v>24</v>
      </c>
      <c r="D2912" s="149">
        <f t="shared" si="272"/>
        <v>178.09744310451387</v>
      </c>
      <c r="E2912" s="125">
        <f>B2912/(B2912+Overview!$F$22)</f>
        <v>0.58823529411764708</v>
      </c>
      <c r="F2912" s="118">
        <f>EXP(Overview!$F$21/Overview!$F$5-Overview!$F$21/('='!C2912+273.15))</f>
        <v>1.2060497570954571</v>
      </c>
      <c r="G2912" s="77">
        <f t="shared" si="273"/>
        <v>3.7646739467120329</v>
      </c>
      <c r="H2912" s="115">
        <f t="shared" si="274"/>
        <v>0.58823529411764708</v>
      </c>
      <c r="I2912" s="80">
        <f>IF((A2912-Overview!$F$43)/365=ROUND((A2912-Overview!$F$43)/365,0),I2911*0.05,I2911+U2911)</f>
        <v>29617.10538380935</v>
      </c>
      <c r="J2912" s="70">
        <f>IF(D2912&lt;Overview!$F$16,1,'='!G2912/Overview!$F$26)</f>
        <v>162.97289812606203</v>
      </c>
      <c r="K2912" s="71">
        <f>IF(D2912&lt;Overview!$F$17,'='!G2912/Overview!$F$26,Overview!$F$33)</f>
        <v>9.1428571428571423</v>
      </c>
      <c r="L2912" s="72">
        <f t="shared" si="275"/>
        <v>9.1428571428571423</v>
      </c>
      <c r="M2912" s="81">
        <f>MIN(1,Overview!$F$44*F2912*(G2912-Overview!$F$25)^2+0.2)</f>
        <v>1</v>
      </c>
      <c r="N2912" s="48">
        <f>L2912*F2912*Overview!$F$8</f>
        <v>0.12482270400293095</v>
      </c>
      <c r="O2912" s="48">
        <f>F2912*Overview!$F$6</f>
        <v>2.3686817229354781E-3</v>
      </c>
      <c r="P2912" s="122">
        <f>N2912*(H2912/G2912-(1+Overview!$F$35/'='!G2912)/(Overview!$F$37*Overview!$F$33))/('='!H2912+Overview!$F$36)</f>
        <v>2.677131729671852E-5</v>
      </c>
      <c r="Q2912" s="128">
        <f>(N2912/G2912-P2912)*H2912*Overview!$F$29*'='!G2912^3</f>
        <v>941.34058461083441</v>
      </c>
      <c r="R2912" s="57">
        <f t="shared" si="270"/>
        <v>0</v>
      </c>
      <c r="S2912" s="58">
        <f t="shared" si="271"/>
        <v>3.3595093582039144E-5</v>
      </c>
      <c r="T2912" s="58">
        <f>IF(D2912&lt;Overview!$F$18,(1-Overview!$F$9)*'='!Q2912-'='!D2912*'='!O2912,0)</f>
        <v>0</v>
      </c>
      <c r="U2912" s="54">
        <f>IF(D2912&gt;=Overview!$F$18,(1-Overview!$F$9)*'='!Q2912-Overview!$F$18*'='!O2912,0)</f>
        <v>79.782724275711274</v>
      </c>
      <c r="V2912" s="2"/>
      <c r="W2912" s="112">
        <f>G2912/Overview!$F$19</f>
        <v>5.5583551553403705</v>
      </c>
      <c r="X2912" s="60">
        <f>G2912^3*(1+H2912*Overview!$F$38)</f>
        <v>67.074908678077051</v>
      </c>
      <c r="Y2912" s="61">
        <f>G2912^3*Overview!$F$42*(1+Overview!$F$38*H2912)+I2912*Overview!$F$39/Overview!$F$40</f>
        <v>7.3237396331597413</v>
      </c>
    </row>
    <row r="2913" spans="1:25">
      <c r="A2913" s="34">
        <v>2910</v>
      </c>
      <c r="B2913">
        <v>1</v>
      </c>
      <c r="C2913">
        <v>24</v>
      </c>
      <c r="D2913" s="149">
        <f t="shared" si="272"/>
        <v>178.09744310451387</v>
      </c>
      <c r="E2913" s="125">
        <f>B2913/(B2913+Overview!$F$22)</f>
        <v>0.58823529411764708</v>
      </c>
      <c r="F2913" s="118">
        <f>EXP(Overview!$F$21/Overview!$F$5-Overview!$F$21/('='!C2913+273.15))</f>
        <v>1.2060497570954571</v>
      </c>
      <c r="G2913" s="77">
        <f t="shared" si="273"/>
        <v>3.7647075418056151</v>
      </c>
      <c r="H2913" s="115">
        <f t="shared" si="274"/>
        <v>0.58823529411764708</v>
      </c>
      <c r="I2913" s="80">
        <f>IF((A2913-Overview!$F$43)/365=ROUND((A2913-Overview!$F$43)/365,0),I2912*0.05,I2912+U2912)</f>
        <v>29696.888108085062</v>
      </c>
      <c r="J2913" s="70">
        <f>IF(D2913&lt;Overview!$F$16,1,'='!G2913/Overview!$F$26)</f>
        <v>162.97435245911754</v>
      </c>
      <c r="K2913" s="71">
        <f>IF(D2913&lt;Overview!$F$17,'='!G2913/Overview!$F$26,Overview!$F$33)</f>
        <v>9.1428571428571423</v>
      </c>
      <c r="L2913" s="72">
        <f t="shared" si="275"/>
        <v>9.1428571428571423</v>
      </c>
      <c r="M2913" s="81">
        <f>MIN(1,Overview!$F$44*F2913*(G2913-Overview!$F$25)^2+0.2)</f>
        <v>1</v>
      </c>
      <c r="N2913" s="48">
        <f>L2913*F2913*Overview!$F$8</f>
        <v>0.12482270400293095</v>
      </c>
      <c r="O2913" s="48">
        <f>F2913*Overview!$F$6</f>
        <v>2.3686817229354781E-3</v>
      </c>
      <c r="P2913" s="122">
        <f>N2913*(H2913/G2913-(1+Overview!$F$35/'='!G2913)/(Overview!$F$37*Overview!$F$33))/('='!H2913+Overview!$F$36)</f>
        <v>2.672049430093851E-5</v>
      </c>
      <c r="Q2913" s="128">
        <f>(N2913/G2913-P2913)*H2913*Overview!$F$29*'='!G2913^3</f>
        <v>941.35882263578173</v>
      </c>
      <c r="R2913" s="57">
        <f t="shared" si="270"/>
        <v>0</v>
      </c>
      <c r="S2913" s="58">
        <f t="shared" si="271"/>
        <v>3.3531615471839056E-5</v>
      </c>
      <c r="T2913" s="58">
        <f>IF(D2913&lt;Overview!$F$18,(1-Overview!$F$9)*'='!Q2913-'='!D2913*'='!O2913,0)</f>
        <v>0</v>
      </c>
      <c r="U2913" s="54">
        <f>IF(D2913&gt;=Overview!$F$18,(1-Overview!$F$9)*'='!Q2913-Overview!$F$18*'='!O2913,0)</f>
        <v>79.78427815543678</v>
      </c>
      <c r="V2913" s="2"/>
      <c r="W2913" s="112">
        <f>G2913/Overview!$F$19</f>
        <v>5.5584047568368744</v>
      </c>
      <c r="X2913" s="60">
        <f>G2913^3*(1+H2913*Overview!$F$38)</f>
        <v>67.076704377764244</v>
      </c>
      <c r="Y2913" s="61">
        <f>G2913^3*Overview!$F$42*(1+Overview!$F$38*H2913)+I2913*Overview!$F$39/Overview!$F$40</f>
        <v>7.3273681681501142</v>
      </c>
    </row>
    <row r="2914" spans="1:25">
      <c r="A2914" s="34">
        <v>2911</v>
      </c>
      <c r="B2914">
        <v>1</v>
      </c>
      <c r="C2914">
        <v>24</v>
      </c>
      <c r="D2914" s="149">
        <f t="shared" si="272"/>
        <v>178.09744310451387</v>
      </c>
      <c r="E2914" s="125">
        <f>B2914/(B2914+Overview!$F$22)</f>
        <v>0.58823529411764708</v>
      </c>
      <c r="F2914" s="118">
        <f>EXP(Overview!$F$21/Overview!$F$5-Overview!$F$21/('='!C2914+273.15))</f>
        <v>1.2060497570954571</v>
      </c>
      <c r="G2914" s="77">
        <f t="shared" si="273"/>
        <v>3.7647410734210869</v>
      </c>
      <c r="H2914" s="115">
        <f t="shared" si="274"/>
        <v>0.58823529411764708</v>
      </c>
      <c r="I2914" s="80">
        <f>IF((A2914-Overview!$F$43)/365=ROUND((A2914-Overview!$F$43)/365,0),I2913*0.05,I2913+U2913)</f>
        <v>29776.672386240498</v>
      </c>
      <c r="J2914" s="70">
        <f>IF(D2914&lt;Overview!$F$16,1,'='!G2914/Overview!$F$26)</f>
        <v>162.9758040442029</v>
      </c>
      <c r="K2914" s="71">
        <f>IF(D2914&lt;Overview!$F$17,'='!G2914/Overview!$F$26,Overview!$F$33)</f>
        <v>9.1428571428571423</v>
      </c>
      <c r="L2914" s="72">
        <f t="shared" si="275"/>
        <v>9.1428571428571423</v>
      </c>
      <c r="M2914" s="81">
        <f>MIN(1,Overview!$F$44*F2914*(G2914-Overview!$F$25)^2+0.2)</f>
        <v>1</v>
      </c>
      <c r="N2914" s="48">
        <f>L2914*F2914*Overview!$F$8</f>
        <v>0.12482270400293095</v>
      </c>
      <c r="O2914" s="48">
        <f>F2914*Overview!$F$6</f>
        <v>2.3686817229354781E-3</v>
      </c>
      <c r="P2914" s="122">
        <f>N2914*(H2914/G2914-(1+Overview!$F$35/'='!G2914)/(Overview!$F$37*Overview!$F$33))/('='!H2914+Overview!$F$36)</f>
        <v>2.6669768239965067E-5</v>
      </c>
      <c r="Q2914" s="128">
        <f>(N2914/G2914-P2914)*H2914*Overview!$F$29*'='!G2914^3</f>
        <v>941.37702640054329</v>
      </c>
      <c r="R2914" s="57">
        <f t="shared" si="270"/>
        <v>0</v>
      </c>
      <c r="S2914" s="58">
        <f t="shared" si="271"/>
        <v>3.3468257303872563E-5</v>
      </c>
      <c r="T2914" s="58">
        <f>IF(D2914&lt;Overview!$F$18,(1-Overview!$F$9)*'='!Q2914-'='!D2914*'='!O2914,0)</f>
        <v>0</v>
      </c>
      <c r="U2914" s="54">
        <f>IF(D2914&gt;=Overview!$F$18,(1-Overview!$F$9)*'='!Q2914-Overview!$F$18*'='!O2914,0)</f>
        <v>79.785829116194463</v>
      </c>
      <c r="V2914" s="2"/>
      <c r="W2914" s="112">
        <f>G2914/Overview!$F$19</f>
        <v>5.5584542646110835</v>
      </c>
      <c r="X2914" s="60">
        <f>G2914^3*(1+H2914*Overview!$F$38)</f>
        <v>67.078496716425263</v>
      </c>
      <c r="Y2914" s="61">
        <f>G2914^3*Overview!$F$42*(1+Overview!$F$38*H2914)+I2914*Overview!$F$39/Overview!$F$40</f>
        <v>7.3309964681712696</v>
      </c>
    </row>
    <row r="2915" spans="1:25">
      <c r="A2915" s="34">
        <v>2912</v>
      </c>
      <c r="B2915">
        <v>1</v>
      </c>
      <c r="C2915">
        <v>24</v>
      </c>
      <c r="D2915" s="149">
        <f t="shared" si="272"/>
        <v>178.09744310451387</v>
      </c>
      <c r="E2915" s="125">
        <f>B2915/(B2915+Overview!$F$22)</f>
        <v>0.58823529411764708</v>
      </c>
      <c r="F2915" s="118">
        <f>EXP(Overview!$F$21/Overview!$F$5-Overview!$F$21/('='!C2915+273.15))</f>
        <v>1.2060497570954571</v>
      </c>
      <c r="G2915" s="77">
        <f t="shared" si="273"/>
        <v>3.7647745416783907</v>
      </c>
      <c r="H2915" s="115">
        <f t="shared" si="274"/>
        <v>0.58823529411764708</v>
      </c>
      <c r="I2915" s="80">
        <f>IF((A2915-Overview!$F$43)/365=ROUND((A2915-Overview!$F$43)/365,0),I2914*0.05,I2914+U2914)</f>
        <v>29856.458215356692</v>
      </c>
      <c r="J2915" s="70">
        <f>IF(D2915&lt;Overview!$F$16,1,'='!G2915/Overview!$F$26)</f>
        <v>162.97725288651043</v>
      </c>
      <c r="K2915" s="71">
        <f>IF(D2915&lt;Overview!$F$17,'='!G2915/Overview!$F$26,Overview!$F$33)</f>
        <v>9.1428571428571423</v>
      </c>
      <c r="L2915" s="72">
        <f t="shared" si="275"/>
        <v>9.1428571428571423</v>
      </c>
      <c r="M2915" s="81">
        <f>MIN(1,Overview!$F$44*F2915*(G2915-Overview!$F$25)^2+0.2)</f>
        <v>1</v>
      </c>
      <c r="N2915" s="48">
        <f>L2915*F2915*Overview!$F$8</f>
        <v>0.12482270400293095</v>
      </c>
      <c r="O2915" s="48">
        <f>F2915*Overview!$F$6</f>
        <v>2.3686817229354781E-3</v>
      </c>
      <c r="P2915" s="122">
        <f>N2915*(H2915/G2915-(1+Overview!$F$35/'='!G2915)/(Overview!$F$37*Overview!$F$33))/('='!H2915+Overview!$F$36)</f>
        <v>2.6619138927197272E-5</v>
      </c>
      <c r="Q2915" s="128">
        <f>(N2915/G2915-P2915)*H2915*Overview!$F$29*'='!G2915^3</f>
        <v>941.39519596909679</v>
      </c>
      <c r="R2915" s="57">
        <f t="shared" si="270"/>
        <v>0</v>
      </c>
      <c r="S2915" s="58">
        <f t="shared" si="271"/>
        <v>3.3405018851504169E-5</v>
      </c>
      <c r="T2915" s="58">
        <f>IF(D2915&lt;Overview!$F$18,(1-Overview!$F$9)*'='!Q2915-'='!D2915*'='!O2915,0)</f>
        <v>0</v>
      </c>
      <c r="U2915" s="54">
        <f>IF(D2915&gt;=Overview!$F$18,(1-Overview!$F$9)*'='!Q2915-Overview!$F$18*'='!O2915,0)</f>
        <v>79.787377163435224</v>
      </c>
      <c r="V2915" s="2"/>
      <c r="W2915" s="112">
        <f>G2915/Overview!$F$19</f>
        <v>5.5585036788400863</v>
      </c>
      <c r="X2915" s="60">
        <f>G2915^3*(1+H2915*Overview!$F$38)</f>
        <v>67.080285700290403</v>
      </c>
      <c r="Y2915" s="61">
        <f>G2915^3*Overview!$F$42*(1+Overview!$F$38*H2915)+I2915*Overview!$F$39/Overview!$F$40</f>
        <v>7.3346245336570908</v>
      </c>
    </row>
    <row r="2916" spans="1:25">
      <c r="A2916" s="34">
        <v>2913</v>
      </c>
      <c r="B2916">
        <v>1</v>
      </c>
      <c r="C2916">
        <v>24</v>
      </c>
      <c r="D2916" s="149">
        <f t="shared" si="272"/>
        <v>178.09744310451387</v>
      </c>
      <c r="E2916" s="125">
        <f>B2916/(B2916+Overview!$F$22)</f>
        <v>0.58823529411764708</v>
      </c>
      <c r="F2916" s="118">
        <f>EXP(Overview!$F$21/Overview!$F$5-Overview!$F$21/('='!C2916+273.15))</f>
        <v>1.2060497570954571</v>
      </c>
      <c r="G2916" s="77">
        <f t="shared" si="273"/>
        <v>3.7648079466972422</v>
      </c>
      <c r="H2916" s="115">
        <f t="shared" si="274"/>
        <v>0.58823529411764708</v>
      </c>
      <c r="I2916" s="80">
        <f>IF((A2916-Overview!$F$43)/365=ROUND((A2916-Overview!$F$43)/365,0),I2915*0.05,I2915+U2915)</f>
        <v>29936.245592520128</v>
      </c>
      <c r="J2916" s="70">
        <f>IF(D2916&lt;Overview!$F$16,1,'='!G2916/Overview!$F$26)</f>
        <v>162.97869899122261</v>
      </c>
      <c r="K2916" s="71">
        <f>IF(D2916&lt;Overview!$F$17,'='!G2916/Overview!$F$26,Overview!$F$33)</f>
        <v>9.1428571428571423</v>
      </c>
      <c r="L2916" s="72">
        <f t="shared" si="275"/>
        <v>9.1428571428571423</v>
      </c>
      <c r="M2916" s="81">
        <f>MIN(1,Overview!$F$44*F2916*(G2916-Overview!$F$25)^2+0.2)</f>
        <v>1</v>
      </c>
      <c r="N2916" s="48">
        <f>L2916*F2916*Overview!$F$8</f>
        <v>0.12482270400293095</v>
      </c>
      <c r="O2916" s="48">
        <f>F2916*Overview!$F$6</f>
        <v>2.3686817229354781E-3</v>
      </c>
      <c r="P2916" s="122">
        <f>N2916*(H2916/G2916-(1+Overview!$F$35/'='!G2916)/(Overview!$F$37*Overview!$F$33))/('='!H2916+Overview!$F$36)</f>
        <v>2.6568606176404489E-5</v>
      </c>
      <c r="Q2916" s="128">
        <f>(N2916/G2916-P2916)*H2916*Overview!$F$29*'='!G2916^3</f>
        <v>941.41333140530196</v>
      </c>
      <c r="R2916" s="57">
        <f t="shared" si="270"/>
        <v>0</v>
      </c>
      <c r="S2916" s="58">
        <f t="shared" si="271"/>
        <v>3.3341899888532355E-5</v>
      </c>
      <c r="T2916" s="58">
        <f>IF(D2916&lt;Overview!$F$18,(1-Overview!$F$9)*'='!Q2916-'='!D2916*'='!O2916,0)</f>
        <v>0</v>
      </c>
      <c r="U2916" s="54">
        <f>IF(D2916&gt;=Overview!$F$18,(1-Overview!$F$9)*'='!Q2916-Overview!$F$18*'='!O2916,0)</f>
        <v>79.7889223025999</v>
      </c>
      <c r="V2916" s="2"/>
      <c r="W2916" s="112">
        <f>G2916/Overview!$F$19</f>
        <v>5.5585529997006375</v>
      </c>
      <c r="X2916" s="60">
        <f>G2916^3*(1+H2916*Overview!$F$38)</f>
        <v>67.082071335578661</v>
      </c>
      <c r="Y2916" s="61">
        <f>G2916^3*Overview!$F$42*(1+Overview!$F$38*H2916)+I2916*Overview!$F$39/Overview!$F$40</f>
        <v>7.3382523650406819</v>
      </c>
    </row>
    <row r="2917" spans="1:25">
      <c r="A2917" s="34">
        <v>2914</v>
      </c>
      <c r="B2917">
        <v>1</v>
      </c>
      <c r="C2917">
        <v>24</v>
      </c>
      <c r="D2917" s="149">
        <f t="shared" si="272"/>
        <v>178.09744310451387</v>
      </c>
      <c r="E2917" s="125">
        <f>B2917/(B2917+Overview!$F$22)</f>
        <v>0.58823529411764708</v>
      </c>
      <c r="F2917" s="118">
        <f>EXP(Overview!$F$21/Overview!$F$5-Overview!$F$21/('='!C2917+273.15))</f>
        <v>1.2060497570954571</v>
      </c>
      <c r="G2917" s="77">
        <f t="shared" si="273"/>
        <v>3.7648412885971307</v>
      </c>
      <c r="H2917" s="115">
        <f t="shared" si="274"/>
        <v>0.58823529411764708</v>
      </c>
      <c r="I2917" s="80">
        <f>IF((A2917-Overview!$F$43)/365=ROUND((A2917-Overview!$F$43)/365,0),I2916*0.05,I2916+U2916)</f>
        <v>30016.034514822728</v>
      </c>
      <c r="J2917" s="70">
        <f>IF(D2917&lt;Overview!$F$16,1,'='!G2917/Overview!$F$26)</f>
        <v>162.98014236351216</v>
      </c>
      <c r="K2917" s="71">
        <f>IF(D2917&lt;Overview!$F$17,'='!G2917/Overview!$F$26,Overview!$F$33)</f>
        <v>9.1428571428571423</v>
      </c>
      <c r="L2917" s="72">
        <f t="shared" si="275"/>
        <v>9.1428571428571423</v>
      </c>
      <c r="M2917" s="81">
        <f>MIN(1,Overview!$F$44*F2917*(G2917-Overview!$F$25)^2+0.2)</f>
        <v>1</v>
      </c>
      <c r="N2917" s="48">
        <f>L2917*F2917*Overview!$F$8</f>
        <v>0.12482270400293095</v>
      </c>
      <c r="O2917" s="48">
        <f>F2917*Overview!$F$6</f>
        <v>2.3686817229354781E-3</v>
      </c>
      <c r="P2917" s="122">
        <f>N2917*(H2917/G2917-(1+Overview!$F$35/'='!G2917)/(Overview!$F$37*Overview!$F$33))/('='!H2917+Overview!$F$36)</f>
        <v>2.6518169801718248E-5</v>
      </c>
      <c r="Q2917" s="128">
        <f>(N2917/G2917-P2917)*H2917*Overview!$F$29*'='!G2917^3</f>
        <v>941.43143277290108</v>
      </c>
      <c r="R2917" s="57">
        <f t="shared" si="270"/>
        <v>0</v>
      </c>
      <c r="S2917" s="58">
        <f t="shared" si="271"/>
        <v>3.3278900189179487E-5</v>
      </c>
      <c r="T2917" s="58">
        <f>IF(D2917&lt;Overview!$F$18,(1-Overview!$F$9)*'='!Q2917-'='!D2917*'='!O2917,0)</f>
        <v>0</v>
      </c>
      <c r="U2917" s="54">
        <f>IF(D2917&gt;=Overview!$F$18,(1-Overview!$F$9)*'='!Q2917-Overview!$F$18*'='!O2917,0)</f>
        <v>79.790464539119355</v>
      </c>
      <c r="V2917" s="2"/>
      <c r="W2917" s="112">
        <f>G2917/Overview!$F$19</f>
        <v>5.5586022273691578</v>
      </c>
      <c r="X2917" s="60">
        <f>G2917^3*(1+H2917*Overview!$F$38)</f>
        <v>67.083853628497735</v>
      </c>
      <c r="Y2917" s="61">
        <f>G2917^3*Overview!$F$42*(1+Overview!$F$38*H2917)+I2917*Overview!$F$39/Overview!$F$40</f>
        <v>7.3418799627543647</v>
      </c>
    </row>
    <row r="2918" spans="1:25">
      <c r="A2918" s="34">
        <v>2915</v>
      </c>
      <c r="B2918">
        <v>1</v>
      </c>
      <c r="C2918">
        <v>24</v>
      </c>
      <c r="D2918" s="149">
        <f t="shared" si="272"/>
        <v>178.09744310451387</v>
      </c>
      <c r="E2918" s="125">
        <f>B2918/(B2918+Overview!$F$22)</f>
        <v>0.58823529411764708</v>
      </c>
      <c r="F2918" s="118">
        <f>EXP(Overview!$F$21/Overview!$F$5-Overview!$F$21/('='!C2918+273.15))</f>
        <v>1.2060497570954571</v>
      </c>
      <c r="G2918" s="77">
        <f t="shared" si="273"/>
        <v>3.7648745674973201</v>
      </c>
      <c r="H2918" s="115">
        <f t="shared" si="274"/>
        <v>0.58823529411764708</v>
      </c>
      <c r="I2918" s="80">
        <f>IF((A2918-Overview!$F$43)/365=ROUND((A2918-Overview!$F$43)/365,0),I2917*0.05,I2917+U2917)</f>
        <v>30095.824979361849</v>
      </c>
      <c r="J2918" s="70">
        <f>IF(D2918&lt;Overview!$F$16,1,'='!G2918/Overview!$F$26)</f>
        <v>162.981583008542</v>
      </c>
      <c r="K2918" s="71">
        <f>IF(D2918&lt;Overview!$F$17,'='!G2918/Overview!$F$26,Overview!$F$33)</f>
        <v>9.1428571428571423</v>
      </c>
      <c r="L2918" s="72">
        <f t="shared" si="275"/>
        <v>9.1428571428571423</v>
      </c>
      <c r="M2918" s="81">
        <f>MIN(1,Overview!$F$44*F2918*(G2918-Overview!$F$25)^2+0.2)</f>
        <v>1</v>
      </c>
      <c r="N2918" s="48">
        <f>L2918*F2918*Overview!$F$8</f>
        <v>0.12482270400293095</v>
      </c>
      <c r="O2918" s="48">
        <f>F2918*Overview!$F$6</f>
        <v>2.3686817229354781E-3</v>
      </c>
      <c r="P2918" s="122">
        <f>N2918*(H2918/G2918-(1+Overview!$F$35/'='!G2918)/(Overview!$F$37*Overview!$F$33))/('='!H2918+Overview!$F$36)</f>
        <v>2.6467829617638343E-5</v>
      </c>
      <c r="Q2918" s="128">
        <f>(N2918/G2918-P2918)*H2918*Overview!$F$29*'='!G2918^3</f>
        <v>941.44950013551852</v>
      </c>
      <c r="R2918" s="57">
        <f t="shared" si="270"/>
        <v>0</v>
      </c>
      <c r="S2918" s="58">
        <f t="shared" si="271"/>
        <v>3.3216019528099639E-5</v>
      </c>
      <c r="T2918" s="58">
        <f>IF(D2918&lt;Overview!$F$18,(1-Overview!$F$9)*'='!Q2918-'='!D2918*'='!O2918,0)</f>
        <v>0</v>
      </c>
      <c r="U2918" s="54">
        <f>IF(D2918&gt;=Overview!$F$18,(1-Overview!$F$9)*'='!Q2918-Overview!$F$18*'='!O2918,0)</f>
        <v>79.792003878414363</v>
      </c>
      <c r="V2918" s="2"/>
      <c r="W2918" s="112">
        <f>G2918/Overview!$F$19</f>
        <v>5.5586513620217337</v>
      </c>
      <c r="X2918" s="60">
        <f>G2918^3*(1+H2918*Overview!$F$38)</f>
        <v>67.085632585244014</v>
      </c>
      <c r="Y2918" s="61">
        <f>G2918^3*Overview!$F$42*(1+Overview!$F$38*H2918)+I2918*Overview!$F$39/Overview!$F$40</f>
        <v>7.3455073272296847</v>
      </c>
    </row>
    <row r="2919" spans="1:25">
      <c r="A2919" s="34">
        <v>2916</v>
      </c>
      <c r="B2919">
        <v>1</v>
      </c>
      <c r="C2919">
        <v>24</v>
      </c>
      <c r="D2919" s="149">
        <f t="shared" si="272"/>
        <v>178.09744310451387</v>
      </c>
      <c r="E2919" s="125">
        <f>B2919/(B2919+Overview!$F$22)</f>
        <v>0.58823529411764708</v>
      </c>
      <c r="F2919" s="118">
        <f>EXP(Overview!$F$21/Overview!$F$5-Overview!$F$21/('='!C2919+273.15))</f>
        <v>1.2060497570954571</v>
      </c>
      <c r="G2919" s="77">
        <f t="shared" si="273"/>
        <v>3.7649077835168483</v>
      </c>
      <c r="H2919" s="115">
        <f t="shared" si="274"/>
        <v>0.58823529411764708</v>
      </c>
      <c r="I2919" s="80">
        <f>IF((A2919-Overview!$F$43)/365=ROUND((A2919-Overview!$F$43)/365,0),I2918*0.05,I2918+U2918)</f>
        <v>30175.616983240263</v>
      </c>
      <c r="J2919" s="70">
        <f>IF(D2919&lt;Overview!$F$16,1,'='!G2919/Overview!$F$26)</f>
        <v>162.98302093146529</v>
      </c>
      <c r="K2919" s="71">
        <f>IF(D2919&lt;Overview!$F$17,'='!G2919/Overview!$F$26,Overview!$F$33)</f>
        <v>9.1428571428571423</v>
      </c>
      <c r="L2919" s="72">
        <f t="shared" si="275"/>
        <v>9.1428571428571423</v>
      </c>
      <c r="M2919" s="81">
        <f>MIN(1,Overview!$F$44*F2919*(G2919-Overview!$F$25)^2+0.2)</f>
        <v>1</v>
      </c>
      <c r="N2919" s="48">
        <f>L2919*F2919*Overview!$F$8</f>
        <v>0.12482270400293095</v>
      </c>
      <c r="O2919" s="48">
        <f>F2919*Overview!$F$6</f>
        <v>2.3686817229354781E-3</v>
      </c>
      <c r="P2919" s="122">
        <f>N2919*(H2919/G2919-(1+Overview!$F$35/'='!G2919)/(Overview!$F$37*Overview!$F$33))/('='!H2919+Overview!$F$36)</f>
        <v>2.6417585439022694E-5</v>
      </c>
      <c r="Q2919" s="128">
        <f>(N2919/G2919-P2919)*H2919*Overview!$F$29*'='!G2919^3</f>
        <v>941.46753355666124</v>
      </c>
      <c r="R2919" s="57">
        <f t="shared" si="270"/>
        <v>0</v>
      </c>
      <c r="S2919" s="58">
        <f t="shared" si="271"/>
        <v>3.315325768036597E-5</v>
      </c>
      <c r="T2919" s="58">
        <f>IF(D2919&lt;Overview!$F$18,(1-Overview!$F$9)*'='!Q2919-'='!D2919*'='!O2919,0)</f>
        <v>0</v>
      </c>
      <c r="U2919" s="54">
        <f>IF(D2919&gt;=Overview!$F$18,(1-Overview!$F$9)*'='!Q2919-Overview!$F$18*'='!O2919,0)</f>
        <v>79.793540325895719</v>
      </c>
      <c r="V2919" s="2"/>
      <c r="W2919" s="112">
        <f>G2919/Overview!$F$19</f>
        <v>5.5587004038341181</v>
      </c>
      <c r="X2919" s="60">
        <f>G2919^3*(1+H2919*Overview!$F$38)</f>
        <v>67.087408212002643</v>
      </c>
      <c r="Y2919" s="61">
        <f>G2919^3*Overview!$F$42*(1+Overview!$F$38*H2919)+I2919*Overview!$F$39/Overview!$F$40</f>
        <v>7.3491344588974048</v>
      </c>
    </row>
    <row r="2920" spans="1:25">
      <c r="A2920" s="34">
        <v>2917</v>
      </c>
      <c r="B2920">
        <v>1</v>
      </c>
      <c r="C2920">
        <v>24</v>
      </c>
      <c r="D2920" s="149">
        <f t="shared" si="272"/>
        <v>178.09744310451387</v>
      </c>
      <c r="E2920" s="125">
        <f>B2920/(B2920+Overview!$F$22)</f>
        <v>0.58823529411764708</v>
      </c>
      <c r="F2920" s="118">
        <f>EXP(Overview!$F$21/Overview!$F$5-Overview!$F$21/('='!C2920+273.15))</f>
        <v>1.2060497570954571</v>
      </c>
      <c r="G2920" s="77">
        <f t="shared" si="273"/>
        <v>3.7649409367745288</v>
      </c>
      <c r="H2920" s="115">
        <f t="shared" si="274"/>
        <v>0.58823529411764708</v>
      </c>
      <c r="I2920" s="80">
        <f>IF((A2920-Overview!$F$43)/365=ROUND((A2920-Overview!$F$43)/365,0),I2919*0.05,I2919+U2919)</f>
        <v>30255.410523566159</v>
      </c>
      <c r="J2920" s="70">
        <f>IF(D2920&lt;Overview!$F$16,1,'='!G2920/Overview!$F$26)</f>
        <v>162.9844561374255</v>
      </c>
      <c r="K2920" s="71">
        <f>IF(D2920&lt;Overview!$F$17,'='!G2920/Overview!$F$26,Overview!$F$33)</f>
        <v>9.1428571428571423</v>
      </c>
      <c r="L2920" s="72">
        <f t="shared" si="275"/>
        <v>9.1428571428571423</v>
      </c>
      <c r="M2920" s="81">
        <f>MIN(1,Overview!$F$44*F2920*(G2920-Overview!$F$25)^2+0.2)</f>
        <v>1</v>
      </c>
      <c r="N2920" s="48">
        <f>L2920*F2920*Overview!$F$8</f>
        <v>0.12482270400293095</v>
      </c>
      <c r="O2920" s="48">
        <f>F2920*Overview!$F$6</f>
        <v>2.3686817229354781E-3</v>
      </c>
      <c r="P2920" s="122">
        <f>N2920*(H2920/G2920-(1+Overview!$F$35/'='!G2920)/(Overview!$F$37*Overview!$F$33))/('='!H2920+Overview!$F$36)</f>
        <v>2.6367437081096458E-5</v>
      </c>
      <c r="Q2920" s="128">
        <f>(N2920/G2920-P2920)*H2920*Overview!$F$29*'='!G2920^3</f>
        <v>941.48553309971931</v>
      </c>
      <c r="R2920" s="57">
        <f t="shared" si="270"/>
        <v>0</v>
      </c>
      <c r="S2920" s="58">
        <f t="shared" si="271"/>
        <v>3.3090614421482249E-5</v>
      </c>
      <c r="T2920" s="58">
        <f>IF(D2920&lt;Overview!$F$18,(1-Overview!$F$9)*'='!Q2920-'='!D2920*'='!O2920,0)</f>
        <v>0</v>
      </c>
      <c r="U2920" s="54">
        <f>IF(D2920&gt;=Overview!$F$18,(1-Overview!$F$9)*'='!Q2920-Overview!$F$18*'='!O2920,0)</f>
        <v>79.795073886964261</v>
      </c>
      <c r="V2920" s="2"/>
      <c r="W2920" s="112">
        <f>G2920/Overview!$F$19</f>
        <v>5.5587493529817342</v>
      </c>
      <c r="X2920" s="60">
        <f>G2920^3*(1+H2920*Overview!$F$38)</f>
        <v>67.089180514947543</v>
      </c>
      <c r="Y2920" s="61">
        <f>G2920^3*Overview!$F$42*(1+Overview!$F$38*H2920)+I2920*Overview!$F$39/Overview!$F$40</f>
        <v>7.3527613581875162</v>
      </c>
    </row>
    <row r="2921" spans="1:25">
      <c r="A2921" s="34">
        <v>2918</v>
      </c>
      <c r="B2921">
        <v>1</v>
      </c>
      <c r="C2921">
        <v>24</v>
      </c>
      <c r="D2921" s="149">
        <f t="shared" si="272"/>
        <v>178.09744310451387</v>
      </c>
      <c r="E2921" s="125">
        <f>B2921/(B2921+Overview!$F$22)</f>
        <v>0.58823529411764708</v>
      </c>
      <c r="F2921" s="118">
        <f>EXP(Overview!$F$21/Overview!$F$5-Overview!$F$21/('='!C2921+273.15))</f>
        <v>1.2060497570954571</v>
      </c>
      <c r="G2921" s="77">
        <f t="shared" si="273"/>
        <v>3.7649740273889503</v>
      </c>
      <c r="H2921" s="115">
        <f t="shared" si="274"/>
        <v>0.58823529411764708</v>
      </c>
      <c r="I2921" s="80">
        <f>IF((A2921-Overview!$F$43)/365=ROUND((A2921-Overview!$F$43)/365,0),I2920*0.05,I2920+U2920)</f>
        <v>30335.205597453125</v>
      </c>
      <c r="J2921" s="70">
        <f>IF(D2921&lt;Overview!$F$16,1,'='!G2921/Overview!$F$26)</f>
        <v>162.98588863155629</v>
      </c>
      <c r="K2921" s="71">
        <f>IF(D2921&lt;Overview!$F$17,'='!G2921/Overview!$F$26,Overview!$F$33)</f>
        <v>9.1428571428571423</v>
      </c>
      <c r="L2921" s="72">
        <f t="shared" si="275"/>
        <v>9.1428571428571423</v>
      </c>
      <c r="M2921" s="81">
        <f>MIN(1,Overview!$F$44*F2921*(G2921-Overview!$F$25)^2+0.2)</f>
        <v>1</v>
      </c>
      <c r="N2921" s="48">
        <f>L2921*F2921*Overview!$F$8</f>
        <v>0.12482270400293095</v>
      </c>
      <c r="O2921" s="48">
        <f>F2921*Overview!$F$6</f>
        <v>2.3686817229354781E-3</v>
      </c>
      <c r="P2921" s="122">
        <f>N2921*(H2921/G2921-(1+Overview!$F$35/'='!G2921)/(Overview!$F$37*Overview!$F$33))/('='!H2921+Overview!$F$36)</f>
        <v>2.6317384359443946E-5</v>
      </c>
      <c r="Q2921" s="128">
        <f>(N2921/G2921-P2921)*H2921*Overview!$F$29*'='!G2921^3</f>
        <v>941.50349882796547</v>
      </c>
      <c r="R2921" s="57">
        <f t="shared" si="270"/>
        <v>0</v>
      </c>
      <c r="S2921" s="58">
        <f t="shared" si="271"/>
        <v>3.3028089527372877E-5</v>
      </c>
      <c r="T2921" s="58">
        <f>IF(D2921&lt;Overview!$F$18,(1-Overview!$F$9)*'='!Q2921-'='!D2921*'='!O2921,0)</f>
        <v>0</v>
      </c>
      <c r="U2921" s="54">
        <f>IF(D2921&gt;=Overview!$F$18,(1-Overview!$F$9)*'='!Q2921-Overview!$F$18*'='!O2921,0)</f>
        <v>79.796604567010831</v>
      </c>
      <c r="V2921" s="2"/>
      <c r="W2921" s="112">
        <f>G2921/Overview!$F$19</f>
        <v>5.5587982096396722</v>
      </c>
      <c r="X2921" s="60">
        <f>G2921^3*(1+H2921*Overview!$F$38)</f>
        <v>67.090949500241379</v>
      </c>
      <c r="Y2921" s="61">
        <f>G2921^3*Overview!$F$42*(1+Overview!$F$38*H2921)+I2921*Overview!$F$39/Overview!$F$40</f>
        <v>7.356388025529232</v>
      </c>
    </row>
    <row r="2922" spans="1:25">
      <c r="A2922" s="34">
        <v>2919</v>
      </c>
      <c r="B2922">
        <v>1</v>
      </c>
      <c r="C2922">
        <v>24</v>
      </c>
      <c r="D2922" s="149">
        <f t="shared" si="272"/>
        <v>178.09744310451387</v>
      </c>
      <c r="E2922" s="125">
        <f>B2922/(B2922+Overview!$F$22)</f>
        <v>0.58823529411764708</v>
      </c>
      <c r="F2922" s="118">
        <f>EXP(Overview!$F$21/Overview!$F$5-Overview!$F$21/('='!C2922+273.15))</f>
        <v>1.2060497570954571</v>
      </c>
      <c r="G2922" s="77">
        <f t="shared" si="273"/>
        <v>3.7650070554784776</v>
      </c>
      <c r="H2922" s="115">
        <f t="shared" si="274"/>
        <v>0.58823529411764708</v>
      </c>
      <c r="I2922" s="80">
        <f>IF((A2922-Overview!$F$43)/365=ROUND((A2922-Overview!$F$43)/365,0),I2921*0.05,I2921+U2921)</f>
        <v>30415.002202020136</v>
      </c>
      <c r="J2922" s="70">
        <f>IF(D2922&lt;Overview!$F$16,1,'='!G2922/Overview!$F$26)</f>
        <v>162.98731841898172</v>
      </c>
      <c r="K2922" s="71">
        <f>IF(D2922&lt;Overview!$F$17,'='!G2922/Overview!$F$26,Overview!$F$33)</f>
        <v>9.1428571428571423</v>
      </c>
      <c r="L2922" s="72">
        <f t="shared" si="275"/>
        <v>9.1428571428571423</v>
      </c>
      <c r="M2922" s="81">
        <f>MIN(1,Overview!$F$44*F2922*(G2922-Overview!$F$25)^2+0.2)</f>
        <v>1</v>
      </c>
      <c r="N2922" s="48">
        <f>L2922*F2922*Overview!$F$8</f>
        <v>0.12482270400293095</v>
      </c>
      <c r="O2922" s="48">
        <f>F2922*Overview!$F$6</f>
        <v>2.3686817229354781E-3</v>
      </c>
      <c r="P2922" s="122">
        <f>N2922*(H2922/G2922-(1+Overview!$F$35/'='!G2922)/(Overview!$F$37*Overview!$F$33))/('='!H2922+Overview!$F$36)</f>
        <v>2.6267427090013669E-5</v>
      </c>
      <c r="Q2922" s="128">
        <f>(N2922/G2922-P2922)*H2922*Overview!$F$29*'='!G2922^3</f>
        <v>941.52143080455585</v>
      </c>
      <c r="R2922" s="57">
        <f t="shared" si="270"/>
        <v>0</v>
      </c>
      <c r="S2922" s="58">
        <f t="shared" si="271"/>
        <v>3.2965682774389321E-5</v>
      </c>
      <c r="T2922" s="58">
        <f>IF(D2922&lt;Overview!$F$18,(1-Overview!$F$9)*'='!Q2922-'='!D2922*'='!O2922,0)</f>
        <v>0</v>
      </c>
      <c r="U2922" s="54">
        <f>IF(D2922&gt;=Overview!$F$18,(1-Overview!$F$9)*'='!Q2922-Overview!$F$18*'='!O2922,0)</f>
        <v>79.798132371416344</v>
      </c>
      <c r="V2922" s="2"/>
      <c r="W2922" s="112">
        <f>G2922/Overview!$F$19</f>
        <v>5.5588469739826927</v>
      </c>
      <c r="X2922" s="60">
        <f>G2922^3*(1+H2922*Overview!$F$38)</f>
        <v>67.092715174035618</v>
      </c>
      <c r="Y2922" s="61">
        <f>G2922^3*Overview!$F$42*(1+Overview!$F$38*H2922)+I2922*Overview!$F$39/Overview!$F$40</f>
        <v>7.3600144613509899</v>
      </c>
    </row>
    <row r="2923" spans="1:25">
      <c r="A2923" s="34">
        <v>2920</v>
      </c>
      <c r="B2923">
        <v>1</v>
      </c>
      <c r="C2923">
        <v>24</v>
      </c>
      <c r="D2923" s="149">
        <f t="shared" si="272"/>
        <v>178.09744310451387</v>
      </c>
      <c r="E2923" s="125">
        <f>B2923/(B2923+Overview!$F$22)</f>
        <v>0.58823529411764708</v>
      </c>
      <c r="F2923" s="118">
        <f>EXP(Overview!$F$21/Overview!$F$5-Overview!$F$21/('='!C2923+273.15))</f>
        <v>1.2060497570954571</v>
      </c>
      <c r="G2923" s="77">
        <f t="shared" si="273"/>
        <v>3.7650400211612518</v>
      </c>
      <c r="H2923" s="115">
        <f t="shared" si="274"/>
        <v>0.58823529411764708</v>
      </c>
      <c r="I2923" s="80">
        <f>IF((A2923-Overview!$F$43)/365=ROUND((A2923-Overview!$F$43)/365,0),I2922*0.05,I2922+U2922)</f>
        <v>1520.7501101010068</v>
      </c>
      <c r="J2923" s="70">
        <f>IF(D2923&lt;Overview!$F$16,1,'='!G2923/Overview!$F$26)</f>
        <v>162.98874550481611</v>
      </c>
      <c r="K2923" s="71">
        <f>IF(D2923&lt;Overview!$F$17,'='!G2923/Overview!$F$26,Overview!$F$33)</f>
        <v>9.1428571428571423</v>
      </c>
      <c r="L2923" s="72">
        <f t="shared" si="275"/>
        <v>9.1428571428571423</v>
      </c>
      <c r="M2923" s="81">
        <f>MIN(1,Overview!$F$44*F2923*(G2923-Overview!$F$25)^2+0.2)</f>
        <v>1</v>
      </c>
      <c r="N2923" s="48">
        <f>L2923*F2923*Overview!$F$8</f>
        <v>0.12482270400293095</v>
      </c>
      <c r="O2923" s="48">
        <f>F2923*Overview!$F$6</f>
        <v>2.3686817229354781E-3</v>
      </c>
      <c r="P2923" s="122">
        <f>N2923*(H2923/G2923-(1+Overview!$F$35/'='!G2923)/(Overview!$F$37*Overview!$F$33))/('='!H2923+Overview!$F$36)</f>
        <v>2.6217565089110243E-5</v>
      </c>
      <c r="Q2923" s="128">
        <f>(N2923/G2923-P2923)*H2923*Overview!$F$29*'='!G2923^3</f>
        <v>941.53932909252978</v>
      </c>
      <c r="R2923" s="57">
        <f t="shared" si="270"/>
        <v>0</v>
      </c>
      <c r="S2923" s="58">
        <f t="shared" si="271"/>
        <v>3.2903393939300045E-5</v>
      </c>
      <c r="T2923" s="58">
        <f>IF(D2923&lt;Overview!$F$18,(1-Overview!$F$9)*'='!Q2923-'='!D2923*'='!O2923,0)</f>
        <v>0</v>
      </c>
      <c r="U2923" s="54">
        <f>IF(D2923&gt;=Overview!$F$18,(1-Overview!$F$9)*'='!Q2923-Overview!$F$18*'='!O2923,0)</f>
        <v>79.799657305551719</v>
      </c>
      <c r="V2923" s="2"/>
      <c r="W2923" s="112">
        <f>G2923/Overview!$F$19</f>
        <v>5.5588956461852232</v>
      </c>
      <c r="X2923" s="60">
        <f>G2923^3*(1+H2923*Overview!$F$38)</f>
        <v>67.094477542470585</v>
      </c>
      <c r="Y2923" s="61">
        <f>G2923^3*Overview!$F$42*(1+Overview!$F$38*H2923)+I2923*Overview!$F$39/Overview!$F$40</f>
        <v>6.1045864836067425</v>
      </c>
    </row>
    <row r="2924" spans="1:25">
      <c r="A2924" s="34">
        <v>2921</v>
      </c>
      <c r="B2924">
        <v>1</v>
      </c>
      <c r="C2924">
        <v>24</v>
      </c>
      <c r="D2924" s="149">
        <f t="shared" si="272"/>
        <v>178.09744310451387</v>
      </c>
      <c r="E2924" s="125">
        <f>B2924/(B2924+Overview!$F$22)</f>
        <v>0.58823529411764708</v>
      </c>
      <c r="F2924" s="118">
        <f>EXP(Overview!$F$21/Overview!$F$5-Overview!$F$21/('='!C2924+273.15))</f>
        <v>1.2060497570954571</v>
      </c>
      <c r="G2924" s="77">
        <f t="shared" si="273"/>
        <v>3.765072924555191</v>
      </c>
      <c r="H2924" s="115">
        <f t="shared" si="274"/>
        <v>0.58823529411764708</v>
      </c>
      <c r="I2924" s="80">
        <f>IF((A2924-Overview!$F$43)/365=ROUND((A2924-Overview!$F$43)/365,0),I2923*0.05,I2923+U2923)</f>
        <v>1600.5497674065587</v>
      </c>
      <c r="J2924" s="70">
        <f>IF(D2924&lt;Overview!$F$16,1,'='!G2924/Overview!$F$26)</f>
        <v>162.99016989416413</v>
      </c>
      <c r="K2924" s="71">
        <f>IF(D2924&lt;Overview!$F$17,'='!G2924/Overview!$F$26,Overview!$F$33)</f>
        <v>9.1428571428571423</v>
      </c>
      <c r="L2924" s="72">
        <f t="shared" si="275"/>
        <v>9.1428571428571423</v>
      </c>
      <c r="M2924" s="81">
        <f>MIN(1,Overview!$F$44*F2924*(G2924-Overview!$F$25)^2+0.2)</f>
        <v>1</v>
      </c>
      <c r="N2924" s="48">
        <f>L2924*F2924*Overview!$F$8</f>
        <v>0.12482270400293095</v>
      </c>
      <c r="O2924" s="48">
        <f>F2924*Overview!$F$6</f>
        <v>2.3686817229354781E-3</v>
      </c>
      <c r="P2924" s="122">
        <f>N2924*(H2924/G2924-(1+Overview!$F$35/'='!G2924)/(Overview!$F$37*Overview!$F$33))/('='!H2924+Overview!$F$36)</f>
        <v>2.6167798173402503E-5</v>
      </c>
      <c r="Q2924" s="128">
        <f>(N2924/G2924-P2924)*H2924*Overview!$F$29*'='!G2924^3</f>
        <v>941.55719375481078</v>
      </c>
      <c r="R2924" s="57">
        <f t="shared" si="270"/>
        <v>0</v>
      </c>
      <c r="S2924" s="58">
        <f t="shared" si="271"/>
        <v>3.2841222799300845E-5</v>
      </c>
      <c r="T2924" s="58">
        <f>IF(D2924&lt;Overview!$F$18,(1-Overview!$F$9)*'='!Q2924-'='!D2924*'='!O2924,0)</f>
        <v>0</v>
      </c>
      <c r="U2924" s="54">
        <f>IF(D2924&gt;=Overview!$F$18,(1-Overview!$F$9)*'='!Q2924-Overview!$F$18*'='!O2924,0)</f>
        <v>79.801179374778059</v>
      </c>
      <c r="V2924" s="2"/>
      <c r="W2924" s="112">
        <f>G2924/Overview!$F$19</f>
        <v>5.5589442264213655</v>
      </c>
      <c r="X2924" s="60">
        <f>G2924^3*(1+H2924*Overview!$F$38)</f>
        <v>67.096236611675423</v>
      </c>
      <c r="Y2924" s="61">
        <f>G2924^3*Overview!$F$42*(1+Overview!$F$38*H2924)+I2924*Overview!$F$39/Overview!$F$40</f>
        <v>6.1082124576708177</v>
      </c>
    </row>
    <row r="2925" spans="1:25">
      <c r="A2925" s="34">
        <v>2922</v>
      </c>
      <c r="B2925">
        <v>1</v>
      </c>
      <c r="C2925">
        <v>24</v>
      </c>
      <c r="D2925" s="149">
        <f t="shared" si="272"/>
        <v>178.09744310451387</v>
      </c>
      <c r="E2925" s="125">
        <f>B2925/(B2925+Overview!$F$22)</f>
        <v>0.58823529411764708</v>
      </c>
      <c r="F2925" s="118">
        <f>EXP(Overview!$F$21/Overview!$F$5-Overview!$F$21/('='!C2925+273.15))</f>
        <v>1.2060497570954571</v>
      </c>
      <c r="G2925" s="77">
        <f t="shared" si="273"/>
        <v>3.7651057657779905</v>
      </c>
      <c r="H2925" s="115">
        <f t="shared" si="274"/>
        <v>0.58823529411764708</v>
      </c>
      <c r="I2925" s="80">
        <f>IF((A2925-Overview!$F$43)/365=ROUND((A2925-Overview!$F$43)/365,0),I2924*0.05,I2924+U2924)</f>
        <v>1680.3509467813367</v>
      </c>
      <c r="J2925" s="70">
        <f>IF(D2925&lt;Overview!$F$16,1,'='!G2925/Overview!$F$26)</f>
        <v>162.99159159212081</v>
      </c>
      <c r="K2925" s="71">
        <f>IF(D2925&lt;Overview!$F$17,'='!G2925/Overview!$F$26,Overview!$F$33)</f>
        <v>9.1428571428571423</v>
      </c>
      <c r="L2925" s="72">
        <f t="shared" si="275"/>
        <v>9.1428571428571423</v>
      </c>
      <c r="M2925" s="81">
        <f>MIN(1,Overview!$F$44*F2925*(G2925-Overview!$F$25)^2+0.2)</f>
        <v>1</v>
      </c>
      <c r="N2925" s="48">
        <f>L2925*F2925*Overview!$F$8</f>
        <v>0.12482270400293095</v>
      </c>
      <c r="O2925" s="48">
        <f>F2925*Overview!$F$6</f>
        <v>2.3686817229354781E-3</v>
      </c>
      <c r="P2925" s="122">
        <f>N2925*(H2925/G2925-(1+Overview!$F$35/'='!G2925)/(Overview!$F$37*Overview!$F$33))/('='!H2925+Overview!$F$36)</f>
        <v>2.6118126159915376E-5</v>
      </c>
      <c r="Q2925" s="128">
        <f>(N2925/G2925-P2925)*H2925*Overview!$F$29*'='!G2925^3</f>
        <v>941.57502485420594</v>
      </c>
      <c r="R2925" s="57">
        <f t="shared" si="270"/>
        <v>0</v>
      </c>
      <c r="S2925" s="58">
        <f t="shared" si="271"/>
        <v>3.2779169132004787E-5</v>
      </c>
      <c r="T2925" s="58">
        <f>IF(D2925&lt;Overview!$F$18,(1-Overview!$F$9)*'='!Q2925-'='!D2925*'='!O2925,0)</f>
        <v>0</v>
      </c>
      <c r="U2925" s="54">
        <f>IF(D2925&gt;=Overview!$F$18,(1-Overview!$F$9)*'='!Q2925-Overview!$F$18*'='!O2925,0)</f>
        <v>79.802698584446532</v>
      </c>
      <c r="V2925" s="2"/>
      <c r="W2925" s="112">
        <f>G2925/Overview!$F$19</f>
        <v>5.5589927148648908</v>
      </c>
      <c r="X2925" s="60">
        <f>G2925^3*(1+H2925*Overview!$F$38)</f>
        <v>67.097992387768116</v>
      </c>
      <c r="Y2925" s="61">
        <f>G2925^3*Overview!$F$42*(1+Overview!$F$38*H2925)+I2925*Overview!$F$39/Overview!$F$40</f>
        <v>6.1118382014956278</v>
      </c>
    </row>
    <row r="2926" spans="1:25">
      <c r="A2926" s="34">
        <v>2923</v>
      </c>
      <c r="B2926">
        <v>1</v>
      </c>
      <c r="C2926">
        <v>24</v>
      </c>
      <c r="D2926" s="149">
        <f t="shared" si="272"/>
        <v>178.09744310451387</v>
      </c>
      <c r="E2926" s="125">
        <f>B2926/(B2926+Overview!$F$22)</f>
        <v>0.58823529411764708</v>
      </c>
      <c r="F2926" s="118">
        <f>EXP(Overview!$F$21/Overview!$F$5-Overview!$F$21/('='!C2926+273.15))</f>
        <v>1.2060497570954571</v>
      </c>
      <c r="G2926" s="77">
        <f t="shared" si="273"/>
        <v>3.7651385449471224</v>
      </c>
      <c r="H2926" s="115">
        <f t="shared" si="274"/>
        <v>0.58823529411764708</v>
      </c>
      <c r="I2926" s="80">
        <f>IF((A2926-Overview!$F$43)/365=ROUND((A2926-Overview!$F$43)/365,0),I2925*0.05,I2925+U2925)</f>
        <v>1760.1536453657832</v>
      </c>
      <c r="J2926" s="70">
        <f>IF(D2926&lt;Overview!$F$16,1,'='!G2926/Overview!$F$26)</f>
        <v>162.99301060377155</v>
      </c>
      <c r="K2926" s="71">
        <f>IF(D2926&lt;Overview!$F$17,'='!G2926/Overview!$F$26,Overview!$F$33)</f>
        <v>9.1428571428571423</v>
      </c>
      <c r="L2926" s="72">
        <f t="shared" si="275"/>
        <v>9.1428571428571423</v>
      </c>
      <c r="M2926" s="81">
        <f>MIN(1,Overview!$F$44*F2926*(G2926-Overview!$F$25)^2+0.2)</f>
        <v>1</v>
      </c>
      <c r="N2926" s="48">
        <f>L2926*F2926*Overview!$F$8</f>
        <v>0.12482270400293095</v>
      </c>
      <c r="O2926" s="48">
        <f>F2926*Overview!$F$6</f>
        <v>2.3686817229354781E-3</v>
      </c>
      <c r="P2926" s="122">
        <f>N2926*(H2926/G2926-(1+Overview!$F$35/'='!G2926)/(Overview!$F$37*Overview!$F$33))/('='!H2926+Overview!$F$36)</f>
        <v>2.6068548866033957E-5</v>
      </c>
      <c r="Q2926" s="128">
        <f>(N2926/G2926-P2926)*H2926*Overview!$F$29*'='!G2926^3</f>
        <v>941.5928224534066</v>
      </c>
      <c r="R2926" s="57">
        <f t="shared" si="270"/>
        <v>0</v>
      </c>
      <c r="S2926" s="58">
        <f t="shared" si="271"/>
        <v>3.2717232715447348E-5</v>
      </c>
      <c r="T2926" s="58">
        <f>IF(D2926&lt;Overview!$F$18,(1-Overview!$F$9)*'='!Q2926-'='!D2926*'='!O2926,0)</f>
        <v>0</v>
      </c>
      <c r="U2926" s="54">
        <f>IF(D2926&gt;=Overview!$F$18,(1-Overview!$F$9)*'='!Q2926-Overview!$F$18*'='!O2926,0)</f>
        <v>79.804214939898415</v>
      </c>
      <c r="V2926" s="2"/>
      <c r="W2926" s="112">
        <f>G2926/Overview!$F$19</f>
        <v>5.5590411116892398</v>
      </c>
      <c r="X2926" s="60">
        <f>G2926^3*(1+H2926*Overview!$F$38)</f>
        <v>67.099744876855524</v>
      </c>
      <c r="Y2926" s="61">
        <f>G2926^3*Overview!$F$42*(1+Overview!$F$38*H2926)+I2926*Overview!$F$39/Overview!$F$40</f>
        <v>6.1154637155065288</v>
      </c>
    </row>
    <row r="2927" spans="1:25">
      <c r="A2927" s="34">
        <v>2924</v>
      </c>
      <c r="B2927">
        <v>1</v>
      </c>
      <c r="C2927">
        <v>24</v>
      </c>
      <c r="D2927" s="149">
        <f t="shared" si="272"/>
        <v>178.09744310451387</v>
      </c>
      <c r="E2927" s="125">
        <f>B2927/(B2927+Overview!$F$22)</f>
        <v>0.58823529411764708</v>
      </c>
      <c r="F2927" s="118">
        <f>EXP(Overview!$F$21/Overview!$F$5-Overview!$F$21/('='!C2927+273.15))</f>
        <v>1.2060497570954571</v>
      </c>
      <c r="G2927" s="77">
        <f t="shared" si="273"/>
        <v>3.7651712621798379</v>
      </c>
      <c r="H2927" s="115">
        <f t="shared" si="274"/>
        <v>0.58823529411764708</v>
      </c>
      <c r="I2927" s="80">
        <f>IF((A2927-Overview!$F$43)/365=ROUND((A2927-Overview!$F$43)/365,0),I2926*0.05,I2926+U2926)</f>
        <v>1839.9578603056816</v>
      </c>
      <c r="J2927" s="70">
        <f>IF(D2927&lt;Overview!$F$16,1,'='!G2927/Overview!$F$26)</f>
        <v>162.99442693419212</v>
      </c>
      <c r="K2927" s="71">
        <f>IF(D2927&lt;Overview!$F$17,'='!G2927/Overview!$F$26,Overview!$F$33)</f>
        <v>9.1428571428571423</v>
      </c>
      <c r="L2927" s="72">
        <f t="shared" si="275"/>
        <v>9.1428571428571423</v>
      </c>
      <c r="M2927" s="81">
        <f>MIN(1,Overview!$F$44*F2927*(G2927-Overview!$F$25)^2+0.2)</f>
        <v>1</v>
      </c>
      <c r="N2927" s="48">
        <f>L2927*F2927*Overview!$F$8</f>
        <v>0.12482270400293095</v>
      </c>
      <c r="O2927" s="48">
        <f>F2927*Overview!$F$6</f>
        <v>2.3686817229354781E-3</v>
      </c>
      <c r="P2927" s="122">
        <f>N2927*(H2927/G2927-(1+Overview!$F$35/'='!G2927)/(Overview!$F$37*Overview!$F$33))/('='!H2927+Overview!$F$36)</f>
        <v>2.6019066109500462E-5</v>
      </c>
      <c r="Q2927" s="128">
        <f>(N2927/G2927-P2927)*H2927*Overview!$F$29*'='!G2927^3</f>
        <v>941.61058661498771</v>
      </c>
      <c r="R2927" s="57">
        <f t="shared" si="270"/>
        <v>0</v>
      </c>
      <c r="S2927" s="58">
        <f t="shared" si="271"/>
        <v>3.2655413328082831E-5</v>
      </c>
      <c r="T2927" s="58">
        <f>IF(D2927&lt;Overview!$F$18,(1-Overview!$F$9)*'='!Q2927-'='!D2927*'='!O2927,0)</f>
        <v>0</v>
      </c>
      <c r="U2927" s="54">
        <f>IF(D2927&gt;=Overview!$F$18,(1-Overview!$F$9)*'='!Q2927-Overview!$F$18*'='!O2927,0)</f>
        <v>79.805728446465139</v>
      </c>
      <c r="V2927" s="2"/>
      <c r="W2927" s="112">
        <f>G2927/Overview!$F$19</f>
        <v>5.55908941706753</v>
      </c>
      <c r="X2927" s="60">
        <f>G2927^3*(1+H2927*Overview!$F$38)</f>
        <v>67.101494085033437</v>
      </c>
      <c r="Y2927" s="61">
        <f>G2927^3*Overview!$F$42*(1+Overview!$F$38*H2927)+I2927*Overview!$F$39/Overview!$F$40</f>
        <v>6.1190890001281106</v>
      </c>
    </row>
    <row r="2928" spans="1:25">
      <c r="A2928" s="34">
        <v>2925</v>
      </c>
      <c r="B2928">
        <v>1</v>
      </c>
      <c r="C2928">
        <v>24</v>
      </c>
      <c r="D2928" s="149">
        <f t="shared" si="272"/>
        <v>178.09744310451387</v>
      </c>
      <c r="E2928" s="125">
        <f>B2928/(B2928+Overview!$F$22)</f>
        <v>0.58823529411764708</v>
      </c>
      <c r="F2928" s="118">
        <f>EXP(Overview!$F$21/Overview!$F$5-Overview!$F$21/('='!C2928+273.15))</f>
        <v>1.2060497570954571</v>
      </c>
      <c r="G2928" s="77">
        <f t="shared" si="273"/>
        <v>3.765203917593166</v>
      </c>
      <c r="H2928" s="115">
        <f t="shared" si="274"/>
        <v>0.58823529411764708</v>
      </c>
      <c r="I2928" s="80">
        <f>IF((A2928-Overview!$F$43)/365=ROUND((A2928-Overview!$F$43)/365,0),I2927*0.05,I2927+U2927)</f>
        <v>1919.7635887521467</v>
      </c>
      <c r="J2928" s="70">
        <f>IF(D2928&lt;Overview!$F$16,1,'='!G2928/Overview!$F$26)</f>
        <v>162.99584058844874</v>
      </c>
      <c r="K2928" s="71">
        <f>IF(D2928&lt;Overview!$F$17,'='!G2928/Overview!$F$26,Overview!$F$33)</f>
        <v>9.1428571428571423</v>
      </c>
      <c r="L2928" s="72">
        <f t="shared" si="275"/>
        <v>9.1428571428571423</v>
      </c>
      <c r="M2928" s="81">
        <f>MIN(1,Overview!$F$44*F2928*(G2928-Overview!$F$25)^2+0.2)</f>
        <v>1</v>
      </c>
      <c r="N2928" s="48">
        <f>L2928*F2928*Overview!$F$8</f>
        <v>0.12482270400293095</v>
      </c>
      <c r="O2928" s="48">
        <f>F2928*Overview!$F$6</f>
        <v>2.3686817229354781E-3</v>
      </c>
      <c r="P2928" s="122">
        <f>N2928*(H2928/G2928-(1+Overview!$F$35/'='!G2928)/(Overview!$F$37*Overview!$F$33))/('='!H2928+Overview!$F$36)</f>
        <v>2.5969677708413214E-5</v>
      </c>
      <c r="Q2928" s="128">
        <f>(N2928/G2928-P2928)*H2928*Overview!$F$29*'='!G2928^3</f>
        <v>941.62831740140962</v>
      </c>
      <c r="R2928" s="57">
        <f t="shared" si="270"/>
        <v>0</v>
      </c>
      <c r="S2928" s="58">
        <f t="shared" si="271"/>
        <v>3.2593710748783116E-5</v>
      </c>
      <c r="T2928" s="58">
        <f>IF(D2928&lt;Overview!$F$18,(1-Overview!$F$9)*'='!Q2928-'='!D2928*'='!O2928,0)</f>
        <v>0</v>
      </c>
      <c r="U2928" s="54">
        <f>IF(D2928&gt;=Overview!$F$18,(1-Overview!$F$9)*'='!Q2928-Overview!$F$18*'='!O2928,0)</f>
        <v>79.807239109468284</v>
      </c>
      <c r="V2928" s="2"/>
      <c r="W2928" s="112">
        <f>G2928/Overview!$F$19</f>
        <v>5.5591376311725469</v>
      </c>
      <c r="X2928" s="60">
        <f>G2928^3*(1+H2928*Overview!$F$38)</f>
        <v>67.103240018386515</v>
      </c>
      <c r="Y2928" s="61">
        <f>G2928^3*Overview!$F$42*(1+Overview!$F$38*H2928)+I2928*Overview!$F$39/Overview!$F$40</f>
        <v>6.122714055784197</v>
      </c>
    </row>
    <row r="2929" spans="1:25">
      <c r="A2929" s="34">
        <v>2926</v>
      </c>
      <c r="B2929">
        <v>1</v>
      </c>
      <c r="C2929">
        <v>24</v>
      </c>
      <c r="D2929" s="149">
        <f t="shared" si="272"/>
        <v>178.09744310451387</v>
      </c>
      <c r="E2929" s="125">
        <f>B2929/(B2929+Overview!$F$22)</f>
        <v>0.58823529411764708</v>
      </c>
      <c r="F2929" s="118">
        <f>EXP(Overview!$F$21/Overview!$F$5-Overview!$F$21/('='!C2929+273.15))</f>
        <v>1.2060497570954571</v>
      </c>
      <c r="G2929" s="77">
        <f t="shared" si="273"/>
        <v>3.7652365113039146</v>
      </c>
      <c r="H2929" s="115">
        <f t="shared" si="274"/>
        <v>0.58823529411764708</v>
      </c>
      <c r="I2929" s="80">
        <f>IF((A2929-Overview!$F$43)/365=ROUND((A2929-Overview!$F$43)/365,0),I2928*0.05,I2928+U2928)</f>
        <v>1999.570827861615</v>
      </c>
      <c r="J2929" s="70">
        <f>IF(D2929&lt;Overview!$F$16,1,'='!G2929/Overview!$F$26)</f>
        <v>162.99725157159804</v>
      </c>
      <c r="K2929" s="71">
        <f>IF(D2929&lt;Overview!$F$17,'='!G2929/Overview!$F$26,Overview!$F$33)</f>
        <v>9.1428571428571423</v>
      </c>
      <c r="L2929" s="72">
        <f t="shared" si="275"/>
        <v>9.1428571428571423</v>
      </c>
      <c r="M2929" s="81">
        <f>MIN(1,Overview!$F$44*F2929*(G2929-Overview!$F$25)^2+0.2)</f>
        <v>1</v>
      </c>
      <c r="N2929" s="48">
        <f>L2929*F2929*Overview!$F$8</f>
        <v>0.12482270400293095</v>
      </c>
      <c r="O2929" s="48">
        <f>F2929*Overview!$F$6</f>
        <v>2.3686817229354781E-3</v>
      </c>
      <c r="P2929" s="122">
        <f>N2929*(H2929/G2929-(1+Overview!$F$35/'='!G2929)/(Overview!$F$37*Overview!$F$33))/('='!H2929+Overview!$F$36)</f>
        <v>2.5920383481227664E-5</v>
      </c>
      <c r="Q2929" s="128">
        <f>(N2929/G2929-P2929)*H2929*Overview!$F$29*'='!G2929^3</f>
        <v>941.64601487501659</v>
      </c>
      <c r="R2929" s="57">
        <f t="shared" si="270"/>
        <v>0</v>
      </c>
      <c r="S2929" s="58">
        <f t="shared" si="271"/>
        <v>3.2532124756839089E-5</v>
      </c>
      <c r="T2929" s="58">
        <f>IF(D2929&lt;Overview!$F$18,(1-Overview!$F$9)*'='!Q2929-'='!D2929*'='!O2929,0)</f>
        <v>0</v>
      </c>
      <c r="U2929" s="54">
        <f>IF(D2929&gt;=Overview!$F$18,(1-Overview!$F$9)*'='!Q2929-Overview!$F$18*'='!O2929,0)</f>
        <v>79.808746934219599</v>
      </c>
      <c r="V2929" s="2"/>
      <c r="W2929" s="112">
        <f>G2929/Overview!$F$19</f>
        <v>5.5591857541767524</v>
      </c>
      <c r="X2929" s="60">
        <f>G2929^3*(1+H2929*Overview!$F$38)</f>
        <v>67.104982682988364</v>
      </c>
      <c r="Y2929" s="61">
        <f>G2929^3*Overview!$F$42*(1+Overview!$F$38*H2929)+I2929*Overview!$F$39/Overview!$F$40</f>
        <v>6.1263388828978478</v>
      </c>
    </row>
    <row r="2930" spans="1:25">
      <c r="A2930" s="34">
        <v>2927</v>
      </c>
      <c r="B2930">
        <v>1</v>
      </c>
      <c r="C2930">
        <v>24</v>
      </c>
      <c r="D2930" s="149">
        <f t="shared" si="272"/>
        <v>178.09744310451387</v>
      </c>
      <c r="E2930" s="125">
        <f>B2930/(B2930+Overview!$F$22)</f>
        <v>0.58823529411764708</v>
      </c>
      <c r="F2930" s="118">
        <f>EXP(Overview!$F$21/Overview!$F$5-Overview!$F$21/('='!C2930+273.15))</f>
        <v>1.2060497570954571</v>
      </c>
      <c r="G2930" s="77">
        <f t="shared" si="273"/>
        <v>3.7652690434286713</v>
      </c>
      <c r="H2930" s="115">
        <f t="shared" si="274"/>
        <v>0.58823529411764708</v>
      </c>
      <c r="I2930" s="80">
        <f>IF((A2930-Overview!$F$43)/365=ROUND((A2930-Overview!$F$43)/365,0),I2929*0.05,I2929+U2929)</f>
        <v>2079.3795747958347</v>
      </c>
      <c r="J2930" s="70">
        <f>IF(D2930&lt;Overview!$F$16,1,'='!G2930/Overview!$F$26)</f>
        <v>162.99865988868709</v>
      </c>
      <c r="K2930" s="71">
        <f>IF(D2930&lt;Overview!$F$17,'='!G2930/Overview!$F$26,Overview!$F$33)</f>
        <v>9.1428571428571423</v>
      </c>
      <c r="L2930" s="72">
        <f t="shared" si="275"/>
        <v>9.1428571428571423</v>
      </c>
      <c r="M2930" s="81">
        <f>MIN(1,Overview!$F$44*F2930*(G2930-Overview!$F$25)^2+0.2)</f>
        <v>1</v>
      </c>
      <c r="N2930" s="48">
        <f>L2930*F2930*Overview!$F$8</f>
        <v>0.12482270400293095</v>
      </c>
      <c r="O2930" s="48">
        <f>F2930*Overview!$F$6</f>
        <v>2.3686817229354781E-3</v>
      </c>
      <c r="P2930" s="122">
        <f>N2930*(H2930/G2930-(1+Overview!$F$35/'='!G2930)/(Overview!$F$37*Overview!$F$33))/('='!H2930+Overview!$F$36)</f>
        <v>2.5871183246754359E-5</v>
      </c>
      <c r="Q2930" s="128">
        <f>(N2930/G2930-P2930)*H2930*Overview!$F$29*'='!G2930^3</f>
        <v>941.66367909803807</v>
      </c>
      <c r="R2930" s="57">
        <f t="shared" si="270"/>
        <v>0</v>
      </c>
      <c r="S2930" s="58">
        <f t="shared" si="271"/>
        <v>3.2470655131958217E-5</v>
      </c>
      <c r="T2930" s="58">
        <f>IF(D2930&lt;Overview!$F$18,(1-Overview!$F$9)*'='!Q2930-'='!D2930*'='!O2930,0)</f>
        <v>0</v>
      </c>
      <c r="U2930" s="54">
        <f>IF(D2930&gt;=Overview!$F$18,(1-Overview!$F$9)*'='!Q2930-Overview!$F$18*'='!O2930,0)</f>
        <v>79.810251926021024</v>
      </c>
      <c r="V2930" s="2"/>
      <c r="W2930" s="112">
        <f>G2930/Overview!$F$19</f>
        <v>5.5592337862522827</v>
      </c>
      <c r="X2930" s="60">
        <f>G2930^3*(1+H2930*Overview!$F$38)</f>
        <v>67.106722084901563</v>
      </c>
      <c r="Y2930" s="61">
        <f>G2930^3*Overview!$F$42*(1+Overview!$F$38*H2930)+I2930*Overview!$F$39/Overview!$F$40</f>
        <v>6.1299634818913598</v>
      </c>
    </row>
    <row r="2931" spans="1:25">
      <c r="A2931" s="34">
        <v>2928</v>
      </c>
      <c r="B2931">
        <v>1</v>
      </c>
      <c r="C2931">
        <v>24</v>
      </c>
      <c r="D2931" s="149">
        <f t="shared" si="272"/>
        <v>178.09744310451387</v>
      </c>
      <c r="E2931" s="125">
        <f>B2931/(B2931+Overview!$F$22)</f>
        <v>0.58823529411764708</v>
      </c>
      <c r="F2931" s="118">
        <f>EXP(Overview!$F$21/Overview!$F$5-Overview!$F$21/('='!C2931+273.15))</f>
        <v>1.2060497570954571</v>
      </c>
      <c r="G2931" s="77">
        <f t="shared" si="273"/>
        <v>3.7653015140838031</v>
      </c>
      <c r="H2931" s="115">
        <f t="shared" si="274"/>
        <v>0.58823529411764708</v>
      </c>
      <c r="I2931" s="80">
        <f>IF((A2931-Overview!$F$43)/365=ROUND((A2931-Overview!$F$43)/365,0),I2930*0.05,I2930+U2930)</f>
        <v>2159.1898267218558</v>
      </c>
      <c r="J2931" s="70">
        <f>IF(D2931&lt;Overview!$F$16,1,'='!G2931/Overview!$F$26)</f>
        <v>163.0000655447534</v>
      </c>
      <c r="K2931" s="71">
        <f>IF(D2931&lt;Overview!$F$17,'='!G2931/Overview!$F$26,Overview!$F$33)</f>
        <v>9.1428571428571423</v>
      </c>
      <c r="L2931" s="72">
        <f t="shared" si="275"/>
        <v>9.1428571428571423</v>
      </c>
      <c r="M2931" s="81">
        <f>MIN(1,Overview!$F$44*F2931*(G2931-Overview!$F$25)^2+0.2)</f>
        <v>1</v>
      </c>
      <c r="N2931" s="48">
        <f>L2931*F2931*Overview!$F$8</f>
        <v>0.12482270400293095</v>
      </c>
      <c r="O2931" s="48">
        <f>F2931*Overview!$F$6</f>
        <v>2.3686817229354781E-3</v>
      </c>
      <c r="P2931" s="122">
        <f>N2931*(H2931/G2931-(1+Overview!$F$35/'='!G2931)/(Overview!$F$37*Overview!$F$33))/('='!H2931+Overview!$F$36)</f>
        <v>2.5822076824159953E-5</v>
      </c>
      <c r="Q2931" s="128">
        <f>(N2931/G2931-P2931)*H2931*Overview!$F$29*'='!G2931^3</f>
        <v>941.68131013258949</v>
      </c>
      <c r="R2931" s="57">
        <f t="shared" si="270"/>
        <v>0</v>
      </c>
      <c r="S2931" s="58">
        <f t="shared" si="271"/>
        <v>3.2409301654265919E-5</v>
      </c>
      <c r="T2931" s="58">
        <f>IF(D2931&lt;Overview!$F$18,(1-Overview!$F$9)*'='!Q2931-'='!D2931*'='!O2931,0)</f>
        <v>0</v>
      </c>
      <c r="U2931" s="54">
        <f>IF(D2931&gt;=Overview!$F$18,(1-Overview!$F$9)*'='!Q2931-Overview!$F$18*'='!O2931,0)</f>
        <v>79.811754090164811</v>
      </c>
      <c r="V2931" s="2"/>
      <c r="W2931" s="112">
        <f>G2931/Overview!$F$19</f>
        <v>5.5592817275709479</v>
      </c>
      <c r="X2931" s="60">
        <f>G2931^3*(1+H2931*Overview!$F$38)</f>
        <v>67.108458230177661</v>
      </c>
      <c r="Y2931" s="61">
        <f>G2931^3*Overview!$F$42*(1+Overview!$F$38*H2931)+I2931*Overview!$F$39/Overview!$F$40</f>
        <v>6.1335878531862669</v>
      </c>
    </row>
    <row r="2932" spans="1:25">
      <c r="A2932" s="34">
        <v>2929</v>
      </c>
      <c r="B2932">
        <v>1</v>
      </c>
      <c r="C2932">
        <v>24</v>
      </c>
      <c r="D2932" s="149">
        <f t="shared" si="272"/>
        <v>178.09744310451387</v>
      </c>
      <c r="E2932" s="125">
        <f>B2932/(B2932+Overview!$F$22)</f>
        <v>0.58823529411764708</v>
      </c>
      <c r="F2932" s="118">
        <f>EXP(Overview!$F$21/Overview!$F$5-Overview!$F$21/('='!C2932+273.15))</f>
        <v>1.2060497570954571</v>
      </c>
      <c r="G2932" s="77">
        <f t="shared" si="273"/>
        <v>3.7653339233854575</v>
      </c>
      <c r="H2932" s="115">
        <f t="shared" si="274"/>
        <v>0.58823529411764708</v>
      </c>
      <c r="I2932" s="80">
        <f>IF((A2932-Overview!$F$43)/365=ROUND((A2932-Overview!$F$43)/365,0),I2931*0.05,I2931+U2931)</f>
        <v>2239.0015808120206</v>
      </c>
      <c r="J2932" s="70">
        <f>IF(D2932&lt;Overview!$F$16,1,'='!G2932/Overview!$F$26)</f>
        <v>163.001468544825</v>
      </c>
      <c r="K2932" s="71">
        <f>IF(D2932&lt;Overview!$F$17,'='!G2932/Overview!$F$26,Overview!$F$33)</f>
        <v>9.1428571428571423</v>
      </c>
      <c r="L2932" s="72">
        <f t="shared" si="275"/>
        <v>9.1428571428571423</v>
      </c>
      <c r="M2932" s="81">
        <f>MIN(1,Overview!$F$44*F2932*(G2932-Overview!$F$25)^2+0.2)</f>
        <v>1</v>
      </c>
      <c r="N2932" s="48">
        <f>L2932*F2932*Overview!$F$8</f>
        <v>0.12482270400293095</v>
      </c>
      <c r="O2932" s="48">
        <f>F2932*Overview!$F$6</f>
        <v>2.3686817229354781E-3</v>
      </c>
      <c r="P2932" s="122">
        <f>N2932*(H2932/G2932-(1+Overview!$F$35/'='!G2932)/(Overview!$F$37*Overview!$F$33))/('='!H2932+Overview!$F$36)</f>
        <v>2.5773064032961149E-5</v>
      </c>
      <c r="Q2932" s="128">
        <f>(N2932/G2932-P2932)*H2932*Overview!$F$29*'='!G2932^3</f>
        <v>941.6989080406704</v>
      </c>
      <c r="R2932" s="57">
        <f t="shared" si="270"/>
        <v>0</v>
      </c>
      <c r="S2932" s="58">
        <f t="shared" si="271"/>
        <v>3.2348064104298071E-5</v>
      </c>
      <c r="T2932" s="58">
        <f>IF(D2932&lt;Overview!$F$18,(1-Overview!$F$9)*'='!Q2932-'='!D2932*'='!O2932,0)</f>
        <v>0</v>
      </c>
      <c r="U2932" s="54">
        <f>IF(D2932&gt;=Overview!$F$18,(1-Overview!$F$9)*'='!Q2932-Overview!$F$18*'='!O2932,0)</f>
        <v>79.813253431933305</v>
      </c>
      <c r="V2932" s="2"/>
      <c r="W2932" s="112">
        <f>G2932/Overview!$F$19</f>
        <v>5.5593295783042338</v>
      </c>
      <c r="X2932" s="60">
        <f>G2932^3*(1+H2932*Overview!$F$38)</f>
        <v>67.110191124857195</v>
      </c>
      <c r="Y2932" s="61">
        <f>G2932^3*Overview!$F$42*(1+Overview!$F$38*H2932)+I2932*Overview!$F$39/Overview!$F$40</f>
        <v>6.1372119972033428</v>
      </c>
    </row>
    <row r="2933" spans="1:25">
      <c r="A2933" s="34">
        <v>2930</v>
      </c>
      <c r="B2933">
        <v>1</v>
      </c>
      <c r="C2933">
        <v>24</v>
      </c>
      <c r="D2933" s="149">
        <f t="shared" si="272"/>
        <v>178.09744310451387</v>
      </c>
      <c r="E2933" s="125">
        <f>B2933/(B2933+Overview!$F$22)</f>
        <v>0.58823529411764708</v>
      </c>
      <c r="F2933" s="118">
        <f>EXP(Overview!$F$21/Overview!$F$5-Overview!$F$21/('='!C2933+273.15))</f>
        <v>1.2060497570954571</v>
      </c>
      <c r="G2933" s="77">
        <f t="shared" si="273"/>
        <v>3.7653662714495617</v>
      </c>
      <c r="H2933" s="115">
        <f t="shared" si="274"/>
        <v>0.58823529411764708</v>
      </c>
      <c r="I2933" s="80">
        <f>IF((A2933-Overview!$F$43)/365=ROUND((A2933-Overview!$F$43)/365,0),I2932*0.05,I2932+U2932)</f>
        <v>2318.814834243954</v>
      </c>
      <c r="J2933" s="70">
        <f>IF(D2933&lt;Overview!$F$16,1,'='!G2933/Overview!$F$26)</f>
        <v>163.00286889392044</v>
      </c>
      <c r="K2933" s="71">
        <f>IF(D2933&lt;Overview!$F$17,'='!G2933/Overview!$F$26,Overview!$F$33)</f>
        <v>9.1428571428571423</v>
      </c>
      <c r="L2933" s="72">
        <f t="shared" si="275"/>
        <v>9.1428571428571423</v>
      </c>
      <c r="M2933" s="81">
        <f>MIN(1,Overview!$F$44*F2933*(G2933-Overview!$F$25)^2+0.2)</f>
        <v>1</v>
      </c>
      <c r="N2933" s="48">
        <f>L2933*F2933*Overview!$F$8</f>
        <v>0.12482270400293095</v>
      </c>
      <c r="O2933" s="48">
        <f>F2933*Overview!$F$6</f>
        <v>2.3686817229354781E-3</v>
      </c>
      <c r="P2933" s="122">
        <f>N2933*(H2933/G2933-(1+Overview!$F$35/'='!G2933)/(Overview!$F$37*Overview!$F$33))/('='!H2933+Overview!$F$36)</f>
        <v>2.5724144693033789E-5</v>
      </c>
      <c r="Q2933" s="128">
        <f>(N2933/G2933-P2933)*H2933*Overview!$F$29*'='!G2933^3</f>
        <v>941.71647288416614</v>
      </c>
      <c r="R2933" s="57">
        <f t="shared" si="270"/>
        <v>0</v>
      </c>
      <c r="S2933" s="58">
        <f t="shared" si="271"/>
        <v>3.2286942263012559E-5</v>
      </c>
      <c r="T2933" s="58">
        <f>IF(D2933&lt;Overview!$F$18,(1-Overview!$F$9)*'='!Q2933-'='!D2933*'='!O2933,0)</f>
        <v>0</v>
      </c>
      <c r="U2933" s="54">
        <f>IF(D2933&gt;=Overview!$F$18,(1-Overview!$F$9)*'='!Q2933-Overview!$F$18*'='!O2933,0)</f>
        <v>79.81474995659913</v>
      </c>
      <c r="V2933" s="2"/>
      <c r="W2933" s="112">
        <f>G2933/Overview!$F$19</f>
        <v>5.5593773386233005</v>
      </c>
      <c r="X2933" s="60">
        <f>G2933^3*(1+H2933*Overview!$F$38)</f>
        <v>67.111920774969704</v>
      </c>
      <c r="Y2933" s="61">
        <f>G2933^3*Overview!$F$42*(1+Overview!$F$38*H2933)+I2933*Overview!$F$39/Overview!$F$40</f>
        <v>6.1408359143626008</v>
      </c>
    </row>
    <row r="2934" spans="1:25">
      <c r="A2934" s="34">
        <v>2931</v>
      </c>
      <c r="B2934">
        <v>1</v>
      </c>
      <c r="C2934">
        <v>24</v>
      </c>
      <c r="D2934" s="149">
        <f t="shared" si="272"/>
        <v>178.09744310451387</v>
      </c>
      <c r="E2934" s="125">
        <f>B2934/(B2934+Overview!$F$22)</f>
        <v>0.58823529411764708</v>
      </c>
      <c r="F2934" s="118">
        <f>EXP(Overview!$F$21/Overview!$F$5-Overview!$F$21/('='!C2934+273.15))</f>
        <v>1.2060497570954571</v>
      </c>
      <c r="G2934" s="77">
        <f t="shared" si="273"/>
        <v>3.7653985583918246</v>
      </c>
      <c r="H2934" s="115">
        <f t="shared" si="274"/>
        <v>0.58823529411764708</v>
      </c>
      <c r="I2934" s="80">
        <f>IF((A2934-Overview!$F$43)/365=ROUND((A2934-Overview!$F$43)/365,0),I2933*0.05,I2933+U2933)</f>
        <v>2398.6295842005529</v>
      </c>
      <c r="J2934" s="70">
        <f>IF(D2934&lt;Overview!$F$16,1,'='!G2934/Overview!$F$26)</f>
        <v>163.00426659704868</v>
      </c>
      <c r="K2934" s="71">
        <f>IF(D2934&lt;Overview!$F$17,'='!G2934/Overview!$F$26,Overview!$F$33)</f>
        <v>9.1428571428571423</v>
      </c>
      <c r="L2934" s="72">
        <f t="shared" si="275"/>
        <v>9.1428571428571423</v>
      </c>
      <c r="M2934" s="81">
        <f>MIN(1,Overview!$F$44*F2934*(G2934-Overview!$F$25)^2+0.2)</f>
        <v>1</v>
      </c>
      <c r="N2934" s="48">
        <f>L2934*F2934*Overview!$F$8</f>
        <v>0.12482270400293095</v>
      </c>
      <c r="O2934" s="48">
        <f>F2934*Overview!$F$6</f>
        <v>2.3686817229354781E-3</v>
      </c>
      <c r="P2934" s="122">
        <f>N2934*(H2934/G2934-(1+Overview!$F$35/'='!G2934)/(Overview!$F$37*Overview!$F$33))/('='!H2934+Overview!$F$36)</f>
        <v>2.5675318624600713E-5</v>
      </c>
      <c r="Q2934" s="128">
        <f>(N2934/G2934-P2934)*H2934*Overview!$F$29*'='!G2934^3</f>
        <v>941.73400472484809</v>
      </c>
      <c r="R2934" s="57">
        <f t="shared" si="270"/>
        <v>0</v>
      </c>
      <c r="S2934" s="58">
        <f t="shared" si="271"/>
        <v>3.2225935911774096E-5</v>
      </c>
      <c r="T2934" s="58">
        <f>IF(D2934&lt;Overview!$F$18,(1-Overview!$F$9)*'='!Q2934-'='!D2934*'='!O2934,0)</f>
        <v>0</v>
      </c>
      <c r="U2934" s="54">
        <f>IF(D2934&gt;=Overview!$F$18,(1-Overview!$F$9)*'='!Q2934-Overview!$F$18*'='!O2934,0)</f>
        <v>79.816243669425234</v>
      </c>
      <c r="V2934" s="2"/>
      <c r="W2934" s="112">
        <f>G2934/Overview!$F$19</f>
        <v>5.5594250086989883</v>
      </c>
      <c r="X2934" s="60">
        <f>G2934^3*(1+H2934*Overview!$F$38)</f>
        <v>67.11364718653374</v>
      </c>
      <c r="Y2934" s="61">
        <f>G2934^3*Overview!$F$42*(1+Overview!$F$38*H2934)+I2934*Overview!$F$39/Overview!$F$40</f>
        <v>6.1444596050832976</v>
      </c>
    </row>
    <row r="2935" spans="1:25">
      <c r="A2935" s="34">
        <v>2932</v>
      </c>
      <c r="B2935">
        <v>1</v>
      </c>
      <c r="C2935">
        <v>24</v>
      </c>
      <c r="D2935" s="149">
        <f t="shared" si="272"/>
        <v>178.09744310451387</v>
      </c>
      <c r="E2935" s="125">
        <f>B2935/(B2935+Overview!$F$22)</f>
        <v>0.58823529411764708</v>
      </c>
      <c r="F2935" s="118">
        <f>EXP(Overview!$F$21/Overview!$F$5-Overview!$F$21/('='!C2935+273.15))</f>
        <v>1.2060497570954571</v>
      </c>
      <c r="G2935" s="77">
        <f t="shared" si="273"/>
        <v>3.7654307843277364</v>
      </c>
      <c r="H2935" s="115">
        <f t="shared" si="274"/>
        <v>0.58823529411764708</v>
      </c>
      <c r="I2935" s="80">
        <f>IF((A2935-Overview!$F$43)/365=ROUND((A2935-Overview!$F$43)/365,0),I2934*0.05,I2934+U2934)</f>
        <v>2478.4458278699781</v>
      </c>
      <c r="J2935" s="70">
        <f>IF(D2935&lt;Overview!$F$16,1,'='!G2935/Overview!$F$26)</f>
        <v>163.00566165920938</v>
      </c>
      <c r="K2935" s="71">
        <f>IF(D2935&lt;Overview!$F$17,'='!G2935/Overview!$F$26,Overview!$F$33)</f>
        <v>9.1428571428571423</v>
      </c>
      <c r="L2935" s="72">
        <f t="shared" si="275"/>
        <v>9.1428571428571423</v>
      </c>
      <c r="M2935" s="81">
        <f>MIN(1,Overview!$F$44*F2935*(G2935-Overview!$F$25)^2+0.2)</f>
        <v>1</v>
      </c>
      <c r="N2935" s="48">
        <f>L2935*F2935*Overview!$F$8</f>
        <v>0.12482270400293095</v>
      </c>
      <c r="O2935" s="48">
        <f>F2935*Overview!$F$6</f>
        <v>2.3686817229354781E-3</v>
      </c>
      <c r="P2935" s="122">
        <f>N2935*(H2935/G2935-(1+Overview!$F$35/'='!G2935)/(Overview!$F$37*Overview!$F$33))/('='!H2935+Overview!$F$36)</f>
        <v>2.5626585648239883E-5</v>
      </c>
      <c r="Q2935" s="128">
        <f>(N2935/G2935-P2935)*H2935*Overview!$F$29*'='!G2935^3</f>
        <v>941.75150362437307</v>
      </c>
      <c r="R2935" s="57">
        <f t="shared" si="270"/>
        <v>0</v>
      </c>
      <c r="S2935" s="58">
        <f t="shared" si="271"/>
        <v>3.2165044832364608E-5</v>
      </c>
      <c r="T2935" s="58">
        <f>IF(D2935&lt;Overview!$F$18,(1-Overview!$F$9)*'='!Q2935-'='!D2935*'='!O2935,0)</f>
        <v>0</v>
      </c>
      <c r="U2935" s="54">
        <f>IF(D2935&gt;=Overview!$F$18,(1-Overview!$F$9)*'='!Q2935-Overview!$F$18*'='!O2935,0)</f>
        <v>79.817734575664772</v>
      </c>
      <c r="V2935" s="2"/>
      <c r="W2935" s="112">
        <f>G2935/Overview!$F$19</f>
        <v>5.5594725887018104</v>
      </c>
      <c r="X2935" s="60">
        <f>G2935^3*(1+H2935*Overview!$F$38)</f>
        <v>67.115370365556956</v>
      </c>
      <c r="Y2935" s="61">
        <f>G2935^3*Overview!$F$42*(1+Overview!$F$38*H2935)+I2935*Overview!$F$39/Overview!$F$40</f>
        <v>6.1480830697839304</v>
      </c>
    </row>
    <row r="2936" spans="1:25">
      <c r="A2936" s="34">
        <v>2933</v>
      </c>
      <c r="B2936">
        <v>1</v>
      </c>
      <c r="C2936">
        <v>24</v>
      </c>
      <c r="D2936" s="149">
        <f t="shared" si="272"/>
        <v>178.09744310451387</v>
      </c>
      <c r="E2936" s="125">
        <f>B2936/(B2936+Overview!$F$22)</f>
        <v>0.58823529411764708</v>
      </c>
      <c r="F2936" s="118">
        <f>EXP(Overview!$F$21/Overview!$F$5-Overview!$F$21/('='!C2936+273.15))</f>
        <v>1.2060497570954571</v>
      </c>
      <c r="G2936" s="77">
        <f t="shared" si="273"/>
        <v>3.7654629493725689</v>
      </c>
      <c r="H2936" s="115">
        <f t="shared" si="274"/>
        <v>0.58823529411764708</v>
      </c>
      <c r="I2936" s="80">
        <f>IF((A2936-Overview!$F$43)/365=ROUND((A2936-Overview!$F$43)/365,0),I2935*0.05,I2935+U2935)</f>
        <v>2558.2635624456429</v>
      </c>
      <c r="J2936" s="70">
        <f>IF(D2936&lt;Overview!$F$16,1,'='!G2936/Overview!$F$26)</f>
        <v>163.00705408539261</v>
      </c>
      <c r="K2936" s="71">
        <f>IF(D2936&lt;Overview!$F$17,'='!G2936/Overview!$F$26,Overview!$F$33)</f>
        <v>9.1428571428571423</v>
      </c>
      <c r="L2936" s="72">
        <f t="shared" si="275"/>
        <v>9.1428571428571423</v>
      </c>
      <c r="M2936" s="81">
        <f>MIN(1,Overview!$F$44*F2936*(G2936-Overview!$F$25)^2+0.2)</f>
        <v>1</v>
      </c>
      <c r="N2936" s="48">
        <f>L2936*F2936*Overview!$F$8</f>
        <v>0.12482270400293095</v>
      </c>
      <c r="O2936" s="48">
        <f>F2936*Overview!$F$6</f>
        <v>2.3686817229354781E-3</v>
      </c>
      <c r="P2936" s="122">
        <f>N2936*(H2936/G2936-(1+Overview!$F$35/'='!G2936)/(Overview!$F$37*Overview!$F$33))/('='!H2936+Overview!$F$36)</f>
        <v>2.557794558488029E-5</v>
      </c>
      <c r="Q2936" s="128">
        <f>(N2936/G2936-P2936)*H2936*Overview!$F$29*'='!G2936^3</f>
        <v>941.76896964428522</v>
      </c>
      <c r="R2936" s="57">
        <f t="shared" si="270"/>
        <v>0</v>
      </c>
      <c r="S2936" s="58">
        <f t="shared" si="271"/>
        <v>3.2104268806978138E-5</v>
      </c>
      <c r="T2936" s="58">
        <f>IF(D2936&lt;Overview!$F$18,(1-Overview!$F$9)*'='!Q2936-'='!D2936*'='!O2936,0)</f>
        <v>0</v>
      </c>
      <c r="U2936" s="54">
        <f>IF(D2936&gt;=Overview!$F$18,(1-Overview!$F$9)*'='!Q2936-Overview!$F$18*'='!O2936,0)</f>
        <v>79.819222680561282</v>
      </c>
      <c r="V2936" s="2"/>
      <c r="W2936" s="112">
        <f>G2936/Overview!$F$19</f>
        <v>5.5595200788019623</v>
      </c>
      <c r="X2936" s="60">
        <f>G2936^3*(1+H2936*Overview!$F$38)</f>
        <v>67.117090318036034</v>
      </c>
      <c r="Y2936" s="61">
        <f>G2936^3*Overview!$F$42*(1+Overview!$F$38*H2936)+I2936*Overview!$F$39/Overview!$F$40</f>
        <v>6.151706308882245</v>
      </c>
    </row>
    <row r="2937" spans="1:25">
      <c r="A2937" s="34">
        <v>2934</v>
      </c>
      <c r="B2937">
        <v>1</v>
      </c>
      <c r="C2937">
        <v>24</v>
      </c>
      <c r="D2937" s="149">
        <f t="shared" si="272"/>
        <v>178.09744310451387</v>
      </c>
      <c r="E2937" s="125">
        <f>B2937/(B2937+Overview!$F$22)</f>
        <v>0.58823529411764708</v>
      </c>
      <c r="F2937" s="118">
        <f>EXP(Overview!$F$21/Overview!$F$5-Overview!$F$21/('='!C2937+273.15))</f>
        <v>1.2060497570954571</v>
      </c>
      <c r="G2937" s="77">
        <f t="shared" si="273"/>
        <v>3.7654950536413758</v>
      </c>
      <c r="H2937" s="115">
        <f t="shared" si="274"/>
        <v>0.58823529411764708</v>
      </c>
      <c r="I2937" s="80">
        <f>IF((A2937-Overview!$F$43)/365=ROUND((A2937-Overview!$F$43)/365,0),I2936*0.05,I2936+U2936)</f>
        <v>2638.0827851262043</v>
      </c>
      <c r="J2937" s="70">
        <f>IF(D2937&lt;Overview!$F$16,1,'='!G2937/Overview!$F$26)</f>
        <v>163.00844388057905</v>
      </c>
      <c r="K2937" s="71">
        <f>IF(D2937&lt;Overview!$F$17,'='!G2937/Overview!$F$26,Overview!$F$33)</f>
        <v>9.1428571428571423</v>
      </c>
      <c r="L2937" s="72">
        <f t="shared" si="275"/>
        <v>9.1428571428571423</v>
      </c>
      <c r="M2937" s="81">
        <f>MIN(1,Overview!$F$44*F2937*(G2937-Overview!$F$25)^2+0.2)</f>
        <v>1</v>
      </c>
      <c r="N2937" s="48">
        <f>L2937*F2937*Overview!$F$8</f>
        <v>0.12482270400293095</v>
      </c>
      <c r="O2937" s="48">
        <f>F2937*Overview!$F$6</f>
        <v>2.3686817229354781E-3</v>
      </c>
      <c r="P2937" s="122">
        <f>N2937*(H2937/G2937-(1+Overview!$F$35/'='!G2937)/(Overview!$F$37*Overview!$F$33))/('='!H2937+Overview!$F$36)</f>
        <v>2.552939825579996E-5</v>
      </c>
      <c r="Q2937" s="128">
        <f>(N2937/G2937-P2937)*H2937*Overview!$F$29*'='!G2937^3</f>
        <v>941.78640284601306</v>
      </c>
      <c r="R2937" s="57">
        <f t="shared" si="270"/>
        <v>0</v>
      </c>
      <c r="S2937" s="58">
        <f t="shared" si="271"/>
        <v>3.2043607618218501E-5</v>
      </c>
      <c r="T2937" s="58">
        <f>IF(D2937&lt;Overview!$F$18,(1-Overview!$F$9)*'='!Q2937-'='!D2937*'='!O2937,0)</f>
        <v>0</v>
      </c>
      <c r="U2937" s="54">
        <f>IF(D2937&gt;=Overview!$F$18,(1-Overview!$F$9)*'='!Q2937-Overview!$F$18*'='!O2937,0)</f>
        <v>79.820707989348492</v>
      </c>
      <c r="V2937" s="2"/>
      <c r="W2937" s="112">
        <f>G2937/Overview!$F$19</f>
        <v>5.5595674791693135</v>
      </c>
      <c r="X2937" s="60">
        <f>G2937^3*(1+H2937*Overview!$F$38)</f>
        <v>67.118807049956743</v>
      </c>
      <c r="Y2937" s="61">
        <f>G2937^3*Overview!$F$42*(1+Overview!$F$38*H2937)+I2937*Overview!$F$39/Overview!$F$40</f>
        <v>6.155329322795227</v>
      </c>
    </row>
    <row r="2938" spans="1:25">
      <c r="A2938" s="34">
        <v>2935</v>
      </c>
      <c r="B2938">
        <v>1</v>
      </c>
      <c r="C2938">
        <v>24</v>
      </c>
      <c r="D2938" s="149">
        <f t="shared" si="272"/>
        <v>178.09744310451387</v>
      </c>
      <c r="E2938" s="125">
        <f>B2938/(B2938+Overview!$F$22)</f>
        <v>0.58823529411764708</v>
      </c>
      <c r="F2938" s="118">
        <f>EXP(Overview!$F$21/Overview!$F$5-Overview!$F$21/('='!C2938+273.15))</f>
        <v>1.2060497570954571</v>
      </c>
      <c r="G2938" s="77">
        <f t="shared" si="273"/>
        <v>3.7655270972489943</v>
      </c>
      <c r="H2938" s="115">
        <f t="shared" si="274"/>
        <v>0.58823529411764708</v>
      </c>
      <c r="I2938" s="80">
        <f>IF((A2938-Overview!$F$43)/365=ROUND((A2938-Overview!$F$43)/365,0),I2937*0.05,I2937+U2937)</f>
        <v>2717.9034931155529</v>
      </c>
      <c r="J2938" s="70">
        <f>IF(D2938&lt;Overview!$F$16,1,'='!G2938/Overview!$F$26)</f>
        <v>163.00983104974003</v>
      </c>
      <c r="K2938" s="71">
        <f>IF(D2938&lt;Overview!$F$17,'='!G2938/Overview!$F$26,Overview!$F$33)</f>
        <v>9.1428571428571423</v>
      </c>
      <c r="L2938" s="72">
        <f t="shared" si="275"/>
        <v>9.1428571428571423</v>
      </c>
      <c r="M2938" s="81">
        <f>MIN(1,Overview!$F$44*F2938*(G2938-Overview!$F$25)^2+0.2)</f>
        <v>1</v>
      </c>
      <c r="N2938" s="48">
        <f>L2938*F2938*Overview!$F$8</f>
        <v>0.12482270400293095</v>
      </c>
      <c r="O2938" s="48">
        <f>F2938*Overview!$F$6</f>
        <v>2.3686817229354781E-3</v>
      </c>
      <c r="P2938" s="122">
        <f>N2938*(H2938/G2938-(1+Overview!$F$35/'='!G2938)/(Overview!$F$37*Overview!$F$33))/('='!H2938+Overview!$F$36)</f>
        <v>2.5480943482626976E-5</v>
      </c>
      <c r="Q2938" s="128">
        <f>(N2938/G2938-P2938)*H2938*Overview!$F$29*'='!G2938^3</f>
        <v>941.80380329087393</v>
      </c>
      <c r="R2938" s="57">
        <f t="shared" si="270"/>
        <v>0</v>
      </c>
      <c r="S2938" s="58">
        <f t="shared" si="271"/>
        <v>3.1983061049100679E-5</v>
      </c>
      <c r="T2938" s="58">
        <f>IF(D2938&lt;Overview!$F$18,(1-Overview!$F$9)*'='!Q2938-'='!D2938*'='!O2938,0)</f>
        <v>0</v>
      </c>
      <c r="U2938" s="54">
        <f>IF(D2938&gt;=Overview!$F$18,(1-Overview!$F$9)*'='!Q2938-Overview!$F$18*'='!O2938,0)</f>
        <v>79.822190507250639</v>
      </c>
      <c r="V2938" s="2"/>
      <c r="W2938" s="112">
        <f>G2938/Overview!$F$19</f>
        <v>5.5596147899734154</v>
      </c>
      <c r="X2938" s="60">
        <f>G2938^3*(1+H2938*Overview!$F$38)</f>
        <v>67.120520567293994</v>
      </c>
      <c r="Y2938" s="61">
        <f>G2938^3*Overview!$F$42*(1+Overview!$F$38*H2938)+I2938*Overview!$F$39/Overview!$F$40</f>
        <v>6.1589521119391168</v>
      </c>
    </row>
    <row r="2939" spans="1:25">
      <c r="A2939" s="34">
        <v>2936</v>
      </c>
      <c r="B2939">
        <v>1</v>
      </c>
      <c r="C2939">
        <v>24</v>
      </c>
      <c r="D2939" s="149">
        <f t="shared" si="272"/>
        <v>178.09744310451387</v>
      </c>
      <c r="E2939" s="125">
        <f>B2939/(B2939+Overview!$F$22)</f>
        <v>0.58823529411764708</v>
      </c>
      <c r="F2939" s="118">
        <f>EXP(Overview!$F$21/Overview!$F$5-Overview!$F$21/('='!C2939+273.15))</f>
        <v>1.2060497570954571</v>
      </c>
      <c r="G2939" s="77">
        <f t="shared" si="273"/>
        <v>3.7655590803100432</v>
      </c>
      <c r="H2939" s="115">
        <f t="shared" si="274"/>
        <v>0.58823529411764708</v>
      </c>
      <c r="I2939" s="80">
        <f>IF((A2939-Overview!$F$43)/365=ROUND((A2939-Overview!$F$43)/365,0),I2938*0.05,I2938+U2938)</f>
        <v>2797.7256836228034</v>
      </c>
      <c r="J2939" s="70">
        <f>IF(D2939&lt;Overview!$F$16,1,'='!G2939/Overview!$F$26)</f>
        <v>163.01121559783738</v>
      </c>
      <c r="K2939" s="71">
        <f>IF(D2939&lt;Overview!$F$17,'='!G2939/Overview!$F$26,Overview!$F$33)</f>
        <v>9.1428571428571423</v>
      </c>
      <c r="L2939" s="72">
        <f t="shared" si="275"/>
        <v>9.1428571428571423</v>
      </c>
      <c r="M2939" s="81">
        <f>MIN(1,Overview!$F$44*F2939*(G2939-Overview!$F$25)^2+0.2)</f>
        <v>1</v>
      </c>
      <c r="N2939" s="48">
        <f>L2939*F2939*Overview!$F$8</f>
        <v>0.12482270400293095</v>
      </c>
      <c r="O2939" s="48">
        <f>F2939*Overview!$F$6</f>
        <v>2.3686817229354781E-3</v>
      </c>
      <c r="P2939" s="122">
        <f>N2939*(H2939/G2939-(1+Overview!$F$35/'='!G2939)/(Overview!$F$37*Overview!$F$33))/('='!H2939+Overview!$F$36)</f>
        <v>2.5432581087340439E-5</v>
      </c>
      <c r="Q2939" s="128">
        <f>(N2939/G2939-P2939)*H2939*Overview!$F$29*'='!G2939^3</f>
        <v>941.82117104007</v>
      </c>
      <c r="R2939" s="57">
        <f t="shared" si="270"/>
        <v>0</v>
      </c>
      <c r="S2939" s="58">
        <f t="shared" si="271"/>
        <v>3.1922628883052083E-5</v>
      </c>
      <c r="T2939" s="58">
        <f>IF(D2939&lt;Overview!$F$18,(1-Overview!$F$9)*'='!Q2939-'='!D2939*'='!O2939,0)</f>
        <v>0</v>
      </c>
      <c r="U2939" s="54">
        <f>IF(D2939&gt;=Overview!$F$18,(1-Overview!$F$9)*'='!Q2939-Overview!$F$18*'='!O2939,0)</f>
        <v>79.823670239482141</v>
      </c>
      <c r="V2939" s="2"/>
      <c r="W2939" s="112">
        <f>G2939/Overview!$F$19</f>
        <v>5.559662011383498</v>
      </c>
      <c r="X2939" s="60">
        <f>G2939^3*(1+H2939*Overview!$F$38)</f>
        <v>67.12223087601177</v>
      </c>
      <c r="Y2939" s="61">
        <f>G2939^3*Overview!$F$42*(1+Overview!$F$38*H2939)+I2939*Overview!$F$39/Overview!$F$40</f>
        <v>6.1625746767293954</v>
      </c>
    </row>
    <row r="2940" spans="1:25">
      <c r="A2940" s="34">
        <v>2937</v>
      </c>
      <c r="B2940">
        <v>1</v>
      </c>
      <c r="C2940">
        <v>24</v>
      </c>
      <c r="D2940" s="149">
        <f t="shared" si="272"/>
        <v>178.09744310451387</v>
      </c>
      <c r="E2940" s="125">
        <f>B2940/(B2940+Overview!$F$22)</f>
        <v>0.58823529411764708</v>
      </c>
      <c r="F2940" s="118">
        <f>EXP(Overview!$F$21/Overview!$F$5-Overview!$F$21/('='!C2940+273.15))</f>
        <v>1.2060497570954571</v>
      </c>
      <c r="G2940" s="77">
        <f t="shared" si="273"/>
        <v>3.7655910029389261</v>
      </c>
      <c r="H2940" s="115">
        <f t="shared" si="274"/>
        <v>0.58823529411764708</v>
      </c>
      <c r="I2940" s="80">
        <f>IF((A2940-Overview!$F$43)/365=ROUND((A2940-Overview!$F$43)/365,0),I2939*0.05,I2939+U2939)</f>
        <v>2877.5493538622854</v>
      </c>
      <c r="J2940" s="70">
        <f>IF(D2940&lt;Overview!$F$16,1,'='!G2940/Overview!$F$26)</f>
        <v>163.01259752982364</v>
      </c>
      <c r="K2940" s="71">
        <f>IF(D2940&lt;Overview!$F$17,'='!G2940/Overview!$F$26,Overview!$F$33)</f>
        <v>9.1428571428571423</v>
      </c>
      <c r="L2940" s="72">
        <f t="shared" si="275"/>
        <v>9.1428571428571423</v>
      </c>
      <c r="M2940" s="81">
        <f>MIN(1,Overview!$F$44*F2940*(G2940-Overview!$F$25)^2+0.2)</f>
        <v>1</v>
      </c>
      <c r="N2940" s="48">
        <f>L2940*F2940*Overview!$F$8</f>
        <v>0.12482270400293095</v>
      </c>
      <c r="O2940" s="48">
        <f>F2940*Overview!$F$6</f>
        <v>2.3686817229354781E-3</v>
      </c>
      <c r="P2940" s="122">
        <f>N2940*(H2940/G2940-(1+Overview!$F$35/'='!G2940)/(Overview!$F$37*Overview!$F$33))/('='!H2940+Overview!$F$36)</f>
        <v>2.5384310892266496E-5</v>
      </c>
      <c r="Q2940" s="128">
        <f>(N2940/G2940-P2940)*H2940*Overview!$F$29*'='!G2940^3</f>
        <v>941.83850615469157</v>
      </c>
      <c r="R2940" s="57">
        <f t="shared" si="270"/>
        <v>0</v>
      </c>
      <c r="S2940" s="58">
        <f t="shared" si="271"/>
        <v>3.186231090390777E-5</v>
      </c>
      <c r="T2940" s="58">
        <f>IF(D2940&lt;Overview!$F$18,(1-Overview!$F$9)*'='!Q2940-'='!D2940*'='!O2940,0)</f>
        <v>0</v>
      </c>
      <c r="U2940" s="54">
        <f>IF(D2940&gt;=Overview!$F$18,(1-Overview!$F$9)*'='!Q2940-Overview!$F$18*'='!O2940,0)</f>
        <v>79.825147191247908</v>
      </c>
      <c r="V2940" s="2"/>
      <c r="W2940" s="112">
        <f>G2940/Overview!$F$19</f>
        <v>5.5597091435684716</v>
      </c>
      <c r="X2940" s="60">
        <f>G2940^3*(1+H2940*Overview!$F$38)</f>
        <v>67.123937982063225</v>
      </c>
      <c r="Y2940" s="61">
        <f>G2940^3*Overview!$F$42*(1+Overview!$F$38*H2940)+I2940*Overview!$F$39/Overview!$F$40</f>
        <v>6.1661970175807967</v>
      </c>
    </row>
    <row r="2941" spans="1:25">
      <c r="A2941" s="34">
        <v>2938</v>
      </c>
      <c r="B2941">
        <v>1</v>
      </c>
      <c r="C2941">
        <v>24</v>
      </c>
      <c r="D2941" s="149">
        <f t="shared" si="272"/>
        <v>178.09744310451387</v>
      </c>
      <c r="E2941" s="125">
        <f>B2941/(B2941+Overview!$F$22)</f>
        <v>0.58823529411764708</v>
      </c>
      <c r="F2941" s="118">
        <f>EXP(Overview!$F$21/Overview!$F$5-Overview!$F$21/('='!C2941+273.15))</f>
        <v>1.2060497570954571</v>
      </c>
      <c r="G2941" s="77">
        <f t="shared" si="273"/>
        <v>3.76562286524983</v>
      </c>
      <c r="H2941" s="115">
        <f t="shared" si="274"/>
        <v>0.58823529411764708</v>
      </c>
      <c r="I2941" s="80">
        <f>IF((A2941-Overview!$F$43)/365=ROUND((A2941-Overview!$F$43)/365,0),I2940*0.05,I2940+U2940)</f>
        <v>2957.3745010535335</v>
      </c>
      <c r="J2941" s="70">
        <f>IF(D2941&lt;Overview!$F$16,1,'='!G2941/Overview!$F$26)</f>
        <v>163.013976850642</v>
      </c>
      <c r="K2941" s="71">
        <f>IF(D2941&lt;Overview!$F$17,'='!G2941/Overview!$F$26,Overview!$F$33)</f>
        <v>9.1428571428571423</v>
      </c>
      <c r="L2941" s="72">
        <f t="shared" si="275"/>
        <v>9.1428571428571423</v>
      </c>
      <c r="M2941" s="81">
        <f>MIN(1,Overview!$F$44*F2941*(G2941-Overview!$F$25)^2+0.2)</f>
        <v>1</v>
      </c>
      <c r="N2941" s="48">
        <f>L2941*F2941*Overview!$F$8</f>
        <v>0.12482270400293095</v>
      </c>
      <c r="O2941" s="48">
        <f>F2941*Overview!$F$6</f>
        <v>2.3686817229354781E-3</v>
      </c>
      <c r="P2941" s="122">
        <f>N2941*(H2941/G2941-(1+Overview!$F$35/'='!G2941)/(Overview!$F$37*Overview!$F$33))/('='!H2941+Overview!$F$36)</f>
        <v>2.5336132720076241E-5</v>
      </c>
      <c r="Q2941" s="128">
        <f>(N2941/G2941-P2941)*H2941*Overview!$F$29*'='!G2941^3</f>
        <v>941.85580869571595</v>
      </c>
      <c r="R2941" s="57">
        <f t="shared" si="270"/>
        <v>0</v>
      </c>
      <c r="S2941" s="58">
        <f t="shared" si="271"/>
        <v>3.180210689590782E-5</v>
      </c>
      <c r="T2941" s="58">
        <f>IF(D2941&lt;Overview!$F$18,(1-Overview!$F$9)*'='!Q2941-'='!D2941*'='!O2941,0)</f>
        <v>0</v>
      </c>
      <c r="U2941" s="54">
        <f>IF(D2941&gt;=Overview!$F$18,(1-Overview!$F$9)*'='!Q2941-Overview!$F$18*'='!O2941,0)</f>
        <v>79.826621367743172</v>
      </c>
      <c r="V2941" s="2"/>
      <c r="W2941" s="112">
        <f>G2941/Overview!$F$19</f>
        <v>5.5597561866969292</v>
      </c>
      <c r="X2941" s="60">
        <f>G2941^3*(1+H2941*Overview!$F$38)</f>
        <v>67.125641891390728</v>
      </c>
      <c r="Y2941" s="61">
        <f>G2941^3*Overview!$F$42*(1+Overview!$F$38*H2941)+I2941*Overview!$F$39/Overview!$F$40</f>
        <v>6.1698191349073097</v>
      </c>
    </row>
    <row r="2942" spans="1:25">
      <c r="A2942" s="34">
        <v>2939</v>
      </c>
      <c r="B2942">
        <v>1</v>
      </c>
      <c r="C2942">
        <v>24</v>
      </c>
      <c r="D2942" s="149">
        <f t="shared" si="272"/>
        <v>178.09744310451387</v>
      </c>
      <c r="E2942" s="125">
        <f>B2942/(B2942+Overview!$F$22)</f>
        <v>0.58823529411764708</v>
      </c>
      <c r="F2942" s="118">
        <f>EXP(Overview!$F$21/Overview!$F$5-Overview!$F$21/('='!C2942+273.15))</f>
        <v>1.2060497570954571</v>
      </c>
      <c r="G2942" s="77">
        <f t="shared" si="273"/>
        <v>3.7656546673567259</v>
      </c>
      <c r="H2942" s="115">
        <f t="shared" si="274"/>
        <v>0.58823529411764708</v>
      </c>
      <c r="I2942" s="80">
        <f>IF((A2942-Overview!$F$43)/365=ROUND((A2942-Overview!$F$43)/365,0),I2941*0.05,I2941+U2941)</f>
        <v>3037.2011224212765</v>
      </c>
      <c r="J2942" s="70">
        <f>IF(D2942&lt;Overview!$F$16,1,'='!G2942/Overview!$F$26)</f>
        <v>163.01535356522623</v>
      </c>
      <c r="K2942" s="71">
        <f>IF(D2942&lt;Overview!$F$17,'='!G2942/Overview!$F$26,Overview!$F$33)</f>
        <v>9.1428571428571423</v>
      </c>
      <c r="L2942" s="72">
        <f t="shared" si="275"/>
        <v>9.1428571428571423</v>
      </c>
      <c r="M2942" s="81">
        <f>MIN(1,Overview!$F$44*F2942*(G2942-Overview!$F$25)^2+0.2)</f>
        <v>1</v>
      </c>
      <c r="N2942" s="48">
        <f>L2942*F2942*Overview!$F$8</f>
        <v>0.12482270400293095</v>
      </c>
      <c r="O2942" s="48">
        <f>F2942*Overview!$F$6</f>
        <v>2.3686817229354781E-3</v>
      </c>
      <c r="P2942" s="122">
        <f>N2942*(H2942/G2942-(1+Overview!$F$35/'='!G2942)/(Overview!$F$37*Overview!$F$33))/('='!H2942+Overview!$F$36)</f>
        <v>2.5288046393792859E-5</v>
      </c>
      <c r="Q2942" s="128">
        <f>(N2942/G2942-P2942)*H2942*Overview!$F$29*'='!G2942^3</f>
        <v>941.87307872400731</v>
      </c>
      <c r="R2942" s="57">
        <f t="shared" si="270"/>
        <v>0</v>
      </c>
      <c r="S2942" s="58">
        <f t="shared" si="271"/>
        <v>3.1742016643706502E-5</v>
      </c>
      <c r="T2942" s="58">
        <f>IF(D2942&lt;Overview!$F$18,(1-Overview!$F$9)*'='!Q2942-'='!D2942*'='!O2942,0)</f>
        <v>0</v>
      </c>
      <c r="U2942" s="54">
        <f>IF(D2942&gt;=Overview!$F$18,(1-Overview!$F$9)*'='!Q2942-Overview!$F$18*'='!O2942,0)</f>
        <v>79.828092774153603</v>
      </c>
      <c r="V2942" s="2"/>
      <c r="W2942" s="112">
        <f>G2942/Overview!$F$19</f>
        <v>5.5598031409371416</v>
      </c>
      <c r="X2942" s="60">
        <f>G2942^3*(1+H2942*Overview!$F$38)</f>
        <v>67.127342609925734</v>
      </c>
      <c r="Y2942" s="61">
        <f>G2942^3*Overview!$F$42*(1+Overview!$F$38*H2942)+I2942*Overview!$F$39/Overview!$F$40</f>
        <v>6.1734410291221682</v>
      </c>
    </row>
    <row r="2943" spans="1:25">
      <c r="A2943" s="34">
        <v>2940</v>
      </c>
      <c r="B2943">
        <v>1</v>
      </c>
      <c r="C2943">
        <v>24</v>
      </c>
      <c r="D2943" s="149">
        <f t="shared" si="272"/>
        <v>178.09744310451387</v>
      </c>
      <c r="E2943" s="125">
        <f>B2943/(B2943+Overview!$F$22)</f>
        <v>0.58823529411764708</v>
      </c>
      <c r="F2943" s="118">
        <f>EXP(Overview!$F$21/Overview!$F$5-Overview!$F$21/('='!C2943+273.15))</f>
        <v>1.2060497570954571</v>
      </c>
      <c r="G2943" s="77">
        <f t="shared" si="273"/>
        <v>3.7656864093733695</v>
      </c>
      <c r="H2943" s="115">
        <f t="shared" si="274"/>
        <v>0.58823529411764708</v>
      </c>
      <c r="I2943" s="80">
        <f>IF((A2943-Overview!$F$43)/365=ROUND((A2943-Overview!$F$43)/365,0),I2942*0.05,I2942+U2942)</f>
        <v>3117.02921519543</v>
      </c>
      <c r="J2943" s="70">
        <f>IF(D2943&lt;Overview!$F$16,1,'='!G2943/Overview!$F$26)</f>
        <v>163.01672767850084</v>
      </c>
      <c r="K2943" s="71">
        <f>IF(D2943&lt;Overview!$F$17,'='!G2943/Overview!$F$26,Overview!$F$33)</f>
        <v>9.1428571428571423</v>
      </c>
      <c r="L2943" s="72">
        <f t="shared" si="275"/>
        <v>9.1428571428571423</v>
      </c>
      <c r="M2943" s="81">
        <f>MIN(1,Overview!$F$44*F2943*(G2943-Overview!$F$25)^2+0.2)</f>
        <v>1</v>
      </c>
      <c r="N2943" s="48">
        <f>L2943*F2943*Overview!$F$8</f>
        <v>0.12482270400293095</v>
      </c>
      <c r="O2943" s="48">
        <f>F2943*Overview!$F$6</f>
        <v>2.3686817229354781E-3</v>
      </c>
      <c r="P2943" s="122">
        <f>N2943*(H2943/G2943-(1+Overview!$F$35/'='!G2943)/(Overview!$F$37*Overview!$F$33))/('='!H2943+Overview!$F$36)</f>
        <v>2.5240051736781457E-5</v>
      </c>
      <c r="Q2943" s="128">
        <f>(N2943/G2943-P2943)*H2943*Overview!$F$29*'='!G2943^3</f>
        <v>941.89031630031752</v>
      </c>
      <c r="R2943" s="57">
        <f t="shared" si="270"/>
        <v>0</v>
      </c>
      <c r="S2943" s="58">
        <f t="shared" si="271"/>
        <v>3.1682039932359549E-5</v>
      </c>
      <c r="T2943" s="58">
        <f>IF(D2943&lt;Overview!$F$18,(1-Overview!$F$9)*'='!Q2943-'='!D2943*'='!O2943,0)</f>
        <v>0</v>
      </c>
      <c r="U2943" s="54">
        <f>IF(D2943&gt;=Overview!$F$18,(1-Overview!$F$9)*'='!Q2943-Overview!$F$18*'='!O2943,0)</f>
        <v>79.829561415655235</v>
      </c>
      <c r="V2943" s="2"/>
      <c r="W2943" s="112">
        <f>G2943/Overview!$F$19</f>
        <v>5.5598500064570642</v>
      </c>
      <c r="X2943" s="60">
        <f>G2943^3*(1+H2943*Overview!$F$38)</f>
        <v>67.129040143588952</v>
      </c>
      <c r="Y2943" s="61">
        <f>G2943^3*Overview!$F$42*(1+Overview!$F$38*H2943)+I2943*Overview!$F$39/Overview!$F$40</f>
        <v>6.1770627006378618</v>
      </c>
    </row>
    <row r="2944" spans="1:25">
      <c r="A2944" s="34">
        <v>2941</v>
      </c>
      <c r="B2944">
        <v>1</v>
      </c>
      <c r="C2944">
        <v>24</v>
      </c>
      <c r="D2944" s="149">
        <f t="shared" si="272"/>
        <v>178.09744310451387</v>
      </c>
      <c r="E2944" s="125">
        <f>B2944/(B2944+Overview!$F$22)</f>
        <v>0.58823529411764708</v>
      </c>
      <c r="F2944" s="118">
        <f>EXP(Overview!$F$21/Overview!$F$5-Overview!$F$21/('='!C2944+273.15))</f>
        <v>1.2060497570954571</v>
      </c>
      <c r="G2944" s="77">
        <f t="shared" si="273"/>
        <v>3.7657180914133019</v>
      </c>
      <c r="H2944" s="115">
        <f t="shared" si="274"/>
        <v>0.58823529411764708</v>
      </c>
      <c r="I2944" s="80">
        <f>IF((A2944-Overview!$F$43)/365=ROUND((A2944-Overview!$F$43)/365,0),I2943*0.05,I2943+U2943)</f>
        <v>3196.858776611085</v>
      </c>
      <c r="J2944" s="70">
        <f>IF(D2944&lt;Overview!$F$16,1,'='!G2944/Overview!$F$26)</f>
        <v>163.01809919538104</v>
      </c>
      <c r="K2944" s="71">
        <f>IF(D2944&lt;Overview!$F$17,'='!G2944/Overview!$F$26,Overview!$F$33)</f>
        <v>9.1428571428571423</v>
      </c>
      <c r="L2944" s="72">
        <f t="shared" si="275"/>
        <v>9.1428571428571423</v>
      </c>
      <c r="M2944" s="81">
        <f>MIN(1,Overview!$F$44*F2944*(G2944-Overview!$F$25)^2+0.2)</f>
        <v>1</v>
      </c>
      <c r="N2944" s="48">
        <f>L2944*F2944*Overview!$F$8</f>
        <v>0.12482270400293095</v>
      </c>
      <c r="O2944" s="48">
        <f>F2944*Overview!$F$6</f>
        <v>2.3686817229354781E-3</v>
      </c>
      <c r="P2944" s="122">
        <f>N2944*(H2944/G2944-(1+Overview!$F$35/'='!G2944)/(Overview!$F$37*Overview!$F$33))/('='!H2944+Overview!$F$36)</f>
        <v>2.5192148572755182E-5</v>
      </c>
      <c r="Q2944" s="128">
        <f>(N2944/G2944-P2944)*H2944*Overview!$F$29*'='!G2944^3</f>
        <v>941.90752148528668</v>
      </c>
      <c r="R2944" s="57">
        <f t="shared" si="270"/>
        <v>0</v>
      </c>
      <c r="S2944" s="58">
        <f t="shared" si="271"/>
        <v>3.1622176547331994E-5</v>
      </c>
      <c r="T2944" s="58">
        <f>IF(D2944&lt;Overview!$F$18,(1-Overview!$F$9)*'='!Q2944-'='!D2944*'='!O2944,0)</f>
        <v>0</v>
      </c>
      <c r="U2944" s="54">
        <f>IF(D2944&gt;=Overview!$F$18,(1-Overview!$F$9)*'='!Q2944-Overview!$F$18*'='!O2944,0)</f>
        <v>79.831027297414607</v>
      </c>
      <c r="V2944" s="2"/>
      <c r="W2944" s="112">
        <f>G2944/Overview!$F$19</f>
        <v>5.5598967834243345</v>
      </c>
      <c r="X2944" s="60">
        <f>G2944^3*(1+H2944*Overview!$F$38)</f>
        <v>67.130734498290337</v>
      </c>
      <c r="Y2944" s="61">
        <f>G2944^3*Overview!$F$42*(1+Overview!$F$38*H2944)+I2944*Overview!$F$39/Overview!$F$40</f>
        <v>6.1806841498661402</v>
      </c>
    </row>
    <row r="2945" spans="1:25">
      <c r="A2945" s="34">
        <v>2942</v>
      </c>
      <c r="B2945">
        <v>1</v>
      </c>
      <c r="C2945">
        <v>24</v>
      </c>
      <c r="D2945" s="149">
        <f t="shared" si="272"/>
        <v>178.09744310451387</v>
      </c>
      <c r="E2945" s="125">
        <f>B2945/(B2945+Overview!$F$22)</f>
        <v>0.58823529411764708</v>
      </c>
      <c r="F2945" s="118">
        <f>EXP(Overview!$F$21/Overview!$F$5-Overview!$F$21/('='!C2945+273.15))</f>
        <v>1.2060497570954571</v>
      </c>
      <c r="G2945" s="77">
        <f t="shared" si="273"/>
        <v>3.7657497135898494</v>
      </c>
      <c r="H2945" s="115">
        <f t="shared" si="274"/>
        <v>0.58823529411764708</v>
      </c>
      <c r="I2945" s="80">
        <f>IF((A2945-Overview!$F$43)/365=ROUND((A2945-Overview!$F$43)/365,0),I2944*0.05,I2944+U2944)</f>
        <v>3276.6898039084995</v>
      </c>
      <c r="J2945" s="70">
        <f>IF(D2945&lt;Overview!$F$16,1,'='!G2945/Overview!$F$26)</f>
        <v>163.0194681207727</v>
      </c>
      <c r="K2945" s="71">
        <f>IF(D2945&lt;Overview!$F$17,'='!G2945/Overview!$F$26,Overview!$F$33)</f>
        <v>9.1428571428571423</v>
      </c>
      <c r="L2945" s="72">
        <f t="shared" si="275"/>
        <v>9.1428571428571423</v>
      </c>
      <c r="M2945" s="81">
        <f>MIN(1,Overview!$F$44*F2945*(G2945-Overview!$F$25)^2+0.2)</f>
        <v>1</v>
      </c>
      <c r="N2945" s="48">
        <f>L2945*F2945*Overview!$F$8</f>
        <v>0.12482270400293095</v>
      </c>
      <c r="O2945" s="48">
        <f>F2945*Overview!$F$6</f>
        <v>2.3686817229354781E-3</v>
      </c>
      <c r="P2945" s="122">
        <f>N2945*(H2945/G2945-(1+Overview!$F$35/'='!G2945)/(Overview!$F$37*Overview!$F$33))/('='!H2945+Overview!$F$36)</f>
        <v>2.5144336725770126E-5</v>
      </c>
      <c r="Q2945" s="128">
        <f>(N2945/G2945-P2945)*H2945*Overview!$F$29*'='!G2945^3</f>
        <v>941.92469433944291</v>
      </c>
      <c r="R2945" s="57">
        <f t="shared" si="270"/>
        <v>0</v>
      </c>
      <c r="S2945" s="58">
        <f t="shared" si="271"/>
        <v>3.1562426274491861E-5</v>
      </c>
      <c r="T2945" s="58">
        <f>IF(D2945&lt;Overview!$F$18,(1-Overview!$F$9)*'='!Q2945-'='!D2945*'='!O2945,0)</f>
        <v>0</v>
      </c>
      <c r="U2945" s="54">
        <f>IF(D2945&gt;=Overview!$F$18,(1-Overview!$F$9)*'='!Q2945-Overview!$F$18*'='!O2945,0)</f>
        <v>79.832490424588713</v>
      </c>
      <c r="V2945" s="2"/>
      <c r="W2945" s="112">
        <f>G2945/Overview!$F$19</f>
        <v>5.5599434720062737</v>
      </c>
      <c r="X2945" s="60">
        <f>G2945^3*(1+H2945*Overview!$F$38)</f>
        <v>67.132425679929057</v>
      </c>
      <c r="Y2945" s="61">
        <f>G2945^3*Overview!$F$42*(1+Overview!$F$38*H2945)+I2945*Overview!$F$39/Overview!$F$40</f>
        <v>6.1843053772180019</v>
      </c>
    </row>
    <row r="2946" spans="1:25">
      <c r="A2946" s="34">
        <v>2943</v>
      </c>
      <c r="B2946">
        <v>1</v>
      </c>
      <c r="C2946">
        <v>24</v>
      </c>
      <c r="D2946" s="149">
        <f t="shared" si="272"/>
        <v>178.09744310451387</v>
      </c>
      <c r="E2946" s="125">
        <f>B2946/(B2946+Overview!$F$22)</f>
        <v>0.58823529411764708</v>
      </c>
      <c r="F2946" s="118">
        <f>EXP(Overview!$F$21/Overview!$F$5-Overview!$F$21/('='!C2946+273.15))</f>
        <v>1.2060497570954571</v>
      </c>
      <c r="G2946" s="77">
        <f t="shared" si="273"/>
        <v>3.7657812760161238</v>
      </c>
      <c r="H2946" s="115">
        <f t="shared" si="274"/>
        <v>0.58823529411764708</v>
      </c>
      <c r="I2946" s="80">
        <f>IF((A2946-Overview!$F$43)/365=ROUND((A2946-Overview!$F$43)/365,0),I2945*0.05,I2945+U2945)</f>
        <v>3356.5222943330882</v>
      </c>
      <c r="J2946" s="70">
        <f>IF(D2946&lt;Overview!$F$16,1,'='!G2946/Overview!$F$26)</f>
        <v>163.02083445957246</v>
      </c>
      <c r="K2946" s="71">
        <f>IF(D2946&lt;Overview!$F$17,'='!G2946/Overview!$F$26,Overview!$F$33)</f>
        <v>9.1428571428571423</v>
      </c>
      <c r="L2946" s="72">
        <f t="shared" si="275"/>
        <v>9.1428571428571423</v>
      </c>
      <c r="M2946" s="81">
        <f>MIN(1,Overview!$F$44*F2946*(G2946-Overview!$F$25)^2+0.2)</f>
        <v>1</v>
      </c>
      <c r="N2946" s="48">
        <f>L2946*F2946*Overview!$F$8</f>
        <v>0.12482270400293095</v>
      </c>
      <c r="O2946" s="48">
        <f>F2946*Overview!$F$6</f>
        <v>2.3686817229354781E-3</v>
      </c>
      <c r="P2946" s="122">
        <f>N2946*(H2946/G2946-(1+Overview!$F$35/'='!G2946)/(Overview!$F$37*Overview!$F$33))/('='!H2946+Overview!$F$36)</f>
        <v>2.509661602022939E-5</v>
      </c>
      <c r="Q2946" s="128">
        <f>(N2946/G2946-P2946)*H2946*Overview!$F$29*'='!G2946^3</f>
        <v>941.94183492320178</v>
      </c>
      <c r="R2946" s="57">
        <f t="shared" si="270"/>
        <v>0</v>
      </c>
      <c r="S2946" s="58">
        <f t="shared" si="271"/>
        <v>3.1502788900115377E-5</v>
      </c>
      <c r="T2946" s="58">
        <f>IF(D2946&lt;Overview!$F$18,(1-Overview!$F$9)*'='!Q2946-'='!D2946*'='!O2946,0)</f>
        <v>0</v>
      </c>
      <c r="U2946" s="54">
        <f>IF(D2946&gt;=Overview!$F$18,(1-Overview!$F$9)*'='!Q2946-Overview!$F$18*'='!O2946,0)</f>
        <v>79.833950802324978</v>
      </c>
      <c r="V2946" s="2"/>
      <c r="W2946" s="112">
        <f>G2946/Overview!$F$19</f>
        <v>5.5599900723698861</v>
      </c>
      <c r="X2946" s="60">
        <f>G2946^3*(1+H2946*Overview!$F$38)</f>
        <v>67.134113694393491</v>
      </c>
      <c r="Y2946" s="61">
        <f>G2946^3*Overview!$F$42*(1+Overview!$F$38*H2946)+I2946*Overview!$F$39/Overview!$F$40</f>
        <v>6.1879263831037061</v>
      </c>
    </row>
    <row r="2947" spans="1:25">
      <c r="A2947" s="34">
        <v>2944</v>
      </c>
      <c r="B2947">
        <v>1</v>
      </c>
      <c r="C2947">
        <v>24</v>
      </c>
      <c r="D2947" s="149">
        <f t="shared" si="272"/>
        <v>178.09744310451387</v>
      </c>
      <c r="E2947" s="125">
        <f>B2947/(B2947+Overview!$F$22)</f>
        <v>0.58823529411764708</v>
      </c>
      <c r="F2947" s="118">
        <f>EXP(Overview!$F$21/Overview!$F$5-Overview!$F$21/('='!C2947+273.15))</f>
        <v>1.2060497570954571</v>
      </c>
      <c r="G2947" s="77">
        <f t="shared" si="273"/>
        <v>3.765812778805024</v>
      </c>
      <c r="H2947" s="115">
        <f t="shared" si="274"/>
        <v>0.58823529411764708</v>
      </c>
      <c r="I2947" s="80">
        <f>IF((A2947-Overview!$F$43)/365=ROUND((A2947-Overview!$F$43)/365,0),I2946*0.05,I2946+U2946)</f>
        <v>3436.3562451354132</v>
      </c>
      <c r="J2947" s="70">
        <f>IF(D2947&lt;Overview!$F$16,1,'='!G2947/Overview!$F$26)</f>
        <v>163.0221982166677</v>
      </c>
      <c r="K2947" s="71">
        <f>IF(D2947&lt;Overview!$F$17,'='!G2947/Overview!$F$26,Overview!$F$33)</f>
        <v>9.1428571428571423</v>
      </c>
      <c r="L2947" s="72">
        <f t="shared" si="275"/>
        <v>9.1428571428571423</v>
      </c>
      <c r="M2947" s="81">
        <f>MIN(1,Overview!$F$44*F2947*(G2947-Overview!$F$25)^2+0.2)</f>
        <v>1</v>
      </c>
      <c r="N2947" s="48">
        <f>L2947*F2947*Overview!$F$8</f>
        <v>0.12482270400293095</v>
      </c>
      <c r="O2947" s="48">
        <f>F2947*Overview!$F$6</f>
        <v>2.3686817229354781E-3</v>
      </c>
      <c r="P2947" s="122">
        <f>N2947*(H2947/G2947-(1+Overview!$F$35/'='!G2947)/(Overview!$F$37*Overview!$F$33))/('='!H2947+Overview!$F$36)</f>
        <v>2.5048986280874985E-5</v>
      </c>
      <c r="Q2947" s="128">
        <f>(N2947/G2947-P2947)*H2947*Overview!$F$29*'='!G2947^3</f>
        <v>941.95894329686791</v>
      </c>
      <c r="R2947" s="57">
        <f t="shared" ref="R2947:R3003" si="276">(E2947*M2947-H2947)*N2947/G2947</f>
        <v>0</v>
      </c>
      <c r="S2947" s="58">
        <f t="shared" ref="S2947:S3003" si="277">G2947*P2947/3</f>
        <v>3.1443264210876915E-5</v>
      </c>
      <c r="T2947" s="58">
        <f>IF(D2947&lt;Overview!$F$18,(1-Overview!$F$9)*'='!Q2947-'='!D2947*'='!O2947,0)</f>
        <v>0</v>
      </c>
      <c r="U2947" s="54">
        <f>IF(D2947&gt;=Overview!$F$18,(1-Overview!$F$9)*'='!Q2947-Overview!$F$18*'='!O2947,0)</f>
        <v>79.835408435761323</v>
      </c>
      <c r="V2947" s="2"/>
      <c r="W2947" s="112">
        <f>G2947/Overview!$F$19</f>
        <v>5.5600365846818605</v>
      </c>
      <c r="X2947" s="60">
        <f>G2947^3*(1+H2947*Overview!$F$38)</f>
        <v>67.135798547561365</v>
      </c>
      <c r="Y2947" s="61">
        <f>G2947^3*Overview!$F$42*(1+Overview!$F$38*H2947)+I2947*Overview!$F$39/Overview!$F$40</f>
        <v>6.1915471679327698</v>
      </c>
    </row>
    <row r="2948" spans="1:25">
      <c r="A2948" s="34">
        <v>2945</v>
      </c>
      <c r="B2948">
        <v>1</v>
      </c>
      <c r="C2948">
        <v>24</v>
      </c>
      <c r="D2948" s="149">
        <f t="shared" ref="D2948:D3003" si="278">D2947+T2947</f>
        <v>178.09744310451387</v>
      </c>
      <c r="E2948" s="125">
        <f>B2948/(B2948+Overview!$F$22)</f>
        <v>0.58823529411764708</v>
      </c>
      <c r="F2948" s="118">
        <f>EXP(Overview!$F$21/Overview!$F$5-Overview!$F$21/('='!C2948+273.15))</f>
        <v>1.2060497570954571</v>
      </c>
      <c r="G2948" s="77">
        <f t="shared" ref="G2948:G3003" si="279">G2947+S2947</f>
        <v>3.765844222069235</v>
      </c>
      <c r="H2948" s="115">
        <f t="shared" ref="H2948:H3003" si="280">H2947+R2947</f>
        <v>0.58823529411764708</v>
      </c>
      <c r="I2948" s="80">
        <f>IF((A2948-Overview!$F$43)/365=ROUND((A2948-Overview!$F$43)/365,0),I2947*0.05,I2947+U2947)</f>
        <v>3516.1916535711744</v>
      </c>
      <c r="J2948" s="70">
        <f>IF(D2948&lt;Overview!$F$16,1,'='!G2948/Overview!$F$26)</f>
        <v>163.02355939693658</v>
      </c>
      <c r="K2948" s="71">
        <f>IF(D2948&lt;Overview!$F$17,'='!G2948/Overview!$F$26,Overview!$F$33)</f>
        <v>9.1428571428571423</v>
      </c>
      <c r="L2948" s="72">
        <f t="shared" ref="L2948:L3003" si="281">IF(J2948=1,1,K2948)</f>
        <v>9.1428571428571423</v>
      </c>
      <c r="M2948" s="81">
        <f>MIN(1,Overview!$F$44*F2948*(G2948-Overview!$F$25)^2+0.2)</f>
        <v>1</v>
      </c>
      <c r="N2948" s="48">
        <f>L2948*F2948*Overview!$F$8</f>
        <v>0.12482270400293095</v>
      </c>
      <c r="O2948" s="48">
        <f>F2948*Overview!$F$6</f>
        <v>2.3686817229354781E-3</v>
      </c>
      <c r="P2948" s="122">
        <f>N2948*(H2948/G2948-(1+Overview!$F$35/'='!G2948)/(Overview!$F$37*Overview!$F$33))/('='!H2948+Overview!$F$36)</f>
        <v>2.5001447332796944E-5</v>
      </c>
      <c r="Q2948" s="128">
        <f>(N2948/G2948-P2948)*H2948*Overview!$F$29*'='!G2948^3</f>
        <v>941.97601952063394</v>
      </c>
      <c r="R2948" s="57">
        <f t="shared" si="276"/>
        <v>0</v>
      </c>
      <c r="S2948" s="58">
        <f t="shared" si="277"/>
        <v>3.1383851993860554E-5</v>
      </c>
      <c r="T2948" s="58">
        <f>IF(D2948&lt;Overview!$F$18,(1-Overview!$F$9)*'='!Q2948-'='!D2948*'='!O2948,0)</f>
        <v>0</v>
      </c>
      <c r="U2948" s="54">
        <f>IF(D2948&gt;=Overview!$F$18,(1-Overview!$F$9)*'='!Q2948-Overview!$F$18*'='!O2948,0)</f>
        <v>79.836863330026191</v>
      </c>
      <c r="V2948" s="2"/>
      <c r="W2948" s="112">
        <f>G2948/Overview!$F$19</f>
        <v>5.5600830091085705</v>
      </c>
      <c r="X2948" s="60">
        <f>G2948^3*(1+H2948*Overview!$F$38)</f>
        <v>67.13748024529967</v>
      </c>
      <c r="Y2948" s="61">
        <f>G2948^3*Overview!$F$42*(1+Overview!$F$38*H2948)+I2948*Overview!$F$39/Overview!$F$40</f>
        <v>6.1951677321139726</v>
      </c>
    </row>
    <row r="2949" spans="1:25">
      <c r="A2949" s="34">
        <v>2946</v>
      </c>
      <c r="B2949">
        <v>1</v>
      </c>
      <c r="C2949">
        <v>24</v>
      </c>
      <c r="D2949" s="149">
        <f t="shared" si="278"/>
        <v>178.09744310451387</v>
      </c>
      <c r="E2949" s="125">
        <f>B2949/(B2949+Overview!$F$22)</f>
        <v>0.58823529411764708</v>
      </c>
      <c r="F2949" s="118">
        <f>EXP(Overview!$F$21/Overview!$F$5-Overview!$F$21/('='!C2949+273.15))</f>
        <v>1.2060497570954571</v>
      </c>
      <c r="G2949" s="77">
        <f t="shared" si="279"/>
        <v>3.7658756059212291</v>
      </c>
      <c r="H2949" s="115">
        <f t="shared" si="280"/>
        <v>0.58823529411764708</v>
      </c>
      <c r="I2949" s="80">
        <f>IF((A2949-Overview!$F$43)/365=ROUND((A2949-Overview!$F$43)/365,0),I2948*0.05,I2948+U2948)</f>
        <v>3596.0285169012004</v>
      </c>
      <c r="J2949" s="70">
        <f>IF(D2949&lt;Overview!$F$16,1,'='!G2949/Overview!$F$26)</f>
        <v>163.02491800524803</v>
      </c>
      <c r="K2949" s="71">
        <f>IF(D2949&lt;Overview!$F$17,'='!G2949/Overview!$F$26,Overview!$F$33)</f>
        <v>9.1428571428571423</v>
      </c>
      <c r="L2949" s="72">
        <f t="shared" si="281"/>
        <v>9.1428571428571423</v>
      </c>
      <c r="M2949" s="81">
        <f>MIN(1,Overview!$F$44*F2949*(G2949-Overview!$F$25)^2+0.2)</f>
        <v>1</v>
      </c>
      <c r="N2949" s="48">
        <f>L2949*F2949*Overview!$F$8</f>
        <v>0.12482270400293095</v>
      </c>
      <c r="O2949" s="48">
        <f>F2949*Overview!$F$6</f>
        <v>2.3686817229354781E-3</v>
      </c>
      <c r="P2949" s="122">
        <f>N2949*(H2949/G2949-(1+Overview!$F$35/'='!G2949)/(Overview!$F$37*Overview!$F$33))/('='!H2949+Overview!$F$36)</f>
        <v>2.4953999001423198E-5</v>
      </c>
      <c r="Q2949" s="128">
        <f>(N2949/G2949-P2949)*H2949*Overview!$F$29*'='!G2949^3</f>
        <v>941.99306365458187</v>
      </c>
      <c r="R2949" s="57">
        <f t="shared" si="276"/>
        <v>0</v>
      </c>
      <c r="S2949" s="58">
        <f t="shared" si="277"/>
        <v>3.1324552036547442E-5</v>
      </c>
      <c r="T2949" s="58">
        <f>IF(D2949&lt;Overview!$F$18,(1-Overview!$F$9)*'='!Q2949-'='!D2949*'='!O2949,0)</f>
        <v>0</v>
      </c>
      <c r="U2949" s="54">
        <f>IF(D2949&gt;=Overview!$F$18,(1-Overview!$F$9)*'='!Q2949-Overview!$F$18*'='!O2949,0)</f>
        <v>79.838315490238557</v>
      </c>
      <c r="V2949" s="2"/>
      <c r="W2949" s="112">
        <f>G2949/Overview!$F$19</f>
        <v>5.560129345816077</v>
      </c>
      <c r="X2949" s="60">
        <f>G2949^3*(1+H2949*Overview!$F$38)</f>
        <v>67.13915879346473</v>
      </c>
      <c r="Y2949" s="61">
        <f>G2949^3*Overview!$F$42*(1+Overview!$F$38*H2949)+I2949*Overview!$F$39/Overview!$F$40</f>
        <v>6.19878807605535</v>
      </c>
    </row>
    <row r="2950" spans="1:25">
      <c r="A2950" s="34">
        <v>2947</v>
      </c>
      <c r="B2950">
        <v>1</v>
      </c>
      <c r="C2950">
        <v>24</v>
      </c>
      <c r="D2950" s="149">
        <f t="shared" si="278"/>
        <v>178.09744310451387</v>
      </c>
      <c r="E2950" s="125">
        <f>B2950/(B2950+Overview!$F$22)</f>
        <v>0.58823529411764708</v>
      </c>
      <c r="F2950" s="118">
        <f>EXP(Overview!$F$21/Overview!$F$5-Overview!$F$21/('='!C2950+273.15))</f>
        <v>1.2060497570954571</v>
      </c>
      <c r="G2950" s="77">
        <f t="shared" si="279"/>
        <v>3.7659069304732657</v>
      </c>
      <c r="H2950" s="115">
        <f t="shared" si="280"/>
        <v>0.58823529411764708</v>
      </c>
      <c r="I2950" s="80">
        <f>IF((A2950-Overview!$F$43)/365=ROUND((A2950-Overview!$F$43)/365,0),I2949*0.05,I2949+U2949)</f>
        <v>3675.8668323914389</v>
      </c>
      <c r="J2950" s="70">
        <f>IF(D2950&lt;Overview!$F$16,1,'='!G2950/Overview!$F$26)</f>
        <v>163.02627404646174</v>
      </c>
      <c r="K2950" s="71">
        <f>IF(D2950&lt;Overview!$F$17,'='!G2950/Overview!$F$26,Overview!$F$33)</f>
        <v>9.1428571428571423</v>
      </c>
      <c r="L2950" s="72">
        <f t="shared" si="281"/>
        <v>9.1428571428571423</v>
      </c>
      <c r="M2950" s="81">
        <f>MIN(1,Overview!$F$44*F2950*(G2950-Overview!$F$25)^2+0.2)</f>
        <v>1</v>
      </c>
      <c r="N2950" s="48">
        <f>L2950*F2950*Overview!$F$8</f>
        <v>0.12482270400293095</v>
      </c>
      <c r="O2950" s="48">
        <f>F2950*Overview!$F$6</f>
        <v>2.3686817229354781E-3</v>
      </c>
      <c r="P2950" s="122">
        <f>N2950*(H2950/G2950-(1+Overview!$F$35/'='!G2950)/(Overview!$F$37*Overview!$F$33))/('='!H2950+Overview!$F$36)</f>
        <v>2.4906641112525649E-5</v>
      </c>
      <c r="Q2950" s="128">
        <f>(N2950/G2950-P2950)*H2950*Overview!$F$29*'='!G2950^3</f>
        <v>942.01007575868232</v>
      </c>
      <c r="R2950" s="57">
        <f t="shared" si="276"/>
        <v>0</v>
      </c>
      <c r="S2950" s="58">
        <f t="shared" si="277"/>
        <v>3.1265364126823569E-5</v>
      </c>
      <c r="T2950" s="58">
        <f>IF(D2950&lt;Overview!$F$18,(1-Overview!$F$9)*'='!Q2950-'='!D2950*'='!O2950,0)</f>
        <v>0</v>
      </c>
      <c r="U2950" s="54">
        <f>IF(D2950&gt;=Overview!$F$18,(1-Overview!$F$9)*'='!Q2950-Overview!$F$18*'='!O2950,0)</f>
        <v>79.839764921507907</v>
      </c>
      <c r="V2950" s="2"/>
      <c r="W2950" s="112">
        <f>G2950/Overview!$F$19</f>
        <v>5.5601755949701248</v>
      </c>
      <c r="X2950" s="60">
        <f>G2950^3*(1+H2950*Overview!$F$38)</f>
        <v>67.140834197902151</v>
      </c>
      <c r="Y2950" s="61">
        <f>G2950^3*Overview!$F$42*(1+Overview!$F$38*H2950)+I2950*Overview!$F$39/Overview!$F$40</f>
        <v>6.2024082001642036</v>
      </c>
    </row>
    <row r="2951" spans="1:25">
      <c r="A2951" s="34">
        <v>2948</v>
      </c>
      <c r="B2951">
        <v>1</v>
      </c>
      <c r="C2951">
        <v>24</v>
      </c>
      <c r="D2951" s="149">
        <f t="shared" si="278"/>
        <v>178.09744310451387</v>
      </c>
      <c r="E2951" s="125">
        <f>B2951/(B2951+Overview!$F$22)</f>
        <v>0.58823529411764708</v>
      </c>
      <c r="F2951" s="118">
        <f>EXP(Overview!$F$21/Overview!$F$5-Overview!$F$21/('='!C2951+273.15))</f>
        <v>1.2060497570954571</v>
      </c>
      <c r="G2951" s="77">
        <f t="shared" si="279"/>
        <v>3.7659381958373928</v>
      </c>
      <c r="H2951" s="115">
        <f t="shared" si="280"/>
        <v>0.58823529411764708</v>
      </c>
      <c r="I2951" s="80">
        <f>IF((A2951-Overview!$F$43)/365=ROUND((A2951-Overview!$F$43)/365,0),I2950*0.05,I2950+U2950)</f>
        <v>3755.706597312947</v>
      </c>
      <c r="J2951" s="70">
        <f>IF(D2951&lt;Overview!$F$16,1,'='!G2951/Overview!$F$26)</f>
        <v>163.02762752542827</v>
      </c>
      <c r="K2951" s="71">
        <f>IF(D2951&lt;Overview!$F$17,'='!G2951/Overview!$F$26,Overview!$F$33)</f>
        <v>9.1428571428571423</v>
      </c>
      <c r="L2951" s="72">
        <f t="shared" si="281"/>
        <v>9.1428571428571423</v>
      </c>
      <c r="M2951" s="81">
        <f>MIN(1,Overview!$F$44*F2951*(G2951-Overview!$F$25)^2+0.2)</f>
        <v>1</v>
      </c>
      <c r="N2951" s="48">
        <f>L2951*F2951*Overview!$F$8</f>
        <v>0.12482270400293095</v>
      </c>
      <c r="O2951" s="48">
        <f>F2951*Overview!$F$6</f>
        <v>2.3686817229354781E-3</v>
      </c>
      <c r="P2951" s="122">
        <f>N2951*(H2951/G2951-(1+Overview!$F$35/'='!G2951)/(Overview!$F$37*Overview!$F$33))/('='!H2951+Overview!$F$36)</f>
        <v>2.4859373492215105E-5</v>
      </c>
      <c r="Q2951" s="128">
        <f>(N2951/G2951-P2951)*H2951*Overview!$F$29*'='!G2951^3</f>
        <v>942.02705589279515</v>
      </c>
      <c r="R2951" s="57">
        <f t="shared" si="276"/>
        <v>0</v>
      </c>
      <c r="S2951" s="58">
        <f t="shared" si="277"/>
        <v>3.1206288052973488E-5</v>
      </c>
      <c r="T2951" s="58">
        <f>IF(D2951&lt;Overview!$F$18,(1-Overview!$F$9)*'='!Q2951-'='!D2951*'='!O2951,0)</f>
        <v>0</v>
      </c>
      <c r="U2951" s="54">
        <f>IF(D2951&gt;=Overview!$F$18,(1-Overview!$F$9)*'='!Q2951-Overview!$F$18*'='!O2951,0)</f>
        <v>79.841211628934332</v>
      </c>
      <c r="V2951" s="2"/>
      <c r="W2951" s="112">
        <f>G2951/Overview!$F$19</f>
        <v>5.5602217567361478</v>
      </c>
      <c r="X2951" s="60">
        <f>G2951^3*(1+H2951*Overview!$F$38)</f>
        <v>67.142506464446967</v>
      </c>
      <c r="Y2951" s="61">
        <f>G2951^3*Overview!$F$42*(1+Overview!$F$38*H2951)+I2951*Overview!$F$39/Overview!$F$40</f>
        <v>6.2060281048470989</v>
      </c>
    </row>
    <row r="2952" spans="1:25">
      <c r="A2952" s="34">
        <v>2949</v>
      </c>
      <c r="B2952">
        <v>1</v>
      </c>
      <c r="C2952">
        <v>24</v>
      </c>
      <c r="D2952" s="149">
        <f t="shared" si="278"/>
        <v>178.09744310451387</v>
      </c>
      <c r="E2952" s="125">
        <f>B2952/(B2952+Overview!$F$22)</f>
        <v>0.58823529411764708</v>
      </c>
      <c r="F2952" s="118">
        <f>EXP(Overview!$F$21/Overview!$F$5-Overview!$F$21/('='!C2952+273.15))</f>
        <v>1.2060497570954571</v>
      </c>
      <c r="G2952" s="77">
        <f t="shared" si="279"/>
        <v>3.7659694021254455</v>
      </c>
      <c r="H2952" s="115">
        <f t="shared" si="280"/>
        <v>0.58823529411764708</v>
      </c>
      <c r="I2952" s="80">
        <f>IF((A2952-Overview!$F$43)/365=ROUND((A2952-Overview!$F$43)/365,0),I2951*0.05,I2951+U2951)</f>
        <v>3835.5478089418812</v>
      </c>
      <c r="J2952" s="70">
        <f>IF(D2952&lt;Overview!$F$16,1,'='!G2952/Overview!$F$26)</f>
        <v>163.02897844698899</v>
      </c>
      <c r="K2952" s="71">
        <f>IF(D2952&lt;Overview!$F$17,'='!G2952/Overview!$F$26,Overview!$F$33)</f>
        <v>9.1428571428571423</v>
      </c>
      <c r="L2952" s="72">
        <f t="shared" si="281"/>
        <v>9.1428571428571423</v>
      </c>
      <c r="M2952" s="81">
        <f>MIN(1,Overview!$F$44*F2952*(G2952-Overview!$F$25)^2+0.2)</f>
        <v>1</v>
      </c>
      <c r="N2952" s="48">
        <f>L2952*F2952*Overview!$F$8</f>
        <v>0.12482270400293095</v>
      </c>
      <c r="O2952" s="48">
        <f>F2952*Overview!$F$6</f>
        <v>2.3686817229354781E-3</v>
      </c>
      <c r="P2952" s="122">
        <f>N2952*(H2952/G2952-(1+Overview!$F$35/'='!G2952)/(Overview!$F$37*Overview!$F$33))/('='!H2952+Overview!$F$36)</f>
        <v>2.4812195966943321E-5</v>
      </c>
      <c r="Q2952" s="128">
        <f>(N2952/G2952-P2952)*H2952*Overview!$F$29*'='!G2952^3</f>
        <v>942.04400411666961</v>
      </c>
      <c r="R2952" s="57">
        <f t="shared" si="276"/>
        <v>0</v>
      </c>
      <c r="S2952" s="58">
        <f t="shared" si="277"/>
        <v>3.1147323603682979E-5</v>
      </c>
      <c r="T2952" s="58">
        <f>IF(D2952&lt;Overview!$F$18,(1-Overview!$F$9)*'='!Q2952-'='!D2952*'='!O2952,0)</f>
        <v>0</v>
      </c>
      <c r="U2952" s="54">
        <f>IF(D2952&gt;=Overview!$F$18,(1-Overview!$F$9)*'='!Q2952-Overview!$F$18*'='!O2952,0)</f>
        <v>79.842655617608429</v>
      </c>
      <c r="V2952" s="2"/>
      <c r="W2952" s="112">
        <f>G2952/Overview!$F$19</f>
        <v>5.5602678312792637</v>
      </c>
      <c r="X2952" s="60">
        <f>G2952^3*(1+H2952*Overview!$F$38)</f>
        <v>67.144175598923496</v>
      </c>
      <c r="Y2952" s="61">
        <f>G2952^3*Overview!$F$42*(1+Overview!$F$38*H2952)+I2952*Overview!$F$39/Overview!$F$40</f>
        <v>6.2096477905098615</v>
      </c>
    </row>
    <row r="2953" spans="1:25">
      <c r="A2953" s="34">
        <v>2950</v>
      </c>
      <c r="B2953">
        <v>1</v>
      </c>
      <c r="C2953">
        <v>24</v>
      </c>
      <c r="D2953" s="149">
        <f t="shared" si="278"/>
        <v>178.09744310451387</v>
      </c>
      <c r="E2953" s="125">
        <f>B2953/(B2953+Overview!$F$22)</f>
        <v>0.58823529411764708</v>
      </c>
      <c r="F2953" s="118">
        <f>EXP(Overview!$F$21/Overview!$F$5-Overview!$F$21/('='!C2953+273.15))</f>
        <v>1.2060497570954571</v>
      </c>
      <c r="G2953" s="77">
        <f t="shared" si="279"/>
        <v>3.7660005494490494</v>
      </c>
      <c r="H2953" s="115">
        <f t="shared" si="280"/>
        <v>0.58823529411764708</v>
      </c>
      <c r="I2953" s="80">
        <f>IF((A2953-Overview!$F$43)/365=ROUND((A2953-Overview!$F$43)/365,0),I2952*0.05,I2952+U2952)</f>
        <v>3915.3904645594894</v>
      </c>
      <c r="J2953" s="70">
        <f>IF(D2953&lt;Overview!$F$16,1,'='!G2953/Overview!$F$26)</f>
        <v>163.03032681597617</v>
      </c>
      <c r="K2953" s="71">
        <f>IF(D2953&lt;Overview!$F$17,'='!G2953/Overview!$F$26,Overview!$F$33)</f>
        <v>9.1428571428571423</v>
      </c>
      <c r="L2953" s="72">
        <f t="shared" si="281"/>
        <v>9.1428571428571423</v>
      </c>
      <c r="M2953" s="81">
        <f>MIN(1,Overview!$F$44*F2953*(G2953-Overview!$F$25)^2+0.2)</f>
        <v>1</v>
      </c>
      <c r="N2953" s="48">
        <f>L2953*F2953*Overview!$F$8</f>
        <v>0.12482270400293095</v>
      </c>
      <c r="O2953" s="48">
        <f>F2953*Overview!$F$6</f>
        <v>2.3686817229354781E-3</v>
      </c>
      <c r="P2953" s="122">
        <f>N2953*(H2953/G2953-(1+Overview!$F$35/'='!G2953)/(Overview!$F$37*Overview!$F$33))/('='!H2953+Overview!$F$36)</f>
        <v>2.4765108363500953E-5</v>
      </c>
      <c r="Q2953" s="128">
        <f>(N2953/G2953-P2953)*H2953*Overview!$F$29*'='!G2953^3</f>
        <v>942.06092048994469</v>
      </c>
      <c r="R2953" s="57">
        <f t="shared" si="276"/>
        <v>0</v>
      </c>
      <c r="S2953" s="58">
        <f t="shared" si="277"/>
        <v>3.1088470568036608E-5</v>
      </c>
      <c r="T2953" s="58">
        <f>IF(D2953&lt;Overview!$F$18,(1-Overview!$F$9)*'='!Q2953-'='!D2953*'='!O2953,0)</f>
        <v>0</v>
      </c>
      <c r="U2953" s="54">
        <f>IF(D2953&gt;=Overview!$F$18,(1-Overview!$F$9)*'='!Q2953-Overview!$F$18*'='!O2953,0)</f>
        <v>79.844096892611475</v>
      </c>
      <c r="V2953" s="2"/>
      <c r="W2953" s="112">
        <f>G2953/Overview!$F$19</f>
        <v>5.5603138187642838</v>
      </c>
      <c r="X2953" s="60">
        <f>G2953^3*(1+H2953*Overview!$F$38)</f>
        <v>67.145841607145528</v>
      </c>
      <c r="Y2953" s="61">
        <f>G2953^3*Overview!$F$42*(1+Overview!$F$38*H2953)+I2953*Overview!$F$39/Overview!$F$40</f>
        <v>6.2132672575575922</v>
      </c>
    </row>
    <row r="2954" spans="1:25">
      <c r="A2954" s="34">
        <v>2951</v>
      </c>
      <c r="B2954">
        <v>1</v>
      </c>
      <c r="C2954">
        <v>24</v>
      </c>
      <c r="D2954" s="149">
        <f t="shared" si="278"/>
        <v>178.09744310451387</v>
      </c>
      <c r="E2954" s="125">
        <f>B2954/(B2954+Overview!$F$22)</f>
        <v>0.58823529411764708</v>
      </c>
      <c r="F2954" s="118">
        <f>EXP(Overview!$F$21/Overview!$F$5-Overview!$F$21/('='!C2954+273.15))</f>
        <v>1.2060497570954571</v>
      </c>
      <c r="G2954" s="77">
        <f t="shared" si="279"/>
        <v>3.7660316379196175</v>
      </c>
      <c r="H2954" s="115">
        <f t="shared" si="280"/>
        <v>0.58823529411764708</v>
      </c>
      <c r="I2954" s="80">
        <f>IF((A2954-Overview!$F$43)/365=ROUND((A2954-Overview!$F$43)/365,0),I2953*0.05,I2953+U2953)</f>
        <v>3995.2345614521009</v>
      </c>
      <c r="J2954" s="70">
        <f>IF(D2954&lt;Overview!$F$16,1,'='!G2954/Overview!$F$26)</f>
        <v>163.03167263721289</v>
      </c>
      <c r="K2954" s="71">
        <f>IF(D2954&lt;Overview!$F$17,'='!G2954/Overview!$F$26,Overview!$F$33)</f>
        <v>9.1428571428571423</v>
      </c>
      <c r="L2954" s="72">
        <f t="shared" si="281"/>
        <v>9.1428571428571423</v>
      </c>
      <c r="M2954" s="81">
        <f>MIN(1,Overview!$F$44*F2954*(G2954-Overview!$F$25)^2+0.2)</f>
        <v>1</v>
      </c>
      <c r="N2954" s="48">
        <f>L2954*F2954*Overview!$F$8</f>
        <v>0.12482270400293095</v>
      </c>
      <c r="O2954" s="48">
        <f>F2954*Overview!$F$6</f>
        <v>2.3686817229354781E-3</v>
      </c>
      <c r="P2954" s="122">
        <f>N2954*(H2954/G2954-(1+Overview!$F$35/'='!G2954)/(Overview!$F$37*Overview!$F$33))/('='!H2954+Overview!$F$36)</f>
        <v>2.4718110509018585E-5</v>
      </c>
      <c r="Q2954" s="128">
        <f>(N2954/G2954-P2954)*H2954*Overview!$F$29*'='!G2954^3</f>
        <v>942.07780507214932</v>
      </c>
      <c r="R2954" s="57">
        <f t="shared" si="276"/>
        <v>0</v>
      </c>
      <c r="S2954" s="58">
        <f t="shared" si="277"/>
        <v>3.1029728735519124E-5</v>
      </c>
      <c r="T2954" s="58">
        <f>IF(D2954&lt;Overview!$F$18,(1-Overview!$F$9)*'='!Q2954-'='!D2954*'='!O2954,0)</f>
        <v>0</v>
      </c>
      <c r="U2954" s="54">
        <f>IF(D2954&gt;=Overview!$F$18,(1-Overview!$F$9)*'='!Q2954-Overview!$F$18*'='!O2954,0)</f>
        <v>79.845535459015295</v>
      </c>
      <c r="V2954" s="2"/>
      <c r="W2954" s="112">
        <f>G2954/Overview!$F$19</f>
        <v>5.5603597193557031</v>
      </c>
      <c r="X2954" s="60">
        <f>G2954^3*(1+H2954*Overview!$F$38)</f>
        <v>67.14750449491622</v>
      </c>
      <c r="Y2954" s="61">
        <f>G2954^3*Overview!$F$42*(1+Overview!$F$38*H2954)+I2954*Overview!$F$39/Overview!$F$40</f>
        <v>6.2168865063946503</v>
      </c>
    </row>
    <row r="2955" spans="1:25">
      <c r="A2955" s="34">
        <v>2952</v>
      </c>
      <c r="B2955">
        <v>1</v>
      </c>
      <c r="C2955">
        <v>24</v>
      </c>
      <c r="D2955" s="149">
        <f t="shared" si="278"/>
        <v>178.09744310451387</v>
      </c>
      <c r="E2955" s="125">
        <f>B2955/(B2955+Overview!$F$22)</f>
        <v>0.58823529411764708</v>
      </c>
      <c r="F2955" s="118">
        <f>EXP(Overview!$F$21/Overview!$F$5-Overview!$F$21/('='!C2955+273.15))</f>
        <v>1.2060497570954571</v>
      </c>
      <c r="G2955" s="77">
        <f t="shared" si="279"/>
        <v>3.7660626676483528</v>
      </c>
      <c r="H2955" s="115">
        <f t="shared" si="280"/>
        <v>0.58823529411764708</v>
      </c>
      <c r="I2955" s="80">
        <f>IF((A2955-Overview!$F$43)/365=ROUND((A2955-Overview!$F$43)/365,0),I2954*0.05,I2954+U2954)</f>
        <v>4075.080096911116</v>
      </c>
      <c r="J2955" s="70">
        <f>IF(D2955&lt;Overview!$F$16,1,'='!G2955/Overview!$F$26)</f>
        <v>163.03301591551312</v>
      </c>
      <c r="K2955" s="71">
        <f>IF(D2955&lt;Overview!$F$17,'='!G2955/Overview!$F$26,Overview!$F$33)</f>
        <v>9.1428571428571423</v>
      </c>
      <c r="L2955" s="72">
        <f t="shared" si="281"/>
        <v>9.1428571428571423</v>
      </c>
      <c r="M2955" s="81">
        <f>MIN(1,Overview!$F$44*F2955*(G2955-Overview!$F$25)^2+0.2)</f>
        <v>1</v>
      </c>
      <c r="N2955" s="48">
        <f>L2955*F2955*Overview!$F$8</f>
        <v>0.12482270400293095</v>
      </c>
      <c r="O2955" s="48">
        <f>F2955*Overview!$F$6</f>
        <v>2.3686817229354781E-3</v>
      </c>
      <c r="P2955" s="122">
        <f>N2955*(H2955/G2955-(1+Overview!$F$35/'='!G2955)/(Overview!$F$37*Overview!$F$33))/('='!H2955+Overview!$F$36)</f>
        <v>2.4671202230962683E-5</v>
      </c>
      <c r="Q2955" s="128">
        <f>(N2955/G2955-P2955)*H2955*Overview!$F$29*'='!G2955^3</f>
        <v>942.09465792270169</v>
      </c>
      <c r="R2955" s="57">
        <f t="shared" si="276"/>
        <v>0</v>
      </c>
      <c r="S2955" s="58">
        <f t="shared" si="277"/>
        <v>3.0971097896010436E-5</v>
      </c>
      <c r="T2955" s="58">
        <f>IF(D2955&lt;Overview!$F$18,(1-Overview!$F$9)*'='!Q2955-'='!D2955*'='!O2955,0)</f>
        <v>0</v>
      </c>
      <c r="U2955" s="54">
        <f>IF(D2955&gt;=Overview!$F$18,(1-Overview!$F$9)*'='!Q2955-Overview!$F$18*'='!O2955,0)</f>
        <v>79.846971321882364</v>
      </c>
      <c r="V2955" s="2"/>
      <c r="W2955" s="112">
        <f>G2955/Overview!$F$19</f>
        <v>5.5604055332177067</v>
      </c>
      <c r="X2955" s="60">
        <f>G2955^3*(1+H2955*Overview!$F$38)</f>
        <v>67.14916426802813</v>
      </c>
      <c r="Y2955" s="61">
        <f>G2955^3*Overview!$F$42*(1+Overview!$F$38*H2955)+I2955*Overview!$F$39/Overview!$F$40</f>
        <v>6.2205055374246694</v>
      </c>
    </row>
    <row r="2956" spans="1:25">
      <c r="A2956" s="34">
        <v>2953</v>
      </c>
      <c r="B2956">
        <v>1</v>
      </c>
      <c r="C2956">
        <v>24</v>
      </c>
      <c r="D2956" s="149">
        <f t="shared" si="278"/>
        <v>178.09744310451387</v>
      </c>
      <c r="E2956" s="125">
        <f>B2956/(B2956+Overview!$F$22)</f>
        <v>0.58823529411764708</v>
      </c>
      <c r="F2956" s="118">
        <f>EXP(Overview!$F$21/Overview!$F$5-Overview!$F$21/('='!C2956+273.15))</f>
        <v>1.2060497570954571</v>
      </c>
      <c r="G2956" s="77">
        <f t="shared" si="279"/>
        <v>3.7660936387462489</v>
      </c>
      <c r="H2956" s="115">
        <f t="shared" si="280"/>
        <v>0.58823529411764708</v>
      </c>
      <c r="I2956" s="80">
        <f>IF((A2956-Overview!$F$43)/365=ROUND((A2956-Overview!$F$43)/365,0),I2955*0.05,I2955+U2955)</f>
        <v>4154.927068232998</v>
      </c>
      <c r="J2956" s="70">
        <f>IF(D2956&lt;Overview!$F$16,1,'='!G2956/Overview!$F$26)</f>
        <v>163.03435665568179</v>
      </c>
      <c r="K2956" s="71">
        <f>IF(D2956&lt;Overview!$F$17,'='!G2956/Overview!$F$26,Overview!$F$33)</f>
        <v>9.1428571428571423</v>
      </c>
      <c r="L2956" s="72">
        <f t="shared" si="281"/>
        <v>9.1428571428571423</v>
      </c>
      <c r="M2956" s="81">
        <f>MIN(1,Overview!$F$44*F2956*(G2956-Overview!$F$25)^2+0.2)</f>
        <v>1</v>
      </c>
      <c r="N2956" s="48">
        <f>L2956*F2956*Overview!$F$8</f>
        <v>0.12482270400293095</v>
      </c>
      <c r="O2956" s="48">
        <f>F2956*Overview!$F$6</f>
        <v>2.3686817229354781E-3</v>
      </c>
      <c r="P2956" s="122">
        <f>N2956*(H2956/G2956-(1+Overview!$F$35/'='!G2956)/(Overview!$F$37*Overview!$F$33))/('='!H2956+Overview!$F$36)</f>
        <v>2.462438335713659E-5</v>
      </c>
      <c r="Q2956" s="128">
        <f>(N2956/G2956-P2956)*H2956*Overview!$F$29*'='!G2956^3</f>
        <v>942.11147910091074</v>
      </c>
      <c r="R2956" s="57">
        <f t="shared" si="276"/>
        <v>0</v>
      </c>
      <c r="S2956" s="58">
        <f t="shared" si="277"/>
        <v>3.0912577839787038E-5</v>
      </c>
      <c r="T2956" s="58">
        <f>IF(D2956&lt;Overview!$F$18,(1-Overview!$F$9)*'='!Q2956-'='!D2956*'='!O2956,0)</f>
        <v>0</v>
      </c>
      <c r="U2956" s="54">
        <f>IF(D2956&gt;=Overview!$F$18,(1-Overview!$F$9)*'='!Q2956-Overview!$F$18*'='!O2956,0)</f>
        <v>79.848404486265778</v>
      </c>
      <c r="V2956" s="2"/>
      <c r="W2956" s="112">
        <f>G2956/Overview!$F$19</f>
        <v>5.5604512605141725</v>
      </c>
      <c r="X2956" s="60">
        <f>G2956^3*(1+H2956*Overview!$F$38)</f>
        <v>67.150820932263329</v>
      </c>
      <c r="Y2956" s="61">
        <f>G2956^3*Overview!$F$42*(1+Overview!$F$38*H2956)+I2956*Overview!$F$39/Overview!$F$40</f>
        <v>6.2241243510505511</v>
      </c>
    </row>
    <row r="2957" spans="1:25">
      <c r="A2957" s="34">
        <v>2954</v>
      </c>
      <c r="B2957">
        <v>1</v>
      </c>
      <c r="C2957">
        <v>24</v>
      </c>
      <c r="D2957" s="149">
        <f t="shared" si="278"/>
        <v>178.09744310451387</v>
      </c>
      <c r="E2957" s="125">
        <f>B2957/(B2957+Overview!$F$22)</f>
        <v>0.58823529411764708</v>
      </c>
      <c r="F2957" s="118">
        <f>EXP(Overview!$F$21/Overview!$F$5-Overview!$F$21/('='!C2957+273.15))</f>
        <v>1.2060497570954571</v>
      </c>
      <c r="G2957" s="77">
        <f t="shared" si="279"/>
        <v>3.7661245513240886</v>
      </c>
      <c r="H2957" s="115">
        <f t="shared" si="280"/>
        <v>0.58823529411764708</v>
      </c>
      <c r="I2957" s="80">
        <f>IF((A2957-Overview!$F$43)/365=ROUND((A2957-Overview!$F$43)/365,0),I2956*0.05,I2956+U2956)</f>
        <v>4234.7754727192641</v>
      </c>
      <c r="J2957" s="70">
        <f>IF(D2957&lt;Overview!$F$16,1,'='!G2957/Overview!$F$26)</f>
        <v>163.03569486251467</v>
      </c>
      <c r="K2957" s="71">
        <f>IF(D2957&lt;Overview!$F$17,'='!G2957/Overview!$F$26,Overview!$F$33)</f>
        <v>9.1428571428571423</v>
      </c>
      <c r="L2957" s="72">
        <f t="shared" si="281"/>
        <v>9.1428571428571423</v>
      </c>
      <c r="M2957" s="81">
        <f>MIN(1,Overview!$F$44*F2957*(G2957-Overview!$F$25)^2+0.2)</f>
        <v>1</v>
      </c>
      <c r="N2957" s="48">
        <f>L2957*F2957*Overview!$F$8</f>
        <v>0.12482270400293095</v>
      </c>
      <c r="O2957" s="48">
        <f>F2957*Overview!$F$6</f>
        <v>2.3686817229354781E-3</v>
      </c>
      <c r="P2957" s="122">
        <f>N2957*(H2957/G2957-(1+Overview!$F$35/'='!G2957)/(Overview!$F$37*Overview!$F$33))/('='!H2957+Overview!$F$36)</f>
        <v>2.4577653715683584E-5</v>
      </c>
      <c r="Q2957" s="128">
        <f>(N2957/G2957-P2957)*H2957*Overview!$F$29*'='!G2957^3</f>
        <v>942.12826866597607</v>
      </c>
      <c r="R2957" s="57">
        <f t="shared" si="276"/>
        <v>0</v>
      </c>
      <c r="S2957" s="58">
        <f t="shared" si="277"/>
        <v>3.0854168357525884E-5</v>
      </c>
      <c r="T2957" s="58">
        <f>IF(D2957&lt;Overview!$F$18,(1-Overview!$F$9)*'='!Q2957-'='!D2957*'='!O2957,0)</f>
        <v>0</v>
      </c>
      <c r="U2957" s="54">
        <f>IF(D2957&gt;=Overview!$F$18,(1-Overview!$F$9)*'='!Q2957-Overview!$F$18*'='!O2957,0)</f>
        <v>79.849834957209339</v>
      </c>
      <c r="V2957" s="2"/>
      <c r="W2957" s="112">
        <f>G2957/Overview!$F$19</f>
        <v>5.5604969014086647</v>
      </c>
      <c r="X2957" s="60">
        <f>G2957^3*(1+H2957*Overview!$F$38)</f>
        <v>67.152474493393271</v>
      </c>
      <c r="Y2957" s="61">
        <f>G2957^3*Overview!$F$42*(1+Overview!$F$38*H2957)+I2957*Overview!$F$39/Overview!$F$40</f>
        <v>6.227742947674467</v>
      </c>
    </row>
    <row r="2958" spans="1:25">
      <c r="A2958" s="34">
        <v>2955</v>
      </c>
      <c r="B2958">
        <v>1</v>
      </c>
      <c r="C2958">
        <v>24</v>
      </c>
      <c r="D2958" s="149">
        <f t="shared" si="278"/>
        <v>178.09744310451387</v>
      </c>
      <c r="E2958" s="125">
        <f>B2958/(B2958+Overview!$F$22)</f>
        <v>0.58823529411764708</v>
      </c>
      <c r="F2958" s="118">
        <f>EXP(Overview!$F$21/Overview!$F$5-Overview!$F$21/('='!C2958+273.15))</f>
        <v>1.2060497570954571</v>
      </c>
      <c r="G2958" s="77">
        <f t="shared" si="279"/>
        <v>3.7661554054924462</v>
      </c>
      <c r="H2958" s="115">
        <f t="shared" si="280"/>
        <v>0.58823529411764708</v>
      </c>
      <c r="I2958" s="80">
        <f>IF((A2958-Overview!$F$43)/365=ROUND((A2958-Overview!$F$43)/365,0),I2957*0.05,I2957+U2957)</f>
        <v>4314.6253076764733</v>
      </c>
      <c r="J2958" s="70">
        <f>IF(D2958&lt;Overview!$F$16,1,'='!G2958/Overview!$F$26)</f>
        <v>163.03703054079855</v>
      </c>
      <c r="K2958" s="71">
        <f>IF(D2958&lt;Overview!$F$17,'='!G2958/Overview!$F$26,Overview!$F$33)</f>
        <v>9.1428571428571423</v>
      </c>
      <c r="L2958" s="72">
        <f t="shared" si="281"/>
        <v>9.1428571428571423</v>
      </c>
      <c r="M2958" s="81">
        <f>MIN(1,Overview!$F$44*F2958*(G2958-Overview!$F$25)^2+0.2)</f>
        <v>1</v>
      </c>
      <c r="N2958" s="48">
        <f>L2958*F2958*Overview!$F$8</f>
        <v>0.12482270400293095</v>
      </c>
      <c r="O2958" s="48">
        <f>F2958*Overview!$F$6</f>
        <v>2.3686817229354781E-3</v>
      </c>
      <c r="P2958" s="122">
        <f>N2958*(H2958/G2958-(1+Overview!$F$35/'='!G2958)/(Overview!$F$37*Overview!$F$33))/('='!H2958+Overview!$F$36)</f>
        <v>2.4531013135080791E-5</v>
      </c>
      <c r="Q2958" s="128">
        <f>(N2958/G2958-P2958)*H2958*Overview!$F$29*'='!G2958^3</f>
        <v>942.14502667698684</v>
      </c>
      <c r="R2958" s="57">
        <f t="shared" si="276"/>
        <v>0</v>
      </c>
      <c r="S2958" s="58">
        <f t="shared" si="277"/>
        <v>3.0795869240296908E-5</v>
      </c>
      <c r="T2958" s="58">
        <f>IF(D2958&lt;Overview!$F$18,(1-Overview!$F$9)*'='!Q2958-'='!D2958*'='!O2958,0)</f>
        <v>0</v>
      </c>
      <c r="U2958" s="54">
        <f>IF(D2958&gt;=Overview!$F$18,(1-Overview!$F$9)*'='!Q2958-Overview!$F$18*'='!O2958,0)</f>
        <v>79.851262739747455</v>
      </c>
      <c r="V2958" s="2"/>
      <c r="W2958" s="112">
        <f>G2958/Overview!$F$19</f>
        <v>5.5605424560644412</v>
      </c>
      <c r="X2958" s="60">
        <f>G2958^3*(1+H2958*Overview!$F$38)</f>
        <v>67.154124957178951</v>
      </c>
      <c r="Y2958" s="61">
        <f>G2958^3*Overview!$F$42*(1+Overview!$F$38*H2958)+I2958*Overview!$F$39/Overview!$F$40</f>
        <v>6.2313613276978659</v>
      </c>
    </row>
    <row r="2959" spans="1:25">
      <c r="A2959" s="34">
        <v>2956</v>
      </c>
      <c r="B2959">
        <v>1</v>
      </c>
      <c r="C2959">
        <v>24</v>
      </c>
      <c r="D2959" s="149">
        <f t="shared" si="278"/>
        <v>178.09744310451387</v>
      </c>
      <c r="E2959" s="125">
        <f>B2959/(B2959+Overview!$F$22)</f>
        <v>0.58823529411764708</v>
      </c>
      <c r="F2959" s="118">
        <f>EXP(Overview!$F$21/Overview!$F$5-Overview!$F$21/('='!C2959+273.15))</f>
        <v>1.2060497570954571</v>
      </c>
      <c r="G2959" s="77">
        <f t="shared" si="279"/>
        <v>3.7661862013616867</v>
      </c>
      <c r="H2959" s="115">
        <f t="shared" si="280"/>
        <v>0.58823529411764708</v>
      </c>
      <c r="I2959" s="80">
        <f>IF((A2959-Overview!$F$43)/365=ROUND((A2959-Overview!$F$43)/365,0),I2958*0.05,I2958+U2958)</f>
        <v>4394.476570416221</v>
      </c>
      <c r="J2959" s="70">
        <f>IF(D2959&lt;Overview!$F$16,1,'='!G2959/Overview!$F$26)</f>
        <v>163.03836369531112</v>
      </c>
      <c r="K2959" s="71">
        <f>IF(D2959&lt;Overview!$F$17,'='!G2959/Overview!$F$26,Overview!$F$33)</f>
        <v>9.1428571428571423</v>
      </c>
      <c r="L2959" s="72">
        <f t="shared" si="281"/>
        <v>9.1428571428571423</v>
      </c>
      <c r="M2959" s="81">
        <f>MIN(1,Overview!$F$44*F2959*(G2959-Overview!$F$25)^2+0.2)</f>
        <v>1</v>
      </c>
      <c r="N2959" s="48">
        <f>L2959*F2959*Overview!$F$8</f>
        <v>0.12482270400293095</v>
      </c>
      <c r="O2959" s="48">
        <f>F2959*Overview!$F$6</f>
        <v>2.3686817229354781E-3</v>
      </c>
      <c r="P2959" s="122">
        <f>N2959*(H2959/G2959-(1+Overview!$F$35/'='!G2959)/(Overview!$F$37*Overview!$F$33))/('='!H2959+Overview!$F$36)</f>
        <v>2.4484461444138184E-5</v>
      </c>
      <c r="Q2959" s="128">
        <f>(N2959/G2959-P2959)*H2959*Overview!$F$29*'='!G2959^3</f>
        <v>942.16175319292427</v>
      </c>
      <c r="R2959" s="57">
        <f t="shared" si="276"/>
        <v>0</v>
      </c>
      <c r="S2959" s="58">
        <f t="shared" si="277"/>
        <v>3.0737680279561822E-5</v>
      </c>
      <c r="T2959" s="58">
        <f>IF(D2959&lt;Overview!$F$18,(1-Overview!$F$9)*'='!Q2959-'='!D2959*'='!O2959,0)</f>
        <v>0</v>
      </c>
      <c r="U2959" s="54">
        <f>IF(D2959&gt;=Overview!$F$18,(1-Overview!$F$9)*'='!Q2959-Overview!$F$18*'='!O2959,0)</f>
        <v>79.852687838905325</v>
      </c>
      <c r="V2959" s="2"/>
      <c r="W2959" s="112">
        <f>G2959/Overview!$F$19</f>
        <v>5.5605879246444507</v>
      </c>
      <c r="X2959" s="60">
        <f>G2959^3*(1+H2959*Overview!$F$38)</f>
        <v>67.155772329370862</v>
      </c>
      <c r="Y2959" s="61">
        <f>G2959^3*Overview!$F$42*(1+Overview!$F$38*H2959)+I2959*Overview!$F$39/Overview!$F$40</f>
        <v>6.2349794915214645</v>
      </c>
    </row>
    <row r="2960" spans="1:25">
      <c r="A2960" s="34">
        <v>2957</v>
      </c>
      <c r="B2960">
        <v>1</v>
      </c>
      <c r="C2960">
        <v>24</v>
      </c>
      <c r="D2960" s="149">
        <f t="shared" si="278"/>
        <v>178.09744310451387</v>
      </c>
      <c r="E2960" s="125">
        <f>B2960/(B2960+Overview!$F$22)</f>
        <v>0.58823529411764708</v>
      </c>
      <c r="F2960" s="118">
        <f>EXP(Overview!$F$21/Overview!$F$5-Overview!$F$21/('='!C2960+273.15))</f>
        <v>1.2060497570954571</v>
      </c>
      <c r="G2960" s="77">
        <f t="shared" si="279"/>
        <v>3.7662169390419664</v>
      </c>
      <c r="H2960" s="115">
        <f t="shared" si="280"/>
        <v>0.58823529411764708</v>
      </c>
      <c r="I2960" s="80">
        <f>IF((A2960-Overview!$F$43)/365=ROUND((A2960-Overview!$F$43)/365,0),I2959*0.05,I2959+U2959)</f>
        <v>4474.3292582551267</v>
      </c>
      <c r="J2960" s="70">
        <f>IF(D2960&lt;Overview!$F$16,1,'='!G2960/Overview!$F$26)</f>
        <v>163.03969433082108</v>
      </c>
      <c r="K2960" s="71">
        <f>IF(D2960&lt;Overview!$F$17,'='!G2960/Overview!$F$26,Overview!$F$33)</f>
        <v>9.1428571428571423</v>
      </c>
      <c r="L2960" s="72">
        <f t="shared" si="281"/>
        <v>9.1428571428571423</v>
      </c>
      <c r="M2960" s="81">
        <f>MIN(1,Overview!$F$44*F2960*(G2960-Overview!$F$25)^2+0.2)</f>
        <v>1</v>
      </c>
      <c r="N2960" s="48">
        <f>L2960*F2960*Overview!$F$8</f>
        <v>0.12482270400293095</v>
      </c>
      <c r="O2960" s="48">
        <f>F2960*Overview!$F$6</f>
        <v>2.3686817229354781E-3</v>
      </c>
      <c r="P2960" s="122">
        <f>N2960*(H2960/G2960-(1+Overview!$F$35/'='!G2960)/(Overview!$F$37*Overview!$F$33))/('='!H2960+Overview!$F$36)</f>
        <v>2.4437998472004638E-5</v>
      </c>
      <c r="Q2960" s="128">
        <f>(N2960/G2960-P2960)*H2960*Overview!$F$29*'='!G2960^3</f>
        <v>942.17844827265924</v>
      </c>
      <c r="R2960" s="57">
        <f t="shared" si="276"/>
        <v>0</v>
      </c>
      <c r="S2960" s="58">
        <f t="shared" si="277"/>
        <v>3.0679601267181852E-5</v>
      </c>
      <c r="T2960" s="58">
        <f>IF(D2960&lt;Overview!$F$18,(1-Overview!$F$9)*'='!Q2960-'='!D2960*'='!O2960,0)</f>
        <v>0</v>
      </c>
      <c r="U2960" s="54">
        <f>IF(D2960&gt;=Overview!$F$18,(1-Overview!$F$9)*'='!Q2960-Overview!$F$18*'='!O2960,0)</f>
        <v>79.854110259698743</v>
      </c>
      <c r="V2960" s="2"/>
      <c r="W2960" s="112">
        <f>G2960/Overview!$F$19</f>
        <v>5.5606333073113339</v>
      </c>
      <c r="X2960" s="60">
        <f>G2960^3*(1+H2960*Overview!$F$38)</f>
        <v>67.157416615708968</v>
      </c>
      <c r="Y2960" s="61">
        <f>G2960^3*Overview!$F$42*(1+Overview!$F$38*H2960)+I2960*Overview!$F$39/Overview!$F$40</f>
        <v>6.2385974395452575</v>
      </c>
    </row>
    <row r="2961" spans="1:25">
      <c r="A2961" s="34">
        <v>2958</v>
      </c>
      <c r="B2961">
        <v>1</v>
      </c>
      <c r="C2961">
        <v>24</v>
      </c>
      <c r="D2961" s="149">
        <f t="shared" si="278"/>
        <v>178.09744310451387</v>
      </c>
      <c r="E2961" s="125">
        <f>B2961/(B2961+Overview!$F$22)</f>
        <v>0.58823529411764708</v>
      </c>
      <c r="F2961" s="118">
        <f>EXP(Overview!$F$21/Overview!$F$5-Overview!$F$21/('='!C2961+273.15))</f>
        <v>1.2060497570954571</v>
      </c>
      <c r="G2961" s="77">
        <f t="shared" si="279"/>
        <v>3.7662476186432334</v>
      </c>
      <c r="H2961" s="115">
        <f t="shared" si="280"/>
        <v>0.58823529411764708</v>
      </c>
      <c r="I2961" s="80">
        <f>IF((A2961-Overview!$F$43)/365=ROUND((A2961-Overview!$F$43)/365,0),I2960*0.05,I2960+U2960)</f>
        <v>4554.1833685148258</v>
      </c>
      <c r="J2961" s="70">
        <f>IF(D2961&lt;Overview!$F$16,1,'='!G2961/Overview!$F$26)</f>
        <v>163.04102245208804</v>
      </c>
      <c r="K2961" s="71">
        <f>IF(D2961&lt;Overview!$F$17,'='!G2961/Overview!$F$26,Overview!$F$33)</f>
        <v>9.1428571428571423</v>
      </c>
      <c r="L2961" s="72">
        <f t="shared" si="281"/>
        <v>9.1428571428571423</v>
      </c>
      <c r="M2961" s="81">
        <f>MIN(1,Overview!$F$44*F2961*(G2961-Overview!$F$25)^2+0.2)</f>
        <v>1</v>
      </c>
      <c r="N2961" s="48">
        <f>L2961*F2961*Overview!$F$8</f>
        <v>0.12482270400293095</v>
      </c>
      <c r="O2961" s="48">
        <f>F2961*Overview!$F$6</f>
        <v>2.3686817229354781E-3</v>
      </c>
      <c r="P2961" s="122">
        <f>N2961*(H2961/G2961-(1+Overview!$F$35/'='!G2961)/(Overview!$F$37*Overview!$F$33))/('='!H2961+Overview!$F$36)</f>
        <v>2.4391624048161878E-5</v>
      </c>
      <c r="Q2961" s="128">
        <f>(N2961/G2961-P2961)*H2961*Overview!$F$29*'='!G2961^3</f>
        <v>942.19511197495513</v>
      </c>
      <c r="R2961" s="57">
        <f t="shared" si="276"/>
        <v>0</v>
      </c>
      <c r="S2961" s="58">
        <f t="shared" si="277"/>
        <v>3.0621631995410233E-5</v>
      </c>
      <c r="T2961" s="58">
        <f>IF(D2961&lt;Overview!$F$18,(1-Overview!$F$9)*'='!Q2961-'='!D2961*'='!O2961,0)</f>
        <v>0</v>
      </c>
      <c r="U2961" s="54">
        <f>IF(D2961&gt;=Overview!$F$18,(1-Overview!$F$9)*'='!Q2961-Overview!$F$18*'='!O2961,0)</f>
        <v>79.855530007134362</v>
      </c>
      <c r="V2961" s="2"/>
      <c r="W2961" s="112">
        <f>G2961/Overview!$F$19</f>
        <v>5.560678604227423</v>
      </c>
      <c r="X2961" s="60">
        <f>G2961^3*(1+H2961*Overview!$F$38)</f>
        <v>67.159057821922787</v>
      </c>
      <c r="Y2961" s="61">
        <f>G2961^3*Overview!$F$42*(1+Overview!$F$38*H2961)+I2961*Overview!$F$39/Overview!$F$40</f>
        <v>6.2422151721685122</v>
      </c>
    </row>
    <row r="2962" spans="1:25">
      <c r="A2962" s="34">
        <v>2959</v>
      </c>
      <c r="B2962">
        <v>1</v>
      </c>
      <c r="C2962">
        <v>24</v>
      </c>
      <c r="D2962" s="149">
        <f t="shared" si="278"/>
        <v>178.09744310451387</v>
      </c>
      <c r="E2962" s="125">
        <f>B2962/(B2962+Overview!$F$22)</f>
        <v>0.58823529411764708</v>
      </c>
      <c r="F2962" s="118">
        <f>EXP(Overview!$F$21/Overview!$F$5-Overview!$F$21/('='!C2962+273.15))</f>
        <v>1.2060497570954571</v>
      </c>
      <c r="G2962" s="77">
        <f t="shared" si="279"/>
        <v>3.7662782402752288</v>
      </c>
      <c r="H2962" s="115">
        <f t="shared" si="280"/>
        <v>0.58823529411764708</v>
      </c>
      <c r="I2962" s="80">
        <f>IF((A2962-Overview!$F$43)/365=ROUND((A2962-Overview!$F$43)/365,0),I2961*0.05,I2961+U2961)</f>
        <v>4634.0388985219606</v>
      </c>
      <c r="J2962" s="70">
        <f>IF(D2962&lt;Overview!$F$16,1,'='!G2962/Overview!$F$26)</f>
        <v>163.04234806386273</v>
      </c>
      <c r="K2962" s="71">
        <f>IF(D2962&lt;Overview!$F$17,'='!G2962/Overview!$F$26,Overview!$F$33)</f>
        <v>9.1428571428571423</v>
      </c>
      <c r="L2962" s="72">
        <f t="shared" si="281"/>
        <v>9.1428571428571423</v>
      </c>
      <c r="M2962" s="81">
        <f>MIN(1,Overview!$F$44*F2962*(G2962-Overview!$F$25)^2+0.2)</f>
        <v>1</v>
      </c>
      <c r="N2962" s="48">
        <f>L2962*F2962*Overview!$F$8</f>
        <v>0.12482270400293095</v>
      </c>
      <c r="O2962" s="48">
        <f>F2962*Overview!$F$6</f>
        <v>2.3686817229354781E-3</v>
      </c>
      <c r="P2962" s="122">
        <f>N2962*(H2962/G2962-(1+Overview!$F$35/'='!G2962)/(Overview!$F$37*Overview!$F$33))/('='!H2962+Overview!$F$36)</f>
        <v>2.434533800242144E-5</v>
      </c>
      <c r="Q2962" s="128">
        <f>(N2962/G2962-P2962)*H2962*Overview!$F$29*'='!G2962^3</f>
        <v>942.21174435846535</v>
      </c>
      <c r="R2962" s="57">
        <f t="shared" si="276"/>
        <v>0</v>
      </c>
      <c r="S2962" s="58">
        <f t="shared" si="277"/>
        <v>3.0563772256888488E-5</v>
      </c>
      <c r="T2962" s="58">
        <f>IF(D2962&lt;Overview!$F$18,(1-Overview!$F$9)*'='!Q2962-'='!D2962*'='!O2962,0)</f>
        <v>0</v>
      </c>
      <c r="U2962" s="54">
        <f>IF(D2962&gt;=Overview!$F$18,(1-Overview!$F$9)*'='!Q2962-Overview!$F$18*'='!O2962,0)</f>
        <v>79.856947086209431</v>
      </c>
      <c r="V2962" s="2"/>
      <c r="W2962" s="112">
        <f>G2962/Overview!$F$19</f>
        <v>5.5607238155547449</v>
      </c>
      <c r="X2962" s="60">
        <f>G2962^3*(1+H2962*Overview!$F$38)</f>
        <v>67.160695953731434</v>
      </c>
      <c r="Y2962" s="61">
        <f>G2962^3*Overview!$F$42*(1+Overview!$F$38*H2962)+I2962*Overview!$F$39/Overview!$F$40</f>
        <v>6.2458326897897836</v>
      </c>
    </row>
    <row r="2963" spans="1:25">
      <c r="A2963" s="34">
        <v>2960</v>
      </c>
      <c r="B2963">
        <v>1</v>
      </c>
      <c r="C2963">
        <v>24</v>
      </c>
      <c r="D2963" s="149">
        <f t="shared" si="278"/>
        <v>178.09744310451387</v>
      </c>
      <c r="E2963" s="125">
        <f>B2963/(B2963+Overview!$F$22)</f>
        <v>0.58823529411764708</v>
      </c>
      <c r="F2963" s="118">
        <f>EXP(Overview!$F$21/Overview!$F$5-Overview!$F$21/('='!C2963+273.15))</f>
        <v>1.2060497570954571</v>
      </c>
      <c r="G2963" s="77">
        <f t="shared" si="279"/>
        <v>3.7663088040474859</v>
      </c>
      <c r="H2963" s="115">
        <f t="shared" si="280"/>
        <v>0.58823529411764708</v>
      </c>
      <c r="I2963" s="80">
        <f>IF((A2963-Overview!$F$43)/365=ROUND((A2963-Overview!$F$43)/365,0),I2962*0.05,I2962+U2962)</f>
        <v>4713.89584560817</v>
      </c>
      <c r="J2963" s="70">
        <f>IF(D2963&lt;Overview!$F$16,1,'='!G2963/Overview!$F$26)</f>
        <v>163.04367117088685</v>
      </c>
      <c r="K2963" s="71">
        <f>IF(D2963&lt;Overview!$F$17,'='!G2963/Overview!$F$26,Overview!$F$33)</f>
        <v>9.1428571428571423</v>
      </c>
      <c r="L2963" s="72">
        <f t="shared" si="281"/>
        <v>9.1428571428571423</v>
      </c>
      <c r="M2963" s="81">
        <f>MIN(1,Overview!$F$44*F2963*(G2963-Overview!$F$25)^2+0.2)</f>
        <v>1</v>
      </c>
      <c r="N2963" s="48">
        <f>L2963*F2963*Overview!$F$8</f>
        <v>0.12482270400293095</v>
      </c>
      <c r="O2963" s="48">
        <f>F2963*Overview!$F$6</f>
        <v>2.3686817229354781E-3</v>
      </c>
      <c r="P2963" s="122">
        <f>N2963*(H2963/G2963-(1+Overview!$F$35/'='!G2963)/(Overview!$F$37*Overview!$F$33))/('='!H2963+Overview!$F$36)</f>
        <v>2.4299140164929711E-5</v>
      </c>
      <c r="Q2963" s="128">
        <f>(N2963/G2963-P2963)*H2963*Overview!$F$29*'='!G2963^3</f>
        <v>942.22834548173614</v>
      </c>
      <c r="R2963" s="57">
        <f t="shared" si="276"/>
        <v>0</v>
      </c>
      <c r="S2963" s="58">
        <f t="shared" si="277"/>
        <v>3.0506021844652883E-5</v>
      </c>
      <c r="T2963" s="58">
        <f>IF(D2963&lt;Overview!$F$18,(1-Overview!$F$9)*'='!Q2963-'='!D2963*'='!O2963,0)</f>
        <v>0</v>
      </c>
      <c r="U2963" s="54">
        <f>IF(D2963&gt;=Overview!$F$18,(1-Overview!$F$9)*'='!Q2963-Overview!$F$18*'='!O2963,0)</f>
        <v>79.8583615019121</v>
      </c>
      <c r="V2963" s="2"/>
      <c r="W2963" s="112">
        <f>G2963/Overview!$F$19</f>
        <v>5.560768941455021</v>
      </c>
      <c r="X2963" s="60">
        <f>G2963^3*(1+H2963*Overview!$F$38)</f>
        <v>67.162331016843567</v>
      </c>
      <c r="Y2963" s="61">
        <f>G2963^3*Overview!$F$42*(1+Overview!$F$38*H2963)+I2963*Overview!$F$39/Overview!$F$40</f>
        <v>6.249449992806893</v>
      </c>
    </row>
    <row r="2964" spans="1:25">
      <c r="A2964" s="34">
        <v>2961</v>
      </c>
      <c r="B2964">
        <v>1</v>
      </c>
      <c r="C2964">
        <v>24</v>
      </c>
      <c r="D2964" s="149">
        <f t="shared" si="278"/>
        <v>178.09744310451387</v>
      </c>
      <c r="E2964" s="125">
        <f>B2964/(B2964+Overview!$F$22)</f>
        <v>0.58823529411764708</v>
      </c>
      <c r="F2964" s="118">
        <f>EXP(Overview!$F$21/Overview!$F$5-Overview!$F$21/('='!C2964+273.15))</f>
        <v>1.2060497570954571</v>
      </c>
      <c r="G2964" s="77">
        <f t="shared" si="279"/>
        <v>3.7663393100693305</v>
      </c>
      <c r="H2964" s="115">
        <f t="shared" si="280"/>
        <v>0.58823529411764708</v>
      </c>
      <c r="I2964" s="80">
        <f>IF((A2964-Overview!$F$43)/365=ROUND((A2964-Overview!$F$43)/365,0),I2963*0.05,I2963+U2963)</f>
        <v>4793.7542071100825</v>
      </c>
      <c r="J2964" s="70">
        <f>IF(D2964&lt;Overview!$F$16,1,'='!G2964/Overview!$F$26)</f>
        <v>163.0449917778931</v>
      </c>
      <c r="K2964" s="71">
        <f>IF(D2964&lt;Overview!$F$17,'='!G2964/Overview!$F$26,Overview!$F$33)</f>
        <v>9.1428571428571423</v>
      </c>
      <c r="L2964" s="72">
        <f t="shared" si="281"/>
        <v>9.1428571428571423</v>
      </c>
      <c r="M2964" s="81">
        <f>MIN(1,Overview!$F$44*F2964*(G2964-Overview!$F$25)^2+0.2)</f>
        <v>1</v>
      </c>
      <c r="N2964" s="48">
        <f>L2964*F2964*Overview!$F$8</f>
        <v>0.12482270400293095</v>
      </c>
      <c r="O2964" s="48">
        <f>F2964*Overview!$F$6</f>
        <v>2.3686817229354781E-3</v>
      </c>
      <c r="P2964" s="122">
        <f>N2964*(H2964/G2964-(1+Overview!$F$35/'='!G2964)/(Overview!$F$37*Overview!$F$33))/('='!H2964+Overview!$F$36)</f>
        <v>2.4253030366167957E-5</v>
      </c>
      <c r="Q2964" s="128">
        <f>(N2964/G2964-P2964)*H2964*Overview!$F$29*'='!G2964^3</f>
        <v>942.24491540320423</v>
      </c>
      <c r="R2964" s="57">
        <f t="shared" si="276"/>
        <v>0</v>
      </c>
      <c r="S2964" s="58">
        <f t="shared" si="277"/>
        <v>3.0448380552134517E-5</v>
      </c>
      <c r="T2964" s="58">
        <f>IF(D2964&lt;Overview!$F$18,(1-Overview!$F$9)*'='!Q2964-'='!D2964*'='!O2964,0)</f>
        <v>0</v>
      </c>
      <c r="U2964" s="54">
        <f>IF(D2964&gt;=Overview!$F$18,(1-Overview!$F$9)*'='!Q2964-Overview!$F$18*'='!O2964,0)</f>
        <v>79.859773259221186</v>
      </c>
      <c r="V2964" s="2"/>
      <c r="W2964" s="112">
        <f>G2964/Overview!$F$19</f>
        <v>5.5608139820896652</v>
      </c>
      <c r="X2964" s="60">
        <f>G2964^3*(1+H2964*Overview!$F$38)</f>
        <v>67.16396301695741</v>
      </c>
      <c r="Y2964" s="61">
        <f>G2964^3*Overview!$F$42*(1+Overview!$F$38*H2964)+I2964*Overview!$F$39/Overview!$F$40</f>
        <v>6.2530670816169502</v>
      </c>
    </row>
    <row r="2965" spans="1:25">
      <c r="A2965" s="34">
        <v>2962</v>
      </c>
      <c r="B2965">
        <v>1</v>
      </c>
      <c r="C2965">
        <v>24</v>
      </c>
      <c r="D2965" s="149">
        <f t="shared" si="278"/>
        <v>178.09744310451387</v>
      </c>
      <c r="E2965" s="125">
        <f>B2965/(B2965+Overview!$F$22)</f>
        <v>0.58823529411764708</v>
      </c>
      <c r="F2965" s="118">
        <f>EXP(Overview!$F$21/Overview!$F$5-Overview!$F$21/('='!C2965+273.15))</f>
        <v>1.2060497570954571</v>
      </c>
      <c r="G2965" s="77">
        <f t="shared" si="279"/>
        <v>3.7663697584498825</v>
      </c>
      <c r="H2965" s="115">
        <f t="shared" si="280"/>
        <v>0.58823529411764708</v>
      </c>
      <c r="I2965" s="80">
        <f>IF((A2965-Overview!$F$43)/365=ROUND((A2965-Overview!$F$43)/365,0),I2964*0.05,I2964+U2964)</f>
        <v>4873.613980369304</v>
      </c>
      <c r="J2965" s="70">
        <f>IF(D2965&lt;Overview!$F$16,1,'='!G2965/Overview!$F$26)</f>
        <v>163.04630988960531</v>
      </c>
      <c r="K2965" s="71">
        <f>IF(D2965&lt;Overview!$F$17,'='!G2965/Overview!$F$26,Overview!$F$33)</f>
        <v>9.1428571428571423</v>
      </c>
      <c r="L2965" s="72">
        <f t="shared" si="281"/>
        <v>9.1428571428571423</v>
      </c>
      <c r="M2965" s="81">
        <f>MIN(1,Overview!$F$44*F2965*(G2965-Overview!$F$25)^2+0.2)</f>
        <v>1</v>
      </c>
      <c r="N2965" s="48">
        <f>L2965*F2965*Overview!$F$8</f>
        <v>0.12482270400293095</v>
      </c>
      <c r="O2965" s="48">
        <f>F2965*Overview!$F$6</f>
        <v>2.3686817229354781E-3</v>
      </c>
      <c r="P2965" s="122">
        <f>N2965*(H2965/G2965-(1+Overview!$F$35/'='!G2965)/(Overview!$F$37*Overview!$F$33))/('='!H2965+Overview!$F$36)</f>
        <v>2.4207008436943195E-5</v>
      </c>
      <c r="Q2965" s="128">
        <f>(N2965/G2965-P2965)*H2965*Overview!$F$29*'='!G2965^3</f>
        <v>942.26145418119961</v>
      </c>
      <c r="R2965" s="57">
        <f t="shared" si="276"/>
        <v>0</v>
      </c>
      <c r="S2965" s="58">
        <f t="shared" si="277"/>
        <v>3.0390848173148004E-5</v>
      </c>
      <c r="T2965" s="58">
        <f>IF(D2965&lt;Overview!$F$18,(1-Overview!$F$9)*'='!Q2965-'='!D2965*'='!O2965,0)</f>
        <v>0</v>
      </c>
      <c r="U2965" s="54">
        <f>IF(D2965&gt;=Overview!$F$18,(1-Overview!$F$9)*'='!Q2965-Overview!$F$18*'='!O2965,0)</f>
        <v>79.86118236310638</v>
      </c>
      <c r="V2965" s="2"/>
      <c r="W2965" s="112">
        <f>G2965/Overview!$F$19</f>
        <v>5.5608589376197877</v>
      </c>
      <c r="X2965" s="60">
        <f>G2965^3*(1+H2965*Overview!$F$38)</f>
        <v>67.165591959760832</v>
      </c>
      <c r="Y2965" s="61">
        <f>G2965^3*Overview!$F$42*(1+Overview!$F$38*H2965)+I2965*Overview!$F$39/Overview!$F$40</f>
        <v>6.2566839566163406</v>
      </c>
    </row>
    <row r="2966" spans="1:25">
      <c r="A2966" s="34">
        <v>2963</v>
      </c>
      <c r="B2966">
        <v>1</v>
      </c>
      <c r="C2966">
        <v>24</v>
      </c>
      <c r="D2966" s="149">
        <f t="shared" si="278"/>
        <v>178.09744310451387</v>
      </c>
      <c r="E2966" s="125">
        <f>B2966/(B2966+Overview!$F$22)</f>
        <v>0.58823529411764708</v>
      </c>
      <c r="F2966" s="118">
        <f>EXP(Overview!$F$21/Overview!$F$5-Overview!$F$21/('='!C2966+273.15))</f>
        <v>1.2060497570954571</v>
      </c>
      <c r="G2966" s="77">
        <f t="shared" si="279"/>
        <v>3.7664001492980557</v>
      </c>
      <c r="H2966" s="115">
        <f t="shared" si="280"/>
        <v>0.58823529411764708</v>
      </c>
      <c r="I2966" s="80">
        <f>IF((A2966-Overview!$F$43)/365=ROUND((A2966-Overview!$F$43)/365,0),I2965*0.05,I2965+U2965)</f>
        <v>4953.4751627324104</v>
      </c>
      <c r="J2966" s="70">
        <f>IF(D2966&lt;Overview!$F$16,1,'='!G2966/Overview!$F$26)</f>
        <v>163.04762551073836</v>
      </c>
      <c r="K2966" s="71">
        <f>IF(D2966&lt;Overview!$F$17,'='!G2966/Overview!$F$26,Overview!$F$33)</f>
        <v>9.1428571428571423</v>
      </c>
      <c r="L2966" s="72">
        <f t="shared" si="281"/>
        <v>9.1428571428571423</v>
      </c>
      <c r="M2966" s="81">
        <f>MIN(1,Overview!$F$44*F2966*(G2966-Overview!$F$25)^2+0.2)</f>
        <v>1</v>
      </c>
      <c r="N2966" s="48">
        <f>L2966*F2966*Overview!$F$8</f>
        <v>0.12482270400293095</v>
      </c>
      <c r="O2966" s="48">
        <f>F2966*Overview!$F$6</f>
        <v>2.3686817229354781E-3</v>
      </c>
      <c r="P2966" s="122">
        <f>N2966*(H2966/G2966-(1+Overview!$F$35/'='!G2966)/(Overview!$F$37*Overview!$F$33))/('='!H2966+Overview!$F$36)</f>
        <v>2.4161074208395293E-5</v>
      </c>
      <c r="Q2966" s="128">
        <f>(N2966/G2966-P2966)*H2966*Overview!$F$29*'='!G2966^3</f>
        <v>942.27796187394347</v>
      </c>
      <c r="R2966" s="57">
        <f t="shared" si="276"/>
        <v>0</v>
      </c>
      <c r="S2966" s="58">
        <f t="shared" si="277"/>
        <v>3.0333424501900478E-5</v>
      </c>
      <c r="T2966" s="58">
        <f>IF(D2966&lt;Overview!$F$18,(1-Overview!$F$9)*'='!Q2966-'='!D2966*'='!O2966,0)</f>
        <v>0</v>
      </c>
      <c r="U2966" s="54">
        <f>IF(D2966&gt;=Overview!$F$18,(1-Overview!$F$9)*'='!Q2966-Overview!$F$18*'='!O2966,0)</f>
        <v>79.862588818528167</v>
      </c>
      <c r="V2966" s="2"/>
      <c r="W2966" s="112">
        <f>G2966/Overview!$F$19</f>
        <v>5.560903808206195</v>
      </c>
      <c r="X2966" s="60">
        <f>G2966^3*(1+H2966*Overview!$F$38)</f>
        <v>67.167217850931323</v>
      </c>
      <c r="Y2966" s="61">
        <f>G2966^3*Overview!$F$42*(1+Overview!$F$38*H2966)+I2966*Overview!$F$39/Overview!$F$40</f>
        <v>6.2603006182007359</v>
      </c>
    </row>
    <row r="2967" spans="1:25">
      <c r="A2967" s="34">
        <v>2964</v>
      </c>
      <c r="B2967">
        <v>1</v>
      </c>
      <c r="C2967">
        <v>24</v>
      </c>
      <c r="D2967" s="149">
        <f t="shared" si="278"/>
        <v>178.09744310451387</v>
      </c>
      <c r="E2967" s="125">
        <f>B2967/(B2967+Overview!$F$22)</f>
        <v>0.58823529411764708</v>
      </c>
      <c r="F2967" s="118">
        <f>EXP(Overview!$F$21/Overview!$F$5-Overview!$F$21/('='!C2967+273.15))</f>
        <v>1.2060497570954571</v>
      </c>
      <c r="G2967" s="77">
        <f t="shared" si="279"/>
        <v>3.7664304827225576</v>
      </c>
      <c r="H2967" s="115">
        <f t="shared" si="280"/>
        <v>0.58823529411764708</v>
      </c>
      <c r="I2967" s="80">
        <f>IF((A2967-Overview!$F$43)/365=ROUND((A2967-Overview!$F$43)/365,0),I2966*0.05,I2966+U2966)</f>
        <v>5033.3377515509383</v>
      </c>
      <c r="J2967" s="70">
        <f>IF(D2967&lt;Overview!$F$16,1,'='!G2967/Overview!$F$26)</f>
        <v>163.04893864599816</v>
      </c>
      <c r="K2967" s="71">
        <f>IF(D2967&lt;Overview!$F$17,'='!G2967/Overview!$F$26,Overview!$F$33)</f>
        <v>9.1428571428571423</v>
      </c>
      <c r="L2967" s="72">
        <f t="shared" si="281"/>
        <v>9.1428571428571423</v>
      </c>
      <c r="M2967" s="81">
        <f>MIN(1,Overview!$F$44*F2967*(G2967-Overview!$F$25)^2+0.2)</f>
        <v>1</v>
      </c>
      <c r="N2967" s="48">
        <f>L2967*F2967*Overview!$F$8</f>
        <v>0.12482270400293095</v>
      </c>
      <c r="O2967" s="48">
        <f>F2967*Overview!$F$6</f>
        <v>2.3686817229354781E-3</v>
      </c>
      <c r="P2967" s="122">
        <f>N2967*(H2967/G2967-(1+Overview!$F$35/'='!G2967)/(Overview!$F$37*Overview!$F$33))/('='!H2967+Overview!$F$36)</f>
        <v>2.4115227511994929E-5</v>
      </c>
      <c r="Q2967" s="128">
        <f>(N2967/G2967-P2967)*H2967*Overview!$F$29*'='!G2967^3</f>
        <v>942.29443853955001</v>
      </c>
      <c r="R2967" s="57">
        <f t="shared" si="276"/>
        <v>0</v>
      </c>
      <c r="S2967" s="58">
        <f t="shared" si="277"/>
        <v>3.027610933298912E-5</v>
      </c>
      <c r="T2967" s="58">
        <f>IF(D2967&lt;Overview!$F$18,(1-Overview!$F$9)*'='!Q2967-'='!D2967*'='!O2967,0)</f>
        <v>0</v>
      </c>
      <c r="U2967" s="54">
        <f>IF(D2967&gt;=Overview!$F$18,(1-Overview!$F$9)*'='!Q2967-Overview!$F$18*'='!O2967,0)</f>
        <v>79.863992630437835</v>
      </c>
      <c r="V2967" s="2"/>
      <c r="W2967" s="112">
        <f>G2967/Overview!$F$19</f>
        <v>5.5609485940093863</v>
      </c>
      <c r="X2967" s="60">
        <f>G2967^3*(1+H2967*Overview!$F$38)</f>
        <v>67.168840696136016</v>
      </c>
      <c r="Y2967" s="61">
        <f>G2967^3*Overview!$F$42*(1+Overview!$F$38*H2967)+I2967*Overview!$F$39/Overview!$F$40</f>
        <v>6.2639170667650905</v>
      </c>
    </row>
    <row r="2968" spans="1:25">
      <c r="A2968" s="34">
        <v>2965</v>
      </c>
      <c r="B2968">
        <v>1</v>
      </c>
      <c r="C2968">
        <v>24</v>
      </c>
      <c r="D2968" s="149">
        <f t="shared" si="278"/>
        <v>178.09744310451387</v>
      </c>
      <c r="E2968" s="125">
        <f>B2968/(B2968+Overview!$F$22)</f>
        <v>0.58823529411764708</v>
      </c>
      <c r="F2968" s="118">
        <f>EXP(Overview!$F$21/Overview!$F$5-Overview!$F$21/('='!C2968+273.15))</f>
        <v>1.2060497570954571</v>
      </c>
      <c r="G2968" s="77">
        <f t="shared" si="279"/>
        <v>3.7664607588318906</v>
      </c>
      <c r="H2968" s="115">
        <f t="shared" si="280"/>
        <v>0.58823529411764708</v>
      </c>
      <c r="I2968" s="80">
        <f>IF((A2968-Overview!$F$43)/365=ROUND((A2968-Overview!$F$43)/365,0),I2967*0.05,I2967+U2967)</f>
        <v>5113.2017441813759</v>
      </c>
      <c r="J2968" s="70">
        <f>IF(D2968&lt;Overview!$F$16,1,'='!G2968/Overview!$F$26)</f>
        <v>163.05024930008184</v>
      </c>
      <c r="K2968" s="71">
        <f>IF(D2968&lt;Overview!$F$17,'='!G2968/Overview!$F$26,Overview!$F$33)</f>
        <v>9.1428571428571423</v>
      </c>
      <c r="L2968" s="72">
        <f t="shared" si="281"/>
        <v>9.1428571428571423</v>
      </c>
      <c r="M2968" s="81">
        <f>MIN(1,Overview!$F$44*F2968*(G2968-Overview!$F$25)^2+0.2)</f>
        <v>1</v>
      </c>
      <c r="N2968" s="48">
        <f>L2968*F2968*Overview!$F$8</f>
        <v>0.12482270400293095</v>
      </c>
      <c r="O2968" s="48">
        <f>F2968*Overview!$F$6</f>
        <v>2.3686817229354781E-3</v>
      </c>
      <c r="P2968" s="122">
        <f>N2968*(H2968/G2968-(1+Overview!$F$35/'='!G2968)/(Overview!$F$37*Overview!$F$33))/('='!H2968+Overview!$F$36)</f>
        <v>2.4069468179541579E-5</v>
      </c>
      <c r="Q2968" s="128">
        <f>(N2968/G2968-P2968)*H2968*Overview!$F$29*'='!G2968^3</f>
        <v>942.31088423602489</v>
      </c>
      <c r="R2968" s="57">
        <f t="shared" si="276"/>
        <v>0</v>
      </c>
      <c r="S2968" s="58">
        <f t="shared" si="277"/>
        <v>3.021890246139874E-5</v>
      </c>
      <c r="T2968" s="58">
        <f>IF(D2968&lt;Overview!$F$18,(1-Overview!$F$9)*'='!Q2968-'='!D2968*'='!O2968,0)</f>
        <v>0</v>
      </c>
      <c r="U2968" s="54">
        <f>IF(D2968&gt;=Overview!$F$18,(1-Overview!$F$9)*'='!Q2968-Overview!$F$18*'='!O2968,0)</f>
        <v>79.865393803777508</v>
      </c>
      <c r="V2968" s="2"/>
      <c r="W2968" s="112">
        <f>G2968/Overview!$F$19</f>
        <v>5.5609932951895624</v>
      </c>
      <c r="X2968" s="60">
        <f>G2968^3*(1+H2968*Overview!$F$38)</f>
        <v>67.170460501031698</v>
      </c>
      <c r="Y2968" s="61">
        <f>G2968^3*Overview!$F$42*(1+Overview!$F$38*H2968)+I2968*Overview!$F$39/Overview!$F$40</f>
        <v>6.2675333027036437</v>
      </c>
    </row>
    <row r="2969" spans="1:25">
      <c r="A2969" s="34">
        <v>2966</v>
      </c>
      <c r="B2969">
        <v>1</v>
      </c>
      <c r="C2969">
        <v>24</v>
      </c>
      <c r="D2969" s="149">
        <f t="shared" si="278"/>
        <v>178.09744310451387</v>
      </c>
      <c r="E2969" s="125">
        <f>B2969/(B2969+Overview!$F$22)</f>
        <v>0.58823529411764708</v>
      </c>
      <c r="F2969" s="118">
        <f>EXP(Overview!$F$21/Overview!$F$5-Overview!$F$21/('='!C2969+273.15))</f>
        <v>1.2060497570954571</v>
      </c>
      <c r="G2969" s="77">
        <f t="shared" si="279"/>
        <v>3.7664909777343518</v>
      </c>
      <c r="H2969" s="115">
        <f t="shared" si="280"/>
        <v>0.58823529411764708</v>
      </c>
      <c r="I2969" s="80">
        <f>IF((A2969-Overview!$F$43)/365=ROUND((A2969-Overview!$F$43)/365,0),I2968*0.05,I2968+U2968)</f>
        <v>5193.0671379851537</v>
      </c>
      <c r="J2969" s="70">
        <f>IF(D2969&lt;Overview!$F$16,1,'='!G2969/Overview!$F$26)</f>
        <v>163.05155747767756</v>
      </c>
      <c r="K2969" s="71">
        <f>IF(D2969&lt;Overview!$F$17,'='!G2969/Overview!$F$26,Overview!$F$33)</f>
        <v>9.1428571428571423</v>
      </c>
      <c r="L2969" s="72">
        <f t="shared" si="281"/>
        <v>9.1428571428571423</v>
      </c>
      <c r="M2969" s="81">
        <f>MIN(1,Overview!$F$44*F2969*(G2969-Overview!$F$25)^2+0.2)</f>
        <v>1</v>
      </c>
      <c r="N2969" s="48">
        <f>L2969*F2969*Overview!$F$8</f>
        <v>0.12482270400293095</v>
      </c>
      <c r="O2969" s="48">
        <f>F2969*Overview!$F$6</f>
        <v>2.3686817229354781E-3</v>
      </c>
      <c r="P2969" s="122">
        <f>N2969*(H2969/G2969-(1+Overview!$F$35/'='!G2969)/(Overview!$F$37*Overview!$F$33))/('='!H2969+Overview!$F$36)</f>
        <v>2.4023796043161497E-5</v>
      </c>
      <c r="Q2969" s="128">
        <f>(N2969/G2969-P2969)*H2969*Overview!$F$29*'='!G2969^3</f>
        <v>942.32729902126766</v>
      </c>
      <c r="R2969" s="57">
        <f t="shared" si="276"/>
        <v>0</v>
      </c>
      <c r="S2969" s="58">
        <f t="shared" si="277"/>
        <v>3.0161803682499333E-5</v>
      </c>
      <c r="T2969" s="58">
        <f>IF(D2969&lt;Overview!$F$18,(1-Overview!$F$9)*'='!Q2969-'='!D2969*'='!O2969,0)</f>
        <v>0</v>
      </c>
      <c r="U2969" s="54">
        <f>IF(D2969&gt;=Overview!$F$18,(1-Overview!$F$9)*'='!Q2969-Overview!$F$18*'='!O2969,0)</f>
        <v>79.866792343480185</v>
      </c>
      <c r="V2969" s="2"/>
      <c r="W2969" s="112">
        <f>G2969/Overview!$F$19</f>
        <v>5.5610379119066167</v>
      </c>
      <c r="X2969" s="60">
        <f>G2969^3*(1+H2969*Overview!$F$38)</f>
        <v>67.172077271264854</v>
      </c>
      <c r="Y2969" s="61">
        <f>G2969^3*Overview!$F$42*(1+Overview!$F$38*H2969)+I2969*Overview!$F$39/Overview!$F$40</f>
        <v>6.271149326409919</v>
      </c>
    </row>
    <row r="2970" spans="1:25">
      <c r="A2970" s="34">
        <v>2967</v>
      </c>
      <c r="B2970">
        <v>1</v>
      </c>
      <c r="C2970">
        <v>24</v>
      </c>
      <c r="D2970" s="149">
        <f t="shared" si="278"/>
        <v>178.09744310451387</v>
      </c>
      <c r="E2970" s="125">
        <f>B2970/(B2970+Overview!$F$22)</f>
        <v>0.58823529411764708</v>
      </c>
      <c r="F2970" s="118">
        <f>EXP(Overview!$F$21/Overview!$F$5-Overview!$F$21/('='!C2970+273.15))</f>
        <v>1.2060497570954571</v>
      </c>
      <c r="G2970" s="77">
        <f t="shared" si="279"/>
        <v>3.7665211395380345</v>
      </c>
      <c r="H2970" s="115">
        <f t="shared" si="280"/>
        <v>0.58823529411764708</v>
      </c>
      <c r="I2970" s="80">
        <f>IF((A2970-Overview!$F$43)/365=ROUND((A2970-Overview!$F$43)/365,0),I2969*0.05,I2969+U2969)</f>
        <v>5272.9339303286342</v>
      </c>
      <c r="J2970" s="70">
        <f>IF(D2970&lt;Overview!$F$16,1,'='!G2970/Overview!$F$26)</f>
        <v>163.05286318346469</v>
      </c>
      <c r="K2970" s="71">
        <f>IF(D2970&lt;Overview!$F$17,'='!G2970/Overview!$F$26,Overview!$F$33)</f>
        <v>9.1428571428571423</v>
      </c>
      <c r="L2970" s="72">
        <f t="shared" si="281"/>
        <v>9.1428571428571423</v>
      </c>
      <c r="M2970" s="81">
        <f>MIN(1,Overview!$F$44*F2970*(G2970-Overview!$F$25)^2+0.2)</f>
        <v>1</v>
      </c>
      <c r="N2970" s="48">
        <f>L2970*F2970*Overview!$F$8</f>
        <v>0.12482270400293095</v>
      </c>
      <c r="O2970" s="48">
        <f>F2970*Overview!$F$6</f>
        <v>2.3686817229354781E-3</v>
      </c>
      <c r="P2970" s="122">
        <f>N2970*(H2970/G2970-(1+Overview!$F$35/'='!G2970)/(Overview!$F$37*Overview!$F$33))/('='!H2970+Overview!$F$36)</f>
        <v>2.3978210935311742E-5</v>
      </c>
      <c r="Q2970" s="128">
        <f>(N2970/G2970-P2970)*H2970*Overview!$F$29*'='!G2970^3</f>
        <v>942.34368295307081</v>
      </c>
      <c r="R2970" s="57">
        <f t="shared" si="276"/>
        <v>0</v>
      </c>
      <c r="S2970" s="58">
        <f t="shared" si="277"/>
        <v>3.0104812792051245E-5</v>
      </c>
      <c r="T2970" s="58">
        <f>IF(D2970&lt;Overview!$F$18,(1-Overview!$F$9)*'='!Q2970-'='!D2970*'='!O2970,0)</f>
        <v>0</v>
      </c>
      <c r="U2970" s="54">
        <f>IF(D2970&gt;=Overview!$F$18,(1-Overview!$F$9)*'='!Q2970-Overview!$F$18*'='!O2970,0)</f>
        <v>79.868188254469814</v>
      </c>
      <c r="V2970" s="2"/>
      <c r="W2970" s="112">
        <f>G2970/Overview!$F$19</f>
        <v>5.561082444320145</v>
      </c>
      <c r="X2970" s="60">
        <f>G2970^3*(1+H2970*Overview!$F$38)</f>
        <v>67.173691012471693</v>
      </c>
      <c r="Y2970" s="61">
        <f>G2970^3*Overview!$F$42*(1+Overview!$F$38*H2970)+I2970*Overview!$F$39/Overview!$F$40</f>
        <v>6.2747651382767318</v>
      </c>
    </row>
    <row r="2971" spans="1:25">
      <c r="A2971" s="34">
        <v>2968</v>
      </c>
      <c r="B2971">
        <v>1</v>
      </c>
      <c r="C2971">
        <v>24</v>
      </c>
      <c r="D2971" s="149">
        <f t="shared" si="278"/>
        <v>178.09744310451387</v>
      </c>
      <c r="E2971" s="125">
        <f>B2971/(B2971+Overview!$F$22)</f>
        <v>0.58823529411764708</v>
      </c>
      <c r="F2971" s="118">
        <f>EXP(Overview!$F$21/Overview!$F$5-Overview!$F$21/('='!C2971+273.15))</f>
        <v>1.2060497570954571</v>
      </c>
      <c r="G2971" s="77">
        <f t="shared" si="279"/>
        <v>3.7665512443508264</v>
      </c>
      <c r="H2971" s="115">
        <f t="shared" si="280"/>
        <v>0.58823529411764708</v>
      </c>
      <c r="I2971" s="80">
        <f>IF((A2971-Overview!$F$43)/365=ROUND((A2971-Overview!$F$43)/365,0),I2970*0.05,I2970+U2970)</f>
        <v>5352.8021185831039</v>
      </c>
      <c r="J2971" s="70">
        <f>IF(D2971&lt;Overview!$F$16,1,'='!G2971/Overview!$F$26)</f>
        <v>163.0541664221137</v>
      </c>
      <c r="K2971" s="71">
        <f>IF(D2971&lt;Overview!$F$17,'='!G2971/Overview!$F$26,Overview!$F$33)</f>
        <v>9.1428571428571423</v>
      </c>
      <c r="L2971" s="72">
        <f t="shared" si="281"/>
        <v>9.1428571428571423</v>
      </c>
      <c r="M2971" s="81">
        <f>MIN(1,Overview!$F$44*F2971*(G2971-Overview!$F$25)^2+0.2)</f>
        <v>1</v>
      </c>
      <c r="N2971" s="48">
        <f>L2971*F2971*Overview!$F$8</f>
        <v>0.12482270400293095</v>
      </c>
      <c r="O2971" s="48">
        <f>F2971*Overview!$F$6</f>
        <v>2.3686817229354781E-3</v>
      </c>
      <c r="P2971" s="122">
        <f>N2971*(H2971/G2971-(1+Overview!$F$35/'='!G2971)/(Overview!$F$37*Overview!$F$33))/('='!H2971+Overview!$F$36)</f>
        <v>2.3932712688773127E-5</v>
      </c>
      <c r="Q2971" s="128">
        <f>(N2971/G2971-P2971)*H2971*Overview!$F$29*'='!G2971^3</f>
        <v>942.36003608911858</v>
      </c>
      <c r="R2971" s="57">
        <f t="shared" si="276"/>
        <v>0</v>
      </c>
      <c r="S2971" s="58">
        <f t="shared" si="277"/>
        <v>3.0047929586196412E-5</v>
      </c>
      <c r="T2971" s="58">
        <f>IF(D2971&lt;Overview!$F$18,(1-Overview!$F$9)*'='!Q2971-'='!D2971*'='!O2971,0)</f>
        <v>0</v>
      </c>
      <c r="U2971" s="54">
        <f>IF(D2971&gt;=Overview!$F$18,(1-Overview!$F$9)*'='!Q2971-Overview!$F$18*'='!O2971,0)</f>
        <v>79.869581541661077</v>
      </c>
      <c r="V2971" s="2"/>
      <c r="W2971" s="112">
        <f>G2971/Overview!$F$19</f>
        <v>5.5611268925894377</v>
      </c>
      <c r="X2971" s="60">
        <f>G2971^3*(1+H2971*Overview!$F$38)</f>
        <v>67.175301730278065</v>
      </c>
      <c r="Y2971" s="61">
        <f>G2971^3*Overview!$F$42*(1+Overview!$F$38*H2971)+I2971*Overview!$F$39/Overview!$F$40</f>
        <v>6.2783807386961827</v>
      </c>
    </row>
    <row r="2972" spans="1:25">
      <c r="A2972" s="34">
        <v>2969</v>
      </c>
      <c r="B2972">
        <v>1</v>
      </c>
      <c r="C2972">
        <v>24</v>
      </c>
      <c r="D2972" s="149">
        <f t="shared" si="278"/>
        <v>178.09744310451387</v>
      </c>
      <c r="E2972" s="125">
        <f>B2972/(B2972+Overview!$F$22)</f>
        <v>0.58823529411764708</v>
      </c>
      <c r="F2972" s="118">
        <f>EXP(Overview!$F$21/Overview!$F$5-Overview!$F$21/('='!C2972+273.15))</f>
        <v>1.2060497570954571</v>
      </c>
      <c r="G2972" s="77">
        <f t="shared" si="279"/>
        <v>3.7665812922804127</v>
      </c>
      <c r="H2972" s="115">
        <f t="shared" si="280"/>
        <v>0.58823529411764708</v>
      </c>
      <c r="I2972" s="80">
        <f>IF((A2972-Overview!$F$43)/365=ROUND((A2972-Overview!$F$43)/365,0),I2971*0.05,I2971+U2971)</f>
        <v>5432.6717001247653</v>
      </c>
      <c r="J2972" s="70">
        <f>IF(D2972&lt;Overview!$F$16,1,'='!G2972/Overview!$F$26)</f>
        <v>163.05546719828627</v>
      </c>
      <c r="K2972" s="71">
        <f>IF(D2972&lt;Overview!$F$17,'='!G2972/Overview!$F$26,Overview!$F$33)</f>
        <v>9.1428571428571423</v>
      </c>
      <c r="L2972" s="72">
        <f t="shared" si="281"/>
        <v>9.1428571428571423</v>
      </c>
      <c r="M2972" s="81">
        <f>MIN(1,Overview!$F$44*F2972*(G2972-Overview!$F$25)^2+0.2)</f>
        <v>1</v>
      </c>
      <c r="N2972" s="48">
        <f>L2972*F2972*Overview!$F$8</f>
        <v>0.12482270400293095</v>
      </c>
      <c r="O2972" s="48">
        <f>F2972*Overview!$F$6</f>
        <v>2.3686817229354781E-3</v>
      </c>
      <c r="P2972" s="122">
        <f>N2972*(H2972/G2972-(1+Overview!$F$35/'='!G2972)/(Overview!$F$37*Overview!$F$33))/('='!H2972+Overview!$F$36)</f>
        <v>2.3887301136656257E-5</v>
      </c>
      <c r="Q2972" s="128">
        <f>(N2972/G2972-P2972)*H2972*Overview!$F$29*'='!G2972^3</f>
        <v>942.37635848699006</v>
      </c>
      <c r="R2972" s="57">
        <f t="shared" si="276"/>
        <v>0</v>
      </c>
      <c r="S2972" s="58">
        <f t="shared" si="277"/>
        <v>2.9991153861466029E-5</v>
      </c>
      <c r="T2972" s="58">
        <f>IF(D2972&lt;Overview!$F$18,(1-Overview!$F$9)*'='!Q2972-'='!D2972*'='!O2972,0)</f>
        <v>0</v>
      </c>
      <c r="U2972" s="54">
        <f>IF(D2972&gt;=Overview!$F$18,(1-Overview!$F$9)*'='!Q2972-Overview!$F$18*'='!O2972,0)</f>
        <v>79.870972209959731</v>
      </c>
      <c r="V2972" s="2"/>
      <c r="W2972" s="112">
        <f>G2972/Overview!$F$19</f>
        <v>5.5611712568734868</v>
      </c>
      <c r="X2972" s="60">
        <f>G2972^3*(1+H2972*Overview!$F$38)</f>
        <v>67.176909430299631</v>
      </c>
      <c r="Y2972" s="61">
        <f>G2972^3*Overview!$F$42*(1+Overview!$F$38*H2972)+I2972*Overview!$F$39/Overview!$F$40</f>
        <v>6.281996128059661</v>
      </c>
    </row>
    <row r="2973" spans="1:25">
      <c r="A2973" s="34">
        <v>2970</v>
      </c>
      <c r="B2973">
        <v>1</v>
      </c>
      <c r="C2973">
        <v>24</v>
      </c>
      <c r="D2973" s="149">
        <f t="shared" si="278"/>
        <v>178.09744310451387</v>
      </c>
      <c r="E2973" s="125">
        <f>B2973/(B2973+Overview!$F$22)</f>
        <v>0.58823529411764708</v>
      </c>
      <c r="F2973" s="118">
        <f>EXP(Overview!$F$21/Overview!$F$5-Overview!$F$21/('='!C2973+273.15))</f>
        <v>1.2060497570954571</v>
      </c>
      <c r="G2973" s="77">
        <f t="shared" si="279"/>
        <v>3.766611283434274</v>
      </c>
      <c r="H2973" s="115">
        <f t="shared" si="280"/>
        <v>0.58823529411764708</v>
      </c>
      <c r="I2973" s="80">
        <f>IF((A2973-Overview!$F$43)/365=ROUND((A2973-Overview!$F$43)/365,0),I2972*0.05,I2972+U2972)</f>
        <v>5512.5426723347246</v>
      </c>
      <c r="J2973" s="70">
        <f>IF(D2973&lt;Overview!$F$16,1,'='!G2973/Overview!$F$26)</f>
        <v>163.05676551663524</v>
      </c>
      <c r="K2973" s="71">
        <f>IF(D2973&lt;Overview!$F$17,'='!G2973/Overview!$F$26,Overview!$F$33)</f>
        <v>9.1428571428571423</v>
      </c>
      <c r="L2973" s="72">
        <f t="shared" si="281"/>
        <v>9.1428571428571423</v>
      </c>
      <c r="M2973" s="81">
        <f>MIN(1,Overview!$F$44*F2973*(G2973-Overview!$F$25)^2+0.2)</f>
        <v>1</v>
      </c>
      <c r="N2973" s="48">
        <f>L2973*F2973*Overview!$F$8</f>
        <v>0.12482270400293095</v>
      </c>
      <c r="O2973" s="48">
        <f>F2973*Overview!$F$6</f>
        <v>2.3686817229354781E-3</v>
      </c>
      <c r="P2973" s="122">
        <f>N2973*(H2973/G2973-(1+Overview!$F$35/'='!G2973)/(Overview!$F$37*Overview!$F$33))/('='!H2973+Overview!$F$36)</f>
        <v>2.3841976112395486E-5</v>
      </c>
      <c r="Q2973" s="128">
        <f>(N2973/G2973-P2973)*H2973*Overview!$F$29*'='!G2973^3</f>
        <v>942.39265020415701</v>
      </c>
      <c r="R2973" s="57">
        <f t="shared" si="276"/>
        <v>0</v>
      </c>
      <c r="S2973" s="58">
        <f t="shared" si="277"/>
        <v>2.993448541477309E-5</v>
      </c>
      <c r="T2973" s="58">
        <f>IF(D2973&lt;Overview!$F$18,(1-Overview!$F$9)*'='!Q2973-'='!D2973*'='!O2973,0)</f>
        <v>0</v>
      </c>
      <c r="U2973" s="54">
        <f>IF(D2973&gt;=Overview!$F$18,(1-Overview!$F$9)*'='!Q2973-Overview!$F$18*'='!O2973,0)</f>
        <v>79.872360264262355</v>
      </c>
      <c r="V2973" s="2"/>
      <c r="W2973" s="112">
        <f>G2973/Overview!$F$19</f>
        <v>5.5612155373309813</v>
      </c>
      <c r="X2973" s="60">
        <f>G2973^3*(1+H2973*Overview!$F$38)</f>
        <v>67.178514118141763</v>
      </c>
      <c r="Y2973" s="61">
        <f>G2973^3*Overview!$F$42*(1+Overview!$F$38*H2973)+I2973*Overview!$F$39/Overview!$F$40</f>
        <v>6.2856113067578496</v>
      </c>
    </row>
    <row r="2974" spans="1:25">
      <c r="A2974" s="34">
        <v>2971</v>
      </c>
      <c r="B2974">
        <v>1</v>
      </c>
      <c r="C2974">
        <v>24</v>
      </c>
      <c r="D2974" s="149">
        <f t="shared" si="278"/>
        <v>178.09744310451387</v>
      </c>
      <c r="E2974" s="125">
        <f>B2974/(B2974+Overview!$F$22)</f>
        <v>0.58823529411764708</v>
      </c>
      <c r="F2974" s="118">
        <f>EXP(Overview!$F$21/Overview!$F$5-Overview!$F$21/('='!C2974+273.15))</f>
        <v>1.2060497570954571</v>
      </c>
      <c r="G2974" s="77">
        <f t="shared" si="279"/>
        <v>3.7666412179196889</v>
      </c>
      <c r="H2974" s="115">
        <f t="shared" si="280"/>
        <v>0.58823529411764708</v>
      </c>
      <c r="I2974" s="80">
        <f>IF((A2974-Overview!$F$43)/365=ROUND((A2974-Overview!$F$43)/365,0),I2973*0.05,I2973+U2973)</f>
        <v>5592.4150325989867</v>
      </c>
      <c r="J2974" s="70">
        <f>IF(D2974&lt;Overview!$F$16,1,'='!G2974/Overview!$F$26)</f>
        <v>163.05806138180472</v>
      </c>
      <c r="K2974" s="71">
        <f>IF(D2974&lt;Overview!$F$17,'='!G2974/Overview!$F$26,Overview!$F$33)</f>
        <v>9.1428571428571423</v>
      </c>
      <c r="L2974" s="72">
        <f t="shared" si="281"/>
        <v>9.1428571428571423</v>
      </c>
      <c r="M2974" s="81">
        <f>MIN(1,Overview!$F$44*F2974*(G2974-Overview!$F$25)^2+0.2)</f>
        <v>1</v>
      </c>
      <c r="N2974" s="48">
        <f>L2974*F2974*Overview!$F$8</f>
        <v>0.12482270400293095</v>
      </c>
      <c r="O2974" s="48">
        <f>F2974*Overview!$F$6</f>
        <v>2.3686817229354781E-3</v>
      </c>
      <c r="P2974" s="122">
        <f>N2974*(H2974/G2974-(1+Overview!$F$35/'='!G2974)/(Overview!$F$37*Overview!$F$33))/('='!H2974+Overview!$F$36)</f>
        <v>2.3796737449750914E-5</v>
      </c>
      <c r="Q2974" s="128">
        <f>(N2974/G2974-P2974)*H2974*Overview!$F$29*'='!G2974^3</f>
        <v>942.40891129798536</v>
      </c>
      <c r="R2974" s="57">
        <f t="shared" si="276"/>
        <v>0</v>
      </c>
      <c r="S2974" s="58">
        <f t="shared" si="277"/>
        <v>2.9877924043414948E-5</v>
      </c>
      <c r="T2974" s="58">
        <f>IF(D2974&lt;Overview!$F$18,(1-Overview!$F$9)*'='!Q2974-'='!D2974*'='!O2974,0)</f>
        <v>0</v>
      </c>
      <c r="U2974" s="54">
        <f>IF(D2974&gt;=Overview!$F$18,(1-Overview!$F$9)*'='!Q2974-Overview!$F$18*'='!O2974,0)</f>
        <v>79.873745709456529</v>
      </c>
      <c r="V2974" s="2"/>
      <c r="W2974" s="112">
        <f>G2974/Overview!$F$19</f>
        <v>5.5612597341203145</v>
      </c>
      <c r="X2974" s="60">
        <f>G2974^3*(1+H2974*Overview!$F$38)</f>
        <v>67.180115799399658</v>
      </c>
      <c r="Y2974" s="61">
        <f>G2974^3*Overview!$F$42*(1+Overview!$F$38*H2974)+I2974*Overview!$F$39/Overview!$F$40</f>
        <v>6.2892262751807246</v>
      </c>
    </row>
    <row r="2975" spans="1:25">
      <c r="A2975" s="34">
        <v>2972</v>
      </c>
      <c r="B2975">
        <v>1</v>
      </c>
      <c r="C2975">
        <v>24</v>
      </c>
      <c r="D2975" s="149">
        <f t="shared" si="278"/>
        <v>178.09744310451387</v>
      </c>
      <c r="E2975" s="125">
        <f>B2975/(B2975+Overview!$F$22)</f>
        <v>0.58823529411764708</v>
      </c>
      <c r="F2975" s="118">
        <f>EXP(Overview!$F$21/Overview!$F$5-Overview!$F$21/('='!C2975+273.15))</f>
        <v>1.2060497570954571</v>
      </c>
      <c r="G2975" s="77">
        <f t="shared" si="279"/>
        <v>3.7666710958437322</v>
      </c>
      <c r="H2975" s="115">
        <f t="shared" si="280"/>
        <v>0.58823529411764708</v>
      </c>
      <c r="I2975" s="80">
        <f>IF((A2975-Overview!$F$43)/365=ROUND((A2975-Overview!$F$43)/365,0),I2974*0.05,I2974+U2974)</f>
        <v>5672.2887783084434</v>
      </c>
      <c r="J2975" s="70">
        <f>IF(D2975&lt;Overview!$F$16,1,'='!G2975/Overview!$F$26)</f>
        <v>163.05935479842998</v>
      </c>
      <c r="K2975" s="71">
        <f>IF(D2975&lt;Overview!$F$17,'='!G2975/Overview!$F$26,Overview!$F$33)</f>
        <v>9.1428571428571423</v>
      </c>
      <c r="L2975" s="72">
        <f t="shared" si="281"/>
        <v>9.1428571428571423</v>
      </c>
      <c r="M2975" s="81">
        <f>MIN(1,Overview!$F$44*F2975*(G2975-Overview!$F$25)^2+0.2)</f>
        <v>1</v>
      </c>
      <c r="N2975" s="48">
        <f>L2975*F2975*Overview!$F$8</f>
        <v>0.12482270400293095</v>
      </c>
      <c r="O2975" s="48">
        <f>F2975*Overview!$F$6</f>
        <v>2.3686817229354781E-3</v>
      </c>
      <c r="P2975" s="122">
        <f>N2975*(H2975/G2975-(1+Overview!$F$35/'='!G2975)/(Overview!$F$37*Overview!$F$33))/('='!H2975+Overview!$F$36)</f>
        <v>2.37515849828074E-5</v>
      </c>
      <c r="Q2975" s="128">
        <f>(N2975/G2975-P2975)*H2975*Overview!$F$29*'='!G2975^3</f>
        <v>942.42514182573427</v>
      </c>
      <c r="R2975" s="57">
        <f t="shared" si="276"/>
        <v>0</v>
      </c>
      <c r="S2975" s="58">
        <f t="shared" si="277"/>
        <v>2.9821469545072228E-5</v>
      </c>
      <c r="T2975" s="58">
        <f>IF(D2975&lt;Overview!$F$18,(1-Overview!$F$9)*'='!Q2975-'='!D2975*'='!O2975,0)</f>
        <v>0</v>
      </c>
      <c r="U2975" s="54">
        <f>IF(D2975&gt;=Overview!$F$18,(1-Overview!$F$9)*'='!Q2975-Overview!$F$18*'='!O2975,0)</f>
        <v>79.87512855042074</v>
      </c>
      <c r="V2975" s="2"/>
      <c r="W2975" s="112">
        <f>G2975/Overview!$F$19</f>
        <v>5.5613038473995751</v>
      </c>
      <c r="X2975" s="60">
        <f>G2975^3*(1+H2975*Overview!$F$38)</f>
        <v>67.181714479658226</v>
      </c>
      <c r="Y2975" s="61">
        <f>G2975^3*Overview!$F$42*(1+Overview!$F$38*H2975)+I2975*Overview!$F$39/Overview!$F$40</f>
        <v>6.2928410337175524</v>
      </c>
    </row>
    <row r="2976" spans="1:25">
      <c r="A2976" s="34">
        <v>2973</v>
      </c>
      <c r="B2976">
        <v>1</v>
      </c>
      <c r="C2976">
        <v>24</v>
      </c>
      <c r="D2976" s="149">
        <f t="shared" si="278"/>
        <v>178.09744310451387</v>
      </c>
      <c r="E2976" s="125">
        <f>B2976/(B2976+Overview!$F$22)</f>
        <v>0.58823529411764708</v>
      </c>
      <c r="F2976" s="118">
        <f>EXP(Overview!$F$21/Overview!$F$5-Overview!$F$21/('='!C2976+273.15))</f>
        <v>1.2060497570954571</v>
      </c>
      <c r="G2976" s="77">
        <f t="shared" si="279"/>
        <v>3.7667009173132771</v>
      </c>
      <c r="H2976" s="115">
        <f t="shared" si="280"/>
        <v>0.58823529411764708</v>
      </c>
      <c r="I2976" s="80">
        <f>IF((A2976-Overview!$F$43)/365=ROUND((A2976-Overview!$F$43)/365,0),I2975*0.05,I2975+U2975)</f>
        <v>5752.1639068588638</v>
      </c>
      <c r="J2976" s="70">
        <f>IF(D2976&lt;Overview!$F$16,1,'='!G2976/Overview!$F$26)</f>
        <v>163.06064577113753</v>
      </c>
      <c r="K2976" s="71">
        <f>IF(D2976&lt;Overview!$F$17,'='!G2976/Overview!$F$26,Overview!$F$33)</f>
        <v>9.1428571428571423</v>
      </c>
      <c r="L2976" s="72">
        <f t="shared" si="281"/>
        <v>9.1428571428571423</v>
      </c>
      <c r="M2976" s="81">
        <f>MIN(1,Overview!$F$44*F2976*(G2976-Overview!$F$25)^2+0.2)</f>
        <v>1</v>
      </c>
      <c r="N2976" s="48">
        <f>L2976*F2976*Overview!$F$8</f>
        <v>0.12482270400293095</v>
      </c>
      <c r="O2976" s="48">
        <f>F2976*Overview!$F$6</f>
        <v>2.3686817229354781E-3</v>
      </c>
      <c r="P2976" s="122">
        <f>N2976*(H2976/G2976-(1+Overview!$F$35/'='!G2976)/(Overview!$F$37*Overview!$F$33))/('='!H2976+Overview!$F$36)</f>
        <v>2.3706518545974554E-5</v>
      </c>
      <c r="Q2976" s="128">
        <f>(N2976/G2976-P2976)*H2976*Overview!$F$29*'='!G2976^3</f>
        <v>942.44134184455777</v>
      </c>
      <c r="R2976" s="57">
        <f t="shared" si="276"/>
        <v>0</v>
      </c>
      <c r="S2976" s="58">
        <f t="shared" si="277"/>
        <v>2.9765121717808857E-5</v>
      </c>
      <c r="T2976" s="58">
        <f>IF(D2976&lt;Overview!$F$18,(1-Overview!$F$9)*'='!Q2976-'='!D2976*'='!O2976,0)</f>
        <v>0</v>
      </c>
      <c r="U2976" s="54">
        <f>IF(D2976&gt;=Overview!$F$18,(1-Overview!$F$9)*'='!Q2976-Overview!$F$18*'='!O2976,0)</f>
        <v>79.876508792024495</v>
      </c>
      <c r="V2976" s="2"/>
      <c r="W2976" s="112">
        <f>G2976/Overview!$F$19</f>
        <v>5.5613478773265568</v>
      </c>
      <c r="X2976" s="60">
        <f>G2976^3*(1+H2976*Overview!$F$38)</f>
        <v>67.183310164492255</v>
      </c>
      <c r="Y2976" s="61">
        <f>G2976^3*Overview!$F$42*(1+Overview!$F$38*H2976)+I2976*Overview!$F$39/Overview!$F$40</f>
        <v>6.2964555827568969</v>
      </c>
    </row>
    <row r="2977" spans="1:25">
      <c r="A2977" s="34">
        <v>2974</v>
      </c>
      <c r="B2977">
        <v>1</v>
      </c>
      <c r="C2977">
        <v>24</v>
      </c>
      <c r="D2977" s="149">
        <f t="shared" si="278"/>
        <v>178.09744310451387</v>
      </c>
      <c r="E2977" s="125">
        <f>B2977/(B2977+Overview!$F$22)</f>
        <v>0.58823529411764708</v>
      </c>
      <c r="F2977" s="118">
        <f>EXP(Overview!$F$21/Overview!$F$5-Overview!$F$21/('='!C2977+273.15))</f>
        <v>1.2060497570954571</v>
      </c>
      <c r="G2977" s="77">
        <f t="shared" si="279"/>
        <v>3.7667306824349946</v>
      </c>
      <c r="H2977" s="115">
        <f t="shared" si="280"/>
        <v>0.58823529411764708</v>
      </c>
      <c r="I2977" s="80">
        <f>IF((A2977-Overview!$F$43)/365=ROUND((A2977-Overview!$F$43)/365,0),I2976*0.05,I2976+U2976)</f>
        <v>5832.0404156508885</v>
      </c>
      <c r="J2977" s="70">
        <f>IF(D2977&lt;Overview!$F$16,1,'='!G2977/Overview!$F$26)</f>
        <v>163.06193430454522</v>
      </c>
      <c r="K2977" s="71">
        <f>IF(D2977&lt;Overview!$F$17,'='!G2977/Overview!$F$26,Overview!$F$33)</f>
        <v>9.1428571428571423</v>
      </c>
      <c r="L2977" s="72">
        <f t="shared" si="281"/>
        <v>9.1428571428571423</v>
      </c>
      <c r="M2977" s="81">
        <f>MIN(1,Overview!$F$44*F2977*(G2977-Overview!$F$25)^2+0.2)</f>
        <v>1</v>
      </c>
      <c r="N2977" s="48">
        <f>L2977*F2977*Overview!$F$8</f>
        <v>0.12482270400293095</v>
      </c>
      <c r="O2977" s="48">
        <f>F2977*Overview!$F$6</f>
        <v>2.3686817229354781E-3</v>
      </c>
      <c r="P2977" s="122">
        <f>N2977*(H2977/G2977-(1+Overview!$F$35/'='!G2977)/(Overview!$F$37*Overview!$F$33))/('='!H2977+Overview!$F$36)</f>
        <v>2.3661537973983692E-5</v>
      </c>
      <c r="Q2977" s="128">
        <f>(N2977/G2977-P2977)*H2977*Overview!$F$29*'='!G2977^3</f>
        <v>942.45751141150333</v>
      </c>
      <c r="R2977" s="57">
        <f t="shared" si="276"/>
        <v>0</v>
      </c>
      <c r="S2977" s="58">
        <f t="shared" si="277"/>
        <v>2.9708880360068378E-5</v>
      </c>
      <c r="T2977" s="58">
        <f>IF(D2977&lt;Overview!$F$18,(1-Overview!$F$9)*'='!Q2977-'='!D2977*'='!O2977,0)</f>
        <v>0</v>
      </c>
      <c r="U2977" s="54">
        <f>IF(D2977&gt;=Overview!$F$18,(1-Overview!$F$9)*'='!Q2977-Overview!$F$18*'='!O2977,0)</f>
        <v>79.877886439128261</v>
      </c>
      <c r="V2977" s="2"/>
      <c r="W2977" s="112">
        <f>G2977/Overview!$F$19</f>
        <v>5.561391824058755</v>
      </c>
      <c r="X2977" s="60">
        <f>G2977^3*(1+H2977*Overview!$F$38)</f>
        <v>67.18490285946632</v>
      </c>
      <c r="Y2977" s="61">
        <f>G2977^3*Overview!$F$42*(1+Overview!$F$38*H2977)+I2977*Overview!$F$39/Overview!$F$40</f>
        <v>6.3000699226866166</v>
      </c>
    </row>
    <row r="2978" spans="1:25">
      <c r="A2978" s="34">
        <v>2975</v>
      </c>
      <c r="B2978">
        <v>1</v>
      </c>
      <c r="C2978">
        <v>24</v>
      </c>
      <c r="D2978" s="149">
        <f t="shared" si="278"/>
        <v>178.09744310451387</v>
      </c>
      <c r="E2978" s="125">
        <f>B2978/(B2978+Overview!$F$22)</f>
        <v>0.58823529411764708</v>
      </c>
      <c r="F2978" s="118">
        <f>EXP(Overview!$F$21/Overview!$F$5-Overview!$F$21/('='!C2978+273.15))</f>
        <v>1.2060497570954571</v>
      </c>
      <c r="G2978" s="77">
        <f t="shared" si="279"/>
        <v>3.7667603913153549</v>
      </c>
      <c r="H2978" s="115">
        <f t="shared" si="280"/>
        <v>0.58823529411764708</v>
      </c>
      <c r="I2978" s="80">
        <f>IF((A2978-Overview!$F$43)/365=ROUND((A2978-Overview!$F$43)/365,0),I2977*0.05,I2977+U2977)</f>
        <v>5911.9183020900164</v>
      </c>
      <c r="J2978" s="70">
        <f>IF(D2978&lt;Overview!$F$16,1,'='!G2978/Overview!$F$26)</f>
        <v>163.06322040326214</v>
      </c>
      <c r="K2978" s="71">
        <f>IF(D2978&lt;Overview!$F$17,'='!G2978/Overview!$F$26,Overview!$F$33)</f>
        <v>9.1428571428571423</v>
      </c>
      <c r="L2978" s="72">
        <f t="shared" si="281"/>
        <v>9.1428571428571423</v>
      </c>
      <c r="M2978" s="81">
        <f>MIN(1,Overview!$F$44*F2978*(G2978-Overview!$F$25)^2+0.2)</f>
        <v>1</v>
      </c>
      <c r="N2978" s="48">
        <f>L2978*F2978*Overview!$F$8</f>
        <v>0.12482270400293095</v>
      </c>
      <c r="O2978" s="48">
        <f>F2978*Overview!$F$6</f>
        <v>2.3686817229354781E-3</v>
      </c>
      <c r="P2978" s="122">
        <f>N2978*(H2978/G2978-(1+Overview!$F$35/'='!G2978)/(Overview!$F$37*Overview!$F$33))/('='!H2978+Overview!$F$36)</f>
        <v>2.3616643101889872E-5</v>
      </c>
      <c r="Q2978" s="128">
        <f>(N2978/G2978-P2978)*H2978*Overview!$F$29*'='!G2978^3</f>
        <v>942.47365058351409</v>
      </c>
      <c r="R2978" s="57">
        <f t="shared" si="276"/>
        <v>0</v>
      </c>
      <c r="S2978" s="58">
        <f t="shared" si="277"/>
        <v>2.965274527067659E-5</v>
      </c>
      <c r="T2978" s="58">
        <f>IF(D2978&lt;Overview!$F$18,(1-Overview!$F$9)*'='!Q2978-'='!D2978*'='!O2978,0)</f>
        <v>0</v>
      </c>
      <c r="U2978" s="54">
        <f>IF(D2978&gt;=Overview!$F$18,(1-Overview!$F$9)*'='!Q2978-Overview!$F$18*'='!O2978,0)</f>
        <v>79.879261496583581</v>
      </c>
      <c r="V2978" s="2"/>
      <c r="W2978" s="112">
        <f>G2978/Overview!$F$19</f>
        <v>5.5614356877533657</v>
      </c>
      <c r="X2978" s="60">
        <f>G2978^3*(1+H2978*Overview!$F$38)</f>
        <v>67.186492570134888</v>
      </c>
      <c r="Y2978" s="61">
        <f>G2978^3*Overview!$F$42*(1+Overview!$F$38*H2978)+I2978*Overview!$F$39/Overview!$F$40</f>
        <v>6.3036840538938694</v>
      </c>
    </row>
    <row r="2979" spans="1:25">
      <c r="A2979" s="34">
        <v>2976</v>
      </c>
      <c r="B2979">
        <v>1</v>
      </c>
      <c r="C2979">
        <v>24</v>
      </c>
      <c r="D2979" s="149">
        <f t="shared" si="278"/>
        <v>178.09744310451387</v>
      </c>
      <c r="E2979" s="125">
        <f>B2979/(B2979+Overview!$F$22)</f>
        <v>0.58823529411764708</v>
      </c>
      <c r="F2979" s="118">
        <f>EXP(Overview!$F$21/Overview!$F$5-Overview!$F$21/('='!C2979+273.15))</f>
        <v>1.2060497570954571</v>
      </c>
      <c r="G2979" s="77">
        <f t="shared" si="279"/>
        <v>3.7667900440606257</v>
      </c>
      <c r="H2979" s="115">
        <f t="shared" si="280"/>
        <v>0.58823529411764708</v>
      </c>
      <c r="I2979" s="80">
        <f>IF((A2979-Overview!$F$43)/365=ROUND((A2979-Overview!$F$43)/365,0),I2978*0.05,I2978+U2978)</f>
        <v>5991.7975635865996</v>
      </c>
      <c r="J2979" s="70">
        <f>IF(D2979&lt;Overview!$F$16,1,'='!G2979/Overview!$F$26)</f>
        <v>163.06450407188856</v>
      </c>
      <c r="K2979" s="71">
        <f>IF(D2979&lt;Overview!$F$17,'='!G2979/Overview!$F$26,Overview!$F$33)</f>
        <v>9.1428571428571423</v>
      </c>
      <c r="L2979" s="72">
        <f t="shared" si="281"/>
        <v>9.1428571428571423</v>
      </c>
      <c r="M2979" s="81">
        <f>MIN(1,Overview!$F$44*F2979*(G2979-Overview!$F$25)^2+0.2)</f>
        <v>1</v>
      </c>
      <c r="N2979" s="48">
        <f>L2979*F2979*Overview!$F$8</f>
        <v>0.12482270400293095</v>
      </c>
      <c r="O2979" s="48">
        <f>F2979*Overview!$F$6</f>
        <v>2.3686817229354781E-3</v>
      </c>
      <c r="P2979" s="122">
        <f>N2979*(H2979/G2979-(1+Overview!$F$35/'='!G2979)/(Overview!$F$37*Overview!$F$33))/('='!H2979+Overview!$F$36)</f>
        <v>2.3571833765067833E-5</v>
      </c>
      <c r="Q2979" s="128">
        <f>(N2979/G2979-P2979)*H2979*Overview!$F$29*'='!G2979^3</f>
        <v>942.48975941742651</v>
      </c>
      <c r="R2979" s="57">
        <f t="shared" si="276"/>
        <v>0</v>
      </c>
      <c r="S2979" s="58">
        <f t="shared" si="277"/>
        <v>2.9596716248836536E-5</v>
      </c>
      <c r="T2979" s="58">
        <f>IF(D2979&lt;Overview!$F$18,(1-Overview!$F$9)*'='!Q2979-'='!D2979*'='!O2979,0)</f>
        <v>0</v>
      </c>
      <c r="U2979" s="54">
        <f>IF(D2979&gt;=Overview!$F$18,(1-Overview!$F$9)*'='!Q2979-Overview!$F$18*'='!O2979,0)</f>
        <v>79.880633969232917</v>
      </c>
      <c r="V2979" s="2"/>
      <c r="W2979" s="112">
        <f>G2979/Overview!$F$19</f>
        <v>5.5614794685672901</v>
      </c>
      <c r="X2979" s="60">
        <f>G2979^3*(1+H2979*Overview!$F$38)</f>
        <v>67.188079302042212</v>
      </c>
      <c r="Y2979" s="61">
        <f>G2979^3*Overview!$F$42*(1+Overview!$F$38*H2979)+I2979*Overview!$F$39/Overview!$F$40</f>
        <v>6.3072979767651072</v>
      </c>
    </row>
    <row r="2980" spans="1:25">
      <c r="A2980" s="34">
        <v>2977</v>
      </c>
      <c r="B2980">
        <v>1</v>
      </c>
      <c r="C2980">
        <v>24</v>
      </c>
      <c r="D2980" s="149">
        <f t="shared" si="278"/>
        <v>178.09744310451387</v>
      </c>
      <c r="E2980" s="125">
        <f>B2980/(B2980+Overview!$F$22)</f>
        <v>0.58823529411764708</v>
      </c>
      <c r="F2980" s="118">
        <f>EXP(Overview!$F$21/Overview!$F$5-Overview!$F$21/('='!C2980+273.15))</f>
        <v>1.2060497570954571</v>
      </c>
      <c r="G2980" s="77">
        <f t="shared" si="279"/>
        <v>3.7668196407768746</v>
      </c>
      <c r="H2980" s="115">
        <f t="shared" si="280"/>
        <v>0.58823529411764708</v>
      </c>
      <c r="I2980" s="80">
        <f>IF((A2980-Overview!$F$43)/365=ROUND((A2980-Overview!$F$43)/365,0),I2979*0.05,I2979+U2979)</f>
        <v>6071.6781975558324</v>
      </c>
      <c r="J2980" s="70">
        <f>IF(D2980&lt;Overview!$F$16,1,'='!G2980/Overview!$F$26)</f>
        <v>163.06578531501623</v>
      </c>
      <c r="K2980" s="71">
        <f>IF(D2980&lt;Overview!$F$17,'='!G2980/Overview!$F$26,Overview!$F$33)</f>
        <v>9.1428571428571423</v>
      </c>
      <c r="L2980" s="72">
        <f t="shared" si="281"/>
        <v>9.1428571428571423</v>
      </c>
      <c r="M2980" s="81">
        <f>MIN(1,Overview!$F$44*F2980*(G2980-Overview!$F$25)^2+0.2)</f>
        <v>1</v>
      </c>
      <c r="N2980" s="48">
        <f>L2980*F2980*Overview!$F$8</f>
        <v>0.12482270400293095</v>
      </c>
      <c r="O2980" s="48">
        <f>F2980*Overview!$F$6</f>
        <v>2.3686817229354781E-3</v>
      </c>
      <c r="P2980" s="122">
        <f>N2980*(H2980/G2980-(1+Overview!$F$35/'='!G2980)/(Overview!$F$37*Overview!$F$33))/('='!H2980+Overview!$F$36)</f>
        <v>2.3527109799218088E-5</v>
      </c>
      <c r="Q2980" s="128">
        <f>(N2980/G2980-P2980)*H2980*Overview!$F$29*'='!G2980^3</f>
        <v>942.50583796997284</v>
      </c>
      <c r="R2980" s="57">
        <f t="shared" si="276"/>
        <v>0</v>
      </c>
      <c r="S2980" s="58">
        <f t="shared" si="277"/>
        <v>2.9540793094136254E-5</v>
      </c>
      <c r="T2980" s="58">
        <f>IF(D2980&lt;Overview!$F$18,(1-Overview!$F$9)*'='!Q2980-'='!D2980*'='!O2980,0)</f>
        <v>0</v>
      </c>
      <c r="U2980" s="54">
        <f>IF(D2980&gt;=Overview!$F$18,(1-Overview!$F$9)*'='!Q2980-Overview!$F$18*'='!O2980,0)</f>
        <v>79.882003861909865</v>
      </c>
      <c r="V2980" s="2"/>
      <c r="W2980" s="112">
        <f>G2980/Overview!$F$19</f>
        <v>5.561523166657131</v>
      </c>
      <c r="X2980" s="60">
        <f>G2980^3*(1+H2980*Overview!$F$38)</f>
        <v>67.189663060722495</v>
      </c>
      <c r="Y2980" s="61">
        <f>G2980^3*Overview!$F$42*(1+Overview!$F$38*H2980)+I2980*Overview!$F$39/Overview!$F$40</f>
        <v>6.3109116916860852</v>
      </c>
    </row>
    <row r="2981" spans="1:25">
      <c r="A2981" s="34">
        <v>2978</v>
      </c>
      <c r="B2981">
        <v>1</v>
      </c>
      <c r="C2981">
        <v>24</v>
      </c>
      <c r="D2981" s="149">
        <f t="shared" si="278"/>
        <v>178.09744310451387</v>
      </c>
      <c r="E2981" s="125">
        <f>B2981/(B2981+Overview!$F$22)</f>
        <v>0.58823529411764708</v>
      </c>
      <c r="F2981" s="118">
        <f>EXP(Overview!$F$21/Overview!$F$5-Overview!$F$21/('='!C2981+273.15))</f>
        <v>1.2060497570954571</v>
      </c>
      <c r="G2981" s="77">
        <f t="shared" si="279"/>
        <v>3.7668491815699685</v>
      </c>
      <c r="H2981" s="115">
        <f t="shared" si="280"/>
        <v>0.58823529411764708</v>
      </c>
      <c r="I2981" s="80">
        <f>IF((A2981-Overview!$F$43)/365=ROUND((A2981-Overview!$F$43)/365,0),I2980*0.05,I2980+U2980)</f>
        <v>6151.5602014177421</v>
      </c>
      <c r="J2981" s="70">
        <f>IF(D2981&lt;Overview!$F$16,1,'='!G2981/Overview!$F$26)</f>
        <v>163.06706413722807</v>
      </c>
      <c r="K2981" s="71">
        <f>IF(D2981&lt;Overview!$F$17,'='!G2981/Overview!$F$26,Overview!$F$33)</f>
        <v>9.1428571428571423</v>
      </c>
      <c r="L2981" s="72">
        <f t="shared" si="281"/>
        <v>9.1428571428571423</v>
      </c>
      <c r="M2981" s="81">
        <f>MIN(1,Overview!$F$44*F2981*(G2981-Overview!$F$25)^2+0.2)</f>
        <v>1</v>
      </c>
      <c r="N2981" s="48">
        <f>L2981*F2981*Overview!$F$8</f>
        <v>0.12482270400293095</v>
      </c>
      <c r="O2981" s="48">
        <f>F2981*Overview!$F$6</f>
        <v>2.3686817229354781E-3</v>
      </c>
      <c r="P2981" s="122">
        <f>N2981*(H2981/G2981-(1+Overview!$F$35/'='!G2981)/(Overview!$F$37*Overview!$F$33))/('='!H2981+Overview!$F$36)</f>
        <v>2.3482471040358807E-5</v>
      </c>
      <c r="Q2981" s="128">
        <f>(N2981/G2981-P2981)*H2981*Overview!$F$29*'='!G2981^3</f>
        <v>942.52188629777947</v>
      </c>
      <c r="R2981" s="57">
        <f t="shared" si="276"/>
        <v>0</v>
      </c>
      <c r="S2981" s="58">
        <f t="shared" si="277"/>
        <v>2.9484975606538689E-5</v>
      </c>
      <c r="T2981" s="58">
        <f>IF(D2981&lt;Overview!$F$18,(1-Overview!$F$9)*'='!Q2981-'='!D2981*'='!O2981,0)</f>
        <v>0</v>
      </c>
      <c r="U2981" s="54">
        <f>IF(D2981&gt;=Overview!$F$18,(1-Overview!$F$9)*'='!Q2981-Overview!$F$18*'='!O2981,0)</f>
        <v>79.883371179438996</v>
      </c>
      <c r="V2981" s="2"/>
      <c r="W2981" s="112">
        <f>G2981/Overview!$F$19</f>
        <v>5.5615667821791943</v>
      </c>
      <c r="X2981" s="60">
        <f>G2981^3*(1+H2981*Overview!$F$38)</f>
        <v>67.191243851699767</v>
      </c>
      <c r="Y2981" s="61">
        <f>G2981^3*Overview!$F$42*(1+Overview!$F$38*H2981)+I2981*Overview!$F$39/Overview!$F$40</f>
        <v>6.3145251990418583</v>
      </c>
    </row>
    <row r="2982" spans="1:25">
      <c r="A2982" s="34">
        <v>2979</v>
      </c>
      <c r="B2982">
        <v>1</v>
      </c>
      <c r="C2982">
        <v>24</v>
      </c>
      <c r="D2982" s="149">
        <f t="shared" si="278"/>
        <v>178.09744310451387</v>
      </c>
      <c r="E2982" s="125">
        <f>B2982/(B2982+Overview!$F$22)</f>
        <v>0.58823529411764708</v>
      </c>
      <c r="F2982" s="118">
        <f>EXP(Overview!$F$21/Overview!$F$5-Overview!$F$21/('='!C2982+273.15))</f>
        <v>1.2060497570954571</v>
      </c>
      <c r="G2982" s="77">
        <f t="shared" si="279"/>
        <v>3.7668786665455749</v>
      </c>
      <c r="H2982" s="115">
        <f t="shared" si="280"/>
        <v>0.58823529411764708</v>
      </c>
      <c r="I2982" s="80">
        <f>IF((A2982-Overview!$F$43)/365=ROUND((A2982-Overview!$F$43)/365,0),I2981*0.05,I2981+U2981)</f>
        <v>6231.4435725971807</v>
      </c>
      <c r="J2982" s="70">
        <f>IF(D2982&lt;Overview!$F$16,1,'='!G2982/Overview!$F$26)</f>
        <v>163.06834054309849</v>
      </c>
      <c r="K2982" s="71">
        <f>IF(D2982&lt;Overview!$F$17,'='!G2982/Overview!$F$26,Overview!$F$33)</f>
        <v>9.1428571428571423</v>
      </c>
      <c r="L2982" s="72">
        <f t="shared" si="281"/>
        <v>9.1428571428571423</v>
      </c>
      <c r="M2982" s="81">
        <f>MIN(1,Overview!$F$44*F2982*(G2982-Overview!$F$25)^2+0.2)</f>
        <v>1</v>
      </c>
      <c r="N2982" s="48">
        <f>L2982*F2982*Overview!$F$8</f>
        <v>0.12482270400293095</v>
      </c>
      <c r="O2982" s="48">
        <f>F2982*Overview!$F$6</f>
        <v>2.3686817229354781E-3</v>
      </c>
      <c r="P2982" s="122">
        <f>N2982*(H2982/G2982-(1+Overview!$F$35/'='!G2982)/(Overview!$F$37*Overview!$F$33))/('='!H2982+Overview!$F$36)</f>
        <v>2.3437917324826843E-5</v>
      </c>
      <c r="Q2982" s="128">
        <f>(N2982/G2982-P2982)*H2982*Overview!$F$29*'='!G2982^3</f>
        <v>942.537904457369</v>
      </c>
      <c r="R2982" s="57">
        <f t="shared" si="276"/>
        <v>0</v>
      </c>
      <c r="S2982" s="58">
        <f t="shared" si="277"/>
        <v>2.9429263586383056E-5</v>
      </c>
      <c r="T2982" s="58">
        <f>IF(D2982&lt;Overview!$F$18,(1-Overview!$F$9)*'='!Q2982-'='!D2982*'='!O2982,0)</f>
        <v>0</v>
      </c>
      <c r="U2982" s="54">
        <f>IF(D2982&gt;=Overview!$F$18,(1-Overview!$F$9)*'='!Q2982-Overview!$F$18*'='!O2982,0)</f>
        <v>79.884735926636012</v>
      </c>
      <c r="V2982" s="2"/>
      <c r="W2982" s="112">
        <f>G2982/Overview!$F$19</f>
        <v>5.5616103152894949</v>
      </c>
      <c r="X2982" s="60">
        <f>G2982^3*(1+H2982*Overview!$F$38)</f>
        <v>67.192821680488038</v>
      </c>
      <c r="Y2982" s="61">
        <f>G2982^3*Overview!$F$42*(1+Overview!$F$38*H2982)+I2982*Overview!$F$39/Overview!$F$40</f>
        <v>6.3181384992167828</v>
      </c>
    </row>
    <row r="2983" spans="1:25">
      <c r="A2983" s="34">
        <v>2980</v>
      </c>
      <c r="B2983">
        <v>1</v>
      </c>
      <c r="C2983">
        <v>24</v>
      </c>
      <c r="D2983" s="149">
        <f t="shared" si="278"/>
        <v>178.09744310451387</v>
      </c>
      <c r="E2983" s="125">
        <f>B2983/(B2983+Overview!$F$22)</f>
        <v>0.58823529411764708</v>
      </c>
      <c r="F2983" s="118">
        <f>EXP(Overview!$F$21/Overview!$F$5-Overview!$F$21/('='!C2983+273.15))</f>
        <v>1.2060497570954571</v>
      </c>
      <c r="G2983" s="77">
        <f t="shared" si="279"/>
        <v>3.7669080958091614</v>
      </c>
      <c r="H2983" s="115">
        <f t="shared" si="280"/>
        <v>0.58823529411764708</v>
      </c>
      <c r="I2983" s="80">
        <f>IF((A2983-Overview!$F$43)/365=ROUND((A2983-Overview!$F$43)/365,0),I2982*0.05,I2982+U2982)</f>
        <v>6311.3283085238163</v>
      </c>
      <c r="J2983" s="70">
        <f>IF(D2983&lt;Overview!$F$16,1,'='!G2983/Overview!$F$26)</f>
        <v>163.06961453719313</v>
      </c>
      <c r="K2983" s="71">
        <f>IF(D2983&lt;Overview!$F$17,'='!G2983/Overview!$F$26,Overview!$F$33)</f>
        <v>9.1428571428571423</v>
      </c>
      <c r="L2983" s="72">
        <f t="shared" si="281"/>
        <v>9.1428571428571423</v>
      </c>
      <c r="M2983" s="81">
        <f>MIN(1,Overview!$F$44*F2983*(G2983-Overview!$F$25)^2+0.2)</f>
        <v>1</v>
      </c>
      <c r="N2983" s="48">
        <f>L2983*F2983*Overview!$F$8</f>
        <v>0.12482270400293095</v>
      </c>
      <c r="O2983" s="48">
        <f>F2983*Overview!$F$6</f>
        <v>2.3686817229354781E-3</v>
      </c>
      <c r="P2983" s="122">
        <f>N2983*(H2983/G2983-(1+Overview!$F$35/'='!G2983)/(Overview!$F$37*Overview!$F$33))/('='!H2983+Overview!$F$36)</f>
        <v>2.3393448489281768E-5</v>
      </c>
      <c r="Q2983" s="128">
        <f>(N2983/G2983-P2983)*H2983*Overview!$F$29*'='!G2983^3</f>
        <v>942.55389250515918</v>
      </c>
      <c r="R2983" s="57">
        <f t="shared" si="276"/>
        <v>0</v>
      </c>
      <c r="S2983" s="58">
        <f t="shared" si="277"/>
        <v>2.9373656834390028E-5</v>
      </c>
      <c r="T2983" s="58">
        <f>IF(D2983&lt;Overview!$F$18,(1-Overview!$F$9)*'='!Q2983-'='!D2983*'='!O2983,0)</f>
        <v>0</v>
      </c>
      <c r="U2983" s="54">
        <f>IF(D2983&gt;=Overview!$F$18,(1-Overview!$F$9)*'='!Q2983-Overview!$F$18*'='!O2983,0)</f>
        <v>79.886098108307749</v>
      </c>
      <c r="V2983" s="2"/>
      <c r="W2983" s="112">
        <f>G2983/Overview!$F$19</f>
        <v>5.5616537661437491</v>
      </c>
      <c r="X2983" s="60">
        <f>G2983^3*(1+H2983*Overview!$F$38)</f>
        <v>67.194396552591257</v>
      </c>
      <c r="Y2983" s="61">
        <f>G2983^3*Overview!$F$42*(1+Overview!$F$38*H2983)+I2983*Overview!$F$39/Overview!$F$40</f>
        <v>6.3217515925945218</v>
      </c>
    </row>
    <row r="2984" spans="1:25">
      <c r="A2984" s="34">
        <v>2981</v>
      </c>
      <c r="B2984">
        <v>1</v>
      </c>
      <c r="C2984">
        <v>24</v>
      </c>
      <c r="D2984" s="149">
        <f t="shared" si="278"/>
        <v>178.09744310451387</v>
      </c>
      <c r="E2984" s="125">
        <f>B2984/(B2984+Overview!$F$22)</f>
        <v>0.58823529411764708</v>
      </c>
      <c r="F2984" s="118">
        <f>EXP(Overview!$F$21/Overview!$F$5-Overview!$F$21/('='!C2984+273.15))</f>
        <v>1.2060497570954571</v>
      </c>
      <c r="G2984" s="77">
        <f t="shared" si="279"/>
        <v>3.7669374694659958</v>
      </c>
      <c r="H2984" s="115">
        <f t="shared" si="280"/>
        <v>0.58823529411764708</v>
      </c>
      <c r="I2984" s="80">
        <f>IF((A2984-Overview!$F$43)/365=ROUND((A2984-Overview!$F$43)/365,0),I2983*0.05,I2983+U2983)</f>
        <v>6391.2144066321243</v>
      </c>
      <c r="J2984" s="70">
        <f>IF(D2984&lt;Overview!$F$16,1,'='!G2984/Overview!$F$26)</f>
        <v>163.07088612406909</v>
      </c>
      <c r="K2984" s="71">
        <f>IF(D2984&lt;Overview!$F$17,'='!G2984/Overview!$F$26,Overview!$F$33)</f>
        <v>9.1428571428571423</v>
      </c>
      <c r="L2984" s="72">
        <f t="shared" si="281"/>
        <v>9.1428571428571423</v>
      </c>
      <c r="M2984" s="81">
        <f>MIN(1,Overview!$F$44*F2984*(G2984-Overview!$F$25)^2+0.2)</f>
        <v>1</v>
      </c>
      <c r="N2984" s="48">
        <f>L2984*F2984*Overview!$F$8</f>
        <v>0.12482270400293095</v>
      </c>
      <c r="O2984" s="48">
        <f>F2984*Overview!$F$6</f>
        <v>2.3686817229354781E-3</v>
      </c>
      <c r="P2984" s="122">
        <f>N2984*(H2984/G2984-(1+Overview!$F$35/'='!G2984)/(Overview!$F$37*Overview!$F$33))/('='!H2984+Overview!$F$36)</f>
        <v>2.334906437069982E-5</v>
      </c>
      <c r="Q2984" s="128">
        <f>(N2984/G2984-P2984)*H2984*Overview!$F$29*'='!G2984^3</f>
        <v>942.56985049746288</v>
      </c>
      <c r="R2984" s="57">
        <f t="shared" si="276"/>
        <v>0</v>
      </c>
      <c r="S2984" s="58">
        <f t="shared" si="277"/>
        <v>2.9318155151654209E-5</v>
      </c>
      <c r="T2984" s="58">
        <f>IF(D2984&lt;Overview!$F$18,(1-Overview!$F$9)*'='!Q2984-'='!D2984*'='!O2984,0)</f>
        <v>0</v>
      </c>
      <c r="U2984" s="54">
        <f>IF(D2984&gt;=Overview!$F$18,(1-Overview!$F$9)*'='!Q2984-Overview!$F$18*'='!O2984,0)</f>
        <v>79.88745772925202</v>
      </c>
      <c r="V2984" s="2"/>
      <c r="W2984" s="112">
        <f>G2984/Overview!$F$19</f>
        <v>5.56169713489738</v>
      </c>
      <c r="X2984" s="60">
        <f>G2984^3*(1+H2984*Overview!$F$38)</f>
        <v>67.195968473503285</v>
      </c>
      <c r="Y2984" s="61">
        <f>G2984^3*Overview!$F$42*(1+Overview!$F$38*H2984)+I2984*Overview!$F$39/Overview!$F$40</f>
        <v>6.3253644795580355</v>
      </c>
    </row>
    <row r="2985" spans="1:25">
      <c r="A2985" s="34">
        <v>2982</v>
      </c>
      <c r="B2985">
        <v>1</v>
      </c>
      <c r="C2985">
        <v>24</v>
      </c>
      <c r="D2985" s="149">
        <f t="shared" si="278"/>
        <v>178.09744310451387</v>
      </c>
      <c r="E2985" s="125">
        <f>B2985/(B2985+Overview!$F$22)</f>
        <v>0.58823529411764708</v>
      </c>
      <c r="F2985" s="118">
        <f>EXP(Overview!$F$21/Overview!$F$5-Overview!$F$21/('='!C2985+273.15))</f>
        <v>1.2060497570954571</v>
      </c>
      <c r="G2985" s="77">
        <f t="shared" si="279"/>
        <v>3.7669667876211474</v>
      </c>
      <c r="H2985" s="115">
        <f t="shared" si="280"/>
        <v>0.58823529411764708</v>
      </c>
      <c r="I2985" s="80">
        <f>IF((A2985-Overview!$F$43)/365=ROUND((A2985-Overview!$F$43)/365,0),I2984*0.05,I2984+U2984)</f>
        <v>6471.1018643613761</v>
      </c>
      <c r="J2985" s="70">
        <f>IF(D2985&lt;Overview!$F$16,1,'='!G2985/Overview!$F$26)</f>
        <v>163.0721553082748</v>
      </c>
      <c r="K2985" s="71">
        <f>IF(D2985&lt;Overview!$F$17,'='!G2985/Overview!$F$26,Overview!$F$33)</f>
        <v>9.1428571428571423</v>
      </c>
      <c r="L2985" s="72">
        <f t="shared" si="281"/>
        <v>9.1428571428571423</v>
      </c>
      <c r="M2985" s="81">
        <f>MIN(1,Overview!$F$44*F2985*(G2985-Overview!$F$25)^2+0.2)</f>
        <v>1</v>
      </c>
      <c r="N2985" s="48">
        <f>L2985*F2985*Overview!$F$8</f>
        <v>0.12482270400293095</v>
      </c>
      <c r="O2985" s="48">
        <f>F2985*Overview!$F$6</f>
        <v>2.3686817229354781E-3</v>
      </c>
      <c r="P2985" s="122">
        <f>N2985*(H2985/G2985-(1+Overview!$F$35/'='!G2985)/(Overview!$F$37*Overview!$F$33))/('='!H2985+Overview!$F$36)</f>
        <v>2.3304764806375904E-5</v>
      </c>
      <c r="Q2985" s="128">
        <f>(N2985/G2985-P2985)*H2985*Overview!$F$29*'='!G2985^3</f>
        <v>942.58577849048936</v>
      </c>
      <c r="R2985" s="57">
        <f t="shared" si="276"/>
        <v>0</v>
      </c>
      <c r="S2985" s="58">
        <f t="shared" si="277"/>
        <v>2.9262758339646736E-5</v>
      </c>
      <c r="T2985" s="58">
        <f>IF(D2985&lt;Overview!$F$18,(1-Overview!$F$9)*'='!Q2985-'='!D2985*'='!O2985,0)</f>
        <v>0</v>
      </c>
      <c r="U2985" s="54">
        <f>IF(D2985&gt;=Overview!$F$18,(1-Overview!$F$9)*'='!Q2985-Overview!$F$18*'='!O2985,0)</f>
        <v>79.888814794257868</v>
      </c>
      <c r="V2985" s="2"/>
      <c r="W2985" s="112">
        <f>G2985/Overview!$F$19</f>
        <v>5.561740421705518</v>
      </c>
      <c r="X2985" s="60">
        <f>G2985^3*(1+H2985*Overview!$F$38)</f>
        <v>67.197537448707905</v>
      </c>
      <c r="Y2985" s="61">
        <f>G2985^3*Overview!$F$42*(1+Overview!$F$38*H2985)+I2985*Overview!$F$39/Overview!$F$40</f>
        <v>6.3289771604895977</v>
      </c>
    </row>
    <row r="2986" spans="1:25">
      <c r="A2986" s="34">
        <v>2983</v>
      </c>
      <c r="B2986">
        <v>1</v>
      </c>
      <c r="C2986">
        <v>24</v>
      </c>
      <c r="D2986" s="149">
        <f t="shared" si="278"/>
        <v>178.09744310451387</v>
      </c>
      <c r="E2986" s="125">
        <f>B2986/(B2986+Overview!$F$22)</f>
        <v>0.58823529411764708</v>
      </c>
      <c r="F2986" s="118">
        <f>EXP(Overview!$F$21/Overview!$F$5-Overview!$F$21/('='!C2986+273.15))</f>
        <v>1.2060497570954571</v>
      </c>
      <c r="G2986" s="77">
        <f t="shared" si="279"/>
        <v>3.766996050379487</v>
      </c>
      <c r="H2986" s="115">
        <f t="shared" si="280"/>
        <v>0.58823529411764708</v>
      </c>
      <c r="I2986" s="80">
        <f>IF((A2986-Overview!$F$43)/365=ROUND((A2986-Overview!$F$43)/365,0),I2985*0.05,I2985+U2985)</f>
        <v>6550.9906791556341</v>
      </c>
      <c r="J2986" s="70">
        <f>IF(D2986&lt;Overview!$F$16,1,'='!G2986/Overview!$F$26)</f>
        <v>163.07342209435009</v>
      </c>
      <c r="K2986" s="71">
        <f>IF(D2986&lt;Overview!$F$17,'='!G2986/Overview!$F$26,Overview!$F$33)</f>
        <v>9.1428571428571423</v>
      </c>
      <c r="L2986" s="72">
        <f t="shared" si="281"/>
        <v>9.1428571428571423</v>
      </c>
      <c r="M2986" s="81">
        <f>MIN(1,Overview!$F$44*F2986*(G2986-Overview!$F$25)^2+0.2)</f>
        <v>1</v>
      </c>
      <c r="N2986" s="48">
        <f>L2986*F2986*Overview!$F$8</f>
        <v>0.12482270400293095</v>
      </c>
      <c r="O2986" s="48">
        <f>F2986*Overview!$F$6</f>
        <v>2.3686817229354781E-3</v>
      </c>
      <c r="P2986" s="122">
        <f>N2986*(H2986/G2986-(1+Overview!$F$35/'='!G2986)/(Overview!$F$37*Overview!$F$33))/('='!H2986+Overview!$F$36)</f>
        <v>2.3260549633922598E-5</v>
      </c>
      <c r="Q2986" s="128">
        <f>(N2986/G2986-P2986)*H2986*Overview!$F$29*'='!G2986^3</f>
        <v>942.60167654034262</v>
      </c>
      <c r="R2986" s="57">
        <f t="shared" si="276"/>
        <v>0</v>
      </c>
      <c r="S2986" s="58">
        <f t="shared" si="277"/>
        <v>2.9207466200214152E-5</v>
      </c>
      <c r="T2986" s="58">
        <f>IF(D2986&lt;Overview!$F$18,(1-Overview!$F$9)*'='!Q2986-'='!D2986*'='!O2986,0)</f>
        <v>0</v>
      </c>
      <c r="U2986" s="54">
        <f>IF(D2986&gt;=Overview!$F$18,(1-Overview!$F$9)*'='!Q2986-Overview!$F$18*'='!O2986,0)</f>
        <v>79.890169308105371</v>
      </c>
      <c r="V2986" s="2"/>
      <c r="W2986" s="112">
        <f>G2986/Overview!$F$19</f>
        <v>5.561783626722999</v>
      </c>
      <c r="X2986" s="60">
        <f>G2986^3*(1+H2986*Overview!$F$38)</f>
        <v>67.199103483679011</v>
      </c>
      <c r="Y2986" s="61">
        <f>G2986^3*Overview!$F$42*(1+Overview!$F$38*H2986)+I2986*Overview!$F$39/Overview!$F$40</f>
        <v>6.3325896357707832</v>
      </c>
    </row>
    <row r="2987" spans="1:25">
      <c r="A2987" s="34">
        <v>2984</v>
      </c>
      <c r="B2987">
        <v>1</v>
      </c>
      <c r="C2987">
        <v>24</v>
      </c>
      <c r="D2987" s="149">
        <f t="shared" si="278"/>
        <v>178.09744310451387</v>
      </c>
      <c r="E2987" s="125">
        <f>B2987/(B2987+Overview!$F$22)</f>
        <v>0.58823529411764708</v>
      </c>
      <c r="F2987" s="118">
        <f>EXP(Overview!$F$21/Overview!$F$5-Overview!$F$21/('='!C2987+273.15))</f>
        <v>1.2060497570954571</v>
      </c>
      <c r="G2987" s="77">
        <f t="shared" si="279"/>
        <v>3.7670252578456873</v>
      </c>
      <c r="H2987" s="115">
        <f t="shared" si="280"/>
        <v>0.58823529411764708</v>
      </c>
      <c r="I2987" s="80">
        <f>IF((A2987-Overview!$F$43)/365=ROUND((A2987-Overview!$F$43)/365,0),I2986*0.05,I2986+U2986)</f>
        <v>6630.8808484637393</v>
      </c>
      <c r="J2987" s="70">
        <f>IF(D2987&lt;Overview!$F$16,1,'='!G2987/Overview!$F$26)</f>
        <v>163.07468648682629</v>
      </c>
      <c r="K2987" s="71">
        <f>IF(D2987&lt;Overview!$F$17,'='!G2987/Overview!$F$26,Overview!$F$33)</f>
        <v>9.1428571428571423</v>
      </c>
      <c r="L2987" s="72">
        <f t="shared" si="281"/>
        <v>9.1428571428571423</v>
      </c>
      <c r="M2987" s="81">
        <f>MIN(1,Overview!$F$44*F2987*(G2987-Overview!$F$25)^2+0.2)</f>
        <v>1</v>
      </c>
      <c r="N2987" s="48">
        <f>L2987*F2987*Overview!$F$8</f>
        <v>0.12482270400293095</v>
      </c>
      <c r="O2987" s="48">
        <f>F2987*Overview!$F$6</f>
        <v>2.3686817229354781E-3</v>
      </c>
      <c r="P2987" s="122">
        <f>N2987*(H2987/G2987-(1+Overview!$F$35/'='!G2987)/(Overview!$F$37*Overview!$F$33))/('='!H2987+Overview!$F$36)</f>
        <v>2.3216418691268124E-5</v>
      </c>
      <c r="Q2987" s="128">
        <f>(N2987/G2987-P2987)*H2987*Overview!$F$29*'='!G2987^3</f>
        <v>942.61754470302526</v>
      </c>
      <c r="R2987" s="57">
        <f t="shared" si="276"/>
        <v>0</v>
      </c>
      <c r="S2987" s="58">
        <f t="shared" si="277"/>
        <v>2.9152278535575916E-5</v>
      </c>
      <c r="T2987" s="58">
        <f>IF(D2987&lt;Overview!$F$18,(1-Overview!$F$9)*'='!Q2987-'='!D2987*'='!O2987,0)</f>
        <v>0</v>
      </c>
      <c r="U2987" s="54">
        <f>IF(D2987&gt;=Overview!$F$18,(1-Overview!$F$9)*'='!Q2987-Overview!$F$18*'='!O2987,0)</f>
        <v>79.891521275565935</v>
      </c>
      <c r="V2987" s="2"/>
      <c r="W2987" s="112">
        <f>G2987/Overview!$F$19</f>
        <v>5.5618267501043661</v>
      </c>
      <c r="X2987" s="60">
        <f>G2987^3*(1+H2987*Overview!$F$38)</f>
        <v>67.20066658388042</v>
      </c>
      <c r="Y2987" s="61">
        <f>G2987^3*Overview!$F$42*(1+Overview!$F$38*H2987)+I2987*Overview!$F$39/Overview!$F$40</f>
        <v>6.336201905782481</v>
      </c>
    </row>
    <row r="2988" spans="1:25">
      <c r="A2988" s="34">
        <v>2985</v>
      </c>
      <c r="B2988">
        <v>1</v>
      </c>
      <c r="C2988">
        <v>24</v>
      </c>
      <c r="D2988" s="149">
        <f t="shared" si="278"/>
        <v>178.09744310451387</v>
      </c>
      <c r="E2988" s="125">
        <f>B2988/(B2988+Overview!$F$22)</f>
        <v>0.58823529411764708</v>
      </c>
      <c r="F2988" s="118">
        <f>EXP(Overview!$F$21/Overview!$F$5-Overview!$F$21/('='!C2988+273.15))</f>
        <v>1.2060497570954571</v>
      </c>
      <c r="G2988" s="77">
        <f t="shared" si="279"/>
        <v>3.7670544101242229</v>
      </c>
      <c r="H2988" s="115">
        <f t="shared" si="280"/>
        <v>0.58823529411764708</v>
      </c>
      <c r="I2988" s="80">
        <f>IF((A2988-Overview!$F$43)/365=ROUND((A2988-Overview!$F$43)/365,0),I2987*0.05,I2987+U2987)</f>
        <v>6710.7723697393048</v>
      </c>
      <c r="J2988" s="70">
        <f>IF(D2988&lt;Overview!$F$16,1,'='!G2988/Overview!$F$26)</f>
        <v>163.0759484902261</v>
      </c>
      <c r="K2988" s="71">
        <f>IF(D2988&lt;Overview!$F$17,'='!G2988/Overview!$F$26,Overview!$F$33)</f>
        <v>9.1428571428571423</v>
      </c>
      <c r="L2988" s="72">
        <f t="shared" si="281"/>
        <v>9.1428571428571423</v>
      </c>
      <c r="M2988" s="81">
        <f>MIN(1,Overview!$F$44*F2988*(G2988-Overview!$F$25)^2+0.2)</f>
        <v>1</v>
      </c>
      <c r="N2988" s="48">
        <f>L2988*F2988*Overview!$F$8</f>
        <v>0.12482270400293095</v>
      </c>
      <c r="O2988" s="48">
        <f>F2988*Overview!$F$6</f>
        <v>2.3686817229354781E-3</v>
      </c>
      <c r="P2988" s="122">
        <f>N2988*(H2988/G2988-(1+Overview!$F$35/'='!G2988)/(Overview!$F$37*Overview!$F$33))/('='!H2988+Overview!$F$36)</f>
        <v>2.3172371816658369E-5</v>
      </c>
      <c r="Q2988" s="128">
        <f>(N2988/G2988-P2988)*H2988*Overview!$F$29*'='!G2988^3</f>
        <v>942.63338303443402</v>
      </c>
      <c r="R2988" s="57">
        <f t="shared" si="276"/>
        <v>0</v>
      </c>
      <c r="S2988" s="58">
        <f t="shared" si="277"/>
        <v>2.9097195148327056E-5</v>
      </c>
      <c r="T2988" s="58">
        <f>IF(D2988&lt;Overview!$F$18,(1-Overview!$F$9)*'='!Q2988-'='!D2988*'='!O2988,0)</f>
        <v>0</v>
      </c>
      <c r="U2988" s="54">
        <f>IF(D2988&gt;=Overview!$F$18,(1-Overview!$F$9)*'='!Q2988-Overview!$F$18*'='!O2988,0)</f>
        <v>79.892870701401961</v>
      </c>
      <c r="V2988" s="2"/>
      <c r="W2988" s="112">
        <f>G2988/Overview!$F$19</f>
        <v>5.5618697920038729</v>
      </c>
      <c r="X2988" s="60">
        <f>G2988^3*(1+H2988*Overview!$F$38)</f>
        <v>67.20222675476596</v>
      </c>
      <c r="Y2988" s="61">
        <f>G2988^3*Overview!$F$42*(1+Overview!$F$38*H2988)+I2988*Overview!$F$39/Overview!$F$40</f>
        <v>6.3398139709048804</v>
      </c>
    </row>
    <row r="2989" spans="1:25">
      <c r="A2989" s="34">
        <v>2986</v>
      </c>
      <c r="B2989">
        <v>1</v>
      </c>
      <c r="C2989">
        <v>24</v>
      </c>
      <c r="D2989" s="149">
        <f t="shared" si="278"/>
        <v>178.09744310451387</v>
      </c>
      <c r="E2989" s="125">
        <f>B2989/(B2989+Overview!$F$22)</f>
        <v>0.58823529411764708</v>
      </c>
      <c r="F2989" s="118">
        <f>EXP(Overview!$F$21/Overview!$F$5-Overview!$F$21/('='!C2989+273.15))</f>
        <v>1.2060497570954571</v>
      </c>
      <c r="G2989" s="77">
        <f t="shared" si="279"/>
        <v>3.7670835073193714</v>
      </c>
      <c r="H2989" s="115">
        <f t="shared" si="280"/>
        <v>0.58823529411764708</v>
      </c>
      <c r="I2989" s="80">
        <f>IF((A2989-Overview!$F$43)/365=ROUND((A2989-Overview!$F$43)/365,0),I2988*0.05,I2988+U2988)</f>
        <v>6790.6652404407068</v>
      </c>
      <c r="J2989" s="70">
        <f>IF(D2989&lt;Overview!$F$16,1,'='!G2989/Overview!$F$26)</f>
        <v>163.07720810906369</v>
      </c>
      <c r="K2989" s="71">
        <f>IF(D2989&lt;Overview!$F$17,'='!G2989/Overview!$F$26,Overview!$F$33)</f>
        <v>9.1428571428571423</v>
      </c>
      <c r="L2989" s="72">
        <f t="shared" si="281"/>
        <v>9.1428571428571423</v>
      </c>
      <c r="M2989" s="81">
        <f>MIN(1,Overview!$F$44*F2989*(G2989-Overview!$F$25)^2+0.2)</f>
        <v>1</v>
      </c>
      <c r="N2989" s="48">
        <f>L2989*F2989*Overview!$F$8</f>
        <v>0.12482270400293095</v>
      </c>
      <c r="O2989" s="48">
        <f>F2989*Overview!$F$6</f>
        <v>2.3686817229354781E-3</v>
      </c>
      <c r="P2989" s="122">
        <f>N2989*(H2989/G2989-(1+Overview!$F$35/'='!G2989)/(Overview!$F$37*Overview!$F$33))/('='!H2989+Overview!$F$36)</f>
        <v>2.3128408848654862E-5</v>
      </c>
      <c r="Q2989" s="128">
        <f>(N2989/G2989-P2989)*H2989*Overview!$F$29*'='!G2989^3</f>
        <v>942.64919159036276</v>
      </c>
      <c r="R2989" s="57">
        <f t="shared" si="276"/>
        <v>0</v>
      </c>
      <c r="S2989" s="58">
        <f t="shared" si="277"/>
        <v>2.9042215841435715E-5</v>
      </c>
      <c r="T2989" s="58">
        <f>IF(D2989&lt;Overview!$F$18,(1-Overview!$F$9)*'='!Q2989-'='!D2989*'='!O2989,0)</f>
        <v>0</v>
      </c>
      <c r="U2989" s="54">
        <f>IF(D2989&gt;=Overview!$F$18,(1-Overview!$F$9)*'='!Q2989-Overview!$F$18*'='!O2989,0)</f>
        <v>79.894217590367091</v>
      </c>
      <c r="V2989" s="2"/>
      <c r="W2989" s="112">
        <f>G2989/Overview!$F$19</f>
        <v>5.5619127525754779</v>
      </c>
      <c r="X2989" s="60">
        <f>G2989^3*(1+H2989*Overview!$F$38)</f>
        <v>67.203784001779539</v>
      </c>
      <c r="Y2989" s="61">
        <f>G2989^3*Overview!$F$42*(1+Overview!$F$38*H2989)+I2989*Overview!$F$39/Overview!$F$40</f>
        <v>6.3434258315174912</v>
      </c>
    </row>
    <row r="2990" spans="1:25">
      <c r="A2990" s="34">
        <v>2987</v>
      </c>
      <c r="B2990">
        <v>1</v>
      </c>
      <c r="C2990">
        <v>24</v>
      </c>
      <c r="D2990" s="149">
        <f t="shared" si="278"/>
        <v>178.09744310451387</v>
      </c>
      <c r="E2990" s="125">
        <f>B2990/(B2990+Overview!$F$22)</f>
        <v>0.58823529411764708</v>
      </c>
      <c r="F2990" s="118">
        <f>EXP(Overview!$F$21/Overview!$F$5-Overview!$F$21/('='!C2990+273.15))</f>
        <v>1.2060497570954571</v>
      </c>
      <c r="G2990" s="77">
        <f t="shared" si="279"/>
        <v>3.7671125495352129</v>
      </c>
      <c r="H2990" s="115">
        <f t="shared" si="280"/>
        <v>0.58823529411764708</v>
      </c>
      <c r="I2990" s="80">
        <f>IF((A2990-Overview!$F$43)/365=ROUND((A2990-Overview!$F$43)/365,0),I2989*0.05,I2989+U2989)</f>
        <v>6870.5594580310735</v>
      </c>
      <c r="J2990" s="70">
        <f>IF(D2990&lt;Overview!$F$16,1,'='!G2990/Overview!$F$26)</f>
        <v>163.07846534784471</v>
      </c>
      <c r="K2990" s="71">
        <f>IF(D2990&lt;Overview!$F$17,'='!G2990/Overview!$F$26,Overview!$F$33)</f>
        <v>9.1428571428571423</v>
      </c>
      <c r="L2990" s="72">
        <f t="shared" si="281"/>
        <v>9.1428571428571423</v>
      </c>
      <c r="M2990" s="81">
        <f>MIN(1,Overview!$F$44*F2990*(G2990-Overview!$F$25)^2+0.2)</f>
        <v>1</v>
      </c>
      <c r="N2990" s="48">
        <f>L2990*F2990*Overview!$F$8</f>
        <v>0.12482270400293095</v>
      </c>
      <c r="O2990" s="48">
        <f>F2990*Overview!$F$6</f>
        <v>2.3686817229354781E-3</v>
      </c>
      <c r="P2990" s="122">
        <f>N2990*(H2990/G2990-(1+Overview!$F$35/'='!G2990)/(Overview!$F$37*Overview!$F$33))/('='!H2990+Overview!$F$36)</f>
        <v>2.3084529626131747E-5</v>
      </c>
      <c r="Q2990" s="128">
        <f>(N2990/G2990-P2990)*H2990*Overview!$F$29*'='!G2990^3</f>
        <v>942.66497042650258</v>
      </c>
      <c r="R2990" s="57">
        <f t="shared" si="276"/>
        <v>0</v>
      </c>
      <c r="S2990" s="58">
        <f t="shared" si="277"/>
        <v>2.898734041823944E-5</v>
      </c>
      <c r="T2990" s="58">
        <f>IF(D2990&lt;Overview!$F$18,(1-Overview!$F$9)*'='!Q2990-'='!D2990*'='!O2990,0)</f>
        <v>0</v>
      </c>
      <c r="U2990" s="54">
        <f>IF(D2990&gt;=Overview!$F$18,(1-Overview!$F$9)*'='!Q2990-Overview!$F$18*'='!O2990,0)</f>
        <v>79.895561947206204</v>
      </c>
      <c r="V2990" s="2"/>
      <c r="W2990" s="112">
        <f>G2990/Overview!$F$19</f>
        <v>5.561955631972852</v>
      </c>
      <c r="X2990" s="60">
        <f>G2990^3*(1+H2990*Overview!$F$38)</f>
        <v>67.205338330355104</v>
      </c>
      <c r="Y2990" s="61">
        <f>G2990^3*Overview!$F$42*(1+Overview!$F$38*H2990)+I2990*Overview!$F$39/Overview!$F$40</f>
        <v>6.3470374879991285</v>
      </c>
    </row>
    <row r="2991" spans="1:25">
      <c r="A2991" s="34">
        <v>2988</v>
      </c>
      <c r="B2991">
        <v>1</v>
      </c>
      <c r="C2991">
        <v>24</v>
      </c>
      <c r="D2991" s="149">
        <f t="shared" si="278"/>
        <v>178.09744310451387</v>
      </c>
      <c r="E2991" s="125">
        <f>B2991/(B2991+Overview!$F$22)</f>
        <v>0.58823529411764708</v>
      </c>
      <c r="F2991" s="118">
        <f>EXP(Overview!$F$21/Overview!$F$5-Overview!$F$21/('='!C2991+273.15))</f>
        <v>1.2060497570954571</v>
      </c>
      <c r="G2991" s="77">
        <f t="shared" si="279"/>
        <v>3.7671415368756311</v>
      </c>
      <c r="H2991" s="115">
        <f t="shared" si="280"/>
        <v>0.58823529411764708</v>
      </c>
      <c r="I2991" s="80">
        <f>IF((A2991-Overview!$F$43)/365=ROUND((A2991-Overview!$F$43)/365,0),I2990*0.05,I2990+U2990)</f>
        <v>6950.4550199782798</v>
      </c>
      <c r="J2991" s="70">
        <f>IF(D2991&lt;Overview!$F$16,1,'='!G2991/Overview!$F$26)</f>
        <v>163.0797202110663</v>
      </c>
      <c r="K2991" s="71">
        <f>IF(D2991&lt;Overview!$F$17,'='!G2991/Overview!$F$26,Overview!$F$33)</f>
        <v>9.1428571428571423</v>
      </c>
      <c r="L2991" s="72">
        <f t="shared" si="281"/>
        <v>9.1428571428571423</v>
      </c>
      <c r="M2991" s="81">
        <f>MIN(1,Overview!$F$44*F2991*(G2991-Overview!$F$25)^2+0.2)</f>
        <v>1</v>
      </c>
      <c r="N2991" s="48">
        <f>L2991*F2991*Overview!$F$8</f>
        <v>0.12482270400293095</v>
      </c>
      <c r="O2991" s="48">
        <f>F2991*Overview!$F$6</f>
        <v>2.3686817229354781E-3</v>
      </c>
      <c r="P2991" s="122">
        <f>N2991*(H2991/G2991-(1+Overview!$F$35/'='!G2991)/(Overview!$F$37*Overview!$F$33))/('='!H2991+Overview!$F$36)</f>
        <v>2.3040733988281832E-5</v>
      </c>
      <c r="Q2991" s="128">
        <f>(N2991/G2991-P2991)*H2991*Overview!$F$29*'='!G2991^3</f>
        <v>942.68071959844133</v>
      </c>
      <c r="R2991" s="57">
        <f t="shared" si="276"/>
        <v>0</v>
      </c>
      <c r="S2991" s="58">
        <f t="shared" si="277"/>
        <v>2.8932568682452871E-5</v>
      </c>
      <c r="T2991" s="58">
        <f>IF(D2991&lt;Overview!$F$18,(1-Overview!$F$9)*'='!Q2991-'='!D2991*'='!O2991,0)</f>
        <v>0</v>
      </c>
      <c r="U2991" s="54">
        <f>IF(D2991&gt;=Overview!$F$18,(1-Overview!$F$9)*'='!Q2991-Overview!$F$18*'='!O2991,0)</f>
        <v>79.896903776655378</v>
      </c>
      <c r="V2991" s="2"/>
      <c r="W2991" s="112">
        <f>G2991/Overview!$F$19</f>
        <v>5.5619984303493739</v>
      </c>
      <c r="X2991" s="60">
        <f>G2991^3*(1+H2991*Overview!$F$38)</f>
        <v>67.206889745916669</v>
      </c>
      <c r="Y2991" s="61">
        <f>G2991^3*Overview!$F$42*(1+Overview!$F$38*H2991)+I2991*Overview!$F$39/Overview!$F$40</f>
        <v>6.3506489407279192</v>
      </c>
    </row>
    <row r="2992" spans="1:25">
      <c r="A2992" s="34">
        <v>2989</v>
      </c>
      <c r="B2992">
        <v>1</v>
      </c>
      <c r="C2992">
        <v>24</v>
      </c>
      <c r="D2992" s="149">
        <f t="shared" si="278"/>
        <v>178.09744310451387</v>
      </c>
      <c r="E2992" s="125">
        <f>B2992/(B2992+Overview!$F$22)</f>
        <v>0.58823529411764708</v>
      </c>
      <c r="F2992" s="118">
        <f>EXP(Overview!$F$21/Overview!$F$5-Overview!$F$21/('='!C2992+273.15))</f>
        <v>1.2060497570954571</v>
      </c>
      <c r="G2992" s="77">
        <f t="shared" si="279"/>
        <v>3.7671704694443138</v>
      </c>
      <c r="H2992" s="115">
        <f t="shared" si="280"/>
        <v>0.58823529411764708</v>
      </c>
      <c r="I2992" s="80">
        <f>IF((A2992-Overview!$F$43)/365=ROUND((A2992-Overview!$F$43)/365,0),I2991*0.05,I2991+U2991)</f>
        <v>7030.3519237549353</v>
      </c>
      <c r="J2992" s="70">
        <f>IF(D2992&lt;Overview!$F$16,1,'='!G2992/Overview!$F$26)</f>
        <v>163.08097270321704</v>
      </c>
      <c r="K2992" s="71">
        <f>IF(D2992&lt;Overview!$F$17,'='!G2992/Overview!$F$26,Overview!$F$33)</f>
        <v>9.1428571428571423</v>
      </c>
      <c r="L2992" s="72">
        <f t="shared" si="281"/>
        <v>9.1428571428571423</v>
      </c>
      <c r="M2992" s="81">
        <f>MIN(1,Overview!$F$44*F2992*(G2992-Overview!$F$25)^2+0.2)</f>
        <v>1</v>
      </c>
      <c r="N2992" s="48">
        <f>L2992*F2992*Overview!$F$8</f>
        <v>0.12482270400293095</v>
      </c>
      <c r="O2992" s="48">
        <f>F2992*Overview!$F$6</f>
        <v>2.3686817229354781E-3</v>
      </c>
      <c r="P2992" s="122">
        <f>N2992*(H2992/G2992-(1+Overview!$F$35/'='!G2992)/(Overview!$F$37*Overview!$F$33))/('='!H2992+Overview!$F$36)</f>
        <v>2.2997021774605492E-5</v>
      </c>
      <c r="Q2992" s="128">
        <f>(N2992/G2992-P2992)*H2992*Overview!$F$29*'='!G2992^3</f>
        <v>942.69643916166331</v>
      </c>
      <c r="R2992" s="57">
        <f t="shared" si="276"/>
        <v>0</v>
      </c>
      <c r="S2992" s="58">
        <f t="shared" si="277"/>
        <v>2.8877900438153891E-5</v>
      </c>
      <c r="T2992" s="58">
        <f>IF(D2992&lt;Overview!$F$18,(1-Overview!$F$9)*'='!Q2992-'='!D2992*'='!O2992,0)</f>
        <v>0</v>
      </c>
      <c r="U2992" s="54">
        <f>IF(D2992&gt;=Overview!$F$18,(1-Overview!$F$9)*'='!Q2992-Overview!$F$18*'='!O2992,0)</f>
        <v>79.898243083441898</v>
      </c>
      <c r="V2992" s="2"/>
      <c r="W2992" s="112">
        <f>G2992/Overview!$F$19</f>
        <v>5.5620411478581335</v>
      </c>
      <c r="X2992" s="60">
        <f>G2992^3*(1+H2992*Overview!$F$38)</f>
        <v>67.208438253878342</v>
      </c>
      <c r="Y2992" s="61">
        <f>G2992^3*Overview!$F$42*(1+Overview!$F$38*H2992)+I2992*Overview!$F$39/Overview!$F$40</f>
        <v>6.3542601900813098</v>
      </c>
    </row>
    <row r="2993" spans="1:25">
      <c r="A2993" s="34">
        <v>2990</v>
      </c>
      <c r="B2993">
        <v>1</v>
      </c>
      <c r="C2993">
        <v>24</v>
      </c>
      <c r="D2993" s="149">
        <f t="shared" si="278"/>
        <v>178.09744310451387</v>
      </c>
      <c r="E2993" s="125">
        <f>B2993/(B2993+Overview!$F$22)</f>
        <v>0.58823529411764708</v>
      </c>
      <c r="F2993" s="118">
        <f>EXP(Overview!$F$21/Overview!$F$5-Overview!$F$21/('='!C2993+273.15))</f>
        <v>1.2060497570954571</v>
      </c>
      <c r="G2993" s="77">
        <f t="shared" si="279"/>
        <v>3.7671993473447518</v>
      </c>
      <c r="H2993" s="115">
        <f t="shared" si="280"/>
        <v>0.58823529411764708</v>
      </c>
      <c r="I2993" s="80">
        <f>IF((A2993-Overview!$F$43)/365=ROUND((A2993-Overview!$F$43)/365,0),I2992*0.05,I2992+U2992)</f>
        <v>7110.2501668383775</v>
      </c>
      <c r="J2993" s="70">
        <f>IF(D2993&lt;Overview!$F$16,1,'='!G2993/Overview!$F$26)</f>
        <v>163.08222282877713</v>
      </c>
      <c r="K2993" s="71">
        <f>IF(D2993&lt;Overview!$F$17,'='!G2993/Overview!$F$26,Overview!$F$33)</f>
        <v>9.1428571428571423</v>
      </c>
      <c r="L2993" s="72">
        <f t="shared" si="281"/>
        <v>9.1428571428571423</v>
      </c>
      <c r="M2993" s="81">
        <f>MIN(1,Overview!$F$44*F2993*(G2993-Overview!$F$25)^2+0.2)</f>
        <v>1</v>
      </c>
      <c r="N2993" s="48">
        <f>L2993*F2993*Overview!$F$8</f>
        <v>0.12482270400293095</v>
      </c>
      <c r="O2993" s="48">
        <f>F2993*Overview!$F$6</f>
        <v>2.3686817229354781E-3</v>
      </c>
      <c r="P2993" s="122">
        <f>N2993*(H2993/G2993-(1+Overview!$F$35/'='!G2993)/(Overview!$F$37*Overview!$F$33))/('='!H2993+Overview!$F$36)</f>
        <v>2.295339282492177E-5</v>
      </c>
      <c r="Q2993" s="128">
        <f>(N2993/G2993-P2993)*H2993*Overview!$F$29*'='!G2993^3</f>
        <v>942.71212917155083</v>
      </c>
      <c r="R2993" s="57">
        <f t="shared" si="276"/>
        <v>0</v>
      </c>
      <c r="S2993" s="58">
        <f t="shared" si="277"/>
        <v>2.8823335489797667E-5</v>
      </c>
      <c r="T2993" s="58">
        <f>IF(D2993&lt;Overview!$F$18,(1-Overview!$F$9)*'='!Q2993-'='!D2993*'='!O2993,0)</f>
        <v>0</v>
      </c>
      <c r="U2993" s="54">
        <f>IF(D2993&gt;=Overview!$F$18,(1-Overview!$F$9)*'='!Q2993-Overview!$F$18*'='!O2993,0)</f>
        <v>79.899579872284306</v>
      </c>
      <c r="V2993" s="2"/>
      <c r="W2993" s="112">
        <f>G2993/Overview!$F$19</f>
        <v>5.5620837846519295</v>
      </c>
      <c r="X2993" s="60">
        <f>G2993^3*(1+H2993*Overview!$F$38)</f>
        <v>67.209983859644353</v>
      </c>
      <c r="Y2993" s="61">
        <f>G2993^3*Overview!$F$42*(1+Overview!$F$38*H2993)+I2993*Overview!$F$39/Overview!$F$40</f>
        <v>6.3578712364360586</v>
      </c>
    </row>
    <row r="2994" spans="1:25">
      <c r="A2994" s="34">
        <v>2991</v>
      </c>
      <c r="B2994">
        <v>1</v>
      </c>
      <c r="C2994">
        <v>24</v>
      </c>
      <c r="D2994" s="149">
        <f t="shared" si="278"/>
        <v>178.09744310451387</v>
      </c>
      <c r="E2994" s="125">
        <f>B2994/(B2994+Overview!$F$22)</f>
        <v>0.58823529411764708</v>
      </c>
      <c r="F2994" s="118">
        <f>EXP(Overview!$F$21/Overview!$F$5-Overview!$F$21/('='!C2994+273.15))</f>
        <v>1.2060497570954571</v>
      </c>
      <c r="G2994" s="77">
        <f t="shared" si="279"/>
        <v>3.7672281706802417</v>
      </c>
      <c r="H2994" s="115">
        <f t="shared" si="280"/>
        <v>0.58823529411764708</v>
      </c>
      <c r="I2994" s="80">
        <f>IF((A2994-Overview!$F$43)/365=ROUND((A2994-Overview!$F$43)/365,0),I2993*0.05,I2993+U2993)</f>
        <v>7190.1497467106619</v>
      </c>
      <c r="J2994" s="70">
        <f>IF(D2994&lt;Overview!$F$16,1,'='!G2994/Overview!$F$26)</f>
        <v>163.08347059221828</v>
      </c>
      <c r="K2994" s="71">
        <f>IF(D2994&lt;Overview!$F$17,'='!G2994/Overview!$F$26,Overview!$F$33)</f>
        <v>9.1428571428571423</v>
      </c>
      <c r="L2994" s="72">
        <f t="shared" si="281"/>
        <v>9.1428571428571423</v>
      </c>
      <c r="M2994" s="81">
        <f>MIN(1,Overview!$F$44*F2994*(G2994-Overview!$F$25)^2+0.2)</f>
        <v>1</v>
      </c>
      <c r="N2994" s="48">
        <f>L2994*F2994*Overview!$F$8</f>
        <v>0.12482270400293095</v>
      </c>
      <c r="O2994" s="48">
        <f>F2994*Overview!$F$6</f>
        <v>2.3686817229354781E-3</v>
      </c>
      <c r="P2994" s="122">
        <f>N2994*(H2994/G2994-(1+Overview!$F$35/'='!G2994)/(Overview!$F$37*Overview!$F$33))/('='!H2994+Overview!$F$36)</f>
        <v>2.2909846979359285E-5</v>
      </c>
      <c r="Q2994" s="128">
        <f>(N2994/G2994-P2994)*H2994*Overview!$F$29*'='!G2994^3</f>
        <v>942.72778968338423</v>
      </c>
      <c r="R2994" s="57">
        <f t="shared" si="276"/>
        <v>0</v>
      </c>
      <c r="S2994" s="58">
        <f t="shared" si="277"/>
        <v>2.8768873642205315E-5</v>
      </c>
      <c r="T2994" s="58">
        <f>IF(D2994&lt;Overview!$F$18,(1-Overview!$F$9)*'='!Q2994-'='!D2994*'='!O2994,0)</f>
        <v>0</v>
      </c>
      <c r="U2994" s="54">
        <f>IF(D2994&gt;=Overview!$F$18,(1-Overview!$F$9)*'='!Q2994-Overview!$F$18*'='!O2994,0)</f>
        <v>79.900914147892522</v>
      </c>
      <c r="V2994" s="2"/>
      <c r="W2994" s="112">
        <f>G2994/Overview!$F$19</f>
        <v>5.5621263408832746</v>
      </c>
      <c r="X2994" s="60">
        <f>G2994^3*(1+H2994*Overview!$F$38)</f>
        <v>67.211526568609059</v>
      </c>
      <c r="Y2994" s="61">
        <f>G2994^3*Overview!$F$42*(1+Overview!$F$38*H2994)+I2994*Overview!$F$39/Overview!$F$40</f>
        <v>6.3614820801682415</v>
      </c>
    </row>
    <row r="2995" spans="1:25">
      <c r="A2995" s="34">
        <v>2992</v>
      </c>
      <c r="B2995">
        <v>1</v>
      </c>
      <c r="C2995">
        <v>24</v>
      </c>
      <c r="D2995" s="149">
        <f t="shared" si="278"/>
        <v>178.09744310451387</v>
      </c>
      <c r="E2995" s="125">
        <f>B2995/(B2995+Overview!$F$22)</f>
        <v>0.58823529411764708</v>
      </c>
      <c r="F2995" s="118">
        <f>EXP(Overview!$F$21/Overview!$F$5-Overview!$F$21/('='!C2995+273.15))</f>
        <v>1.2060497570954571</v>
      </c>
      <c r="G2995" s="77">
        <f t="shared" si="279"/>
        <v>3.7672569395538837</v>
      </c>
      <c r="H2995" s="115">
        <f t="shared" si="280"/>
        <v>0.58823529411764708</v>
      </c>
      <c r="I2995" s="80">
        <f>IF((A2995-Overview!$F$43)/365=ROUND((A2995-Overview!$F$43)/365,0),I2994*0.05,I2994+U2994)</f>
        <v>7270.0506608585547</v>
      </c>
      <c r="J2995" s="70">
        <f>IF(D2995&lt;Overview!$F$16,1,'='!G2995/Overview!$F$26)</f>
        <v>163.08471599800365</v>
      </c>
      <c r="K2995" s="71">
        <f>IF(D2995&lt;Overview!$F$17,'='!G2995/Overview!$F$26,Overview!$F$33)</f>
        <v>9.1428571428571423</v>
      </c>
      <c r="L2995" s="72">
        <f t="shared" si="281"/>
        <v>9.1428571428571423</v>
      </c>
      <c r="M2995" s="81">
        <f>MIN(1,Overview!$F$44*F2995*(G2995-Overview!$F$25)^2+0.2)</f>
        <v>1</v>
      </c>
      <c r="N2995" s="48">
        <f>L2995*F2995*Overview!$F$8</f>
        <v>0.12482270400293095</v>
      </c>
      <c r="O2995" s="48">
        <f>F2995*Overview!$F$6</f>
        <v>2.3686817229354781E-3</v>
      </c>
      <c r="P2995" s="122">
        <f>N2995*(H2995/G2995-(1+Overview!$F$35/'='!G2995)/(Overview!$F$37*Overview!$F$33))/('='!H2995+Overview!$F$36)</f>
        <v>2.2866384078359267E-5</v>
      </c>
      <c r="Q2995" s="128">
        <f>(N2995/G2995-P2995)*H2995*Overview!$F$29*'='!G2995^3</f>
        <v>942.74342075233938</v>
      </c>
      <c r="R2995" s="57">
        <f t="shared" si="276"/>
        <v>0</v>
      </c>
      <c r="S2995" s="58">
        <f t="shared" si="277"/>
        <v>2.8714514700567794E-5</v>
      </c>
      <c r="T2995" s="58">
        <f>IF(D2995&lt;Overview!$F$18,(1-Overview!$F$9)*'='!Q2995-'='!D2995*'='!O2995,0)</f>
        <v>0</v>
      </c>
      <c r="U2995" s="54">
        <f>IF(D2995&gt;=Overview!$F$18,(1-Overview!$F$9)*'='!Q2995-Overview!$F$18*'='!O2995,0)</f>
        <v>79.902245914967494</v>
      </c>
      <c r="V2995" s="2"/>
      <c r="W2995" s="112">
        <f>G2995/Overview!$F$19</f>
        <v>5.5621688167043901</v>
      </c>
      <c r="X2995" s="60">
        <f>G2995^3*(1+H2995*Overview!$F$38)</f>
        <v>67.21306638615691</v>
      </c>
      <c r="Y2995" s="61">
        <f>G2995^3*Overview!$F$42*(1+Overview!$F$38*H2995)+I2995*Overview!$F$39/Overview!$F$40</f>
        <v>6.3650927216532489</v>
      </c>
    </row>
    <row r="2996" spans="1:25">
      <c r="A2996" s="34">
        <v>2993</v>
      </c>
      <c r="B2996">
        <v>1</v>
      </c>
      <c r="C2996">
        <v>24</v>
      </c>
      <c r="D2996" s="149">
        <f t="shared" si="278"/>
        <v>178.09744310451387</v>
      </c>
      <c r="E2996" s="125">
        <f>B2996/(B2996+Overview!$F$22)</f>
        <v>0.58823529411764708</v>
      </c>
      <c r="F2996" s="118">
        <f>EXP(Overview!$F$21/Overview!$F$5-Overview!$F$21/('='!C2996+273.15))</f>
        <v>1.2060497570954571</v>
      </c>
      <c r="G2996" s="77">
        <f t="shared" si="279"/>
        <v>3.7672856540685844</v>
      </c>
      <c r="H2996" s="115">
        <f t="shared" si="280"/>
        <v>0.58823529411764708</v>
      </c>
      <c r="I2996" s="80">
        <f>IF((A2996-Overview!$F$43)/365=ROUND((A2996-Overview!$F$43)/365,0),I2995*0.05,I2995+U2995)</f>
        <v>7349.952906773522</v>
      </c>
      <c r="J2996" s="70">
        <f>IF(D2996&lt;Overview!$F$16,1,'='!G2996/Overview!$F$26)</f>
        <v>163.08595905058809</v>
      </c>
      <c r="K2996" s="71">
        <f>IF(D2996&lt;Overview!$F$17,'='!G2996/Overview!$F$26,Overview!$F$33)</f>
        <v>9.1428571428571423</v>
      </c>
      <c r="L2996" s="72">
        <f t="shared" si="281"/>
        <v>9.1428571428571423</v>
      </c>
      <c r="M2996" s="81">
        <f>MIN(1,Overview!$F$44*F2996*(G2996-Overview!$F$25)^2+0.2)</f>
        <v>1</v>
      </c>
      <c r="N2996" s="48">
        <f>L2996*F2996*Overview!$F$8</f>
        <v>0.12482270400293095</v>
      </c>
      <c r="O2996" s="48">
        <f>F2996*Overview!$F$6</f>
        <v>2.3686817229354781E-3</v>
      </c>
      <c r="P2996" s="122">
        <f>N2996*(H2996/G2996-(1+Overview!$F$35/'='!G2996)/(Overview!$F$37*Overview!$F$33))/('='!H2996+Overview!$F$36)</f>
        <v>2.2823003962672514E-5</v>
      </c>
      <c r="Q2996" s="128">
        <f>(N2996/G2996-P2996)*H2996*Overview!$F$29*'='!G2996^3</f>
        <v>942.75902243349265</v>
      </c>
      <c r="R2996" s="57">
        <f t="shared" si="276"/>
        <v>0</v>
      </c>
      <c r="S2996" s="58">
        <f t="shared" si="277"/>
        <v>2.8660258470442206E-5</v>
      </c>
      <c r="T2996" s="58">
        <f>IF(D2996&lt;Overview!$F$18,(1-Overview!$F$9)*'='!Q2996-'='!D2996*'='!O2996,0)</f>
        <v>0</v>
      </c>
      <c r="U2996" s="54">
        <f>IF(D2996&gt;=Overview!$F$18,(1-Overview!$F$9)*'='!Q2996-Overview!$F$18*'='!O2996,0)</f>
        <v>79.903575178201748</v>
      </c>
      <c r="V2996" s="2"/>
      <c r="W2996" s="112">
        <f>G2996/Overview!$F$19</f>
        <v>5.562211212267214</v>
      </c>
      <c r="X2996" s="60">
        <f>G2996^3*(1+H2996*Overview!$F$38)</f>
        <v>67.214603317662622</v>
      </c>
      <c r="Y2996" s="61">
        <f>G2996^3*Overview!$F$42*(1+Overview!$F$38*H2996)+I2996*Overview!$F$39/Overview!$F$40</f>
        <v>6.3687031612657936</v>
      </c>
    </row>
    <row r="2997" spans="1:25">
      <c r="A2997" s="34">
        <v>2994</v>
      </c>
      <c r="B2997">
        <v>1</v>
      </c>
      <c r="C2997">
        <v>24</v>
      </c>
      <c r="D2997" s="149">
        <f t="shared" si="278"/>
        <v>178.09744310451387</v>
      </c>
      <c r="E2997" s="125">
        <f>B2997/(B2997+Overview!$F$22)</f>
        <v>0.58823529411764708</v>
      </c>
      <c r="F2997" s="118">
        <f>EXP(Overview!$F$21/Overview!$F$5-Overview!$F$21/('='!C2997+273.15))</f>
        <v>1.2060497570954571</v>
      </c>
      <c r="G2997" s="77">
        <f t="shared" si="279"/>
        <v>3.7673143143270549</v>
      </c>
      <c r="H2997" s="115">
        <f t="shared" si="280"/>
        <v>0.58823529411764708</v>
      </c>
      <c r="I2997" s="80">
        <f>IF((A2997-Overview!$F$43)/365=ROUND((A2997-Overview!$F$43)/365,0),I2996*0.05,I2996+U2996)</f>
        <v>7429.8564819517242</v>
      </c>
      <c r="J2997" s="70">
        <f>IF(D2997&lt;Overview!$F$16,1,'='!G2997/Overview!$F$26)</f>
        <v>163.08719975441798</v>
      </c>
      <c r="K2997" s="71">
        <f>IF(D2997&lt;Overview!$F$17,'='!G2997/Overview!$F$26,Overview!$F$33)</f>
        <v>9.1428571428571423</v>
      </c>
      <c r="L2997" s="72">
        <f t="shared" si="281"/>
        <v>9.1428571428571423</v>
      </c>
      <c r="M2997" s="81">
        <f>MIN(1,Overview!$F$44*F2997*(G2997-Overview!$F$25)^2+0.2)</f>
        <v>1</v>
      </c>
      <c r="N2997" s="48">
        <f>L2997*F2997*Overview!$F$8</f>
        <v>0.12482270400293095</v>
      </c>
      <c r="O2997" s="48">
        <f>F2997*Overview!$F$6</f>
        <v>2.3686817229354781E-3</v>
      </c>
      <c r="P2997" s="122">
        <f>N2997*(H2997/G2997-(1+Overview!$F$35/'='!G2997)/(Overview!$F$37*Overview!$F$33))/('='!H2997+Overview!$F$36)</f>
        <v>2.2779706473362439E-5</v>
      </c>
      <c r="Q2997" s="128">
        <f>(N2997/G2997-P2997)*H2997*Overview!$F$29*'='!G2997^3</f>
        <v>942.7745947818164</v>
      </c>
      <c r="R2997" s="57">
        <f t="shared" si="276"/>
        <v>0</v>
      </c>
      <c r="S2997" s="58">
        <f t="shared" si="277"/>
        <v>2.8606104757755666E-5</v>
      </c>
      <c r="T2997" s="58">
        <f>IF(D2997&lt;Overview!$F$18,(1-Overview!$F$9)*'='!Q2997-'='!D2997*'='!O2997,0)</f>
        <v>0</v>
      </c>
      <c r="U2997" s="54">
        <f>IF(D2997&gt;=Overview!$F$18,(1-Overview!$F$9)*'='!Q2997-Overview!$F$18*'='!O2997,0)</f>
        <v>79.90490194227894</v>
      </c>
      <c r="V2997" s="2"/>
      <c r="W2997" s="112">
        <f>G2997/Overview!$F$19</f>
        <v>5.562253527723394</v>
      </c>
      <c r="X2997" s="60">
        <f>G2997^3*(1+H2997*Overview!$F$38)</f>
        <v>67.216137368490976</v>
      </c>
      <c r="Y2997" s="61">
        <f>G2997^3*Overview!$F$42*(1+Overview!$F$38*H2997)+I2997*Overview!$F$39/Overview!$F$40</f>
        <v>6.3723133993799088</v>
      </c>
    </row>
    <row r="2998" spans="1:25">
      <c r="A2998" s="34">
        <v>2995</v>
      </c>
      <c r="B2998">
        <v>1</v>
      </c>
      <c r="C2998">
        <v>24</v>
      </c>
      <c r="D2998" s="149">
        <f t="shared" si="278"/>
        <v>178.09744310451387</v>
      </c>
      <c r="E2998" s="125">
        <f>B2998/(B2998+Overview!$F$22)</f>
        <v>0.58823529411764708</v>
      </c>
      <c r="F2998" s="118">
        <f>EXP(Overview!$F$21/Overview!$F$5-Overview!$F$21/('='!C2998+273.15))</f>
        <v>1.2060497570954571</v>
      </c>
      <c r="G2998" s="77">
        <f t="shared" si="279"/>
        <v>3.7673429204318127</v>
      </c>
      <c r="H2998" s="115">
        <f t="shared" si="280"/>
        <v>0.58823529411764708</v>
      </c>
      <c r="I2998" s="80">
        <f>IF((A2998-Overview!$F$43)/365=ROUND((A2998-Overview!$F$43)/365,0),I2997*0.05,I2997+U2997)</f>
        <v>7509.7613838940033</v>
      </c>
      <c r="J2998" s="70">
        <f>IF(D2998&lt;Overview!$F$16,1,'='!G2998/Overview!$F$26)</f>
        <v>163.08843811393129</v>
      </c>
      <c r="K2998" s="71">
        <f>IF(D2998&lt;Overview!$F$17,'='!G2998/Overview!$F$26,Overview!$F$33)</f>
        <v>9.1428571428571423</v>
      </c>
      <c r="L2998" s="72">
        <f t="shared" si="281"/>
        <v>9.1428571428571423</v>
      </c>
      <c r="M2998" s="81">
        <f>MIN(1,Overview!$F$44*F2998*(G2998-Overview!$F$25)^2+0.2)</f>
        <v>1</v>
      </c>
      <c r="N2998" s="48">
        <f>L2998*F2998*Overview!$F$8</f>
        <v>0.12482270400293095</v>
      </c>
      <c r="O2998" s="48">
        <f>F2998*Overview!$F$6</f>
        <v>2.3686817229354781E-3</v>
      </c>
      <c r="P2998" s="122">
        <f>N2998*(H2998/G2998-(1+Overview!$F$35/'='!G2998)/(Overview!$F$37*Overview!$F$33))/('='!H2998+Overview!$F$36)</f>
        <v>2.2736491451802025E-5</v>
      </c>
      <c r="Q2998" s="128">
        <f>(N2998/G2998-P2998)*H2998*Overview!$F$29*'='!G2998^3</f>
        <v>942.79013785218206</v>
      </c>
      <c r="R2998" s="57">
        <f t="shared" si="276"/>
        <v>0</v>
      </c>
      <c r="S2998" s="58">
        <f t="shared" si="277"/>
        <v>2.8552053368801596E-5</v>
      </c>
      <c r="T2998" s="58">
        <f>IF(D2998&lt;Overview!$F$18,(1-Overview!$F$9)*'='!Q2998-'='!D2998*'='!O2998,0)</f>
        <v>0</v>
      </c>
      <c r="U2998" s="54">
        <f>IF(D2998&gt;=Overview!$F$18,(1-Overview!$F$9)*'='!Q2998-Overview!$F$18*'='!O2998,0)</f>
        <v>79.906226211874085</v>
      </c>
      <c r="V2998" s="2"/>
      <c r="W2998" s="112">
        <f>G2998/Overview!$F$19</f>
        <v>5.5622957632242915</v>
      </c>
      <c r="X2998" s="60">
        <f>G2998^3*(1+H2998*Overview!$F$38)</f>
        <v>67.217668543997021</v>
      </c>
      <c r="Y2998" s="61">
        <f>G2998^3*Overview!$F$42*(1+Overview!$F$38*H2998)+I2998*Overview!$F$39/Overview!$F$40</f>
        <v>6.3759234363689448</v>
      </c>
    </row>
    <row r="2999" spans="1:25">
      <c r="A2999" s="34">
        <v>2996</v>
      </c>
      <c r="B2999">
        <v>1</v>
      </c>
      <c r="C2999">
        <v>24</v>
      </c>
      <c r="D2999" s="149">
        <f t="shared" si="278"/>
        <v>178.09744310451387</v>
      </c>
      <c r="E2999" s="125">
        <f>B2999/(B2999+Overview!$F$22)</f>
        <v>0.58823529411764708</v>
      </c>
      <c r="F2999" s="118">
        <f>EXP(Overview!$F$21/Overview!$F$5-Overview!$F$21/('='!C2999+273.15))</f>
        <v>1.2060497570954571</v>
      </c>
      <c r="G2999" s="77">
        <f t="shared" si="279"/>
        <v>3.7673714724851814</v>
      </c>
      <c r="H2999" s="115">
        <f t="shared" si="280"/>
        <v>0.58823529411764708</v>
      </c>
      <c r="I2999" s="80">
        <f>IF((A2999-Overview!$F$43)/365=ROUND((A2999-Overview!$F$43)/365,0),I2998*0.05,I2998+U2998)</f>
        <v>7589.6676101058774</v>
      </c>
      <c r="J2999" s="70">
        <f>IF(D2999&lt;Overview!$F$16,1,'='!G2999/Overview!$F$26)</f>
        <v>163.08967413355765</v>
      </c>
      <c r="K2999" s="71">
        <f>IF(D2999&lt;Overview!$F$17,'='!G2999/Overview!$F$26,Overview!$F$33)</f>
        <v>9.1428571428571423</v>
      </c>
      <c r="L2999" s="72">
        <f t="shared" si="281"/>
        <v>9.1428571428571423</v>
      </c>
      <c r="M2999" s="81">
        <f>MIN(1,Overview!$F$44*F2999*(G2999-Overview!$F$25)^2+0.2)</f>
        <v>1</v>
      </c>
      <c r="N2999" s="48">
        <f>L2999*F2999*Overview!$F$8</f>
        <v>0.12482270400293095</v>
      </c>
      <c r="O2999" s="48">
        <f>F2999*Overview!$F$6</f>
        <v>2.3686817229354781E-3</v>
      </c>
      <c r="P2999" s="122">
        <f>N2999*(H2999/G2999-(1+Overview!$F$35/'='!G2999)/(Overview!$F$37*Overview!$F$33))/('='!H2999+Overview!$F$36)</f>
        <v>2.2693358739671803E-5</v>
      </c>
      <c r="Q2999" s="128">
        <f>(N2999/G2999-P2999)*H2999*Overview!$F$29*'='!G2999^3</f>
        <v>942.8056516993596</v>
      </c>
      <c r="R2999" s="57">
        <f t="shared" si="276"/>
        <v>0</v>
      </c>
      <c r="S2999" s="58">
        <f t="shared" si="277"/>
        <v>2.8498104110237274E-5</v>
      </c>
      <c r="T2999" s="58">
        <f>IF(D2999&lt;Overview!$F$18,(1-Overview!$F$9)*'='!Q2999-'='!D2999*'='!O2999,0)</f>
        <v>0</v>
      </c>
      <c r="U2999" s="54">
        <f>IF(D2999&gt;=Overview!$F$18,(1-Overview!$F$9)*'='!Q2999-Overview!$F$18*'='!O2999,0)</f>
        <v>79.907547991653615</v>
      </c>
      <c r="V2999" s="2"/>
      <c r="W2999" s="112">
        <f>G2999/Overview!$F$19</f>
        <v>5.5623379189209823</v>
      </c>
      <c r="X2999" s="60">
        <f>G2999^3*(1+H2999*Overview!$F$38)</f>
        <v>67.219196849526</v>
      </c>
      <c r="Y2999" s="61">
        <f>G2999^3*Overview!$F$42*(1+Overview!$F$38*H2999)+I2999*Overview!$F$39/Overview!$F$40</f>
        <v>6.3795332726055767</v>
      </c>
    </row>
    <row r="3000" spans="1:25">
      <c r="A3000" s="34">
        <v>2997</v>
      </c>
      <c r="B3000">
        <v>1</v>
      </c>
      <c r="C3000">
        <v>24</v>
      </c>
      <c r="D3000" s="149">
        <f t="shared" si="278"/>
        <v>178.09744310451387</v>
      </c>
      <c r="E3000" s="125">
        <f>B3000/(B3000+Overview!$F$22)</f>
        <v>0.58823529411764708</v>
      </c>
      <c r="F3000" s="118">
        <f>EXP(Overview!$F$21/Overview!$F$5-Overview!$F$21/('='!C3000+273.15))</f>
        <v>1.2060497570954571</v>
      </c>
      <c r="G3000" s="77">
        <f t="shared" si="279"/>
        <v>3.7673999705892918</v>
      </c>
      <c r="H3000" s="115">
        <f t="shared" si="280"/>
        <v>0.58823529411764708</v>
      </c>
      <c r="I3000" s="80">
        <f>IF((A3000-Overview!$F$43)/365=ROUND((A3000-Overview!$F$43)/365,0),I2999*0.05,I2999+U2999)</f>
        <v>7669.5751580975311</v>
      </c>
      <c r="J3000" s="70">
        <f>IF(D3000&lt;Overview!$F$16,1,'='!G3000/Overview!$F$26)</f>
        <v>163.09090781771826</v>
      </c>
      <c r="K3000" s="71">
        <f>IF(D3000&lt;Overview!$F$17,'='!G3000/Overview!$F$26,Overview!$F$33)</f>
        <v>9.1428571428571423</v>
      </c>
      <c r="L3000" s="72">
        <f t="shared" si="281"/>
        <v>9.1428571428571423</v>
      </c>
      <c r="M3000" s="81">
        <f>MIN(1,Overview!$F$44*F3000*(G3000-Overview!$F$25)^2+0.2)</f>
        <v>1</v>
      </c>
      <c r="N3000" s="48">
        <f>L3000*F3000*Overview!$F$8</f>
        <v>0.12482270400293095</v>
      </c>
      <c r="O3000" s="48">
        <f>F3000*Overview!$F$6</f>
        <v>2.3686817229354781E-3</v>
      </c>
      <c r="P3000" s="122">
        <f>N3000*(H3000/G3000-(1+Overview!$F$35/'='!G3000)/(Overview!$F$37*Overview!$F$33))/('='!H3000+Overview!$F$36)</f>
        <v>2.2650308178962891E-5</v>
      </c>
      <c r="Q3000" s="128">
        <f>(N3000/G3000-P3000)*H3000*Overview!$F$29*'='!G3000^3</f>
        <v>942.82113637801785</v>
      </c>
      <c r="R3000" s="57">
        <f t="shared" si="276"/>
        <v>0</v>
      </c>
      <c r="S3000" s="58">
        <f t="shared" si="277"/>
        <v>2.8444256789087729E-5</v>
      </c>
      <c r="T3000" s="58">
        <f>IF(D3000&lt;Overview!$F$18,(1-Overview!$F$9)*'='!Q3000-'='!D3000*'='!O3000,0)</f>
        <v>0</v>
      </c>
      <c r="U3000" s="54">
        <f>IF(D3000&gt;=Overview!$F$18,(1-Overview!$F$9)*'='!Q3000-Overview!$F$18*'='!O3000,0)</f>
        <v>79.908867286275296</v>
      </c>
      <c r="V3000" s="2"/>
      <c r="W3000" s="112">
        <f>G3000/Overview!$F$19</f>
        <v>5.5623799949642576</v>
      </c>
      <c r="X3000" s="60">
        <f>G3000^3*(1+H3000*Overview!$F$38)</f>
        <v>67.220722290413363</v>
      </c>
      <c r="Y3000" s="61">
        <f>G3000^3*Overview!$F$42*(1+Overview!$F$38*H3000)+I3000*Overview!$F$39/Overview!$F$40</f>
        <v>6.3831429084618039</v>
      </c>
    </row>
    <row r="3001" spans="1:25">
      <c r="A3001" s="34">
        <v>2998</v>
      </c>
      <c r="B3001">
        <v>1</v>
      </c>
      <c r="C3001">
        <v>24</v>
      </c>
      <c r="D3001" s="149">
        <f t="shared" si="278"/>
        <v>178.09744310451387</v>
      </c>
      <c r="E3001" s="125">
        <f>B3001/(B3001+Overview!$F$22)</f>
        <v>0.58823529411764708</v>
      </c>
      <c r="F3001" s="118">
        <f>EXP(Overview!$F$21/Overview!$F$5-Overview!$F$21/('='!C3001+273.15))</f>
        <v>1.2060497570954571</v>
      </c>
      <c r="G3001" s="77">
        <f t="shared" si="279"/>
        <v>3.7674284148460808</v>
      </c>
      <c r="H3001" s="115">
        <f t="shared" si="280"/>
        <v>0.58823529411764708</v>
      </c>
      <c r="I3001" s="80">
        <f>IF((A3001-Overview!$F$43)/365=ROUND((A3001-Overview!$F$43)/365,0),I3000*0.05,I3000+U3000)</f>
        <v>7749.4840253838065</v>
      </c>
      <c r="J3001" s="70">
        <f>IF(D3001&lt;Overview!$F$16,1,'='!G3001/Overview!$F$26)</f>
        <v>163.09213917082602</v>
      </c>
      <c r="K3001" s="71">
        <f>IF(D3001&lt;Overview!$F$17,'='!G3001/Overview!$F$26,Overview!$F$33)</f>
        <v>9.1428571428571423</v>
      </c>
      <c r="L3001" s="72">
        <f t="shared" si="281"/>
        <v>9.1428571428571423</v>
      </c>
      <c r="M3001" s="81">
        <f>MIN(1,Overview!$F$44*F3001*(G3001-Overview!$F$25)^2+0.2)</f>
        <v>1</v>
      </c>
      <c r="N3001" s="48">
        <f>L3001*F3001*Overview!$F$8</f>
        <v>0.12482270400293095</v>
      </c>
      <c r="O3001" s="48">
        <f>F3001*Overview!$F$6</f>
        <v>2.3686817229354781E-3</v>
      </c>
      <c r="P3001" s="122">
        <f>N3001*(H3001/G3001-(1+Overview!$F$35/'='!G3001)/(Overview!$F$37*Overview!$F$33))/('='!H3001+Overview!$F$36)</f>
        <v>2.2607339611972942E-5</v>
      </c>
      <c r="Q3001" s="128">
        <f>(N3001/G3001-P3001)*H3001*Overview!$F$29*'='!G3001^3</f>
        <v>942.83659194272309</v>
      </c>
      <c r="R3001" s="57">
        <f t="shared" si="276"/>
        <v>0</v>
      </c>
      <c r="S3001" s="58">
        <f t="shared" si="277"/>
        <v>2.8390511212740746E-5</v>
      </c>
      <c r="T3001" s="58">
        <f>IF(D3001&lt;Overview!$F$18,(1-Overview!$F$9)*'='!Q3001-'='!D3001*'='!O3001,0)</f>
        <v>0</v>
      </c>
      <c r="U3001" s="54">
        <f>IF(D3001&gt;=Overview!$F$18,(1-Overview!$F$9)*'='!Q3001-Overview!$F$18*'='!O3001,0)</f>
        <v>79.910184100388193</v>
      </c>
      <c r="V3001" s="2"/>
      <c r="W3001" s="112">
        <f>G3001/Overview!$F$19</f>
        <v>5.562421991504622</v>
      </c>
      <c r="X3001" s="60">
        <f>G3001^3*(1+H3001*Overview!$F$38)</f>
        <v>67.222244871984856</v>
      </c>
      <c r="Y3001" s="61">
        <f>G3001^3*Overview!$F$42*(1+Overview!$F$38*H3001)+I3001*Overview!$F$39/Overview!$F$40</f>
        <v>6.3867523443089498</v>
      </c>
    </row>
    <row r="3002" spans="1:25">
      <c r="A3002" s="34">
        <v>2999</v>
      </c>
      <c r="B3002">
        <v>1</v>
      </c>
      <c r="C3002">
        <v>24</v>
      </c>
      <c r="D3002" s="149">
        <f t="shared" si="278"/>
        <v>178.09744310451387</v>
      </c>
      <c r="E3002" s="125">
        <f>B3002/(B3002+Overview!$F$22)</f>
        <v>0.58823529411764708</v>
      </c>
      <c r="F3002" s="118">
        <f>EXP(Overview!$F$21/Overview!$F$5-Overview!$F$21/('='!C3002+273.15))</f>
        <v>1.2060497570954571</v>
      </c>
      <c r="G3002" s="77">
        <f t="shared" si="279"/>
        <v>3.7674568053572934</v>
      </c>
      <c r="H3002" s="115">
        <f t="shared" si="280"/>
        <v>0.58823529411764708</v>
      </c>
      <c r="I3002" s="80">
        <f>IF((A3002-Overview!$F$43)/365=ROUND((A3002-Overview!$F$43)/365,0),I3001*0.05,I3001+U3001)</f>
        <v>7829.394209484195</v>
      </c>
      <c r="J3002" s="70">
        <f>IF(D3002&lt;Overview!$F$16,1,'='!G3002/Overview!$F$26)</f>
        <v>163.09336819728543</v>
      </c>
      <c r="K3002" s="71">
        <f>IF(D3002&lt;Overview!$F$17,'='!G3002/Overview!$F$26,Overview!$F$33)</f>
        <v>9.1428571428571423</v>
      </c>
      <c r="L3002" s="72">
        <f t="shared" si="281"/>
        <v>9.1428571428571423</v>
      </c>
      <c r="M3002" s="81">
        <f>MIN(1,Overview!$F$44*F3002*(G3002-Overview!$F$25)^2+0.2)</f>
        <v>1</v>
      </c>
      <c r="N3002" s="48">
        <f>L3002*F3002*Overview!$F$8</f>
        <v>0.12482270400293095</v>
      </c>
      <c r="O3002" s="48">
        <f>F3002*Overview!$F$6</f>
        <v>2.3686817229354781E-3</v>
      </c>
      <c r="P3002" s="122">
        <f>N3002*(H3002/G3002-(1+Overview!$F$35/'='!G3002)/(Overview!$F$37*Overview!$F$33))/('='!H3002+Overview!$F$36)</f>
        <v>2.2564452881309192E-5</v>
      </c>
      <c r="Q3002" s="128">
        <f>(N3002/G3002-P3002)*H3002*Overview!$F$29*'='!G3002^3</f>
        <v>942.85201844794153</v>
      </c>
      <c r="R3002" s="57">
        <f t="shared" si="276"/>
        <v>0</v>
      </c>
      <c r="S3002" s="58">
        <f t="shared" si="277"/>
        <v>2.833686718895077E-5</v>
      </c>
      <c r="T3002" s="58">
        <f>IF(D3002&lt;Overview!$F$18,(1-Overview!$F$9)*'='!Q3002-'='!D3002*'='!O3002,0)</f>
        <v>0</v>
      </c>
      <c r="U3002" s="54">
        <f>IF(D3002&gt;=Overview!$F$18,(1-Overview!$F$9)*'='!Q3002-Overview!$F$18*'='!O3002,0)</f>
        <v>79.911498438632805</v>
      </c>
      <c r="V3002" s="2"/>
      <c r="W3002" s="112">
        <f>G3002/Overview!$F$19</f>
        <v>5.5624639086922976</v>
      </c>
      <c r="X3002" s="60">
        <f>G3002^3*(1+H3002*Overview!$F$38)</f>
        <v>67.223764599556404</v>
      </c>
      <c r="Y3002" s="61">
        <f>G3002^3*Overview!$F$42*(1+Overview!$F$38*H3002)+I3002*Overview!$F$39/Overview!$F$40</f>
        <v>6.3903615805176628</v>
      </c>
    </row>
    <row r="3003" spans="1:25">
      <c r="A3003" s="34">
        <v>3000</v>
      </c>
      <c r="B3003">
        <v>1</v>
      </c>
      <c r="C3003">
        <v>24</v>
      </c>
      <c r="D3003" s="149">
        <f t="shared" si="278"/>
        <v>178.09744310451387</v>
      </c>
      <c r="E3003" s="125">
        <f>B3003/(B3003+Overview!$F$22)</f>
        <v>0.58823529411764708</v>
      </c>
      <c r="F3003" s="118">
        <f>EXP(Overview!$F$21/Overview!$F$5-Overview!$F$21/('='!C3003+273.15))</f>
        <v>1.2060497570954571</v>
      </c>
      <c r="G3003" s="77">
        <f t="shared" si="279"/>
        <v>3.7674851422244826</v>
      </c>
      <c r="H3003" s="115">
        <f t="shared" si="280"/>
        <v>0.58823529411764708</v>
      </c>
      <c r="I3003" s="80">
        <f>IF((A3003-Overview!$F$43)/365=ROUND((A3003-Overview!$F$43)/365,0),I3002*0.05,I3002+U3002)</f>
        <v>7909.3057079228274</v>
      </c>
      <c r="J3003" s="70">
        <f>IF(D3003&lt;Overview!$F$16,1,'='!G3003/Overview!$F$26)</f>
        <v>163.09459490149277</v>
      </c>
      <c r="K3003" s="71">
        <f>IF(D3003&lt;Overview!$F$17,'='!G3003/Overview!$F$26,Overview!$F$33)</f>
        <v>9.1428571428571423</v>
      </c>
      <c r="L3003" s="72">
        <f t="shared" si="281"/>
        <v>9.1428571428571423</v>
      </c>
      <c r="M3003" s="81">
        <f>MIN(1,Overview!$F$44*F3003*(G3003-Overview!$F$25)^2+0.2)</f>
        <v>1</v>
      </c>
      <c r="N3003" s="48">
        <f>L3003*F3003*Overview!$F$8</f>
        <v>0.12482270400293095</v>
      </c>
      <c r="O3003" s="48">
        <f>F3003*Overview!$F$6</f>
        <v>2.3686817229354781E-3</v>
      </c>
      <c r="P3003" s="122">
        <f>N3003*(H3003/G3003-(1+Overview!$F$35/'='!G3003)/(Overview!$F$37*Overview!$F$33))/('='!H3003+Overview!$F$36)</f>
        <v>2.252164782988237E-5</v>
      </c>
      <c r="Q3003" s="128">
        <f>(N3003/G3003-P3003)*H3003*Overview!$F$29*'='!G3003^3</f>
        <v>942.86741594803937</v>
      </c>
      <c r="R3003" s="57">
        <f t="shared" si="276"/>
        <v>0</v>
      </c>
      <c r="S3003" s="58">
        <f t="shared" si="277"/>
        <v>2.8283324525831365E-5</v>
      </c>
      <c r="T3003" s="58">
        <f>IF(D3003&lt;Overview!$F$18,(1-Overview!$F$9)*'='!Q3003-'='!D3003*'='!O3003,0)</f>
        <v>0</v>
      </c>
      <c r="U3003" s="54">
        <f>IF(D3003&gt;=Overview!$F$18,(1-Overview!$F$9)*'='!Q3003-Overview!$F$18*'='!O3003,0)</f>
        <v>79.912810305641131</v>
      </c>
      <c r="V3003" s="2"/>
      <c r="W3003" s="112">
        <f>G3003/Overview!$F$19</f>
        <v>5.5625057466772221</v>
      </c>
      <c r="X3003" s="60">
        <f>G3003^3*(1+H3003*Overview!$F$38)</f>
        <v>67.225281478434354</v>
      </c>
      <c r="Y3003" s="61">
        <f>G3003^3*Overview!$F$42*(1+Overview!$F$38*H3003)+I3003*Overview!$F$39/Overview!$F$40</f>
        <v>6.3939706174579207</v>
      </c>
    </row>
  </sheetData>
  <mergeCells count="4">
    <mergeCell ref="E1:F1"/>
    <mergeCell ref="R1:U1"/>
    <mergeCell ref="J1:L1"/>
    <mergeCell ref="N1:Q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B371-1B4B-FB48-876F-01E639208DF7}">
  <sheetPr codeName="Sheet9"/>
  <dimension ref="A1:AJ135"/>
  <sheetViews>
    <sheetView topLeftCell="C36" zoomScale="85" zoomScaleNormal="80" workbookViewId="0">
      <selection activeCell="F2" sqref="F2"/>
    </sheetView>
  </sheetViews>
  <sheetFormatPr baseColWidth="10" defaultRowHeight="15"/>
  <cols>
    <col min="4" max="4" width="10.83203125" style="85"/>
    <col min="5" max="5" width="10.83203125" style="83"/>
    <col min="17" max="17" width="10.83203125" style="83"/>
    <col min="29" max="29" width="10.83203125" style="83"/>
  </cols>
  <sheetData>
    <row r="1" spans="1:36">
      <c r="B1" t="s">
        <v>128</v>
      </c>
      <c r="C1" t="s">
        <v>142</v>
      </c>
      <c r="D1" s="85" t="s">
        <v>141</v>
      </c>
      <c r="E1" s="83" t="s">
        <v>155</v>
      </c>
      <c r="F1" s="85"/>
      <c r="I1" t="s">
        <v>143</v>
      </c>
      <c r="J1" s="85" t="s">
        <v>141</v>
      </c>
      <c r="K1" s="85" t="s">
        <v>156</v>
      </c>
      <c r="L1" s="85"/>
      <c r="O1" t="s">
        <v>144</v>
      </c>
      <c r="P1" s="85" t="s">
        <v>141</v>
      </c>
      <c r="Q1" s="83" t="s">
        <v>157</v>
      </c>
      <c r="R1" s="85"/>
      <c r="U1" t="s">
        <v>145</v>
      </c>
      <c r="V1" s="85" t="s">
        <v>141</v>
      </c>
      <c r="W1" s="85" t="s">
        <v>158</v>
      </c>
      <c r="X1" s="85"/>
      <c r="AA1" t="s">
        <v>146</v>
      </c>
      <c r="AB1" s="85" t="s">
        <v>141</v>
      </c>
      <c r="AC1" s="83" t="s">
        <v>159</v>
      </c>
      <c r="AD1" s="85"/>
      <c r="AG1" t="s">
        <v>147</v>
      </c>
      <c r="AH1" s="85" t="s">
        <v>141</v>
      </c>
      <c r="AI1" s="85" t="s">
        <v>160</v>
      </c>
      <c r="AJ1" s="85"/>
    </row>
    <row r="2" spans="1:36">
      <c r="A2">
        <v>0</v>
      </c>
      <c r="B2" s="82">
        <v>36721</v>
      </c>
      <c r="C2">
        <v>1.28716456890106</v>
      </c>
      <c r="D2">
        <v>16.169993535056701</v>
      </c>
      <c r="E2" s="106">
        <v>1</v>
      </c>
      <c r="F2" s="112">
        <v>1.7717407352724052E-2</v>
      </c>
      <c r="G2">
        <v>0</v>
      </c>
      <c r="H2" s="82">
        <v>37087</v>
      </c>
      <c r="I2">
        <v>1.0921938419342001</v>
      </c>
      <c r="J2">
        <v>17.429993506893499</v>
      </c>
      <c r="K2" s="56">
        <v>1</v>
      </c>
      <c r="L2" s="112">
        <v>1.7717407352724052E-2</v>
      </c>
      <c r="M2">
        <v>0</v>
      </c>
      <c r="N2" s="82">
        <v>37446</v>
      </c>
      <c r="O2">
        <v>0.92648303508758501</v>
      </c>
      <c r="P2">
        <v>16.429993529245301</v>
      </c>
      <c r="Q2" s="106">
        <v>1</v>
      </c>
      <c r="R2" s="112">
        <v>1.7717407352724052E-2</v>
      </c>
      <c r="S2">
        <v>0</v>
      </c>
      <c r="T2" s="82">
        <v>37814</v>
      </c>
      <c r="U2">
        <v>1.5538586378097501</v>
      </c>
      <c r="V2">
        <v>18.689993478730301</v>
      </c>
      <c r="W2" s="56">
        <v>1</v>
      </c>
      <c r="X2" s="112">
        <v>1.7717407352724052E-2</v>
      </c>
      <c r="Y2">
        <v>0</v>
      </c>
      <c r="Z2" s="82">
        <v>38177</v>
      </c>
      <c r="AA2">
        <v>1.62743544578552</v>
      </c>
      <c r="AB2">
        <v>16.919993518292902</v>
      </c>
      <c r="AC2" s="106">
        <v>1</v>
      </c>
      <c r="AD2" s="112">
        <v>1.7717407352724052E-2</v>
      </c>
      <c r="AE2">
        <v>1</v>
      </c>
      <c r="AF2" s="82">
        <v>38549</v>
      </c>
      <c r="AG2">
        <v>1.34053802490234</v>
      </c>
      <c r="AH2" s="90">
        <v>17.989993494376598</v>
      </c>
      <c r="AI2" s="113">
        <v>1</v>
      </c>
      <c r="AJ2" s="112">
        <v>1.7717407352724052E-2</v>
      </c>
    </row>
    <row r="3" spans="1:36">
      <c r="A3">
        <v>1</v>
      </c>
      <c r="B3" s="82">
        <v>36722</v>
      </c>
      <c r="C3">
        <v>1.3866616487503101</v>
      </c>
      <c r="D3">
        <v>16.089993536844901</v>
      </c>
      <c r="E3" s="106">
        <v>0.72361554874639</v>
      </c>
      <c r="F3" s="112">
        <v>1.8923010900937148E-2</v>
      </c>
      <c r="G3">
        <v>1</v>
      </c>
      <c r="H3" s="82">
        <v>37088</v>
      </c>
      <c r="I3">
        <v>0.96805340051651001</v>
      </c>
      <c r="J3">
        <v>17.319993509352201</v>
      </c>
      <c r="K3" s="56">
        <v>0.67422409316165188</v>
      </c>
      <c r="L3" s="112">
        <v>1.8999032494693261E-2</v>
      </c>
      <c r="M3">
        <v>1</v>
      </c>
      <c r="N3" s="82">
        <v>37447</v>
      </c>
      <c r="O3">
        <v>0.91932678222656194</v>
      </c>
      <c r="P3">
        <v>16.4899935279042</v>
      </c>
      <c r="Q3" s="106">
        <v>0.65802312381433326</v>
      </c>
      <c r="R3" s="112">
        <v>1.8938372744469734E-2</v>
      </c>
      <c r="S3">
        <v>1</v>
      </c>
      <c r="T3" s="82">
        <v>37815</v>
      </c>
      <c r="U3">
        <v>1.7048397064209</v>
      </c>
      <c r="V3">
        <v>18.7599934771657</v>
      </c>
      <c r="W3" s="56">
        <v>0.72476449368378248</v>
      </c>
      <c r="X3" s="112">
        <v>1.9079128580204618E-2</v>
      </c>
      <c r="Y3">
        <v>1</v>
      </c>
      <c r="Z3" s="82">
        <v>38178</v>
      </c>
      <c r="AA3">
        <v>1.4488097429275499</v>
      </c>
      <c r="AB3" s="90">
        <v>16.849993519857598</v>
      </c>
      <c r="AC3" s="106">
        <v>0.75525995721911332</v>
      </c>
      <c r="AD3" s="112">
        <v>1.8967780824872507E-2</v>
      </c>
      <c r="AE3">
        <v>2</v>
      </c>
      <c r="AF3" s="82">
        <v>38550</v>
      </c>
      <c r="AG3">
        <v>1.21590960025787</v>
      </c>
      <c r="AH3" s="90">
        <v>18.3499934863299</v>
      </c>
      <c r="AI3" s="113">
        <v>0.70603991991052217</v>
      </c>
      <c r="AJ3" s="112">
        <v>1.9034117324402647E-2</v>
      </c>
    </row>
    <row r="4" spans="1:36">
      <c r="A4">
        <v>2</v>
      </c>
      <c r="B4" s="82">
        <v>36723</v>
      </c>
      <c r="C4">
        <v>1.52686166763306</v>
      </c>
      <c r="D4">
        <v>16.2299935337156</v>
      </c>
      <c r="E4" s="106">
        <v>0.6803837759113982</v>
      </c>
      <c r="F4" s="112">
        <v>1.985864203412744E-2</v>
      </c>
      <c r="G4">
        <v>2</v>
      </c>
      <c r="H4" s="82">
        <v>37089</v>
      </c>
      <c r="I4">
        <v>0.94491773843765303</v>
      </c>
      <c r="J4">
        <v>17.229993511363901</v>
      </c>
      <c r="K4" s="56">
        <v>0.6015942755890763</v>
      </c>
      <c r="L4" s="112">
        <v>1.9937278912835654E-2</v>
      </c>
      <c r="M4">
        <v>2</v>
      </c>
      <c r="N4" s="82">
        <v>37448</v>
      </c>
      <c r="O4">
        <v>0.92866343259811401</v>
      </c>
      <c r="P4">
        <v>16.6499935243279</v>
      </c>
      <c r="Q4" s="106">
        <v>0.5906993555353609</v>
      </c>
      <c r="R4" s="112">
        <v>1.9821969753778867E-2</v>
      </c>
      <c r="S4">
        <v>2</v>
      </c>
      <c r="T4" s="82">
        <v>37816</v>
      </c>
      <c r="U4">
        <v>1.7866117954254199</v>
      </c>
      <c r="V4">
        <v>18.879993474483499</v>
      </c>
      <c r="W4" s="56">
        <v>0.71168169686088989</v>
      </c>
      <c r="X4" s="112">
        <v>2.0144936999539932E-2</v>
      </c>
      <c r="Y4">
        <v>2</v>
      </c>
      <c r="Z4" s="82">
        <v>38179</v>
      </c>
      <c r="AA4">
        <v>1.1833425760269201</v>
      </c>
      <c r="AB4" s="90">
        <v>16.929993518069399</v>
      </c>
      <c r="AC4" s="106">
        <v>0.69388444517491843</v>
      </c>
      <c r="AD4" s="112">
        <v>1.9972285655344073E-2</v>
      </c>
      <c r="AE4">
        <v>3</v>
      </c>
      <c r="AF4" s="82">
        <v>38551</v>
      </c>
      <c r="AG4">
        <v>1.11056244373322</v>
      </c>
      <c r="AH4" s="90">
        <v>18.569993481412599</v>
      </c>
      <c r="AI4" s="113">
        <v>0.64809346373611021</v>
      </c>
      <c r="AJ4" s="112">
        <v>2.0057491138515269E-2</v>
      </c>
    </row>
    <row r="5" spans="1:36">
      <c r="A5">
        <v>3</v>
      </c>
      <c r="B5" s="82">
        <v>36724</v>
      </c>
      <c r="C5">
        <v>1.66189253330231</v>
      </c>
      <c r="D5">
        <v>16.2199935339391</v>
      </c>
      <c r="E5" s="106">
        <v>0.68408534678669231</v>
      </c>
      <c r="F5" s="112">
        <v>2.0755000151966012E-2</v>
      </c>
      <c r="G5">
        <v>3</v>
      </c>
      <c r="H5" s="82">
        <v>37090</v>
      </c>
      <c r="I5">
        <v>0.88768726587295499</v>
      </c>
      <c r="J5">
        <v>17.099993514269599</v>
      </c>
      <c r="K5" s="56">
        <v>0.5816660037378536</v>
      </c>
      <c r="L5" s="112">
        <v>2.0787980796569919E-2</v>
      </c>
      <c r="M5">
        <v>3</v>
      </c>
      <c r="N5" s="82">
        <v>37449</v>
      </c>
      <c r="O5">
        <v>1.0334446430206301</v>
      </c>
      <c r="P5">
        <v>16.659993524104401</v>
      </c>
      <c r="Q5" s="106">
        <v>0.57598324967669323</v>
      </c>
      <c r="R5" s="112">
        <v>2.063664967411475E-2</v>
      </c>
      <c r="S5">
        <v>3</v>
      </c>
      <c r="T5" s="82">
        <v>37817</v>
      </c>
      <c r="U5">
        <v>1.7332847118377701</v>
      </c>
      <c r="V5">
        <v>19.009993471577801</v>
      </c>
      <c r="W5" s="56">
        <v>0.7170385853256982</v>
      </c>
      <c r="X5" s="112">
        <v>2.1201194729860633E-2</v>
      </c>
      <c r="Y5">
        <v>3</v>
      </c>
      <c r="Z5" s="82">
        <v>38180</v>
      </c>
      <c r="AA5">
        <v>1.16359627246857</v>
      </c>
      <c r="AB5" s="90">
        <v>16.939993517845899</v>
      </c>
      <c r="AC5" s="106">
        <v>0.64653299245702489</v>
      </c>
      <c r="AD5" s="112">
        <v>2.0914490211490312E-2</v>
      </c>
      <c r="AE5">
        <v>4</v>
      </c>
      <c r="AF5" s="82">
        <v>38552</v>
      </c>
      <c r="AG5">
        <v>1.0032645463943499</v>
      </c>
      <c r="AH5" s="90">
        <v>18.569993481412599</v>
      </c>
      <c r="AI5" s="113">
        <v>0.62107507441100573</v>
      </c>
      <c r="AJ5" s="112">
        <v>2.1022223526711944E-2</v>
      </c>
    </row>
    <row r="6" spans="1:36">
      <c r="A6">
        <v>4</v>
      </c>
      <c r="B6" s="82">
        <v>36725</v>
      </c>
      <c r="C6">
        <v>1.7043883800506601</v>
      </c>
      <c r="D6">
        <v>16.379993530362899</v>
      </c>
      <c r="E6" s="106">
        <v>0.69720605969337679</v>
      </c>
      <c r="F6" s="112">
        <v>2.1654739106580903E-2</v>
      </c>
      <c r="G6">
        <v>4</v>
      </c>
      <c r="H6" s="82">
        <v>37091</v>
      </c>
      <c r="I6">
        <v>0.87490469217300404</v>
      </c>
      <c r="J6">
        <v>17.1299935135991</v>
      </c>
      <c r="K6" s="56">
        <v>0.56588341468642922</v>
      </c>
      <c r="L6" s="112">
        <v>2.1609882394807618E-2</v>
      </c>
      <c r="M6">
        <v>4</v>
      </c>
      <c r="N6" s="82">
        <v>37450</v>
      </c>
      <c r="O6">
        <v>1.1355632543563801</v>
      </c>
      <c r="P6">
        <v>16.6399935245514</v>
      </c>
      <c r="Q6" s="106">
        <v>0.58991616758680265</v>
      </c>
      <c r="R6" s="112">
        <v>2.1434655367712559E-2</v>
      </c>
      <c r="S6">
        <v>4</v>
      </c>
      <c r="T6" s="82">
        <v>37818</v>
      </c>
      <c r="U6">
        <v>1.6147814989089999</v>
      </c>
      <c r="V6">
        <v>19.179993467778001</v>
      </c>
      <c r="W6" s="56">
        <v>0.71349243694851316</v>
      </c>
      <c r="X6" s="112">
        <v>2.227028252144278E-2</v>
      </c>
      <c r="Y6">
        <v>4</v>
      </c>
      <c r="Z6" s="82">
        <v>38181</v>
      </c>
      <c r="AA6">
        <v>1.21992158889771</v>
      </c>
      <c r="AB6" s="90">
        <v>16.899993518740001</v>
      </c>
      <c r="AC6" s="106">
        <v>0.63124858316348675</v>
      </c>
      <c r="AD6" s="112">
        <v>2.1804429603893671E-2</v>
      </c>
      <c r="AE6">
        <v>5</v>
      </c>
      <c r="AF6" s="82">
        <v>38553</v>
      </c>
      <c r="AG6">
        <v>0.95253193378448497</v>
      </c>
      <c r="AH6" s="90">
        <v>18.549993481859602</v>
      </c>
      <c r="AI6" s="113">
        <v>0.59727420131652509</v>
      </c>
      <c r="AJ6" s="112">
        <v>2.1953676454576628E-2</v>
      </c>
    </row>
    <row r="7" spans="1:36">
      <c r="A7">
        <v>5</v>
      </c>
      <c r="B7" s="82">
        <v>36726</v>
      </c>
      <c r="C7">
        <v>1.68344342708588</v>
      </c>
      <c r="D7">
        <v>16.4799935281277</v>
      </c>
      <c r="E7" s="106">
        <v>0.70476781793824572</v>
      </c>
      <c r="F7" s="112">
        <v>2.2575406220989341E-2</v>
      </c>
      <c r="G7">
        <v>5</v>
      </c>
      <c r="H7" s="82">
        <v>37092</v>
      </c>
      <c r="I7">
        <v>0.90317815542221103</v>
      </c>
      <c r="J7">
        <v>17.409993507340602</v>
      </c>
      <c r="K7" s="56">
        <v>0.55890444280531415</v>
      </c>
      <c r="L7" s="112">
        <v>2.2414151844198767E-2</v>
      </c>
      <c r="M7">
        <v>5</v>
      </c>
      <c r="N7" s="82">
        <v>37451</v>
      </c>
      <c r="O7">
        <v>1.2117418050766</v>
      </c>
      <c r="P7">
        <v>16.7199935227633</v>
      </c>
      <c r="Q7" s="106">
        <v>0.60897929418034125</v>
      </c>
      <c r="R7" s="112">
        <v>2.2247806972566283E-2</v>
      </c>
      <c r="S7">
        <v>5</v>
      </c>
      <c r="T7" s="82">
        <v>37819</v>
      </c>
      <c r="U7">
        <v>1.46167623996735</v>
      </c>
      <c r="V7">
        <v>19.299993465095799</v>
      </c>
      <c r="W7" s="56">
        <v>0.70201898728627576</v>
      </c>
      <c r="X7" s="112">
        <v>2.3343642236652789E-2</v>
      </c>
      <c r="Y7">
        <v>5</v>
      </c>
      <c r="Z7" s="82">
        <v>38182</v>
      </c>
      <c r="AA7">
        <v>1.18218505382538</v>
      </c>
      <c r="AB7" s="90">
        <v>17.099993514269599</v>
      </c>
      <c r="AC7" s="106">
        <v>0.63399205840694883</v>
      </c>
      <c r="AD7" s="112">
        <v>2.2675267284136401E-2</v>
      </c>
      <c r="AE7">
        <v>6</v>
      </c>
      <c r="AF7" s="82">
        <v>38554</v>
      </c>
      <c r="AG7">
        <v>1.0794248580932599</v>
      </c>
      <c r="AH7" s="90">
        <v>18.359993486106401</v>
      </c>
      <c r="AI7" s="113">
        <v>0.58245024542177271</v>
      </c>
      <c r="AJ7" s="112">
        <v>2.2854501871932144E-2</v>
      </c>
    </row>
    <row r="8" spans="1:36">
      <c r="A8">
        <v>6</v>
      </c>
      <c r="B8" s="82">
        <v>36727</v>
      </c>
      <c r="C8">
        <v>1.6167751550674401</v>
      </c>
      <c r="D8">
        <v>16.619993524998499</v>
      </c>
      <c r="E8" s="106">
        <v>0.70573017482504641</v>
      </c>
      <c r="F8" s="112">
        <v>2.3508504770021019E-2</v>
      </c>
      <c r="G8">
        <v>6</v>
      </c>
      <c r="H8" s="82">
        <v>37093</v>
      </c>
      <c r="I8">
        <v>0.99314916133880604</v>
      </c>
      <c r="J8">
        <v>17.6199935026467</v>
      </c>
      <c r="K8" s="56">
        <v>0.56184396958332639</v>
      </c>
      <c r="L8" s="112">
        <v>2.3220826272593031E-2</v>
      </c>
      <c r="M8">
        <v>6</v>
      </c>
      <c r="N8" s="82">
        <v>37452</v>
      </c>
      <c r="O8">
        <v>1.2332628965377801</v>
      </c>
      <c r="P8">
        <v>16.7999935209751</v>
      </c>
      <c r="Q8" s="106">
        <v>0.62493541127789431</v>
      </c>
      <c r="R8" s="112">
        <v>2.3085823351419728E-2</v>
      </c>
      <c r="S8">
        <v>6</v>
      </c>
      <c r="T8" s="82">
        <v>37820</v>
      </c>
      <c r="U8">
        <v>1.2842481136321999</v>
      </c>
      <c r="V8">
        <v>19.449993461742999</v>
      </c>
      <c r="W8" s="56">
        <v>0.6841231927529805</v>
      </c>
      <c r="X8" s="112">
        <v>2.4409021648416299E-2</v>
      </c>
      <c r="Y8">
        <v>6</v>
      </c>
      <c r="Z8" s="82">
        <v>38183</v>
      </c>
      <c r="AA8">
        <v>1.0756752490997299</v>
      </c>
      <c r="AB8" s="90">
        <v>17.099993514269599</v>
      </c>
      <c r="AC8" s="106">
        <v>0.63020772375405065</v>
      </c>
      <c r="AD8" s="112">
        <v>2.3557596025218532E-2</v>
      </c>
      <c r="AE8">
        <v>7</v>
      </c>
      <c r="AF8" s="82">
        <v>38555</v>
      </c>
      <c r="AG8">
        <v>1.22006940841675</v>
      </c>
      <c r="AH8" s="90">
        <v>18.369993485882901</v>
      </c>
      <c r="AI8" s="113">
        <v>0.59879058416896558</v>
      </c>
      <c r="AJ8" s="112">
        <v>2.3728542385419403E-2</v>
      </c>
    </row>
    <row r="9" spans="1:36">
      <c r="A9">
        <v>7</v>
      </c>
      <c r="B9" s="82">
        <v>36728</v>
      </c>
      <c r="C9">
        <v>1.65598261356354</v>
      </c>
      <c r="D9">
        <v>16.739993522316201</v>
      </c>
      <c r="E9" s="106">
        <v>0.70097082705344893</v>
      </c>
      <c r="F9" s="112">
        <v>2.4448875799495711E-2</v>
      </c>
      <c r="G9">
        <v>7</v>
      </c>
      <c r="H9" s="82">
        <v>37094</v>
      </c>
      <c r="I9">
        <v>1.17100298404694</v>
      </c>
      <c r="J9">
        <v>17.759993499517499</v>
      </c>
      <c r="K9" s="56">
        <v>0.57772407793283664</v>
      </c>
      <c r="L9" s="112">
        <v>2.4039194199500923E-2</v>
      </c>
      <c r="M9">
        <v>7</v>
      </c>
      <c r="N9" s="82">
        <v>37453</v>
      </c>
      <c r="O9">
        <v>1.2055649757385301</v>
      </c>
      <c r="P9">
        <v>16.7999935209751</v>
      </c>
      <c r="Q9" s="106">
        <v>0.63299601083605517</v>
      </c>
      <c r="R9" s="112">
        <v>2.3945126196479569E-2</v>
      </c>
      <c r="S9">
        <v>7</v>
      </c>
      <c r="T9" s="82">
        <v>37821</v>
      </c>
      <c r="U9">
        <v>1.15850245952606</v>
      </c>
      <c r="V9">
        <v>19.4099934626371</v>
      </c>
      <c r="W9" s="56">
        <v>0.65950823992619545</v>
      </c>
      <c r="X9" s="112">
        <v>2.545974041992527E-2</v>
      </c>
      <c r="Y9">
        <v>7</v>
      </c>
      <c r="Z9" s="82">
        <v>38184</v>
      </c>
      <c r="AA9">
        <v>0.99490326642990101</v>
      </c>
      <c r="AB9" s="90">
        <v>17.109993514046099</v>
      </c>
      <c r="AC9" s="106">
        <v>0.61512922654581081</v>
      </c>
      <c r="AD9" s="112">
        <v>2.4435465662014138E-2</v>
      </c>
      <c r="AE9">
        <v>8</v>
      </c>
      <c r="AF9" s="82">
        <v>38556</v>
      </c>
      <c r="AG9">
        <v>1.26899409294128</v>
      </c>
      <c r="AH9" s="90">
        <v>18.3499934863299</v>
      </c>
      <c r="AI9" s="113">
        <v>0.62266562957078886</v>
      </c>
      <c r="AJ9" s="112">
        <v>2.462322195041055E-2</v>
      </c>
    </row>
    <row r="10" spans="1:36">
      <c r="A10">
        <v>8</v>
      </c>
      <c r="B10" s="82">
        <v>36729</v>
      </c>
      <c r="C10">
        <v>1.71340036392212</v>
      </c>
      <c r="D10">
        <v>16.819993520528101</v>
      </c>
      <c r="E10" s="106">
        <v>0.7020892336125506</v>
      </c>
      <c r="F10" s="112">
        <v>2.5389473133246319E-2</v>
      </c>
      <c r="G10">
        <v>8</v>
      </c>
      <c r="H10" s="82">
        <v>37095</v>
      </c>
      <c r="I10">
        <v>1.3129128217697099</v>
      </c>
      <c r="J10">
        <v>17.879993496835301</v>
      </c>
      <c r="K10" s="56">
        <v>0.60779556903301624</v>
      </c>
      <c r="L10" s="112">
        <v>2.4882428626770939E-2</v>
      </c>
      <c r="M10">
        <v>8</v>
      </c>
      <c r="N10" s="82">
        <v>37454</v>
      </c>
      <c r="O10">
        <v>1.1706130504608201</v>
      </c>
      <c r="P10">
        <v>16.839993520081102</v>
      </c>
      <c r="Q10" s="106">
        <v>0.63279180691536829</v>
      </c>
      <c r="R10" s="112">
        <v>2.4813408858477163E-2</v>
      </c>
      <c r="S10">
        <v>8</v>
      </c>
      <c r="T10" s="82">
        <v>37822</v>
      </c>
      <c r="U10">
        <v>1.04599869251251</v>
      </c>
      <c r="V10">
        <v>19.719993455708099</v>
      </c>
      <c r="W10" s="56">
        <v>0.63643030922663846</v>
      </c>
      <c r="X10" s="112">
        <v>2.647752854956326E-2</v>
      </c>
      <c r="Y10">
        <v>8</v>
      </c>
      <c r="Z10" s="82">
        <v>38185</v>
      </c>
      <c r="AA10">
        <v>1.02049005031586</v>
      </c>
      <c r="AB10" s="90">
        <v>17.1299935135991</v>
      </c>
      <c r="AC10" s="106">
        <v>0.59837726468991281</v>
      </c>
      <c r="AD10" s="112">
        <v>2.529627813952905E-2</v>
      </c>
      <c r="AE10">
        <v>9</v>
      </c>
      <c r="AF10" s="82">
        <v>38557</v>
      </c>
      <c r="AG10">
        <v>1.25721323490143</v>
      </c>
      <c r="AH10" s="90">
        <v>18.329993486776999</v>
      </c>
      <c r="AI10" s="113">
        <v>0.63635611841125583</v>
      </c>
      <c r="AJ10" s="112">
        <v>2.5546273934869398E-2</v>
      </c>
    </row>
    <row r="11" spans="1:36">
      <c r="A11">
        <v>9</v>
      </c>
      <c r="B11" s="82">
        <v>36730</v>
      </c>
      <c r="C11">
        <v>1.71058881282806</v>
      </c>
      <c r="D11">
        <v>17.019993516057799</v>
      </c>
      <c r="E11" s="106">
        <v>0.70653293079535029</v>
      </c>
      <c r="F11" s="112">
        <v>2.6334809157177914E-2</v>
      </c>
      <c r="G11">
        <v>9</v>
      </c>
      <c r="H11" s="82">
        <v>37096</v>
      </c>
      <c r="I11">
        <v>1.3571313619613601</v>
      </c>
      <c r="J11">
        <v>18.159993490576799</v>
      </c>
      <c r="K11" s="56">
        <v>0.63477362603319543</v>
      </c>
      <c r="L11" s="112">
        <v>2.5766971931149889E-2</v>
      </c>
      <c r="M11">
        <v>9</v>
      </c>
      <c r="N11" s="82">
        <v>37455</v>
      </c>
      <c r="O11">
        <v>1.08600354194641</v>
      </c>
      <c r="P11">
        <v>16.8899935189635</v>
      </c>
      <c r="Q11" s="106">
        <v>0.62873995691554363</v>
      </c>
      <c r="R11" s="112">
        <v>2.5683021661437992E-2</v>
      </c>
      <c r="S11">
        <v>9</v>
      </c>
      <c r="T11" s="82">
        <v>37823</v>
      </c>
      <c r="U11">
        <v>0.98935741186142001</v>
      </c>
      <c r="V11">
        <v>19.779993454366899</v>
      </c>
      <c r="W11" s="56">
        <v>0.61316737071407856</v>
      </c>
      <c r="X11" s="112">
        <v>2.7480613329839417E-2</v>
      </c>
      <c r="Y11">
        <v>9</v>
      </c>
      <c r="Z11" s="82">
        <v>38186</v>
      </c>
      <c r="AA11">
        <v>0.96899938583374001</v>
      </c>
      <c r="AB11" s="90">
        <v>17.2099935118109</v>
      </c>
      <c r="AC11" s="106">
        <v>0.59536134169003485</v>
      </c>
      <c r="AD11" s="112">
        <v>2.6138320086422213E-2</v>
      </c>
      <c r="AE11">
        <v>10</v>
      </c>
      <c r="AF11" s="82">
        <v>38558</v>
      </c>
      <c r="AG11">
        <v>1.1766215562820399</v>
      </c>
      <c r="AH11" s="90">
        <v>18.319993487000499</v>
      </c>
      <c r="AI11" s="113">
        <v>0.63997617668167683</v>
      </c>
      <c r="AJ11" s="112">
        <v>2.6484940435072657E-2</v>
      </c>
    </row>
    <row r="12" spans="1:36">
      <c r="A12">
        <v>10</v>
      </c>
      <c r="B12" s="82">
        <v>36731</v>
      </c>
      <c r="C12">
        <v>1.6703617572784399</v>
      </c>
      <c r="D12">
        <v>17.1999935120344</v>
      </c>
      <c r="E12" s="106">
        <v>0.70822818152615508</v>
      </c>
      <c r="F12" s="112">
        <v>2.7294081774112147E-2</v>
      </c>
      <c r="G12">
        <v>10</v>
      </c>
      <c r="H12" s="82">
        <v>37097</v>
      </c>
      <c r="I12">
        <v>1.41839075088501</v>
      </c>
      <c r="J12">
        <v>18.2599934883416</v>
      </c>
      <c r="K12" s="56">
        <v>0.64959322688902998</v>
      </c>
      <c r="L12" s="112">
        <v>2.6696066231959165E-2</v>
      </c>
      <c r="M12">
        <v>10</v>
      </c>
      <c r="N12" s="82">
        <v>37456</v>
      </c>
      <c r="O12">
        <v>0.964097440242767</v>
      </c>
      <c r="P12">
        <v>17.159993512928502</v>
      </c>
      <c r="Q12" s="106">
        <v>0.61714996214835061</v>
      </c>
      <c r="R12" s="112">
        <v>2.655002723684384E-2</v>
      </c>
      <c r="S12">
        <v>10</v>
      </c>
      <c r="T12" s="82">
        <v>37824</v>
      </c>
      <c r="U12">
        <v>0.91020125150680498</v>
      </c>
      <c r="V12">
        <v>19.919993451237701</v>
      </c>
      <c r="W12" s="56">
        <v>0.59660036543752515</v>
      </c>
      <c r="X12" s="112">
        <v>2.8455999006860591E-2</v>
      </c>
      <c r="Y12">
        <v>10</v>
      </c>
      <c r="Z12" s="82">
        <v>38187</v>
      </c>
      <c r="AA12">
        <v>0.90977764129638705</v>
      </c>
      <c r="AB12" s="90">
        <v>17.259993510693299</v>
      </c>
      <c r="AC12" s="106">
        <v>0.58709686032048447</v>
      </c>
      <c r="AD12" s="112">
        <v>2.697996281623026E-2</v>
      </c>
      <c r="AE12">
        <v>11</v>
      </c>
      <c r="AF12" s="82">
        <v>38559</v>
      </c>
      <c r="AG12">
        <v>1.13602066040039</v>
      </c>
      <c r="AH12" s="90">
        <v>18.459993483871202</v>
      </c>
      <c r="AI12" s="113">
        <v>0.63241249915320996</v>
      </c>
      <c r="AJ12" s="112">
        <v>2.7427387339287616E-2</v>
      </c>
    </row>
    <row r="13" spans="1:36">
      <c r="A13">
        <v>11</v>
      </c>
      <c r="B13" s="82">
        <v>36732</v>
      </c>
      <c r="C13">
        <v>1.5672842264175399</v>
      </c>
      <c r="D13">
        <v>17.059993515163701</v>
      </c>
      <c r="E13" s="106">
        <v>0.70633180036582133</v>
      </c>
      <c r="F13" s="112">
        <v>2.8263480936850948E-2</v>
      </c>
      <c r="G13">
        <v>11</v>
      </c>
      <c r="H13" s="82">
        <v>37098</v>
      </c>
      <c r="I13">
        <v>1.4136865139007599</v>
      </c>
      <c r="J13">
        <v>18.579993481189</v>
      </c>
      <c r="K13" s="56">
        <v>0.66109713660107461</v>
      </c>
      <c r="L13" s="112">
        <v>2.7647319779319311E-2</v>
      </c>
      <c r="M13">
        <v>11</v>
      </c>
      <c r="N13" s="82">
        <v>37457</v>
      </c>
      <c r="O13">
        <v>0.82453471422195401</v>
      </c>
      <c r="P13">
        <v>17.239993511140401</v>
      </c>
      <c r="Q13" s="106">
        <v>0.59638441758535643</v>
      </c>
      <c r="R13" s="112">
        <v>2.7414952632426711E-2</v>
      </c>
      <c r="S13">
        <v>11</v>
      </c>
      <c r="T13" s="82">
        <v>37825</v>
      </c>
      <c r="U13">
        <v>0.85237669944763195</v>
      </c>
      <c r="V13">
        <v>20.069993447884901</v>
      </c>
      <c r="W13" s="56">
        <v>0.48465946840704111</v>
      </c>
      <c r="X13" s="112">
        <v>2.9415684494692215E-2</v>
      </c>
      <c r="Y13">
        <v>11</v>
      </c>
      <c r="Z13" s="82">
        <v>38188</v>
      </c>
      <c r="AA13">
        <v>0.85580933094024703</v>
      </c>
      <c r="AB13" s="90">
        <v>17.359993508458199</v>
      </c>
      <c r="AC13" s="106">
        <v>0.57517833874699498</v>
      </c>
      <c r="AD13" s="112">
        <v>2.7813760051288543E-2</v>
      </c>
      <c r="AE13">
        <v>12</v>
      </c>
      <c r="AF13" s="82">
        <v>38560</v>
      </c>
      <c r="AG13">
        <v>1.0082824230194101</v>
      </c>
      <c r="AH13" s="90">
        <v>18.579993481189</v>
      </c>
      <c r="AI13" s="113">
        <v>0.62467168671126427</v>
      </c>
      <c r="AJ13" s="112">
        <v>2.8366822666578039E-2</v>
      </c>
    </row>
    <row r="14" spans="1:36">
      <c r="A14">
        <v>12</v>
      </c>
      <c r="B14" s="82">
        <v>36733</v>
      </c>
      <c r="C14">
        <v>1.32137262821198</v>
      </c>
      <c r="D14">
        <v>17.1199935138226</v>
      </c>
      <c r="E14" s="106">
        <v>0.60126262481029003</v>
      </c>
      <c r="F14" s="112">
        <v>2.9224116838111786E-2</v>
      </c>
      <c r="G14">
        <v>12</v>
      </c>
      <c r="H14" s="82">
        <v>37099</v>
      </c>
      <c r="I14">
        <v>1.2982325553894001</v>
      </c>
      <c r="J14">
        <v>18.7499934773892</v>
      </c>
      <c r="K14" s="56">
        <v>0.66546283578826593</v>
      </c>
      <c r="L14" s="112">
        <v>2.862709329095342E-2</v>
      </c>
      <c r="M14">
        <v>12</v>
      </c>
      <c r="N14" s="82">
        <v>37458</v>
      </c>
      <c r="O14">
        <v>0.84406781196594205</v>
      </c>
      <c r="P14">
        <v>17.519993504881899</v>
      </c>
      <c r="Q14" s="106">
        <v>0.56671959827765972</v>
      </c>
      <c r="R14" s="112">
        <v>2.8258830301994733E-2</v>
      </c>
      <c r="S14">
        <v>12</v>
      </c>
      <c r="T14" s="82">
        <v>37826</v>
      </c>
      <c r="U14">
        <v>0.75183302164077803</v>
      </c>
      <c r="V14">
        <v>20.179993445426302</v>
      </c>
      <c r="W14" s="56">
        <v>0.32972842722942908</v>
      </c>
      <c r="X14" s="112">
        <v>3.0226225016007857E-2</v>
      </c>
      <c r="Y14">
        <v>12</v>
      </c>
      <c r="Z14" s="82">
        <v>38189</v>
      </c>
      <c r="AA14">
        <v>0.84331822395324696</v>
      </c>
      <c r="AB14" s="90">
        <v>17.43999350667</v>
      </c>
      <c r="AC14" s="106">
        <v>0.5428190422672714</v>
      </c>
      <c r="AD14" s="112">
        <v>2.8637248812674147E-2</v>
      </c>
      <c r="AE14">
        <v>13</v>
      </c>
      <c r="AF14" s="82">
        <v>38561</v>
      </c>
      <c r="AG14">
        <v>0.91346752643585205</v>
      </c>
      <c r="AH14" s="90">
        <v>18.599993480742</v>
      </c>
      <c r="AI14" s="113">
        <v>0.51524524703467633</v>
      </c>
      <c r="AJ14" s="112">
        <v>2.9302000367154066E-2</v>
      </c>
    </row>
    <row r="15" spans="1:36">
      <c r="A15">
        <v>13</v>
      </c>
      <c r="B15" s="82">
        <v>36734</v>
      </c>
      <c r="C15">
        <v>1.06520211696625</v>
      </c>
      <c r="D15">
        <v>17.099993514269599</v>
      </c>
      <c r="E15" s="106">
        <v>0.43497565155327628</v>
      </c>
      <c r="F15" s="112">
        <v>3.006853375730225E-2</v>
      </c>
      <c r="G15">
        <v>13</v>
      </c>
      <c r="H15" s="82">
        <v>37100</v>
      </c>
      <c r="I15">
        <v>1.21263468265533</v>
      </c>
      <c r="J15">
        <v>18.929993473365901</v>
      </c>
      <c r="K15" s="56">
        <v>0.52161173043024611</v>
      </c>
      <c r="L15" s="112">
        <v>2.962003727785437E-2</v>
      </c>
      <c r="M15">
        <v>13</v>
      </c>
      <c r="N15" s="82">
        <v>37459</v>
      </c>
      <c r="O15">
        <v>0.96446990966796897</v>
      </c>
      <c r="P15">
        <v>17.569993503764302</v>
      </c>
      <c r="Q15" s="106">
        <v>0.4814176287310501</v>
      </c>
      <c r="R15" s="112">
        <v>2.9078407096860749E-2</v>
      </c>
      <c r="S15">
        <v>13</v>
      </c>
      <c r="T15" s="82">
        <v>37827</v>
      </c>
      <c r="U15">
        <v>0.72684532403945901</v>
      </c>
      <c r="V15">
        <v>20.199993444979199</v>
      </c>
      <c r="W15" s="56">
        <v>0.21405539269125687</v>
      </c>
      <c r="X15" s="112">
        <v>3.0805761583549258E-2</v>
      </c>
      <c r="Y15">
        <v>13</v>
      </c>
      <c r="Z15" s="82">
        <v>38190</v>
      </c>
      <c r="AA15">
        <v>0.84339779615402199</v>
      </c>
      <c r="AB15" s="90">
        <v>17.629993502423201</v>
      </c>
      <c r="AC15" s="106">
        <v>0.42969306721559353</v>
      </c>
      <c r="AD15" s="112">
        <v>2.9424523291232692E-2</v>
      </c>
      <c r="AE15">
        <v>14</v>
      </c>
      <c r="AF15" s="82">
        <v>38562</v>
      </c>
      <c r="AG15">
        <v>0.83299022912979104</v>
      </c>
      <c r="AH15" s="90">
        <v>18.729993477836299</v>
      </c>
      <c r="AI15" s="113">
        <v>0.36228064737021437</v>
      </c>
      <c r="AJ15" s="112">
        <v>3.0098340505859293E-2</v>
      </c>
    </row>
    <row r="16" spans="1:36">
      <c r="A16">
        <v>14</v>
      </c>
      <c r="B16" s="82">
        <v>36735</v>
      </c>
      <c r="C16">
        <v>0.97931683063507102</v>
      </c>
      <c r="D16">
        <v>17.179993512481499</v>
      </c>
      <c r="E16" s="106">
        <v>0.29719404984554465</v>
      </c>
      <c r="F16" s="112">
        <v>3.0708454020015527E-2</v>
      </c>
      <c r="G16">
        <v>14</v>
      </c>
      <c r="H16" s="82">
        <v>37101</v>
      </c>
      <c r="I16">
        <v>1.15496146678925</v>
      </c>
      <c r="J16">
        <v>19.129993468895599</v>
      </c>
      <c r="K16" s="56">
        <v>0.35443675561224353</v>
      </c>
      <c r="L16" s="112">
        <v>3.043751058137386E-2</v>
      </c>
      <c r="M16">
        <v>14</v>
      </c>
      <c r="N16" s="82">
        <v>37460</v>
      </c>
      <c r="O16">
        <v>0.99067360162734996</v>
      </c>
      <c r="P16">
        <v>17.579993503540798</v>
      </c>
      <c r="Q16" s="106">
        <v>0.36956705958189462</v>
      </c>
      <c r="R16" s="112">
        <v>2.9793449844604421E-2</v>
      </c>
      <c r="S16">
        <v>14</v>
      </c>
      <c r="T16" s="82">
        <v>37828</v>
      </c>
      <c r="U16">
        <v>0.71695995330810502</v>
      </c>
      <c r="V16">
        <v>19.919993451237701</v>
      </c>
      <c r="W16" s="56">
        <v>0.15268476054626764</v>
      </c>
      <c r="X16" s="112">
        <v>3.1194454719292657E-2</v>
      </c>
      <c r="Y16">
        <v>14</v>
      </c>
      <c r="Z16" s="82">
        <v>38191</v>
      </c>
      <c r="AA16">
        <v>0.80273079872131303</v>
      </c>
      <c r="AB16" s="90">
        <v>17.729993500188002</v>
      </c>
      <c r="AC16" s="106">
        <v>0.31293664145543398</v>
      </c>
      <c r="AD16" s="112">
        <v>3.0074171413046788E-2</v>
      </c>
      <c r="AE16">
        <v>15</v>
      </c>
      <c r="AF16" s="82">
        <v>38563</v>
      </c>
      <c r="AG16">
        <v>0.76150447130203203</v>
      </c>
      <c r="AH16">
        <v>18.869993474707002</v>
      </c>
      <c r="AI16" s="113">
        <v>0.24360067789768675</v>
      </c>
      <c r="AJ16" s="112">
        <v>3.0687068485868118E-2</v>
      </c>
    </row>
    <row r="17" spans="1:36">
      <c r="A17">
        <v>15</v>
      </c>
      <c r="B17" s="82">
        <v>36736</v>
      </c>
      <c r="C17">
        <v>1.01236736774445</v>
      </c>
      <c r="D17">
        <v>17.189993512257999</v>
      </c>
      <c r="E17" s="106">
        <v>0.21183375965580503</v>
      </c>
      <c r="F17" s="112">
        <v>3.1165008489618132E-2</v>
      </c>
      <c r="G17">
        <v>15</v>
      </c>
      <c r="H17" s="82">
        <v>37102</v>
      </c>
      <c r="I17">
        <v>1.10673844814301</v>
      </c>
      <c r="J17">
        <v>19.2499934662134</v>
      </c>
      <c r="K17" s="56">
        <v>0.23831624073083893</v>
      </c>
      <c r="L17" s="112">
        <v>3.1025884863379989E-2</v>
      </c>
      <c r="M17">
        <v>15</v>
      </c>
      <c r="N17" s="82">
        <v>37461</v>
      </c>
      <c r="O17">
        <v>1.0107536315918</v>
      </c>
      <c r="P17">
        <v>17.569993503764302</v>
      </c>
      <c r="Q17" s="106">
        <v>0.27004952859815057</v>
      </c>
      <c r="R17" s="112">
        <v>3.0360570084699588E-2</v>
      </c>
      <c r="S17">
        <v>15</v>
      </c>
      <c r="T17" s="82">
        <v>37829</v>
      </c>
      <c r="U17">
        <v>0.683948934078217</v>
      </c>
      <c r="V17">
        <v>19.789993454143399</v>
      </c>
      <c r="W17" s="56">
        <v>0.12794589353204947</v>
      </c>
      <c r="X17" s="112">
        <v>3.1471862087229838E-2</v>
      </c>
      <c r="Y17">
        <v>15</v>
      </c>
      <c r="Z17" s="82">
        <v>38192</v>
      </c>
      <c r="AA17">
        <v>0.779025018215179</v>
      </c>
      <c r="AB17" s="90">
        <v>17.949993495270601</v>
      </c>
      <c r="AC17" s="106">
        <v>0.22338477276538185</v>
      </c>
      <c r="AD17" s="112">
        <v>3.0565765190964603E-2</v>
      </c>
      <c r="AE17">
        <v>16</v>
      </c>
      <c r="AF17" s="82">
        <v>38564</v>
      </c>
      <c r="AG17">
        <v>0.71742224693298295</v>
      </c>
      <c r="AH17">
        <v>18.869993474707002</v>
      </c>
      <c r="AI17" s="113">
        <v>0.17233079367849796</v>
      </c>
      <c r="AJ17" s="112">
        <v>3.1099066459042941E-2</v>
      </c>
    </row>
    <row r="18" spans="1:36">
      <c r="A18">
        <v>16</v>
      </c>
      <c r="B18" s="82">
        <v>36737</v>
      </c>
      <c r="C18">
        <v>1.1359269618987999</v>
      </c>
      <c r="D18">
        <v>17.229993511363901</v>
      </c>
      <c r="E18" s="106">
        <v>0.17002276762266796</v>
      </c>
      <c r="F18" s="112">
        <v>3.1498145338580683E-2</v>
      </c>
      <c r="G18">
        <v>16</v>
      </c>
      <c r="H18" s="82">
        <v>37103</v>
      </c>
      <c r="I18">
        <v>1.1388469934463501</v>
      </c>
      <c r="J18">
        <v>19.2299934666604</v>
      </c>
      <c r="K18" s="56">
        <v>0.17890192896525958</v>
      </c>
      <c r="L18" s="112">
        <v>3.1436851180927587E-2</v>
      </c>
      <c r="M18">
        <v>16</v>
      </c>
      <c r="N18" s="82">
        <v>37462</v>
      </c>
      <c r="O18">
        <v>1.1188666820526101</v>
      </c>
      <c r="P18">
        <v>17.559993503987801</v>
      </c>
      <c r="Q18" s="106">
        <v>0.20135232263428526</v>
      </c>
      <c r="R18" s="112">
        <v>3.078660071552183E-2</v>
      </c>
      <c r="S18">
        <v>16</v>
      </c>
      <c r="T18" s="82">
        <v>37830</v>
      </c>
      <c r="U18">
        <v>0.69283944368362405</v>
      </c>
      <c r="V18">
        <v>19.739993455261001</v>
      </c>
      <c r="W18" s="56">
        <v>0.12136858311741706</v>
      </c>
      <c r="X18" s="112">
        <v>3.1703773673558776E-2</v>
      </c>
      <c r="Y18">
        <v>16</v>
      </c>
      <c r="Z18" s="82">
        <v>38193</v>
      </c>
      <c r="AA18">
        <v>0.74105161428451505</v>
      </c>
      <c r="AB18" s="90">
        <v>18.159993490576799</v>
      </c>
      <c r="AC18" s="106">
        <v>0.16668196636988195</v>
      </c>
      <c r="AD18" s="112">
        <v>3.09292193828953E-2</v>
      </c>
      <c r="AE18">
        <v>17</v>
      </c>
      <c r="AF18" s="82">
        <v>38565</v>
      </c>
      <c r="AG18">
        <v>0.754821836948395</v>
      </c>
      <c r="AH18">
        <v>18.819993475824599</v>
      </c>
      <c r="AI18" s="113">
        <v>0.13740124725706512</v>
      </c>
      <c r="AJ18" s="112">
        <v>3.1395695603478727E-2</v>
      </c>
    </row>
    <row r="19" spans="1:36">
      <c r="A19">
        <v>17</v>
      </c>
      <c r="B19" s="82">
        <v>36738</v>
      </c>
      <c r="C19">
        <v>1.2698615789413501</v>
      </c>
      <c r="D19">
        <v>17.359993508458199</v>
      </c>
      <c r="E19" s="106">
        <v>0.15780509734958895</v>
      </c>
      <c r="F19" s="112">
        <v>3.1768664453375874E-2</v>
      </c>
      <c r="G19">
        <v>17</v>
      </c>
      <c r="H19" s="82">
        <v>37104</v>
      </c>
      <c r="I19">
        <v>1.2685402631759599</v>
      </c>
      <c r="J19">
        <v>19.299993465095799</v>
      </c>
      <c r="K19" s="56">
        <v>0.15992379785446478</v>
      </c>
      <c r="L19" s="112">
        <v>3.1749610728734515E-2</v>
      </c>
      <c r="M19">
        <v>17</v>
      </c>
      <c r="N19" s="82">
        <v>37463</v>
      </c>
      <c r="O19">
        <v>1.1269546747207599</v>
      </c>
      <c r="P19">
        <v>17.6199935026467</v>
      </c>
      <c r="Q19" s="106">
        <v>0.16364068008264274</v>
      </c>
      <c r="R19" s="112">
        <v>3.1109880806414178E-2</v>
      </c>
      <c r="S19">
        <v>17</v>
      </c>
      <c r="T19" s="82">
        <v>37831</v>
      </c>
      <c r="U19">
        <v>0.72089701890945401</v>
      </c>
      <c r="V19">
        <v>19.719993455708099</v>
      </c>
      <c r="W19" s="56">
        <v>0.12644408915448338</v>
      </c>
      <c r="X19" s="112">
        <v>3.1923366506854498E-2</v>
      </c>
      <c r="Y19">
        <v>17</v>
      </c>
      <c r="Z19" s="82">
        <v>38194</v>
      </c>
      <c r="AA19">
        <v>0.68658924102783203</v>
      </c>
      <c r="AB19" s="90">
        <v>18.219993489235701</v>
      </c>
      <c r="AC19" s="106">
        <v>0.13519775847907212</v>
      </c>
      <c r="AD19" s="112">
        <v>3.1206889482962682E-2</v>
      </c>
      <c r="AE19">
        <v>18</v>
      </c>
      <c r="AF19" s="82">
        <v>38566</v>
      </c>
      <c r="AG19">
        <v>0.74269962310791005</v>
      </c>
      <c r="AH19">
        <v>18.739993477612799</v>
      </c>
      <c r="AI19" s="113">
        <v>0.12689974576762922</v>
      </c>
      <c r="AJ19" s="112">
        <v>3.163317630458256E-2</v>
      </c>
    </row>
    <row r="20" spans="1:36">
      <c r="A20">
        <v>18</v>
      </c>
      <c r="B20" s="82">
        <v>36739</v>
      </c>
      <c r="C20">
        <v>1.3305367231369001</v>
      </c>
      <c r="D20">
        <v>17.5999935030937</v>
      </c>
      <c r="E20" s="106">
        <v>0.16407273598410882</v>
      </c>
      <c r="F20" s="112">
        <v>3.2021921343474917E-2</v>
      </c>
      <c r="G20">
        <v>18</v>
      </c>
      <c r="H20" s="82">
        <v>37105</v>
      </c>
      <c r="I20">
        <v>1.3124141693115201</v>
      </c>
      <c r="J20">
        <v>19.2399934664369</v>
      </c>
      <c r="K20" s="56">
        <v>0.16682289656208779</v>
      </c>
      <c r="L20" s="112">
        <v>3.2031213571985427E-2</v>
      </c>
      <c r="M20">
        <v>18</v>
      </c>
      <c r="N20" s="82">
        <v>37464</v>
      </c>
      <c r="O20">
        <v>1.0710265636444101</v>
      </c>
      <c r="P20">
        <v>18.1799934901297</v>
      </c>
      <c r="Q20" s="106">
        <v>0.14584323249687256</v>
      </c>
      <c r="R20" s="112">
        <v>3.1375624610486444E-2</v>
      </c>
      <c r="S20">
        <v>18</v>
      </c>
      <c r="T20" s="82">
        <v>37832</v>
      </c>
      <c r="U20">
        <v>0.77411276102065996</v>
      </c>
      <c r="V20">
        <v>19.679993456602102</v>
      </c>
      <c r="W20" s="56">
        <v>0.1399598860134357</v>
      </c>
      <c r="X20" s="112">
        <v>3.2151749615939432E-2</v>
      </c>
      <c r="Y20">
        <v>18</v>
      </c>
      <c r="Z20" s="82">
        <v>38195</v>
      </c>
      <c r="AA20">
        <v>0.62654441595077504</v>
      </c>
      <c r="AB20" s="90">
        <v>18.459993483871202</v>
      </c>
      <c r="AC20" s="106">
        <v>0.11986007326247454</v>
      </c>
      <c r="AD20" s="112">
        <v>3.1434044719909938E-2</v>
      </c>
      <c r="AE20">
        <v>19</v>
      </c>
      <c r="AF20" s="82">
        <v>38567</v>
      </c>
      <c r="AG20">
        <v>0.72387558221817005</v>
      </c>
      <c r="AH20">
        <v>18.7599934771657</v>
      </c>
      <c r="AI20" s="113">
        <v>0.12803284255035002</v>
      </c>
      <c r="AJ20" s="112">
        <v>3.1851950625278506E-2</v>
      </c>
    </row>
    <row r="21" spans="1:36">
      <c r="A21">
        <v>19</v>
      </c>
      <c r="B21" s="82">
        <v>36740</v>
      </c>
      <c r="C21">
        <v>1.2493920326232899</v>
      </c>
      <c r="D21">
        <v>17.649993501976201</v>
      </c>
      <c r="E21" s="106">
        <v>0.18184247884059396</v>
      </c>
      <c r="F21" s="112">
        <v>3.2287926703711736E-2</v>
      </c>
      <c r="G21">
        <v>19</v>
      </c>
      <c r="H21" s="82">
        <v>37106</v>
      </c>
      <c r="I21">
        <v>1.25139343738556</v>
      </c>
      <c r="J21">
        <v>19.199993467331002</v>
      </c>
      <c r="K21" s="56">
        <v>0.18771515333070585</v>
      </c>
      <c r="L21" s="112">
        <v>3.2323657126993352E-2</v>
      </c>
      <c r="M21">
        <v>19</v>
      </c>
      <c r="N21" s="82">
        <v>37465</v>
      </c>
      <c r="O21">
        <v>1.0356414318084699</v>
      </c>
      <c r="P21">
        <v>18.2599934883416</v>
      </c>
      <c r="Q21" s="106">
        <v>0.14021688679114225</v>
      </c>
      <c r="R21" s="112">
        <v>3.1619735158224839E-2</v>
      </c>
      <c r="S21">
        <v>19</v>
      </c>
      <c r="T21" s="82">
        <v>37833</v>
      </c>
      <c r="U21">
        <v>0.81997042894363403</v>
      </c>
      <c r="V21">
        <v>19.609993458166699</v>
      </c>
      <c r="W21" s="56">
        <v>0.16195800133853458</v>
      </c>
      <c r="X21" s="112">
        <v>3.2403536812527202E-2</v>
      </c>
      <c r="Y21">
        <v>19</v>
      </c>
      <c r="Z21" s="82">
        <v>38196</v>
      </c>
      <c r="AA21">
        <v>0.618485987186432</v>
      </c>
      <c r="AB21" s="90">
        <v>18.549993481859602</v>
      </c>
      <c r="AC21" s="106">
        <v>0.11378884408468727</v>
      </c>
      <c r="AD21" s="112">
        <v>3.1638126443899448E-2</v>
      </c>
      <c r="AE21">
        <v>20</v>
      </c>
      <c r="AF21" s="82">
        <v>38568</v>
      </c>
      <c r="AG21">
        <v>0.78673809766769398</v>
      </c>
      <c r="AH21">
        <v>18.7499934773892</v>
      </c>
      <c r="AI21" s="113">
        <v>0.13606877268121229</v>
      </c>
      <c r="AJ21" s="112">
        <v>3.2072817315779163E-2</v>
      </c>
    </row>
    <row r="22" spans="1:36">
      <c r="A22">
        <v>20</v>
      </c>
      <c r="B22" s="82">
        <v>36741</v>
      </c>
      <c r="C22">
        <v>1.0558707714080799</v>
      </c>
      <c r="D22">
        <v>17.8699934970588</v>
      </c>
      <c r="E22" s="106">
        <v>0.2057638142116201</v>
      </c>
      <c r="F22" s="112">
        <v>3.2582270100097836E-2</v>
      </c>
      <c r="G22">
        <v>20</v>
      </c>
      <c r="H22" s="82">
        <v>37107</v>
      </c>
      <c r="I22">
        <v>1.2999513149261499</v>
      </c>
      <c r="J22">
        <v>19.119993469119098</v>
      </c>
      <c r="K22" s="56">
        <v>0.21751170293121311</v>
      </c>
      <c r="L22" s="112">
        <v>3.2650523117129897E-2</v>
      </c>
      <c r="M22">
        <v>20</v>
      </c>
      <c r="N22" s="82">
        <v>37466</v>
      </c>
      <c r="O22">
        <v>1.0514662265777599</v>
      </c>
      <c r="P22">
        <v>18.599993480742</v>
      </c>
      <c r="Q22" s="106">
        <v>0.14400952854925617</v>
      </c>
      <c r="R22" s="112">
        <v>3.1855513904472318E-2</v>
      </c>
      <c r="S22">
        <v>20</v>
      </c>
      <c r="T22" s="82">
        <v>37834</v>
      </c>
      <c r="U22">
        <v>0.79376155138015703</v>
      </c>
      <c r="V22">
        <v>19.509993460401901</v>
      </c>
      <c r="W22" s="56">
        <v>0.19221190652727091</v>
      </c>
      <c r="X22" s="112">
        <v>3.2692721391655126E-2</v>
      </c>
      <c r="Y22">
        <v>20</v>
      </c>
      <c r="Z22" s="82">
        <v>38197</v>
      </c>
      <c r="AA22">
        <v>0.66769385337829601</v>
      </c>
      <c r="AB22" s="90">
        <v>18.7499934773892</v>
      </c>
      <c r="AC22" s="106">
        <v>0.11576312779777309</v>
      </c>
      <c r="AD22" s="112">
        <v>3.1832776078253772E-2</v>
      </c>
      <c r="AE22">
        <v>21</v>
      </c>
      <c r="AF22" s="82">
        <v>38569</v>
      </c>
      <c r="AG22">
        <v>0.75719314813613903</v>
      </c>
      <c r="AH22">
        <v>18.719993478059799</v>
      </c>
      <c r="AI22" s="113">
        <v>0.15372965265731917</v>
      </c>
      <c r="AJ22" s="112">
        <v>3.2307130718619258E-2</v>
      </c>
    </row>
    <row r="23" spans="1:36">
      <c r="A23">
        <v>21</v>
      </c>
      <c r="B23" s="82">
        <v>36742</v>
      </c>
      <c r="C23">
        <v>0.997089743614197</v>
      </c>
      <c r="D23">
        <v>17.899993496388198</v>
      </c>
      <c r="E23" s="106">
        <v>0.23346272228211412</v>
      </c>
      <c r="F23" s="112">
        <v>3.2916927418203588E-2</v>
      </c>
      <c r="G23">
        <v>21</v>
      </c>
      <c r="H23" s="82">
        <v>37108</v>
      </c>
      <c r="I23">
        <v>1.2820364236831701</v>
      </c>
      <c r="J23">
        <v>18.939993473142401</v>
      </c>
      <c r="K23" s="56">
        <v>0.26301200474135444</v>
      </c>
      <c r="L23" s="112">
        <v>3.3025033190696142E-2</v>
      </c>
      <c r="M23">
        <v>21</v>
      </c>
      <c r="N23" s="82">
        <v>37467</v>
      </c>
      <c r="O23">
        <v>1.0926868915557899</v>
      </c>
      <c r="P23">
        <v>18.859993474930501</v>
      </c>
      <c r="Q23" s="106">
        <v>0.1569367634709555</v>
      </c>
      <c r="R23" s="112">
        <v>3.2101454475185073E-2</v>
      </c>
      <c r="S23">
        <v>21</v>
      </c>
      <c r="T23" s="82">
        <v>37835</v>
      </c>
      <c r="U23">
        <v>0.74623411893844604</v>
      </c>
      <c r="V23">
        <v>19.4799934610725</v>
      </c>
      <c r="W23" s="56">
        <v>0.22782383312556193</v>
      </c>
      <c r="X23" s="112">
        <v>3.3031974358400051E-2</v>
      </c>
      <c r="Y23">
        <v>21</v>
      </c>
      <c r="Z23" s="82">
        <v>38198</v>
      </c>
      <c r="AA23">
        <v>0.76358145475387595</v>
      </c>
      <c r="AB23" s="90">
        <v>18.8299934756011</v>
      </c>
      <c r="AC23" s="106">
        <v>0.12625193802525173</v>
      </c>
      <c r="AD23" s="112">
        <v>3.2032642497091604E-2</v>
      </c>
      <c r="AE23">
        <v>22</v>
      </c>
      <c r="AF23" s="82">
        <v>38570</v>
      </c>
      <c r="AG23">
        <v>0.737826287746429</v>
      </c>
      <c r="AH23">
        <v>18.699993478506801</v>
      </c>
      <c r="AI23" s="113">
        <v>0.17444755363024669</v>
      </c>
      <c r="AJ23" s="112">
        <v>3.2570640463808136E-2</v>
      </c>
    </row>
    <row r="24" spans="1:36">
      <c r="A24">
        <v>22</v>
      </c>
      <c r="B24" s="82">
        <v>36743</v>
      </c>
      <c r="C24">
        <v>0.96399372816085804</v>
      </c>
      <c r="D24">
        <v>17.959993495047101</v>
      </c>
      <c r="E24" s="106">
        <v>0.27328999639541468</v>
      </c>
      <c r="F24" s="112">
        <v>3.3294453119785988E-2</v>
      </c>
      <c r="G24">
        <v>22</v>
      </c>
      <c r="H24" s="82">
        <v>37109</v>
      </c>
      <c r="I24">
        <v>1.2068668603897099</v>
      </c>
      <c r="J24">
        <v>18.729993477836299</v>
      </c>
      <c r="K24" s="56">
        <v>0.32372836195694621</v>
      </c>
      <c r="L24" s="112">
        <v>3.3468577134947441E-2</v>
      </c>
      <c r="M24">
        <v>22</v>
      </c>
      <c r="N24" s="82">
        <v>37468</v>
      </c>
      <c r="O24">
        <v>1.05894243717194</v>
      </c>
      <c r="P24">
        <v>18.949993472918901</v>
      </c>
      <c r="Q24" s="106">
        <v>0.17926850791841728</v>
      </c>
      <c r="R24" s="112">
        <v>3.2372143661728282E-2</v>
      </c>
      <c r="S24">
        <v>22</v>
      </c>
      <c r="T24" s="82">
        <v>37836</v>
      </c>
      <c r="U24">
        <v>0.69839453697204601</v>
      </c>
      <c r="V24">
        <v>19.499993460625401</v>
      </c>
      <c r="W24" s="56">
        <v>0.27196493097087232</v>
      </c>
      <c r="X24" s="112">
        <v>3.3429909470102638E-2</v>
      </c>
      <c r="Y24">
        <v>22</v>
      </c>
      <c r="Z24" s="82">
        <v>38199</v>
      </c>
      <c r="AA24">
        <v>0.86807912588119496</v>
      </c>
      <c r="AB24" s="90">
        <v>19.019993471354301</v>
      </c>
      <c r="AC24" s="106">
        <v>0.14567255657664691</v>
      </c>
      <c r="AD24" s="112">
        <v>3.2251182526177993E-2</v>
      </c>
      <c r="AE24">
        <v>23</v>
      </c>
      <c r="AF24" s="82">
        <v>38571</v>
      </c>
      <c r="AG24">
        <v>0.75458937883377097</v>
      </c>
      <c r="AH24">
        <v>18.659993479400899</v>
      </c>
      <c r="AI24" s="113">
        <v>0.20120129864800004</v>
      </c>
      <c r="AJ24" s="112">
        <v>3.2868070327985943E-2</v>
      </c>
    </row>
    <row r="25" spans="1:36">
      <c r="A25">
        <v>23</v>
      </c>
      <c r="B25" s="82">
        <v>36744</v>
      </c>
      <c r="C25">
        <v>0.85065078735351596</v>
      </c>
      <c r="D25">
        <v>17.729993500188002</v>
      </c>
      <c r="E25" s="106">
        <v>0.3294054927261984</v>
      </c>
      <c r="F25" s="112">
        <v>3.3732881073937612E-2</v>
      </c>
      <c r="G25">
        <v>23</v>
      </c>
      <c r="H25" s="82">
        <v>37110</v>
      </c>
      <c r="I25">
        <v>1.0826396942138701</v>
      </c>
      <c r="J25">
        <v>18.609993480518501</v>
      </c>
      <c r="K25" s="56">
        <v>0.40275092332098517</v>
      </c>
      <c r="L25" s="112">
        <v>3.3999924550643004E-2</v>
      </c>
      <c r="M25">
        <v>23</v>
      </c>
      <c r="N25" s="82">
        <v>37469</v>
      </c>
      <c r="O25">
        <v>0.96488875150680498</v>
      </c>
      <c r="P25">
        <v>18.8399934753776</v>
      </c>
      <c r="Q25" s="106">
        <v>0.20837636448400948</v>
      </c>
      <c r="R25" s="112">
        <v>3.268118102573328E-2</v>
      </c>
      <c r="S25">
        <v>23</v>
      </c>
      <c r="T25" s="82">
        <v>37837</v>
      </c>
      <c r="U25">
        <v>0.69454604387283303</v>
      </c>
      <c r="V25">
        <v>19.7299934554845</v>
      </c>
      <c r="W25" s="56">
        <v>0.32965123180893102</v>
      </c>
      <c r="X25" s="112">
        <v>3.3899751770947395E-2</v>
      </c>
      <c r="Y25">
        <v>23</v>
      </c>
      <c r="Z25" s="82">
        <v>38200</v>
      </c>
      <c r="AA25">
        <v>0.93781429529190097</v>
      </c>
      <c r="AB25" s="90">
        <v>19.1499934684485</v>
      </c>
      <c r="AC25" s="106">
        <v>0.17402330158148621</v>
      </c>
      <c r="AD25" s="112">
        <v>3.2504868318498914E-2</v>
      </c>
      <c r="AE25">
        <v>24</v>
      </c>
      <c r="AF25" s="82">
        <v>38572</v>
      </c>
      <c r="AG25">
        <v>0.81163030862808205</v>
      </c>
      <c r="AH25">
        <v>18.579993481189</v>
      </c>
      <c r="AI25" s="113">
        <v>0.23910642629810161</v>
      </c>
      <c r="AJ25" s="112">
        <v>3.3208293767018351E-2</v>
      </c>
    </row>
    <row r="26" spans="1:36">
      <c r="A26">
        <v>24</v>
      </c>
      <c r="B26" s="82">
        <v>36745</v>
      </c>
      <c r="C26">
        <v>0.79092866182327304</v>
      </c>
      <c r="D26">
        <v>17.809993498399901</v>
      </c>
      <c r="E26" s="106">
        <v>0.39440596059786381</v>
      </c>
      <c r="F26" s="112">
        <v>3.4247308648895448E-2</v>
      </c>
      <c r="G26">
        <v>24</v>
      </c>
      <c r="H26" s="82">
        <v>37111</v>
      </c>
      <c r="I26">
        <v>0.94571340084075906</v>
      </c>
      <c r="J26">
        <v>18.549993481859602</v>
      </c>
      <c r="K26" s="56">
        <v>0.49686157270954368</v>
      </c>
      <c r="L26" s="112">
        <v>3.4642444989168797E-2</v>
      </c>
      <c r="M26">
        <v>24</v>
      </c>
      <c r="N26" s="82">
        <v>37470</v>
      </c>
      <c r="O26">
        <v>0.85108870267867998</v>
      </c>
      <c r="P26">
        <v>18.879993474483499</v>
      </c>
      <c r="Q26" s="106">
        <v>0.24299543741381413</v>
      </c>
      <c r="R26" s="112">
        <v>3.3035997644704364E-2</v>
      </c>
      <c r="S26">
        <v>24</v>
      </c>
      <c r="T26" s="82">
        <v>37838</v>
      </c>
      <c r="U26">
        <v>0.67571943998336803</v>
      </c>
      <c r="V26">
        <v>19.939993450790698</v>
      </c>
      <c r="W26" s="56">
        <v>0.41161488441672028</v>
      </c>
      <c r="X26" s="112">
        <v>3.4466241927810469E-2</v>
      </c>
      <c r="Y26">
        <v>24</v>
      </c>
      <c r="Z26" s="82">
        <v>38201</v>
      </c>
      <c r="AA26">
        <v>0.93267470598220803</v>
      </c>
      <c r="AB26" s="90">
        <v>19.109993469342601</v>
      </c>
      <c r="AC26" s="106">
        <v>0.21090404081138733</v>
      </c>
      <c r="AD26" s="112">
        <v>3.2808070003587937E-2</v>
      </c>
      <c r="AE26">
        <v>25</v>
      </c>
      <c r="AF26" s="82">
        <v>38573</v>
      </c>
      <c r="AG26">
        <v>0.84807020425796498</v>
      </c>
      <c r="AH26">
        <v>18.4199934847653</v>
      </c>
      <c r="AI26" s="113">
        <v>0.29443885739536019</v>
      </c>
      <c r="AJ26" s="112">
        <v>3.3607145223541426E-2</v>
      </c>
    </row>
    <row r="27" spans="1:36">
      <c r="A27">
        <v>25</v>
      </c>
      <c r="B27" s="82">
        <v>36746</v>
      </c>
      <c r="C27">
        <v>0.72007453441619895</v>
      </c>
      <c r="D27">
        <v>17.989993494376598</v>
      </c>
      <c r="E27" s="106">
        <v>0.45421453366537073</v>
      </c>
      <c r="F27" s="112">
        <v>3.485419083179405E-2</v>
      </c>
      <c r="G27">
        <v>25</v>
      </c>
      <c r="H27" s="82">
        <v>37112</v>
      </c>
      <c r="I27">
        <v>0.91056030988693204</v>
      </c>
      <c r="J27">
        <v>18.539993482083101</v>
      </c>
      <c r="K27" s="56">
        <v>0.53188349156784187</v>
      </c>
      <c r="L27" s="112">
        <v>3.5411709716175632E-2</v>
      </c>
      <c r="M27">
        <v>25</v>
      </c>
      <c r="N27" s="82">
        <v>37471</v>
      </c>
      <c r="O27">
        <v>0.715881407260895</v>
      </c>
      <c r="P27">
        <v>18.8299934756011</v>
      </c>
      <c r="Q27" s="106">
        <v>0.28556688254849338</v>
      </c>
      <c r="R27" s="112">
        <v>3.3446811331562826E-2</v>
      </c>
      <c r="S27">
        <v>25</v>
      </c>
      <c r="T27" s="82">
        <v>37839</v>
      </c>
      <c r="U27">
        <v>0.60186105966568004</v>
      </c>
      <c r="V27">
        <v>20.039993448555499</v>
      </c>
      <c r="W27" s="56">
        <v>0.45008567102904179</v>
      </c>
      <c r="X27" s="112">
        <v>3.5164065446331307E-2</v>
      </c>
      <c r="Y27">
        <v>25</v>
      </c>
      <c r="Z27" s="82">
        <v>38202</v>
      </c>
      <c r="AA27">
        <v>0.88439023494720503</v>
      </c>
      <c r="AB27" s="90">
        <v>19.2399934664369</v>
      </c>
      <c r="AC27" s="106">
        <v>0.25518870282830453</v>
      </c>
      <c r="AD27" s="112">
        <v>3.3171604534467207E-2</v>
      </c>
      <c r="AE27">
        <v>26</v>
      </c>
      <c r="AF27" s="82">
        <v>38574</v>
      </c>
      <c r="AG27">
        <v>0.88310223817825295</v>
      </c>
      <c r="AH27">
        <v>18.329993486776999</v>
      </c>
      <c r="AI27" s="113">
        <v>0.36849263620058692</v>
      </c>
      <c r="AJ27" s="112">
        <v>3.4087193543596121E-2</v>
      </c>
    </row>
    <row r="28" spans="1:36">
      <c r="A28">
        <v>26</v>
      </c>
      <c r="B28" s="82">
        <v>36747</v>
      </c>
      <c r="C28">
        <v>0.63932496309280396</v>
      </c>
      <c r="D28">
        <v>18.2599934883416</v>
      </c>
      <c r="E28" s="106">
        <v>0.47774219685773434</v>
      </c>
      <c r="F28" s="112">
        <v>3.5562317149600488E-2</v>
      </c>
      <c r="G28">
        <v>26</v>
      </c>
      <c r="H28" s="82">
        <v>37113</v>
      </c>
      <c r="I28">
        <v>0.92290180921554599</v>
      </c>
      <c r="J28">
        <v>18.519993482530101</v>
      </c>
      <c r="K28" s="56">
        <v>0.54718846105832664</v>
      </c>
      <c r="L28" s="112">
        <v>3.6257709346373061E-2</v>
      </c>
      <c r="M28">
        <v>26</v>
      </c>
      <c r="N28" s="82">
        <v>37472</v>
      </c>
      <c r="O28">
        <v>0.670648634433746</v>
      </c>
      <c r="P28">
        <v>18.849993475154101</v>
      </c>
      <c r="Q28" s="106">
        <v>0.33466400556352249</v>
      </c>
      <c r="R28" s="112">
        <v>3.3922831683765274E-2</v>
      </c>
      <c r="S28">
        <v>26</v>
      </c>
      <c r="T28" s="82">
        <v>37840</v>
      </c>
      <c r="U28">
        <v>0.54472714662551902</v>
      </c>
      <c r="V28">
        <v>20.099993447214398</v>
      </c>
      <c r="W28" s="56">
        <v>0.45608662754937668</v>
      </c>
      <c r="X28" s="112">
        <v>3.5945737733480698E-2</v>
      </c>
      <c r="Y28">
        <v>26</v>
      </c>
      <c r="Z28" s="82">
        <v>38203</v>
      </c>
      <c r="AA28">
        <v>0.85472351312637296</v>
      </c>
      <c r="AB28" s="90">
        <v>19.289993465319299</v>
      </c>
      <c r="AC28" s="106">
        <v>0.31142332055189687</v>
      </c>
      <c r="AD28" s="112">
        <v>3.3609065470217657E-2</v>
      </c>
      <c r="AE28">
        <v>27</v>
      </c>
      <c r="AF28" s="82">
        <v>38575</v>
      </c>
      <c r="AG28">
        <v>0.82234817743301403</v>
      </c>
      <c r="AH28">
        <v>18.299993487447502</v>
      </c>
      <c r="AI28" s="113">
        <v>0.45421220401078688</v>
      </c>
      <c r="AJ28" s="112">
        <v>3.4672913069535308E-2</v>
      </c>
    </row>
    <row r="29" spans="1:36">
      <c r="A29">
        <v>27</v>
      </c>
      <c r="B29" s="82">
        <v>36748</v>
      </c>
      <c r="C29">
        <v>0.56860774755477905</v>
      </c>
      <c r="D29">
        <v>18.569993481412599</v>
      </c>
      <c r="E29" s="106">
        <v>0.4775647208373956</v>
      </c>
      <c r="F29" s="112">
        <v>3.6326907907301122E-2</v>
      </c>
      <c r="G29">
        <v>27</v>
      </c>
      <c r="H29" s="82">
        <v>37114</v>
      </c>
      <c r="I29">
        <v>0.85416263341903698</v>
      </c>
      <c r="J29">
        <v>18.5099934827537</v>
      </c>
      <c r="K29" s="56">
        <v>0.55699931109056744</v>
      </c>
      <c r="L29" s="112">
        <v>3.7143993780500643E-2</v>
      </c>
      <c r="M29">
        <v>27</v>
      </c>
      <c r="N29" s="82">
        <v>37473</v>
      </c>
      <c r="O29">
        <v>0.67722815275192305</v>
      </c>
      <c r="P29">
        <v>18.869993474707002</v>
      </c>
      <c r="Q29" s="106">
        <v>0.40678449597650318</v>
      </c>
      <c r="R29" s="112">
        <v>3.4473505929902636E-2</v>
      </c>
      <c r="S29">
        <v>27</v>
      </c>
      <c r="T29" s="82">
        <v>37841</v>
      </c>
      <c r="U29">
        <v>0.51997703313827504</v>
      </c>
      <c r="V29">
        <v>20.1299934465438</v>
      </c>
      <c r="W29" s="56">
        <v>0.44699795056248165</v>
      </c>
      <c r="X29" s="112">
        <v>3.6756209314180006E-2</v>
      </c>
      <c r="Y29">
        <v>27</v>
      </c>
      <c r="Z29" s="82">
        <v>38204</v>
      </c>
      <c r="AA29">
        <v>0.82846754789352395</v>
      </c>
      <c r="AB29" s="90">
        <v>19.3999934628606</v>
      </c>
      <c r="AC29" s="106">
        <v>0.3885550985051367</v>
      </c>
      <c r="AD29" s="112">
        <v>3.4135880920169635E-2</v>
      </c>
      <c r="AE29">
        <v>28</v>
      </c>
      <c r="AF29" s="82">
        <v>38576</v>
      </c>
      <c r="AG29">
        <v>0.72739815711975098</v>
      </c>
      <c r="AH29">
        <v>18.369993485882901</v>
      </c>
      <c r="AI29" s="113">
        <v>0.49242198328864945</v>
      </c>
      <c r="AJ29" s="112">
        <v>3.5376271372260307E-2</v>
      </c>
    </row>
    <row r="30" spans="1:36">
      <c r="A30">
        <v>28</v>
      </c>
      <c r="B30" s="82">
        <v>36749</v>
      </c>
      <c r="C30">
        <v>0.57362598180770896</v>
      </c>
      <c r="D30">
        <v>18.479993483424199</v>
      </c>
      <c r="E30" s="106">
        <v>0.46413015486897147</v>
      </c>
      <c r="F30" s="112">
        <v>3.7119255516633386E-2</v>
      </c>
      <c r="G30">
        <v>28</v>
      </c>
      <c r="H30" s="82">
        <v>37115</v>
      </c>
      <c r="I30">
        <v>0.686068415641785</v>
      </c>
      <c r="J30">
        <v>18.6799934789539</v>
      </c>
      <c r="K30" s="56">
        <v>0.55362067831358397</v>
      </c>
      <c r="L30" s="112">
        <v>3.8065066216977493E-2</v>
      </c>
      <c r="M30">
        <v>28</v>
      </c>
      <c r="N30" s="82">
        <v>37474</v>
      </c>
      <c r="O30">
        <v>0.65875828266143799</v>
      </c>
      <c r="P30">
        <v>18.819993475824599</v>
      </c>
      <c r="Q30" s="106">
        <v>0.4458096495251232</v>
      </c>
      <c r="R30" s="112">
        <v>3.5129751666809282E-2</v>
      </c>
      <c r="S30">
        <v>28</v>
      </c>
      <c r="T30" s="82">
        <v>37842</v>
      </c>
      <c r="U30">
        <v>0.53083127737045299</v>
      </c>
      <c r="V30">
        <v>20.239993444085101</v>
      </c>
      <c r="W30" s="56">
        <v>0.43675221086715449</v>
      </c>
      <c r="X30" s="112">
        <v>3.7571552279497371E-2</v>
      </c>
      <c r="Y30">
        <v>28</v>
      </c>
      <c r="Z30" s="82">
        <v>38205</v>
      </c>
      <c r="AA30">
        <v>0.73830795288085904</v>
      </c>
      <c r="AB30" s="90">
        <v>19.489993460849</v>
      </c>
      <c r="AC30" s="106">
        <v>0.46158159869766985</v>
      </c>
      <c r="AD30" s="112">
        <v>3.4782207657694665E-2</v>
      </c>
      <c r="AE30">
        <v>29</v>
      </c>
      <c r="AF30" s="82">
        <v>38577</v>
      </c>
      <c r="AG30">
        <v>0.66820204257965099</v>
      </c>
      <c r="AH30">
        <v>18.539993482083101</v>
      </c>
      <c r="AI30" s="113">
        <v>0.50020845682099824</v>
      </c>
      <c r="AJ30" s="112">
        <v>3.6161126470582006E-2</v>
      </c>
    </row>
    <row r="31" spans="1:36">
      <c r="A31">
        <v>29</v>
      </c>
      <c r="B31" s="82">
        <v>36750</v>
      </c>
      <c r="C31">
        <v>0.54162269830703702</v>
      </c>
      <c r="D31">
        <v>18.519993482530101</v>
      </c>
      <c r="E31" s="106">
        <v>0.45786715971734349</v>
      </c>
      <c r="F31" s="112">
        <v>3.7905583159468847E-2</v>
      </c>
      <c r="G31">
        <v>29</v>
      </c>
      <c r="H31" s="82">
        <v>37116</v>
      </c>
      <c r="I31">
        <v>0.57191646099090598</v>
      </c>
      <c r="J31">
        <v>18.769993476942201</v>
      </c>
      <c r="K31" s="56">
        <v>0.52663492246501753</v>
      </c>
      <c r="L31" s="112">
        <v>3.9011664473997155E-2</v>
      </c>
      <c r="M31">
        <v>29</v>
      </c>
      <c r="N31" s="82">
        <v>37475</v>
      </c>
      <c r="O31">
        <v>0.68297153711319003</v>
      </c>
      <c r="P31">
        <v>18.769993476942201</v>
      </c>
      <c r="Q31" s="106">
        <v>0.46388252662172852</v>
      </c>
      <c r="R31" s="112">
        <v>3.5860446758768101E-2</v>
      </c>
      <c r="S31">
        <v>29</v>
      </c>
      <c r="T31" s="82">
        <v>37843</v>
      </c>
      <c r="U31">
        <v>0.58223545551300004</v>
      </c>
      <c r="V31">
        <v>20.289993442967599</v>
      </c>
      <c r="W31" s="56">
        <v>0.43403922777832488</v>
      </c>
      <c r="X31" s="112">
        <v>3.839236809490245E-2</v>
      </c>
      <c r="Y31">
        <v>29</v>
      </c>
      <c r="Z31" s="82">
        <v>38206</v>
      </c>
      <c r="AA31">
        <v>0.67756283283233598</v>
      </c>
      <c r="AB31" s="90">
        <v>19.589993458613801</v>
      </c>
      <c r="AC31" s="106">
        <v>0.48584558325415167</v>
      </c>
      <c r="AD31" s="112">
        <v>3.553723487853206E-2</v>
      </c>
      <c r="AE31">
        <v>30</v>
      </c>
      <c r="AF31" s="82">
        <v>38578</v>
      </c>
      <c r="AG31">
        <v>0.47595587372779802</v>
      </c>
      <c r="AH31">
        <v>18.569993481412599</v>
      </c>
      <c r="AI31" s="113">
        <v>0.4948018993545682</v>
      </c>
      <c r="AJ31" s="112">
        <v>3.6980798169727797E-2</v>
      </c>
    </row>
    <row r="32" spans="1:36">
      <c r="A32">
        <v>30</v>
      </c>
      <c r="B32" s="82">
        <v>36751</v>
      </c>
      <c r="C32">
        <v>0.53685188293456998</v>
      </c>
      <c r="D32">
        <v>18.519993482530101</v>
      </c>
      <c r="E32" s="106">
        <v>0.447983189438311</v>
      </c>
      <c r="F32" s="112">
        <v>3.8700525510490275E-2</v>
      </c>
      <c r="G32">
        <v>30</v>
      </c>
      <c r="H32" s="82">
        <v>37117</v>
      </c>
      <c r="I32">
        <v>0.46942999958991999</v>
      </c>
      <c r="J32">
        <v>18.939993473142401</v>
      </c>
      <c r="K32" s="56">
        <v>0.49105742715759515</v>
      </c>
      <c r="L32" s="112">
        <v>3.994541040734368E-2</v>
      </c>
      <c r="M32">
        <v>30</v>
      </c>
      <c r="N32" s="82">
        <v>37476</v>
      </c>
      <c r="O32">
        <v>0.700955510139465</v>
      </c>
      <c r="P32">
        <v>18.6799934789539</v>
      </c>
      <c r="Q32" s="106">
        <v>0.47772846886544545</v>
      </c>
      <c r="R32" s="112">
        <v>3.6630604987194455E-2</v>
      </c>
      <c r="S32">
        <v>30</v>
      </c>
      <c r="T32" s="82">
        <v>37844</v>
      </c>
      <c r="U32">
        <v>0.59984177350997903</v>
      </c>
      <c r="V32">
        <v>20.589993436261999</v>
      </c>
      <c r="W32" s="56">
        <v>0.44399530328736253</v>
      </c>
      <c r="X32" s="112">
        <v>3.9228360675437807E-2</v>
      </c>
      <c r="Y32">
        <v>30</v>
      </c>
      <c r="Z32" s="82">
        <v>38207</v>
      </c>
      <c r="AA32">
        <v>0.63006824254989602</v>
      </c>
      <c r="AB32" s="90">
        <v>19.589993458613801</v>
      </c>
      <c r="AC32" s="106">
        <v>0.48873419010702707</v>
      </c>
      <c r="AD32" s="112">
        <v>3.6363371247642017E-2</v>
      </c>
      <c r="AE32">
        <v>31</v>
      </c>
      <c r="AF32" s="82">
        <v>38579</v>
      </c>
      <c r="AG32">
        <v>0.404115051031113</v>
      </c>
      <c r="AH32">
        <v>18.539993482083101</v>
      </c>
      <c r="AI32" s="113">
        <v>0.45357810295301232</v>
      </c>
      <c r="AJ32" s="112">
        <v>3.7812314594057039E-2</v>
      </c>
    </row>
    <row r="33" spans="1:36">
      <c r="A33">
        <v>31</v>
      </c>
      <c r="B33" s="82">
        <v>36752</v>
      </c>
      <c r="C33">
        <v>0.47053351998329201</v>
      </c>
      <c r="D33">
        <v>18.489993483200699</v>
      </c>
      <c r="E33" s="106">
        <v>0.4416195327225822</v>
      </c>
      <c r="F33" s="112">
        <v>3.9496703857709793E-2</v>
      </c>
      <c r="G33">
        <v>31</v>
      </c>
      <c r="H33" s="82">
        <v>37118</v>
      </c>
      <c r="I33">
        <v>0.37930193543434099</v>
      </c>
      <c r="J33">
        <v>18.969993472471899</v>
      </c>
      <c r="K33" s="56">
        <v>0.44929371257503137</v>
      </c>
      <c r="L33" s="112">
        <v>4.0853106107348026E-2</v>
      </c>
      <c r="M33">
        <v>31</v>
      </c>
      <c r="N33" s="82">
        <v>37477</v>
      </c>
      <c r="O33">
        <v>0.75132673978805498</v>
      </c>
      <c r="P33">
        <v>18.639993479847899</v>
      </c>
      <c r="Q33" s="106">
        <v>0.48813351202790028</v>
      </c>
      <c r="R33" s="112">
        <v>3.7433983524567692E-2</v>
      </c>
      <c r="S33">
        <v>31</v>
      </c>
      <c r="T33" s="82">
        <v>37845</v>
      </c>
      <c r="U33">
        <v>0.59035092592239402</v>
      </c>
      <c r="V33">
        <v>20.729993433132801</v>
      </c>
      <c r="W33" s="56">
        <v>0.45280289382725697</v>
      </c>
      <c r="X33" s="112">
        <v>4.011196679542061E-2</v>
      </c>
      <c r="Y33">
        <v>31</v>
      </c>
      <c r="Z33" s="82">
        <v>38208</v>
      </c>
      <c r="AA33">
        <v>0.57045298814773604</v>
      </c>
      <c r="AB33" s="90">
        <v>19.8899934519083</v>
      </c>
      <c r="AC33" s="106">
        <v>0.48151439786188993</v>
      </c>
      <c r="AD33" s="112">
        <v>3.721288664850797E-2</v>
      </c>
      <c r="AE33">
        <v>32</v>
      </c>
      <c r="AF33" s="82">
        <v>38580</v>
      </c>
      <c r="AG33">
        <v>0.32174059748649603</v>
      </c>
      <c r="AH33">
        <v>18.539993482083101</v>
      </c>
      <c r="AI33" s="113">
        <v>0.41355272285973599</v>
      </c>
      <c r="AJ33" s="112">
        <v>3.8599603321930673E-2</v>
      </c>
    </row>
    <row r="34" spans="1:36">
      <c r="A34">
        <v>32</v>
      </c>
      <c r="B34" s="82">
        <v>36753</v>
      </c>
      <c r="C34">
        <v>0.41270926594734197</v>
      </c>
      <c r="D34">
        <v>18.619993480295001</v>
      </c>
      <c r="E34" s="106">
        <v>0.42354595339878581</v>
      </c>
      <c r="F34" s="112">
        <v>4.0297860755170771E-2</v>
      </c>
      <c r="G34">
        <v>32</v>
      </c>
      <c r="H34" s="82">
        <v>37119</v>
      </c>
      <c r="I34">
        <v>0.33305343985557601</v>
      </c>
      <c r="J34">
        <v>18.899993474036499</v>
      </c>
      <c r="K34" s="56">
        <v>0.403634129117525</v>
      </c>
      <c r="L34" s="112">
        <v>4.1713629734395373E-2</v>
      </c>
      <c r="M34">
        <v>32</v>
      </c>
      <c r="N34" s="82">
        <v>37478</v>
      </c>
      <c r="O34">
        <v>0.84766077995300304</v>
      </c>
      <c r="P34">
        <v>18.849993475154101</v>
      </c>
      <c r="Q34" s="106">
        <v>0.50170437472348672</v>
      </c>
      <c r="R34" s="112">
        <v>3.8268635436308561E-2</v>
      </c>
      <c r="S34">
        <v>32</v>
      </c>
      <c r="T34" s="82">
        <v>37846</v>
      </c>
      <c r="U34">
        <v>0.60210722684860196</v>
      </c>
      <c r="V34">
        <v>20.829993430897598</v>
      </c>
      <c r="W34" s="56">
        <v>0.45519169241827961</v>
      </c>
      <c r="X34" s="112">
        <v>4.1037009426735681E-2</v>
      </c>
      <c r="Y34">
        <v>32</v>
      </c>
      <c r="Z34" s="82">
        <v>38209</v>
      </c>
      <c r="AA34">
        <v>0.511732637882233</v>
      </c>
      <c r="AB34" s="90">
        <v>19.939993450790698</v>
      </c>
      <c r="AC34" s="106">
        <v>0.46567148535703734</v>
      </c>
      <c r="AD34" s="112">
        <v>3.8083338810060735E-2</v>
      </c>
      <c r="AE34">
        <v>33</v>
      </c>
      <c r="AF34" s="82">
        <v>38581</v>
      </c>
      <c r="AG34">
        <v>0.30238306522369401</v>
      </c>
      <c r="AH34">
        <v>18.739993477612799</v>
      </c>
      <c r="AI34" s="113">
        <v>0.36845932712194307</v>
      </c>
      <c r="AJ34" s="112">
        <v>3.9340603113707191E-2</v>
      </c>
    </row>
    <row r="35" spans="1:36">
      <c r="A35">
        <v>33</v>
      </c>
      <c r="B35" s="82">
        <v>36754</v>
      </c>
      <c r="C35">
        <v>0.391849964857101</v>
      </c>
      <c r="D35">
        <v>18.8299934756011</v>
      </c>
      <c r="E35" s="106">
        <v>0.39939297644622218</v>
      </c>
      <c r="F35" s="112">
        <v>4.1090609545381095E-2</v>
      </c>
      <c r="G35">
        <v>33</v>
      </c>
      <c r="H35" s="82">
        <v>37120</v>
      </c>
      <c r="I35">
        <v>0.32592439651489302</v>
      </c>
      <c r="J35">
        <v>18.879993474483499</v>
      </c>
      <c r="K35" s="56">
        <v>0.36585759281213698</v>
      </c>
      <c r="L35" s="112">
        <v>4.2510381675814647E-2</v>
      </c>
      <c r="M35">
        <v>33</v>
      </c>
      <c r="N35" s="82">
        <v>37479</v>
      </c>
      <c r="O35">
        <v>0.86093366146087602</v>
      </c>
      <c r="P35">
        <v>18.939993473142401</v>
      </c>
      <c r="Q35" s="106">
        <v>0.52304407368948203</v>
      </c>
      <c r="R35" s="112">
        <v>3.9150919743149916E-2</v>
      </c>
      <c r="S35">
        <v>33</v>
      </c>
      <c r="T35" s="82">
        <v>37847</v>
      </c>
      <c r="U35">
        <v>0.55202853679657005</v>
      </c>
      <c r="V35">
        <v>20.839993430674099</v>
      </c>
      <c r="W35" s="56">
        <v>0.45887066799868204</v>
      </c>
      <c r="X35" s="112">
        <v>4.199202819061143E-2</v>
      </c>
      <c r="Y35">
        <v>33</v>
      </c>
      <c r="Z35" s="82">
        <v>38210</v>
      </c>
      <c r="AA35">
        <v>0.44759833812713601</v>
      </c>
      <c r="AB35" s="90">
        <v>20.0599934481085</v>
      </c>
      <c r="AC35" s="106">
        <v>0.44448529321960734</v>
      </c>
      <c r="AD35" s="112">
        <v>3.8950619583663901E-2</v>
      </c>
      <c r="AE35">
        <v>34</v>
      </c>
      <c r="AF35" s="82">
        <v>38582</v>
      </c>
      <c r="AG35">
        <v>0.30146679282188399</v>
      </c>
      <c r="AH35">
        <v>18.729993477836299</v>
      </c>
      <c r="AI35" s="113">
        <v>0.3376354466890768</v>
      </c>
      <c r="AJ35" s="112">
        <v>4.0028533369886474E-2</v>
      </c>
    </row>
    <row r="36" spans="1:36">
      <c r="A36">
        <v>34</v>
      </c>
      <c r="B36" s="82">
        <v>36755</v>
      </c>
      <c r="C36">
        <v>0.37576490640640298</v>
      </c>
      <c r="D36">
        <v>18.819993475824599</v>
      </c>
      <c r="E36" s="106">
        <v>0.38061968280994446</v>
      </c>
      <c r="F36" s="112">
        <v>4.1865670709881293E-2</v>
      </c>
      <c r="G36">
        <v>34</v>
      </c>
      <c r="H36" s="82">
        <v>37121</v>
      </c>
      <c r="I36">
        <v>0.34614220261573803</v>
      </c>
      <c r="J36">
        <v>18.809993476048099</v>
      </c>
      <c r="K36" s="56">
        <v>0.34347960851942833</v>
      </c>
      <c r="L36" s="112">
        <v>4.3253311289799645E-2</v>
      </c>
      <c r="M36">
        <v>34</v>
      </c>
      <c r="N36" s="82">
        <v>37480</v>
      </c>
      <c r="O36">
        <v>0.83111542463302601</v>
      </c>
      <c r="P36">
        <v>19.039993470907199</v>
      </c>
      <c r="Q36" s="106">
        <v>0.53632538625577153</v>
      </c>
      <c r="R36" s="112">
        <v>4.0090136526465342E-2</v>
      </c>
      <c r="S36">
        <v>34</v>
      </c>
      <c r="T36" s="82">
        <v>37848</v>
      </c>
      <c r="U36">
        <v>0.51158338785171498</v>
      </c>
      <c r="V36">
        <v>20.979993427544901</v>
      </c>
      <c r="W36" s="56">
        <v>0.44971073822808133</v>
      </c>
      <c r="X36" s="112">
        <v>4.2976393158521746E-2</v>
      </c>
      <c r="Y36">
        <v>34</v>
      </c>
      <c r="Z36" s="82">
        <v>38211</v>
      </c>
      <c r="AA36">
        <v>0.39668110013008101</v>
      </c>
      <c r="AB36" s="90">
        <v>20.079993447661401</v>
      </c>
      <c r="AC36" s="106">
        <v>0.41772398060277455</v>
      </c>
      <c r="AD36" s="112">
        <v>3.9807098372525225E-2</v>
      </c>
      <c r="AE36">
        <v>35</v>
      </c>
      <c r="AF36" s="82">
        <v>38583</v>
      </c>
      <c r="AG36">
        <v>0.31072685122489901</v>
      </c>
      <c r="AH36">
        <v>18.709993478283302</v>
      </c>
      <c r="AI36" s="113">
        <v>0.32074907018437954</v>
      </c>
      <c r="AJ36" s="112">
        <v>4.0675043494984221E-2</v>
      </c>
    </row>
    <row r="37" spans="1:36">
      <c r="A37">
        <v>35</v>
      </c>
      <c r="B37" s="82">
        <v>36756</v>
      </c>
      <c r="C37">
        <v>0.36014387011527998</v>
      </c>
      <c r="D37">
        <v>18.719993478059799</v>
      </c>
      <c r="E37" s="106">
        <v>0.36611126064921506</v>
      </c>
      <c r="F37" s="112">
        <v>4.2621689399226705E-2</v>
      </c>
      <c r="G37">
        <v>35</v>
      </c>
      <c r="H37" s="82">
        <v>37122</v>
      </c>
      <c r="I37">
        <v>0.35826990008354198</v>
      </c>
      <c r="J37">
        <v>19.119993469119098</v>
      </c>
      <c r="K37" s="56">
        <v>0.33764340443982022</v>
      </c>
      <c r="L37" s="112">
        <v>4.3964853788406158E-2</v>
      </c>
      <c r="M37">
        <v>35</v>
      </c>
      <c r="N37" s="82">
        <v>37481</v>
      </c>
      <c r="O37">
        <v>0.83101761341095004</v>
      </c>
      <c r="P37">
        <v>19.139993468672099</v>
      </c>
      <c r="Q37" s="106">
        <v>0.53936434887988749</v>
      </c>
      <c r="R37" s="112">
        <v>4.1077140159748622E-2</v>
      </c>
      <c r="S37">
        <v>35</v>
      </c>
      <c r="T37" s="82">
        <v>37849</v>
      </c>
      <c r="U37">
        <v>0.49146160483360302</v>
      </c>
      <c r="V37">
        <v>21.149993423745101</v>
      </c>
      <c r="W37" s="56">
        <v>0.43561180845016406</v>
      </c>
      <c r="X37" s="112">
        <v>4.3972607335839457E-2</v>
      </c>
      <c r="Y37">
        <v>35</v>
      </c>
      <c r="Z37" s="82">
        <v>38212</v>
      </c>
      <c r="AA37">
        <v>0.36161169409751898</v>
      </c>
      <c r="AB37" s="90">
        <v>20.039993448555499</v>
      </c>
      <c r="AC37" s="106">
        <v>0.39017054798141704</v>
      </c>
      <c r="AD37" s="112">
        <v>4.0636586165564911E-2</v>
      </c>
      <c r="AE37">
        <v>36</v>
      </c>
      <c r="AF37" s="82">
        <v>38584</v>
      </c>
      <c r="AG37">
        <v>0.34468111395835899</v>
      </c>
      <c r="AH37">
        <v>18.6799934789539</v>
      </c>
      <c r="AI37" s="113">
        <v>0.31461114615573021</v>
      </c>
      <c r="AJ37" s="112">
        <v>4.1301324350686439E-2</v>
      </c>
    </row>
    <row r="38" spans="1:36">
      <c r="A38">
        <v>36</v>
      </c>
      <c r="B38" s="82">
        <v>36757</v>
      </c>
      <c r="C38">
        <v>0.35242354869842502</v>
      </c>
      <c r="D38">
        <v>18.619993480295001</v>
      </c>
      <c r="E38" s="106">
        <v>0.35394060678244721</v>
      </c>
      <c r="F38" s="112">
        <v>4.3361317481523484E-2</v>
      </c>
      <c r="G38">
        <v>36</v>
      </c>
      <c r="H38" s="82">
        <v>37123</v>
      </c>
      <c r="I38">
        <v>0.390020221471786</v>
      </c>
      <c r="J38">
        <v>19.169993468001501</v>
      </c>
      <c r="K38" s="56">
        <v>0.3380661680282569</v>
      </c>
      <c r="L38" s="112">
        <v>4.4687425309123258E-2</v>
      </c>
      <c r="M38">
        <v>36</v>
      </c>
      <c r="N38" s="82">
        <v>37482</v>
      </c>
      <c r="O38">
        <v>0.73130607604980502</v>
      </c>
      <c r="P38">
        <v>19.209993467107399</v>
      </c>
      <c r="Q38" s="106">
        <v>0.54097465466709205</v>
      </c>
      <c r="R38" s="112">
        <v>4.2097971354780724E-2</v>
      </c>
      <c r="S38">
        <v>36</v>
      </c>
      <c r="T38" s="82">
        <v>37850</v>
      </c>
      <c r="U38">
        <v>0.47197836637496898</v>
      </c>
      <c r="V38">
        <v>21.229993421956902</v>
      </c>
      <c r="W38" s="56">
        <v>0.4236459354878499</v>
      </c>
      <c r="X38" s="112">
        <v>4.49716175857931E-2</v>
      </c>
      <c r="Y38">
        <v>36</v>
      </c>
      <c r="Z38" s="82">
        <v>38213</v>
      </c>
      <c r="AA38">
        <v>0.32400533556938199</v>
      </c>
      <c r="AB38" s="90">
        <v>20.009993449225998</v>
      </c>
      <c r="AC38" s="106">
        <v>0.36584504385291589</v>
      </c>
      <c r="AD38" s="112">
        <v>4.1431996073971224E-2</v>
      </c>
      <c r="AE38">
        <v>37</v>
      </c>
      <c r="AF38" s="82">
        <v>38585</v>
      </c>
      <c r="AG38">
        <v>0.39887958765029902</v>
      </c>
      <c r="AH38">
        <v>18.689993478730301</v>
      </c>
      <c r="AI38" s="113">
        <v>0.32166420663810669</v>
      </c>
      <c r="AJ38" s="112">
        <v>4.1925099114380242E-2</v>
      </c>
    </row>
    <row r="39" spans="1:36">
      <c r="A39">
        <v>37</v>
      </c>
      <c r="B39" s="82">
        <v>36758</v>
      </c>
      <c r="C39">
        <v>0.34274348616599998</v>
      </c>
      <c r="D39">
        <v>18.649993479624399</v>
      </c>
      <c r="E39" s="106">
        <v>0.3451898983754359</v>
      </c>
      <c r="F39" s="112">
        <v>4.4087579244360929E-2</v>
      </c>
      <c r="G39">
        <v>37</v>
      </c>
      <c r="H39" s="82">
        <v>37124</v>
      </c>
      <c r="I39">
        <v>0.46302402019500699</v>
      </c>
      <c r="J39">
        <v>19.2499934662134</v>
      </c>
      <c r="K39" s="56">
        <v>0.34736664554574059</v>
      </c>
      <c r="L39" s="112">
        <v>4.5424296419482216E-2</v>
      </c>
      <c r="M39">
        <v>37</v>
      </c>
      <c r="N39" s="82">
        <v>37483</v>
      </c>
      <c r="O39">
        <v>0.62837582826614402</v>
      </c>
      <c r="P39">
        <v>19.359993463754702</v>
      </c>
      <c r="Q39" s="106">
        <v>0.52679782574278378</v>
      </c>
      <c r="R39" s="112">
        <v>4.3150120641979053E-2</v>
      </c>
      <c r="S39">
        <v>37</v>
      </c>
      <c r="T39" s="82">
        <v>37851</v>
      </c>
      <c r="U39">
        <v>0.42198851704597501</v>
      </c>
      <c r="V39">
        <v>21.239993421733399</v>
      </c>
      <c r="W39" s="56">
        <v>0.41277697750835379</v>
      </c>
      <c r="X39" s="112">
        <v>4.5972115294809157E-2</v>
      </c>
      <c r="Y39">
        <v>37</v>
      </c>
      <c r="Z39" s="82">
        <v>38214</v>
      </c>
      <c r="AA39">
        <v>0.288030475378036</v>
      </c>
      <c r="AB39" s="90">
        <v>19.849993452802298</v>
      </c>
      <c r="AC39" s="106">
        <v>0.34160814390336913</v>
      </c>
      <c r="AD39" s="112">
        <v>4.219635881158338E-2</v>
      </c>
      <c r="AE39">
        <v>38</v>
      </c>
      <c r="AF39" s="82">
        <v>38586</v>
      </c>
      <c r="AG39">
        <v>0.408380687236786</v>
      </c>
      <c r="AH39">
        <v>18.519993482530101</v>
      </c>
      <c r="AI39" s="113">
        <v>0.3406880211816451</v>
      </c>
      <c r="AJ39" s="112">
        <v>4.2571418414155834E-2</v>
      </c>
    </row>
    <row r="40" spans="1:36">
      <c r="A40">
        <v>38</v>
      </c>
      <c r="B40" s="82">
        <v>36759</v>
      </c>
      <c r="C40">
        <v>0.340448647737503</v>
      </c>
      <c r="D40">
        <v>18.649993479624399</v>
      </c>
      <c r="E40" s="106">
        <v>0.3376102844759033</v>
      </c>
      <c r="F40" s="112">
        <v>4.4810366373751506E-2</v>
      </c>
      <c r="G40">
        <v>38</v>
      </c>
      <c r="H40" s="82">
        <v>37125</v>
      </c>
      <c r="I40">
        <v>0.48572844266891502</v>
      </c>
      <c r="J40">
        <v>19.329993464425201</v>
      </c>
      <c r="K40" s="56">
        <v>0.37136612673848801</v>
      </c>
      <c r="L40" s="112">
        <v>4.6194728663002796E-2</v>
      </c>
      <c r="M40">
        <v>38</v>
      </c>
      <c r="N40" s="82">
        <v>37484</v>
      </c>
      <c r="O40">
        <v>0.55305314064025901</v>
      </c>
      <c r="P40">
        <v>19.469993461295999</v>
      </c>
      <c r="Q40" s="106">
        <v>0.50124461782882024</v>
      </c>
      <c r="R40" s="112">
        <v>4.4211843989802602E-2</v>
      </c>
      <c r="S40">
        <v>38</v>
      </c>
      <c r="T40" s="82">
        <v>37852</v>
      </c>
      <c r="U40">
        <v>0.37591066956520103</v>
      </c>
      <c r="V40">
        <v>21.009993426874299</v>
      </c>
      <c r="W40" s="56">
        <v>0.39372252834318999</v>
      </c>
      <c r="X40" s="112">
        <v>4.6971880111758575E-2</v>
      </c>
      <c r="Y40">
        <v>38</v>
      </c>
      <c r="Z40" s="82">
        <v>38215</v>
      </c>
      <c r="AA40">
        <v>0.25988039374351501</v>
      </c>
      <c r="AB40" s="90">
        <v>19.769993454590502</v>
      </c>
      <c r="AC40" s="106">
        <v>0.31723697726784716</v>
      </c>
      <c r="AD40" s="112">
        <v>4.2922452865831226E-2</v>
      </c>
      <c r="AE40">
        <v>39</v>
      </c>
      <c r="AF40" s="82">
        <v>38587</v>
      </c>
      <c r="AG40">
        <v>0.39914116263389599</v>
      </c>
      <c r="AH40">
        <v>18.469993483647698</v>
      </c>
      <c r="AI40" s="113">
        <v>0.35336405075542499</v>
      </c>
      <c r="AJ40" s="112">
        <v>4.3257139645694664E-2</v>
      </c>
    </row>
    <row r="41" spans="1:36">
      <c r="A41">
        <v>39</v>
      </c>
      <c r="B41" s="82">
        <v>36760</v>
      </c>
      <c r="C41">
        <v>0.319746553897858</v>
      </c>
      <c r="D41">
        <v>18.849993475154101</v>
      </c>
      <c r="E41" s="106">
        <v>0.33283304542829634</v>
      </c>
      <c r="F41" s="112">
        <v>4.5530202855716531E-2</v>
      </c>
      <c r="G41">
        <v>39</v>
      </c>
      <c r="H41" s="82">
        <v>37126</v>
      </c>
      <c r="I41">
        <v>0.51515215635299705</v>
      </c>
      <c r="J41">
        <v>19.5699934590608</v>
      </c>
      <c r="K41" s="56">
        <v>0.38953608850988347</v>
      </c>
      <c r="L41" s="112">
        <v>4.7029840128855256E-2</v>
      </c>
      <c r="M41">
        <v>39</v>
      </c>
      <c r="N41" s="82">
        <v>37485</v>
      </c>
      <c r="O41">
        <v>0.49088183045387301</v>
      </c>
      <c r="P41">
        <v>19.779993454366899</v>
      </c>
      <c r="Q41" s="106">
        <v>0.47263122514575329</v>
      </c>
      <c r="R41" s="112">
        <v>4.5259630463421227E-2</v>
      </c>
      <c r="S41">
        <v>39</v>
      </c>
      <c r="T41" s="82">
        <v>37853</v>
      </c>
      <c r="U41">
        <v>0.35849779844284102</v>
      </c>
      <c r="V41">
        <v>20.919993428885999</v>
      </c>
      <c r="W41" s="56">
        <v>0.37093347012593542</v>
      </c>
      <c r="X41" s="112">
        <v>4.7940597784770021E-2</v>
      </c>
      <c r="Y41">
        <v>39</v>
      </c>
      <c r="Z41" s="82">
        <v>38216</v>
      </c>
      <c r="AA41">
        <v>0.240966722369194</v>
      </c>
      <c r="AB41" s="90">
        <v>19.709993455931599</v>
      </c>
      <c r="AC41" s="106">
        <v>0.29470030181258106</v>
      </c>
      <c r="AD41" s="112">
        <v>4.3610160027601839E-2</v>
      </c>
      <c r="AE41">
        <v>40</v>
      </c>
      <c r="AF41" s="82">
        <v>38588</v>
      </c>
      <c r="AG41">
        <v>0.35891151428222701</v>
      </c>
      <c r="AH41">
        <v>18.399993485212399</v>
      </c>
      <c r="AI41" s="113">
        <v>0.35781694222517624</v>
      </c>
      <c r="AJ41" s="112">
        <v>4.3975429307169765E-2</v>
      </c>
    </row>
    <row r="42" spans="1:36">
      <c r="A42">
        <v>40</v>
      </c>
      <c r="B42" s="82">
        <v>36761</v>
      </c>
      <c r="C42">
        <v>0.31147521734237699</v>
      </c>
      <c r="D42">
        <v>18.869993474707002</v>
      </c>
      <c r="E42" s="106">
        <v>0.32388982506589403</v>
      </c>
      <c r="F42" s="112">
        <v>4.6258972532631268E-2</v>
      </c>
      <c r="G42">
        <v>40</v>
      </c>
      <c r="H42" s="82">
        <v>37127</v>
      </c>
      <c r="I42">
        <v>0.494527727365494</v>
      </c>
      <c r="J42">
        <v>19.589993458613801</v>
      </c>
      <c r="K42" s="56">
        <v>0.40605451689377936</v>
      </c>
      <c r="L42" s="112">
        <v>4.7927174888439977E-2</v>
      </c>
      <c r="M42">
        <v>40</v>
      </c>
      <c r="N42" s="82">
        <v>37486</v>
      </c>
      <c r="O42">
        <v>0.41417014598846402</v>
      </c>
      <c r="P42">
        <v>19.8899934519083</v>
      </c>
      <c r="Q42" s="106">
        <v>0.44332538994677873</v>
      </c>
      <c r="R42" s="112">
        <v>4.6294096779754074E-2</v>
      </c>
      <c r="S42">
        <v>40</v>
      </c>
      <c r="T42" s="82">
        <v>37854</v>
      </c>
      <c r="U42">
        <v>0.32818132638931302</v>
      </c>
      <c r="V42">
        <v>20.989993427321298</v>
      </c>
      <c r="W42" s="56">
        <v>0.35442725748675341</v>
      </c>
      <c r="X42" s="112">
        <v>4.8873721289441424E-2</v>
      </c>
      <c r="Y42">
        <v>40</v>
      </c>
      <c r="Z42" s="82">
        <v>38217</v>
      </c>
      <c r="AA42">
        <v>0.22444202005863201</v>
      </c>
      <c r="AB42" s="90">
        <v>19.7299934554845</v>
      </c>
      <c r="AC42" s="106">
        <v>0.27603576538505481</v>
      </c>
      <c r="AD42" s="112">
        <v>4.4261173699179909E-2</v>
      </c>
      <c r="AE42">
        <v>41</v>
      </c>
      <c r="AF42" s="82">
        <v>38589</v>
      </c>
      <c r="AG42">
        <v>0.28003746271133401</v>
      </c>
      <c r="AH42">
        <v>18.399993485212399</v>
      </c>
      <c r="AI42" s="113">
        <v>0.34924840228136267</v>
      </c>
      <c r="AJ42" s="112">
        <v>4.4711303013710797E-2</v>
      </c>
    </row>
    <row r="43" spans="1:36">
      <c r="A43">
        <v>41</v>
      </c>
      <c r="B43" s="82">
        <v>36762</v>
      </c>
      <c r="C43">
        <v>0.28728631138801602</v>
      </c>
      <c r="D43">
        <v>19.029993471130801</v>
      </c>
      <c r="E43" s="106">
        <v>0.31648424069888653</v>
      </c>
      <c r="F43" s="112">
        <v>4.6981776661786441E-2</v>
      </c>
      <c r="G43">
        <v>41</v>
      </c>
      <c r="H43" s="82">
        <v>37128</v>
      </c>
      <c r="I43">
        <v>0.45140188932418801</v>
      </c>
      <c r="J43">
        <v>19.699993456155099</v>
      </c>
      <c r="K43" s="56">
        <v>0.40987026756707862</v>
      </c>
      <c r="L43" s="112">
        <v>4.8876729574253749E-2</v>
      </c>
      <c r="M43">
        <v>41</v>
      </c>
      <c r="N43" s="82">
        <v>37487</v>
      </c>
      <c r="O43">
        <v>0.42117965221405002</v>
      </c>
      <c r="P43">
        <v>20.039993448555499</v>
      </c>
      <c r="Q43" s="106">
        <v>0.40842323841699413</v>
      </c>
      <c r="R43" s="112">
        <v>4.7299788209228595E-2</v>
      </c>
      <c r="S43">
        <v>41</v>
      </c>
      <c r="T43" s="82">
        <v>37855</v>
      </c>
      <c r="U43">
        <v>0.27378818392753601</v>
      </c>
      <c r="V43">
        <v>20.989993427321298</v>
      </c>
      <c r="W43" s="56">
        <v>0.33632941588796911</v>
      </c>
      <c r="X43" s="112">
        <v>4.9789552869501492E-2</v>
      </c>
      <c r="Y43">
        <v>41</v>
      </c>
      <c r="Z43" s="82">
        <v>38218</v>
      </c>
      <c r="AA43">
        <v>0.18736726045608501</v>
      </c>
      <c r="AB43" s="90">
        <v>19.689993456378598</v>
      </c>
      <c r="AC43" s="106">
        <v>0.25994989894270804</v>
      </c>
      <c r="AD43" s="112">
        <v>4.4883538493890068E-2</v>
      </c>
      <c r="AE43">
        <v>42</v>
      </c>
      <c r="AF43" s="82">
        <v>38590</v>
      </c>
      <c r="AG43">
        <v>0.24086710810661299</v>
      </c>
      <c r="AH43">
        <v>18.359993486106401</v>
      </c>
      <c r="AI43" s="113">
        <v>0.32041582924191858</v>
      </c>
      <c r="AJ43" s="112">
        <v>4.5443138056086997E-2</v>
      </c>
    </row>
    <row r="44" spans="1:36">
      <c r="A44">
        <v>42</v>
      </c>
      <c r="B44" s="82">
        <v>36763</v>
      </c>
      <c r="C44">
        <v>0.25558722019195601</v>
      </c>
      <c r="D44">
        <v>18.9199934735894</v>
      </c>
      <c r="E44" s="106">
        <v>0.30455312671283341</v>
      </c>
      <c r="F44" s="112">
        <v>4.7705861072370785E-2</v>
      </c>
      <c r="G44">
        <v>42</v>
      </c>
      <c r="H44" s="82">
        <v>37129</v>
      </c>
      <c r="I44">
        <v>0.40118521451950101</v>
      </c>
      <c r="J44">
        <v>19.689993456378598</v>
      </c>
      <c r="K44" s="56">
        <v>0.40125900086398048</v>
      </c>
      <c r="L44" s="112">
        <v>4.9858045220558707E-2</v>
      </c>
      <c r="M44">
        <v>42</v>
      </c>
      <c r="N44" s="82">
        <v>37488</v>
      </c>
      <c r="O44">
        <v>0.44485870003700301</v>
      </c>
      <c r="P44">
        <v>20.159993445873301</v>
      </c>
      <c r="Q44" s="106">
        <v>0.39233614260086586</v>
      </c>
      <c r="R44" s="112">
        <v>4.8262285136037468E-2</v>
      </c>
      <c r="S44">
        <v>42</v>
      </c>
      <c r="T44" s="82">
        <v>37856</v>
      </c>
      <c r="U44">
        <v>0.278217732906342</v>
      </c>
      <c r="V44">
        <v>20.979993427544901</v>
      </c>
      <c r="W44" s="56">
        <v>0.30799634436021245</v>
      </c>
      <c r="X44" s="112">
        <v>5.0678990331013793E-2</v>
      </c>
      <c r="Y44">
        <v>42</v>
      </c>
      <c r="Z44" s="82">
        <v>38219</v>
      </c>
      <c r="AA44">
        <v>0.17041173577308699</v>
      </c>
      <c r="AB44" s="90">
        <v>19.749993455037501</v>
      </c>
      <c r="AC44" s="106">
        <v>0.23638541155861775</v>
      </c>
      <c r="AD44" s="112">
        <v>4.5479041628871446E-2</v>
      </c>
      <c r="AE44">
        <v>43</v>
      </c>
      <c r="AF44" s="82">
        <v>38591</v>
      </c>
      <c r="AG44">
        <v>0.20990806818008401</v>
      </c>
      <c r="AH44">
        <v>18.469993483647698</v>
      </c>
      <c r="AI44" s="113">
        <v>0.29122912945096874</v>
      </c>
      <c r="AJ44" s="112">
        <v>4.6129444268619063E-2</v>
      </c>
    </row>
    <row r="45" spans="1:36">
      <c r="A45">
        <v>43</v>
      </c>
      <c r="B45" s="82">
        <v>36764</v>
      </c>
      <c r="C45">
        <v>0.23191657662391699</v>
      </c>
      <c r="D45">
        <v>18.939993473142401</v>
      </c>
      <c r="E45" s="106">
        <v>0.28729056640820178</v>
      </c>
      <c r="F45" s="112">
        <v>4.8411730158644972E-2</v>
      </c>
      <c r="G45">
        <v>43</v>
      </c>
      <c r="H45" s="82">
        <v>37130</v>
      </c>
      <c r="I45">
        <v>0.38334113359451299</v>
      </c>
      <c r="J45">
        <v>19.719993455708099</v>
      </c>
      <c r="K45" s="56">
        <v>0.38342266212275045</v>
      </c>
      <c r="L45" s="112">
        <v>5.0839646855854327E-2</v>
      </c>
      <c r="M45">
        <v>43</v>
      </c>
      <c r="N45" s="82">
        <v>37489</v>
      </c>
      <c r="O45">
        <v>0.50178354978561401</v>
      </c>
      <c r="P45">
        <v>20.069993447884901</v>
      </c>
      <c r="Q45" s="106">
        <v>0.39047691699824255</v>
      </c>
      <c r="R45" s="112">
        <v>4.9215066810773207E-2</v>
      </c>
      <c r="S45">
        <v>43</v>
      </c>
      <c r="T45" s="82">
        <v>37857</v>
      </c>
      <c r="U45">
        <v>0.28513193130493197</v>
      </c>
      <c r="V45">
        <v>20.809993431344701</v>
      </c>
      <c r="W45" s="56">
        <v>0.29589089595159246</v>
      </c>
      <c r="X45" s="112">
        <v>5.1513649583778846E-2</v>
      </c>
      <c r="Y45">
        <v>43</v>
      </c>
      <c r="Z45" s="82">
        <v>38220</v>
      </c>
      <c r="AA45">
        <v>0.16442750394344299</v>
      </c>
      <c r="AB45" s="90">
        <v>19.6499934572727</v>
      </c>
      <c r="AC45" s="106">
        <v>0.2167233943697601</v>
      </c>
      <c r="AD45" s="112">
        <v>4.6032361655079936E-2</v>
      </c>
      <c r="AE45">
        <v>44</v>
      </c>
      <c r="AF45" s="82">
        <v>38592</v>
      </c>
      <c r="AG45">
        <v>0.18214747309684801</v>
      </c>
      <c r="AH45">
        <v>18.359993486106401</v>
      </c>
      <c r="AI45" s="113">
        <v>0.26365211386574405</v>
      </c>
      <c r="AJ45" s="112">
        <v>4.6770809530618664E-2</v>
      </c>
    </row>
    <row r="46" spans="1:36">
      <c r="A46">
        <v>44</v>
      </c>
      <c r="B46" s="82">
        <v>36765</v>
      </c>
      <c r="C46">
        <v>0.219275787472725</v>
      </c>
      <c r="D46">
        <v>19.089993469789601</v>
      </c>
      <c r="E46" s="106">
        <v>0.269385414800138</v>
      </c>
      <c r="F46" s="112">
        <v>4.9090961698128779E-2</v>
      </c>
      <c r="G46">
        <v>44</v>
      </c>
      <c r="H46" s="82">
        <v>37131</v>
      </c>
      <c r="I46">
        <v>0.35053572058677701</v>
      </c>
      <c r="J46">
        <v>19.699993456155099</v>
      </c>
      <c r="K46" s="56">
        <v>0.36912272619714093</v>
      </c>
      <c r="L46" s="112">
        <v>5.1801896649253505E-2</v>
      </c>
      <c r="M46">
        <v>44</v>
      </c>
      <c r="N46" s="82">
        <v>37490</v>
      </c>
      <c r="O46">
        <v>0.58191621303558305</v>
      </c>
      <c r="P46">
        <v>20.079993447661401</v>
      </c>
      <c r="Q46" s="106">
        <v>0.40377938771313493</v>
      </c>
      <c r="R46" s="112">
        <v>5.0178177734187736E-2</v>
      </c>
      <c r="S46">
        <v>44</v>
      </c>
      <c r="T46" s="82">
        <v>37858</v>
      </c>
      <c r="U46">
        <v>0.28608357906341603</v>
      </c>
      <c r="V46">
        <v>20.749993432685802</v>
      </c>
      <c r="W46" s="56">
        <v>0.29260368479547166</v>
      </c>
      <c r="X46" s="112">
        <v>5.2324491227546704E-2</v>
      </c>
      <c r="Y46">
        <v>44</v>
      </c>
      <c r="Z46" s="82">
        <v>38221</v>
      </c>
      <c r="AA46">
        <v>0.160115391016006</v>
      </c>
      <c r="AB46" s="90">
        <v>19.539993459731399</v>
      </c>
      <c r="AC46" s="106">
        <v>0.20394770253216807</v>
      </c>
      <c r="AD46" s="112">
        <v>4.6545577579527597E-2</v>
      </c>
      <c r="AE46">
        <v>45</v>
      </c>
      <c r="AF46" s="82">
        <v>38593</v>
      </c>
      <c r="AG46">
        <v>0.144898906350136</v>
      </c>
      <c r="AH46">
        <v>18.369993485882901</v>
      </c>
      <c r="AI46" s="113">
        <v>0.23774619084799173</v>
      </c>
      <c r="AJ46" s="112">
        <v>4.7360422882494611E-2</v>
      </c>
    </row>
    <row r="47" spans="1:36">
      <c r="A47">
        <v>45</v>
      </c>
      <c r="B47" s="82">
        <v>36766</v>
      </c>
      <c r="C47">
        <v>0.231215715408325</v>
      </c>
      <c r="D47">
        <v>19.089993469789601</v>
      </c>
      <c r="E47" s="106">
        <v>0.25490670673395743</v>
      </c>
      <c r="F47" s="112">
        <v>4.9744231127700614E-2</v>
      </c>
      <c r="G47">
        <v>45</v>
      </c>
      <c r="H47" s="82">
        <v>37132</v>
      </c>
      <c r="I47">
        <v>0.31277301907539401</v>
      </c>
      <c r="J47">
        <v>19.489993460849</v>
      </c>
      <c r="K47" s="56">
        <v>0.3519969001926353</v>
      </c>
      <c r="L47" s="112">
        <v>5.2748318003616554E-2</v>
      </c>
      <c r="M47">
        <v>45</v>
      </c>
      <c r="N47" s="82">
        <v>37491</v>
      </c>
      <c r="O47">
        <v>0.64148795604705799</v>
      </c>
      <c r="P47">
        <v>20.239993444085101</v>
      </c>
      <c r="Q47" s="106">
        <v>0.42845498031086388</v>
      </c>
      <c r="R47" s="112">
        <v>5.1190090751232237E-2</v>
      </c>
      <c r="S47">
        <v>45</v>
      </c>
      <c r="T47" s="82">
        <v>37859</v>
      </c>
      <c r="U47">
        <v>0.28038382530212402</v>
      </c>
      <c r="V47">
        <v>20.719993433356301</v>
      </c>
      <c r="W47" s="56">
        <v>0.29134308816743287</v>
      </c>
      <c r="X47" s="112">
        <v>5.3137082308111594E-2</v>
      </c>
      <c r="Y47">
        <v>45</v>
      </c>
      <c r="Z47" s="82">
        <v>38222</v>
      </c>
      <c r="AA47">
        <v>0.14807835221290599</v>
      </c>
      <c r="AB47" s="90">
        <v>19.3899934630841</v>
      </c>
      <c r="AC47" s="106">
        <v>0.19541750035458899</v>
      </c>
      <c r="AD47" s="112">
        <v>4.7032583417358081E-2</v>
      </c>
      <c r="AE47">
        <v>46</v>
      </c>
      <c r="AF47" s="82">
        <v>38594</v>
      </c>
      <c r="AG47">
        <v>0.154651939868927</v>
      </c>
      <c r="AH47">
        <v>18.4199934847653</v>
      </c>
      <c r="AI47" s="113">
        <v>0.20771252770337512</v>
      </c>
      <c r="AJ47" s="112">
        <v>4.7902330838854694E-2</v>
      </c>
    </row>
    <row r="48" spans="1:36">
      <c r="A48">
        <v>46</v>
      </c>
      <c r="B48" s="82">
        <v>36767</v>
      </c>
      <c r="C48">
        <v>0.25128853321075401</v>
      </c>
      <c r="D48">
        <v>18.959993472695398</v>
      </c>
      <c r="E48" s="106">
        <v>0.25180385580467202</v>
      </c>
      <c r="F48" s="112">
        <v>5.0372676316099076E-2</v>
      </c>
      <c r="G48">
        <v>46</v>
      </c>
      <c r="H48" s="82">
        <v>37133</v>
      </c>
      <c r="I48">
        <v>0.29808783531188998</v>
      </c>
      <c r="J48">
        <v>19.3199934646487</v>
      </c>
      <c r="K48" s="56">
        <v>0.33134938270298792</v>
      </c>
      <c r="L48" s="112">
        <v>5.3662132514462176E-2</v>
      </c>
      <c r="M48">
        <v>46</v>
      </c>
      <c r="N48" s="82">
        <v>37492</v>
      </c>
      <c r="O48">
        <v>0.67261749505996704</v>
      </c>
      <c r="P48">
        <v>20.3699934411794</v>
      </c>
      <c r="Q48" s="106">
        <v>0.45310702799105673</v>
      </c>
      <c r="R48" s="112">
        <v>5.2286058909380081E-2</v>
      </c>
      <c r="S48">
        <v>46</v>
      </c>
      <c r="T48" s="82">
        <v>37860</v>
      </c>
      <c r="U48">
        <v>0.27939176559448198</v>
      </c>
      <c r="V48">
        <v>20.679993434250399</v>
      </c>
      <c r="W48" s="56">
        <v>0.28863084404002609</v>
      </c>
      <c r="X48" s="112">
        <v>5.3957590756666118E-2</v>
      </c>
      <c r="Y48">
        <v>46</v>
      </c>
      <c r="Z48" s="82">
        <v>38223</v>
      </c>
      <c r="AA48">
        <v>0.119963794946671</v>
      </c>
      <c r="AB48" s="90">
        <v>19.349993463978201</v>
      </c>
      <c r="AC48" s="106">
        <v>0.18551000438588958</v>
      </c>
      <c r="AD48" s="112">
        <v>4.7501430432115882E-2</v>
      </c>
      <c r="AE48">
        <v>47</v>
      </c>
      <c r="AF48" s="82">
        <v>38595</v>
      </c>
      <c r="AG48">
        <v>0.14283496141433699</v>
      </c>
      <c r="AH48">
        <v>18.699993478506801</v>
      </c>
      <c r="AI48" s="113">
        <v>0.19555188921859362</v>
      </c>
      <c r="AJ48" s="112">
        <v>4.8385447209784133E-2</v>
      </c>
    </row>
    <row r="49" spans="1:36">
      <c r="A49">
        <v>47</v>
      </c>
      <c r="B49" s="82">
        <v>36768</v>
      </c>
      <c r="C49">
        <v>0.28865665197372398</v>
      </c>
      <c r="D49">
        <v>18.899993474036499</v>
      </c>
      <c r="E49" s="106">
        <v>0.25756428978183687</v>
      </c>
      <c r="F49" s="112">
        <v>5.0997718982341171E-2</v>
      </c>
      <c r="G49">
        <v>47</v>
      </c>
      <c r="H49" s="82">
        <v>37134</v>
      </c>
      <c r="I49">
        <v>0.28828340768814098</v>
      </c>
      <c r="J49">
        <v>19.279993465542798</v>
      </c>
      <c r="K49" s="56">
        <v>0.31583973439167834</v>
      </c>
      <c r="L49" s="112">
        <v>5.4534710600406093E-2</v>
      </c>
      <c r="M49">
        <v>47</v>
      </c>
      <c r="N49" s="82">
        <v>37493</v>
      </c>
      <c r="O49">
        <v>0.67720937728881803</v>
      </c>
      <c r="P49">
        <v>20.3899934407324</v>
      </c>
      <c r="Q49" s="106">
        <v>0.47151884766160701</v>
      </c>
      <c r="R49" s="112">
        <v>5.3468802096144567E-2</v>
      </c>
      <c r="S49">
        <v>47</v>
      </c>
      <c r="T49" s="82">
        <v>37861</v>
      </c>
      <c r="U49">
        <v>0.278076171875</v>
      </c>
      <c r="V49">
        <v>20.599993436038499</v>
      </c>
      <c r="W49" s="56">
        <v>0.28693032395408513</v>
      </c>
      <c r="X49" s="112">
        <v>5.4781765482667423E-2</v>
      </c>
      <c r="Y49">
        <v>47</v>
      </c>
      <c r="Z49" s="82">
        <v>38224</v>
      </c>
      <c r="AA49">
        <v>0.101833783090115</v>
      </c>
      <c r="AB49" s="90">
        <v>19.309993464872299</v>
      </c>
      <c r="AC49" s="106">
        <v>0.16688238333395564</v>
      </c>
      <c r="AD49" s="112">
        <v>4.7950810333207756E-2</v>
      </c>
      <c r="AE49">
        <v>48</v>
      </c>
      <c r="AF49" s="82"/>
      <c r="AH49" s="85"/>
      <c r="AI49" s="59"/>
      <c r="AJ49" s="104"/>
    </row>
    <row r="50" spans="1:36">
      <c r="A50">
        <v>48</v>
      </c>
      <c r="B50" s="82">
        <v>36769</v>
      </c>
      <c r="C50">
        <v>0.31752732396125799</v>
      </c>
      <c r="D50">
        <v>18.719993478059799</v>
      </c>
      <c r="E50" s="106">
        <v>0.27356283148075994</v>
      </c>
      <c r="F50" s="112">
        <v>5.164207924309816E-2</v>
      </c>
      <c r="G50">
        <v>48</v>
      </c>
      <c r="H50" s="82"/>
      <c r="J50" s="85"/>
      <c r="K50" s="59"/>
      <c r="L50" s="104"/>
      <c r="M50">
        <v>48</v>
      </c>
      <c r="N50" s="82">
        <v>37494</v>
      </c>
      <c r="O50">
        <v>0.69499522447586104</v>
      </c>
      <c r="P50">
        <v>20.2299934443087</v>
      </c>
      <c r="Q50" s="106">
        <v>0.48160593346419783</v>
      </c>
      <c r="R50" s="112">
        <v>5.4721894106232752E-2</v>
      </c>
      <c r="S50">
        <v>48</v>
      </c>
      <c r="T50" s="82">
        <v>37862</v>
      </c>
      <c r="U50">
        <v>0.282368183135986</v>
      </c>
      <c r="V50">
        <v>20.519993437826699</v>
      </c>
      <c r="W50" s="56">
        <v>0.28560888244614091</v>
      </c>
      <c r="X50" s="112">
        <v>5.5610555988623689E-2</v>
      </c>
      <c r="Y50">
        <v>48</v>
      </c>
      <c r="Z50" s="82">
        <v>38225</v>
      </c>
      <c r="AA50">
        <v>0.10106713324785201</v>
      </c>
      <c r="AB50" s="90">
        <v>19.279993465542798</v>
      </c>
      <c r="AC50" s="106">
        <v>0.14797015458079296</v>
      </c>
      <c r="AD50" s="112">
        <v>4.8359252132707926E-2</v>
      </c>
      <c r="AE50">
        <v>49</v>
      </c>
      <c r="AF50" s="82"/>
      <c r="AH50" s="85"/>
      <c r="AI50" s="59"/>
      <c r="AJ50" s="104"/>
    </row>
    <row r="51" spans="1:36">
      <c r="A51">
        <v>49</v>
      </c>
      <c r="C51" s="82"/>
      <c r="D51" s="82"/>
      <c r="F51" s="105"/>
      <c r="G51">
        <v>49</v>
      </c>
      <c r="I51" s="82"/>
      <c r="J51" s="85"/>
      <c r="K51" s="86"/>
      <c r="L51" s="86"/>
      <c r="M51">
        <v>49</v>
      </c>
      <c r="N51" s="82">
        <v>37495</v>
      </c>
      <c r="O51">
        <v>0.70352351665496804</v>
      </c>
      <c r="P51">
        <v>19.999993449449601</v>
      </c>
      <c r="Q51" s="85">
        <v>0.48983001000007026</v>
      </c>
      <c r="R51" s="83">
        <v>5.6017913479947931E-2</v>
      </c>
      <c r="S51">
        <v>49</v>
      </c>
      <c r="T51" s="82">
        <v>37863</v>
      </c>
      <c r="U51">
        <v>0.285855263471603</v>
      </c>
      <c r="V51">
        <v>20.319993442297001</v>
      </c>
      <c r="W51" s="56">
        <v>0.28652669186412699</v>
      </c>
      <c r="X51" s="112">
        <v>5.6444861404519001E-2</v>
      </c>
      <c r="Y51">
        <v>49</v>
      </c>
      <c r="Z51" s="82">
        <v>38226</v>
      </c>
      <c r="AA51">
        <v>9.6363939344883007E-2</v>
      </c>
      <c r="AB51" s="90">
        <v>19.0699934702367</v>
      </c>
      <c r="AC51" s="106">
        <v>0.13764494304353556</v>
      </c>
      <c r="AD51" s="112">
        <v>4.8724706251840548E-2</v>
      </c>
      <c r="AE51">
        <v>50</v>
      </c>
      <c r="AG51" s="82"/>
      <c r="AH51" s="85"/>
      <c r="AI51" s="86"/>
      <c r="AJ51" s="86"/>
    </row>
    <row r="52" spans="1:36">
      <c r="A52">
        <v>50</v>
      </c>
      <c r="C52" s="103"/>
      <c r="F52" s="86"/>
      <c r="G52">
        <v>50</v>
      </c>
      <c r="I52" s="82"/>
      <c r="J52" s="85"/>
      <c r="K52" s="86"/>
      <c r="L52" s="86"/>
      <c r="M52">
        <v>50</v>
      </c>
      <c r="N52" s="82">
        <v>37496</v>
      </c>
      <c r="O52">
        <v>0.69181227684020996</v>
      </c>
      <c r="P52">
        <v>19.859993452578799</v>
      </c>
      <c r="Q52" s="85">
        <v>0.49542886537190572</v>
      </c>
      <c r="R52" s="83">
        <v>5.7349234877169156E-2</v>
      </c>
      <c r="S52">
        <v>50</v>
      </c>
      <c r="T52" s="82">
        <v>37864</v>
      </c>
      <c r="U52">
        <v>0.28327307105064398</v>
      </c>
      <c r="V52">
        <v>20.1399934463203</v>
      </c>
      <c r="W52" s="56">
        <v>0.28823320886454029</v>
      </c>
      <c r="X52" s="112">
        <v>5.728594487460735E-2</v>
      </c>
      <c r="Y52">
        <v>50</v>
      </c>
      <c r="Z52" s="82">
        <v>38227</v>
      </c>
      <c r="AA52">
        <v>0.10194827616214799</v>
      </c>
      <c r="AB52" s="90">
        <v>18.9999934718013</v>
      </c>
      <c r="AC52" s="106">
        <v>0.1298439090100913</v>
      </c>
      <c r="AD52" s="112">
        <v>4.9063980015427312E-2</v>
      </c>
      <c r="AE52">
        <v>51</v>
      </c>
      <c r="AG52" s="82"/>
      <c r="AH52" s="85"/>
      <c r="AI52" s="86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K53" s="86"/>
      <c r="L53" s="86"/>
      <c r="M53">
        <v>51</v>
      </c>
      <c r="N53" s="82">
        <v>37497</v>
      </c>
      <c r="O53">
        <v>0.64649480581283603</v>
      </c>
      <c r="P53">
        <v>19.929993451014202</v>
      </c>
      <c r="Q53" s="85">
        <v>0.49622221763907581</v>
      </c>
      <c r="R53" s="83">
        <v>5.8716134081007808E-2</v>
      </c>
      <c r="S53">
        <v>51</v>
      </c>
      <c r="U53" s="82"/>
      <c r="V53" s="85"/>
      <c r="W53" s="86"/>
      <c r="X53" s="86"/>
      <c r="Y53">
        <v>51</v>
      </c>
      <c r="Z53" s="82">
        <v>38228</v>
      </c>
      <c r="AA53">
        <v>0.10476386547088599</v>
      </c>
      <c r="AB53" s="90">
        <v>18.9999934718013</v>
      </c>
      <c r="AC53" s="106">
        <v>0.12857386224056763</v>
      </c>
      <c r="AD53" s="112">
        <v>4.9385180927098177E-2</v>
      </c>
      <c r="AE53">
        <v>52</v>
      </c>
      <c r="AG53" s="82"/>
      <c r="AH53" s="85"/>
      <c r="AI53" s="86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K54" s="86"/>
      <c r="L54" s="86"/>
      <c r="M54">
        <v>52</v>
      </c>
      <c r="N54" s="82">
        <v>37498</v>
      </c>
      <c r="O54">
        <v>0.59490352869033802</v>
      </c>
      <c r="P54">
        <v>20.099993447214398</v>
      </c>
      <c r="Q54" s="85">
        <v>0.48836332508783942</v>
      </c>
      <c r="R54" s="83">
        <v>6.0121803371514418E-2</v>
      </c>
      <c r="S54">
        <v>52</v>
      </c>
      <c r="U54" s="82"/>
      <c r="V54" s="85"/>
      <c r="W54" s="86"/>
      <c r="X54" s="86"/>
      <c r="Y54">
        <v>52</v>
      </c>
      <c r="Z54" s="82">
        <v>38229</v>
      </c>
      <c r="AA54">
        <v>0.11264890432357801</v>
      </c>
      <c r="AB54" s="90">
        <v>18.909993473813</v>
      </c>
      <c r="AC54" s="106">
        <v>0.12932415143544038</v>
      </c>
      <c r="AD54" s="112">
        <v>4.9705240489369633E-2</v>
      </c>
      <c r="AE54">
        <v>53</v>
      </c>
      <c r="AG54" s="82"/>
      <c r="AH54" s="85"/>
      <c r="AI54" s="86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K55" s="86"/>
      <c r="L55" s="86"/>
      <c r="M55">
        <v>53</v>
      </c>
      <c r="N55" s="82">
        <v>37499</v>
      </c>
      <c r="O55">
        <v>0.53592687845230103</v>
      </c>
      <c r="P55" s="90">
        <v>20.1299934465438</v>
      </c>
      <c r="Q55" s="85">
        <v>0.47411197233996943</v>
      </c>
      <c r="R55" s="83">
        <v>6.1552452638598591E-2</v>
      </c>
      <c r="S55">
        <v>53</v>
      </c>
      <c r="U55" s="82"/>
      <c r="V55" s="85"/>
      <c r="W55" s="86"/>
      <c r="X55" s="86"/>
      <c r="Y55">
        <v>53</v>
      </c>
      <c r="Z55" s="82">
        <v>38230</v>
      </c>
      <c r="AA55">
        <v>0.122931964695454</v>
      </c>
      <c r="AB55" s="90">
        <v>18.809993476048099</v>
      </c>
      <c r="AC55" s="106">
        <v>0.13364866166271885</v>
      </c>
      <c r="AD55" s="112">
        <v>5.002777236897335E-2</v>
      </c>
      <c r="AE55">
        <v>54</v>
      </c>
      <c r="AG55" s="82"/>
      <c r="AH55" s="85"/>
      <c r="AI55" s="86"/>
      <c r="AJ55" s="86"/>
    </row>
    <row r="56" spans="1:36">
      <c r="N56" s="82"/>
      <c r="R56" s="109"/>
    </row>
    <row r="57" spans="1:36">
      <c r="N57" s="82"/>
      <c r="R57" s="109"/>
    </row>
    <row r="58" spans="1:36">
      <c r="N58" s="82"/>
      <c r="R58" s="109"/>
    </row>
    <row r="60" spans="1:36">
      <c r="C60">
        <v>200</v>
      </c>
      <c r="D60" s="85" t="s">
        <v>141</v>
      </c>
      <c r="E60" s="83" t="s">
        <v>161</v>
      </c>
      <c r="F60" s="85"/>
      <c r="I60">
        <v>170</v>
      </c>
      <c r="J60" s="85" t="s">
        <v>141</v>
      </c>
      <c r="K60" s="85" t="s">
        <v>162</v>
      </c>
      <c r="L60" s="85"/>
      <c r="O60">
        <v>191</v>
      </c>
      <c r="P60" s="85"/>
      <c r="Q60" s="83" t="s">
        <v>163</v>
      </c>
      <c r="R60" s="85"/>
      <c r="U60" t="s">
        <v>148</v>
      </c>
      <c r="V60" s="85" t="s">
        <v>141</v>
      </c>
      <c r="W60" s="85" t="s">
        <v>164</v>
      </c>
      <c r="X60" s="85"/>
      <c r="AA60" t="s">
        <v>149</v>
      </c>
      <c r="AB60" s="85" t="s">
        <v>141</v>
      </c>
      <c r="AC60" s="83" t="s">
        <v>165</v>
      </c>
      <c r="AD60" s="85"/>
    </row>
    <row r="61" spans="1:36">
      <c r="A61">
        <v>0</v>
      </c>
      <c r="B61" s="110">
        <v>38915</v>
      </c>
      <c r="C61" s="90">
        <v>1.66889763</v>
      </c>
      <c r="D61" s="90">
        <v>19.1199935</v>
      </c>
      <c r="E61" s="143">
        <v>1</v>
      </c>
      <c r="F61" s="144">
        <v>1.7717407352724052E-2</v>
      </c>
      <c r="G61">
        <v>0</v>
      </c>
      <c r="H61" s="82">
        <v>39251</v>
      </c>
      <c r="I61">
        <v>2.6265094280242902</v>
      </c>
      <c r="J61" s="90">
        <v>15.799993543326901</v>
      </c>
      <c r="K61" s="145">
        <v>1</v>
      </c>
      <c r="L61" s="112">
        <v>1.7717407352724052E-2</v>
      </c>
      <c r="M61">
        <v>0</v>
      </c>
      <c r="N61" s="82">
        <v>39635</v>
      </c>
      <c r="O61">
        <v>2.2929208278656001</v>
      </c>
      <c r="P61" s="90">
        <v>17.649993501976201</v>
      </c>
      <c r="Q61" s="115">
        <v>1</v>
      </c>
      <c r="R61" s="112">
        <v>1.7717407352724052E-2</v>
      </c>
      <c r="S61">
        <v>0</v>
      </c>
      <c r="T61" s="82">
        <v>40003</v>
      </c>
      <c r="U61">
        <v>2.0487191677093501</v>
      </c>
      <c r="V61" s="90">
        <v>18.119993491470801</v>
      </c>
      <c r="W61" s="146">
        <v>1</v>
      </c>
      <c r="X61" s="112">
        <v>1.7717407352724052E-2</v>
      </c>
      <c r="Y61">
        <v>0</v>
      </c>
      <c r="Z61" s="82">
        <v>40379</v>
      </c>
      <c r="AA61">
        <v>0.87141990661621105</v>
      </c>
      <c r="AB61" s="103">
        <v>18.629993480071398</v>
      </c>
      <c r="AC61" s="146">
        <v>1</v>
      </c>
      <c r="AD61" s="112">
        <v>1.7717407352724052E-2</v>
      </c>
    </row>
    <row r="62" spans="1:36">
      <c r="A62">
        <v>1</v>
      </c>
      <c r="B62" s="110">
        <v>38916</v>
      </c>
      <c r="C62" s="90">
        <v>1.55648875</v>
      </c>
      <c r="D62" s="90">
        <v>19.3699935</v>
      </c>
      <c r="E62" s="143">
        <v>0.73268854934347849</v>
      </c>
      <c r="F62" s="144">
        <v>1.9107426976768576E-2</v>
      </c>
      <c r="G62">
        <v>1</v>
      </c>
      <c r="H62" s="82">
        <v>39252</v>
      </c>
      <c r="I62">
        <v>2.4941046237945601</v>
      </c>
      <c r="J62" s="90">
        <v>15.98999353908</v>
      </c>
      <c r="K62" s="145">
        <v>0.83785022345448623</v>
      </c>
      <c r="L62" s="112">
        <v>1.8901435941135254E-2</v>
      </c>
      <c r="M62">
        <v>1</v>
      </c>
      <c r="N62" s="82">
        <v>39636</v>
      </c>
      <c r="O62">
        <v>1.93844926357269</v>
      </c>
      <c r="P62" s="90">
        <v>17.6999935008586</v>
      </c>
      <c r="Q62" s="115">
        <v>0.80283856740350157</v>
      </c>
      <c r="R62" s="112">
        <v>1.9012718995192541E-2</v>
      </c>
      <c r="S62">
        <v>1</v>
      </c>
      <c r="T62" s="82">
        <v>40004</v>
      </c>
      <c r="U62">
        <v>1.95590925216675</v>
      </c>
      <c r="V62" s="90">
        <v>18.069993492588399</v>
      </c>
      <c r="W62" s="146">
        <v>0.78040671466349465</v>
      </c>
      <c r="X62" s="112">
        <v>1.9042378748424169E-2</v>
      </c>
      <c r="Y62">
        <v>1</v>
      </c>
      <c r="Z62" s="82">
        <v>40380</v>
      </c>
      <c r="AA62">
        <v>0.75852417945861805</v>
      </c>
      <c r="AB62" s="103">
        <v>18.489993483200699</v>
      </c>
      <c r="AC62" s="146">
        <v>0.60636803148869411</v>
      </c>
      <c r="AD62" s="112">
        <v>1.9075219494574927E-2</v>
      </c>
    </row>
    <row r="63" spans="1:36">
      <c r="A63">
        <v>2</v>
      </c>
      <c r="B63" s="110">
        <v>38917</v>
      </c>
      <c r="C63" s="90">
        <v>1.41614723</v>
      </c>
      <c r="D63" s="90">
        <v>19.539993500000001</v>
      </c>
      <c r="E63" s="143">
        <v>0.69626742361112359</v>
      </c>
      <c r="F63" s="144">
        <v>2.0214320259598365E-2</v>
      </c>
      <c r="G63">
        <v>2</v>
      </c>
      <c r="H63" s="82">
        <v>39253</v>
      </c>
      <c r="I63">
        <v>2.5610322952270499</v>
      </c>
      <c r="J63" s="90">
        <v>16.209993534162699</v>
      </c>
      <c r="K63" s="145">
        <v>0.79629293448761673</v>
      </c>
      <c r="L63" s="112">
        <v>1.9946377279744975E-2</v>
      </c>
      <c r="M63">
        <v>2</v>
      </c>
      <c r="N63" s="82">
        <v>39637</v>
      </c>
      <c r="O63">
        <v>1.5847692489623999</v>
      </c>
      <c r="P63" s="90">
        <v>17.7099935006351</v>
      </c>
      <c r="Q63" s="115">
        <v>0.74917710885837907</v>
      </c>
      <c r="R63" s="112">
        <v>2.011094195332077E-2</v>
      </c>
      <c r="S63">
        <v>2</v>
      </c>
      <c r="T63" s="82">
        <v>40005</v>
      </c>
      <c r="U63">
        <v>1.7684671878814699</v>
      </c>
      <c r="V63" s="90">
        <v>18.149993490800298</v>
      </c>
      <c r="W63" s="146">
        <v>0.74521489483255487</v>
      </c>
      <c r="X63" s="112">
        <v>2.0135770755050075E-2</v>
      </c>
      <c r="Y63">
        <v>2</v>
      </c>
      <c r="Z63" s="82">
        <v>40381</v>
      </c>
      <c r="AA63">
        <v>0.71422320604324296</v>
      </c>
      <c r="AB63" s="103">
        <v>18.459993483871202</v>
      </c>
      <c r="AC63" s="146">
        <v>0.53600621012326544</v>
      </c>
      <c r="AD63" s="112">
        <v>1.9985233314175614E-2</v>
      </c>
    </row>
    <row r="64" spans="1:36">
      <c r="A64">
        <v>3</v>
      </c>
      <c r="B64" s="110">
        <v>38918</v>
      </c>
      <c r="C64" s="90">
        <v>1.1364875999999999</v>
      </c>
      <c r="D64" s="90">
        <v>19.7799935</v>
      </c>
      <c r="E64" s="143">
        <v>0.67438021700329653</v>
      </c>
      <c r="F64" s="144">
        <v>2.1285345920150342E-2</v>
      </c>
      <c r="G64">
        <v>3</v>
      </c>
      <c r="H64" s="82">
        <v>39254</v>
      </c>
      <c r="I64">
        <v>2.3588988780975302</v>
      </c>
      <c r="J64" s="90">
        <v>16.569993526116001</v>
      </c>
      <c r="K64" s="145">
        <v>0.78864749925103539</v>
      </c>
      <c r="L64" s="112">
        <v>2.0961418510228477E-2</v>
      </c>
      <c r="M64">
        <v>3</v>
      </c>
      <c r="N64" s="82">
        <v>39638</v>
      </c>
      <c r="O64">
        <v>1.4241197109222401</v>
      </c>
      <c r="P64" s="90">
        <v>17.589993503317299</v>
      </c>
      <c r="Q64" s="115">
        <v>0.70780025312308537</v>
      </c>
      <c r="R64" s="112">
        <v>2.1151252124204295E-2</v>
      </c>
      <c r="S64">
        <v>3</v>
      </c>
      <c r="T64" s="82">
        <v>40006</v>
      </c>
      <c r="U64">
        <v>1.60326635837555</v>
      </c>
      <c r="V64" s="90">
        <v>18.309993487223998</v>
      </c>
      <c r="W64" s="146">
        <v>0.72333844308384554</v>
      </c>
      <c r="X64" s="112">
        <v>2.1193887984782715E-2</v>
      </c>
      <c r="Y64">
        <v>3</v>
      </c>
      <c r="Z64" s="82">
        <v>40382</v>
      </c>
      <c r="AA64">
        <v>0.73332291841507002</v>
      </c>
      <c r="AB64" s="103">
        <v>18.4199934847653</v>
      </c>
      <c r="AC64" s="146">
        <v>0.51193583998519243</v>
      </c>
      <c r="AD64" s="112">
        <v>2.0804748615746493E-2</v>
      </c>
    </row>
    <row r="65" spans="1:30">
      <c r="A65">
        <v>4</v>
      </c>
      <c r="B65" s="110">
        <v>38919</v>
      </c>
      <c r="C65" s="90">
        <v>1.07996285</v>
      </c>
      <c r="D65" s="90">
        <v>19.969993500000001</v>
      </c>
      <c r="E65" s="143">
        <v>0.63122123458324708</v>
      </c>
      <c r="F65" s="144">
        <v>2.2340878667269869E-2</v>
      </c>
      <c r="G65">
        <v>4</v>
      </c>
      <c r="H65" s="82">
        <v>39255</v>
      </c>
      <c r="I65">
        <v>2.0681805610656698</v>
      </c>
      <c r="J65" s="90">
        <v>16.529993527010099</v>
      </c>
      <c r="K65" s="145">
        <v>0.77682184692964618</v>
      </c>
      <c r="L65" s="112">
        <v>2.1986474602644634E-2</v>
      </c>
      <c r="M65">
        <v>4</v>
      </c>
      <c r="N65" s="82">
        <v>39639</v>
      </c>
      <c r="O65">
        <v>1.1851829290389999</v>
      </c>
      <c r="P65" s="90">
        <v>17.349993508681699</v>
      </c>
      <c r="Q65" s="115">
        <v>0.6815036689084113</v>
      </c>
      <c r="R65" s="112">
        <v>2.2139523377307492E-2</v>
      </c>
      <c r="S65">
        <v>4</v>
      </c>
      <c r="T65" s="82">
        <v>40007</v>
      </c>
      <c r="U65">
        <v>1.5408631563186601</v>
      </c>
      <c r="V65" s="90">
        <v>18.3499934863299</v>
      </c>
      <c r="W65" s="146">
        <v>0.70351188000132447</v>
      </c>
      <c r="X65" s="112">
        <v>2.22349804192216E-2</v>
      </c>
      <c r="Y65">
        <v>4</v>
      </c>
      <c r="Z65" s="82">
        <v>40383</v>
      </c>
      <c r="AA65">
        <v>0.72724479436874401</v>
      </c>
      <c r="AB65" s="103">
        <v>18.689993478730301</v>
      </c>
      <c r="AC65" s="146">
        <v>0.51170379035667568</v>
      </c>
      <c r="AD65" s="112">
        <v>2.1591298157159041E-2</v>
      </c>
    </row>
    <row r="66" spans="1:30">
      <c r="A66">
        <v>5</v>
      </c>
      <c r="B66" s="110">
        <v>38920</v>
      </c>
      <c r="C66" s="90">
        <v>1.0787951899999999</v>
      </c>
      <c r="D66" s="90">
        <v>20.0399934</v>
      </c>
      <c r="E66" s="143">
        <v>0.61292771214848507</v>
      </c>
      <c r="F66" s="144">
        <v>2.3349819559604138E-2</v>
      </c>
      <c r="G66">
        <v>5</v>
      </c>
      <c r="H66" s="82">
        <v>39256</v>
      </c>
      <c r="I66">
        <v>1.7982153892517101</v>
      </c>
      <c r="J66" s="90">
        <v>16.609993525221999</v>
      </c>
      <c r="K66" s="145">
        <v>0.75771468751708315</v>
      </c>
      <c r="L66" s="112">
        <v>2.2997312764185228E-2</v>
      </c>
      <c r="M66">
        <v>5</v>
      </c>
      <c r="N66" s="82">
        <v>39640</v>
      </c>
      <c r="O66">
        <v>0.957846939563751</v>
      </c>
      <c r="P66" s="90">
        <v>17.259993510693299</v>
      </c>
      <c r="Q66" s="115">
        <v>0.64638319426105229</v>
      </c>
      <c r="R66" s="112">
        <v>2.3086880033027824E-2</v>
      </c>
      <c r="S66">
        <v>5</v>
      </c>
      <c r="T66" s="82">
        <v>40008</v>
      </c>
      <c r="U66">
        <v>1.4348503351211499</v>
      </c>
      <c r="V66" s="90">
        <v>18.4199934847653</v>
      </c>
      <c r="W66" s="146">
        <v>0.69247160499401494</v>
      </c>
      <c r="X66" s="112">
        <v>2.3254917329402085E-2</v>
      </c>
      <c r="Y66">
        <v>5</v>
      </c>
      <c r="Z66" s="82">
        <v>40384</v>
      </c>
      <c r="AA66">
        <v>0.74354213476180997</v>
      </c>
      <c r="AB66" s="103">
        <v>18.8399934753776</v>
      </c>
      <c r="AC66" s="146">
        <v>0.51013358228933392</v>
      </c>
      <c r="AD66" s="112">
        <v>2.2387659547063649E-2</v>
      </c>
    </row>
    <row r="67" spans="1:30">
      <c r="A67">
        <v>6</v>
      </c>
      <c r="B67" s="110">
        <v>38921</v>
      </c>
      <c r="C67" s="90">
        <v>1.0636508499999999</v>
      </c>
      <c r="D67" s="90">
        <v>20.0599934</v>
      </c>
      <c r="E67" s="143">
        <v>0.60830034083420881</v>
      </c>
      <c r="F67" s="144">
        <v>2.4337712335383285E-2</v>
      </c>
      <c r="G67">
        <v>6</v>
      </c>
      <c r="H67" s="82">
        <v>39257</v>
      </c>
      <c r="I67">
        <v>1.6367435455322299</v>
      </c>
      <c r="J67" s="90">
        <v>16.7099935229868</v>
      </c>
      <c r="K67" s="145">
        <v>0.73430044435522235</v>
      </c>
      <c r="L67" s="112">
        <v>2.3992176260037797E-2</v>
      </c>
      <c r="M67">
        <v>6</v>
      </c>
      <c r="N67" s="82">
        <v>39641</v>
      </c>
      <c r="O67">
        <v>0.86933815479278598</v>
      </c>
      <c r="P67" s="90">
        <v>17.389993507787601</v>
      </c>
      <c r="Q67" s="115">
        <v>0.60282130433663506</v>
      </c>
      <c r="R67" s="112">
        <v>2.3990226561848207E-2</v>
      </c>
      <c r="S67">
        <v>6</v>
      </c>
      <c r="T67" s="82">
        <v>40009</v>
      </c>
      <c r="U67">
        <v>1.21412789821625</v>
      </c>
      <c r="V67" s="90">
        <v>18.449993484094801</v>
      </c>
      <c r="W67" s="146">
        <v>0.678899497699055</v>
      </c>
      <c r="X67" s="112">
        <v>2.4265167868590804E-2</v>
      </c>
      <c r="Y67">
        <v>6</v>
      </c>
      <c r="Z67" s="82">
        <v>40385</v>
      </c>
      <c r="AA67">
        <v>0.77305328845977805</v>
      </c>
      <c r="AB67" s="103">
        <v>18.949993472918901</v>
      </c>
      <c r="AC67" s="146">
        <v>0.51362887476478059</v>
      </c>
      <c r="AD67" s="112">
        <v>2.318753166175359E-2</v>
      </c>
    </row>
    <row r="68" spans="1:30">
      <c r="A68">
        <v>7</v>
      </c>
      <c r="B68" s="110">
        <v>38922</v>
      </c>
      <c r="C68" s="90">
        <v>1.1110997199999999</v>
      </c>
      <c r="D68" s="90">
        <v>20.329993399999999</v>
      </c>
      <c r="E68" s="143">
        <v>0.60471620525786418</v>
      </c>
      <c r="F68" s="144">
        <v>2.5320197420160329E-2</v>
      </c>
      <c r="G68">
        <v>7</v>
      </c>
      <c r="H68" s="82">
        <v>39258</v>
      </c>
      <c r="I68">
        <v>1.5158665180206301</v>
      </c>
      <c r="J68" s="90">
        <v>16.769993521645699</v>
      </c>
      <c r="K68" s="145">
        <v>0.71415809046173129</v>
      </c>
      <c r="L68" s="112">
        <v>2.4967105862692959E-2</v>
      </c>
      <c r="M68">
        <v>7</v>
      </c>
      <c r="N68" s="82">
        <v>39642</v>
      </c>
      <c r="O68">
        <v>0.91304510831832897</v>
      </c>
      <c r="P68" s="90">
        <v>17.319993509352201</v>
      </c>
      <c r="Q68" s="115">
        <v>0.57277662765317583</v>
      </c>
      <c r="R68" s="112">
        <v>2.4848374326792676E-2</v>
      </c>
      <c r="S68">
        <v>7</v>
      </c>
      <c r="T68" s="82">
        <v>40010</v>
      </c>
      <c r="U68">
        <v>1.0584239959716799</v>
      </c>
      <c r="V68" s="90">
        <v>18.409993484988799</v>
      </c>
      <c r="W68" s="146">
        <v>0.6503696005976215</v>
      </c>
      <c r="X68" s="112">
        <v>2.5260647228512477E-2</v>
      </c>
      <c r="Y68">
        <v>7</v>
      </c>
      <c r="Z68" s="82">
        <v>40386</v>
      </c>
      <c r="AA68">
        <v>0.75990766286849998</v>
      </c>
      <c r="AB68" s="103">
        <v>19.119993469119098</v>
      </c>
      <c r="AC68" s="146">
        <v>0.52128565122177228</v>
      </c>
      <c r="AD68" s="112">
        <v>2.3996180783292628E-2</v>
      </c>
    </row>
    <row r="69" spans="1:30">
      <c r="A69">
        <v>8</v>
      </c>
      <c r="B69" s="110">
        <v>38923</v>
      </c>
      <c r="C69" s="90">
        <v>1.1769958700000001</v>
      </c>
      <c r="D69" s="90">
        <v>20.439993399999999</v>
      </c>
      <c r="E69" s="143">
        <v>0.61060199762220102</v>
      </c>
      <c r="F69" s="144">
        <v>2.6310312766832468E-2</v>
      </c>
      <c r="G69">
        <v>8</v>
      </c>
      <c r="H69" s="82">
        <v>39259</v>
      </c>
      <c r="I69">
        <v>1.59737944602966</v>
      </c>
      <c r="J69" s="90">
        <v>16.659993524104401</v>
      </c>
      <c r="K69" s="145">
        <v>0.69692480271634161</v>
      </c>
      <c r="L69" s="112">
        <v>2.592322239129671E-2</v>
      </c>
      <c r="M69">
        <v>8</v>
      </c>
      <c r="N69" s="82">
        <v>39643</v>
      </c>
      <c r="O69">
        <v>0.927595674991608</v>
      </c>
      <c r="P69" s="90">
        <v>17.269993510469799</v>
      </c>
      <c r="Q69" s="115">
        <v>0.56879042781191136</v>
      </c>
      <c r="R69" s="112">
        <v>2.5667848045081747E-2</v>
      </c>
      <c r="S69">
        <v>8</v>
      </c>
      <c r="T69" s="82">
        <v>40011</v>
      </c>
      <c r="U69">
        <v>0.91497629880905196</v>
      </c>
      <c r="V69" s="90">
        <v>18.4199934847653</v>
      </c>
      <c r="W69" s="146">
        <v>0.62065419327909632</v>
      </c>
      <c r="X69" s="112">
        <v>2.6219937912566847E-2</v>
      </c>
      <c r="Y69">
        <v>8</v>
      </c>
      <c r="Z69" s="82">
        <v>40387</v>
      </c>
      <c r="AA69">
        <v>0.75376522541046098</v>
      </c>
      <c r="AB69" s="103">
        <v>19.129993468895599</v>
      </c>
      <c r="AC69" s="146">
        <v>0.52077266885515339</v>
      </c>
      <c r="AD69" s="112">
        <v>2.4821615096801801E-2</v>
      </c>
    </row>
    <row r="70" spans="1:30">
      <c r="A70">
        <v>9</v>
      </c>
      <c r="B70" s="110">
        <v>38924</v>
      </c>
      <c r="C70" s="90">
        <v>1.1985557099999999</v>
      </c>
      <c r="D70" s="90">
        <v>20.6499934</v>
      </c>
      <c r="E70" s="143">
        <v>0.62127953683571469</v>
      </c>
      <c r="F70" s="144">
        <v>2.731344076646814E-2</v>
      </c>
      <c r="G70">
        <v>9</v>
      </c>
      <c r="H70" s="82">
        <v>39260</v>
      </c>
      <c r="I70">
        <v>1.68357706069946</v>
      </c>
      <c r="J70" s="90">
        <v>16.539993526786599</v>
      </c>
      <c r="K70" s="145">
        <v>0.69603524498160518</v>
      </c>
      <c r="L70" s="112">
        <v>2.6855602584201482E-2</v>
      </c>
      <c r="M70">
        <v>9</v>
      </c>
      <c r="N70" s="82">
        <v>39644</v>
      </c>
      <c r="O70">
        <v>0.89981162548065197</v>
      </c>
      <c r="P70" s="90">
        <v>17.359993508458199</v>
      </c>
      <c r="Q70" s="115">
        <v>0.56943445996858055</v>
      </c>
      <c r="R70" s="112">
        <v>2.6480453457589859E-2</v>
      </c>
      <c r="S70">
        <v>9</v>
      </c>
      <c r="T70" s="82">
        <v>40012</v>
      </c>
      <c r="U70">
        <v>0.80515837669372603</v>
      </c>
      <c r="V70" s="90">
        <v>18.649993479624399</v>
      </c>
      <c r="W70" s="146">
        <v>0.5886760608069127</v>
      </c>
      <c r="X70" s="112">
        <v>2.7143378280562316E-2</v>
      </c>
      <c r="Y70">
        <v>9</v>
      </c>
      <c r="Z70" s="82">
        <v>40388</v>
      </c>
      <c r="AA70">
        <v>0.79140824079513505</v>
      </c>
      <c r="AB70" s="103">
        <v>19.089993469789601</v>
      </c>
      <c r="AC70" s="146">
        <v>0.51929913604413858</v>
      </c>
      <c r="AD70" s="112">
        <v>2.5646614745642241E-2</v>
      </c>
    </row>
    <row r="71" spans="1:30">
      <c r="A71">
        <v>10</v>
      </c>
      <c r="B71" s="110">
        <v>38925</v>
      </c>
      <c r="C71" s="90">
        <v>1.1422709200000001</v>
      </c>
      <c r="D71" s="90">
        <v>20.749993400000001</v>
      </c>
      <c r="E71" s="143">
        <v>0.62760208157143227</v>
      </c>
      <c r="F71" s="144">
        <v>2.8341020844846049E-2</v>
      </c>
      <c r="G71">
        <v>10</v>
      </c>
      <c r="H71" s="82">
        <v>39261</v>
      </c>
      <c r="I71">
        <v>1.57413017749786</v>
      </c>
      <c r="J71" s="90">
        <v>16.659993524104401</v>
      </c>
      <c r="K71" s="145">
        <v>0.70145761011135255</v>
      </c>
      <c r="L71" s="112">
        <v>2.7781475386981409E-2</v>
      </c>
      <c r="M71">
        <v>10</v>
      </c>
      <c r="N71" s="82">
        <v>39645</v>
      </c>
      <c r="O71">
        <v>0.887581586837769</v>
      </c>
      <c r="P71" s="90">
        <v>17.399993507564101</v>
      </c>
      <c r="Q71" s="115">
        <v>0.56554903661718703</v>
      </c>
      <c r="R71" s="112">
        <v>2.7297253885405239E-2</v>
      </c>
      <c r="S71">
        <v>10</v>
      </c>
      <c r="T71" s="82">
        <v>40013</v>
      </c>
      <c r="U71">
        <v>0.74833172559738204</v>
      </c>
      <c r="V71" s="90">
        <v>18.689993478730301</v>
      </c>
      <c r="W71" s="146">
        <v>0.5576474590821614</v>
      </c>
      <c r="X71" s="112">
        <v>2.8036856877189681E-2</v>
      </c>
      <c r="Y71">
        <v>10</v>
      </c>
      <c r="Z71" s="82">
        <v>40389</v>
      </c>
      <c r="AA71">
        <v>0.85748302936553999</v>
      </c>
      <c r="AB71" s="103">
        <v>18.949993472918901</v>
      </c>
      <c r="AC71" s="146">
        <v>0.52637939210268214</v>
      </c>
      <c r="AD71" s="112">
        <v>2.6467920370889495E-2</v>
      </c>
    </row>
    <row r="72" spans="1:30">
      <c r="A72">
        <v>11</v>
      </c>
      <c r="B72" s="110">
        <v>38926</v>
      </c>
      <c r="C72" s="90">
        <v>1.0720299499999999</v>
      </c>
      <c r="D72" s="90">
        <v>20.779993399999999</v>
      </c>
      <c r="E72" s="143">
        <v>0.5435739839151762</v>
      </c>
      <c r="F72" s="144">
        <v>2.9381939405569605E-2</v>
      </c>
      <c r="G72">
        <v>11</v>
      </c>
      <c r="H72" s="82">
        <v>39262</v>
      </c>
      <c r="I72">
        <v>1.3955491781234699</v>
      </c>
      <c r="J72" s="90">
        <v>16.779993521422199</v>
      </c>
      <c r="K72" s="145">
        <v>0.67017043844195812</v>
      </c>
      <c r="L72" s="112">
        <v>2.8718478663756593E-2</v>
      </c>
      <c r="M72">
        <v>11</v>
      </c>
      <c r="N72" s="82">
        <v>39646</v>
      </c>
      <c r="O72">
        <v>0.88384360074996904</v>
      </c>
      <c r="P72" s="90">
        <v>17.479993505776001</v>
      </c>
      <c r="Q72" s="115">
        <v>0.56205082391089278</v>
      </c>
      <c r="R72" s="112">
        <v>2.8110827460686588E-2</v>
      </c>
      <c r="S72">
        <v>11</v>
      </c>
      <c r="T72" s="82">
        <v>40014</v>
      </c>
      <c r="U72">
        <v>0.70828962326049805</v>
      </c>
      <c r="V72" s="90">
        <v>18.629993480071398</v>
      </c>
      <c r="W72" s="146">
        <v>0.49781939312851214</v>
      </c>
      <c r="X72" s="112">
        <v>2.8892239830105668E-2</v>
      </c>
      <c r="Y72">
        <v>11</v>
      </c>
      <c r="Z72" s="82">
        <v>40390</v>
      </c>
      <c r="AA72">
        <v>0.85308873653411899</v>
      </c>
      <c r="AB72" s="103">
        <v>19.2499934662134</v>
      </c>
      <c r="AC72" s="146">
        <v>0.54090148841203256</v>
      </c>
      <c r="AD72" s="112">
        <v>2.7293052400093731E-2</v>
      </c>
    </row>
    <row r="73" spans="1:30">
      <c r="A73">
        <v>12</v>
      </c>
      <c r="B73" s="110">
        <v>38927</v>
      </c>
      <c r="C73" s="90">
        <v>1.0804313400000001</v>
      </c>
      <c r="D73" s="90">
        <v>20.849993399999999</v>
      </c>
      <c r="E73" s="143">
        <v>0.36675372331815348</v>
      </c>
      <c r="F73" s="144">
        <v>3.0306344694680767E-2</v>
      </c>
      <c r="G73">
        <v>12</v>
      </c>
      <c r="H73" s="82">
        <v>39263</v>
      </c>
      <c r="I73">
        <v>1.3881809711456301</v>
      </c>
      <c r="J73" s="90">
        <v>16.739993522316201</v>
      </c>
      <c r="K73" s="145">
        <v>0.51955548731939183</v>
      </c>
      <c r="L73" s="112">
        <v>2.9626642541654639E-2</v>
      </c>
      <c r="M73">
        <v>12</v>
      </c>
      <c r="N73" s="82">
        <v>39647</v>
      </c>
      <c r="O73">
        <v>0.84299153089523304</v>
      </c>
      <c r="P73" s="90">
        <v>17.579993503540798</v>
      </c>
      <c r="Q73" s="115">
        <v>0.50160775663283463</v>
      </c>
      <c r="R73" s="112">
        <v>2.8923185173734982E-2</v>
      </c>
      <c r="S73">
        <v>12</v>
      </c>
      <c r="T73" s="82">
        <v>40015</v>
      </c>
      <c r="U73">
        <v>0.73313122987747203</v>
      </c>
      <c r="V73" s="90">
        <v>18.299993487447502</v>
      </c>
      <c r="W73" s="146">
        <v>0.37129607676904108</v>
      </c>
      <c r="X73" s="112">
        <v>2.9666685718711637E-2</v>
      </c>
      <c r="Y73">
        <v>12</v>
      </c>
      <c r="Z73" s="82">
        <v>40391</v>
      </c>
      <c r="AA73">
        <v>0.77679479122161899</v>
      </c>
      <c r="AB73" s="103">
        <v>19.429993462190101</v>
      </c>
      <c r="AC73" s="146">
        <v>0.54585540020092282</v>
      </c>
      <c r="AD73" s="112">
        <v>2.8149472755288785E-2</v>
      </c>
    </row>
    <row r="74" spans="1:30">
      <c r="A74">
        <v>13</v>
      </c>
      <c r="B74" s="110">
        <v>38928</v>
      </c>
      <c r="C74" s="90">
        <v>1.07487869</v>
      </c>
      <c r="D74" s="90">
        <v>20.939993399999999</v>
      </c>
      <c r="E74" s="143">
        <v>0.23579409240169</v>
      </c>
      <c r="F74" s="144">
        <v>3.0964658551858409E-2</v>
      </c>
      <c r="G74">
        <v>13</v>
      </c>
      <c r="H74" s="82">
        <v>39264</v>
      </c>
      <c r="I74">
        <v>1.3661975860595701</v>
      </c>
      <c r="J74" s="90">
        <v>16.669993523880901</v>
      </c>
      <c r="K74" s="145">
        <v>0.37045225897669926</v>
      </c>
      <c r="L74" s="112">
        <v>3.0359775718319666E-2</v>
      </c>
      <c r="M74">
        <v>13</v>
      </c>
      <c r="N74" s="82">
        <v>39648</v>
      </c>
      <c r="O74">
        <v>0.76908290386199996</v>
      </c>
      <c r="P74" s="90">
        <v>17.6199935026467</v>
      </c>
      <c r="Q74" s="115">
        <v>0.38400440282057247</v>
      </c>
      <c r="R74" s="112">
        <v>2.9664282333197442E-2</v>
      </c>
      <c r="S74">
        <v>13</v>
      </c>
      <c r="T74" s="82">
        <v>40016</v>
      </c>
      <c r="U74">
        <v>0.71250599622726396</v>
      </c>
      <c r="V74" s="90">
        <v>18.229993489012099</v>
      </c>
      <c r="W74" s="146">
        <v>0.26284426702132635</v>
      </c>
      <c r="X74" s="112">
        <v>3.0256285923720209E-2</v>
      </c>
      <c r="Y74">
        <v>13</v>
      </c>
      <c r="Z74" s="82">
        <v>40392</v>
      </c>
      <c r="AA74">
        <v>0.67947274446487405</v>
      </c>
      <c r="AB74" s="103">
        <v>19.589993458613801</v>
      </c>
      <c r="AC74" s="146">
        <v>0.48641919820808632</v>
      </c>
      <c r="AD74" s="112">
        <v>2.9019808650124063E-2</v>
      </c>
    </row>
    <row r="75" spans="1:30">
      <c r="A75">
        <v>14</v>
      </c>
      <c r="B75" s="110">
        <v>38929</v>
      </c>
      <c r="C75" s="90">
        <v>1.04863167</v>
      </c>
      <c r="D75" s="90">
        <v>20.979993400000001</v>
      </c>
      <c r="E75" s="143">
        <v>0.17144988185795487</v>
      </c>
      <c r="F75" s="144">
        <v>3.140553099808379E-2</v>
      </c>
      <c r="G75">
        <v>14</v>
      </c>
      <c r="H75" s="82">
        <v>39265</v>
      </c>
      <c r="I75">
        <v>1.6380316019058201</v>
      </c>
      <c r="J75" s="90">
        <v>16.6399935245514</v>
      </c>
      <c r="K75" s="145">
        <v>0.2645939236026979</v>
      </c>
      <c r="L75" s="112">
        <v>3.0903521454363841E-2</v>
      </c>
      <c r="M75">
        <v>14</v>
      </c>
      <c r="N75" s="82">
        <v>39649</v>
      </c>
      <c r="O75">
        <v>0.78061676025390603</v>
      </c>
      <c r="P75" s="90">
        <v>17.549993504211301</v>
      </c>
      <c r="Q75" s="115">
        <v>0.27368055135315728</v>
      </c>
      <c r="R75" s="112">
        <v>3.0252259465201964E-2</v>
      </c>
      <c r="S75">
        <v>14</v>
      </c>
      <c r="T75" s="82">
        <v>40017</v>
      </c>
      <c r="U75">
        <v>0.70523685216903698</v>
      </c>
      <c r="V75" s="90">
        <v>18.1799934901297</v>
      </c>
      <c r="W75" s="146">
        <v>0.1882908428403226</v>
      </c>
      <c r="X75" s="112">
        <v>3.0685215179479964E-2</v>
      </c>
      <c r="Y75">
        <v>14</v>
      </c>
      <c r="Z75" s="82">
        <v>40393</v>
      </c>
      <c r="AA75">
        <v>0.60429120063781705</v>
      </c>
      <c r="AB75" s="103">
        <v>19.619993457943199</v>
      </c>
      <c r="AC75" s="146">
        <v>0.35023898698648037</v>
      </c>
      <c r="AD75" s="112">
        <v>2.9814608357169734E-2</v>
      </c>
    </row>
    <row r="76" spans="1:30">
      <c r="A76">
        <v>15</v>
      </c>
      <c r="B76" s="110">
        <v>38930</v>
      </c>
      <c r="C76" s="90">
        <v>0.92977947000000005</v>
      </c>
      <c r="D76" s="90">
        <v>20.9699934</v>
      </c>
      <c r="E76" s="143">
        <v>0.15218423908762652</v>
      </c>
      <c r="F76" s="144">
        <v>3.1731756059871559E-2</v>
      </c>
      <c r="G76">
        <v>15</v>
      </c>
      <c r="H76" s="82">
        <v>39266</v>
      </c>
      <c r="I76">
        <v>2.0965802669525102</v>
      </c>
      <c r="J76" s="90">
        <v>16.589993525669001</v>
      </c>
      <c r="K76" s="145">
        <v>0.2073591534242144</v>
      </c>
      <c r="L76" s="112">
        <v>3.1303078059076249E-2</v>
      </c>
      <c r="M76">
        <v>15</v>
      </c>
      <c r="N76" s="82">
        <v>39650</v>
      </c>
      <c r="O76">
        <v>0.87125122547149703</v>
      </c>
      <c r="P76" s="90">
        <v>17.5299935046584</v>
      </c>
      <c r="Q76" s="115">
        <v>0.19862201883088199</v>
      </c>
      <c r="R76" s="112">
        <v>3.0683184792284962E-2</v>
      </c>
      <c r="S76">
        <v>15</v>
      </c>
      <c r="T76" s="82">
        <v>40018</v>
      </c>
      <c r="U76">
        <v>0.68998169898986805</v>
      </c>
      <c r="V76" s="90">
        <v>18.149993490800298</v>
      </c>
      <c r="W76" s="146">
        <v>0.14500756212783489</v>
      </c>
      <c r="X76" s="112">
        <v>3.0997697982708326E-2</v>
      </c>
      <c r="Y76">
        <v>15</v>
      </c>
      <c r="Z76" s="82">
        <v>40394</v>
      </c>
      <c r="AA76">
        <v>0.54153209924697898</v>
      </c>
      <c r="AB76" s="103">
        <v>19.589993458613801</v>
      </c>
      <c r="AC76" s="146">
        <v>0.23295641668425718</v>
      </c>
      <c r="AD76" s="112">
        <v>3.0410589075826555E-2</v>
      </c>
    </row>
    <row r="77" spans="1:30">
      <c r="A77">
        <v>16</v>
      </c>
      <c r="B77" s="110">
        <v>38931</v>
      </c>
      <c r="C77" s="90">
        <v>0.80629318999999999</v>
      </c>
      <c r="D77" s="90">
        <v>20.8099934</v>
      </c>
      <c r="E77" s="143">
        <v>0.15381244942141523</v>
      </c>
      <c r="F77" s="144">
        <v>3.2022260305715207E-2</v>
      </c>
      <c r="G77">
        <v>16</v>
      </c>
      <c r="H77" s="82">
        <v>39267</v>
      </c>
      <c r="I77">
        <v>2.3295021057128902</v>
      </c>
      <c r="J77" s="90">
        <v>16.589993525669001</v>
      </c>
      <c r="K77" s="145">
        <v>0.18647788309347918</v>
      </c>
      <c r="L77" s="112">
        <v>3.162016048176771E-2</v>
      </c>
      <c r="M77">
        <v>16</v>
      </c>
      <c r="N77" s="82">
        <v>39651</v>
      </c>
      <c r="O77">
        <v>0.99084150791168202</v>
      </c>
      <c r="P77" s="90">
        <v>17.5299935046584</v>
      </c>
      <c r="Q77" s="115">
        <v>0.15682227536923668</v>
      </c>
      <c r="R77" s="112">
        <v>3.1001852209001288E-2</v>
      </c>
      <c r="S77">
        <v>16</v>
      </c>
      <c r="T77" s="82">
        <v>40019</v>
      </c>
      <c r="U77">
        <v>0.688118636608124</v>
      </c>
      <c r="V77" s="90">
        <v>18.2599934883416</v>
      </c>
      <c r="W77" s="146">
        <v>0.12283221343911152</v>
      </c>
      <c r="X77" s="112">
        <v>3.1240163622097299E-2</v>
      </c>
      <c r="Y77">
        <v>16</v>
      </c>
      <c r="Z77" s="82">
        <v>40395</v>
      </c>
      <c r="AA77">
        <v>0.51706838607788097</v>
      </c>
      <c r="AB77" s="103">
        <v>19.509993460401901</v>
      </c>
      <c r="AC77" s="146">
        <v>0.15856403179584816</v>
      </c>
      <c r="AD77" s="112">
        <v>3.0819573554010993E-2</v>
      </c>
    </row>
    <row r="78" spans="1:30">
      <c r="A78">
        <v>17</v>
      </c>
      <c r="B78" s="110">
        <v>38932</v>
      </c>
      <c r="C78" s="90">
        <v>0.71405571999999995</v>
      </c>
      <c r="D78" s="90">
        <v>20.589993400000001</v>
      </c>
      <c r="E78" s="143">
        <v>0.16524957179176372</v>
      </c>
      <c r="F78" s="144">
        <v>3.2313515422489655E-2</v>
      </c>
      <c r="G78">
        <v>17</v>
      </c>
      <c r="H78" s="82">
        <v>39268</v>
      </c>
      <c r="I78">
        <v>2.0146777629852299</v>
      </c>
      <c r="J78" s="90">
        <v>16.4899935279042</v>
      </c>
      <c r="K78" s="145">
        <v>0.18712249102806036</v>
      </c>
      <c r="L78" s="112">
        <v>3.1906710467397785E-2</v>
      </c>
      <c r="M78">
        <v>17</v>
      </c>
      <c r="N78" s="82">
        <v>39652</v>
      </c>
      <c r="O78">
        <v>1.0266585350036599</v>
      </c>
      <c r="P78" s="90">
        <v>17.589993503317299</v>
      </c>
      <c r="Q78" s="115">
        <v>0.13830992519687152</v>
      </c>
      <c r="R78" s="112">
        <v>3.1255789929009709E-2</v>
      </c>
      <c r="S78">
        <v>17</v>
      </c>
      <c r="T78" s="82">
        <v>40020</v>
      </c>
      <c r="U78">
        <v>0.69356817007064797</v>
      </c>
      <c r="V78" s="90">
        <v>18.2799934878946</v>
      </c>
      <c r="W78" s="146">
        <v>0.11412335434975426</v>
      </c>
      <c r="X78" s="112">
        <v>3.1447276811226478E-2</v>
      </c>
      <c r="Y78">
        <v>17</v>
      </c>
      <c r="Z78" s="82">
        <v>40396</v>
      </c>
      <c r="AA78">
        <v>0.453874081373215</v>
      </c>
      <c r="AB78" s="103">
        <v>19.6499934572727</v>
      </c>
      <c r="AC78" s="146">
        <v>0.11960199428742629</v>
      </c>
      <c r="AD78" s="112">
        <v>3.1101845557781158E-2</v>
      </c>
    </row>
    <row r="79" spans="1:30">
      <c r="A79">
        <v>18</v>
      </c>
      <c r="B79" s="110">
        <v>38933</v>
      </c>
      <c r="C79" s="90">
        <v>0.72329604999999997</v>
      </c>
      <c r="D79" s="90">
        <v>20.419993399999999</v>
      </c>
      <c r="E79" s="143">
        <v>0.18372408594091791</v>
      </c>
      <c r="F79" s="144">
        <v>3.2622431804792913E-2</v>
      </c>
      <c r="G79">
        <v>18</v>
      </c>
      <c r="H79" s="82">
        <v>39269</v>
      </c>
      <c r="I79">
        <v>1.6000906229019201</v>
      </c>
      <c r="J79" s="90">
        <v>16.4799935281277</v>
      </c>
      <c r="K79" s="145">
        <v>0.19745788961023297</v>
      </c>
      <c r="L79" s="112">
        <v>3.2192766356151967E-2</v>
      </c>
      <c r="M79">
        <v>18</v>
      </c>
      <c r="N79" s="82">
        <v>39653</v>
      </c>
      <c r="O79">
        <v>1.06455254554749</v>
      </c>
      <c r="P79" s="90">
        <v>17.6099935028702</v>
      </c>
      <c r="Q79" s="115">
        <v>0.13266720243377295</v>
      </c>
      <c r="R79" s="112">
        <v>3.1481110736193106E-2</v>
      </c>
      <c r="S79">
        <v>18</v>
      </c>
      <c r="T79" s="82">
        <v>40021</v>
      </c>
      <c r="U79">
        <v>0.63705641031265303</v>
      </c>
      <c r="V79" s="90">
        <v>18.409993484988799</v>
      </c>
      <c r="W79" s="146">
        <v>0.11399837233724648</v>
      </c>
      <c r="X79" s="112">
        <v>3.1640015368925398E-2</v>
      </c>
      <c r="Y79">
        <v>18</v>
      </c>
      <c r="Z79" s="82">
        <v>40397</v>
      </c>
      <c r="AA79">
        <v>0.41665381193161</v>
      </c>
      <c r="AB79" s="103">
        <v>19.6599934570492</v>
      </c>
      <c r="AC79" s="146">
        <v>9.9064061628931471E-2</v>
      </c>
      <c r="AD79" s="112">
        <v>3.1317473706341657E-2</v>
      </c>
    </row>
    <row r="80" spans="1:30">
      <c r="A80">
        <v>19</v>
      </c>
      <c r="B80" s="110">
        <v>38934</v>
      </c>
      <c r="C80" s="90">
        <v>0.65371822999999996</v>
      </c>
      <c r="D80" s="90">
        <v>20.139993400000002</v>
      </c>
      <c r="E80" s="143">
        <v>0.21671595690910481</v>
      </c>
      <c r="F80" s="144">
        <v>3.2961703556321408E-2</v>
      </c>
      <c r="G80">
        <v>19</v>
      </c>
      <c r="H80" s="82">
        <v>39270</v>
      </c>
      <c r="I80">
        <v>1.418830037117</v>
      </c>
      <c r="J80" s="90">
        <v>16.4799935281277</v>
      </c>
      <c r="K80" s="145">
        <v>0.2131709901219441</v>
      </c>
      <c r="L80" s="112">
        <v>3.2493688543018609E-2</v>
      </c>
      <c r="M80">
        <v>19</v>
      </c>
      <c r="N80" s="82">
        <v>39654</v>
      </c>
      <c r="O80">
        <v>1.04697930812836</v>
      </c>
      <c r="P80" s="90">
        <v>17.789993498846901</v>
      </c>
      <c r="Q80" s="115">
        <v>0.13588591401239938</v>
      </c>
      <c r="R80" s="112">
        <v>3.1697594354699092E-2</v>
      </c>
      <c r="S80">
        <v>19</v>
      </c>
      <c r="T80" s="82">
        <v>40022</v>
      </c>
      <c r="U80">
        <v>0.60370022058486905</v>
      </c>
      <c r="V80" s="90">
        <v>18.449993484094801</v>
      </c>
      <c r="W80" s="146">
        <v>0.11674095692202723</v>
      </c>
      <c r="X80" s="112">
        <v>3.1833714737029437E-2</v>
      </c>
      <c r="Y80">
        <v>19</v>
      </c>
      <c r="Z80" s="82">
        <v>40398</v>
      </c>
      <c r="AA80">
        <v>0.426207184791565</v>
      </c>
      <c r="AB80" s="103">
        <v>19.6499934572727</v>
      </c>
      <c r="AC80" s="146">
        <v>8.9895207691778542E-2</v>
      </c>
      <c r="AD80" s="112">
        <v>3.1496316648111901E-2</v>
      </c>
    </row>
    <row r="81" spans="1:30">
      <c r="A81">
        <v>20</v>
      </c>
      <c r="B81" s="110">
        <v>38935</v>
      </c>
      <c r="C81" s="90">
        <v>0.56159979000000004</v>
      </c>
      <c r="D81" s="90">
        <v>20.0399934</v>
      </c>
      <c r="E81" s="143">
        <v>0.25419838476679008</v>
      </c>
      <c r="F81" s="144">
        <v>3.3353424750308253E-2</v>
      </c>
      <c r="G81">
        <v>20</v>
      </c>
      <c r="H81" s="82">
        <v>39271</v>
      </c>
      <c r="I81">
        <v>1.2828197479248</v>
      </c>
      <c r="J81" s="90">
        <v>16.659993524104401</v>
      </c>
      <c r="K81" s="145">
        <v>0.23787118421385786</v>
      </c>
      <c r="L81" s="112">
        <v>3.2817250607930289E-2</v>
      </c>
      <c r="M81">
        <v>20</v>
      </c>
      <c r="N81" s="82">
        <v>39655</v>
      </c>
      <c r="O81">
        <v>0.94550311565399203</v>
      </c>
      <c r="P81" s="90">
        <v>17.969993494823601</v>
      </c>
      <c r="Q81" s="115">
        <v>0.1445110005797596</v>
      </c>
      <c r="R81" s="112">
        <v>3.1921118574028011E-2</v>
      </c>
      <c r="S81">
        <v>20</v>
      </c>
      <c r="T81" s="82">
        <v>40023</v>
      </c>
      <c r="U81">
        <v>0.59564244747161899</v>
      </c>
      <c r="V81" s="90">
        <v>18.489993483200699</v>
      </c>
      <c r="W81" s="146">
        <v>0.12294105929030043</v>
      </c>
      <c r="X81" s="112">
        <v>3.2032375428397812E-2</v>
      </c>
      <c r="Y81">
        <v>20</v>
      </c>
      <c r="Z81" s="82">
        <v>40399</v>
      </c>
      <c r="AA81">
        <v>0.43882554769516002</v>
      </c>
      <c r="AB81" s="103">
        <v>19.489993460849</v>
      </c>
      <c r="AC81" s="146">
        <v>8.9604973137398194E-2</v>
      </c>
      <c r="AD81" s="112">
        <v>3.1658430916067001E-2</v>
      </c>
    </row>
    <row r="82" spans="1:30">
      <c r="A82">
        <v>21</v>
      </c>
      <c r="B82" s="110">
        <v>38936</v>
      </c>
      <c r="C82" s="90">
        <v>0.53969007999999996</v>
      </c>
      <c r="D82" s="90">
        <v>20.089993400000001</v>
      </c>
      <c r="E82" s="143">
        <v>0.29672522554561676</v>
      </c>
      <c r="F82" s="144">
        <v>3.3806185535800608E-2</v>
      </c>
      <c r="G82">
        <v>21</v>
      </c>
      <c r="H82" s="82">
        <v>39272</v>
      </c>
      <c r="I82">
        <v>1.1630542278289799</v>
      </c>
      <c r="J82" s="90">
        <v>16.759993521869202</v>
      </c>
      <c r="K82" s="145">
        <v>0.27338257760514695</v>
      </c>
      <c r="L82" s="112">
        <v>3.3179109871510661E-2</v>
      </c>
      <c r="M82">
        <v>21</v>
      </c>
      <c r="N82" s="82">
        <v>39656</v>
      </c>
      <c r="O82">
        <v>0.83240264654159501</v>
      </c>
      <c r="P82" s="90">
        <v>18.059993492811898</v>
      </c>
      <c r="Q82" s="115">
        <v>0.15565076889295748</v>
      </c>
      <c r="R82" s="112">
        <v>3.2160526346248455E-2</v>
      </c>
      <c r="S82">
        <v>21</v>
      </c>
      <c r="T82" s="82">
        <v>40024</v>
      </c>
      <c r="U82">
        <v>0.575700223445892</v>
      </c>
      <c r="V82" s="90">
        <v>18.549993481859602</v>
      </c>
      <c r="W82" s="146">
        <v>0.13366652304808874</v>
      </c>
      <c r="X82" s="112">
        <v>3.2241824967273756E-2</v>
      </c>
      <c r="Y82">
        <v>21</v>
      </c>
      <c r="Z82" s="82">
        <v>40400</v>
      </c>
      <c r="AA82">
        <v>0.450461715459824</v>
      </c>
      <c r="AB82" s="103">
        <v>19.279993465542798</v>
      </c>
      <c r="AC82" s="146">
        <v>9.4318572108953336E-2</v>
      </c>
      <c r="AD82" s="112">
        <v>3.1818759631945352E-2</v>
      </c>
    </row>
    <row r="83" spans="1:30">
      <c r="A83">
        <v>22</v>
      </c>
      <c r="B83" s="110">
        <v>38937</v>
      </c>
      <c r="C83" s="90">
        <v>0.55837314999999998</v>
      </c>
      <c r="D83" s="90">
        <v>20.079993399999999</v>
      </c>
      <c r="E83" s="143">
        <v>0.3623809658176998</v>
      </c>
      <c r="F83" s="144">
        <v>3.4329721329726871E-2</v>
      </c>
      <c r="G83">
        <v>22</v>
      </c>
      <c r="H83" s="82">
        <v>39273</v>
      </c>
      <c r="I83">
        <v>0.98337674140930198</v>
      </c>
      <c r="J83" s="90">
        <v>16.8099935207516</v>
      </c>
      <c r="K83" s="145">
        <v>0.32102051530734194</v>
      </c>
      <c r="L83" s="112">
        <v>3.3592975526826524E-2</v>
      </c>
      <c r="M83">
        <v>22</v>
      </c>
      <c r="N83" s="82">
        <v>39657</v>
      </c>
      <c r="O83">
        <v>0.72782450914382901</v>
      </c>
      <c r="P83" s="90">
        <v>18.2699934881181</v>
      </c>
      <c r="Q83" s="115">
        <v>0.16918493264915449</v>
      </c>
      <c r="R83" s="112">
        <v>3.2418941242475484E-2</v>
      </c>
      <c r="S83">
        <v>22</v>
      </c>
      <c r="T83" s="82">
        <v>40025</v>
      </c>
      <c r="U83">
        <v>0.59765028953552202</v>
      </c>
      <c r="V83" s="90">
        <v>18.4199934847653</v>
      </c>
      <c r="W83" s="146">
        <v>0.14776874043367141</v>
      </c>
      <c r="X83" s="112">
        <v>3.2469855145412695E-2</v>
      </c>
      <c r="Y83">
        <v>22</v>
      </c>
      <c r="Z83" s="82">
        <v>40401</v>
      </c>
      <c r="AA83">
        <v>0.43383887410163902</v>
      </c>
      <c r="AB83" s="103">
        <v>19.139993468672099</v>
      </c>
      <c r="AC83" s="146">
        <v>0.10214570104479946</v>
      </c>
      <c r="AD83" s="112">
        <v>3.1985863558356149E-2</v>
      </c>
    </row>
    <row r="84" spans="1:30">
      <c r="A84">
        <v>23</v>
      </c>
      <c r="B84" s="110">
        <v>38938</v>
      </c>
      <c r="C84" s="90">
        <v>0.56718290000000005</v>
      </c>
      <c r="D84" s="90">
        <v>19.999993400000001</v>
      </c>
      <c r="E84" s="143">
        <v>0.40213453886377132</v>
      </c>
      <c r="F84" s="144">
        <v>3.4956958975615744E-2</v>
      </c>
      <c r="G84">
        <v>23</v>
      </c>
      <c r="H84" s="82">
        <v>39274</v>
      </c>
      <c r="I84">
        <v>0.90934097766876198</v>
      </c>
      <c r="J84" s="90">
        <v>16.909993518516401</v>
      </c>
      <c r="K84" s="145">
        <v>0.37785521000355615</v>
      </c>
      <c r="L84" s="112">
        <v>3.407364525264877E-2</v>
      </c>
      <c r="M84">
        <v>23</v>
      </c>
      <c r="N84" s="82">
        <v>39658</v>
      </c>
      <c r="O84">
        <v>0.722151219844818</v>
      </c>
      <c r="P84" s="90">
        <v>18.469993483647698</v>
      </c>
      <c r="Q84" s="115">
        <v>0.18610958741970587</v>
      </c>
      <c r="R84" s="112">
        <v>3.2701854609130457E-2</v>
      </c>
      <c r="S84">
        <v>23</v>
      </c>
      <c r="T84" s="82">
        <v>40026</v>
      </c>
      <c r="U84">
        <v>0.53857594728469804</v>
      </c>
      <c r="V84" s="90">
        <v>18.339993486553499</v>
      </c>
      <c r="W84" s="146">
        <v>0.16886187177581044</v>
      </c>
      <c r="X84" s="112">
        <v>3.2719770819941027E-2</v>
      </c>
      <c r="Y84">
        <v>23</v>
      </c>
      <c r="Z84" s="82">
        <v>40402</v>
      </c>
      <c r="AA84">
        <v>0.409608244895935</v>
      </c>
      <c r="AB84" s="103">
        <v>19.059993470460199</v>
      </c>
      <c r="AC84" s="146">
        <v>0.11038241527106692</v>
      </c>
      <c r="AD84" s="112">
        <v>3.2165624727007985E-2</v>
      </c>
    </row>
    <row r="85" spans="1:30">
      <c r="A85">
        <v>24</v>
      </c>
      <c r="B85" s="110">
        <v>38939</v>
      </c>
      <c r="C85" s="90">
        <v>0.62199241000000005</v>
      </c>
      <c r="D85" s="90">
        <v>19.8499935</v>
      </c>
      <c r="E85" s="143">
        <v>0.42441141808177385</v>
      </c>
      <c r="F85" s="144">
        <v>3.5659526545626187E-2</v>
      </c>
      <c r="G85">
        <v>24</v>
      </c>
      <c r="H85" s="82">
        <v>39275</v>
      </c>
      <c r="I85">
        <v>0.92451679706573497</v>
      </c>
      <c r="J85" s="90">
        <v>16.859993519633999</v>
      </c>
      <c r="K85" s="145">
        <v>0.45701864964280009</v>
      </c>
      <c r="L85" s="112">
        <v>3.4632973423144087E-2</v>
      </c>
      <c r="M85">
        <v>24</v>
      </c>
      <c r="N85" s="82">
        <v>39659</v>
      </c>
      <c r="O85">
        <v>0.78896111249923695</v>
      </c>
      <c r="P85" s="90">
        <v>18.539993482083101</v>
      </c>
      <c r="Q85" s="115">
        <v>0.21454016339148752</v>
      </c>
      <c r="R85" s="112">
        <v>3.3014846966092914E-2</v>
      </c>
      <c r="S85">
        <v>24</v>
      </c>
      <c r="T85" s="82">
        <v>40027</v>
      </c>
      <c r="U85">
        <v>0.50365233421325695</v>
      </c>
      <c r="V85" s="90">
        <v>18.369993485882901</v>
      </c>
      <c r="W85" s="146">
        <v>0.18933412722728921</v>
      </c>
      <c r="X85" s="112">
        <v>3.3003059958588397E-2</v>
      </c>
      <c r="Y85">
        <v>24</v>
      </c>
      <c r="Z85" s="82">
        <v>40403</v>
      </c>
      <c r="AA85">
        <v>0.401311814785004</v>
      </c>
      <c r="AB85" s="103">
        <v>19.0699934702367</v>
      </c>
      <c r="AC85" s="146">
        <v>0.11920514829273211</v>
      </c>
      <c r="AD85" s="112">
        <v>3.2359056332279743E-2</v>
      </c>
    </row>
    <row r="86" spans="1:30">
      <c r="A86">
        <v>25</v>
      </c>
      <c r="B86" s="110">
        <v>38940</v>
      </c>
      <c r="C86" s="90">
        <v>0.60222118999999996</v>
      </c>
      <c r="D86" s="90">
        <v>19.679993499999998</v>
      </c>
      <c r="E86" s="143">
        <v>0.44683461186620832</v>
      </c>
      <c r="F86" s="144">
        <v>3.6405645830004538E-2</v>
      </c>
      <c r="G86">
        <v>25</v>
      </c>
      <c r="H86" s="82">
        <v>39276</v>
      </c>
      <c r="I86">
        <v>0.98517882823944103</v>
      </c>
      <c r="J86" s="90">
        <v>16.789993521198699</v>
      </c>
      <c r="K86" s="145">
        <v>0.50354240934832939</v>
      </c>
      <c r="L86" s="112">
        <v>3.529263235485857E-2</v>
      </c>
      <c r="M86">
        <v>25</v>
      </c>
      <c r="N86" s="82">
        <v>39660</v>
      </c>
      <c r="O86">
        <v>0.866588175296783</v>
      </c>
      <c r="P86" s="90">
        <v>18.599993480742</v>
      </c>
      <c r="Q86" s="115">
        <v>0.26095071362159045</v>
      </c>
      <c r="R86" s="112">
        <v>3.3374332727636145E-2</v>
      </c>
      <c r="S86">
        <v>25</v>
      </c>
      <c r="T86" s="82">
        <v>40028</v>
      </c>
      <c r="U86">
        <v>0.48848986625671398</v>
      </c>
      <c r="V86" s="90">
        <v>18.339993486553499</v>
      </c>
      <c r="W86" s="146">
        <v>0.21492074049071114</v>
      </c>
      <c r="X86" s="112">
        <v>3.3319660627063402E-2</v>
      </c>
      <c r="Y86">
        <v>25</v>
      </c>
      <c r="Z86" s="82">
        <v>40404</v>
      </c>
      <c r="AA86">
        <v>0.35182592272758501</v>
      </c>
      <c r="AB86" s="103">
        <v>19.2499934662134</v>
      </c>
      <c r="AC86" s="146">
        <v>0.13123701523935413</v>
      </c>
      <c r="AD86" s="112">
        <v>3.2567876252147285E-2</v>
      </c>
    </row>
    <row r="87" spans="1:30">
      <c r="A87">
        <v>26</v>
      </c>
      <c r="B87" s="110">
        <v>38941</v>
      </c>
      <c r="C87" s="90">
        <v>0.55775613000000002</v>
      </c>
      <c r="D87" s="90">
        <v>19.589993499999999</v>
      </c>
      <c r="E87" s="143">
        <v>0.45437465860978343</v>
      </c>
      <c r="F87" s="144">
        <v>3.7195945021789835E-2</v>
      </c>
      <c r="G87">
        <v>26</v>
      </c>
      <c r="H87" s="82">
        <v>39277</v>
      </c>
      <c r="I87">
        <v>1.00009346008301</v>
      </c>
      <c r="J87" s="90">
        <v>16.759993521869202</v>
      </c>
      <c r="K87" s="145">
        <v>0.53759755286211852</v>
      </c>
      <c r="L87" s="112">
        <v>3.603218616364031E-2</v>
      </c>
      <c r="M87">
        <v>26</v>
      </c>
      <c r="N87" s="82">
        <v>39661</v>
      </c>
      <c r="O87">
        <v>0.86517024040222201</v>
      </c>
      <c r="P87" s="90">
        <v>18.769993476942201</v>
      </c>
      <c r="Q87" s="115">
        <v>0.32862000035041583</v>
      </c>
      <c r="R87" s="112">
        <v>3.3807475273287375E-2</v>
      </c>
      <c r="S87">
        <v>26</v>
      </c>
      <c r="T87" s="82">
        <v>40029</v>
      </c>
      <c r="U87">
        <v>0.50968402624130205</v>
      </c>
      <c r="V87" s="90">
        <v>18.499993482977199</v>
      </c>
      <c r="W87" s="146">
        <v>0.24934840108578571</v>
      </c>
      <c r="X87" s="112">
        <v>3.3676256200186529E-2</v>
      </c>
      <c r="Y87">
        <v>26</v>
      </c>
      <c r="Z87" s="82">
        <v>40405</v>
      </c>
      <c r="AA87">
        <v>0.31243929266929599</v>
      </c>
      <c r="AB87" s="103">
        <v>19.259993465989901</v>
      </c>
      <c r="AC87" s="146">
        <v>0.14142196434897203</v>
      </c>
      <c r="AD87" s="112">
        <v>3.279940091083075E-2</v>
      </c>
    </row>
    <row r="88" spans="1:30">
      <c r="A88">
        <v>27</v>
      </c>
      <c r="B88" s="110">
        <v>38942</v>
      </c>
      <c r="C88" s="90">
        <v>0.51379870999999999</v>
      </c>
      <c r="D88" s="90">
        <v>19.549993499999999</v>
      </c>
      <c r="E88" s="143">
        <v>0.44912604427320124</v>
      </c>
      <c r="F88" s="144">
        <v>3.8011608911043611E-2</v>
      </c>
      <c r="G88">
        <v>27</v>
      </c>
      <c r="H88" s="82">
        <v>39278</v>
      </c>
      <c r="I88">
        <v>1.08533835411072</v>
      </c>
      <c r="J88" s="90">
        <v>16.8899935189635</v>
      </c>
      <c r="K88" s="145">
        <v>0.55884716534663004</v>
      </c>
      <c r="L88" s="112">
        <v>3.682926346402568E-2</v>
      </c>
      <c r="M88">
        <v>27</v>
      </c>
      <c r="N88" s="82">
        <v>39662</v>
      </c>
      <c r="O88">
        <v>0.87545365095138505</v>
      </c>
      <c r="P88" s="90">
        <v>18.859993474930501</v>
      </c>
      <c r="Q88" s="115">
        <v>0.41716679013391739</v>
      </c>
      <c r="R88" s="112">
        <v>3.4347079532371115E-2</v>
      </c>
      <c r="S88">
        <v>27</v>
      </c>
      <c r="T88" s="82">
        <v>40030</v>
      </c>
      <c r="U88">
        <v>0.54243177175521895</v>
      </c>
      <c r="V88" s="90">
        <v>18.5099934827537</v>
      </c>
      <c r="W88" s="146">
        <v>0.30257365271474251</v>
      </c>
      <c r="X88" s="112">
        <v>3.4089393313550882E-2</v>
      </c>
      <c r="Y88">
        <v>27</v>
      </c>
      <c r="Z88" s="82">
        <v>40406</v>
      </c>
      <c r="AA88">
        <v>0.30529955029487599</v>
      </c>
      <c r="AB88" s="103">
        <v>19.179993467778001</v>
      </c>
      <c r="AC88" s="146">
        <v>0.15191405200161634</v>
      </c>
      <c r="AD88" s="112">
        <v>3.3048595694017288E-2</v>
      </c>
    </row>
    <row r="89" spans="1:30">
      <c r="A89">
        <v>28</v>
      </c>
      <c r="B89" s="110">
        <v>38943</v>
      </c>
      <c r="C89" s="90">
        <v>0.43064010000000003</v>
      </c>
      <c r="D89" s="90">
        <v>19.479993499999999</v>
      </c>
      <c r="E89" s="143">
        <v>0.43673719149103485</v>
      </c>
      <c r="F89" s="144">
        <v>3.8835034081758139E-2</v>
      </c>
      <c r="G89">
        <v>28</v>
      </c>
      <c r="H89" s="82">
        <v>39279</v>
      </c>
      <c r="I89">
        <v>1.0727516412735001</v>
      </c>
      <c r="J89" s="90">
        <v>17.019993516057799</v>
      </c>
      <c r="K89" s="145">
        <v>0.5795600560768539</v>
      </c>
      <c r="L89" s="112">
        <v>3.7676301844496267E-2</v>
      </c>
      <c r="M89">
        <v>28</v>
      </c>
      <c r="N89" s="82">
        <v>39663</v>
      </c>
      <c r="O89">
        <v>0.82533180713653598</v>
      </c>
      <c r="P89" s="90">
        <v>19.089993469789601</v>
      </c>
      <c r="Q89" s="115">
        <v>0.48100495649695785</v>
      </c>
      <c r="R89" s="112">
        <v>3.5017777897367028E-2</v>
      </c>
      <c r="S89">
        <v>28</v>
      </c>
      <c r="T89" s="82">
        <v>40031</v>
      </c>
      <c r="U89">
        <v>0.53349667787551902</v>
      </c>
      <c r="V89" s="90">
        <v>18.5899934809655</v>
      </c>
      <c r="W89" s="146">
        <v>0.36376932556616459</v>
      </c>
      <c r="X89" s="112">
        <v>3.4583632886449236E-2</v>
      </c>
      <c r="Y89">
        <v>28</v>
      </c>
      <c r="Z89" s="82">
        <v>40407</v>
      </c>
      <c r="AA89">
        <v>0.27845430374145502</v>
      </c>
      <c r="AB89" s="103">
        <v>19.1499934684485</v>
      </c>
      <c r="AC89" s="146">
        <v>0.16889923188872144</v>
      </c>
      <c r="AD89" s="112">
        <v>3.3314734256028579E-2</v>
      </c>
    </row>
    <row r="90" spans="1:30">
      <c r="A90">
        <v>29</v>
      </c>
      <c r="B90" s="110">
        <v>38944</v>
      </c>
      <c r="C90" s="90">
        <v>0.36460134</v>
      </c>
      <c r="D90" s="90">
        <v>19.4599935</v>
      </c>
      <c r="E90" s="143">
        <v>0.41003422624754537</v>
      </c>
      <c r="F90" s="144">
        <v>3.965308112581524E-2</v>
      </c>
      <c r="G90">
        <v>29</v>
      </c>
      <c r="H90" s="82">
        <v>39280</v>
      </c>
      <c r="I90">
        <v>1.03938555717468</v>
      </c>
      <c r="J90" s="90">
        <v>17.1299935135991</v>
      </c>
      <c r="K90" s="145">
        <v>0.59042307558423734</v>
      </c>
      <c r="L90" s="112">
        <v>3.8575220587837918E-2</v>
      </c>
      <c r="M90">
        <v>29</v>
      </c>
      <c r="N90" s="82">
        <v>39664</v>
      </c>
      <c r="O90">
        <v>0.80283081531524703</v>
      </c>
      <c r="P90" s="90">
        <v>19.139993468672099</v>
      </c>
      <c r="Q90" s="115">
        <v>0.50919734070605116</v>
      </c>
      <c r="R90" s="112">
        <v>3.5805913745186609E-2</v>
      </c>
      <c r="S90">
        <v>29</v>
      </c>
      <c r="T90" s="82">
        <v>40032</v>
      </c>
      <c r="U90">
        <v>0.53950971364974998</v>
      </c>
      <c r="V90" s="90">
        <v>18.7499934773892</v>
      </c>
      <c r="W90" s="146">
        <v>0.3948277967167505</v>
      </c>
      <c r="X90" s="112">
        <v>3.5169807010693839E-2</v>
      </c>
      <c r="Y90">
        <v>29</v>
      </c>
      <c r="Z90" s="82">
        <v>40408</v>
      </c>
      <c r="AA90">
        <v>0.22499683499336201</v>
      </c>
      <c r="AB90" s="103">
        <v>19.0699934702367</v>
      </c>
      <c r="AC90" s="146">
        <v>0.18644856239866178</v>
      </c>
      <c r="AD90" s="112">
        <v>3.3609178661161705E-2</v>
      </c>
    </row>
    <row r="91" spans="1:30">
      <c r="A91">
        <v>30</v>
      </c>
      <c r="B91" s="110">
        <v>38945</v>
      </c>
      <c r="C91" s="90">
        <v>0.30488068000000002</v>
      </c>
      <c r="D91" s="90">
        <v>19.469993500000001</v>
      </c>
      <c r="E91" s="143">
        <v>0.37776770141530874</v>
      </c>
      <c r="F91" s="144">
        <v>4.0442332986482518E-2</v>
      </c>
      <c r="G91">
        <v>30</v>
      </c>
      <c r="H91" s="82">
        <v>39281</v>
      </c>
      <c r="I91">
        <v>0.99562275409698497</v>
      </c>
      <c r="J91" s="90">
        <v>17.359993508458199</v>
      </c>
      <c r="K91" s="145">
        <v>0.59347044812595962</v>
      </c>
      <c r="L91" s="112">
        <v>3.9514826002778176E-2</v>
      </c>
      <c r="M91">
        <v>30</v>
      </c>
      <c r="N91" s="82">
        <v>39665</v>
      </c>
      <c r="O91">
        <v>0.78327351808547996</v>
      </c>
      <c r="P91" s="90">
        <v>19.1499934684485</v>
      </c>
      <c r="Q91" s="115">
        <v>0.52096394034536853</v>
      </c>
      <c r="R91" s="112">
        <v>3.665407842529575E-2</v>
      </c>
      <c r="S91">
        <v>30</v>
      </c>
      <c r="T91" s="82">
        <v>40033</v>
      </c>
      <c r="U91">
        <v>0.55096733570098899</v>
      </c>
      <c r="V91" s="90">
        <v>19.039993470907199</v>
      </c>
      <c r="W91" s="146">
        <v>0.4134952027906984</v>
      </c>
      <c r="X91" s="112">
        <v>3.5824984028642447E-2</v>
      </c>
      <c r="Y91">
        <v>30</v>
      </c>
      <c r="Z91" s="82">
        <v>40409</v>
      </c>
      <c r="AA91">
        <v>0.184507176280022</v>
      </c>
      <c r="AB91" s="103">
        <v>19.109993469342601</v>
      </c>
      <c r="AC91" s="146">
        <v>0.19627971473970252</v>
      </c>
      <c r="AD91" s="112">
        <v>3.3931685665701358E-2</v>
      </c>
    </row>
    <row r="92" spans="1:30">
      <c r="A92">
        <v>31</v>
      </c>
      <c r="B92" s="110">
        <v>38946</v>
      </c>
      <c r="C92" s="90">
        <v>0.24922337999999999</v>
      </c>
      <c r="D92" s="90">
        <v>19.469993500000001</v>
      </c>
      <c r="E92" s="143">
        <v>0.34223145367858793</v>
      </c>
      <c r="F92" s="144">
        <v>4.119092670569275E-2</v>
      </c>
      <c r="G92">
        <v>31</v>
      </c>
      <c r="H92" s="82">
        <v>39282</v>
      </c>
      <c r="I92">
        <v>0.94941329956054699</v>
      </c>
      <c r="J92" s="90">
        <v>17.6899935010821</v>
      </c>
      <c r="K92" s="145">
        <v>0.59075077300365508</v>
      </c>
      <c r="L92" s="112">
        <v>4.0492113104695998E-2</v>
      </c>
      <c r="M92">
        <v>31</v>
      </c>
      <c r="N92" s="82">
        <v>39666</v>
      </c>
      <c r="O92">
        <v>0.71648365259170499</v>
      </c>
      <c r="P92" s="90">
        <v>19.0699934702367</v>
      </c>
      <c r="Q92" s="115">
        <v>0.52430849691356052</v>
      </c>
      <c r="R92" s="112">
        <v>3.7539703750993511E-2</v>
      </c>
      <c r="S92">
        <v>31</v>
      </c>
      <c r="T92" s="82">
        <v>40034</v>
      </c>
      <c r="U92">
        <v>0.55660283565521196</v>
      </c>
      <c r="V92" s="90">
        <v>19.059993470460199</v>
      </c>
      <c r="W92" s="146">
        <v>0.42610586096873349</v>
      </c>
      <c r="X92" s="112">
        <v>3.6529795388477108E-2</v>
      </c>
      <c r="Y92">
        <v>31</v>
      </c>
      <c r="Z92" s="82">
        <v>40410</v>
      </c>
      <c r="AA92">
        <v>0.165514796972275</v>
      </c>
      <c r="AB92" s="103">
        <v>18.8399934753776</v>
      </c>
      <c r="AC92" s="146">
        <v>0.20209583255670466</v>
      </c>
      <c r="AD92" s="112">
        <v>3.4271013500441004E-2</v>
      </c>
    </row>
    <row r="93" spans="1:30">
      <c r="A93">
        <v>32</v>
      </c>
      <c r="B93" s="110">
        <v>38947</v>
      </c>
      <c r="C93" s="90">
        <v>0.19539233</v>
      </c>
      <c r="D93" s="90">
        <v>19.399993500000001</v>
      </c>
      <c r="E93" s="143">
        <v>0.30415852238532098</v>
      </c>
      <c r="F93" s="144">
        <v>4.1888386519811943E-2</v>
      </c>
      <c r="G93">
        <v>32</v>
      </c>
      <c r="H93" s="82">
        <v>39283</v>
      </c>
      <c r="I93">
        <v>0.89319890737533603</v>
      </c>
      <c r="J93" s="90">
        <v>17.819993498176402</v>
      </c>
      <c r="K93" s="145">
        <v>0.58410615605089156</v>
      </c>
      <c r="L93" s="112">
        <v>4.1505586843909106E-2</v>
      </c>
      <c r="M93">
        <v>32</v>
      </c>
      <c r="N93" s="82">
        <v>39667</v>
      </c>
      <c r="O93">
        <v>0.65974372625350997</v>
      </c>
      <c r="P93" s="90">
        <v>19.039993470907199</v>
      </c>
      <c r="Q93" s="115">
        <v>0.51564018931008726</v>
      </c>
      <c r="R93" s="112">
        <v>3.844804413802054E-2</v>
      </c>
      <c r="S93">
        <v>32</v>
      </c>
      <c r="T93" s="82">
        <v>40035</v>
      </c>
      <c r="U93">
        <v>0.57189220190048196</v>
      </c>
      <c r="V93" s="90">
        <v>19.109993469342601</v>
      </c>
      <c r="W93" s="146">
        <v>0.43399530382385126</v>
      </c>
      <c r="X93" s="112">
        <v>3.7268305149879347E-2</v>
      </c>
      <c r="Y93">
        <v>32</v>
      </c>
      <c r="Z93" s="82">
        <v>40411</v>
      </c>
      <c r="AA93">
        <v>0.16462177038192699</v>
      </c>
      <c r="AB93" s="103">
        <v>18.689993478730301</v>
      </c>
      <c r="AC93" s="146">
        <v>0.19708306664202771</v>
      </c>
      <c r="AD93" s="112">
        <v>3.4615376608667633E-2</v>
      </c>
    </row>
    <row r="94" spans="1:30">
      <c r="A94">
        <v>33</v>
      </c>
      <c r="B94" s="110">
        <v>38948</v>
      </c>
      <c r="C94" s="90">
        <v>0.16604504</v>
      </c>
      <c r="D94" s="90">
        <v>19.389993499999999</v>
      </c>
      <c r="E94" s="143">
        <v>0.26322995484733575</v>
      </c>
      <c r="F94" s="144">
        <v>4.2523089951837817E-2</v>
      </c>
      <c r="G94">
        <v>33</v>
      </c>
      <c r="H94" s="82">
        <v>39284</v>
      </c>
      <c r="I94">
        <v>0.83161199092865001</v>
      </c>
      <c r="J94" s="90">
        <v>17.999993494152999</v>
      </c>
      <c r="K94" s="145">
        <v>0.57374206445667209</v>
      </c>
      <c r="L94" s="112">
        <v>4.2540931754164679E-2</v>
      </c>
      <c r="M94">
        <v>33</v>
      </c>
      <c r="N94" s="82">
        <v>39668</v>
      </c>
      <c r="O94">
        <v>0.61841809749603305</v>
      </c>
      <c r="P94" s="90">
        <v>19.019993471354301</v>
      </c>
      <c r="Q94" s="115">
        <v>0.50138858518553842</v>
      </c>
      <c r="R94" s="112">
        <v>3.9363746407730181E-2</v>
      </c>
      <c r="S94">
        <v>33</v>
      </c>
      <c r="T94" s="82">
        <v>40036</v>
      </c>
      <c r="U94">
        <v>0.53090906143188499</v>
      </c>
      <c r="V94" s="90">
        <v>19.119993469119098</v>
      </c>
      <c r="W94" s="146">
        <v>0.44134321756801759</v>
      </c>
      <c r="X94" s="112">
        <v>3.8035663072916025E-2</v>
      </c>
      <c r="Y94">
        <v>33</v>
      </c>
      <c r="Z94" s="82">
        <v>40412</v>
      </c>
      <c r="AA94">
        <v>0.17644400894641901</v>
      </c>
      <c r="AB94" s="103">
        <v>18.6799934789539</v>
      </c>
      <c r="AC94" s="146">
        <v>0.19405052748966034</v>
      </c>
      <c r="AD94" s="112">
        <v>3.4949128889086932E-2</v>
      </c>
    </row>
    <row r="95" spans="1:30">
      <c r="A95">
        <v>34</v>
      </c>
      <c r="B95" s="110">
        <v>38949</v>
      </c>
      <c r="C95" s="90">
        <v>0.15003894000000001</v>
      </c>
      <c r="D95" s="90">
        <v>19.339993499999999</v>
      </c>
      <c r="E95" s="143">
        <v>0.22919314874473809</v>
      </c>
      <c r="F95" s="144">
        <v>4.3086364625702575E-2</v>
      </c>
      <c r="G95">
        <v>34</v>
      </c>
      <c r="H95" s="82">
        <v>39285</v>
      </c>
      <c r="I95">
        <v>0.76879155635833696</v>
      </c>
      <c r="J95" s="90">
        <v>18.129993491247301</v>
      </c>
      <c r="K95" s="145">
        <v>0.56003520782701477</v>
      </c>
      <c r="L95" s="112">
        <v>4.3595199391243858E-2</v>
      </c>
      <c r="M95">
        <v>34</v>
      </c>
      <c r="N95" s="82">
        <v>39669</v>
      </c>
      <c r="O95">
        <v>0.60782623291015603</v>
      </c>
      <c r="P95" s="90">
        <v>19.089993469789601</v>
      </c>
      <c r="Q95" s="115">
        <v>0.48626908164333216</v>
      </c>
      <c r="R95" s="112">
        <v>4.0277980704507992E-2</v>
      </c>
      <c r="S95">
        <v>34</v>
      </c>
      <c r="T95" s="82">
        <v>40037</v>
      </c>
      <c r="U95">
        <v>0.487747102975845</v>
      </c>
      <c r="V95" s="90">
        <v>19.189993467554501</v>
      </c>
      <c r="W95" s="146">
        <v>0.43663045314738014</v>
      </c>
      <c r="X95" s="112">
        <v>3.8830648605862786E-2</v>
      </c>
      <c r="Y95">
        <v>34</v>
      </c>
      <c r="Z95" s="82">
        <v>40413</v>
      </c>
      <c r="AA95">
        <v>0.17373837530612901</v>
      </c>
      <c r="AB95" s="103">
        <v>18.639993479847899</v>
      </c>
      <c r="AC95" s="146">
        <v>0.1973946438750192</v>
      </c>
      <c r="AD95" s="112">
        <v>3.5285883391390702E-2</v>
      </c>
    </row>
    <row r="96" spans="1:30">
      <c r="A96">
        <v>35</v>
      </c>
      <c r="B96" s="110">
        <v>38950</v>
      </c>
      <c r="C96" s="90">
        <v>0.14752154000000001</v>
      </c>
      <c r="D96" s="90">
        <v>19.249993499999999</v>
      </c>
      <c r="E96" s="143">
        <v>0.20417352467091543</v>
      </c>
      <c r="F96" s="144">
        <v>4.3586202425684492E-2</v>
      </c>
      <c r="G96">
        <v>35</v>
      </c>
      <c r="H96" s="82">
        <v>39286</v>
      </c>
      <c r="I96">
        <v>0.69953209161758401</v>
      </c>
      <c r="J96" s="90">
        <v>18.0999934919179</v>
      </c>
      <c r="K96" s="145">
        <v>0.54362485878072198</v>
      </c>
      <c r="L96" s="112">
        <v>4.4660264286772118E-2</v>
      </c>
      <c r="M96">
        <v>35</v>
      </c>
      <c r="N96" s="82">
        <v>39670</v>
      </c>
      <c r="O96">
        <v>0.498038500547409</v>
      </c>
      <c r="P96" s="90">
        <v>19.009993471577801</v>
      </c>
      <c r="Q96" s="115">
        <v>0.47617607648541349</v>
      </c>
      <c r="R96" s="112">
        <v>4.1192001521090503E-2</v>
      </c>
      <c r="S96">
        <v>35</v>
      </c>
      <c r="T96" s="82">
        <v>40038</v>
      </c>
      <c r="U96">
        <v>0.45308774709701499</v>
      </c>
      <c r="V96" s="90">
        <v>19.329993464425201</v>
      </c>
      <c r="W96" s="146">
        <v>0.42438003253567241</v>
      </c>
      <c r="X96" s="112">
        <v>3.9637196217647178E-2</v>
      </c>
      <c r="Y96">
        <v>35</v>
      </c>
      <c r="Z96" s="82">
        <v>40414</v>
      </c>
      <c r="AA96">
        <v>0.17709673941135401</v>
      </c>
      <c r="AB96" s="103">
        <v>18.639993479847899</v>
      </c>
      <c r="AC96" s="146">
        <v>0.19806067020355217</v>
      </c>
      <c r="AD96" s="112">
        <v>3.5630749060654346E-2</v>
      </c>
    </row>
    <row r="97" spans="1:30">
      <c r="A97">
        <v>36</v>
      </c>
      <c r="B97" s="110">
        <v>38951</v>
      </c>
      <c r="C97" s="90">
        <v>0.15095955</v>
      </c>
      <c r="D97" s="90">
        <v>19.039993500000001</v>
      </c>
      <c r="E97" s="143">
        <v>0.18993519429083164</v>
      </c>
      <c r="F97" s="144">
        <v>4.4037164020554777E-2</v>
      </c>
      <c r="G97">
        <v>36</v>
      </c>
      <c r="H97" s="82">
        <v>39287</v>
      </c>
      <c r="I97">
        <v>0.58886629343032804</v>
      </c>
      <c r="J97" s="90">
        <v>18.1099934916944</v>
      </c>
      <c r="K97" s="145">
        <v>0.52402748244004471</v>
      </c>
      <c r="L97" s="112">
        <v>4.5722499708895081E-2</v>
      </c>
      <c r="M97">
        <v>36</v>
      </c>
      <c r="N97" s="82">
        <v>39671</v>
      </c>
      <c r="O97">
        <v>0.44469633698463401</v>
      </c>
      <c r="P97" s="90">
        <v>18.889993474259999</v>
      </c>
      <c r="Q97" s="115">
        <v>0.44791083016226829</v>
      </c>
      <c r="R97" s="112">
        <v>4.2106290723844704E-2</v>
      </c>
      <c r="S97">
        <v>36</v>
      </c>
      <c r="T97" s="82">
        <v>40039</v>
      </c>
      <c r="U97">
        <v>0.383597642183304</v>
      </c>
      <c r="V97" s="90">
        <v>19.429993462190101</v>
      </c>
      <c r="W97" s="146">
        <v>0.40945382413538273</v>
      </c>
      <c r="X97" s="112">
        <v>4.0445403420146485E-2</v>
      </c>
      <c r="Y97">
        <v>36</v>
      </c>
      <c r="Z97" s="82">
        <v>40415</v>
      </c>
      <c r="AA97">
        <v>0.186133518815041</v>
      </c>
      <c r="AB97" s="103">
        <v>18.629993480071398</v>
      </c>
      <c r="AC97" s="146">
        <v>0.1998296458436328</v>
      </c>
      <c r="AD97" s="112">
        <v>3.5980040794342132E-2</v>
      </c>
    </row>
    <row r="98" spans="1:30">
      <c r="A98">
        <v>37</v>
      </c>
      <c r="B98" s="110">
        <v>38952</v>
      </c>
      <c r="C98" s="90">
        <v>0.15072200999999999</v>
      </c>
      <c r="D98" s="90">
        <v>18.979993499999999</v>
      </c>
      <c r="E98" s="143">
        <v>0.18406660538784947</v>
      </c>
      <c r="F98" s="144">
        <v>4.4457927700985715E-2</v>
      </c>
      <c r="G98">
        <v>37</v>
      </c>
      <c r="H98" s="82">
        <v>39288</v>
      </c>
      <c r="I98">
        <v>0.53551667928695701</v>
      </c>
      <c r="J98" s="90">
        <v>18.209993489459201</v>
      </c>
      <c r="K98" s="145">
        <v>0.49396699296295232</v>
      </c>
      <c r="L98" s="112">
        <v>4.6776845731938181E-2</v>
      </c>
      <c r="M98">
        <v>37</v>
      </c>
      <c r="N98" s="82">
        <v>39672</v>
      </c>
      <c r="O98">
        <v>0.385814338922501</v>
      </c>
      <c r="P98" s="90">
        <v>18.869993474707002</v>
      </c>
      <c r="Q98" s="115">
        <v>0.42028965501837584</v>
      </c>
      <c r="R98" s="112">
        <v>4.2987187302368356E-2</v>
      </c>
      <c r="S98">
        <v>37</v>
      </c>
      <c r="T98" s="82">
        <v>40040</v>
      </c>
      <c r="U98">
        <v>0.29604250192642201</v>
      </c>
      <c r="V98" s="90">
        <v>19.519993460178402</v>
      </c>
      <c r="W98" s="146">
        <v>0.38300778119768236</v>
      </c>
      <c r="X98" s="112">
        <v>4.1248104099737538E-2</v>
      </c>
      <c r="Y98">
        <v>37</v>
      </c>
      <c r="Z98" s="82">
        <v>40416</v>
      </c>
      <c r="AA98">
        <v>0.180867969989777</v>
      </c>
      <c r="AB98" s="103">
        <v>18.709993478283302</v>
      </c>
      <c r="AC98" s="146">
        <v>0.20452184069472015</v>
      </c>
      <c r="AD98" s="112">
        <v>3.6335523273388834E-2</v>
      </c>
    </row>
    <row r="99" spans="1:30">
      <c r="A99">
        <v>38</v>
      </c>
      <c r="B99" s="110">
        <v>38953</v>
      </c>
      <c r="C99" s="90">
        <v>0.14403050000000001</v>
      </c>
      <c r="D99" s="90">
        <v>18.979993499999999</v>
      </c>
      <c r="E99" s="143">
        <v>0.18084705478232876</v>
      </c>
      <c r="F99" s="144">
        <v>4.4868775645665257E-2</v>
      </c>
      <c r="G99">
        <v>38</v>
      </c>
      <c r="H99" s="82">
        <v>39289</v>
      </c>
      <c r="I99">
        <v>0.498542010784149</v>
      </c>
      <c r="J99" s="90">
        <v>18.159993490576799</v>
      </c>
      <c r="K99" s="145">
        <v>0.46673484932362774</v>
      </c>
      <c r="L99" s="112">
        <v>4.7806934697691719E-2</v>
      </c>
      <c r="M99">
        <v>38</v>
      </c>
      <c r="N99" s="82">
        <v>39673</v>
      </c>
      <c r="O99">
        <v>0.35541754961013799</v>
      </c>
      <c r="P99" s="90">
        <v>18.859993474930501</v>
      </c>
      <c r="Q99" s="115">
        <v>0.39012223043525313</v>
      </c>
      <c r="R99" s="112">
        <v>4.3836649592768714E-2</v>
      </c>
      <c r="S99">
        <v>38</v>
      </c>
      <c r="T99" s="82">
        <v>40041</v>
      </c>
      <c r="U99">
        <v>0.24689990282058699</v>
      </c>
      <c r="V99" s="90">
        <v>19.579993458837301</v>
      </c>
      <c r="W99" s="146">
        <v>0.34191620337863876</v>
      </c>
      <c r="X99" s="112">
        <v>4.2022733894399519E-2</v>
      </c>
      <c r="Y99">
        <v>38</v>
      </c>
      <c r="Z99" s="82">
        <v>40417</v>
      </c>
      <c r="AA99">
        <v>0.183548003435135</v>
      </c>
      <c r="AB99" s="103">
        <v>18.7599934771657</v>
      </c>
      <c r="AC99" s="146">
        <v>0.20489390541847527</v>
      </c>
      <c r="AD99" s="112">
        <v>3.6703883908930368E-2</v>
      </c>
    </row>
    <row r="100" spans="1:30">
      <c r="A100">
        <v>39</v>
      </c>
      <c r="B100" s="110">
        <v>38954</v>
      </c>
      <c r="C100" s="90">
        <v>0.13897002999999999</v>
      </c>
      <c r="D100" s="90">
        <v>18.949993500000001</v>
      </c>
      <c r="E100" s="143">
        <v>0.17608525507011377</v>
      </c>
      <c r="F100" s="144">
        <v>4.5276312756776113E-2</v>
      </c>
      <c r="G100">
        <v>39</v>
      </c>
      <c r="H100" s="82">
        <v>39290</v>
      </c>
      <c r="I100">
        <v>0.472553700208664</v>
      </c>
      <c r="J100" s="90">
        <v>18.159993490576799</v>
      </c>
      <c r="K100" s="145">
        <v>0.44394561333014249</v>
      </c>
      <c r="L100" s="112">
        <v>4.880663920468941E-2</v>
      </c>
      <c r="M100">
        <v>39</v>
      </c>
      <c r="N100" s="82">
        <v>39674</v>
      </c>
      <c r="O100">
        <v>0.34059333801269498</v>
      </c>
      <c r="P100" s="90">
        <v>18.809993476048099</v>
      </c>
      <c r="Q100" s="115">
        <v>0.3653532273316703</v>
      </c>
      <c r="R100" s="112">
        <v>4.4646979347150555E-2</v>
      </c>
      <c r="S100">
        <v>39</v>
      </c>
      <c r="T100" s="82">
        <v>40042</v>
      </c>
      <c r="U100">
        <v>0.23215651512145999</v>
      </c>
      <c r="V100" s="90">
        <v>19.6499934572727</v>
      </c>
      <c r="W100" s="146">
        <v>0.30292548884731962</v>
      </c>
      <c r="X100" s="112">
        <v>4.2737234061249102E-2</v>
      </c>
      <c r="Y100">
        <v>39</v>
      </c>
      <c r="Z100" s="82">
        <v>40418</v>
      </c>
      <c r="AA100">
        <v>0.183603391051292</v>
      </c>
      <c r="AB100" s="103">
        <v>18.7599934771657</v>
      </c>
      <c r="AC100" s="146">
        <v>0.20620841254933103</v>
      </c>
      <c r="AD100" s="112">
        <v>3.7077444585005941E-2</v>
      </c>
    </row>
    <row r="101" spans="1:30">
      <c r="A101">
        <v>40</v>
      </c>
      <c r="B101" s="110">
        <v>38955</v>
      </c>
      <c r="C101" s="90">
        <v>0.13456079000000001</v>
      </c>
      <c r="D101" s="90">
        <v>18.999993499999999</v>
      </c>
      <c r="E101" s="143">
        <v>0.17121809829416634</v>
      </c>
      <c r="F101" s="144">
        <v>4.5676390578375206E-2</v>
      </c>
      <c r="G101">
        <v>40</v>
      </c>
      <c r="H101" s="82">
        <v>39291</v>
      </c>
      <c r="I101">
        <v>0.50251394510269198</v>
      </c>
      <c r="J101" s="90">
        <v>18.069993492588399</v>
      </c>
      <c r="K101" s="145">
        <v>0.42557466236893965</v>
      </c>
      <c r="L101" s="112">
        <v>4.9783378282621187E-2</v>
      </c>
      <c r="M101">
        <v>40</v>
      </c>
      <c r="N101" s="82">
        <v>39675</v>
      </c>
      <c r="O101">
        <v>0.31674188375473</v>
      </c>
      <c r="P101" s="90">
        <v>18.629993480071398</v>
      </c>
      <c r="Q101" s="115">
        <v>0.34773707509395119</v>
      </c>
      <c r="R101" s="112">
        <v>4.5423192364285679E-2</v>
      </c>
      <c r="S101">
        <v>40</v>
      </c>
      <c r="T101" s="82">
        <v>40043</v>
      </c>
      <c r="U101">
        <v>0.233963117003441</v>
      </c>
      <c r="V101" s="90">
        <v>19.699993456155099</v>
      </c>
      <c r="W101" s="146">
        <v>0.27696129006243753</v>
      </c>
      <c r="X101" s="112">
        <v>4.338992163392056E-2</v>
      </c>
      <c r="Y101">
        <v>40</v>
      </c>
      <c r="Z101" s="82">
        <v>40419</v>
      </c>
      <c r="AA101">
        <v>0.180287435650826</v>
      </c>
      <c r="AB101" s="103">
        <v>18.739993477612799</v>
      </c>
      <c r="AC101" s="146">
        <v>0.2069386737321352</v>
      </c>
      <c r="AD101" s="112">
        <v>3.7457036858641296E-2</v>
      </c>
    </row>
    <row r="102" spans="1:30">
      <c r="A102">
        <v>41</v>
      </c>
      <c r="B102" s="110">
        <v>38956</v>
      </c>
      <c r="C102" s="90">
        <v>0.12874489</v>
      </c>
      <c r="D102" s="90">
        <v>18.909993499999999</v>
      </c>
      <c r="E102" s="143">
        <v>0.16655375658138064</v>
      </c>
      <c r="F102" s="144">
        <v>4.6070011853413785E-2</v>
      </c>
      <c r="G102">
        <v>41</v>
      </c>
      <c r="H102" s="82">
        <v>39292</v>
      </c>
      <c r="I102">
        <v>0.54371297359466597</v>
      </c>
      <c r="J102" s="90">
        <v>17.969993494823601</v>
      </c>
      <c r="K102" s="145">
        <v>0.42213894483584563</v>
      </c>
      <c r="L102" s="112">
        <v>5.0738950114072756E-2</v>
      </c>
      <c r="M102">
        <v>41</v>
      </c>
      <c r="N102" s="82">
        <v>39676</v>
      </c>
      <c r="O102">
        <v>0.29630431532859802</v>
      </c>
      <c r="P102" s="90">
        <v>18.649993479624399</v>
      </c>
      <c r="Q102" s="115">
        <v>0.33111477535622497</v>
      </c>
      <c r="R102" s="112">
        <v>4.6171820585454722E-2</v>
      </c>
      <c r="S102">
        <v>41</v>
      </c>
      <c r="T102" s="82">
        <v>40044</v>
      </c>
      <c r="U102">
        <v>0.24209342896938299</v>
      </c>
      <c r="V102" s="90">
        <v>19.879993452131799</v>
      </c>
      <c r="W102" s="146">
        <v>0.26418045600783618</v>
      </c>
      <c r="X102" s="112">
        <v>4.4001267597666274E-2</v>
      </c>
      <c r="Y102">
        <v>41</v>
      </c>
      <c r="Z102" s="82">
        <v>40420</v>
      </c>
      <c r="AA102">
        <v>0.185734897851944</v>
      </c>
      <c r="AB102" s="103">
        <v>18.559993481636099</v>
      </c>
      <c r="AC102" s="146">
        <v>0.20595413750030367</v>
      </c>
      <c r="AD102" s="112">
        <v>3.7841363223987109E-2</v>
      </c>
    </row>
    <row r="103" spans="1:30">
      <c r="A103">
        <v>42</v>
      </c>
      <c r="B103" s="110">
        <v>38957</v>
      </c>
      <c r="C103" s="90">
        <v>0.11918007</v>
      </c>
      <c r="D103" s="90">
        <v>18.8699935</v>
      </c>
      <c r="E103" s="143">
        <v>0.16134098201303804</v>
      </c>
      <c r="F103" s="144">
        <v>4.6454738102660452E-2</v>
      </c>
      <c r="G103">
        <v>42</v>
      </c>
      <c r="H103" s="82">
        <v>39293</v>
      </c>
      <c r="I103">
        <v>0.674044549465179</v>
      </c>
      <c r="J103" s="90">
        <v>18.0299934934825</v>
      </c>
      <c r="K103" s="145">
        <v>0.42882318065613989</v>
      </c>
      <c r="L103" s="112">
        <v>5.1701046985692022E-2</v>
      </c>
      <c r="M103">
        <v>42</v>
      </c>
      <c r="N103" s="82">
        <v>39677</v>
      </c>
      <c r="O103">
        <v>0.28194311261177102</v>
      </c>
      <c r="P103" s="90">
        <v>18.659993479400899</v>
      </c>
      <c r="Q103" s="115">
        <v>0.3156249606304809</v>
      </c>
      <c r="R103" s="112">
        <v>4.6900226214154475E-2</v>
      </c>
      <c r="S103">
        <v>42</v>
      </c>
      <c r="T103" s="82">
        <v>40045</v>
      </c>
      <c r="U103">
        <v>0.25380972027778598</v>
      </c>
      <c r="V103" s="90">
        <v>19.929993451014202</v>
      </c>
      <c r="W103" s="146">
        <v>0.26066900677084642</v>
      </c>
      <c r="X103" s="112">
        <v>4.4599524702526344E-2</v>
      </c>
      <c r="Y103">
        <v>42</v>
      </c>
      <c r="Z103" s="82"/>
      <c r="AB103" s="85"/>
      <c r="AC103" s="112"/>
      <c r="AD103" s="104"/>
    </row>
    <row r="104" spans="1:30">
      <c r="A104">
        <v>43</v>
      </c>
      <c r="B104" s="110">
        <v>38958</v>
      </c>
      <c r="C104" s="90">
        <v>0.11349758</v>
      </c>
      <c r="D104" s="90">
        <v>18.809993500000001</v>
      </c>
      <c r="E104" s="143">
        <v>0.15397920666797979</v>
      </c>
      <c r="F104" s="144">
        <v>4.6830007830520014E-2</v>
      </c>
      <c r="G104">
        <v>43</v>
      </c>
      <c r="H104" s="82">
        <v>39294</v>
      </c>
      <c r="I104">
        <v>0.80827015638351396</v>
      </c>
      <c r="J104" s="90">
        <v>18.0299934934825</v>
      </c>
      <c r="K104" s="145">
        <v>0.45635596045696547</v>
      </c>
      <c r="L104" s="112">
        <v>5.269770590164876E-2</v>
      </c>
      <c r="M104">
        <v>43</v>
      </c>
      <c r="N104" s="82">
        <v>39678</v>
      </c>
      <c r="O104">
        <v>0.27784141898155201</v>
      </c>
      <c r="P104" s="90">
        <v>18.6699934791774</v>
      </c>
      <c r="Q104" s="115">
        <v>0.30252468068913541</v>
      </c>
      <c r="R104" s="112">
        <v>4.7608622218955829E-2</v>
      </c>
      <c r="S104">
        <v>43</v>
      </c>
      <c r="T104" s="82">
        <v>40046</v>
      </c>
      <c r="U104">
        <v>0.27595010399818398</v>
      </c>
      <c r="V104" s="90">
        <v>19.9599934503436</v>
      </c>
      <c r="W104" s="146">
        <v>0.26332208379482774</v>
      </c>
      <c r="X104" s="112">
        <v>4.5199666652773481E-2</v>
      </c>
      <c r="Y104">
        <v>43</v>
      </c>
      <c r="Z104" s="82"/>
      <c r="AB104" s="85"/>
      <c r="AC104" s="112"/>
      <c r="AD104" s="104"/>
    </row>
    <row r="105" spans="1:30">
      <c r="A105">
        <v>44</v>
      </c>
      <c r="B105" s="110">
        <v>38959</v>
      </c>
      <c r="C105" s="90">
        <v>0.10965004</v>
      </c>
      <c r="D105" s="90">
        <v>18.809993500000001</v>
      </c>
      <c r="E105" s="143">
        <v>0.14728342194536209</v>
      </c>
      <c r="F105" s="144">
        <v>4.7190263612296134E-2</v>
      </c>
      <c r="G105">
        <v>44</v>
      </c>
      <c r="H105" s="82">
        <v>39295</v>
      </c>
      <c r="I105">
        <v>0.87918102741241499</v>
      </c>
      <c r="J105" s="90">
        <v>18.209993489459201</v>
      </c>
      <c r="K105" s="145">
        <v>0.49182955465864936</v>
      </c>
      <c r="L105" s="112">
        <v>5.3770344415754526E-2</v>
      </c>
      <c r="M105">
        <v>44</v>
      </c>
      <c r="N105" s="82">
        <v>39679</v>
      </c>
      <c r="O105">
        <v>0.28159031271934498</v>
      </c>
      <c r="P105" s="90">
        <v>18.629993480071398</v>
      </c>
      <c r="Q105" s="115">
        <v>0.29406797301370868</v>
      </c>
      <c r="R105" s="112">
        <v>4.8300429447412523E-2</v>
      </c>
      <c r="S105">
        <v>44</v>
      </c>
      <c r="T105" s="82">
        <v>40047</v>
      </c>
      <c r="U105">
        <v>0.29795435070991499</v>
      </c>
      <c r="V105" s="90">
        <v>19.849993452802298</v>
      </c>
      <c r="W105" s="146">
        <v>0.27282464169465881</v>
      </c>
      <c r="X105" s="112">
        <v>4.5814387464428175E-2</v>
      </c>
      <c r="Y105">
        <v>44</v>
      </c>
      <c r="Z105" s="82"/>
      <c r="AB105" s="85"/>
      <c r="AC105" s="112"/>
      <c r="AD105" s="104"/>
    </row>
    <row r="106" spans="1:30">
      <c r="A106">
        <v>45</v>
      </c>
      <c r="B106" s="110">
        <v>38960</v>
      </c>
      <c r="C106" s="90">
        <v>9.9990250000000003E-2</v>
      </c>
      <c r="D106" s="90">
        <v>18.769993500000002</v>
      </c>
      <c r="E106" s="143">
        <v>0.14179457980061611</v>
      </c>
      <c r="F106" s="144">
        <v>4.7537667583618291E-2</v>
      </c>
      <c r="G106">
        <v>45</v>
      </c>
      <c r="H106" s="82">
        <v>39296</v>
      </c>
      <c r="I106">
        <v>0.88268619775772095</v>
      </c>
      <c r="J106" s="90">
        <v>18.249993488565099</v>
      </c>
      <c r="K106" s="145">
        <v>0.52102819469413131</v>
      </c>
      <c r="L106" s="112">
        <v>5.494823671640562E-2</v>
      </c>
      <c r="M106">
        <v>45</v>
      </c>
      <c r="N106" s="82">
        <v>39680</v>
      </c>
      <c r="O106">
        <v>0.29461514949798601</v>
      </c>
      <c r="P106" s="90">
        <v>18.319993487000499</v>
      </c>
      <c r="Q106" s="115">
        <v>0.29076449165899709</v>
      </c>
      <c r="R106" s="112">
        <v>4.8982699945425527E-2</v>
      </c>
      <c r="S106">
        <v>45</v>
      </c>
      <c r="T106" s="82">
        <v>40048</v>
      </c>
      <c r="U106">
        <v>0.30898255109786998</v>
      </c>
      <c r="V106" s="90">
        <v>19.749993455037501</v>
      </c>
      <c r="W106" s="146">
        <v>0.28534902489065045</v>
      </c>
      <c r="X106" s="112">
        <v>4.6454882065970218E-2</v>
      </c>
      <c r="Y106">
        <v>45</v>
      </c>
      <c r="Z106" s="82"/>
      <c r="AB106" s="85"/>
      <c r="AC106" s="112"/>
      <c r="AD106" s="104"/>
    </row>
    <row r="107" spans="1:30">
      <c r="A107">
        <v>46</v>
      </c>
      <c r="B107" s="82"/>
      <c r="E107" s="112"/>
      <c r="F107" s="104"/>
      <c r="G107">
        <v>46</v>
      </c>
      <c r="H107" s="82">
        <v>39297</v>
      </c>
      <c r="I107">
        <v>0.86682826280593905</v>
      </c>
      <c r="J107" s="90">
        <v>18.379993485659401</v>
      </c>
      <c r="K107" s="145">
        <v>0.53756426358927689</v>
      </c>
      <c r="L107" s="112">
        <v>5.6215256026522366E-2</v>
      </c>
      <c r="M107">
        <v>46</v>
      </c>
      <c r="N107" s="82">
        <v>39681</v>
      </c>
      <c r="O107">
        <v>0.31134468317031899</v>
      </c>
      <c r="P107" s="90">
        <v>18.059993492811898</v>
      </c>
      <c r="Q107" s="115">
        <v>0.29322740490019816</v>
      </c>
      <c r="R107" s="112">
        <v>4.9657143332369251E-2</v>
      </c>
      <c r="S107">
        <v>46</v>
      </c>
      <c r="T107" s="82">
        <v>40049</v>
      </c>
      <c r="U107">
        <v>0.29486414790153498</v>
      </c>
      <c r="V107" s="90">
        <v>19.739993455261001</v>
      </c>
      <c r="W107" s="146">
        <v>0.29546164235956879</v>
      </c>
      <c r="X107" s="112">
        <v>4.7128580828288719E-2</v>
      </c>
      <c r="Y107">
        <v>46</v>
      </c>
      <c r="Z107" s="82"/>
      <c r="AB107" s="85"/>
      <c r="AC107" s="112"/>
      <c r="AD107" s="104"/>
    </row>
    <row r="108" spans="1:30">
      <c r="A108">
        <v>47</v>
      </c>
      <c r="B108" s="82"/>
      <c r="E108" s="112"/>
      <c r="F108" s="104"/>
      <c r="G108">
        <v>47</v>
      </c>
      <c r="H108" s="82">
        <v>39298</v>
      </c>
      <c r="I108">
        <v>0.84922844171524003</v>
      </c>
      <c r="J108" s="90">
        <v>18.319993487000499</v>
      </c>
      <c r="K108" s="145">
        <v>0.54467323556889957</v>
      </c>
      <c r="L108" s="112">
        <v>5.755453667063494E-2</v>
      </c>
      <c r="M108">
        <v>47</v>
      </c>
      <c r="N108" s="82">
        <v>39682</v>
      </c>
      <c r="O108">
        <v>0.315515667200089</v>
      </c>
      <c r="P108" s="90">
        <v>17.989993494376598</v>
      </c>
      <c r="Q108" s="115">
        <v>0.29975956707410989</v>
      </c>
      <c r="R108" s="112">
        <v>5.033750029557775E-2</v>
      </c>
      <c r="S108">
        <v>47</v>
      </c>
      <c r="T108" s="82">
        <v>40050</v>
      </c>
      <c r="U108">
        <v>0.27745041251182601</v>
      </c>
      <c r="V108" s="90">
        <v>19.749993455037501</v>
      </c>
      <c r="W108" s="146">
        <v>0.29590922211228055</v>
      </c>
      <c r="X108" s="112">
        <v>4.7833899657480035E-2</v>
      </c>
      <c r="Y108">
        <v>47</v>
      </c>
      <c r="Z108" s="82"/>
      <c r="AB108" s="85"/>
      <c r="AC108" s="112"/>
      <c r="AD108" s="104"/>
    </row>
    <row r="109" spans="1:30">
      <c r="A109">
        <v>48</v>
      </c>
      <c r="B109" s="82"/>
      <c r="E109" s="112"/>
      <c r="F109" s="104"/>
      <c r="G109">
        <v>48</v>
      </c>
      <c r="H109" s="82">
        <v>39299</v>
      </c>
      <c r="I109">
        <v>0.84910565614700295</v>
      </c>
      <c r="J109" s="90">
        <v>18.479993483424199</v>
      </c>
      <c r="K109" s="145">
        <v>0.5462511707562604</v>
      </c>
      <c r="L109" s="112">
        <v>5.8936786989360897E-2</v>
      </c>
      <c r="M109">
        <v>48</v>
      </c>
      <c r="N109" s="82">
        <v>39683</v>
      </c>
      <c r="O109">
        <v>0.31584170460701</v>
      </c>
      <c r="P109" s="90">
        <v>18.019993493706</v>
      </c>
      <c r="Q109" s="115">
        <v>0.30462746330223917</v>
      </c>
      <c r="R109" s="112">
        <v>5.1038814917841784E-2</v>
      </c>
      <c r="S109">
        <v>48</v>
      </c>
      <c r="T109" s="82">
        <v>40051</v>
      </c>
      <c r="U109">
        <v>0.26118317246437101</v>
      </c>
      <c r="V109" s="90">
        <v>19.8099934536964</v>
      </c>
      <c r="W109" s="146">
        <v>0.29007002031529439</v>
      </c>
      <c r="X109" s="112">
        <v>4.8550932578385567E-2</v>
      </c>
      <c r="Y109">
        <v>48</v>
      </c>
      <c r="Z109" s="82"/>
      <c r="AB109" s="85"/>
      <c r="AC109" s="112"/>
      <c r="AD109" s="104"/>
    </row>
    <row r="110" spans="1:30">
      <c r="A110">
        <v>49</v>
      </c>
      <c r="C110" s="82"/>
      <c r="F110" s="86"/>
      <c r="G110">
        <v>49</v>
      </c>
      <c r="H110" s="82">
        <v>39300</v>
      </c>
      <c r="I110">
        <v>0.75362926721572898</v>
      </c>
      <c r="J110" s="90">
        <v>18.629993480071398</v>
      </c>
      <c r="K110" s="145">
        <v>0.54710579877597521</v>
      </c>
      <c r="L110" s="112">
        <v>6.0366272223609616E-2</v>
      </c>
      <c r="M110">
        <v>49</v>
      </c>
      <c r="N110" s="82">
        <v>39684</v>
      </c>
      <c r="O110">
        <v>0.29161396622657798</v>
      </c>
      <c r="P110" s="90">
        <v>18.169993490353299</v>
      </c>
      <c r="Q110" s="115">
        <v>0.30743095306299856</v>
      </c>
      <c r="R110" s="112">
        <v>5.1761400102358232E-2</v>
      </c>
      <c r="S110">
        <v>49</v>
      </c>
      <c r="T110" s="82">
        <v>40052</v>
      </c>
      <c r="U110">
        <v>0.23521399497985801</v>
      </c>
      <c r="V110" s="90">
        <v>19.779993454366899</v>
      </c>
      <c r="W110" s="146">
        <v>0.28116381731321055</v>
      </c>
      <c r="X110" s="112">
        <v>4.9267287173992785E-2</v>
      </c>
      <c r="Y110">
        <v>49</v>
      </c>
      <c r="AA110" s="82"/>
      <c r="AB110" s="85"/>
      <c r="AD110" s="86"/>
    </row>
    <row r="111" spans="1:30">
      <c r="A111">
        <v>50</v>
      </c>
      <c r="C111" s="82"/>
      <c r="F111" s="86"/>
      <c r="G111">
        <v>50</v>
      </c>
      <c r="H111" s="82">
        <v>39301</v>
      </c>
      <c r="I111">
        <v>0.66679853200912498</v>
      </c>
      <c r="J111" s="90">
        <v>18.699993478506801</v>
      </c>
      <c r="K111" s="145">
        <v>0.53395001659152652</v>
      </c>
      <c r="L111" s="112">
        <v>6.1842547111430335E-2</v>
      </c>
      <c r="M111">
        <v>50</v>
      </c>
      <c r="N111" s="82">
        <v>39685</v>
      </c>
      <c r="O111">
        <v>0.25452697277069097</v>
      </c>
      <c r="P111" s="90">
        <v>18.2699934881181</v>
      </c>
      <c r="Q111" s="115">
        <v>0.30143618011293177</v>
      </c>
      <c r="R111" s="112">
        <v>5.2505584697915032E-2</v>
      </c>
      <c r="S111">
        <v>50</v>
      </c>
      <c r="T111" s="82">
        <v>40053</v>
      </c>
      <c r="U111">
        <v>0.203917875885963</v>
      </c>
      <c r="V111" s="90">
        <v>19.749993455037501</v>
      </c>
      <c r="W111" s="146">
        <v>0.26678240218337579</v>
      </c>
      <c r="X111" s="112">
        <v>4.9972304115176849E-2</v>
      </c>
      <c r="Y111">
        <v>50</v>
      </c>
      <c r="AA111" s="82"/>
      <c r="AB111" s="85"/>
      <c r="AD111" s="86"/>
    </row>
    <row r="112" spans="1:30">
      <c r="A112">
        <v>51</v>
      </c>
      <c r="C112" s="82"/>
      <c r="F112" s="86"/>
      <c r="G112">
        <v>51</v>
      </c>
      <c r="H112" s="82">
        <v>39302</v>
      </c>
      <c r="I112">
        <v>0.62391537427902199</v>
      </c>
      <c r="J112" s="90">
        <v>18.819993475824599</v>
      </c>
      <c r="K112" s="145">
        <v>0.51271898833418394</v>
      </c>
      <c r="L112" s="112">
        <v>6.3328428678679619E-2</v>
      </c>
      <c r="M112">
        <v>51</v>
      </c>
      <c r="N112" s="82">
        <v>39686</v>
      </c>
      <c r="O112">
        <v>0.21927131712436701</v>
      </c>
      <c r="P112" s="90">
        <v>18.289993487671001</v>
      </c>
      <c r="Q112" s="116">
        <v>0.28574238942745195</v>
      </c>
      <c r="R112" s="92">
        <v>5.3250270462421742E-2</v>
      </c>
      <c r="S112">
        <v>51</v>
      </c>
      <c r="T112" s="82">
        <v>40054</v>
      </c>
      <c r="U112">
        <v>0.18877996504306799</v>
      </c>
      <c r="V112" s="90">
        <v>19.699993456155099</v>
      </c>
      <c r="W112" s="146">
        <v>0.24683635554652228</v>
      </c>
      <c r="X112" s="112">
        <v>5.065212237463209E-2</v>
      </c>
      <c r="Y112">
        <v>51</v>
      </c>
      <c r="AA112" s="82"/>
      <c r="AB112" s="85"/>
      <c r="AD112" s="86"/>
    </row>
    <row r="113" spans="1:30">
      <c r="A113">
        <v>52</v>
      </c>
      <c r="C113" s="82"/>
      <c r="F113" s="86"/>
      <c r="G113">
        <v>52</v>
      </c>
      <c r="H113" s="82">
        <v>39303</v>
      </c>
      <c r="I113">
        <v>0.61771029233932495</v>
      </c>
      <c r="J113" s="90">
        <v>18.739993477612799</v>
      </c>
      <c r="K113" s="145">
        <v>0.49351599568049764</v>
      </c>
      <c r="L113" s="112">
        <v>6.4806031524120913E-2</v>
      </c>
      <c r="M113">
        <v>52</v>
      </c>
      <c r="N113" s="82">
        <v>39687</v>
      </c>
      <c r="O113">
        <v>0.21265809237957001</v>
      </c>
      <c r="P113" s="90">
        <v>18.2599934883416</v>
      </c>
      <c r="Q113" s="115">
        <v>0.26441931213826581</v>
      </c>
      <c r="R113" s="112">
        <v>5.3969547058298477E-2</v>
      </c>
      <c r="S113">
        <v>52</v>
      </c>
      <c r="T113" s="82">
        <v>40055</v>
      </c>
      <c r="U113">
        <v>0.17571437358856201</v>
      </c>
      <c r="V113" s="90">
        <v>19.519993460178402</v>
      </c>
      <c r="W113" s="146">
        <v>0.23020163524701068</v>
      </c>
      <c r="X113" s="112">
        <v>5.1291040294996884E-2</v>
      </c>
      <c r="Y113">
        <v>52</v>
      </c>
      <c r="AA113" s="82"/>
      <c r="AB113" s="85"/>
      <c r="AD113" s="86"/>
    </row>
    <row r="114" spans="1:30">
      <c r="A114">
        <v>53</v>
      </c>
      <c r="C114" s="82"/>
      <c r="F114" s="86"/>
      <c r="G114">
        <v>53</v>
      </c>
      <c r="H114" s="82">
        <v>39304</v>
      </c>
      <c r="I114">
        <v>0.684761703014374</v>
      </c>
      <c r="J114" s="90">
        <v>18.649993479624399</v>
      </c>
      <c r="K114" s="145">
        <v>0.48209902427786022</v>
      </c>
      <c r="L114" s="112">
        <v>6.6263062043176016E-2</v>
      </c>
      <c r="M114">
        <v>53</v>
      </c>
      <c r="N114" s="82">
        <v>39688</v>
      </c>
      <c r="O114">
        <v>0.219087138772011</v>
      </c>
      <c r="P114" s="90">
        <v>18.0999934919179</v>
      </c>
      <c r="Q114" s="115">
        <v>0.25025461477817018</v>
      </c>
      <c r="R114" s="112">
        <v>5.4646506848149187E-2</v>
      </c>
      <c r="S114">
        <v>53</v>
      </c>
      <c r="T114" s="82">
        <v>40056</v>
      </c>
      <c r="U114">
        <v>0.16466952860355399</v>
      </c>
      <c r="V114" s="90">
        <v>19.309993464872299</v>
      </c>
      <c r="W114" s="146">
        <v>0.21604812369545992</v>
      </c>
      <c r="X114" s="112">
        <v>5.1891373808681258E-2</v>
      </c>
      <c r="Y114">
        <v>53</v>
      </c>
      <c r="AA114" s="82"/>
      <c r="AB114" s="85"/>
      <c r="AD114" s="86"/>
    </row>
    <row r="115" spans="1:30">
      <c r="A115">
        <v>54</v>
      </c>
      <c r="G115">
        <v>54</v>
      </c>
      <c r="H115" s="82">
        <v>39305</v>
      </c>
      <c r="I115">
        <v>0.71020680665969804</v>
      </c>
      <c r="J115" s="90">
        <v>18.5899934809655</v>
      </c>
      <c r="K115" s="145">
        <v>0.48779608807305591</v>
      </c>
      <c r="L115" s="112">
        <v>6.7716158693517367E-2</v>
      </c>
      <c r="M115">
        <v>54</v>
      </c>
      <c r="N115" s="82">
        <v>39689</v>
      </c>
      <c r="O115">
        <v>0.22738549113273601</v>
      </c>
      <c r="P115" s="90">
        <v>17.989993494376598</v>
      </c>
      <c r="Q115" s="115">
        <v>0.2449382407915735</v>
      </c>
      <c r="R115" s="112">
        <v>5.5292230198727206E-2</v>
      </c>
      <c r="S115">
        <v>54</v>
      </c>
      <c r="Y115">
        <v>54</v>
      </c>
    </row>
    <row r="116" spans="1:30">
      <c r="A116">
        <v>55</v>
      </c>
      <c r="G116">
        <v>55</v>
      </c>
      <c r="H116" s="82">
        <v>39306</v>
      </c>
      <c r="I116">
        <v>0.69755321741104104</v>
      </c>
      <c r="J116" s="90">
        <v>18.689993478730301</v>
      </c>
      <c r="K116" s="145">
        <v>0.49504553689171993</v>
      </c>
      <c r="L116" s="112">
        <v>6.9211566993166579E-2</v>
      </c>
      <c r="M116">
        <v>55</v>
      </c>
      <c r="N116" s="82">
        <v>39690</v>
      </c>
      <c r="O116">
        <v>0.24168425798416099</v>
      </c>
      <c r="P116" s="90">
        <v>17.829993497952799</v>
      </c>
      <c r="Q116" s="115">
        <v>0.24505023528991529</v>
      </c>
      <c r="R116" s="112">
        <v>5.592891907161273E-2</v>
      </c>
      <c r="S116">
        <v>55</v>
      </c>
      <c r="Y116">
        <v>55</v>
      </c>
    </row>
    <row r="117" spans="1:30">
      <c r="A117">
        <v>56</v>
      </c>
      <c r="G117">
        <v>56</v>
      </c>
      <c r="H117" s="82">
        <v>39307</v>
      </c>
      <c r="I117">
        <v>0.727167367935181</v>
      </c>
      <c r="J117" s="90">
        <v>18.769993476942201</v>
      </c>
      <c r="K117" s="145">
        <v>0.496923403864931</v>
      </c>
      <c r="L117" s="112">
        <v>7.0766609152469004E-2</v>
      </c>
      <c r="M117">
        <v>56</v>
      </c>
      <c r="N117" s="82">
        <v>39691</v>
      </c>
      <c r="O117">
        <v>0.25736081600189198</v>
      </c>
      <c r="P117" s="90">
        <v>17.8599934972823</v>
      </c>
      <c r="Q117" s="115">
        <v>0.2501746748379497</v>
      </c>
      <c r="R117" s="112">
        <v>5.6568092667161729E-2</v>
      </c>
      <c r="S117">
        <v>56</v>
      </c>
      <c r="Y117">
        <v>56</v>
      </c>
    </row>
    <row r="118" spans="1:30">
      <c r="A118">
        <v>57</v>
      </c>
      <c r="G118">
        <v>57</v>
      </c>
      <c r="H118" s="82">
        <v>39308</v>
      </c>
      <c r="I118">
        <v>0.65007567405700695</v>
      </c>
      <c r="J118" s="90">
        <v>18.819993475824599</v>
      </c>
      <c r="K118" s="145">
        <v>0.50274374181819403</v>
      </c>
      <c r="L118" s="112">
        <v>7.2367399841910263E-2</v>
      </c>
      <c r="M118">
        <v>57</v>
      </c>
      <c r="S118">
        <v>57</v>
      </c>
      <c r="Y118">
        <v>57</v>
      </c>
    </row>
    <row r="119" spans="1:30">
      <c r="A119">
        <v>58</v>
      </c>
      <c r="G119">
        <v>58</v>
      </c>
      <c r="H119" s="82">
        <v>39309</v>
      </c>
      <c r="I119">
        <v>0.52040213346481301</v>
      </c>
      <c r="J119" s="90">
        <v>18.879993474483499</v>
      </c>
      <c r="K119" s="145">
        <v>0.4929076833285867</v>
      </c>
      <c r="L119" s="112">
        <v>7.4024378161648988E-2</v>
      </c>
      <c r="M119">
        <v>58</v>
      </c>
      <c r="S119">
        <v>58</v>
      </c>
      <c r="Y119">
        <v>58</v>
      </c>
    </row>
    <row r="120" spans="1:30">
      <c r="A120">
        <v>59</v>
      </c>
      <c r="G120">
        <v>59</v>
      </c>
      <c r="H120" s="82">
        <v>39310</v>
      </c>
      <c r="I120">
        <v>0.47397762537002602</v>
      </c>
      <c r="J120" s="90">
        <v>18.739993477612799</v>
      </c>
      <c r="K120" s="145">
        <v>0.46201873258768289</v>
      </c>
      <c r="L120" s="112">
        <v>7.56947224281906E-2</v>
      </c>
      <c r="M120">
        <v>59</v>
      </c>
      <c r="S120">
        <v>59</v>
      </c>
      <c r="Y120">
        <v>59</v>
      </c>
    </row>
    <row r="121" spans="1:30">
      <c r="A121">
        <v>60</v>
      </c>
      <c r="G121">
        <v>60</v>
      </c>
      <c r="H121" s="82">
        <v>39311</v>
      </c>
      <c r="I121">
        <v>0.451898634433746</v>
      </c>
      <c r="J121" s="90">
        <v>18.629993480071398</v>
      </c>
      <c r="K121" s="145">
        <v>0.43512330027820983</v>
      </c>
      <c r="L121" s="112">
        <v>7.7297575378266314E-2</v>
      </c>
      <c r="M121">
        <v>60</v>
      </c>
      <c r="S121">
        <v>60</v>
      </c>
      <c r="Y121">
        <v>60</v>
      </c>
    </row>
    <row r="122" spans="1:30">
      <c r="A122">
        <v>61</v>
      </c>
      <c r="G122">
        <v>61</v>
      </c>
      <c r="H122" s="82">
        <v>39312</v>
      </c>
      <c r="I122">
        <v>0.41959670186042802</v>
      </c>
      <c r="J122" s="90">
        <v>18.599993480742</v>
      </c>
      <c r="K122" s="145">
        <v>0.41546904974623922</v>
      </c>
      <c r="L122" s="112">
        <v>7.8841303074930466E-2</v>
      </c>
      <c r="M122">
        <v>61</v>
      </c>
      <c r="S122">
        <v>61</v>
      </c>
      <c r="Y122">
        <v>61</v>
      </c>
    </row>
    <row r="123" spans="1:30">
      <c r="A123">
        <v>62</v>
      </c>
      <c r="G123">
        <v>62</v>
      </c>
      <c r="H123" s="82">
        <v>39313</v>
      </c>
      <c r="I123">
        <v>0.379551202058792</v>
      </c>
      <c r="J123" s="90">
        <v>18.499993482977199</v>
      </c>
      <c r="K123" s="145">
        <v>0.39681548892470259</v>
      </c>
      <c r="L123" s="112">
        <v>8.0349688108139444E-2</v>
      </c>
      <c r="M123">
        <v>62</v>
      </c>
      <c r="S123">
        <v>62</v>
      </c>
      <c r="Y123">
        <v>62</v>
      </c>
    </row>
    <row r="124" spans="1:30">
      <c r="A124">
        <v>63</v>
      </c>
      <c r="G124">
        <v>63</v>
      </c>
      <c r="H124" s="82">
        <v>39314</v>
      </c>
      <c r="I124">
        <v>0.34825208783149703</v>
      </c>
      <c r="J124" s="90">
        <v>18.4199934847653</v>
      </c>
      <c r="K124" s="145">
        <v>0.37618054937312478</v>
      </c>
      <c r="L124" s="112">
        <v>8.1817310621218442E-2</v>
      </c>
      <c r="M124">
        <v>63</v>
      </c>
      <c r="S124">
        <v>63</v>
      </c>
      <c r="Y124">
        <v>63</v>
      </c>
    </row>
    <row r="125" spans="1:30">
      <c r="A125">
        <v>64</v>
      </c>
      <c r="G125">
        <v>64</v>
      </c>
      <c r="H125" s="82">
        <v>39315</v>
      </c>
      <c r="I125">
        <v>0.34028369188308699</v>
      </c>
      <c r="J125" s="90">
        <v>18.299993487447502</v>
      </c>
      <c r="K125" s="145">
        <v>0.35620373123647547</v>
      </c>
      <c r="L125" s="112">
        <v>8.3235371028280686E-2</v>
      </c>
      <c r="M125">
        <v>64</v>
      </c>
      <c r="S125">
        <v>64</v>
      </c>
      <c r="Y125">
        <v>64</v>
      </c>
    </row>
    <row r="126" spans="1:30">
      <c r="A126">
        <v>65</v>
      </c>
      <c r="G126">
        <v>65</v>
      </c>
      <c r="H126" s="82">
        <v>39316</v>
      </c>
      <c r="I126">
        <v>0.34747222065925598</v>
      </c>
      <c r="J126" s="90">
        <v>18.1799934901297</v>
      </c>
      <c r="K126" s="145">
        <v>0.34305670504047059</v>
      </c>
      <c r="L126" s="112">
        <v>8.459966633136505E-2</v>
      </c>
      <c r="M126">
        <v>65</v>
      </c>
      <c r="S126">
        <v>65</v>
      </c>
      <c r="Y126">
        <v>65</v>
      </c>
    </row>
    <row r="127" spans="1:30">
      <c r="A127">
        <v>66</v>
      </c>
      <c r="G127">
        <v>66</v>
      </c>
      <c r="H127" s="82">
        <v>39317</v>
      </c>
      <c r="I127">
        <v>0.361221343278885</v>
      </c>
      <c r="J127" s="90">
        <v>18.1899934899062</v>
      </c>
      <c r="K127" s="145">
        <v>0.33796589176871911</v>
      </c>
      <c r="L127" s="112">
        <v>8.5931093920318835E-2</v>
      </c>
      <c r="M127">
        <v>66</v>
      </c>
      <c r="S127">
        <v>66</v>
      </c>
      <c r="Y127">
        <v>66</v>
      </c>
    </row>
    <row r="128" spans="1:30">
      <c r="A128">
        <v>67</v>
      </c>
      <c r="G128">
        <v>67</v>
      </c>
      <c r="H128" s="82">
        <v>39318</v>
      </c>
      <c r="I128">
        <v>0.312235057353973</v>
      </c>
      <c r="J128" s="90">
        <v>18.459993483871202</v>
      </c>
      <c r="K128" s="145">
        <v>0.33905211040775951</v>
      </c>
      <c r="L128" s="112">
        <v>8.7265079994384362E-2</v>
      </c>
      <c r="M128">
        <v>67</v>
      </c>
      <c r="S128">
        <v>67</v>
      </c>
      <c r="Y128">
        <v>67</v>
      </c>
    </row>
    <row r="129" spans="1:25">
      <c r="A129">
        <v>68</v>
      </c>
      <c r="G129">
        <v>68</v>
      </c>
      <c r="H129" s="82">
        <v>39319</v>
      </c>
      <c r="I129">
        <v>0.29083430767059298</v>
      </c>
      <c r="J129" s="90">
        <v>18.599993480742</v>
      </c>
      <c r="K129" s="145">
        <v>0.32512347577189243</v>
      </c>
      <c r="L129" s="112">
        <v>8.8640929805166399E-2</v>
      </c>
      <c r="M129">
        <v>68</v>
      </c>
      <c r="S129">
        <v>68</v>
      </c>
      <c r="Y129">
        <v>68</v>
      </c>
    </row>
    <row r="130" spans="1:25">
      <c r="A130">
        <v>69</v>
      </c>
      <c r="G130">
        <v>69</v>
      </c>
      <c r="H130" s="82">
        <v>39320</v>
      </c>
      <c r="I130">
        <v>0.28698685765266402</v>
      </c>
      <c r="J130" s="90">
        <v>18.9999934718013</v>
      </c>
      <c r="K130" s="145">
        <v>0.31063908836520288</v>
      </c>
      <c r="L130" s="112">
        <v>8.9993792485819485E-2</v>
      </c>
      <c r="M130">
        <v>69</v>
      </c>
      <c r="S130">
        <v>69</v>
      </c>
      <c r="Y130">
        <v>69</v>
      </c>
    </row>
    <row r="131" spans="1:25">
      <c r="A131">
        <v>70</v>
      </c>
      <c r="G131">
        <v>70</v>
      </c>
      <c r="H131" s="82">
        <v>39321</v>
      </c>
      <c r="I131">
        <v>0.30556875467300398</v>
      </c>
      <c r="J131" s="90">
        <v>19.0699934702367</v>
      </c>
      <c r="K131" s="145">
        <v>0.3013556778597058</v>
      </c>
      <c r="L131" s="112">
        <v>9.1335151348107699E-2</v>
      </c>
      <c r="M131">
        <v>70</v>
      </c>
      <c r="S131">
        <v>70</v>
      </c>
      <c r="Y131">
        <v>70</v>
      </c>
    </row>
    <row r="132" spans="1:25">
      <c r="A132">
        <v>71</v>
      </c>
      <c r="G132">
        <v>71</v>
      </c>
      <c r="H132" s="82">
        <v>39322</v>
      </c>
      <c r="I132">
        <v>0.32102674245834401</v>
      </c>
      <c r="J132" s="90">
        <v>19.099993469566101</v>
      </c>
      <c r="K132" s="145">
        <v>0.30253748598496683</v>
      </c>
      <c r="L132" s="112">
        <v>9.2662234077607139E-2</v>
      </c>
      <c r="M132">
        <v>71</v>
      </c>
      <c r="S132">
        <v>71</v>
      </c>
      <c r="Y132">
        <v>71</v>
      </c>
    </row>
    <row r="133" spans="1:25">
      <c r="A133">
        <v>72</v>
      </c>
      <c r="G133">
        <v>72</v>
      </c>
      <c r="H133" s="82">
        <v>39323</v>
      </c>
      <c r="I133">
        <v>0.33706468343734702</v>
      </c>
      <c r="J133" s="90">
        <v>19.089993469789601</v>
      </c>
      <c r="K133" s="145">
        <v>0.30811406571091682</v>
      </c>
      <c r="L133" s="112">
        <v>9.4014836513956132E-2</v>
      </c>
      <c r="M133">
        <v>72</v>
      </c>
      <c r="S133">
        <v>72</v>
      </c>
      <c r="Y133">
        <v>72</v>
      </c>
    </row>
    <row r="134" spans="1:25">
      <c r="A134">
        <v>73</v>
      </c>
      <c r="G134">
        <v>73</v>
      </c>
      <c r="H134" s="82">
        <v>39324</v>
      </c>
      <c r="I134">
        <v>0.35695233941078203</v>
      </c>
      <c r="J134" s="90">
        <v>18.949993472918901</v>
      </c>
      <c r="K134" s="145">
        <v>0.3160463883886705</v>
      </c>
      <c r="L134" s="112">
        <v>9.5409509150726879E-2</v>
      </c>
      <c r="M134">
        <v>73</v>
      </c>
      <c r="S134">
        <v>73</v>
      </c>
      <c r="Y134">
        <v>73</v>
      </c>
    </row>
    <row r="135" spans="1:25">
      <c r="A135">
        <v>74</v>
      </c>
      <c r="G135">
        <v>74</v>
      </c>
      <c r="H135" s="82">
        <v>39325</v>
      </c>
      <c r="I135">
        <v>0.35954353213310197</v>
      </c>
      <c r="J135" s="90">
        <v>18.899993474036499</v>
      </c>
      <c r="K135" s="145">
        <v>0.32614839265258988</v>
      </c>
      <c r="L135" s="112">
        <v>9.6848506451644251E-2</v>
      </c>
      <c r="M135">
        <v>74</v>
      </c>
      <c r="S135">
        <v>74</v>
      </c>
      <c r="Y135">
        <v>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748C-270C-524E-A861-97FD5A7A5364}">
  <sheetPr codeName="Sheet3"/>
  <dimension ref="A1:AJ137"/>
  <sheetViews>
    <sheetView topLeftCell="M1" zoomScale="75" zoomScaleNormal="50" workbookViewId="0">
      <selection activeCell="AG2" sqref="AG2:AH42"/>
    </sheetView>
  </sheetViews>
  <sheetFormatPr baseColWidth="10" defaultRowHeight="15"/>
  <cols>
    <col min="4" max="4" width="10.83203125" style="85"/>
    <col min="5" max="5" width="10.83203125" style="113"/>
    <col min="11" max="11" width="10.83203125" style="113" customWidth="1"/>
    <col min="17" max="17" width="10.83203125" style="113"/>
    <col min="23" max="23" width="10.83203125" style="113"/>
    <col min="29" max="29" width="10.83203125" style="113"/>
    <col min="35" max="35" width="10.83203125" style="113"/>
  </cols>
  <sheetData>
    <row r="1" spans="1:36">
      <c r="B1" t="s">
        <v>128</v>
      </c>
      <c r="C1" t="s">
        <v>142</v>
      </c>
      <c r="D1" s="85" t="s">
        <v>141</v>
      </c>
      <c r="E1" s="113" t="s">
        <v>155</v>
      </c>
      <c r="F1" s="85"/>
      <c r="I1" t="s">
        <v>143</v>
      </c>
      <c r="J1" s="85" t="s">
        <v>141</v>
      </c>
      <c r="K1" s="113" t="s">
        <v>156</v>
      </c>
      <c r="L1" s="85"/>
      <c r="O1" t="s">
        <v>144</v>
      </c>
      <c r="P1" s="85" t="s">
        <v>141</v>
      </c>
      <c r="Q1" s="113" t="s">
        <v>157</v>
      </c>
      <c r="R1" s="85"/>
      <c r="U1" t="s">
        <v>145</v>
      </c>
      <c r="V1" s="85" t="s">
        <v>141</v>
      </c>
      <c r="W1" s="113" t="s">
        <v>158</v>
      </c>
      <c r="X1" s="85"/>
      <c r="AA1" t="s">
        <v>146</v>
      </c>
      <c r="AB1" s="85" t="s">
        <v>141</v>
      </c>
      <c r="AC1" s="113" t="s">
        <v>159</v>
      </c>
      <c r="AD1" s="85"/>
      <c r="AG1" t="s">
        <v>147</v>
      </c>
      <c r="AH1" s="85" t="s">
        <v>141</v>
      </c>
      <c r="AI1" s="113" t="s">
        <v>160</v>
      </c>
      <c r="AJ1" s="85"/>
    </row>
    <row r="2" spans="1:36">
      <c r="A2">
        <v>0</v>
      </c>
      <c r="B2" s="82">
        <v>36724</v>
      </c>
      <c r="C2">
        <v>1.68540692329407</v>
      </c>
      <c r="D2" s="85">
        <v>16.169993535056701</v>
      </c>
      <c r="E2" s="115">
        <v>1</v>
      </c>
      <c r="F2" s="112">
        <v>1.7717407352724052E-2</v>
      </c>
      <c r="G2">
        <v>0</v>
      </c>
      <c r="H2" s="82">
        <v>37091</v>
      </c>
      <c r="I2">
        <v>1.9773917198181199</v>
      </c>
      <c r="J2" s="85">
        <v>17.2999935097993</v>
      </c>
      <c r="K2" s="114">
        <v>1</v>
      </c>
      <c r="L2" s="111">
        <v>1.7717407352724052E-2</v>
      </c>
      <c r="M2">
        <v>0</v>
      </c>
      <c r="N2" s="82">
        <v>37443</v>
      </c>
      <c r="O2">
        <v>1.8212877511978101</v>
      </c>
      <c r="P2" s="85">
        <v>16.019993538409501</v>
      </c>
      <c r="Q2" s="114">
        <v>1</v>
      </c>
      <c r="R2" s="111">
        <v>1.7717407352724052E-2</v>
      </c>
      <c r="S2">
        <v>0</v>
      </c>
      <c r="T2" s="82">
        <v>37817</v>
      </c>
      <c r="U2">
        <v>2.14530682563782</v>
      </c>
      <c r="V2" s="85">
        <v>18.769993476942201</v>
      </c>
      <c r="W2" s="114">
        <v>1</v>
      </c>
      <c r="X2" s="111">
        <v>1.7717407352724052E-2</v>
      </c>
      <c r="Y2">
        <v>0</v>
      </c>
      <c r="Z2" s="82">
        <v>38181</v>
      </c>
      <c r="AA2">
        <v>2.19120192527771</v>
      </c>
      <c r="AB2" s="85">
        <v>16.789993521198699</v>
      </c>
      <c r="AC2" s="114">
        <v>1</v>
      </c>
      <c r="AD2" s="111">
        <v>1.7717407352724052E-2</v>
      </c>
      <c r="AE2">
        <v>0</v>
      </c>
      <c r="AF2" s="82">
        <v>38553</v>
      </c>
      <c r="AG2">
        <v>2.0941002368927002</v>
      </c>
      <c r="AH2" s="85">
        <v>18.629993480071398</v>
      </c>
      <c r="AI2" s="114">
        <v>1</v>
      </c>
      <c r="AJ2" s="111">
        <v>1.7717407352724052E-2</v>
      </c>
    </row>
    <row r="3" spans="1:36">
      <c r="A3">
        <v>1</v>
      </c>
      <c r="B3" s="82">
        <v>36725</v>
      </c>
      <c r="C3">
        <v>1.6396899223327599</v>
      </c>
      <c r="D3" s="85">
        <v>16.039993537962498</v>
      </c>
      <c r="E3" s="115">
        <v>0.76975777861502048</v>
      </c>
      <c r="F3" s="112">
        <v>1.8923010900937148E-2</v>
      </c>
      <c r="G3">
        <v>1</v>
      </c>
      <c r="H3" s="82">
        <v>37092</v>
      </c>
      <c r="I3">
        <v>2.0540623664856001</v>
      </c>
      <c r="J3" s="85">
        <v>17.089993514493099</v>
      </c>
      <c r="K3" s="114">
        <v>0.78329809430904307</v>
      </c>
      <c r="L3" s="111">
        <v>1.8991003456760715E-2</v>
      </c>
      <c r="M3">
        <v>1</v>
      </c>
      <c r="N3" s="82">
        <v>37444</v>
      </c>
      <c r="O3">
        <v>1.64259386062622</v>
      </c>
      <c r="P3" s="85">
        <v>16.169993535056701</v>
      </c>
      <c r="Q3" s="114">
        <v>0.78375397930405999</v>
      </c>
      <c r="R3" s="111">
        <v>1.8914223978874385E-2</v>
      </c>
      <c r="S3">
        <v>1</v>
      </c>
      <c r="T3" s="82">
        <v>37818</v>
      </c>
      <c r="U3">
        <v>2.0853126049041699</v>
      </c>
      <c r="V3" s="85">
        <v>18.849993475154101</v>
      </c>
      <c r="W3" s="114">
        <v>0.78114023876752037</v>
      </c>
      <c r="X3" s="111">
        <v>1.9084355693499349E-2</v>
      </c>
      <c r="Y3">
        <v>1</v>
      </c>
      <c r="Z3" s="82">
        <v>38182</v>
      </c>
      <c r="AA3">
        <v>2.1081962585449201</v>
      </c>
      <c r="AB3" s="85">
        <v>17.059993515163701</v>
      </c>
      <c r="AC3" s="114">
        <v>0.80422134216900809</v>
      </c>
      <c r="AD3" s="111">
        <v>1.8959920081934947E-2</v>
      </c>
      <c r="AE3">
        <v>1</v>
      </c>
      <c r="AF3" s="82">
        <v>38554</v>
      </c>
      <c r="AG3">
        <v>2.1544754505157502</v>
      </c>
      <c r="AH3" s="85">
        <v>18.3499934863299</v>
      </c>
      <c r="AI3" s="114">
        <v>0.77861885445917667</v>
      </c>
      <c r="AJ3" s="111">
        <v>1.9075219494574927E-2</v>
      </c>
    </row>
    <row r="4" spans="1:36">
      <c r="A4">
        <v>2</v>
      </c>
      <c r="B4" s="82">
        <v>36726</v>
      </c>
      <c r="C4">
        <v>1.6792469024658201</v>
      </c>
      <c r="D4" s="85">
        <v>16.2299935337156</v>
      </c>
      <c r="E4" s="115">
        <v>0.71943152043119618</v>
      </c>
      <c r="F4" s="112">
        <v>1.9903337051857862E-2</v>
      </c>
      <c r="G4">
        <v>2</v>
      </c>
      <c r="H4" s="82">
        <v>37093</v>
      </c>
      <c r="I4">
        <v>2.1229295730590798</v>
      </c>
      <c r="J4" s="85">
        <v>17.059993515163701</v>
      </c>
      <c r="K4" s="114">
        <v>0.75461828186146007</v>
      </c>
      <c r="L4" s="111">
        <v>2.0036921637292704E-2</v>
      </c>
      <c r="M4">
        <v>2</v>
      </c>
      <c r="N4" s="82">
        <v>37445</v>
      </c>
      <c r="O4">
        <v>1.5665482282638501</v>
      </c>
      <c r="P4" s="85">
        <v>16.1599935352803</v>
      </c>
      <c r="Q4" s="114">
        <v>0.72307013908342266</v>
      </c>
      <c r="R4" s="111">
        <v>1.9914886581017022E-2</v>
      </c>
      <c r="S4">
        <v>2</v>
      </c>
      <c r="T4" s="82">
        <v>37819</v>
      </c>
      <c r="U4">
        <v>2.06902408599854</v>
      </c>
      <c r="V4" s="85">
        <v>18.899993474036499</v>
      </c>
      <c r="W4" s="114">
        <v>0.75423037718282127</v>
      </c>
      <c r="X4" s="111">
        <v>2.0220274989718019E-2</v>
      </c>
      <c r="Y4">
        <v>2</v>
      </c>
      <c r="Z4" s="82">
        <v>38183</v>
      </c>
      <c r="AA4">
        <v>1.98045325279236</v>
      </c>
      <c r="AB4" s="85">
        <v>17.1299935135991</v>
      </c>
      <c r="AC4" s="114">
        <v>0.7632687590920062</v>
      </c>
      <c r="AD4" s="111">
        <v>2.0026129731923581E-2</v>
      </c>
      <c r="AE4">
        <v>2</v>
      </c>
      <c r="AF4" s="82">
        <v>38555</v>
      </c>
      <c r="AG4">
        <v>2.1203484535217298</v>
      </c>
      <c r="AH4" s="85">
        <v>18.2699934881181</v>
      </c>
      <c r="AI4" s="114">
        <v>0.75930672037507752</v>
      </c>
      <c r="AJ4" s="111">
        <v>2.0181421615280647E-2</v>
      </c>
    </row>
    <row r="5" spans="1:36">
      <c r="A5">
        <v>3</v>
      </c>
      <c r="B5" s="82">
        <v>36727</v>
      </c>
      <c r="C5">
        <v>1.8456671237945601</v>
      </c>
      <c r="D5" s="85">
        <v>16.419993529468801</v>
      </c>
      <c r="E5" s="115">
        <v>0.70987543640808859</v>
      </c>
      <c r="F5" s="112">
        <v>2.0840880190254641E-2</v>
      </c>
      <c r="G5">
        <v>3</v>
      </c>
      <c r="H5" s="82">
        <v>37094</v>
      </c>
      <c r="I5">
        <v>2.0669593811035201</v>
      </c>
      <c r="J5" s="85">
        <v>17.3699935082346</v>
      </c>
      <c r="K5" s="114">
        <v>0.75274370838326488</v>
      </c>
      <c r="L5" s="111">
        <v>2.1050870047054228E-2</v>
      </c>
      <c r="M5">
        <v>3</v>
      </c>
      <c r="N5" s="82">
        <v>37446</v>
      </c>
      <c r="O5">
        <v>1.54686415195465</v>
      </c>
      <c r="P5" s="85">
        <v>16.2399935334921</v>
      </c>
      <c r="Q5" s="114">
        <v>0.70080711230365889</v>
      </c>
      <c r="R5" s="111">
        <v>2.0853014708782071E-2</v>
      </c>
      <c r="S5">
        <v>3</v>
      </c>
      <c r="T5" s="82">
        <v>37820</v>
      </c>
      <c r="U5">
        <v>1.9688193798065201</v>
      </c>
      <c r="V5" s="85">
        <v>19.129993468895599</v>
      </c>
      <c r="W5" s="114">
        <v>0.74871870557365738</v>
      </c>
      <c r="X5" s="111">
        <v>2.1327650932487403E-2</v>
      </c>
      <c r="Y5">
        <v>3</v>
      </c>
      <c r="Z5" s="82">
        <v>38184</v>
      </c>
      <c r="AA5">
        <v>1.8341157436370801</v>
      </c>
      <c r="AB5" s="85">
        <v>17.1299935135991</v>
      </c>
      <c r="AC5" s="114">
        <v>0.74550936525934397</v>
      </c>
      <c r="AD5" s="111">
        <v>2.1052745382455388E-2</v>
      </c>
      <c r="AE5">
        <v>3</v>
      </c>
      <c r="AF5" s="82">
        <v>38556</v>
      </c>
      <c r="AG5">
        <v>2.0029556751251198</v>
      </c>
      <c r="AH5" s="85">
        <v>18.239993488788599</v>
      </c>
      <c r="AI5" s="114">
        <v>0.75358579668737968</v>
      </c>
      <c r="AJ5" s="111">
        <v>2.1261584091520354E-2</v>
      </c>
    </row>
    <row r="6" spans="1:36">
      <c r="A6">
        <v>4</v>
      </c>
      <c r="B6" s="82">
        <v>36728</v>
      </c>
      <c r="C6">
        <v>1.91172003746033</v>
      </c>
      <c r="D6" s="85">
        <v>16.569993526116001</v>
      </c>
      <c r="E6" s="115">
        <v>0.72010277883806484</v>
      </c>
      <c r="F6" s="112">
        <v>2.1776916491085319E-2</v>
      </c>
      <c r="G6">
        <v>4</v>
      </c>
      <c r="H6" s="82">
        <v>37095</v>
      </c>
      <c r="I6">
        <v>2.0170347690582302</v>
      </c>
      <c r="J6" s="85">
        <v>17.429993506893499</v>
      </c>
      <c r="K6" s="114">
        <v>0.74873361243867709</v>
      </c>
      <c r="L6" s="111">
        <v>2.2077969896645996E-2</v>
      </c>
      <c r="M6">
        <v>4</v>
      </c>
      <c r="N6" s="82">
        <v>37447</v>
      </c>
      <c r="O6">
        <v>1.5498864650726301</v>
      </c>
      <c r="P6" s="85">
        <v>16.499993527680701</v>
      </c>
      <c r="Q6" s="114">
        <v>0.69254455550594785</v>
      </c>
      <c r="R6" s="111">
        <v>2.1771340379911155E-2</v>
      </c>
      <c r="S6">
        <v>4</v>
      </c>
      <c r="T6" s="82">
        <v>37821</v>
      </c>
      <c r="U6">
        <v>1.92719662189484</v>
      </c>
      <c r="V6" s="85">
        <v>19.169993468001501</v>
      </c>
      <c r="W6" s="114">
        <v>0.74044313165023401</v>
      </c>
      <c r="X6" s="111">
        <v>2.2440597685083639E-2</v>
      </c>
      <c r="Y6">
        <v>4</v>
      </c>
      <c r="Z6" s="82">
        <v>38185</v>
      </c>
      <c r="AA6">
        <v>1.73989593982697</v>
      </c>
      <c r="AB6" s="85">
        <v>17.189993512257999</v>
      </c>
      <c r="AC6" s="114">
        <v>0.73046923305772216</v>
      </c>
      <c r="AD6" s="111">
        <v>2.2060232855156792E-2</v>
      </c>
      <c r="AE6">
        <v>4</v>
      </c>
      <c r="AF6" s="82">
        <v>38557</v>
      </c>
      <c r="AG6">
        <v>1.96008265018463</v>
      </c>
      <c r="AH6" s="85">
        <v>18.209993489459201</v>
      </c>
      <c r="AI6" s="114">
        <v>0.74450749369171343</v>
      </c>
      <c r="AJ6" s="111">
        <v>2.2333584832744318E-2</v>
      </c>
    </row>
    <row r="7" spans="1:36">
      <c r="A7">
        <v>5</v>
      </c>
      <c r="B7" s="82">
        <v>36729</v>
      </c>
      <c r="C7">
        <v>1.95925521850586</v>
      </c>
      <c r="D7" s="85">
        <v>16.659993524104401</v>
      </c>
      <c r="E7" s="115">
        <v>0.72783187195095667</v>
      </c>
      <c r="F7" s="112">
        <v>2.2730550928917383E-2</v>
      </c>
      <c r="G7">
        <v>5</v>
      </c>
      <c r="H7" s="82">
        <v>37096</v>
      </c>
      <c r="I7">
        <v>2.0030314922332799</v>
      </c>
      <c r="J7" s="85">
        <v>17.519993504881899</v>
      </c>
      <c r="K7" s="114">
        <v>0.74447164515249409</v>
      </c>
      <c r="L7" s="111">
        <v>2.3103546096514677E-2</v>
      </c>
      <c r="M7">
        <v>5</v>
      </c>
      <c r="N7" s="82">
        <v>37448</v>
      </c>
      <c r="O7">
        <v>1.5826821327209499</v>
      </c>
      <c r="P7" s="85">
        <v>16.5499935265631</v>
      </c>
      <c r="Q7" s="114">
        <v>0.69016240224070713</v>
      </c>
      <c r="R7" s="111">
        <v>2.2692384973739113E-2</v>
      </c>
      <c r="S7">
        <v>5</v>
      </c>
      <c r="T7" s="82">
        <v>37822</v>
      </c>
      <c r="U7">
        <v>1.9338171482086199</v>
      </c>
      <c r="V7" s="85">
        <v>19.679993456602102</v>
      </c>
      <c r="W7" s="114">
        <v>0.73551266199125032</v>
      </c>
      <c r="X7" s="111">
        <v>2.3545686195447411E-2</v>
      </c>
      <c r="Y7">
        <v>5</v>
      </c>
      <c r="Z7" s="82">
        <v>38186</v>
      </c>
      <c r="AA7">
        <v>1.6459426879882799</v>
      </c>
      <c r="AB7" s="85">
        <v>17.2899935100228</v>
      </c>
      <c r="AC7" s="114">
        <v>0.71896988989473776</v>
      </c>
      <c r="AD7" s="111">
        <v>2.3054235231660211E-2</v>
      </c>
      <c r="AE7">
        <v>5</v>
      </c>
      <c r="AF7" s="82">
        <v>38558</v>
      </c>
      <c r="AG7">
        <v>1.93636322021484</v>
      </c>
      <c r="AH7" s="85">
        <v>18.119993491470801</v>
      </c>
      <c r="AI7" s="114">
        <v>0.73924680093599626</v>
      </c>
      <c r="AJ7" s="111">
        <v>2.3393626978977729E-2</v>
      </c>
    </row>
    <row r="8" spans="1:36">
      <c r="A8">
        <v>6</v>
      </c>
      <c r="B8" s="82">
        <v>36730</v>
      </c>
      <c r="C8">
        <v>2.0363814830779998</v>
      </c>
      <c r="D8" s="85">
        <v>16.679993523657298</v>
      </c>
      <c r="E8" s="115">
        <v>0.73342897767057669</v>
      </c>
      <c r="F8" s="112">
        <v>2.3696445219605861E-2</v>
      </c>
      <c r="G8">
        <v>6</v>
      </c>
      <c r="H8" s="82">
        <v>37097</v>
      </c>
      <c r="I8">
        <v>2.03214454650879</v>
      </c>
      <c r="J8" s="85">
        <v>17.569993503764302</v>
      </c>
      <c r="K8" s="114">
        <v>0.74226164773232173</v>
      </c>
      <c r="L8" s="111">
        <v>2.4128778887008418E-2</v>
      </c>
      <c r="M8">
        <v>6</v>
      </c>
      <c r="N8" s="82">
        <v>37449</v>
      </c>
      <c r="O8">
        <v>1.6746069192886399</v>
      </c>
      <c r="P8" s="85">
        <v>16.529993527010099</v>
      </c>
      <c r="Q8" s="114">
        <v>0.69214730307051919</v>
      </c>
      <c r="R8" s="111">
        <v>2.3612976759684708E-2</v>
      </c>
      <c r="S8">
        <v>6</v>
      </c>
      <c r="T8" s="82">
        <v>37823</v>
      </c>
      <c r="U8">
        <v>1.8140723705291699</v>
      </c>
      <c r="V8" s="85">
        <v>19.719993455708099</v>
      </c>
      <c r="W8" s="114">
        <v>0.73461316881720184</v>
      </c>
      <c r="X8" s="111">
        <v>2.4671776728700086E-2</v>
      </c>
      <c r="Y8">
        <v>6</v>
      </c>
      <c r="Z8" s="82">
        <v>38187</v>
      </c>
      <c r="AA8">
        <v>1.6592810153961199</v>
      </c>
      <c r="AB8" s="85">
        <v>17.319993509352201</v>
      </c>
      <c r="AC8" s="114">
        <v>0.70791891205501545</v>
      </c>
      <c r="AD8" s="111">
        <v>2.4040320066972484E-2</v>
      </c>
      <c r="AE8">
        <v>6</v>
      </c>
      <c r="AF8" s="82">
        <v>38559</v>
      </c>
      <c r="AG8">
        <v>1.89226746559143</v>
      </c>
      <c r="AH8" s="85">
        <v>18.219993489235701</v>
      </c>
      <c r="AI8" s="114">
        <v>0.73613556155010651</v>
      </c>
      <c r="AJ8" s="111">
        <v>2.4442993643727248E-2</v>
      </c>
    </row>
    <row r="9" spans="1:36">
      <c r="A9">
        <v>7</v>
      </c>
      <c r="B9" s="82">
        <v>36731</v>
      </c>
      <c r="C9">
        <v>2.24216556549072</v>
      </c>
      <c r="D9" s="85">
        <v>16.879993519187</v>
      </c>
      <c r="E9" s="115">
        <v>0.73989898166656198</v>
      </c>
      <c r="F9" s="112">
        <v>2.4669074892579156E-2</v>
      </c>
      <c r="G9">
        <v>7</v>
      </c>
      <c r="H9" s="82">
        <v>37098</v>
      </c>
      <c r="I9">
        <v>2.03770899772644</v>
      </c>
      <c r="J9" s="85">
        <v>17.819993498176402</v>
      </c>
      <c r="K9" s="114">
        <v>0.74320465941425906</v>
      </c>
      <c r="L9" s="111">
        <v>2.5153912002928294E-2</v>
      </c>
      <c r="M9">
        <v>7</v>
      </c>
      <c r="N9" s="82">
        <v>37450</v>
      </c>
      <c r="O9">
        <v>1.7360471487045299</v>
      </c>
      <c r="P9" s="85">
        <v>16.6499935243279</v>
      </c>
      <c r="Q9" s="114">
        <v>0.69997597416854418</v>
      </c>
      <c r="R9" s="111">
        <v>2.4534679620390097E-2</v>
      </c>
      <c r="S9">
        <v>7</v>
      </c>
      <c r="T9" s="82">
        <v>37824</v>
      </c>
      <c r="U9">
        <v>1.6596386432647701</v>
      </c>
      <c r="V9" s="85">
        <v>19.7999934539199</v>
      </c>
      <c r="W9" s="114">
        <v>0.72589230407406258</v>
      </c>
      <c r="X9" s="111">
        <v>2.5798729007353614E-2</v>
      </c>
      <c r="Y9">
        <v>7</v>
      </c>
      <c r="Z9" s="82">
        <v>38188</v>
      </c>
      <c r="AA9">
        <v>1.72626829147339</v>
      </c>
      <c r="AB9" s="85">
        <v>17.409993507340602</v>
      </c>
      <c r="AC9" s="114">
        <v>0.70509436387181801</v>
      </c>
      <c r="AD9" s="111">
        <v>2.5015494498543268E-2</v>
      </c>
      <c r="AE9">
        <v>7</v>
      </c>
      <c r="AF9" s="82">
        <v>38560</v>
      </c>
      <c r="AG9">
        <v>1.79628169536591</v>
      </c>
      <c r="AH9" s="85">
        <v>18.299993487447502</v>
      </c>
      <c r="AI9" s="114">
        <v>0.73226093584201735</v>
      </c>
      <c r="AJ9" s="111">
        <v>2.5493720834667933E-2</v>
      </c>
    </row>
    <row r="10" spans="1:36">
      <c r="A10">
        <v>8</v>
      </c>
      <c r="B10" s="82">
        <v>36732</v>
      </c>
      <c r="C10">
        <v>1.95755326747894</v>
      </c>
      <c r="D10" s="85">
        <v>17.099993514269599</v>
      </c>
      <c r="E10" s="115">
        <v>0.75283710103786172</v>
      </c>
      <c r="F10" s="112">
        <v>2.5657955717084513E-2</v>
      </c>
      <c r="G10">
        <v>8</v>
      </c>
      <c r="H10" s="82">
        <v>37099</v>
      </c>
      <c r="I10">
        <v>1.9779354333877599</v>
      </c>
      <c r="J10" s="85">
        <v>17.919993495941199</v>
      </c>
      <c r="K10" s="114">
        <v>0.74386742537434059</v>
      </c>
      <c r="L10" s="111">
        <v>2.6192378656312507E-2</v>
      </c>
      <c r="M10">
        <v>8</v>
      </c>
      <c r="N10" s="82">
        <v>37451</v>
      </c>
      <c r="O10">
        <v>1.7112727165222199</v>
      </c>
      <c r="P10" s="85">
        <v>16.6499935243279</v>
      </c>
      <c r="Q10" s="114">
        <v>0.70732621741337243</v>
      </c>
      <c r="R10" s="111">
        <v>2.5470091610033791E-2</v>
      </c>
      <c r="S10">
        <v>8</v>
      </c>
      <c r="T10" s="82">
        <v>37825</v>
      </c>
      <c r="U10">
        <v>1.57159960269928</v>
      </c>
      <c r="V10" s="85">
        <v>19.849993452802298</v>
      </c>
      <c r="W10" s="114">
        <v>0.71142304297839798</v>
      </c>
      <c r="X10" s="111">
        <v>2.6919052252615965E-2</v>
      </c>
      <c r="Y10">
        <v>8</v>
      </c>
      <c r="Z10" s="82">
        <v>38189</v>
      </c>
      <c r="AA10">
        <v>1.71413421630859</v>
      </c>
      <c r="AB10" s="85">
        <v>17.259993510693299</v>
      </c>
      <c r="AC10" s="114">
        <v>0.70886952566511552</v>
      </c>
      <c r="AD10" s="111">
        <v>2.5991634362625662E-2</v>
      </c>
      <c r="AE10">
        <v>8</v>
      </c>
      <c r="AF10" s="82">
        <v>38561</v>
      </c>
      <c r="AG10">
        <v>1.71970343589783</v>
      </c>
      <c r="AH10" s="85">
        <v>18.329993486776999</v>
      </c>
      <c r="AI10" s="114">
        <v>0.72459744870934983</v>
      </c>
      <c r="AJ10" s="111">
        <v>2.6543903028152252E-2</v>
      </c>
    </row>
    <row r="11" spans="1:36">
      <c r="A11">
        <v>9</v>
      </c>
      <c r="B11" s="82">
        <v>36733</v>
      </c>
      <c r="C11">
        <v>2.0563435554504399</v>
      </c>
      <c r="D11" s="85">
        <v>16.7199935227633</v>
      </c>
      <c r="E11" s="115">
        <v>0.74363336296425542</v>
      </c>
      <c r="F11" s="112">
        <v>2.6671169122092594E-2</v>
      </c>
      <c r="G11">
        <v>9</v>
      </c>
      <c r="H11" s="82">
        <v>37100</v>
      </c>
      <c r="I11">
        <v>1.9184417724609399</v>
      </c>
      <c r="J11" s="85">
        <v>18.209993489459201</v>
      </c>
      <c r="K11" s="114">
        <v>0.74082713256574539</v>
      </c>
      <c r="L11" s="111">
        <v>2.7236446539506489E-2</v>
      </c>
      <c r="M11">
        <v>9</v>
      </c>
      <c r="N11" s="82">
        <v>37452</v>
      </c>
      <c r="O11">
        <v>1.66752409934998</v>
      </c>
      <c r="P11" s="85">
        <v>16.529993527010099</v>
      </c>
      <c r="Q11" s="114">
        <v>0.70865065730854782</v>
      </c>
      <c r="R11" s="111">
        <v>2.6413269908975138E-2</v>
      </c>
      <c r="S11">
        <v>9</v>
      </c>
      <c r="T11" s="82">
        <v>37826</v>
      </c>
      <c r="U11">
        <v>1.55078077316284</v>
      </c>
      <c r="V11" s="85">
        <v>19.9599934503436</v>
      </c>
      <c r="W11" s="114">
        <v>0.69935508807762647</v>
      </c>
      <c r="X11" s="111">
        <v>2.8023877012823138E-2</v>
      </c>
      <c r="Y11">
        <v>9</v>
      </c>
      <c r="Z11" s="82">
        <v>38190</v>
      </c>
      <c r="AA11">
        <v>1.7157459259033201</v>
      </c>
      <c r="AB11" s="85">
        <v>17.2999935097993</v>
      </c>
      <c r="AC11" s="114">
        <v>0.70953010802583649</v>
      </c>
      <c r="AD11" s="111">
        <v>2.6964748990898811E-2</v>
      </c>
      <c r="AE11">
        <v>9</v>
      </c>
      <c r="AF11" s="82">
        <v>38562</v>
      </c>
      <c r="AG11">
        <v>1.59357178211212</v>
      </c>
      <c r="AH11" s="85">
        <v>18.529993482306601</v>
      </c>
      <c r="AI11" s="114">
        <v>0.71652242653796094</v>
      </c>
      <c r="AJ11" s="111">
        <v>2.7586632182086183E-2</v>
      </c>
    </row>
    <row r="12" spans="1:36">
      <c r="A12">
        <v>10</v>
      </c>
      <c r="B12" s="82">
        <v>36734</v>
      </c>
      <c r="C12">
        <v>1.9699778556823699</v>
      </c>
      <c r="D12" s="85">
        <v>16.749993522092701</v>
      </c>
      <c r="E12" s="115">
        <v>0.74492192314988959</v>
      </c>
      <c r="F12" s="112">
        <v>2.765606192308169E-2</v>
      </c>
      <c r="G12">
        <v>10</v>
      </c>
      <c r="H12" s="82">
        <v>37101</v>
      </c>
      <c r="I12">
        <v>1.8713974952697801</v>
      </c>
      <c r="J12" s="85">
        <v>18.409993484988799</v>
      </c>
      <c r="K12" s="114">
        <v>0.73622921779025818</v>
      </c>
      <c r="L12" s="111">
        <v>2.8291578756774301E-2</v>
      </c>
      <c r="M12">
        <v>10</v>
      </c>
      <c r="N12" s="82">
        <v>37453</v>
      </c>
      <c r="O12">
        <v>1.6471467018127399</v>
      </c>
      <c r="P12" s="85">
        <v>16.5599935263396</v>
      </c>
      <c r="Q12" s="114">
        <v>0.70633784754630702</v>
      </c>
      <c r="R12" s="111">
        <v>2.7352242843432066E-2</v>
      </c>
      <c r="S12">
        <v>10</v>
      </c>
      <c r="T12" s="82">
        <v>37827</v>
      </c>
      <c r="U12">
        <v>1.5441426038742101</v>
      </c>
      <c r="V12" s="85">
        <v>19.939993450790698</v>
      </c>
      <c r="W12" s="114">
        <v>0.66082984377708087</v>
      </c>
      <c r="X12" s="111">
        <v>2.911911882788008E-2</v>
      </c>
      <c r="Y12">
        <v>10</v>
      </c>
      <c r="Z12" s="82">
        <v>38191</v>
      </c>
      <c r="AA12">
        <v>1.6699175834655799</v>
      </c>
      <c r="AB12" s="85">
        <v>17.2999935097993</v>
      </c>
      <c r="AC12" s="114">
        <v>0.70991368312555969</v>
      </c>
      <c r="AD12" s="111">
        <v>2.7940337023352104E-2</v>
      </c>
      <c r="AE12">
        <v>10</v>
      </c>
      <c r="AF12" s="82">
        <v>38563</v>
      </c>
      <c r="AG12">
        <v>1.4552865028381301</v>
      </c>
      <c r="AH12" s="85">
        <v>18.8299934756011</v>
      </c>
      <c r="AI12" s="114">
        <v>0.70425286957793964</v>
      </c>
      <c r="AJ12" s="111">
        <v>2.8629845142261311E-2</v>
      </c>
    </row>
    <row r="13" spans="1:36">
      <c r="A13">
        <v>11</v>
      </c>
      <c r="B13" s="82">
        <v>36735</v>
      </c>
      <c r="C13">
        <v>1.9027459621429399</v>
      </c>
      <c r="D13" s="85">
        <v>16.749993522092701</v>
      </c>
      <c r="E13" s="115">
        <v>0.73704039252011977</v>
      </c>
      <c r="F13" s="112">
        <v>2.8643612332988191E-2</v>
      </c>
      <c r="G13">
        <v>11</v>
      </c>
      <c r="H13" s="82">
        <v>37102</v>
      </c>
      <c r="I13">
        <v>1.87441086769104</v>
      </c>
      <c r="J13" s="85">
        <v>18.629993480071398</v>
      </c>
      <c r="K13" s="114">
        <v>0.63162266424307523</v>
      </c>
      <c r="L13" s="111">
        <v>2.9351459514542984E-2</v>
      </c>
      <c r="M13">
        <v>11</v>
      </c>
      <c r="N13" s="82">
        <v>37454</v>
      </c>
      <c r="O13">
        <v>1.65132308006287</v>
      </c>
      <c r="P13" s="85">
        <v>16.569993526116001</v>
      </c>
      <c r="Q13" s="114">
        <v>0.70396955451406384</v>
      </c>
      <c r="R13" s="111">
        <v>2.8289985217881543E-2</v>
      </c>
      <c r="S13">
        <v>11</v>
      </c>
      <c r="T13" s="82">
        <v>37828</v>
      </c>
      <c r="U13">
        <v>1.5591175556182899</v>
      </c>
      <c r="V13" s="85">
        <v>19.679993456602102</v>
      </c>
      <c r="W13" s="114">
        <v>0.46816809358888367</v>
      </c>
      <c r="X13" s="111">
        <v>3.0163993132102506E-2</v>
      </c>
      <c r="Y13">
        <v>11</v>
      </c>
      <c r="Z13" s="82">
        <v>38192</v>
      </c>
      <c r="AA13">
        <v>1.73216164112091</v>
      </c>
      <c r="AB13" s="85">
        <v>17.549993504211301</v>
      </c>
      <c r="AC13" s="114">
        <v>0.66001849101642163</v>
      </c>
      <c r="AD13" s="111">
        <v>2.8916207155711509E-2</v>
      </c>
      <c r="AE13">
        <v>11</v>
      </c>
      <c r="AF13" s="82">
        <v>38564</v>
      </c>
      <c r="AG13">
        <v>1.4578990936279299</v>
      </c>
      <c r="AH13" s="85">
        <v>18.8399934753776</v>
      </c>
      <c r="AI13" s="114">
        <v>0.54742402084777864</v>
      </c>
      <c r="AJ13" s="111">
        <v>2.9673404399349256E-2</v>
      </c>
    </row>
    <row r="14" spans="1:36">
      <c r="A14">
        <v>12</v>
      </c>
      <c r="B14" s="82">
        <v>36736</v>
      </c>
      <c r="C14">
        <v>1.8120315074920701</v>
      </c>
      <c r="D14" s="85">
        <v>16.879993519187</v>
      </c>
      <c r="E14" s="115">
        <v>0.57979889100510396</v>
      </c>
      <c r="F14" s="112">
        <v>2.9622689403577405E-2</v>
      </c>
      <c r="G14">
        <v>12</v>
      </c>
      <c r="H14" s="82">
        <v>37103</v>
      </c>
      <c r="I14">
        <v>2.05597591400146</v>
      </c>
      <c r="J14" s="85">
        <v>18.879993474483499</v>
      </c>
      <c r="K14" s="114">
        <v>0.44664736556165519</v>
      </c>
      <c r="L14" s="111">
        <v>3.0297306332070822E-2</v>
      </c>
      <c r="M14">
        <v>12</v>
      </c>
      <c r="N14" s="82">
        <v>37455</v>
      </c>
      <c r="O14">
        <v>1.5750100612640401</v>
      </c>
      <c r="P14" s="85">
        <v>16.8099935207516</v>
      </c>
      <c r="Q14" s="114">
        <v>0.59864123371473021</v>
      </c>
      <c r="R14" s="111">
        <v>2.9225518626401496E-2</v>
      </c>
      <c r="S14">
        <v>12</v>
      </c>
      <c r="T14" s="82">
        <v>37829</v>
      </c>
      <c r="U14">
        <v>1.53508388996124</v>
      </c>
      <c r="V14" s="85">
        <v>19.519993460178402</v>
      </c>
      <c r="W14" s="114">
        <v>0.3040676862859894</v>
      </c>
      <c r="X14" s="111">
        <v>3.0936107405861286E-2</v>
      </c>
      <c r="Y14">
        <v>12</v>
      </c>
      <c r="Z14" s="82">
        <v>38193</v>
      </c>
      <c r="AA14">
        <v>1.69183838367462</v>
      </c>
      <c r="AB14" s="85">
        <v>17.749993499740999</v>
      </c>
      <c r="AC14" s="114">
        <v>0.50437843890237644</v>
      </c>
      <c r="AD14" s="111">
        <v>2.9847182844642588E-2</v>
      </c>
      <c r="AE14">
        <v>12</v>
      </c>
      <c r="AF14" s="82">
        <v>38565</v>
      </c>
      <c r="AG14">
        <v>1.8237115144729601</v>
      </c>
      <c r="AH14" s="85">
        <v>18.819993475824599</v>
      </c>
      <c r="AI14" s="114">
        <v>0.37068314366911637</v>
      </c>
      <c r="AJ14" s="111">
        <v>3.0521360258298168E-2</v>
      </c>
    </row>
    <row r="15" spans="1:36">
      <c r="A15">
        <v>13</v>
      </c>
      <c r="B15" s="82">
        <v>36737</v>
      </c>
      <c r="C15">
        <v>1.62845635414124</v>
      </c>
      <c r="D15" s="85">
        <v>16.939993517845899</v>
      </c>
      <c r="E15" s="115">
        <v>0.40963732757311022</v>
      </c>
      <c r="F15" s="112">
        <v>3.0432390149983547E-2</v>
      </c>
      <c r="G15">
        <v>13</v>
      </c>
      <c r="H15" s="82">
        <v>37104</v>
      </c>
      <c r="I15">
        <v>1.935675740242</v>
      </c>
      <c r="J15" s="85">
        <v>18.889993474259999</v>
      </c>
      <c r="K15" s="114">
        <v>0.30154421264675235</v>
      </c>
      <c r="L15" s="111">
        <v>3.1010732418516145E-2</v>
      </c>
      <c r="M15">
        <v>13</v>
      </c>
      <c r="N15" s="82">
        <v>37456</v>
      </c>
      <c r="O15">
        <v>1.5129470825195299</v>
      </c>
      <c r="P15" s="85">
        <v>16.779993521422199</v>
      </c>
      <c r="Q15" s="114">
        <v>0.44269972678457964</v>
      </c>
      <c r="R15" s="111">
        <v>3.0054327658511404E-2</v>
      </c>
      <c r="S15">
        <v>13</v>
      </c>
      <c r="T15" s="82">
        <v>37830</v>
      </c>
      <c r="U15">
        <v>1.5452245473861701</v>
      </c>
      <c r="V15" s="85">
        <v>19.509993460401901</v>
      </c>
      <c r="W15" s="114">
        <v>0.21623221543684923</v>
      </c>
      <c r="X15" s="111">
        <v>3.1457711751332731E-2</v>
      </c>
      <c r="Y15">
        <v>13</v>
      </c>
      <c r="Z15" s="82">
        <v>38194</v>
      </c>
      <c r="AA15">
        <v>1.5863499641418499</v>
      </c>
      <c r="AB15" s="85">
        <v>17.789993498846901</v>
      </c>
      <c r="AC15" s="114">
        <v>0.3512441179633527</v>
      </c>
      <c r="AD15" s="111">
        <v>3.0597766413906061E-2</v>
      </c>
      <c r="AE15">
        <v>13</v>
      </c>
      <c r="AF15" s="82">
        <v>38566</v>
      </c>
      <c r="AG15">
        <v>1.82786345481873</v>
      </c>
      <c r="AH15" s="85">
        <v>18.649993479624399</v>
      </c>
      <c r="AI15" s="114">
        <v>0.25721489174621082</v>
      </c>
      <c r="AJ15" s="111">
        <v>3.1124806454735369E-2</v>
      </c>
    </row>
    <row r="16" spans="1:36">
      <c r="A16">
        <v>14</v>
      </c>
      <c r="B16" s="82">
        <v>36738</v>
      </c>
      <c r="C16">
        <v>1.5476264953613299</v>
      </c>
      <c r="D16" s="85">
        <v>16.939993517845899</v>
      </c>
      <c r="E16" s="115">
        <v>0.28637565747621441</v>
      </c>
      <c r="F16" s="112">
        <v>3.1034717096491894E-2</v>
      </c>
      <c r="G16">
        <v>14</v>
      </c>
      <c r="H16" s="82">
        <v>37105</v>
      </c>
      <c r="I16">
        <v>1.88703942298889</v>
      </c>
      <c r="J16" s="85">
        <v>18.799993476271698</v>
      </c>
      <c r="K16" s="114">
        <v>0.22323235421452128</v>
      </c>
      <c r="L16" s="111">
        <v>3.1513028272929532E-2</v>
      </c>
      <c r="M16">
        <v>14</v>
      </c>
      <c r="N16" s="82">
        <v>37457</v>
      </c>
      <c r="O16">
        <v>1.5370218753814699</v>
      </c>
      <c r="P16" s="85">
        <v>16.949993517622399</v>
      </c>
      <c r="Q16" s="114">
        <v>0.31312849120748798</v>
      </c>
      <c r="R16" s="111">
        <v>3.0694158266746506E-2</v>
      </c>
      <c r="S16">
        <v>14</v>
      </c>
      <c r="T16" s="82">
        <v>37831</v>
      </c>
      <c r="U16">
        <v>1.54348480701447</v>
      </c>
      <c r="V16" s="85">
        <v>19.669993456825601</v>
      </c>
      <c r="W16" s="114">
        <v>0.18673935816665857</v>
      </c>
      <c r="X16" s="111">
        <v>3.1837356507214636E-2</v>
      </c>
      <c r="Y16">
        <v>14</v>
      </c>
      <c r="Z16" s="82">
        <v>38195</v>
      </c>
      <c r="AA16">
        <v>1.5556572675705</v>
      </c>
      <c r="AB16" s="85">
        <v>18.049993493035501</v>
      </c>
      <c r="AC16" s="114">
        <v>0.24869271770970924</v>
      </c>
      <c r="AD16" s="111">
        <v>3.1145008697787285E-2</v>
      </c>
      <c r="AE16">
        <v>14</v>
      </c>
      <c r="AF16" s="82">
        <v>38567</v>
      </c>
      <c r="AG16">
        <v>1.69287121295929</v>
      </c>
      <c r="AH16" s="85">
        <v>18.699993478506801</v>
      </c>
      <c r="AI16" s="114">
        <v>0.20271165703628002</v>
      </c>
      <c r="AJ16" s="111">
        <v>3.1553604286802296E-2</v>
      </c>
    </row>
    <row r="17" spans="1:36">
      <c r="A17">
        <v>15</v>
      </c>
      <c r="B17" s="82">
        <v>36739</v>
      </c>
      <c r="C17">
        <v>1.6388070583343499</v>
      </c>
      <c r="D17" s="85">
        <v>17.109993514046099</v>
      </c>
      <c r="E17" s="115">
        <v>0.21802453399965638</v>
      </c>
      <c r="F17" s="112">
        <v>3.1470839108870434E-2</v>
      </c>
      <c r="G17">
        <v>15</v>
      </c>
      <c r="H17" s="82">
        <v>37106</v>
      </c>
      <c r="I17">
        <v>1.80437707901001</v>
      </c>
      <c r="J17" s="85">
        <v>18.889993474259999</v>
      </c>
      <c r="K17" s="114">
        <v>0.19781536746560519</v>
      </c>
      <c r="L17" s="111">
        <v>3.1891205658662054E-2</v>
      </c>
      <c r="M17">
        <v>15</v>
      </c>
      <c r="N17" s="82">
        <v>37458</v>
      </c>
      <c r="O17">
        <v>1.5068279504776001</v>
      </c>
      <c r="P17" s="85">
        <v>16.999993516504802</v>
      </c>
      <c r="Q17" s="114">
        <v>0.23114768676155892</v>
      </c>
      <c r="R17" s="111">
        <v>3.1167722260118259E-2</v>
      </c>
      <c r="S17">
        <v>15</v>
      </c>
      <c r="T17" s="82">
        <v>37832</v>
      </c>
      <c r="U17">
        <v>1.4173237085342401</v>
      </c>
      <c r="V17" s="85">
        <v>19.739993455261001</v>
      </c>
      <c r="W17" s="114">
        <v>0.19155408591281572</v>
      </c>
      <c r="X17" s="111">
        <v>3.2170057548642834E-2</v>
      </c>
      <c r="Y17">
        <v>15</v>
      </c>
      <c r="Z17" s="82">
        <v>38196</v>
      </c>
      <c r="AA17">
        <v>1.6417864561080899</v>
      </c>
      <c r="AB17" s="85">
        <v>18.1099934916944</v>
      </c>
      <c r="AC17" s="114">
        <v>0.19682411666873811</v>
      </c>
      <c r="AD17" s="111">
        <v>3.1548756232250376E-2</v>
      </c>
      <c r="AE17">
        <v>15</v>
      </c>
      <c r="AF17" s="82">
        <v>38568</v>
      </c>
      <c r="AG17">
        <v>1.67060434818268</v>
      </c>
      <c r="AH17" s="85">
        <v>18.739993477612799</v>
      </c>
      <c r="AI17" s="114">
        <v>0.18665098135702654</v>
      </c>
      <c r="AJ17" s="111">
        <v>3.1897151825064626E-2</v>
      </c>
    </row>
    <row r="18" spans="1:36">
      <c r="A18">
        <v>16</v>
      </c>
      <c r="B18" s="82">
        <v>36740</v>
      </c>
      <c r="C18">
        <v>1.7241799831390401</v>
      </c>
      <c r="D18" s="85">
        <v>17.419993507117098</v>
      </c>
      <c r="E18" s="115">
        <v>0.19154939407564131</v>
      </c>
      <c r="F18" s="112">
        <v>3.1811795282739121E-2</v>
      </c>
      <c r="G18">
        <v>16</v>
      </c>
      <c r="H18" s="82">
        <v>37107</v>
      </c>
      <c r="I18">
        <v>1.77612364292145</v>
      </c>
      <c r="J18" s="85">
        <v>18.859993474930501</v>
      </c>
      <c r="K18" s="114">
        <v>0.2037455881692932</v>
      </c>
      <c r="L18" s="111">
        <v>3.2229862440839994E-2</v>
      </c>
      <c r="M18">
        <v>16</v>
      </c>
      <c r="N18" s="82">
        <v>37459</v>
      </c>
      <c r="O18">
        <v>1.51848685741425</v>
      </c>
      <c r="P18" s="85">
        <v>17.0299935158342</v>
      </c>
      <c r="Q18" s="114">
        <v>0.18959650159508157</v>
      </c>
      <c r="R18" s="111">
        <v>3.1526105570940328E-2</v>
      </c>
      <c r="S18">
        <v>16</v>
      </c>
      <c r="T18" s="82">
        <v>37833</v>
      </c>
      <c r="U18">
        <v>1.3829385042190601</v>
      </c>
      <c r="V18" s="85">
        <v>19.759993454814001</v>
      </c>
      <c r="W18" s="114">
        <v>0.21451468909573923</v>
      </c>
      <c r="X18" s="111">
        <v>3.2512023999859113E-2</v>
      </c>
      <c r="Y18">
        <v>16</v>
      </c>
      <c r="Z18" s="82">
        <v>38197</v>
      </c>
      <c r="AA18">
        <v>1.6922849416732799</v>
      </c>
      <c r="AB18" s="85">
        <v>18.2799934878946</v>
      </c>
      <c r="AC18" s="114">
        <v>0.18273964057266182</v>
      </c>
      <c r="AD18" s="111">
        <v>3.1873480354250576E-2</v>
      </c>
      <c r="AE18">
        <v>16</v>
      </c>
      <c r="AF18" s="82">
        <v>38569</v>
      </c>
      <c r="AG18">
        <v>1.6171948909759499</v>
      </c>
      <c r="AH18" s="85">
        <v>18.699993478506801</v>
      </c>
      <c r="AI18" s="114">
        <v>0.19591721138322618</v>
      </c>
      <c r="AJ18" s="111">
        <v>3.221525101948175E-2</v>
      </c>
    </row>
    <row r="19" spans="1:36">
      <c r="A19">
        <v>17</v>
      </c>
      <c r="B19" s="82">
        <v>36741</v>
      </c>
      <c r="C19">
        <v>1.8028373718261701</v>
      </c>
      <c r="D19" s="85">
        <v>17.559993503987801</v>
      </c>
      <c r="E19" s="115">
        <v>0.19255160861803738</v>
      </c>
      <c r="F19" s="112">
        <v>3.211782041690886E-2</v>
      </c>
      <c r="G19">
        <v>17</v>
      </c>
      <c r="H19" s="82">
        <v>37108</v>
      </c>
      <c r="I19">
        <v>1.7503035068512001</v>
      </c>
      <c r="J19" s="85">
        <v>18.899993474036499</v>
      </c>
      <c r="K19" s="114">
        <v>0.23064194511250241</v>
      </c>
      <c r="L19" s="111">
        <v>3.257760480785761E-2</v>
      </c>
      <c r="M19">
        <v>17</v>
      </c>
      <c r="N19" s="82">
        <v>37460</v>
      </c>
      <c r="O19">
        <v>1.4904311895370499</v>
      </c>
      <c r="P19" s="85">
        <v>17.069993514940201</v>
      </c>
      <c r="Q19" s="114">
        <v>0.17633045650926896</v>
      </c>
      <c r="R19" s="111">
        <v>3.1823533368445227E-2</v>
      </c>
      <c r="S19">
        <v>17</v>
      </c>
      <c r="T19" s="82">
        <v>37834</v>
      </c>
      <c r="U19">
        <v>1.4128991365432699</v>
      </c>
      <c r="V19" s="85">
        <v>19.669993456825601</v>
      </c>
      <c r="W19" s="114">
        <v>0.25509991076846972</v>
      </c>
      <c r="X19" s="111">
        <v>3.2893128005231809E-2</v>
      </c>
      <c r="Y19">
        <v>17</v>
      </c>
      <c r="Z19" s="82">
        <v>38198</v>
      </c>
      <c r="AA19">
        <v>1.6855411529541</v>
      </c>
      <c r="AB19" s="85">
        <v>18.369993485882901</v>
      </c>
      <c r="AC19" s="114">
        <v>0.1920168724794043</v>
      </c>
      <c r="AD19" s="111">
        <v>3.2178396991444452E-2</v>
      </c>
      <c r="AE19">
        <v>17</v>
      </c>
      <c r="AF19" s="82">
        <v>38570</v>
      </c>
      <c r="AG19">
        <v>1.49198281764984</v>
      </c>
      <c r="AH19" s="85">
        <v>18.689993478730301</v>
      </c>
      <c r="AI19" s="114">
        <v>0.22146628735782298</v>
      </c>
      <c r="AJ19" s="111">
        <v>3.2547714886079111E-2</v>
      </c>
    </row>
    <row r="20" spans="1:36">
      <c r="A20">
        <v>18</v>
      </c>
      <c r="B20" s="82">
        <v>36742</v>
      </c>
      <c r="C20">
        <v>1.79352867603302</v>
      </c>
      <c r="D20" s="85">
        <v>17.7799934990704</v>
      </c>
      <c r="E20" s="115">
        <v>0.21248130825436021</v>
      </c>
      <c r="F20" s="112">
        <v>3.2427407406379324E-2</v>
      </c>
      <c r="G20">
        <v>18</v>
      </c>
      <c r="H20" s="82">
        <v>37109</v>
      </c>
      <c r="I20">
        <v>1.67393279075623</v>
      </c>
      <c r="J20" s="85">
        <v>18.819993475824599</v>
      </c>
      <c r="K20" s="114">
        <v>0.27570919066461419</v>
      </c>
      <c r="L20" s="111">
        <v>3.2969257052428806E-2</v>
      </c>
      <c r="M20">
        <v>18</v>
      </c>
      <c r="N20" s="82">
        <v>37461</v>
      </c>
      <c r="O20">
        <v>1.50346660614014</v>
      </c>
      <c r="P20" s="85">
        <v>17.079993514716602</v>
      </c>
      <c r="Q20" s="114">
        <v>0.18060046174301872</v>
      </c>
      <c r="R20" s="111">
        <v>3.210148349473179E-2</v>
      </c>
      <c r="S20">
        <v>18</v>
      </c>
      <c r="T20" s="82">
        <v>37835</v>
      </c>
      <c r="U20">
        <v>1.38877153396606</v>
      </c>
      <c r="V20" s="85">
        <v>19.6599934570492</v>
      </c>
      <c r="W20" s="114">
        <v>0.31710226415275361</v>
      </c>
      <c r="X20" s="111">
        <v>3.3339552809032058E-2</v>
      </c>
      <c r="Y20">
        <v>18</v>
      </c>
      <c r="Z20" s="82">
        <v>38199</v>
      </c>
      <c r="AA20">
        <v>1.6695685386657699</v>
      </c>
      <c r="AB20" s="85">
        <v>18.579993481189</v>
      </c>
      <c r="AC20" s="114">
        <v>0.21692831403259974</v>
      </c>
      <c r="AD20" s="111">
        <v>3.2499430913611467E-2</v>
      </c>
      <c r="AE20">
        <v>18</v>
      </c>
      <c r="AF20" s="82">
        <v>38571</v>
      </c>
      <c r="AG20">
        <v>1.4887176752090501</v>
      </c>
      <c r="AH20" s="85">
        <v>18.569993481412599</v>
      </c>
      <c r="AI20" s="114">
        <v>0.25954419374231841</v>
      </c>
      <c r="AJ20" s="111">
        <v>3.2920913378799328E-2</v>
      </c>
    </row>
    <row r="21" spans="1:36">
      <c r="A21">
        <v>19</v>
      </c>
      <c r="B21" s="82">
        <v>36743</v>
      </c>
      <c r="C21">
        <v>1.79337501525879</v>
      </c>
      <c r="D21" s="85">
        <v>17.659993501752599</v>
      </c>
      <c r="E21" s="115">
        <v>0.2471116923035977</v>
      </c>
      <c r="F21" s="112">
        <v>3.2770947374672066E-2</v>
      </c>
      <c r="G21">
        <v>19</v>
      </c>
      <c r="H21" s="82">
        <v>37110</v>
      </c>
      <c r="I21">
        <v>1.6354565620422401</v>
      </c>
      <c r="J21" s="85">
        <v>18.729993477836299</v>
      </c>
      <c r="K21" s="114">
        <v>0.33927224466720185</v>
      </c>
      <c r="L21" s="111">
        <v>3.3429959834717346E-2</v>
      </c>
      <c r="M21">
        <v>19</v>
      </c>
      <c r="N21" s="82">
        <v>37462</v>
      </c>
      <c r="O21">
        <v>1.55006515979767</v>
      </c>
      <c r="P21" s="85">
        <v>17.169993512704998</v>
      </c>
      <c r="Q21" s="114">
        <v>0.19797859769309348</v>
      </c>
      <c r="R21" s="111">
        <v>3.2385982557818216E-2</v>
      </c>
      <c r="S21">
        <v>19</v>
      </c>
      <c r="T21" s="82">
        <v>37836</v>
      </c>
      <c r="U21">
        <v>1.3441643714904801</v>
      </c>
      <c r="V21" s="85">
        <v>19.6499934572727</v>
      </c>
      <c r="W21" s="114">
        <v>0.40507367109982434</v>
      </c>
      <c r="X21" s="111">
        <v>3.3884694013766523E-2</v>
      </c>
      <c r="Y21">
        <v>19</v>
      </c>
      <c r="Z21" s="82">
        <v>38200</v>
      </c>
      <c r="AA21">
        <v>1.7309483289718599</v>
      </c>
      <c r="AB21" s="85">
        <v>18.779993476718701</v>
      </c>
      <c r="AC21" s="114">
        <v>0.25711079488941679</v>
      </c>
      <c r="AD21" s="111">
        <v>3.2863489796018115E-2</v>
      </c>
      <c r="AE21">
        <v>19</v>
      </c>
      <c r="AF21" s="82">
        <v>38572</v>
      </c>
      <c r="AG21">
        <v>1.5388613939285301</v>
      </c>
      <c r="AH21" s="85">
        <v>18.459993483871202</v>
      </c>
      <c r="AI21" s="114">
        <v>0.31633079653763985</v>
      </c>
      <c r="AJ21" s="111">
        <v>3.3351346046445358E-2</v>
      </c>
    </row>
    <row r="22" spans="1:36">
      <c r="A22">
        <v>20</v>
      </c>
      <c r="B22" s="82">
        <v>36744</v>
      </c>
      <c r="C22">
        <v>1.7018904685974099</v>
      </c>
      <c r="D22" s="85">
        <v>17.639993502199701</v>
      </c>
      <c r="E22" s="115">
        <v>0.29656941700705952</v>
      </c>
      <c r="F22" s="112">
        <v>3.3164551918069857E-2</v>
      </c>
      <c r="G22">
        <v>20</v>
      </c>
      <c r="H22" s="82">
        <v>37111</v>
      </c>
      <c r="I22">
        <v>1.5847426652908301</v>
      </c>
      <c r="J22" s="85">
        <v>18.579993481189</v>
      </c>
      <c r="K22" s="114">
        <v>0.43012294869210338</v>
      </c>
      <c r="L22" s="111">
        <v>3.3984380495027049E-2</v>
      </c>
      <c r="M22">
        <v>20</v>
      </c>
      <c r="N22" s="82">
        <v>37463</v>
      </c>
      <c r="O22">
        <v>1.5505993366241499</v>
      </c>
      <c r="P22" s="85">
        <v>17.7799934990704</v>
      </c>
      <c r="Q22" s="114">
        <v>0.22779117379414865</v>
      </c>
      <c r="R22" s="111">
        <v>3.2697898986883349E-2</v>
      </c>
      <c r="S22">
        <v>20</v>
      </c>
      <c r="T22" s="82">
        <v>37837</v>
      </c>
      <c r="U22">
        <v>1.30883312225342</v>
      </c>
      <c r="V22" s="85">
        <v>19.9799934498966</v>
      </c>
      <c r="W22" s="114">
        <v>0.5275571059233084</v>
      </c>
      <c r="X22" s="111">
        <v>3.4563397527123264E-2</v>
      </c>
      <c r="Y22">
        <v>20</v>
      </c>
      <c r="Z22" s="82">
        <v>38201</v>
      </c>
      <c r="AA22">
        <v>1.7125897407531701</v>
      </c>
      <c r="AB22" s="85">
        <v>18.7499934773892</v>
      </c>
      <c r="AC22" s="114">
        <v>0.31872692036687789</v>
      </c>
      <c r="AD22" s="111">
        <v>3.3294492287297063E-2</v>
      </c>
      <c r="AE22">
        <v>20</v>
      </c>
      <c r="AF22" s="82">
        <v>38573</v>
      </c>
      <c r="AG22">
        <v>1.5396151542663601</v>
      </c>
      <c r="AH22" s="85">
        <v>18.2799934878946</v>
      </c>
      <c r="AI22" s="114">
        <v>0.39937134695789489</v>
      </c>
      <c r="AJ22" s="111">
        <v>3.3864965701538359E-2</v>
      </c>
    </row>
    <row r="23" spans="1:36">
      <c r="A23">
        <v>21</v>
      </c>
      <c r="B23" s="82">
        <v>36745</v>
      </c>
      <c r="C23">
        <v>1.6137880086898799</v>
      </c>
      <c r="D23" s="85">
        <v>17.3699935082346</v>
      </c>
      <c r="E23" s="115">
        <v>0.36322606231034466</v>
      </c>
      <c r="F23" s="112">
        <v>3.3630059438743441E-2</v>
      </c>
      <c r="G23">
        <v>21</v>
      </c>
      <c r="H23" s="82">
        <v>37112</v>
      </c>
      <c r="I23">
        <v>1.53959500789642</v>
      </c>
      <c r="J23" s="85">
        <v>18.529993482306601</v>
      </c>
      <c r="K23" s="114">
        <v>0.55122177346000134</v>
      </c>
      <c r="L23" s="111">
        <v>3.4664230946848361E-2</v>
      </c>
      <c r="M23">
        <v>21</v>
      </c>
      <c r="N23" s="82">
        <v>37464</v>
      </c>
      <c r="O23">
        <v>1.5138142108917201</v>
      </c>
      <c r="P23" s="85">
        <v>17.879993496835301</v>
      </c>
      <c r="Q23" s="114">
        <v>0.2731635387550756</v>
      </c>
      <c r="R23" s="111">
        <v>3.306470756786669E-2</v>
      </c>
      <c r="S23">
        <v>21</v>
      </c>
      <c r="T23" s="82">
        <v>37838</v>
      </c>
      <c r="U23">
        <v>1.2693132162094101</v>
      </c>
      <c r="V23" s="85">
        <v>20.189993445202699</v>
      </c>
      <c r="W23" s="114">
        <v>0.58745266855442335</v>
      </c>
      <c r="X23" s="111">
        <v>3.5430271740497295E-2</v>
      </c>
      <c r="Y23">
        <v>21</v>
      </c>
      <c r="Z23" s="82">
        <v>38202</v>
      </c>
      <c r="AA23">
        <v>1.6337027549743699</v>
      </c>
      <c r="AB23" s="85">
        <v>18.849993475154101</v>
      </c>
      <c r="AC23" s="114">
        <v>0.4040702732920925</v>
      </c>
      <c r="AD23" s="111">
        <v>3.3818901912176881E-2</v>
      </c>
      <c r="AE23">
        <v>21</v>
      </c>
      <c r="AF23" s="82">
        <v>38574</v>
      </c>
      <c r="AG23">
        <v>1.46677458286285</v>
      </c>
      <c r="AH23" s="85">
        <v>18.1799934901297</v>
      </c>
      <c r="AI23" s="114">
        <v>0.51449945122878071</v>
      </c>
      <c r="AJ23" s="111">
        <v>3.449271511038738E-2</v>
      </c>
    </row>
    <row r="24" spans="1:36">
      <c r="A24">
        <v>22</v>
      </c>
      <c r="B24" s="82">
        <v>36746</v>
      </c>
      <c r="C24">
        <v>1.5538593530654901</v>
      </c>
      <c r="D24" s="85">
        <v>17.629993502423201</v>
      </c>
      <c r="E24" s="115">
        <v>0.45146075833370447</v>
      </c>
      <c r="F24" s="112">
        <v>3.4182213942683802E-2</v>
      </c>
      <c r="G24">
        <v>22</v>
      </c>
      <c r="H24" s="82">
        <v>37113</v>
      </c>
      <c r="I24">
        <v>1.4674260616302499</v>
      </c>
      <c r="J24" s="85">
        <v>18.479993483424199</v>
      </c>
      <c r="K24" s="114">
        <v>0.6124522322694872</v>
      </c>
      <c r="L24" s="111">
        <v>3.5503767203401738E-2</v>
      </c>
      <c r="M24">
        <v>22</v>
      </c>
      <c r="N24" s="82">
        <v>37465</v>
      </c>
      <c r="O24">
        <v>1.54539346694946</v>
      </c>
      <c r="P24" s="85">
        <v>18.1799934901297</v>
      </c>
      <c r="Q24" s="114">
        <v>0.33450647071152539</v>
      </c>
      <c r="R24" s="111">
        <v>3.350130189160417E-2</v>
      </c>
      <c r="S24">
        <v>22</v>
      </c>
      <c r="T24" s="82">
        <v>37839</v>
      </c>
      <c r="U24">
        <v>1.17833352088928</v>
      </c>
      <c r="V24" s="85">
        <v>20.269993443414599</v>
      </c>
      <c r="W24" s="114">
        <v>0.61568428515647555</v>
      </c>
      <c r="X24" s="111">
        <v>3.6425918602519348E-2</v>
      </c>
      <c r="Y24">
        <v>22</v>
      </c>
      <c r="Z24" s="82">
        <v>38203</v>
      </c>
      <c r="AA24">
        <v>1.5617594718933101</v>
      </c>
      <c r="AB24" s="85">
        <v>18.849993475154101</v>
      </c>
      <c r="AC24" s="114">
        <v>0.52507917057685038</v>
      </c>
      <c r="AD24" s="111">
        <v>3.4470763699771652E-2</v>
      </c>
      <c r="AE24">
        <v>22</v>
      </c>
      <c r="AF24" s="82">
        <v>38575</v>
      </c>
      <c r="AG24">
        <v>1.4628813266754199</v>
      </c>
      <c r="AH24" s="85">
        <v>18.079993492364899</v>
      </c>
      <c r="AI24" s="114">
        <v>0.5866549269644864</v>
      </c>
      <c r="AJ24" s="111">
        <v>3.5271364594177616E-2</v>
      </c>
    </row>
    <row r="25" spans="1:36">
      <c r="A25">
        <v>23</v>
      </c>
      <c r="B25" s="82">
        <v>36747</v>
      </c>
      <c r="C25">
        <v>1.63610374927521</v>
      </c>
      <c r="D25" s="85">
        <v>18.019993493706</v>
      </c>
      <c r="E25" s="115">
        <v>0.55533444842312241</v>
      </c>
      <c r="F25" s="112">
        <v>3.4859732699730521E-2</v>
      </c>
      <c r="G25">
        <v>23</v>
      </c>
      <c r="H25" s="82">
        <v>37114</v>
      </c>
      <c r="I25">
        <v>1.46567535400391</v>
      </c>
      <c r="J25" s="85">
        <v>18.399993485212399</v>
      </c>
      <c r="K25" s="114">
        <v>0.64188665356447905</v>
      </c>
      <c r="L25" s="111">
        <v>3.6455760184214953E-2</v>
      </c>
      <c r="M25">
        <v>23</v>
      </c>
      <c r="N25" s="82">
        <v>37466</v>
      </c>
      <c r="O25">
        <v>1.56495177745819</v>
      </c>
      <c r="P25" s="85">
        <v>18.539993482083101</v>
      </c>
      <c r="Q25" s="114">
        <v>0.42586891083497413</v>
      </c>
      <c r="R25" s="111">
        <v>3.4034406246772272E-2</v>
      </c>
      <c r="S25">
        <v>23</v>
      </c>
      <c r="T25" s="82">
        <v>37840</v>
      </c>
      <c r="U25">
        <v>1.11466717720032</v>
      </c>
      <c r="V25" s="85">
        <v>20.289993442967599</v>
      </c>
      <c r="W25" s="114">
        <v>0.62146436328368926</v>
      </c>
      <c r="X25" s="111">
        <v>3.749413664743103E-2</v>
      </c>
      <c r="Y25">
        <v>23</v>
      </c>
      <c r="Z25" s="82">
        <v>38204</v>
      </c>
      <c r="AA25">
        <v>1.4973559379577599</v>
      </c>
      <c r="AB25" s="85">
        <v>18.9999934718013</v>
      </c>
      <c r="AC25" s="114">
        <v>0.6010096820541363</v>
      </c>
      <c r="AD25" s="111">
        <v>3.5288913155941258E-2</v>
      </c>
      <c r="AE25">
        <v>23</v>
      </c>
      <c r="AF25" s="82">
        <v>38576</v>
      </c>
      <c r="AG25">
        <v>1.4399925470352199</v>
      </c>
      <c r="AH25" s="85">
        <v>18.119993491470801</v>
      </c>
      <c r="AI25" s="114">
        <v>0.62675920655502859</v>
      </c>
      <c r="AJ25" s="111">
        <v>3.6166540928374666E-2</v>
      </c>
    </row>
    <row r="26" spans="1:36">
      <c r="A26">
        <v>24</v>
      </c>
      <c r="B26" s="82">
        <v>36748</v>
      </c>
      <c r="C26">
        <v>1.30888688564301</v>
      </c>
      <c r="D26" s="85">
        <v>18.319993487000499</v>
      </c>
      <c r="E26" s="115">
        <v>0.61998365768938579</v>
      </c>
      <c r="F26" s="112">
        <v>3.5702288482555071E-2</v>
      </c>
      <c r="G26">
        <v>24</v>
      </c>
      <c r="H26" s="82">
        <v>37115</v>
      </c>
      <c r="I26">
        <v>1.3450894355773899</v>
      </c>
      <c r="J26" s="85">
        <v>18.369993485882901</v>
      </c>
      <c r="K26" s="114">
        <v>0.65772631392104031</v>
      </c>
      <c r="L26" s="111">
        <v>3.7467823259779535E-2</v>
      </c>
      <c r="M26">
        <v>24</v>
      </c>
      <c r="N26" s="82">
        <v>37467</v>
      </c>
      <c r="O26">
        <v>1.57986259460449</v>
      </c>
      <c r="P26" s="85">
        <v>18.689993478730301</v>
      </c>
      <c r="Q26" s="114">
        <v>0.54728032622505651</v>
      </c>
      <c r="R26" s="111">
        <v>3.470705438094282E-2</v>
      </c>
      <c r="S26">
        <v>24</v>
      </c>
      <c r="T26" s="82">
        <v>37841</v>
      </c>
      <c r="U26">
        <v>1.13463747501373</v>
      </c>
      <c r="V26" s="85">
        <v>20.319993442297001</v>
      </c>
      <c r="W26" s="114">
        <v>0.61788220361699198</v>
      </c>
      <c r="X26" s="111">
        <v>3.8603061524348656E-2</v>
      </c>
      <c r="Y26">
        <v>24</v>
      </c>
      <c r="Z26" s="82">
        <v>38205</v>
      </c>
      <c r="AA26">
        <v>1.3997235298156701</v>
      </c>
      <c r="AB26" s="85">
        <v>19.189993467554501</v>
      </c>
      <c r="AC26" s="114">
        <v>0.6385881756609042</v>
      </c>
      <c r="AD26" s="111">
        <v>3.6243972610393867E-2</v>
      </c>
      <c r="AE26">
        <v>24</v>
      </c>
      <c r="AF26" s="82">
        <v>38577</v>
      </c>
      <c r="AG26">
        <v>1.3869702816009499</v>
      </c>
      <c r="AH26" s="85">
        <v>18.379993485659401</v>
      </c>
      <c r="AI26" s="114">
        <v>0.64742578580295918</v>
      </c>
      <c r="AJ26" s="111">
        <v>3.7137943964107807E-2</v>
      </c>
    </row>
    <row r="27" spans="1:36">
      <c r="A27">
        <v>25</v>
      </c>
      <c r="B27" s="82">
        <v>36749</v>
      </c>
      <c r="C27">
        <v>1.5975592136383101</v>
      </c>
      <c r="D27" s="85">
        <v>18.609993480518501</v>
      </c>
      <c r="E27" s="115">
        <v>0.6342593172462575</v>
      </c>
      <c r="F27" s="112">
        <v>3.6661906398105792E-2</v>
      </c>
      <c r="G27">
        <v>25</v>
      </c>
      <c r="H27" s="82">
        <v>37116</v>
      </c>
      <c r="I27">
        <v>1.2366372346878101</v>
      </c>
      <c r="J27" s="85">
        <v>18.369993485882901</v>
      </c>
      <c r="K27" s="114">
        <v>0.65772194672069439</v>
      </c>
      <c r="L27" s="111">
        <v>3.8527272520905112E-2</v>
      </c>
      <c r="M27">
        <v>25</v>
      </c>
      <c r="N27" s="82">
        <v>37468</v>
      </c>
      <c r="O27">
        <v>1.6007447242736801</v>
      </c>
      <c r="P27" s="85">
        <v>18.539993482083101</v>
      </c>
      <c r="Q27" s="114">
        <v>0.61318652280013619</v>
      </c>
      <c r="R27" s="111">
        <v>3.5547935498670878E-2</v>
      </c>
      <c r="S27">
        <v>25</v>
      </c>
      <c r="T27" s="82">
        <v>37842</v>
      </c>
      <c r="U27">
        <v>1.21144258975983</v>
      </c>
      <c r="V27" s="85">
        <v>20.429993439838299</v>
      </c>
      <c r="W27" s="114">
        <v>0.61816631095563446</v>
      </c>
      <c r="X27" s="111">
        <v>3.9740737713027732E-2</v>
      </c>
      <c r="Y27">
        <v>25</v>
      </c>
      <c r="Z27" s="82">
        <v>38206</v>
      </c>
      <c r="AA27">
        <v>1.31524574756622</v>
      </c>
      <c r="AB27" s="85">
        <v>19.329993464425201</v>
      </c>
      <c r="AC27" s="114">
        <v>0.65180664412887701</v>
      </c>
      <c r="AD27" s="111">
        <v>3.7284556812197681E-2</v>
      </c>
      <c r="AE27">
        <v>25</v>
      </c>
      <c r="AF27" s="82">
        <v>38578</v>
      </c>
      <c r="AG27">
        <v>1.1576004028320299</v>
      </c>
      <c r="AH27" s="85">
        <v>18.449993484094801</v>
      </c>
      <c r="AI27" s="114">
        <v>0.65520897030870073</v>
      </c>
      <c r="AJ27" s="111">
        <v>3.8175130264933299E-2</v>
      </c>
    </row>
    <row r="28" spans="1:36">
      <c r="A28">
        <v>26</v>
      </c>
      <c r="B28" s="82">
        <v>36750</v>
      </c>
      <c r="C28">
        <v>1.6244039535522501</v>
      </c>
      <c r="D28" s="85">
        <v>18.459993483871202</v>
      </c>
      <c r="E28" s="115">
        <v>0.66226603229290382</v>
      </c>
      <c r="F28" s="112">
        <v>3.7679903314938278E-2</v>
      </c>
      <c r="G28">
        <v>26</v>
      </c>
      <c r="H28" s="82">
        <v>37117</v>
      </c>
      <c r="I28">
        <v>1.13447833061218</v>
      </c>
      <c r="J28" s="85">
        <v>18.619993480295001</v>
      </c>
      <c r="K28" s="114">
        <v>0.64902968549860929</v>
      </c>
      <c r="L28" s="111">
        <v>3.961648716022307E-2</v>
      </c>
      <c r="M28">
        <v>26</v>
      </c>
      <c r="N28" s="82">
        <v>37469</v>
      </c>
      <c r="O28">
        <v>1.6357684135437001</v>
      </c>
      <c r="P28" s="85">
        <v>18.629993480071398</v>
      </c>
      <c r="Q28" s="114">
        <v>0.65092389792553962</v>
      </c>
      <c r="R28" s="111">
        <v>3.6504801883075796E-2</v>
      </c>
      <c r="S28">
        <v>26</v>
      </c>
      <c r="T28" s="82">
        <v>37843</v>
      </c>
      <c r="U28">
        <v>1.2344877719879199</v>
      </c>
      <c r="V28" s="85">
        <v>20.5499934371561</v>
      </c>
      <c r="W28" s="114">
        <v>0.6259774921333785</v>
      </c>
      <c r="X28" s="111">
        <v>4.0918277586036216E-2</v>
      </c>
      <c r="Y28">
        <v>26</v>
      </c>
      <c r="Z28" s="82">
        <v>38207</v>
      </c>
      <c r="AA28">
        <v>1.2435085773468</v>
      </c>
      <c r="AB28" s="85">
        <v>19.379993463307599</v>
      </c>
      <c r="AC28" s="114">
        <v>0.65220592248699472</v>
      </c>
      <c r="AD28" s="111">
        <v>3.8380278299316457E-2</v>
      </c>
      <c r="AE28">
        <v>26</v>
      </c>
      <c r="AF28" s="82">
        <v>38579</v>
      </c>
      <c r="AG28">
        <v>1.08811259269714</v>
      </c>
      <c r="AH28" s="85">
        <v>18.4199934847653</v>
      </c>
      <c r="AI28" s="114">
        <v>0.64062798209231464</v>
      </c>
      <c r="AJ28" s="111">
        <v>3.9255214546635851E-2</v>
      </c>
    </row>
    <row r="29" spans="1:36">
      <c r="A29">
        <v>27</v>
      </c>
      <c r="B29" s="82">
        <v>36751</v>
      </c>
      <c r="C29">
        <v>1.4861856698989899</v>
      </c>
      <c r="D29" s="85">
        <v>18.4399934843183</v>
      </c>
      <c r="E29" s="115">
        <v>0.6789221973891203</v>
      </c>
      <c r="F29" s="112">
        <v>3.8755957151461767E-2</v>
      </c>
      <c r="G29">
        <v>27</v>
      </c>
      <c r="H29" s="82">
        <v>37118</v>
      </c>
      <c r="I29">
        <v>1.1406284570694001</v>
      </c>
      <c r="J29" s="85">
        <v>18.699993478506801</v>
      </c>
      <c r="K29" s="114">
        <v>0.63498530126635211</v>
      </c>
      <c r="L29" s="111">
        <v>4.0737523890386637E-2</v>
      </c>
      <c r="M29">
        <v>27</v>
      </c>
      <c r="N29" s="82">
        <v>37470</v>
      </c>
      <c r="O29">
        <v>1.6152365207672099</v>
      </c>
      <c r="P29" s="85">
        <v>18.649993479624399</v>
      </c>
      <c r="Q29" s="114">
        <v>0.67359553171264019</v>
      </c>
      <c r="R29" s="111">
        <v>3.7541279463047243E-2</v>
      </c>
      <c r="S29">
        <v>27</v>
      </c>
      <c r="T29" s="82">
        <v>37844</v>
      </c>
      <c r="U29">
        <v>1.29504370689392</v>
      </c>
      <c r="V29" s="85">
        <v>20.979993427544901</v>
      </c>
      <c r="W29" s="114">
        <v>0.63209860269353424</v>
      </c>
      <c r="X29" s="111">
        <v>4.2150093566913883E-2</v>
      </c>
      <c r="Y29">
        <v>27</v>
      </c>
      <c r="Z29" s="82">
        <v>38208</v>
      </c>
      <c r="AA29">
        <v>1.15682744979858</v>
      </c>
      <c r="AB29" s="85">
        <v>19.769993454590502</v>
      </c>
      <c r="AC29" s="114">
        <v>0.64631587582869532</v>
      </c>
      <c r="AD29" s="111">
        <v>3.9511259377153482E-2</v>
      </c>
      <c r="AE29">
        <v>27</v>
      </c>
      <c r="AF29" s="82">
        <v>38580</v>
      </c>
      <c r="AG29">
        <v>1.1122738122940099</v>
      </c>
      <c r="AH29" s="85">
        <v>18.369993485882901</v>
      </c>
      <c r="AI29" s="114">
        <v>0.62603933797487032</v>
      </c>
      <c r="AJ29" s="111">
        <v>4.0343778942750728E-2</v>
      </c>
    </row>
    <row r="30" spans="1:36">
      <c r="A30">
        <v>28</v>
      </c>
      <c r="B30" s="82">
        <v>36752</v>
      </c>
      <c r="C30">
        <v>1.2938991785049401</v>
      </c>
      <c r="D30" s="85">
        <v>18.3499934863299</v>
      </c>
      <c r="E30" s="115">
        <v>0.67932495688508332</v>
      </c>
      <c r="F30" s="112">
        <v>3.9884094642540981E-2</v>
      </c>
      <c r="G30">
        <v>28</v>
      </c>
      <c r="H30" s="82">
        <v>37119</v>
      </c>
      <c r="I30">
        <v>1.0764358043670701</v>
      </c>
      <c r="J30" s="85">
        <v>18.859993474930501</v>
      </c>
      <c r="K30" s="114">
        <v>0.62794285943618622</v>
      </c>
      <c r="L30" s="111">
        <v>4.1873874639364456E-2</v>
      </c>
      <c r="M30">
        <v>28</v>
      </c>
      <c r="N30" s="82">
        <v>37471</v>
      </c>
      <c r="O30">
        <v>1.55378293991089</v>
      </c>
      <c r="P30" s="85">
        <v>18.729993477836299</v>
      </c>
      <c r="Q30" s="114">
        <v>0.68465050107545644</v>
      </c>
      <c r="R30" s="111">
        <v>3.8638277605820948E-2</v>
      </c>
      <c r="S30">
        <v>28</v>
      </c>
      <c r="T30" s="82">
        <v>37845</v>
      </c>
      <c r="U30">
        <v>1.32524001598358</v>
      </c>
      <c r="V30" s="85">
        <v>21.1199934244156</v>
      </c>
      <c r="W30" s="114">
        <v>0.64084111689927969</v>
      </c>
      <c r="X30" s="111">
        <v>4.3455198483800743E-2</v>
      </c>
      <c r="Y30">
        <v>28</v>
      </c>
      <c r="Z30" s="82">
        <v>38209</v>
      </c>
      <c r="AA30">
        <v>1.0294536352157599</v>
      </c>
      <c r="AB30" s="85">
        <v>19.859993452578799</v>
      </c>
      <c r="AC30" s="114">
        <v>0.63502052615962123</v>
      </c>
      <c r="AD30" s="111">
        <v>4.0688381569432573E-2</v>
      </c>
      <c r="AE30">
        <v>28</v>
      </c>
      <c r="AF30" s="82">
        <v>38581</v>
      </c>
      <c r="AG30">
        <v>1.0812246799469001</v>
      </c>
      <c r="AH30" s="85">
        <v>18.659993479400899</v>
      </c>
      <c r="AI30" s="114">
        <v>0.62046560347581792</v>
      </c>
      <c r="AJ30" s="111">
        <v>4.143866008880781E-2</v>
      </c>
    </row>
    <row r="31" spans="1:36">
      <c r="A31">
        <v>29</v>
      </c>
      <c r="B31" s="82">
        <v>36753</v>
      </c>
      <c r="C31">
        <v>1.12764632701874</v>
      </c>
      <c r="D31" s="85">
        <v>18.239993488788599</v>
      </c>
      <c r="E31" s="115">
        <v>0.66555808856761134</v>
      </c>
      <c r="F31" s="112">
        <v>4.1040419992582622E-2</v>
      </c>
      <c r="G31">
        <v>29</v>
      </c>
      <c r="H31" s="82">
        <v>37120</v>
      </c>
      <c r="I31">
        <v>1.07021200656891</v>
      </c>
      <c r="J31" s="85">
        <v>18.819993475824599</v>
      </c>
      <c r="K31" s="114">
        <v>0.61773655781897807</v>
      </c>
      <c r="L31" s="111">
        <v>4.3039904055947265E-2</v>
      </c>
      <c r="M31">
        <v>29</v>
      </c>
      <c r="N31" s="82">
        <v>37472</v>
      </c>
      <c r="O31">
        <v>1.5791833400726301</v>
      </c>
      <c r="P31" s="85">
        <v>18.7599934771657</v>
      </c>
      <c r="Q31" s="114">
        <v>0.68684631008424535</v>
      </c>
      <c r="R31" s="111">
        <v>3.9786565045430822E-2</v>
      </c>
      <c r="S31">
        <v>29</v>
      </c>
      <c r="T31" s="82">
        <v>37846</v>
      </c>
      <c r="U31">
        <v>1.3117198944091799</v>
      </c>
      <c r="V31" s="85">
        <v>21.189993422851</v>
      </c>
      <c r="W31" s="114">
        <v>0.64782735130237101</v>
      </c>
      <c r="X31" s="111">
        <v>4.4824739371570665E-2</v>
      </c>
      <c r="Y31">
        <v>29</v>
      </c>
      <c r="Z31" s="82">
        <v>38210</v>
      </c>
      <c r="AA31">
        <v>1.03195559978485</v>
      </c>
      <c r="AB31" s="85">
        <v>19.9599934503436</v>
      </c>
      <c r="AC31" s="114">
        <v>0.61565939982579265</v>
      </c>
      <c r="AD31" s="111">
        <v>4.1888012069985027E-2</v>
      </c>
      <c r="AE31">
        <v>29</v>
      </c>
      <c r="AF31" s="82">
        <v>38582</v>
      </c>
      <c r="AG31">
        <v>1.06480813026428</v>
      </c>
      <c r="AH31" s="85">
        <v>18.599993480742</v>
      </c>
      <c r="AI31" s="114">
        <v>0.61428091037280508</v>
      </c>
      <c r="AJ31" s="111">
        <v>4.2570394330953595E-2</v>
      </c>
    </row>
    <row r="32" spans="1:36">
      <c r="A32">
        <v>30</v>
      </c>
      <c r="B32" s="82">
        <v>36754</v>
      </c>
      <c r="C32">
        <v>1.0386652946472199</v>
      </c>
      <c r="D32" s="85">
        <v>18.329993486776999</v>
      </c>
      <c r="E32" s="115">
        <v>0.64367827726468507</v>
      </c>
      <c r="F32" s="112">
        <v>4.2204208103396118E-2</v>
      </c>
      <c r="G32">
        <v>30</v>
      </c>
      <c r="H32" s="82">
        <v>37121</v>
      </c>
      <c r="I32">
        <v>1.0655609369278001</v>
      </c>
      <c r="J32" s="85">
        <v>18.789993476495201</v>
      </c>
      <c r="K32" s="114">
        <v>0.61163596042993529</v>
      </c>
      <c r="L32" s="111">
        <v>4.4219771380619777E-2</v>
      </c>
      <c r="M32">
        <v>30</v>
      </c>
      <c r="N32" s="82">
        <v>37473</v>
      </c>
      <c r="O32">
        <v>1.66726315021515</v>
      </c>
      <c r="P32" s="85">
        <v>18.6799934789539</v>
      </c>
      <c r="Q32" s="114">
        <v>0.68962984950593964</v>
      </c>
      <c r="R32" s="111">
        <v>4.0973547885322252E-2</v>
      </c>
      <c r="S32">
        <v>30</v>
      </c>
      <c r="T32" s="82">
        <v>37847</v>
      </c>
      <c r="U32">
        <v>1.2104083299636801</v>
      </c>
      <c r="V32" s="85">
        <v>21.159993423521499</v>
      </c>
      <c r="W32" s="114">
        <v>0.65001072004570382</v>
      </c>
      <c r="X32" s="111">
        <v>4.6254477646269776E-2</v>
      </c>
      <c r="Y32">
        <v>30</v>
      </c>
      <c r="Z32" s="82">
        <v>38211</v>
      </c>
      <c r="AA32">
        <v>0.98809611797332797</v>
      </c>
      <c r="AB32" s="85">
        <v>19.949993450567199</v>
      </c>
      <c r="AC32" s="114">
        <v>0.60596184659853602</v>
      </c>
      <c r="AD32" s="111">
        <v>4.3097298539224817E-2</v>
      </c>
      <c r="AE32">
        <v>30</v>
      </c>
      <c r="AF32" s="82">
        <v>38583</v>
      </c>
      <c r="AG32">
        <v>1.0186675786971999</v>
      </c>
      <c r="AH32" s="85">
        <v>18.619993480295001</v>
      </c>
      <c r="AI32" s="114">
        <v>0.60927325141093214</v>
      </c>
      <c r="AJ32" s="111">
        <v>4.371989387811364E-2</v>
      </c>
    </row>
    <row r="33" spans="1:36">
      <c r="A33">
        <v>31</v>
      </c>
      <c r="B33" s="82">
        <v>36755</v>
      </c>
      <c r="C33">
        <v>0.96733152866363503</v>
      </c>
      <c r="D33" s="85">
        <v>18.6699934791774</v>
      </c>
      <c r="E33" s="115">
        <v>0.62273460771017186</v>
      </c>
      <c r="F33" s="112">
        <v>4.3373493640683547E-2</v>
      </c>
      <c r="G33">
        <v>31</v>
      </c>
      <c r="H33" s="82">
        <v>37122</v>
      </c>
      <c r="I33">
        <v>1.0545359849929801</v>
      </c>
      <c r="J33" s="85">
        <v>18.799993476271698</v>
      </c>
      <c r="K33" s="114">
        <v>0.60788423592908691</v>
      </c>
      <c r="L33" s="111">
        <v>4.5420075346626766E-2</v>
      </c>
      <c r="M33">
        <v>31</v>
      </c>
      <c r="N33" s="82">
        <v>37474</v>
      </c>
      <c r="O33">
        <v>1.5659704208373999</v>
      </c>
      <c r="P33" s="85">
        <v>18.619993480295001</v>
      </c>
      <c r="Q33" s="114">
        <v>0.69638018400373591</v>
      </c>
      <c r="R33" s="111">
        <v>4.2195045396804028E-2</v>
      </c>
      <c r="S33">
        <v>31</v>
      </c>
      <c r="T33" s="82">
        <v>37848</v>
      </c>
      <c r="U33">
        <v>1.12978410720825</v>
      </c>
      <c r="V33" s="85">
        <v>21.089993425086199</v>
      </c>
      <c r="W33" s="114">
        <v>0.6415081357849084</v>
      </c>
      <c r="X33" s="111">
        <v>4.7731467208310223E-2</v>
      </c>
      <c r="Y33">
        <v>31</v>
      </c>
      <c r="Z33" s="82">
        <v>38212</v>
      </c>
      <c r="AA33">
        <v>0.97750651836395297</v>
      </c>
      <c r="AB33" s="85">
        <v>19.879993452131799</v>
      </c>
      <c r="AC33" s="114">
        <v>0.59587614390142651</v>
      </c>
      <c r="AD33" s="111">
        <v>4.4324363740064862E-2</v>
      </c>
      <c r="AE33">
        <v>31</v>
      </c>
      <c r="AF33" s="82">
        <v>38584</v>
      </c>
      <c r="AG33">
        <v>0.95706027746200595</v>
      </c>
      <c r="AH33" s="85">
        <v>18.569993481412599</v>
      </c>
      <c r="AI33" s="114">
        <v>0.60167260525291</v>
      </c>
      <c r="AJ33" s="111">
        <v>4.4893329220943357E-2</v>
      </c>
    </row>
    <row r="34" spans="1:36">
      <c r="A34">
        <v>32</v>
      </c>
      <c r="B34" s="82">
        <v>36756</v>
      </c>
      <c r="C34">
        <v>0.92950427532196001</v>
      </c>
      <c r="D34" s="85">
        <v>18.729993477836299</v>
      </c>
      <c r="E34" s="115">
        <v>0.60315695569784855</v>
      </c>
      <c r="F34" s="112">
        <v>4.4561830606050838E-2</v>
      </c>
      <c r="G34">
        <v>32</v>
      </c>
      <c r="H34" s="82">
        <v>37123</v>
      </c>
      <c r="I34">
        <v>1.0123714208602901</v>
      </c>
      <c r="J34" s="85">
        <v>18.809993476048099</v>
      </c>
      <c r="K34" s="114">
        <v>0.60471402510961014</v>
      </c>
      <c r="L34" s="111">
        <v>4.6647004757288162E-2</v>
      </c>
      <c r="M34">
        <v>32</v>
      </c>
      <c r="N34" s="82">
        <v>37475</v>
      </c>
      <c r="O34">
        <v>1.50986051559448</v>
      </c>
      <c r="P34" s="85">
        <v>18.5899934809655</v>
      </c>
      <c r="Q34" s="114">
        <v>0.6939490601370164</v>
      </c>
      <c r="R34" s="111">
        <v>4.3459046144232023E-2</v>
      </c>
      <c r="S34">
        <v>32</v>
      </c>
      <c r="T34" s="82">
        <v>37849</v>
      </c>
      <c r="U34">
        <v>1.0652339458465601</v>
      </c>
      <c r="V34" s="85">
        <v>21.069993425533202</v>
      </c>
      <c r="W34" s="114">
        <v>0.62909028911969556</v>
      </c>
      <c r="X34" s="111">
        <v>4.9233877784505789E-2</v>
      </c>
      <c r="Y34">
        <v>32</v>
      </c>
      <c r="Z34" s="82">
        <v>38213</v>
      </c>
      <c r="AA34">
        <v>0.87084358930587802</v>
      </c>
      <c r="AB34" s="85">
        <v>19.849993452802298</v>
      </c>
      <c r="AC34" s="114">
        <v>0.589462778796496</v>
      </c>
      <c r="AD34" s="111">
        <v>4.5564446232063904E-2</v>
      </c>
      <c r="AE34">
        <v>32</v>
      </c>
      <c r="AF34" s="82">
        <v>38585</v>
      </c>
      <c r="AG34">
        <v>0.93107497692108199</v>
      </c>
      <c r="AH34" s="85">
        <v>18.649993479624399</v>
      </c>
      <c r="AI34" s="114">
        <v>0.59063801861941834</v>
      </c>
      <c r="AJ34" s="111">
        <v>4.6082643096688213E-2</v>
      </c>
    </row>
    <row r="35" spans="1:36">
      <c r="A35">
        <v>33</v>
      </c>
      <c r="B35" s="82">
        <v>36757</v>
      </c>
      <c r="C35">
        <v>0.90915775299072299</v>
      </c>
      <c r="D35" s="85">
        <v>18.659993479400899</v>
      </c>
      <c r="E35" s="115">
        <v>0.5880577955450762</v>
      </c>
      <c r="F35" s="112">
        <v>4.5753960975476536E-2</v>
      </c>
      <c r="G35">
        <v>33</v>
      </c>
      <c r="H35" s="82">
        <v>37124</v>
      </c>
      <c r="I35">
        <v>1.00197100639343</v>
      </c>
      <c r="J35" s="85">
        <v>19.109993469342601</v>
      </c>
      <c r="K35" s="114">
        <v>0.5984615033179872</v>
      </c>
      <c r="L35" s="111">
        <v>4.7901938613497147E-2</v>
      </c>
      <c r="M35">
        <v>33</v>
      </c>
      <c r="N35" s="82">
        <v>37476</v>
      </c>
      <c r="O35">
        <v>1.5037828683853101</v>
      </c>
      <c r="P35" s="85">
        <v>18.629993480071398</v>
      </c>
      <c r="Q35" s="114">
        <v>0.68904160134120229</v>
      </c>
      <c r="R35" s="111">
        <v>4.4755115045680617E-2</v>
      </c>
      <c r="S35">
        <v>33</v>
      </c>
      <c r="T35" s="82">
        <v>37850</v>
      </c>
      <c r="U35">
        <v>1.00332343578339</v>
      </c>
      <c r="V35" s="85">
        <v>21.059993425756701</v>
      </c>
      <c r="W35" s="114">
        <v>0.61587412603562774</v>
      </c>
      <c r="X35" s="111">
        <v>5.0756965614884728E-2</v>
      </c>
      <c r="Y35">
        <v>33</v>
      </c>
      <c r="Z35" s="82">
        <v>38214</v>
      </c>
      <c r="AA35">
        <v>0.83322787284851096</v>
      </c>
      <c r="AB35" s="85">
        <v>19.679993456602102</v>
      </c>
      <c r="AC35" s="114">
        <v>0.57239255397115574</v>
      </c>
      <c r="AD35" s="111">
        <v>4.6825673540760386E-2</v>
      </c>
      <c r="AE35">
        <v>33</v>
      </c>
      <c r="AF35" s="82">
        <v>38586</v>
      </c>
      <c r="AG35">
        <v>0.87149083614349399</v>
      </c>
      <c r="AH35" s="85">
        <v>18.469993483647698</v>
      </c>
      <c r="AI35" s="114">
        <v>0.58153893759478448</v>
      </c>
      <c r="AJ35" s="111">
        <v>4.7289115788070865E-2</v>
      </c>
    </row>
    <row r="36" spans="1:36">
      <c r="A36">
        <v>34</v>
      </c>
      <c r="B36" s="82">
        <v>36758</v>
      </c>
      <c r="C36">
        <v>0.88905012607574496</v>
      </c>
      <c r="D36" s="85">
        <v>18.549993481859602</v>
      </c>
      <c r="E36" s="115">
        <v>0.57745335892366068</v>
      </c>
      <c r="F36" s="112">
        <v>4.6948093764822153E-2</v>
      </c>
      <c r="G36">
        <v>34</v>
      </c>
      <c r="H36" s="82">
        <v>37125</v>
      </c>
      <c r="I36">
        <v>0.95534145832061801</v>
      </c>
      <c r="J36" s="85">
        <v>19.1499934684485</v>
      </c>
      <c r="K36" s="114">
        <v>0.59388215627804741</v>
      </c>
      <c r="L36" s="111">
        <v>4.9197691193470658E-2</v>
      </c>
      <c r="M36">
        <v>34</v>
      </c>
      <c r="N36" s="82">
        <v>37477</v>
      </c>
      <c r="O36">
        <v>1.51953780651093</v>
      </c>
      <c r="P36" s="85">
        <v>18.929993473365901</v>
      </c>
      <c r="Q36" s="114">
        <v>0.68597645334388901</v>
      </c>
      <c r="R36" s="111">
        <v>4.6084461044478581E-2</v>
      </c>
      <c r="S36">
        <v>34</v>
      </c>
      <c r="T36" s="82">
        <v>37851</v>
      </c>
      <c r="U36">
        <v>0.93281054496765103</v>
      </c>
      <c r="V36" s="85">
        <v>21.049993425980201</v>
      </c>
      <c r="W36" s="114">
        <v>0.6020473818644364</v>
      </c>
      <c r="X36" s="111">
        <v>5.229866152124979E-2</v>
      </c>
      <c r="Y36">
        <v>34</v>
      </c>
      <c r="Z36" s="82">
        <v>38215</v>
      </c>
      <c r="AA36">
        <v>0.77832448482513406</v>
      </c>
      <c r="AB36" s="85">
        <v>19.599993458390301</v>
      </c>
      <c r="AC36" s="114">
        <v>0.55842201905129607</v>
      </c>
      <c r="AD36" s="111">
        <v>4.8079794773092231E-2</v>
      </c>
      <c r="AE36">
        <v>34</v>
      </c>
      <c r="AF36" s="82">
        <v>38587</v>
      </c>
      <c r="AG36">
        <v>0.81993627548217796</v>
      </c>
      <c r="AH36" s="85">
        <v>18.299993487447502</v>
      </c>
      <c r="AI36" s="114">
        <v>0.56925049589035226</v>
      </c>
      <c r="AJ36" s="111">
        <v>4.850041996551583E-2</v>
      </c>
    </row>
    <row r="37" spans="1:36">
      <c r="A37">
        <v>35</v>
      </c>
      <c r="B37" s="82">
        <v>36759</v>
      </c>
      <c r="C37">
        <v>0.90189129114151001</v>
      </c>
      <c r="D37" s="85">
        <v>18.599993480742</v>
      </c>
      <c r="E37" s="115">
        <v>0.56923679139238281</v>
      </c>
      <c r="F37" s="112">
        <v>4.8148241358881308E-2</v>
      </c>
      <c r="G37">
        <v>35</v>
      </c>
      <c r="H37" s="82">
        <v>37126</v>
      </c>
      <c r="I37">
        <v>0.93571376800537098</v>
      </c>
      <c r="J37" s="85">
        <v>19.2399934664369</v>
      </c>
      <c r="K37" s="114">
        <v>0.58599685682999014</v>
      </c>
      <c r="L37" s="111">
        <v>5.0522208684983361E-2</v>
      </c>
      <c r="M37">
        <v>35</v>
      </c>
      <c r="N37" s="82">
        <v>37478</v>
      </c>
      <c r="O37">
        <v>1.49839568138123</v>
      </c>
      <c r="P37" s="85">
        <v>18.969993472471899</v>
      </c>
      <c r="Q37" s="114">
        <v>0.68534432016462743</v>
      </c>
      <c r="R37" s="111">
        <v>4.7467792424749106E-2</v>
      </c>
      <c r="S37">
        <v>35</v>
      </c>
      <c r="T37" s="82">
        <v>37852</v>
      </c>
      <c r="U37">
        <v>0.87036740779876698</v>
      </c>
      <c r="V37" s="85">
        <v>20.849993430450599</v>
      </c>
      <c r="W37" s="114">
        <v>0.58620804073016319</v>
      </c>
      <c r="X37" s="111">
        <v>5.3856294115331341E-2</v>
      </c>
      <c r="Y37">
        <v>35</v>
      </c>
      <c r="Z37" s="82">
        <v>38216</v>
      </c>
      <c r="AA37">
        <v>0.71295833587646495</v>
      </c>
      <c r="AB37" s="85">
        <v>19.5699934590608</v>
      </c>
      <c r="AC37" s="114">
        <v>0.54306917809523214</v>
      </c>
      <c r="AD37" s="111">
        <v>4.9335878497160444E-2</v>
      </c>
      <c r="AE37">
        <v>35</v>
      </c>
      <c r="AF37" s="82">
        <v>38588</v>
      </c>
      <c r="AG37">
        <v>0.74571532011032104</v>
      </c>
      <c r="AH37" s="85">
        <v>18.229993489012099</v>
      </c>
      <c r="AI37" s="114">
        <v>0.55578763059329994</v>
      </c>
      <c r="AJ37" s="111">
        <v>4.9710469214088067E-2</v>
      </c>
    </row>
    <row r="38" spans="1:36">
      <c r="A38">
        <v>36</v>
      </c>
      <c r="B38" s="82">
        <v>36760</v>
      </c>
      <c r="C38">
        <v>0.85966181755065896</v>
      </c>
      <c r="D38" s="85">
        <v>18.889993474259999</v>
      </c>
      <c r="E38" s="115">
        <v>0.56638552779583129</v>
      </c>
      <c r="F38" s="112">
        <v>4.9366976475864834E-2</v>
      </c>
      <c r="G38">
        <v>36</v>
      </c>
      <c r="H38" s="82">
        <v>37127</v>
      </c>
      <c r="I38">
        <v>0.88933980464935303</v>
      </c>
      <c r="J38" s="85">
        <v>19.289993465319299</v>
      </c>
      <c r="K38" s="114">
        <v>0.57940619525292703</v>
      </c>
      <c r="L38" s="111">
        <v>5.1872725432349706E-2</v>
      </c>
      <c r="M38">
        <v>36</v>
      </c>
      <c r="N38" s="82">
        <v>37479</v>
      </c>
      <c r="O38">
        <v>1.51544737815857</v>
      </c>
      <c r="P38" s="85">
        <v>19.059993470460199</v>
      </c>
      <c r="Q38" s="114">
        <v>0.6835907718030505</v>
      </c>
      <c r="R38" s="111">
        <v>4.889400133723483E-2</v>
      </c>
      <c r="S38">
        <v>36</v>
      </c>
      <c r="T38" s="82">
        <v>37853</v>
      </c>
      <c r="U38">
        <v>0.84427475929260298</v>
      </c>
      <c r="V38" s="85">
        <v>20.7099934335798</v>
      </c>
      <c r="W38" s="114">
        <v>0.56990136846696204</v>
      </c>
      <c r="X38" s="111">
        <v>5.5409786113363758E-2</v>
      </c>
      <c r="Y38">
        <v>36</v>
      </c>
      <c r="Z38" s="82">
        <v>38217</v>
      </c>
      <c r="AA38">
        <v>0.65696930885314897</v>
      </c>
      <c r="AB38" s="85">
        <v>19.609993458166699</v>
      </c>
      <c r="AC38" s="114">
        <v>0.52459218182494949</v>
      </c>
      <c r="AD38" s="111">
        <v>5.059260430247408E-2</v>
      </c>
      <c r="AE38">
        <v>36</v>
      </c>
      <c r="AF38" s="82">
        <v>38589</v>
      </c>
      <c r="AG38">
        <v>0.62954640388488803</v>
      </c>
      <c r="AH38" s="85">
        <v>18.239993488788599</v>
      </c>
      <c r="AI38" s="114">
        <v>0.53778535046859677</v>
      </c>
      <c r="AJ38" s="111">
        <v>5.0921554610665901E-2</v>
      </c>
    </row>
    <row r="39" spans="1:36">
      <c r="A39">
        <v>37</v>
      </c>
      <c r="B39" s="82">
        <v>36761</v>
      </c>
      <c r="C39">
        <v>0.85862761735916104</v>
      </c>
      <c r="D39" s="85">
        <v>19.099993469566101</v>
      </c>
      <c r="E39" s="115">
        <v>0.55932030210756545</v>
      </c>
      <c r="F39" s="112">
        <v>5.062839843085553E-2</v>
      </c>
      <c r="G39">
        <v>37</v>
      </c>
      <c r="H39" s="82">
        <v>37128</v>
      </c>
      <c r="I39">
        <v>0.834325551986694</v>
      </c>
      <c r="J39" s="85">
        <v>19.599993458390301</v>
      </c>
      <c r="K39" s="114">
        <v>0.57000647059089438</v>
      </c>
      <c r="L39" s="111">
        <v>5.3249189762882884E-2</v>
      </c>
      <c r="M39">
        <v>37</v>
      </c>
      <c r="N39" s="82">
        <v>37480</v>
      </c>
      <c r="O39">
        <v>1.51402246952057</v>
      </c>
      <c r="P39" s="85">
        <v>19.139993468672099</v>
      </c>
      <c r="Q39" s="114">
        <v>0.68379974161704082</v>
      </c>
      <c r="R39" s="111">
        <v>5.0365999470810448E-2</v>
      </c>
      <c r="S39">
        <v>37</v>
      </c>
      <c r="T39" s="82">
        <v>37854</v>
      </c>
      <c r="U39">
        <v>0.81280958652496305</v>
      </c>
      <c r="V39" s="85">
        <v>20.819993431121102</v>
      </c>
      <c r="W39" s="114">
        <v>0.55814934921825143</v>
      </c>
      <c r="X39" s="111">
        <v>5.6959895557460373E-2</v>
      </c>
      <c r="Y39">
        <v>37</v>
      </c>
      <c r="Z39" s="82">
        <v>38218</v>
      </c>
      <c r="AA39">
        <v>0.55030727386474598</v>
      </c>
      <c r="AB39" s="85">
        <v>19.619993457943199</v>
      </c>
      <c r="AC39" s="114">
        <v>0.50513521061997124</v>
      </c>
      <c r="AD39" s="111">
        <v>5.1845979152289404E-2</v>
      </c>
      <c r="AE39">
        <v>37</v>
      </c>
      <c r="AF39" s="82">
        <v>38590</v>
      </c>
      <c r="AG39">
        <v>0.55845075845718395</v>
      </c>
      <c r="AH39" s="85">
        <v>18.209993489459201</v>
      </c>
      <c r="AI39" s="114">
        <v>0.50882481868205698</v>
      </c>
      <c r="AJ39" s="111">
        <v>5.2128273229370643E-2</v>
      </c>
    </row>
    <row r="40" spans="1:36">
      <c r="A40">
        <v>38</v>
      </c>
      <c r="B40" s="82">
        <v>36762</v>
      </c>
      <c r="C40">
        <v>0.85325431823730502</v>
      </c>
      <c r="D40" s="85">
        <v>19.139993468672099</v>
      </c>
      <c r="E40" s="115">
        <v>0.55536098467848771</v>
      </c>
      <c r="F40" s="112">
        <v>5.192102772571467E-2</v>
      </c>
      <c r="G40">
        <v>38</v>
      </c>
      <c r="H40" s="82">
        <v>37129</v>
      </c>
      <c r="I40">
        <v>0.78454613685607899</v>
      </c>
      <c r="J40" s="85">
        <v>19.629993457719699</v>
      </c>
      <c r="K40" s="114">
        <v>0.55739333034552296</v>
      </c>
      <c r="L40" s="111">
        <v>5.4663252652375288E-2</v>
      </c>
      <c r="M40">
        <v>38</v>
      </c>
      <c r="N40" s="82">
        <v>37481</v>
      </c>
      <c r="O40">
        <v>1.52283906936646</v>
      </c>
      <c r="P40" s="85">
        <v>19.2399934664369</v>
      </c>
      <c r="Q40" s="114">
        <v>0.68381556464693671</v>
      </c>
      <c r="R40" s="111">
        <v>5.1888149826340754E-2</v>
      </c>
      <c r="S40">
        <v>38</v>
      </c>
      <c r="T40" s="82">
        <v>37855</v>
      </c>
      <c r="U40">
        <v>0.76275426149368297</v>
      </c>
      <c r="V40" s="85">
        <v>20.889993429556501</v>
      </c>
      <c r="W40" s="114">
        <v>0.54752007147763682</v>
      </c>
      <c r="X40" s="111">
        <v>5.8533262547409169E-2</v>
      </c>
      <c r="Y40">
        <v>38</v>
      </c>
      <c r="Z40" s="82">
        <v>38219</v>
      </c>
      <c r="AA40">
        <v>0.46518671512603799</v>
      </c>
      <c r="AB40" s="85">
        <v>19.8199934534729</v>
      </c>
      <c r="AC40" s="114">
        <v>0.47385380926503318</v>
      </c>
      <c r="AD40" s="111">
        <v>5.308973941039604E-2</v>
      </c>
      <c r="AE40">
        <v>38</v>
      </c>
      <c r="AF40" s="82">
        <v>38591</v>
      </c>
      <c r="AG40">
        <v>0.50810003280639604</v>
      </c>
      <c r="AH40" s="85">
        <v>18.309993487223998</v>
      </c>
      <c r="AI40" s="114">
        <v>0.47955348034540624</v>
      </c>
      <c r="AJ40" s="111">
        <v>5.3304513067414398E-2</v>
      </c>
    </row>
    <row r="41" spans="1:36">
      <c r="A41">
        <v>39</v>
      </c>
      <c r="B41" s="82">
        <v>36763</v>
      </c>
      <c r="C41">
        <v>0.87299025058746305</v>
      </c>
      <c r="D41" s="85">
        <v>19.059993470460199</v>
      </c>
      <c r="E41" s="115">
        <v>0.55252567472747272</v>
      </c>
      <c r="F41" s="112">
        <v>5.3240915352965872E-2</v>
      </c>
      <c r="G41">
        <v>39</v>
      </c>
      <c r="H41" s="82">
        <v>37130</v>
      </c>
      <c r="I41">
        <v>0.77182960510253895</v>
      </c>
      <c r="J41" s="85">
        <v>19.769993454590502</v>
      </c>
      <c r="K41" s="114">
        <v>0.54346937368297721</v>
      </c>
      <c r="L41" s="111">
        <v>5.6089351307447396E-2</v>
      </c>
      <c r="M41">
        <v>39</v>
      </c>
      <c r="N41" s="82">
        <v>37482</v>
      </c>
      <c r="O41">
        <v>1.43040430545807</v>
      </c>
      <c r="P41" s="85">
        <v>19.3899934630841</v>
      </c>
      <c r="Q41" s="114">
        <v>0.68441668143463774</v>
      </c>
      <c r="R41" s="111">
        <v>5.3463463893236952E-2</v>
      </c>
      <c r="S41">
        <v>39</v>
      </c>
      <c r="T41" s="82">
        <v>37856</v>
      </c>
      <c r="U41">
        <v>0.82322764396667503</v>
      </c>
      <c r="V41" s="85">
        <v>20.889993429556501</v>
      </c>
      <c r="W41" s="114">
        <v>0.53419529914229524</v>
      </c>
      <c r="X41" s="111">
        <v>6.0128721584433296E-2</v>
      </c>
      <c r="Y41">
        <v>39</v>
      </c>
      <c r="Z41" s="82">
        <v>38220</v>
      </c>
      <c r="AA41">
        <v>0.42814704775810197</v>
      </c>
      <c r="AB41" s="85">
        <v>19.8199934534729</v>
      </c>
      <c r="AC41" s="114">
        <v>0.437600138795738</v>
      </c>
      <c r="AD41" s="111">
        <v>5.4306066884950405E-2</v>
      </c>
      <c r="AE41">
        <v>39</v>
      </c>
      <c r="AF41" s="82">
        <v>38592</v>
      </c>
      <c r="AG41">
        <v>0.48029723763465898</v>
      </c>
      <c r="AH41" s="85">
        <v>18.219993489235701</v>
      </c>
      <c r="AI41" s="114">
        <v>0.45289352153778872</v>
      </c>
      <c r="AJ41" s="111">
        <v>5.4452550566224611E-2</v>
      </c>
    </row>
    <row r="42" spans="1:36">
      <c r="A42">
        <v>40</v>
      </c>
      <c r="B42" s="82">
        <v>36764</v>
      </c>
      <c r="C42">
        <v>0.87621414661407504</v>
      </c>
      <c r="D42" s="85">
        <v>18.899993474036499</v>
      </c>
      <c r="E42" s="115">
        <v>0.55367935052544826</v>
      </c>
      <c r="F42" s="112">
        <v>5.4583022727925271E-2</v>
      </c>
      <c r="G42">
        <v>40</v>
      </c>
      <c r="H42" s="82">
        <v>37131</v>
      </c>
      <c r="I42">
        <v>0.79201424121856701</v>
      </c>
      <c r="J42" s="85">
        <v>19.6399934574962</v>
      </c>
      <c r="K42" s="114">
        <v>0.53422683552590611</v>
      </c>
      <c r="L42" s="111">
        <v>5.7530764253666614E-2</v>
      </c>
      <c r="M42">
        <v>40</v>
      </c>
      <c r="N42" s="82">
        <v>37483</v>
      </c>
      <c r="O42">
        <v>1.3325459957122801</v>
      </c>
      <c r="P42" s="85">
        <v>19.519993460178402</v>
      </c>
      <c r="Q42" s="114">
        <v>0.67823176717284339</v>
      </c>
      <c r="R42" s="111">
        <v>5.5099028723311419E-2</v>
      </c>
      <c r="S42">
        <v>40</v>
      </c>
      <c r="T42" s="82">
        <v>37857</v>
      </c>
      <c r="U42">
        <v>0.82106024026870705</v>
      </c>
      <c r="V42" s="85">
        <v>20.7799934320152</v>
      </c>
      <c r="W42" s="114">
        <v>0.53739200397328402</v>
      </c>
      <c r="X42" s="111">
        <v>6.1733136968262062E-2</v>
      </c>
      <c r="Y42">
        <v>40</v>
      </c>
      <c r="Z42" s="82">
        <v>38221</v>
      </c>
      <c r="AA42">
        <v>0.415584146976471</v>
      </c>
      <c r="AB42" s="85">
        <v>19.759993454814001</v>
      </c>
      <c r="AC42" s="114">
        <v>0.40937755338952569</v>
      </c>
      <c r="AD42" s="111">
        <v>5.5466300361796547E-2</v>
      </c>
      <c r="AE42">
        <v>40</v>
      </c>
      <c r="AF42" s="82">
        <v>38593</v>
      </c>
      <c r="AG42">
        <v>0.470388203859329</v>
      </c>
      <c r="AH42" s="85">
        <v>18.289993487671001</v>
      </c>
      <c r="AI42" s="114">
        <v>0.43220493764998624</v>
      </c>
      <c r="AJ42" s="111">
        <v>5.5563200071068387E-2</v>
      </c>
    </row>
    <row r="43" spans="1:36">
      <c r="A43">
        <v>41</v>
      </c>
      <c r="B43" s="82">
        <v>36765</v>
      </c>
      <c r="C43">
        <v>0.87166512012481701</v>
      </c>
      <c r="D43" s="85">
        <v>18.889993474259999</v>
      </c>
      <c r="E43" s="115">
        <v>0.55471101580689042</v>
      </c>
      <c r="F43" s="112">
        <v>5.59505390544335E-2</v>
      </c>
      <c r="G43">
        <v>41</v>
      </c>
      <c r="H43" s="82">
        <v>37132</v>
      </c>
      <c r="I43">
        <v>0.80588185787200906</v>
      </c>
      <c r="J43" s="85">
        <v>19.619993457943199</v>
      </c>
      <c r="K43" s="114">
        <v>0.53259316962950154</v>
      </c>
      <c r="L43" s="111">
        <v>5.8978384945380199E-2</v>
      </c>
      <c r="M43">
        <v>41</v>
      </c>
      <c r="N43" s="82">
        <v>37484</v>
      </c>
      <c r="O43">
        <v>1.25300669670105</v>
      </c>
      <c r="P43" s="85">
        <v>19.859993452578799</v>
      </c>
      <c r="Q43" s="114">
        <v>0.66739359573564305</v>
      </c>
      <c r="R43" s="111">
        <v>5.6782175911087682E-2</v>
      </c>
      <c r="S43">
        <v>41</v>
      </c>
      <c r="T43" s="82">
        <v>37858</v>
      </c>
      <c r="U43">
        <v>0.78848630189895597</v>
      </c>
      <c r="V43" s="85">
        <v>20.689993434026899</v>
      </c>
      <c r="W43" s="114">
        <v>0.53861372288614895</v>
      </c>
      <c r="X43" s="111">
        <v>6.3379669011851034E-2</v>
      </c>
      <c r="Y43">
        <v>41</v>
      </c>
      <c r="Z43" s="82">
        <v>38222</v>
      </c>
      <c r="AA43">
        <v>0.39165663719177202</v>
      </c>
      <c r="AB43" s="85">
        <v>19.589993458613801</v>
      </c>
      <c r="AC43" s="114">
        <v>0.39152349162971667</v>
      </c>
      <c r="AD43" s="111">
        <v>5.6579993972410751E-2</v>
      </c>
      <c r="AE43">
        <v>41</v>
      </c>
      <c r="AF43" s="82">
        <v>38594</v>
      </c>
      <c r="AG43">
        <v>0.50683182477951005</v>
      </c>
      <c r="AH43" s="85">
        <v>18.369993485882901</v>
      </c>
      <c r="AI43" s="114">
        <v>0.41852229132513186</v>
      </c>
      <c r="AJ43" s="111">
        <v>5.6654275370992449E-2</v>
      </c>
    </row>
    <row r="44" spans="1:36">
      <c r="A44">
        <v>42</v>
      </c>
      <c r="B44" s="82">
        <v>36766</v>
      </c>
      <c r="C44">
        <v>0.84620338678359996</v>
      </c>
      <c r="D44" s="85">
        <v>19.1499934684485</v>
      </c>
      <c r="E44" s="115">
        <v>0.55466522587686418</v>
      </c>
      <c r="F44" s="112">
        <v>5.7353489339348807E-2</v>
      </c>
      <c r="G44">
        <v>42</v>
      </c>
      <c r="H44" s="82">
        <v>37133</v>
      </c>
      <c r="I44">
        <v>0.83041447401046797</v>
      </c>
      <c r="J44" s="85">
        <v>19.529993459954898</v>
      </c>
      <c r="K44" s="114">
        <v>0.53382663029414801</v>
      </c>
      <c r="L44" s="111">
        <v>6.0456722010387834E-2</v>
      </c>
      <c r="M44">
        <v>42</v>
      </c>
      <c r="N44" s="82">
        <v>37485</v>
      </c>
      <c r="O44">
        <v>1.21739625930786</v>
      </c>
      <c r="P44" s="85">
        <v>19.999993449449601</v>
      </c>
      <c r="Q44" s="114">
        <v>0.65482682864776653</v>
      </c>
      <c r="R44" s="111">
        <v>5.8521511724786091E-2</v>
      </c>
      <c r="S44">
        <v>42</v>
      </c>
      <c r="T44" s="82">
        <v>37859</v>
      </c>
      <c r="U44">
        <v>0.75860148668289196</v>
      </c>
      <c r="V44" s="85">
        <v>20.659993434697402</v>
      </c>
      <c r="W44" s="114">
        <v>0.53411243950423759</v>
      </c>
      <c r="X44" s="111">
        <v>6.5065658427264708E-2</v>
      </c>
      <c r="Y44">
        <v>42</v>
      </c>
      <c r="Z44" s="82">
        <v>38223</v>
      </c>
      <c r="AA44">
        <v>0.32907432317733798</v>
      </c>
      <c r="AB44" s="85">
        <v>19.5599934592843</v>
      </c>
      <c r="AC44" s="114">
        <v>0.37578402254018806</v>
      </c>
      <c r="AD44" s="111">
        <v>5.7662665937534711E-2</v>
      </c>
      <c r="AE44">
        <v>42</v>
      </c>
      <c r="AF44" s="82">
        <v>38595</v>
      </c>
      <c r="AG44">
        <v>0.564109086990356</v>
      </c>
      <c r="AH44" s="85">
        <v>18.6699934791774</v>
      </c>
      <c r="AI44" s="114">
        <v>0.41917811400987731</v>
      </c>
      <c r="AJ44" s="111">
        <v>5.7739459549755096E-2</v>
      </c>
    </row>
    <row r="45" spans="1:36">
      <c r="A45">
        <v>43</v>
      </c>
      <c r="B45" s="82">
        <v>36767</v>
      </c>
      <c r="C45">
        <v>0.82190364599227905</v>
      </c>
      <c r="D45" s="85">
        <v>19.169993468001501</v>
      </c>
      <c r="E45" s="115">
        <v>0.55118884238741617</v>
      </c>
      <c r="F45" s="112">
        <v>5.8809107430479124E-2</v>
      </c>
      <c r="G45">
        <v>43</v>
      </c>
      <c r="H45" s="82">
        <v>37134</v>
      </c>
      <c r="I45">
        <v>0.82804793119430498</v>
      </c>
      <c r="J45" s="85">
        <v>19.3199934646487</v>
      </c>
      <c r="K45" s="114">
        <v>0.53803456240000425</v>
      </c>
      <c r="L45" s="111">
        <v>6.1968170699559288E-2</v>
      </c>
      <c r="M45">
        <v>43</v>
      </c>
      <c r="N45" s="82">
        <v>37486</v>
      </c>
      <c r="O45">
        <v>1.2060235738754299</v>
      </c>
      <c r="P45" s="85">
        <v>20.1299934465438</v>
      </c>
      <c r="Q45" s="114">
        <v>0.64507239734290234</v>
      </c>
      <c r="R45" s="111">
        <v>6.0297670843745023E-2</v>
      </c>
      <c r="S45">
        <v>43</v>
      </c>
      <c r="T45" s="82">
        <v>37860</v>
      </c>
      <c r="U45">
        <v>0.732718706130981</v>
      </c>
      <c r="V45" s="85">
        <v>20.559993436932601</v>
      </c>
      <c r="W45" s="114">
        <v>0.52702172283458348</v>
      </c>
      <c r="X45" s="111">
        <v>6.6781130669379671E-2</v>
      </c>
      <c r="Y45">
        <v>43</v>
      </c>
      <c r="Z45" s="82">
        <v>38224</v>
      </c>
      <c r="AA45">
        <v>0.27169543504714999</v>
      </c>
      <c r="AB45" s="85">
        <v>19.5499934595078</v>
      </c>
      <c r="AC45" s="114">
        <v>0.34890641026736424</v>
      </c>
      <c r="AD45" s="111">
        <v>5.8724352984720715E-2</v>
      </c>
      <c r="AE45">
        <v>43</v>
      </c>
      <c r="AF45" s="82"/>
      <c r="AH45" s="85">
        <v>18.769993476942201</v>
      </c>
      <c r="AI45" s="114"/>
      <c r="AJ45" s="104"/>
    </row>
    <row r="46" spans="1:36">
      <c r="A46">
        <v>44</v>
      </c>
      <c r="B46" s="82">
        <v>36768</v>
      </c>
      <c r="C46">
        <v>0.81511121988296498</v>
      </c>
      <c r="D46" s="85">
        <v>19.0799934700132</v>
      </c>
      <c r="E46" s="115">
        <v>0.54594170020060451</v>
      </c>
      <c r="F46" s="112">
        <v>6.0294733645865899E-2</v>
      </c>
      <c r="G46">
        <v>44</v>
      </c>
      <c r="H46" s="82"/>
      <c r="J46" s="85">
        <v>19.1499934684485</v>
      </c>
      <c r="K46" s="114"/>
      <c r="L46" s="104"/>
      <c r="M46">
        <v>44</v>
      </c>
      <c r="N46" s="82">
        <v>37487</v>
      </c>
      <c r="O46">
        <v>1.2482852935791</v>
      </c>
      <c r="P46" s="85">
        <v>20.249993443861602</v>
      </c>
      <c r="Q46" s="114">
        <v>0.63899320071721666</v>
      </c>
      <c r="R46" s="111">
        <v>6.2115921165109493E-2</v>
      </c>
      <c r="S46">
        <v>44</v>
      </c>
      <c r="T46" s="82">
        <v>37861</v>
      </c>
      <c r="U46">
        <v>0.683843493461609</v>
      </c>
      <c r="V46" s="85">
        <v>20.3799934409559</v>
      </c>
      <c r="W46" s="114">
        <v>0.51916980047856454</v>
      </c>
      <c r="X46" s="111">
        <v>6.8513003167174735E-2</v>
      </c>
      <c r="Y46">
        <v>44</v>
      </c>
      <c r="Z46" s="82">
        <v>38225</v>
      </c>
      <c r="AA46">
        <v>0.27578213810920699</v>
      </c>
      <c r="AB46" s="85">
        <v>19.519993460178402</v>
      </c>
      <c r="AC46" s="114">
        <v>0.31566691683312814</v>
      </c>
      <c r="AD46" s="111">
        <v>5.9734632463095683E-2</v>
      </c>
      <c r="AE46">
        <v>44</v>
      </c>
      <c r="AF46" s="82"/>
      <c r="AH46" s="85">
        <v>18.859993474930501</v>
      </c>
      <c r="AI46" s="114"/>
      <c r="AJ46" s="104"/>
    </row>
    <row r="47" spans="1:36">
      <c r="A47">
        <v>45</v>
      </c>
      <c r="B47" s="82">
        <v>36769</v>
      </c>
      <c r="C47">
        <v>0.80341422557830799</v>
      </c>
      <c r="D47" s="85">
        <v>19.049993470683699</v>
      </c>
      <c r="E47" s="115">
        <v>0.54221100184101068</v>
      </c>
      <c r="F47" s="112">
        <v>6.1798648440743315E-2</v>
      </c>
      <c r="G47">
        <v>45</v>
      </c>
      <c r="H47" s="82"/>
      <c r="J47" s="85"/>
      <c r="K47" s="114"/>
      <c r="L47" s="104"/>
      <c r="M47">
        <v>45</v>
      </c>
      <c r="N47" s="82">
        <v>37488</v>
      </c>
      <c r="O47">
        <v>1.28472292423248</v>
      </c>
      <c r="P47" s="85">
        <v>20.159993445873301</v>
      </c>
      <c r="Q47" s="114">
        <v>0.63984439608280719</v>
      </c>
      <c r="R47" s="111">
        <v>6.3984456670264603E-2</v>
      </c>
      <c r="S47">
        <v>45</v>
      </c>
      <c r="T47" s="82">
        <v>37862</v>
      </c>
      <c r="U47">
        <v>0.64301037788391102</v>
      </c>
      <c r="V47" s="85">
        <v>20.2299934443087</v>
      </c>
      <c r="W47" s="114">
        <v>0.50669231745094112</v>
      </c>
      <c r="X47" s="111">
        <v>7.0251556546022595E-2</v>
      </c>
      <c r="Y47">
        <v>45</v>
      </c>
      <c r="Z47" s="82">
        <v>38226</v>
      </c>
      <c r="AA47">
        <v>0.27125650644302401</v>
      </c>
      <c r="AB47" s="85">
        <v>19.219993466883899</v>
      </c>
      <c r="AC47" s="114">
        <v>0.2998412066575995</v>
      </c>
      <c r="AD47" s="111">
        <v>6.0670748095804847E-2</v>
      </c>
      <c r="AE47">
        <v>45</v>
      </c>
      <c r="AF47" s="82"/>
      <c r="AH47" s="85">
        <v>18.789993476495201</v>
      </c>
      <c r="AI47" s="114"/>
      <c r="AJ47" s="104"/>
    </row>
    <row r="48" spans="1:36">
      <c r="A48">
        <v>46</v>
      </c>
      <c r="B48" s="82"/>
      <c r="D48" s="85">
        <v>18.9199934735894</v>
      </c>
      <c r="E48" s="114"/>
      <c r="F48" s="104"/>
      <c r="G48">
        <v>46</v>
      </c>
      <c r="H48" s="82"/>
      <c r="J48" s="85"/>
      <c r="K48" s="114"/>
      <c r="L48" s="104"/>
      <c r="M48">
        <v>46</v>
      </c>
      <c r="N48" s="82">
        <v>37489</v>
      </c>
      <c r="O48">
        <v>1.3263840675353999</v>
      </c>
      <c r="P48" s="85">
        <v>19.939993450790698</v>
      </c>
      <c r="Q48" s="114">
        <v>0.64352873711406278</v>
      </c>
      <c r="R48" s="111">
        <v>6.5902518350324998E-2</v>
      </c>
      <c r="S48">
        <v>46</v>
      </c>
      <c r="T48" s="82">
        <v>37863</v>
      </c>
      <c r="U48">
        <v>0.61286127567291304</v>
      </c>
      <c r="V48" s="85">
        <v>20.0599934481085</v>
      </c>
      <c r="W48" s="114">
        <v>0.49286544361398793</v>
      </c>
      <c r="X48" s="111">
        <v>7.1984272561086554E-2</v>
      </c>
      <c r="Y48">
        <v>46</v>
      </c>
      <c r="Z48" s="82">
        <v>38227</v>
      </c>
      <c r="AA48">
        <v>0.27506285905838002</v>
      </c>
      <c r="AB48" s="85">
        <v>19.1499934684485</v>
      </c>
      <c r="AC48" s="114">
        <v>0.29013453081259827</v>
      </c>
      <c r="AD48" s="111">
        <v>6.1564272201428738E-2</v>
      </c>
      <c r="AE48">
        <v>46</v>
      </c>
      <c r="AF48" s="82"/>
      <c r="AH48" s="85"/>
      <c r="AI48" s="114"/>
      <c r="AJ48" s="104"/>
    </row>
    <row r="49" spans="1:36">
      <c r="A49">
        <v>47</v>
      </c>
      <c r="B49" s="82"/>
      <c r="D49" s="85">
        <v>18.7499934773892</v>
      </c>
      <c r="E49" s="114"/>
      <c r="F49" s="104"/>
      <c r="G49">
        <v>47</v>
      </c>
      <c r="H49" s="82"/>
      <c r="J49" s="85"/>
      <c r="K49" s="114"/>
      <c r="L49" s="104"/>
      <c r="M49">
        <v>47</v>
      </c>
      <c r="N49" s="82">
        <v>37490</v>
      </c>
      <c r="O49">
        <v>1.35285615921021</v>
      </c>
      <c r="P49" s="85">
        <v>19.849993452802298</v>
      </c>
      <c r="Q49" s="114">
        <v>0.64891773182522205</v>
      </c>
      <c r="R49" s="111">
        <v>6.7866229750078388E-2</v>
      </c>
      <c r="S49">
        <v>47</v>
      </c>
      <c r="T49" s="82">
        <v>37864</v>
      </c>
      <c r="U49">
        <v>0.57788771390914895</v>
      </c>
      <c r="V49" s="85">
        <v>19.899993451684701</v>
      </c>
      <c r="W49" s="114">
        <v>0.48006242193022231</v>
      </c>
      <c r="X49" s="111">
        <v>7.3703160085437494E-2</v>
      </c>
      <c r="Y49">
        <v>47</v>
      </c>
      <c r="Z49" s="82">
        <v>38228</v>
      </c>
      <c r="AA49">
        <v>0.27620092034339899</v>
      </c>
      <c r="AB49" s="85">
        <v>19.139993468672099</v>
      </c>
      <c r="AC49" s="114">
        <v>0.28635228813273905</v>
      </c>
      <c r="AD49" s="111">
        <v>6.2440461731008028E-2</v>
      </c>
      <c r="AE49">
        <v>47</v>
      </c>
      <c r="AF49" s="82"/>
      <c r="AH49" s="85"/>
      <c r="AI49" s="114"/>
      <c r="AJ49" s="104"/>
    </row>
    <row r="50" spans="1:36">
      <c r="A50">
        <v>48</v>
      </c>
      <c r="B50" s="82"/>
      <c r="D50" s="85">
        <v>18.5899934809655</v>
      </c>
      <c r="E50" s="114"/>
      <c r="F50" s="104"/>
      <c r="G50">
        <v>48</v>
      </c>
      <c r="H50" s="82"/>
      <c r="J50" s="85"/>
      <c r="K50" s="114"/>
      <c r="L50" s="104"/>
      <c r="M50">
        <v>48</v>
      </c>
      <c r="N50" s="82">
        <v>37491</v>
      </c>
      <c r="O50">
        <v>1.3671228885650599</v>
      </c>
      <c r="P50" s="85">
        <v>19.859993452578799</v>
      </c>
      <c r="Q50" s="114">
        <v>0.65382907637397691</v>
      </c>
      <c r="R50" s="111">
        <v>6.9893078653869553E-2</v>
      </c>
      <c r="S50">
        <v>48</v>
      </c>
      <c r="T50" s="82"/>
      <c r="V50" s="85">
        <v>19.789993454143399</v>
      </c>
      <c r="W50" s="114"/>
      <c r="X50" s="104"/>
      <c r="Y50">
        <v>48</v>
      </c>
      <c r="Z50" s="82">
        <v>38229</v>
      </c>
      <c r="AA50">
        <v>0.26727274060249301</v>
      </c>
      <c r="AB50" s="85">
        <v>19.049993470683699</v>
      </c>
      <c r="AC50" s="114">
        <v>0.28474462549502111</v>
      </c>
      <c r="AD50" s="111">
        <v>6.3317625264401795E-2</v>
      </c>
      <c r="AE50">
        <v>48</v>
      </c>
      <c r="AF50" s="82"/>
      <c r="AH50" s="85"/>
      <c r="AI50" s="114"/>
      <c r="AJ50" s="104"/>
    </row>
    <row r="51" spans="1:36">
      <c r="A51">
        <v>49</v>
      </c>
      <c r="C51" s="82"/>
      <c r="D51" s="85">
        <v>18.359993486106401</v>
      </c>
      <c r="F51" s="86"/>
      <c r="G51">
        <v>49</v>
      </c>
      <c r="I51" s="82"/>
      <c r="J51" s="85"/>
      <c r="L51" s="86"/>
      <c r="M51">
        <v>49</v>
      </c>
      <c r="N51" s="82">
        <v>37492</v>
      </c>
      <c r="O51">
        <v>1.3389025926589999</v>
      </c>
      <c r="P51" s="85">
        <v>19.779993454366899</v>
      </c>
      <c r="Q51" s="113">
        <v>0.65749756539336601</v>
      </c>
      <c r="R51" s="83">
        <v>7.1993779287492329E-2</v>
      </c>
      <c r="S51">
        <v>49</v>
      </c>
      <c r="U51" s="82"/>
      <c r="V51" s="85">
        <v>19.669993456825601</v>
      </c>
      <c r="X51" s="86"/>
      <c r="Y51">
        <v>49</v>
      </c>
      <c r="Z51" s="82">
        <v>38230</v>
      </c>
      <c r="AA51">
        <v>0.27859827876090998</v>
      </c>
      <c r="AB51" s="85">
        <v>18.909993473813</v>
      </c>
      <c r="AC51" s="113">
        <v>0.28079687405972642</v>
      </c>
      <c r="AD51" s="83">
        <v>6.4198366802127385E-2</v>
      </c>
      <c r="AE51">
        <v>49</v>
      </c>
      <c r="AG51" s="82"/>
      <c r="AH51" s="85"/>
      <c r="AJ51" s="86"/>
    </row>
    <row r="52" spans="1:36">
      <c r="A52">
        <v>50</v>
      </c>
      <c r="C52" s="82"/>
      <c r="D52" s="85">
        <v>18.2599934883416</v>
      </c>
      <c r="F52" s="86"/>
      <c r="G52">
        <v>50</v>
      </c>
      <c r="I52" s="82"/>
      <c r="J52" s="85"/>
      <c r="L52" s="86"/>
      <c r="M52">
        <v>50</v>
      </c>
      <c r="N52" s="82">
        <v>37493</v>
      </c>
      <c r="O52">
        <v>1.28575074672699</v>
      </c>
      <c r="P52" s="85">
        <v>19.689993456378598</v>
      </c>
      <c r="Q52" s="113">
        <v>0.65710014674718042</v>
      </c>
      <c r="R52" s="83">
        <v>7.4158624553312374E-2</v>
      </c>
      <c r="S52">
        <v>50</v>
      </c>
      <c r="U52" s="82"/>
      <c r="V52" s="85">
        <v>19.609993458166699</v>
      </c>
      <c r="X52" s="86"/>
      <c r="Y52">
        <v>50</v>
      </c>
      <c r="AA52" s="82"/>
      <c r="AB52" s="85">
        <v>18.659993479400899</v>
      </c>
      <c r="AD52" s="86"/>
      <c r="AE52">
        <v>50</v>
      </c>
      <c r="AG52" s="82"/>
      <c r="AH52" s="85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L53" s="86"/>
      <c r="M53">
        <v>51</v>
      </c>
      <c r="N53" s="82">
        <v>37494</v>
      </c>
      <c r="O53">
        <v>1.2474660873413099</v>
      </c>
      <c r="P53" s="85">
        <v>19.529993459954898</v>
      </c>
      <c r="Q53" s="113">
        <v>0.65245890614488655</v>
      </c>
      <c r="R53" s="83">
        <v>7.6377156853322262E-2</v>
      </c>
      <c r="S53">
        <v>51</v>
      </c>
      <c r="U53" s="82"/>
      <c r="V53" s="85"/>
      <c r="X53" s="86"/>
      <c r="Y53">
        <v>51</v>
      </c>
      <c r="AA53" s="82"/>
      <c r="AB53" s="85">
        <v>18.6699934791774</v>
      </c>
      <c r="AD53" s="86"/>
      <c r="AE53">
        <v>51</v>
      </c>
      <c r="AG53" s="82"/>
      <c r="AH53" s="85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L54" s="86"/>
      <c r="M54">
        <v>52</v>
      </c>
      <c r="N54" s="82">
        <v>37495</v>
      </c>
      <c r="O54">
        <v>1.2238683700561499</v>
      </c>
      <c r="P54" s="85">
        <v>19.449993461742999</v>
      </c>
      <c r="Q54" s="113">
        <v>0.64675611847922954</v>
      </c>
      <c r="R54" s="83">
        <v>7.8630690847422274E-2</v>
      </c>
      <c r="S54">
        <v>52</v>
      </c>
      <c r="U54" s="82"/>
      <c r="V54" s="85"/>
      <c r="X54" s="86"/>
      <c r="Y54">
        <v>52</v>
      </c>
      <c r="AA54" s="82"/>
      <c r="AB54" s="85"/>
      <c r="AD54" s="86"/>
      <c r="AE54">
        <v>52</v>
      </c>
      <c r="AG54" s="82"/>
      <c r="AH54" s="85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L55" s="86"/>
      <c r="M55">
        <v>53</v>
      </c>
      <c r="N55" s="82">
        <v>37496</v>
      </c>
      <c r="O55">
        <v>1.18876039981842</v>
      </c>
      <c r="P55" s="85">
        <v>19.629993457719699</v>
      </c>
      <c r="Q55" s="113">
        <v>0.64169274922268293</v>
      </c>
      <c r="R55" s="83">
        <v>8.0924335230573671E-2</v>
      </c>
      <c r="S55">
        <v>53</v>
      </c>
      <c r="U55" s="82"/>
      <c r="V55" s="85"/>
      <c r="X55" s="86"/>
      <c r="Y55">
        <v>53</v>
      </c>
      <c r="AA55" s="82"/>
      <c r="AB55" s="85"/>
      <c r="AD55" s="86"/>
      <c r="AE55">
        <v>53</v>
      </c>
      <c r="AG55" s="82"/>
      <c r="AH55" s="85"/>
      <c r="AJ55" s="86"/>
    </row>
    <row r="56" spans="1:36">
      <c r="N56" s="82">
        <v>37497</v>
      </c>
      <c r="O56">
        <v>1.16440117359161</v>
      </c>
      <c r="P56">
        <v>19.919993451237701</v>
      </c>
      <c r="Q56" s="113">
        <v>0.63576732451618201</v>
      </c>
      <c r="R56" s="83">
        <v>8.3288863196016222E-2</v>
      </c>
    </row>
    <row r="57" spans="1:36">
      <c r="N57" s="82">
        <v>37498</v>
      </c>
      <c r="O57">
        <v>1.15030193328857</v>
      </c>
      <c r="P57">
        <v>19.899993451684701</v>
      </c>
      <c r="Q57" s="113">
        <v>0.63028842577547439</v>
      </c>
      <c r="R57" s="83">
        <v>8.573637920838599E-2</v>
      </c>
    </row>
    <row r="58" spans="1:36">
      <c r="N58" s="82">
        <v>37499</v>
      </c>
      <c r="O58">
        <v>1.1122629642486599</v>
      </c>
      <c r="P58">
        <v>19.869993452355299</v>
      </c>
      <c r="Q58" s="113">
        <v>0.62609155465265354</v>
      </c>
      <c r="R58" s="83">
        <v>8.8234336985140438E-2</v>
      </c>
    </row>
    <row r="60" spans="1:36">
      <c r="C60">
        <v>200</v>
      </c>
      <c r="D60" s="85" t="s">
        <v>141</v>
      </c>
      <c r="E60" s="113" t="s">
        <v>161</v>
      </c>
      <c r="F60" s="85"/>
      <c r="I60">
        <v>170</v>
      </c>
      <c r="J60" s="85" t="s">
        <v>141</v>
      </c>
      <c r="K60" s="113" t="s">
        <v>162</v>
      </c>
      <c r="L60" s="85"/>
      <c r="O60">
        <v>191</v>
      </c>
      <c r="P60" s="85"/>
      <c r="Q60" s="113" t="s">
        <v>163</v>
      </c>
      <c r="R60" s="85"/>
      <c r="U60" t="s">
        <v>148</v>
      </c>
      <c r="V60" s="85" t="s">
        <v>141</v>
      </c>
      <c r="W60" s="113" t="s">
        <v>164</v>
      </c>
      <c r="X60" s="85"/>
      <c r="AA60" t="s">
        <v>149</v>
      </c>
      <c r="AB60" s="85" t="s">
        <v>141</v>
      </c>
      <c r="AC60" s="113" t="s">
        <v>165</v>
      </c>
      <c r="AD60" s="85"/>
    </row>
    <row r="61" spans="1:36">
      <c r="A61">
        <v>0</v>
      </c>
      <c r="B61" s="82">
        <v>38918</v>
      </c>
      <c r="C61">
        <v>2.1406114101409899</v>
      </c>
      <c r="D61" s="85">
        <v>19.329993464425201</v>
      </c>
      <c r="E61" s="115">
        <v>1</v>
      </c>
      <c r="F61" s="112">
        <v>1.7717407352724052E-2</v>
      </c>
      <c r="G61">
        <v>0</v>
      </c>
      <c r="H61" s="82">
        <v>39253</v>
      </c>
      <c r="I61">
        <v>2.5421059131622301</v>
      </c>
      <c r="J61" s="85">
        <v>16.3299935314805</v>
      </c>
      <c r="K61" s="114">
        <v>1</v>
      </c>
      <c r="L61" s="111">
        <v>1.7717407352724052E-2</v>
      </c>
      <c r="M61">
        <v>0</v>
      </c>
      <c r="N61" s="82">
        <v>39639</v>
      </c>
      <c r="O61">
        <v>1.6994030475616499</v>
      </c>
      <c r="P61" s="85">
        <v>17.339993508905199</v>
      </c>
      <c r="Q61" s="114">
        <v>1</v>
      </c>
      <c r="R61" s="111">
        <v>1.7717407352724052E-2</v>
      </c>
      <c r="S61">
        <v>0</v>
      </c>
      <c r="T61" s="82">
        <v>40006</v>
      </c>
      <c r="U61">
        <v>2.1748828887939502</v>
      </c>
      <c r="V61" s="85">
        <v>17.979993494600102</v>
      </c>
      <c r="W61" s="114">
        <v>1</v>
      </c>
      <c r="X61" s="111">
        <v>1.7717407352724052E-2</v>
      </c>
      <c r="Y61">
        <v>0</v>
      </c>
      <c r="Z61" s="82">
        <v>40385</v>
      </c>
      <c r="AA61">
        <v>1.6543843746185301</v>
      </c>
      <c r="AB61" s="85">
        <v>18.929993473365901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38919</v>
      </c>
      <c r="C62">
        <v>2.2094027996063201</v>
      </c>
      <c r="D62" s="85">
        <v>19.4799934610725</v>
      </c>
      <c r="E62" s="115">
        <v>0.77483287884725893</v>
      </c>
      <c r="F62" s="112">
        <v>1.9121429239187814E-2</v>
      </c>
      <c r="G62">
        <v>1</v>
      </c>
      <c r="H62" s="82">
        <v>39254</v>
      </c>
      <c r="I62">
        <v>2.61700534820557</v>
      </c>
      <c r="J62" s="85">
        <v>16.7099935229868</v>
      </c>
      <c r="K62" s="114">
        <v>0.82927178009134561</v>
      </c>
      <c r="L62" s="111">
        <v>1.893244458410091E-2</v>
      </c>
      <c r="M62">
        <v>1</v>
      </c>
      <c r="N62" s="82">
        <v>39640</v>
      </c>
      <c r="O62">
        <v>1.5478101968765301</v>
      </c>
      <c r="P62" s="85">
        <v>17.259993510693299</v>
      </c>
      <c r="Q62" s="114">
        <v>0.75772339231389196</v>
      </c>
      <c r="R62" s="111">
        <v>1.8993469322395665E-2</v>
      </c>
      <c r="S62">
        <v>1</v>
      </c>
      <c r="T62" s="82">
        <v>40007</v>
      </c>
      <c r="U62">
        <v>2.2416417598724401</v>
      </c>
      <c r="V62" s="85">
        <v>17.929993495717699</v>
      </c>
      <c r="W62" s="114">
        <v>0.79145305196501559</v>
      </c>
      <c r="X62" s="111">
        <v>1.9033483663462747E-2</v>
      </c>
      <c r="Y62">
        <v>1</v>
      </c>
      <c r="Z62" s="82">
        <v>40386</v>
      </c>
      <c r="AA62">
        <v>1.6037297248840301</v>
      </c>
      <c r="AB62" s="85">
        <v>19.059993470460199</v>
      </c>
      <c r="AC62" s="114">
        <v>0.73347207714743479</v>
      </c>
      <c r="AD62" s="111">
        <v>1.9094861518816408E-2</v>
      </c>
      <c r="AE62">
        <v>1</v>
      </c>
    </row>
    <row r="63" spans="1:36">
      <c r="A63">
        <v>2</v>
      </c>
      <c r="B63" s="82">
        <v>38920</v>
      </c>
      <c r="C63">
        <v>2.2880935668945299</v>
      </c>
      <c r="D63" s="85">
        <v>19.519993460178402</v>
      </c>
      <c r="E63" s="115">
        <v>0.76167370655177191</v>
      </c>
      <c r="F63" s="112">
        <v>2.028458346677274E-2</v>
      </c>
      <c r="G63">
        <v>2</v>
      </c>
      <c r="H63" s="82">
        <v>39255</v>
      </c>
      <c r="I63">
        <v>2.5710361003875701</v>
      </c>
      <c r="J63" s="85">
        <v>16.679993523657298</v>
      </c>
      <c r="K63" s="114">
        <v>0.79888974279973723</v>
      </c>
      <c r="L63" s="111">
        <v>2.0006056890435914E-2</v>
      </c>
      <c r="M63">
        <v>2</v>
      </c>
      <c r="N63" s="82">
        <v>39641</v>
      </c>
      <c r="O63">
        <v>1.5603121519088701</v>
      </c>
      <c r="P63" s="85">
        <v>17.399993507564101</v>
      </c>
      <c r="Q63" s="114">
        <v>0.70437191940862598</v>
      </c>
      <c r="R63" s="111">
        <v>2.0020768312959077E-2</v>
      </c>
      <c r="S63">
        <v>2</v>
      </c>
      <c r="T63" s="82">
        <v>40008</v>
      </c>
      <c r="U63">
        <v>2.19779300689697</v>
      </c>
      <c r="V63" s="85">
        <v>18.139993491023802</v>
      </c>
      <c r="W63" s="114">
        <v>0.76805728848586319</v>
      </c>
      <c r="X63" s="111">
        <v>2.0131592358284225E-2</v>
      </c>
      <c r="Y63">
        <v>2</v>
      </c>
      <c r="Z63" s="82">
        <v>40387</v>
      </c>
      <c r="AA63">
        <v>1.5495147705078101</v>
      </c>
      <c r="AB63" s="85">
        <v>19.039993470907199</v>
      </c>
      <c r="AC63" s="114">
        <v>0.70223073799728619</v>
      </c>
      <c r="AD63" s="111">
        <v>2.01864286324261E-2</v>
      </c>
      <c r="AE63">
        <v>2</v>
      </c>
    </row>
    <row r="64" spans="1:36">
      <c r="A64">
        <v>3</v>
      </c>
      <c r="B64" s="82">
        <v>38921</v>
      </c>
      <c r="C64">
        <v>2.0203070640564</v>
      </c>
      <c r="D64" s="85">
        <v>19.539993459731399</v>
      </c>
      <c r="E64" s="115">
        <v>0.76494602496670061</v>
      </c>
      <c r="F64" s="112">
        <v>2.1434117100293127E-2</v>
      </c>
      <c r="G64">
        <v>3</v>
      </c>
      <c r="H64" s="82">
        <v>39256</v>
      </c>
      <c r="I64">
        <v>2.4630975723266602</v>
      </c>
      <c r="J64" s="85">
        <v>16.7199935227633</v>
      </c>
      <c r="K64" s="114">
        <v>0.78970871237419837</v>
      </c>
      <c r="L64" s="111">
        <v>2.1047217865903727E-2</v>
      </c>
      <c r="M64">
        <v>3</v>
      </c>
      <c r="N64" s="82">
        <v>39642</v>
      </c>
      <c r="O64">
        <v>2.0101485252380402</v>
      </c>
      <c r="P64" s="85">
        <v>17.2899935100228</v>
      </c>
      <c r="Q64" s="114">
        <v>0.69400632984958444</v>
      </c>
      <c r="R64" s="111">
        <v>2.0996362852541122E-2</v>
      </c>
      <c r="S64">
        <v>3</v>
      </c>
      <c r="T64" s="82">
        <v>40009</v>
      </c>
      <c r="U64">
        <v>1.9602401256561299</v>
      </c>
      <c r="V64" s="85">
        <v>18.289993487671001</v>
      </c>
      <c r="W64" s="114">
        <v>0.7607495014935588</v>
      </c>
      <c r="X64" s="111">
        <v>2.1214803432327532E-2</v>
      </c>
      <c r="Y64">
        <v>3</v>
      </c>
      <c r="Z64" s="82">
        <v>40388</v>
      </c>
      <c r="AA64">
        <v>1.52725410461426</v>
      </c>
      <c r="AB64" s="85">
        <v>18.969993472471899</v>
      </c>
      <c r="AC64" s="114">
        <v>0.69162498316811649</v>
      </c>
      <c r="AD64" s="111">
        <v>2.1239419726207617E-2</v>
      </c>
      <c r="AE64">
        <v>3</v>
      </c>
    </row>
    <row r="65" spans="1:31">
      <c r="A65">
        <v>4</v>
      </c>
      <c r="B65" s="82">
        <v>38922</v>
      </c>
      <c r="C65">
        <v>1.9791295528411901</v>
      </c>
      <c r="D65" s="85">
        <v>19.909993451461201</v>
      </c>
      <c r="E65" s="115">
        <v>0.74795660218883508</v>
      </c>
      <c r="F65" s="112">
        <v>2.2588470247570654E-2</v>
      </c>
      <c r="G65">
        <v>4</v>
      </c>
      <c r="H65" s="82">
        <v>39257</v>
      </c>
      <c r="I65">
        <v>2.2295296192169198</v>
      </c>
      <c r="J65" s="85">
        <v>16.7099935229868</v>
      </c>
      <c r="K65" s="114">
        <v>0.78223918594175945</v>
      </c>
      <c r="L65" s="111">
        <v>2.208085003821908E-2</v>
      </c>
      <c r="M65">
        <v>4</v>
      </c>
      <c r="N65" s="82">
        <v>39643</v>
      </c>
      <c r="O65">
        <v>2.2838361263275102</v>
      </c>
      <c r="P65" s="85">
        <v>17.1299935135991</v>
      </c>
      <c r="Q65" s="114">
        <v>0.72735578726430294</v>
      </c>
      <c r="R65" s="111">
        <v>2.1955123821537616E-2</v>
      </c>
      <c r="S65">
        <v>4</v>
      </c>
      <c r="T65" s="82">
        <v>40010</v>
      </c>
      <c r="U65">
        <v>1.80251693725586</v>
      </c>
      <c r="V65" s="85">
        <v>18.359993486106401</v>
      </c>
      <c r="W65" s="114">
        <v>0.74340900072459459</v>
      </c>
      <c r="X65" s="111">
        <v>2.2297474527619709E-2</v>
      </c>
      <c r="Y65">
        <v>4</v>
      </c>
      <c r="Z65" s="82">
        <v>40389</v>
      </c>
      <c r="AA65">
        <v>1.48424756526947</v>
      </c>
      <c r="AB65" s="85">
        <v>18.739993477612799</v>
      </c>
      <c r="AC65" s="114">
        <v>0.68719459245154946</v>
      </c>
      <c r="AD65" s="111">
        <v>2.2275935473781424E-2</v>
      </c>
      <c r="AE65">
        <v>4</v>
      </c>
    </row>
    <row r="66" spans="1:31">
      <c r="A66">
        <v>5</v>
      </c>
      <c r="B66" s="82">
        <v>38923</v>
      </c>
      <c r="C66">
        <v>1.96231412887573</v>
      </c>
      <c r="D66" s="85">
        <v>20.029993448778999</v>
      </c>
      <c r="E66" s="115">
        <v>0.74115232106277185</v>
      </c>
      <c r="F66" s="112">
        <v>2.3742405100136903E-2</v>
      </c>
      <c r="G66">
        <v>5</v>
      </c>
      <c r="H66" s="82">
        <v>39258</v>
      </c>
      <c r="I66">
        <v>2.08650898933411</v>
      </c>
      <c r="J66" s="85">
        <v>16.689993523433799</v>
      </c>
      <c r="K66" s="114">
        <v>0.76854677261236992</v>
      </c>
      <c r="L66" s="111">
        <v>2.3106150220756402E-2</v>
      </c>
      <c r="M66">
        <v>5</v>
      </c>
      <c r="N66" s="82">
        <v>39644</v>
      </c>
      <c r="O66">
        <v>2.1656305789947501</v>
      </c>
      <c r="P66" s="85">
        <v>17.189993512257999</v>
      </c>
      <c r="Q66" s="114">
        <v>0.75259565953911189</v>
      </c>
      <c r="R66" s="111">
        <v>2.294288260454138E-2</v>
      </c>
      <c r="S66">
        <v>5</v>
      </c>
      <c r="T66" s="82">
        <v>40011</v>
      </c>
      <c r="U66">
        <v>1.6230170726776101</v>
      </c>
      <c r="V66" s="85">
        <v>18.4299934845418</v>
      </c>
      <c r="W66" s="114">
        <v>0.72737909602152739</v>
      </c>
      <c r="X66" s="111">
        <v>2.3363934737525984E-2</v>
      </c>
      <c r="Y66">
        <v>5</v>
      </c>
      <c r="Z66" s="82">
        <v>40390</v>
      </c>
      <c r="AA66">
        <v>1.4401707649230999</v>
      </c>
      <c r="AB66" s="85">
        <v>18.889993474259999</v>
      </c>
      <c r="AC66" s="114">
        <v>0.68177465612633081</v>
      </c>
      <c r="AD66" s="111">
        <v>2.3295636319269807E-2</v>
      </c>
      <c r="AE66">
        <v>5</v>
      </c>
    </row>
    <row r="67" spans="1:31">
      <c r="A67">
        <v>6</v>
      </c>
      <c r="B67" s="82">
        <v>38924</v>
      </c>
      <c r="C67">
        <v>1.9343175888061499</v>
      </c>
      <c r="D67" s="85">
        <v>20.199993444979199</v>
      </c>
      <c r="E67" s="115">
        <v>0.73827508104586004</v>
      </c>
      <c r="F67" s="112">
        <v>2.4894340677674542E-2</v>
      </c>
      <c r="G67">
        <v>6</v>
      </c>
      <c r="H67" s="82">
        <v>39259</v>
      </c>
      <c r="I67">
        <v>1.9215661287307699</v>
      </c>
      <c r="J67" s="85">
        <v>16.4899935279042</v>
      </c>
      <c r="K67" s="114">
        <v>0.7563559143042129</v>
      </c>
      <c r="L67" s="111">
        <v>2.4116151976096688E-2</v>
      </c>
      <c r="M67">
        <v>6</v>
      </c>
      <c r="N67" s="82">
        <v>39645</v>
      </c>
      <c r="O67">
        <v>1.9261287450790401</v>
      </c>
      <c r="P67" s="85">
        <v>17.2099935118109</v>
      </c>
      <c r="Q67" s="114">
        <v>0.75458845520987883</v>
      </c>
      <c r="R67" s="111">
        <v>2.3960649469676007E-2</v>
      </c>
      <c r="S67">
        <v>6</v>
      </c>
      <c r="T67" s="82">
        <v>40012</v>
      </c>
      <c r="U67">
        <v>1.4127736091613801</v>
      </c>
      <c r="V67" s="85">
        <v>18.739993477612799</v>
      </c>
      <c r="W67" s="114">
        <v>0.70832329890104795</v>
      </c>
      <c r="X67" s="111">
        <v>2.4415384241843172E-2</v>
      </c>
      <c r="Y67">
        <v>6</v>
      </c>
      <c r="Z67" s="82">
        <v>40391</v>
      </c>
      <c r="AA67">
        <v>1.4379682540893599</v>
      </c>
      <c r="AB67" s="85">
        <v>19.009993471577801</v>
      </c>
      <c r="AC67" s="114">
        <v>0.6757514638419625</v>
      </c>
      <c r="AD67" s="111">
        <v>2.4315964669788571E-2</v>
      </c>
      <c r="AE67">
        <v>6</v>
      </c>
    </row>
    <row r="68" spans="1:31">
      <c r="A68">
        <v>7</v>
      </c>
      <c r="B68" s="82">
        <v>38925</v>
      </c>
      <c r="C68">
        <v>1.82216513156891</v>
      </c>
      <c r="D68" s="85">
        <v>20.269993443414599</v>
      </c>
      <c r="E68" s="115">
        <v>0.73556496586666831</v>
      </c>
      <c r="F68" s="112">
        <v>2.6051820589929105E-2</v>
      </c>
      <c r="G68">
        <v>7</v>
      </c>
      <c r="H68" s="82">
        <v>39260</v>
      </c>
      <c r="I68">
        <v>2.1480960845947301</v>
      </c>
      <c r="J68" s="85">
        <v>16.359993530809898</v>
      </c>
      <c r="K68" s="114">
        <v>0.74267227796691715</v>
      </c>
      <c r="L68" s="111">
        <v>2.5103668295137035E-2</v>
      </c>
      <c r="M68">
        <v>7</v>
      </c>
      <c r="N68" s="82">
        <v>39646</v>
      </c>
      <c r="O68">
        <v>1.82911801338196</v>
      </c>
      <c r="P68" s="85">
        <v>17.2799935102463</v>
      </c>
      <c r="Q68" s="114">
        <v>0.74168807222297362</v>
      </c>
      <c r="R68" s="111">
        <v>2.4981395816082923E-2</v>
      </c>
      <c r="S68">
        <v>7</v>
      </c>
      <c r="T68" s="82">
        <v>40013</v>
      </c>
      <c r="U68">
        <v>1.4099136590957599</v>
      </c>
      <c r="V68" s="85">
        <v>18.789993476495201</v>
      </c>
      <c r="W68" s="114">
        <v>0.68276935148008044</v>
      </c>
      <c r="X68" s="111">
        <v>2.5459945286321367E-2</v>
      </c>
      <c r="Y68">
        <v>7</v>
      </c>
      <c r="Z68" s="82">
        <v>40392</v>
      </c>
      <c r="AA68">
        <v>1.39527451992035</v>
      </c>
      <c r="AB68" s="85">
        <v>19.2299934666604</v>
      </c>
      <c r="AC68" s="114">
        <v>0.67367615914497414</v>
      </c>
      <c r="AD68" s="111">
        <v>2.5334647647360497E-2</v>
      </c>
      <c r="AE68">
        <v>7</v>
      </c>
    </row>
    <row r="69" spans="1:31">
      <c r="A69">
        <v>8</v>
      </c>
      <c r="B69" s="82">
        <v>38926</v>
      </c>
      <c r="C69">
        <v>1.7329419851303101</v>
      </c>
      <c r="D69" s="85">
        <v>20.279993443191099</v>
      </c>
      <c r="E69" s="115">
        <v>0.72704961544700508</v>
      </c>
      <c r="F69" s="112">
        <v>2.7209554458665245E-2</v>
      </c>
      <c r="G69">
        <v>8</v>
      </c>
      <c r="H69" s="82">
        <v>39261</v>
      </c>
      <c r="I69">
        <v>2.1239109039306601</v>
      </c>
      <c r="J69" s="85">
        <v>16.529993527010099</v>
      </c>
      <c r="K69" s="114">
        <v>0.74912725665189162</v>
      </c>
      <c r="L69" s="111">
        <v>2.6070692909041467E-2</v>
      </c>
      <c r="M69">
        <v>8</v>
      </c>
      <c r="N69" s="82">
        <v>39647</v>
      </c>
      <c r="O69">
        <v>1.6842025518417401</v>
      </c>
      <c r="P69" s="85">
        <v>17.309993509575701</v>
      </c>
      <c r="Q69" s="114">
        <v>0.73084442944174877</v>
      </c>
      <c r="R69" s="111">
        <v>2.599151892969704E-2</v>
      </c>
      <c r="S69">
        <v>8</v>
      </c>
      <c r="T69" s="82">
        <v>40014</v>
      </c>
      <c r="U69">
        <v>1.5000861883163501</v>
      </c>
      <c r="V69" s="85">
        <v>18.769993476942201</v>
      </c>
      <c r="W69" s="114">
        <v>0.67376163241907394</v>
      </c>
      <c r="X69" s="111">
        <v>2.6476261313515912E-2</v>
      </c>
      <c r="Y69">
        <v>8</v>
      </c>
      <c r="Z69" s="82">
        <v>40393</v>
      </c>
      <c r="AA69">
        <v>1.31361055374146</v>
      </c>
      <c r="AB69" s="85">
        <v>19.369993463531198</v>
      </c>
      <c r="AC69" s="114">
        <v>0.66874028288887022</v>
      </c>
      <c r="AD69" s="111">
        <v>2.6361360295912788E-2</v>
      </c>
      <c r="AE69">
        <v>8</v>
      </c>
    </row>
    <row r="70" spans="1:31">
      <c r="A70">
        <v>9</v>
      </c>
      <c r="B70" s="82">
        <v>38927</v>
      </c>
      <c r="C70">
        <v>1.7109580039978001</v>
      </c>
      <c r="D70" s="85">
        <v>20.319993442297001</v>
      </c>
      <c r="E70" s="115">
        <v>0.71785767076524154</v>
      </c>
      <c r="F70" s="112">
        <v>2.835692046490141E-2</v>
      </c>
      <c r="G70">
        <v>9</v>
      </c>
      <c r="H70" s="82">
        <v>39262</v>
      </c>
      <c r="I70">
        <v>2.1212713718414302</v>
      </c>
      <c r="J70" s="85">
        <v>16.739993522316201</v>
      </c>
      <c r="K70" s="114">
        <v>0.75074950249862182</v>
      </c>
      <c r="L70" s="111">
        <v>2.7052348700996359E-2</v>
      </c>
      <c r="M70">
        <v>9</v>
      </c>
      <c r="N70" s="82">
        <v>39648</v>
      </c>
      <c r="O70">
        <v>1.65124070644379</v>
      </c>
      <c r="P70" s="85">
        <v>17.359993508458199</v>
      </c>
      <c r="Q70" s="114">
        <v>0.71702719504906698</v>
      </c>
      <c r="R70" s="111">
        <v>2.6991150330239987E-2</v>
      </c>
      <c r="S70">
        <v>9</v>
      </c>
      <c r="T70" s="82">
        <v>40015</v>
      </c>
      <c r="U70">
        <v>1.5790922641754199</v>
      </c>
      <c r="V70" s="85">
        <v>18.459993483871202</v>
      </c>
      <c r="W70" s="114">
        <v>0.67856516760407382</v>
      </c>
      <c r="X70" s="111">
        <v>2.748056742472009E-2</v>
      </c>
      <c r="Y70">
        <v>9</v>
      </c>
      <c r="Z70" s="82">
        <v>40394</v>
      </c>
      <c r="AA70">
        <v>1.1736925840377801</v>
      </c>
      <c r="AB70" s="85">
        <v>19.379993463307599</v>
      </c>
      <c r="AC70" s="114">
        <v>0.65866520225792347</v>
      </c>
      <c r="AD70" s="111">
        <v>2.7388627872301691E-2</v>
      </c>
      <c r="AE70">
        <v>9</v>
      </c>
    </row>
    <row r="71" spans="1:31">
      <c r="A71">
        <v>10</v>
      </c>
      <c r="B71" s="82">
        <v>38928</v>
      </c>
      <c r="C71">
        <v>1.6235281229019201</v>
      </c>
      <c r="D71" s="85">
        <v>20.419993440061798</v>
      </c>
      <c r="E71" s="115">
        <v>0.61580709252931554</v>
      </c>
      <c r="F71" s="112">
        <v>2.9494614983512763E-2</v>
      </c>
      <c r="G71">
        <v>10</v>
      </c>
      <c r="H71" s="82">
        <v>39263</v>
      </c>
      <c r="I71">
        <v>2.1086304187774698</v>
      </c>
      <c r="J71" s="85">
        <v>16.7099935229868</v>
      </c>
      <c r="K71" s="114">
        <v>0.7513493469571868</v>
      </c>
      <c r="L71" s="111">
        <v>2.8045640277013572E-2</v>
      </c>
      <c r="M71">
        <v>10</v>
      </c>
      <c r="N71" s="82">
        <v>39649</v>
      </c>
      <c r="O71">
        <v>1.74516701698303</v>
      </c>
      <c r="P71" s="85">
        <v>17.379993508011101</v>
      </c>
      <c r="Q71" s="114">
        <v>0.70898300747220133</v>
      </c>
      <c r="R71" s="111">
        <v>2.7977862589730923E-2</v>
      </c>
      <c r="S71">
        <v>10</v>
      </c>
      <c r="T71" s="82">
        <v>40016</v>
      </c>
      <c r="U71">
        <v>1.51160895824432</v>
      </c>
      <c r="V71" s="85">
        <v>18.309993487223998</v>
      </c>
      <c r="W71" s="114">
        <v>0.68664315475309412</v>
      </c>
      <c r="X71" s="111">
        <v>2.8475628128498319E-2</v>
      </c>
      <c r="Y71">
        <v>10</v>
      </c>
      <c r="Z71" s="82">
        <v>40395</v>
      </c>
      <c r="AA71">
        <v>1.1764495372772199</v>
      </c>
      <c r="AB71" s="85">
        <v>19.309993464872299</v>
      </c>
      <c r="AC71" s="114">
        <v>0.63955190702446785</v>
      </c>
      <c r="AD71" s="111">
        <v>2.8403587325927387E-2</v>
      </c>
      <c r="AE71">
        <v>10</v>
      </c>
    </row>
    <row r="72" spans="1:31">
      <c r="A72">
        <v>11</v>
      </c>
      <c r="B72" s="82">
        <v>38929</v>
      </c>
      <c r="C72">
        <v>1.58706963062286</v>
      </c>
      <c r="D72" s="85">
        <v>20.6199934355915</v>
      </c>
      <c r="E72" s="115">
        <v>0.40949702087360751</v>
      </c>
      <c r="F72" s="112">
        <v>3.0503299565585548E-2</v>
      </c>
      <c r="G72">
        <v>11</v>
      </c>
      <c r="H72" s="82">
        <v>39264</v>
      </c>
      <c r="I72">
        <v>2.0508115291595499</v>
      </c>
      <c r="J72" s="85">
        <v>16.669993523880901</v>
      </c>
      <c r="K72" s="114">
        <v>0.67749792905313966</v>
      </c>
      <c r="L72" s="111">
        <v>2.9037976816359463E-2</v>
      </c>
      <c r="M72">
        <v>11</v>
      </c>
      <c r="N72" s="82">
        <v>39650</v>
      </c>
      <c r="O72">
        <v>1.7749832868576001</v>
      </c>
      <c r="P72" s="85">
        <v>17.429993506893499</v>
      </c>
      <c r="Q72" s="114">
        <v>0.65812100864837464</v>
      </c>
      <c r="R72" s="111">
        <v>2.8956476420259107E-2</v>
      </c>
      <c r="S72">
        <v>11</v>
      </c>
      <c r="T72" s="82">
        <v>40017</v>
      </c>
      <c r="U72">
        <v>1.4376187324523899</v>
      </c>
      <c r="V72" s="85">
        <v>18.1899934899062</v>
      </c>
      <c r="W72" s="114">
        <v>0.56315375707045567</v>
      </c>
      <c r="X72" s="111">
        <v>2.9472915366014988E-2</v>
      </c>
      <c r="Y72">
        <v>11</v>
      </c>
      <c r="Z72" s="82">
        <v>40396</v>
      </c>
      <c r="AA72">
        <v>1.1606589555740401</v>
      </c>
      <c r="AB72" s="85">
        <v>19.429993462190101</v>
      </c>
      <c r="AC72" s="114">
        <v>0.53396708561078943</v>
      </c>
      <c r="AD72" s="111">
        <v>2.9390915519353061E-2</v>
      </c>
      <c r="AE72">
        <v>11</v>
      </c>
    </row>
    <row r="73" spans="1:31">
      <c r="A73">
        <v>12</v>
      </c>
      <c r="B73" s="82">
        <v>38930</v>
      </c>
      <c r="C73">
        <v>1.5894259214401201</v>
      </c>
      <c r="D73" s="85">
        <v>20.739993432909301</v>
      </c>
      <c r="E73" s="115">
        <v>0.26130620296835538</v>
      </c>
      <c r="F73" s="112">
        <v>3.1221439541800351E-2</v>
      </c>
      <c r="G73">
        <v>12</v>
      </c>
      <c r="H73" s="82">
        <v>39265</v>
      </c>
      <c r="I73">
        <v>2.1489119529724099</v>
      </c>
      <c r="J73" s="85">
        <v>16.679993523657298</v>
      </c>
      <c r="K73" s="114">
        <v>0.51116323804643549</v>
      </c>
      <c r="L73" s="111">
        <v>2.9949274658250567E-2</v>
      </c>
      <c r="M73">
        <v>12</v>
      </c>
      <c r="N73" s="82">
        <v>39651</v>
      </c>
      <c r="O73">
        <v>1.8041126728057899</v>
      </c>
      <c r="P73" s="85">
        <v>17.3699935082346</v>
      </c>
      <c r="Q73" s="114">
        <v>0.50069569715606876</v>
      </c>
      <c r="R73" s="111">
        <v>2.9879893599727272E-2</v>
      </c>
      <c r="S73">
        <v>12</v>
      </c>
      <c r="T73" s="82">
        <v>40018</v>
      </c>
      <c r="U73">
        <v>1.3913831710815401</v>
      </c>
      <c r="V73" s="85">
        <v>18.0999934919179</v>
      </c>
      <c r="W73" s="114">
        <v>0.39556419589981362</v>
      </c>
      <c r="X73" s="111">
        <v>3.0314715726059559E-2</v>
      </c>
      <c r="Y73">
        <v>12</v>
      </c>
      <c r="Z73" s="82">
        <v>40397</v>
      </c>
      <c r="AA73">
        <v>1.0490038394928001</v>
      </c>
      <c r="AB73" s="85">
        <v>19.439993461966498</v>
      </c>
      <c r="AC73" s="114">
        <v>0.37253125433973588</v>
      </c>
      <c r="AD73" s="111">
        <v>3.0244985067482986E-2</v>
      </c>
      <c r="AE73">
        <v>12</v>
      </c>
    </row>
    <row r="74" spans="1:31">
      <c r="A74">
        <v>13</v>
      </c>
      <c r="B74" s="82">
        <v>38931</v>
      </c>
      <c r="C74">
        <v>1.5044245719909699</v>
      </c>
      <c r="D74" s="85">
        <v>20.729993433132801</v>
      </c>
      <c r="E74" s="115">
        <v>0.19815612489411072</v>
      </c>
      <c r="F74" s="112">
        <v>3.1702042706574479E-2</v>
      </c>
      <c r="G74">
        <v>13</v>
      </c>
      <c r="H74" s="82">
        <v>39266</v>
      </c>
      <c r="I74">
        <v>2.2822134494781499</v>
      </c>
      <c r="J74" s="85">
        <v>16.6399935245514</v>
      </c>
      <c r="K74" s="114">
        <v>0.36244732827563353</v>
      </c>
      <c r="L74" s="111">
        <v>3.0670150498652456E-2</v>
      </c>
      <c r="M74">
        <v>13</v>
      </c>
      <c r="N74" s="82">
        <v>39652</v>
      </c>
      <c r="O74">
        <v>1.7985643148422199</v>
      </c>
      <c r="P74" s="85">
        <v>17.3699935082346</v>
      </c>
      <c r="Q74" s="114">
        <v>0.35178808705108311</v>
      </c>
      <c r="R74" s="111">
        <v>3.0612220749949761E-2</v>
      </c>
      <c r="S74">
        <v>13</v>
      </c>
      <c r="T74" s="82">
        <v>40019</v>
      </c>
      <c r="U74">
        <v>1.3550218343734699</v>
      </c>
      <c r="V74" s="85">
        <v>18.249993488565099</v>
      </c>
      <c r="W74" s="114">
        <v>0.27151491009608097</v>
      </c>
      <c r="X74" s="111">
        <v>3.0932385663946561E-2</v>
      </c>
      <c r="Y74">
        <v>13</v>
      </c>
      <c r="Z74" s="82">
        <v>40398</v>
      </c>
      <c r="AA74">
        <v>1.06029629707336</v>
      </c>
      <c r="AB74" s="85">
        <v>19.509993460401901</v>
      </c>
      <c r="AC74" s="114">
        <v>0.247242441292571</v>
      </c>
      <c r="AD74" s="111">
        <v>3.08693826828089E-2</v>
      </c>
      <c r="AE74">
        <v>13</v>
      </c>
    </row>
    <row r="75" spans="1:31">
      <c r="A75">
        <v>14</v>
      </c>
      <c r="B75" s="82">
        <v>38932</v>
      </c>
      <c r="C75">
        <v>1.4248305559158301</v>
      </c>
      <c r="D75" s="85">
        <v>20.499993438273702</v>
      </c>
      <c r="E75" s="115">
        <v>0.18922208372890453</v>
      </c>
      <c r="F75" s="112">
        <v>3.2072300412610166E-2</v>
      </c>
      <c r="G75">
        <v>14</v>
      </c>
      <c r="H75" s="82">
        <v>39267</v>
      </c>
      <c r="I75">
        <v>2.3412101268768302</v>
      </c>
      <c r="J75" s="85">
        <v>16.659993524104401</v>
      </c>
      <c r="K75" s="114">
        <v>0.2663022898351019</v>
      </c>
      <c r="L75" s="111">
        <v>3.1202550459287253E-2</v>
      </c>
      <c r="M75">
        <v>14</v>
      </c>
      <c r="N75" s="82">
        <v>39653</v>
      </c>
      <c r="O75">
        <v>1.91596078872681</v>
      </c>
      <c r="P75" s="85">
        <v>17.269993510469799</v>
      </c>
      <c r="Q75" s="114">
        <v>0.25341340560135828</v>
      </c>
      <c r="R75" s="111">
        <v>3.1149224395747889E-2</v>
      </c>
      <c r="S75">
        <v>14</v>
      </c>
      <c r="T75" s="82">
        <v>40020</v>
      </c>
      <c r="U75">
        <v>1.33365786075592</v>
      </c>
      <c r="V75" s="85">
        <v>18.2599934883416</v>
      </c>
      <c r="W75" s="114">
        <v>0.20226493835605003</v>
      </c>
      <c r="X75" s="111">
        <v>3.1374708921926224E-2</v>
      </c>
      <c r="Y75">
        <v>14</v>
      </c>
      <c r="Z75" s="82">
        <v>40399</v>
      </c>
      <c r="AA75">
        <v>1.0804960727691699</v>
      </c>
      <c r="AB75" s="85">
        <v>19.519993460178402</v>
      </c>
      <c r="AC75" s="114">
        <v>0.18018842634537013</v>
      </c>
      <c r="AD75" s="111">
        <v>3.1300055577492873E-2</v>
      </c>
      <c r="AE75">
        <v>14</v>
      </c>
    </row>
    <row r="76" spans="1:31">
      <c r="A76">
        <v>15</v>
      </c>
      <c r="B76" s="82">
        <v>38933</v>
      </c>
      <c r="C76">
        <v>1.40678191184998</v>
      </c>
      <c r="D76" s="85">
        <v>20.299993442744</v>
      </c>
      <c r="E76" s="115">
        <v>0.20843088238241425</v>
      </c>
      <c r="F76" s="112">
        <v>3.2422716248337514E-2</v>
      </c>
      <c r="G76">
        <v>15</v>
      </c>
      <c r="H76" s="82">
        <v>39268</v>
      </c>
      <c r="I76">
        <v>2.2074732780456499</v>
      </c>
      <c r="J76" s="85">
        <v>16.529993527010099</v>
      </c>
      <c r="K76" s="114">
        <v>0.21824589532400063</v>
      </c>
      <c r="L76" s="111">
        <v>3.1604840064587941E-2</v>
      </c>
      <c r="M76">
        <v>15</v>
      </c>
      <c r="N76" s="82">
        <v>39654</v>
      </c>
      <c r="O76">
        <v>2.0827105045318599</v>
      </c>
      <c r="P76" s="85">
        <v>17.519993504881899</v>
      </c>
      <c r="Q76" s="114">
        <v>0.20538544267851494</v>
      </c>
      <c r="R76" s="111">
        <v>3.1544934469455201E-2</v>
      </c>
      <c r="S76">
        <v>15</v>
      </c>
      <c r="T76" s="82">
        <v>40021</v>
      </c>
      <c r="U76">
        <v>1.22353172302246</v>
      </c>
      <c r="V76" s="85">
        <v>18.399993485212399</v>
      </c>
      <c r="W76" s="114">
        <v>0.17451750147675238</v>
      </c>
      <c r="X76" s="111">
        <v>3.1710408341312633E-2</v>
      </c>
      <c r="Y76">
        <v>15</v>
      </c>
      <c r="Z76" s="82">
        <v>40400</v>
      </c>
      <c r="AA76">
        <v>1.0092467069625899</v>
      </c>
      <c r="AB76" s="85">
        <v>19.469993461295999</v>
      </c>
      <c r="AC76" s="114">
        <v>0.154936447427726</v>
      </c>
      <c r="AD76" s="111">
        <v>3.1619382901692278E-2</v>
      </c>
      <c r="AE76">
        <v>15</v>
      </c>
    </row>
    <row r="77" spans="1:31">
      <c r="A77">
        <v>16</v>
      </c>
      <c r="B77" s="82">
        <v>38934</v>
      </c>
      <c r="C77">
        <v>1.4000214338302599</v>
      </c>
      <c r="D77" s="85">
        <v>20.079993447661401</v>
      </c>
      <c r="E77" s="115">
        <v>0.24729449292837988</v>
      </c>
      <c r="F77" s="112">
        <v>3.2803222331323337E-2</v>
      </c>
      <c r="G77">
        <v>16</v>
      </c>
      <c r="H77" s="82">
        <v>39269</v>
      </c>
      <c r="I77">
        <v>1.94026303291321</v>
      </c>
      <c r="J77" s="85">
        <v>16.5599935263396</v>
      </c>
      <c r="K77" s="114">
        <v>0.20296585805887618</v>
      </c>
      <c r="L77" s="111">
        <v>3.1936630140910562E-2</v>
      </c>
      <c r="M77">
        <v>16</v>
      </c>
      <c r="N77" s="82">
        <v>39655</v>
      </c>
      <c r="O77">
        <v>1.95192670822144</v>
      </c>
      <c r="P77" s="85">
        <v>17.669993501529099</v>
      </c>
      <c r="Q77" s="114">
        <v>0.19246186940616708</v>
      </c>
      <c r="R77" s="111">
        <v>3.1873592989264725E-2</v>
      </c>
      <c r="S77">
        <v>16</v>
      </c>
      <c r="T77" s="82">
        <v>40022</v>
      </c>
      <c r="U77">
        <v>1.20547211170197</v>
      </c>
      <c r="V77" s="85">
        <v>18.409993484988799</v>
      </c>
      <c r="W77" s="114">
        <v>0.17023778713647264</v>
      </c>
      <c r="X77" s="111">
        <v>3.2003858747961841E-2</v>
      </c>
      <c r="Y77">
        <v>16</v>
      </c>
      <c r="Z77" s="82">
        <v>40401</v>
      </c>
      <c r="AA77">
        <v>0.93792122602462802</v>
      </c>
      <c r="AB77" s="85">
        <v>19.449993461742999</v>
      </c>
      <c r="AC77" s="114">
        <v>0.15142952012436975</v>
      </c>
      <c r="AD77" s="111">
        <v>3.1894718022561261E-2</v>
      </c>
      <c r="AE77">
        <v>16</v>
      </c>
    </row>
    <row r="78" spans="1:31">
      <c r="A78">
        <v>17</v>
      </c>
      <c r="B78" s="82">
        <v>38935</v>
      </c>
      <c r="C78">
        <v>1.4165960550308201</v>
      </c>
      <c r="D78" s="85">
        <v>19.9699934501201</v>
      </c>
      <c r="E78" s="115">
        <v>0.3055346296968684</v>
      </c>
      <c r="F78" s="112">
        <v>3.3245443393345855E-2</v>
      </c>
      <c r="G78">
        <v>17</v>
      </c>
      <c r="H78" s="82">
        <v>39270</v>
      </c>
      <c r="I78">
        <v>1.8459393978118901</v>
      </c>
      <c r="J78" s="85">
        <v>16.5599935263396</v>
      </c>
      <c r="K78" s="114">
        <v>0.20705955393801589</v>
      </c>
      <c r="L78" s="111">
        <v>3.2246778080907292E-2</v>
      </c>
      <c r="M78">
        <v>17</v>
      </c>
      <c r="N78" s="82">
        <v>39656</v>
      </c>
      <c r="O78">
        <v>1.7881512641906701</v>
      </c>
      <c r="P78" s="85">
        <v>17.799993498623401</v>
      </c>
      <c r="Q78" s="114">
        <v>0.19989892203369355</v>
      </c>
      <c r="R78" s="111">
        <v>3.2184731676002533E-2</v>
      </c>
      <c r="S78">
        <v>17</v>
      </c>
      <c r="T78" s="82">
        <v>40023</v>
      </c>
      <c r="U78">
        <v>1.1889606714248699</v>
      </c>
      <c r="V78" s="85">
        <v>18.399993485212399</v>
      </c>
      <c r="W78" s="114">
        <v>0.18261687436453572</v>
      </c>
      <c r="X78" s="111">
        <v>3.2290464156056679E-2</v>
      </c>
      <c r="Y78">
        <v>17</v>
      </c>
      <c r="Z78" s="82">
        <v>40402</v>
      </c>
      <c r="AA78">
        <v>0.91172862052917503</v>
      </c>
      <c r="AB78" s="85">
        <v>19.339993464201701</v>
      </c>
      <c r="AC78" s="114">
        <v>0.16013356845329046</v>
      </c>
      <c r="AD78" s="111">
        <v>3.2163690639393949E-2</v>
      </c>
      <c r="AE78">
        <v>17</v>
      </c>
    </row>
    <row r="79" spans="1:31">
      <c r="A79">
        <v>18</v>
      </c>
      <c r="B79" s="82">
        <v>38936</v>
      </c>
      <c r="C79">
        <v>1.29732537269592</v>
      </c>
      <c r="D79" s="85">
        <v>20.009993449225998</v>
      </c>
      <c r="E79" s="115">
        <v>0.39140827780118603</v>
      </c>
      <c r="F79" s="112">
        <v>3.3780249268389594E-2</v>
      </c>
      <c r="G79">
        <v>18</v>
      </c>
      <c r="H79" s="82">
        <v>39271</v>
      </c>
      <c r="I79">
        <v>1.80446100234985</v>
      </c>
      <c r="J79" s="85">
        <v>16.509993527457102</v>
      </c>
      <c r="K79" s="114">
        <v>0.22666095685148352</v>
      </c>
      <c r="L79" s="111">
        <v>3.2562810501762532E-2</v>
      </c>
      <c r="M79">
        <v>18</v>
      </c>
      <c r="N79" s="82">
        <v>39657</v>
      </c>
      <c r="O79">
        <v>1.73626780509949</v>
      </c>
      <c r="P79" s="85">
        <v>17.919993495941199</v>
      </c>
      <c r="Q79" s="114">
        <v>0.22153733388668143</v>
      </c>
      <c r="R79" s="111">
        <v>3.2509288966164819E-2</v>
      </c>
      <c r="S79">
        <v>18</v>
      </c>
      <c r="T79" s="82">
        <v>40024</v>
      </c>
      <c r="U79">
        <v>1.0857197046279901</v>
      </c>
      <c r="V79" s="85">
        <v>18.489993483200699</v>
      </c>
      <c r="W79" s="114">
        <v>0.20704308843778479</v>
      </c>
      <c r="X79" s="111">
        <v>3.2596870363378994E-2</v>
      </c>
      <c r="Y79">
        <v>18</v>
      </c>
      <c r="Z79" s="82">
        <v>40403</v>
      </c>
      <c r="AA79">
        <v>0.86355155706405595</v>
      </c>
      <c r="AB79" s="85">
        <v>19.329993464425201</v>
      </c>
      <c r="AC79" s="114">
        <v>0.17881566786319597</v>
      </c>
      <c r="AD79" s="111">
        <v>3.2446110889671496E-2</v>
      </c>
      <c r="AE79">
        <v>18</v>
      </c>
    </row>
    <row r="80" spans="1:31">
      <c r="A80">
        <v>19</v>
      </c>
      <c r="B80" s="82">
        <v>38937</v>
      </c>
      <c r="C80">
        <v>1.24246978759766</v>
      </c>
      <c r="D80" s="85">
        <v>20.029993448778999</v>
      </c>
      <c r="E80" s="115">
        <v>0.50910381594062293</v>
      </c>
      <c r="F80" s="112">
        <v>3.4450010233253871E-2</v>
      </c>
      <c r="G80">
        <v>19</v>
      </c>
      <c r="H80" s="82">
        <v>39272</v>
      </c>
      <c r="I80">
        <v>1.7989759445190401</v>
      </c>
      <c r="J80" s="85">
        <v>16.6299935247749</v>
      </c>
      <c r="K80" s="114">
        <v>0.25997962781129108</v>
      </c>
      <c r="L80" s="111">
        <v>3.2906155154973714E-2</v>
      </c>
      <c r="M80">
        <v>19</v>
      </c>
      <c r="N80" s="82">
        <v>39658</v>
      </c>
      <c r="O80">
        <v>1.69475317001343</v>
      </c>
      <c r="P80" s="85">
        <v>18.1099934916944</v>
      </c>
      <c r="Q80" s="114">
        <v>0.2584454658622175</v>
      </c>
      <c r="R80" s="111">
        <v>3.2869052869002879E-2</v>
      </c>
      <c r="S80">
        <v>19</v>
      </c>
      <c r="T80" s="82">
        <v>40025</v>
      </c>
      <c r="U80">
        <v>1.1408067941665601</v>
      </c>
      <c r="V80" s="85">
        <v>18.409993484988799</v>
      </c>
      <c r="W80" s="114">
        <v>0.2397087498488322</v>
      </c>
      <c r="X80" s="111">
        <v>3.2943683574914014E-2</v>
      </c>
      <c r="Y80">
        <v>19</v>
      </c>
      <c r="Z80" s="82">
        <v>40404</v>
      </c>
      <c r="AA80">
        <v>0.77190262079238903</v>
      </c>
      <c r="AB80" s="85">
        <v>19.489993460849</v>
      </c>
      <c r="AC80" s="114">
        <v>0.20528389476737896</v>
      </c>
      <c r="AD80" s="111">
        <v>3.2760030543489103E-2</v>
      </c>
      <c r="AE80">
        <v>19</v>
      </c>
    </row>
    <row r="81" spans="1:31">
      <c r="A81">
        <v>20</v>
      </c>
      <c r="B81" s="82">
        <v>38938</v>
      </c>
      <c r="C81">
        <v>1.2318149805069001</v>
      </c>
      <c r="D81" s="85">
        <v>19.919993451237701</v>
      </c>
      <c r="E81" s="115">
        <v>0.57252077739076046</v>
      </c>
      <c r="F81" s="112">
        <v>3.5292983339759817E-2</v>
      </c>
      <c r="G81">
        <v>20</v>
      </c>
      <c r="H81" s="82">
        <v>39273</v>
      </c>
      <c r="I81">
        <v>1.7828799486160301</v>
      </c>
      <c r="J81" s="85">
        <v>16.6499935243279</v>
      </c>
      <c r="K81" s="114">
        <v>0.3097057574720315</v>
      </c>
      <c r="L81" s="111">
        <v>3.3298728208118335E-2</v>
      </c>
      <c r="M81">
        <v>20</v>
      </c>
      <c r="N81" s="82">
        <v>39659</v>
      </c>
      <c r="O81">
        <v>1.6509976387023899</v>
      </c>
      <c r="P81" s="85">
        <v>18.159993490576799</v>
      </c>
      <c r="Q81" s="114">
        <v>0.31343960780762092</v>
      </c>
      <c r="R81" s="111">
        <v>3.3288433402892038E-2</v>
      </c>
      <c r="S81">
        <v>20</v>
      </c>
      <c r="T81" s="82">
        <v>40026</v>
      </c>
      <c r="U81">
        <v>1.24001204967499</v>
      </c>
      <c r="V81" s="85">
        <v>18.329993486776999</v>
      </c>
      <c r="W81" s="114">
        <v>0.29099778281006361</v>
      </c>
      <c r="X81" s="111">
        <v>3.3340276294819539E-2</v>
      </c>
      <c r="Y81">
        <v>20</v>
      </c>
      <c r="Z81" s="82">
        <v>40405</v>
      </c>
      <c r="AA81">
        <v>0.68998503684997603</v>
      </c>
      <c r="AB81" s="85">
        <v>19.3999934628606</v>
      </c>
      <c r="AC81" s="114">
        <v>0.23825500029374011</v>
      </c>
      <c r="AD81" s="111">
        <v>3.312086074875388E-2</v>
      </c>
      <c r="AE81">
        <v>20</v>
      </c>
    </row>
    <row r="82" spans="1:31">
      <c r="A82">
        <v>21</v>
      </c>
      <c r="B82" s="82">
        <v>38939</v>
      </c>
      <c r="C82">
        <v>1.1928403377532999</v>
      </c>
      <c r="D82" s="85">
        <v>19.769993454590502</v>
      </c>
      <c r="E82" s="115">
        <v>0.60431415220686913</v>
      </c>
      <c r="F82" s="112">
        <v>3.6251300836670844E-2</v>
      </c>
      <c r="G82">
        <v>21</v>
      </c>
      <c r="H82" s="82">
        <v>39274</v>
      </c>
      <c r="I82">
        <v>1.7538310289382899</v>
      </c>
      <c r="J82" s="85">
        <v>16.8099935207516</v>
      </c>
      <c r="K82" s="114">
        <v>0.37875376345570722</v>
      </c>
      <c r="L82" s="111">
        <v>3.376038118788513E-2</v>
      </c>
      <c r="M82">
        <v>21</v>
      </c>
      <c r="N82" s="82">
        <v>39660</v>
      </c>
      <c r="O82">
        <v>1.59520936012268</v>
      </c>
      <c r="P82" s="85">
        <v>18.3499934863299</v>
      </c>
      <c r="Q82" s="114">
        <v>0.39106919076761948</v>
      </c>
      <c r="R82" s="111">
        <v>3.3790497529791567E-2</v>
      </c>
      <c r="S82">
        <v>21</v>
      </c>
      <c r="T82" s="82">
        <v>40027</v>
      </c>
      <c r="U82">
        <v>1.2896033525466899</v>
      </c>
      <c r="V82" s="85">
        <v>18.319993487000499</v>
      </c>
      <c r="W82" s="114">
        <v>0.36692038046604342</v>
      </c>
      <c r="X82" s="111">
        <v>3.3813166852161854E-2</v>
      </c>
      <c r="Y82">
        <v>21</v>
      </c>
      <c r="Z82" s="82">
        <v>40406</v>
      </c>
      <c r="AA82">
        <v>0.64485943317413297</v>
      </c>
      <c r="AB82" s="85">
        <v>19.2299934666604</v>
      </c>
      <c r="AC82" s="114">
        <v>0.27909844547102214</v>
      </c>
      <c r="AD82" s="111">
        <v>3.3534289630662614E-2</v>
      </c>
      <c r="AE82">
        <v>21</v>
      </c>
    </row>
    <row r="83" spans="1:31">
      <c r="A83">
        <v>22</v>
      </c>
      <c r="B83" s="82">
        <v>38940</v>
      </c>
      <c r="C83">
        <v>1.17138779163361</v>
      </c>
      <c r="D83" s="85">
        <v>19.589993458613801</v>
      </c>
      <c r="E83" s="115">
        <v>0.61685438382470192</v>
      </c>
      <c r="F83" s="112">
        <v>3.7273568338001627E-2</v>
      </c>
      <c r="G83">
        <v>22</v>
      </c>
      <c r="H83" s="82">
        <v>39275</v>
      </c>
      <c r="I83">
        <v>1.7924398183822601</v>
      </c>
      <c r="J83" s="85">
        <v>16.7099935229868</v>
      </c>
      <c r="K83" s="114">
        <v>0.47601626744979331</v>
      </c>
      <c r="L83" s="111">
        <v>3.4318232088931269E-2</v>
      </c>
      <c r="M83">
        <v>22</v>
      </c>
      <c r="N83" s="82">
        <v>39661</v>
      </c>
      <c r="O83">
        <v>1.6299792528152499</v>
      </c>
      <c r="P83" s="85">
        <v>18.519993482530101</v>
      </c>
      <c r="Q83" s="114">
        <v>0.50303735356561141</v>
      </c>
      <c r="R83" s="111">
        <v>3.4408748085944095E-2</v>
      </c>
      <c r="S83">
        <v>22</v>
      </c>
      <c r="T83" s="82">
        <v>40028</v>
      </c>
      <c r="U83">
        <v>1.27108514308929</v>
      </c>
      <c r="V83" s="85">
        <v>18.2599934883416</v>
      </c>
      <c r="W83" s="114">
        <v>0.47308544987733225</v>
      </c>
      <c r="X83" s="111">
        <v>3.4396415126181752E-2</v>
      </c>
      <c r="Y83">
        <v>22</v>
      </c>
      <c r="Z83" s="82">
        <v>40407</v>
      </c>
      <c r="AA83">
        <v>0.58569318056106601</v>
      </c>
      <c r="AB83" s="85">
        <v>19.199993467331002</v>
      </c>
      <c r="AC83" s="114">
        <v>0.33419620502913505</v>
      </c>
      <c r="AD83" s="111">
        <v>3.4009338201931485E-2</v>
      </c>
      <c r="AE83">
        <v>22</v>
      </c>
    </row>
    <row r="84" spans="1:31">
      <c r="A84">
        <v>23</v>
      </c>
      <c r="B84" s="82">
        <v>38941</v>
      </c>
      <c r="C84">
        <v>1.1394526958465601</v>
      </c>
      <c r="D84" s="85">
        <v>19.499993460625401</v>
      </c>
      <c r="E84" s="115">
        <v>0.62122368622480806</v>
      </c>
      <c r="F84" s="112">
        <v>3.8333412799062223E-2</v>
      </c>
      <c r="G84">
        <v>23</v>
      </c>
      <c r="H84" s="82">
        <v>39276</v>
      </c>
      <c r="I84">
        <v>1.8714509010314899</v>
      </c>
      <c r="J84" s="85">
        <v>16.749993522092701</v>
      </c>
      <c r="K84" s="114">
        <v>0.57712315609612896</v>
      </c>
      <c r="L84" s="111">
        <v>3.4996681380233034E-2</v>
      </c>
      <c r="M84">
        <v>23</v>
      </c>
      <c r="N84" s="82">
        <v>39662</v>
      </c>
      <c r="O84">
        <v>1.62416124343872</v>
      </c>
      <c r="P84" s="85">
        <v>18.559993481636099</v>
      </c>
      <c r="Q84" s="114">
        <v>0.5919894477408999</v>
      </c>
      <c r="R84" s="111">
        <v>3.5185125284141666E-2</v>
      </c>
      <c r="S84">
        <v>23</v>
      </c>
      <c r="T84" s="82">
        <v>40029</v>
      </c>
      <c r="U84">
        <v>1.2670695781707799</v>
      </c>
      <c r="V84" s="85">
        <v>18.4299934845418</v>
      </c>
      <c r="W84" s="114">
        <v>0.54989834825519579</v>
      </c>
      <c r="X84" s="111">
        <v>3.5123703096583726E-2</v>
      </c>
      <c r="Y84">
        <v>23</v>
      </c>
      <c r="Z84" s="82">
        <v>40408</v>
      </c>
      <c r="AA84">
        <v>0.54929757118225098</v>
      </c>
      <c r="AB84" s="85">
        <v>19.139993468672099</v>
      </c>
      <c r="AC84" s="114">
        <v>0.39160363008979937</v>
      </c>
      <c r="AD84" s="111">
        <v>3.4568577482787667E-2</v>
      </c>
      <c r="AE84">
        <v>23</v>
      </c>
    </row>
    <row r="85" spans="1:31">
      <c r="A85">
        <v>24</v>
      </c>
      <c r="B85" s="82">
        <v>38942</v>
      </c>
      <c r="C85">
        <v>1.0708855390548699</v>
      </c>
      <c r="D85" s="85">
        <v>19.459993461519499</v>
      </c>
      <c r="E85" s="115">
        <v>0.62037589650620384</v>
      </c>
      <c r="F85" s="112">
        <v>3.9424889269767269E-2</v>
      </c>
      <c r="G85">
        <v>24</v>
      </c>
      <c r="H85" s="82">
        <v>39277</v>
      </c>
      <c r="I85">
        <v>1.7939766645431501</v>
      </c>
      <c r="J85" s="85">
        <v>16.739993522316201</v>
      </c>
      <c r="K85" s="114">
        <v>0.64028590707776689</v>
      </c>
      <c r="L85" s="111">
        <v>3.5818304929604194E-2</v>
      </c>
      <c r="M85">
        <v>24</v>
      </c>
      <c r="N85" s="82">
        <v>39663</v>
      </c>
      <c r="O85">
        <v>1.5333657264709499</v>
      </c>
      <c r="P85" s="85">
        <v>18.879993474483499</v>
      </c>
      <c r="Q85" s="114">
        <v>0.64086324805681183</v>
      </c>
      <c r="R85" s="111">
        <v>3.6105879042872852E-2</v>
      </c>
      <c r="S85">
        <v>24</v>
      </c>
      <c r="T85" s="82">
        <v>40030</v>
      </c>
      <c r="U85">
        <v>1.24784278869629</v>
      </c>
      <c r="V85" s="85">
        <v>18.469993483647698</v>
      </c>
      <c r="W85" s="114">
        <v>0.59274673919608556</v>
      </c>
      <c r="X85" s="111">
        <v>3.5982332422732813E-2</v>
      </c>
      <c r="Y85">
        <v>24</v>
      </c>
      <c r="Z85" s="82">
        <v>40409</v>
      </c>
      <c r="AA85">
        <v>0.53757876157760598</v>
      </c>
      <c r="AB85" s="85">
        <v>19.199993467331002</v>
      </c>
      <c r="AC85" s="114">
        <v>0.41391762682698063</v>
      </c>
      <c r="AD85" s="111">
        <v>3.5211307702710096E-2</v>
      </c>
      <c r="AE85">
        <v>24</v>
      </c>
    </row>
    <row r="86" spans="1:31">
      <c r="A86">
        <v>25</v>
      </c>
      <c r="B86" s="82">
        <v>38943</v>
      </c>
      <c r="C86">
        <v>0.96435230970382702</v>
      </c>
      <c r="D86" s="85">
        <v>19.429993462190101</v>
      </c>
      <c r="E86" s="115">
        <v>0.61289720056011998</v>
      </c>
      <c r="F86" s="112">
        <v>4.0543832873253798E-2</v>
      </c>
      <c r="G86">
        <v>25</v>
      </c>
      <c r="H86" s="82">
        <v>39278</v>
      </c>
      <c r="I86">
        <v>1.70534539222717</v>
      </c>
      <c r="J86" s="85">
        <v>16.899993518740001</v>
      </c>
      <c r="K86" s="114">
        <v>0.67340634243574116</v>
      </c>
      <c r="L86" s="111">
        <v>3.6734312536564555E-2</v>
      </c>
      <c r="M86">
        <v>25</v>
      </c>
      <c r="N86" s="82">
        <v>39664</v>
      </c>
      <c r="O86">
        <v>1.46737372875214</v>
      </c>
      <c r="P86" s="85">
        <v>18.949993472918901</v>
      </c>
      <c r="Q86" s="114">
        <v>0.66209809963422672</v>
      </c>
      <c r="R86" s="111">
        <v>3.7130267445078885E-2</v>
      </c>
      <c r="S86">
        <v>25</v>
      </c>
      <c r="T86" s="82">
        <v>40031</v>
      </c>
      <c r="U86">
        <v>1.20094966888428</v>
      </c>
      <c r="V86" s="85">
        <v>18.5899934809655</v>
      </c>
      <c r="W86" s="114">
        <v>0.61455837600793817</v>
      </c>
      <c r="X86" s="111">
        <v>3.692075820962025E-2</v>
      </c>
      <c r="Y86">
        <v>25</v>
      </c>
      <c r="Z86" s="82">
        <v>40410</v>
      </c>
      <c r="AA86">
        <v>0.54106241464614901</v>
      </c>
      <c r="AB86" s="85">
        <v>18.889993474259999</v>
      </c>
      <c r="AC86" s="114">
        <v>0.42357008804211266</v>
      </c>
      <c r="AD86" s="111">
        <v>3.5910098985454546E-2</v>
      </c>
      <c r="AE86">
        <v>25</v>
      </c>
    </row>
    <row r="87" spans="1:31">
      <c r="A87">
        <v>26</v>
      </c>
      <c r="B87" s="82">
        <v>38944</v>
      </c>
      <c r="C87">
        <v>0.89781582355499301</v>
      </c>
      <c r="D87" s="85">
        <v>19.449993461742999</v>
      </c>
      <c r="E87" s="115">
        <v>0.59692884986290262</v>
      </c>
      <c r="F87" s="112">
        <v>4.1681185555631182E-2</v>
      </c>
      <c r="G87">
        <v>26</v>
      </c>
      <c r="H87" s="82">
        <v>39279</v>
      </c>
      <c r="I87">
        <v>1.6130344867706301</v>
      </c>
      <c r="J87" s="85">
        <v>16.9699935171753</v>
      </c>
      <c r="K87" s="114">
        <v>0.68843013452273882</v>
      </c>
      <c r="L87" s="111">
        <v>3.7720790059219717E-2</v>
      </c>
      <c r="M87">
        <v>26</v>
      </c>
      <c r="N87" s="82">
        <v>39665</v>
      </c>
      <c r="O87">
        <v>1.4173122644424401</v>
      </c>
      <c r="P87" s="85">
        <v>18.9899934720248</v>
      </c>
      <c r="Q87" s="114">
        <v>0.66905758920979086</v>
      </c>
      <c r="R87" s="111">
        <v>3.8215677026009177E-2</v>
      </c>
      <c r="S87">
        <v>26</v>
      </c>
      <c r="T87" s="82">
        <v>40032</v>
      </c>
      <c r="U87">
        <v>1.1799008846282999</v>
      </c>
      <c r="V87" s="85">
        <v>18.7599934771657</v>
      </c>
      <c r="W87" s="114">
        <v>0.62244092058085454</v>
      </c>
      <c r="X87" s="111">
        <v>3.7918572282410405E-2</v>
      </c>
      <c r="Y87">
        <v>26</v>
      </c>
      <c r="Z87" s="82">
        <v>40411</v>
      </c>
      <c r="AA87">
        <v>0.55372071266174305</v>
      </c>
      <c r="AB87" s="85">
        <v>18.7599934771657</v>
      </c>
      <c r="AC87" s="114">
        <v>0.42933215541438552</v>
      </c>
      <c r="AD87" s="111">
        <v>3.6626547634327593E-2</v>
      </c>
      <c r="AE87">
        <v>26</v>
      </c>
    </row>
    <row r="88" spans="1:31">
      <c r="A88">
        <v>27</v>
      </c>
      <c r="B88" s="82">
        <v>38945</v>
      </c>
      <c r="C88">
        <v>0.79365330934524503</v>
      </c>
      <c r="D88" s="85">
        <v>19.459993461519499</v>
      </c>
      <c r="E88" s="115">
        <v>0.58020738390955606</v>
      </c>
      <c r="F88" s="112">
        <v>4.2825921327914407E-2</v>
      </c>
      <c r="G88">
        <v>27</v>
      </c>
      <c r="H88" s="82">
        <v>39280</v>
      </c>
      <c r="I88">
        <v>1.5718122720718399</v>
      </c>
      <c r="J88" s="85">
        <v>17.019993516057799</v>
      </c>
      <c r="K88" s="114">
        <v>0.69221720843776158</v>
      </c>
      <c r="L88" s="111">
        <v>3.8755423381831806E-2</v>
      </c>
      <c r="M88">
        <v>27</v>
      </c>
      <c r="N88" s="82">
        <v>39666</v>
      </c>
      <c r="O88">
        <v>1.3412047624587999</v>
      </c>
      <c r="P88" s="85">
        <v>18.949993472918901</v>
      </c>
      <c r="Q88" s="114">
        <v>0.66921384867963418</v>
      </c>
      <c r="R88" s="111">
        <v>3.9344349569744787E-2</v>
      </c>
      <c r="S88">
        <v>27</v>
      </c>
      <c r="T88" s="82">
        <v>40033</v>
      </c>
      <c r="U88">
        <v>1.21022295951843</v>
      </c>
      <c r="V88" s="85">
        <v>19.139993468672099</v>
      </c>
      <c r="W88" s="114">
        <v>0.62484240642413524</v>
      </c>
      <c r="X88" s="111">
        <v>3.8962507193978896E-2</v>
      </c>
      <c r="Y88">
        <v>27</v>
      </c>
      <c r="Z88" s="82">
        <v>40412</v>
      </c>
      <c r="AA88">
        <v>0.547202348709106</v>
      </c>
      <c r="AB88" s="85">
        <v>18.7599934771657</v>
      </c>
      <c r="AC88" s="114">
        <v>0.43502741518601384</v>
      </c>
      <c r="AD88" s="111">
        <v>3.7361296690686288E-2</v>
      </c>
      <c r="AE88">
        <v>27</v>
      </c>
    </row>
    <row r="89" spans="1:31">
      <c r="A89">
        <v>28</v>
      </c>
      <c r="B89" s="82">
        <v>38946</v>
      </c>
      <c r="C89">
        <v>0.69172865152358998</v>
      </c>
      <c r="D89" s="85">
        <v>19.369993463531198</v>
      </c>
      <c r="E89" s="115">
        <v>0.55687247674240858</v>
      </c>
      <c r="F89" s="112">
        <v>4.3974805473586592E-2</v>
      </c>
      <c r="G89">
        <v>28</v>
      </c>
      <c r="H89" s="82">
        <v>39281</v>
      </c>
      <c r="I89">
        <v>1.57892513275146</v>
      </c>
      <c r="J89" s="85">
        <v>17.339993508905199</v>
      </c>
      <c r="K89" s="114">
        <v>0.69207224998718242</v>
      </c>
      <c r="L89" s="111">
        <v>3.982559085034449E-2</v>
      </c>
      <c r="M89">
        <v>28</v>
      </c>
      <c r="N89" s="82">
        <v>39667</v>
      </c>
      <c r="O89">
        <v>1.2541465759277299</v>
      </c>
      <c r="P89" s="85">
        <v>18.969993472471899</v>
      </c>
      <c r="Q89" s="114">
        <v>0.66355103747791844</v>
      </c>
      <c r="R89" s="111">
        <v>4.0504149929385967E-2</v>
      </c>
      <c r="S89">
        <v>28</v>
      </c>
      <c r="T89" s="82">
        <v>40034</v>
      </c>
      <c r="U89">
        <v>1.2101459503173799</v>
      </c>
      <c r="V89" s="85">
        <v>19.199993467331002</v>
      </c>
      <c r="W89" s="114">
        <v>0.62893859073820746</v>
      </c>
      <c r="X89" s="111">
        <v>4.0058139222887527E-2</v>
      </c>
      <c r="Y89">
        <v>28</v>
      </c>
      <c r="Z89" s="82">
        <v>40413</v>
      </c>
      <c r="AA89">
        <v>0.52763390541076705</v>
      </c>
      <c r="AB89" s="85">
        <v>18.729993477836299</v>
      </c>
      <c r="AC89" s="114">
        <v>0.43674407309560187</v>
      </c>
      <c r="AD89" s="111">
        <v>3.8119359244865883E-2</v>
      </c>
      <c r="AE89">
        <v>28</v>
      </c>
    </row>
    <row r="90" spans="1:31">
      <c r="A90">
        <v>29</v>
      </c>
      <c r="B90" s="82">
        <v>38947</v>
      </c>
      <c r="C90">
        <v>0.62711048126220703</v>
      </c>
      <c r="D90" s="85">
        <v>19.279993465542798</v>
      </c>
      <c r="E90" s="115">
        <v>0.5284122933919384</v>
      </c>
      <c r="F90" s="112">
        <v>4.5109349819460971E-2</v>
      </c>
      <c r="G90">
        <v>29</v>
      </c>
      <c r="H90" s="82">
        <v>39282</v>
      </c>
      <c r="I90">
        <v>1.6471475362777701</v>
      </c>
      <c r="J90" s="85">
        <v>17.639993502199701</v>
      </c>
      <c r="K90" s="114">
        <v>0.69240244780196436</v>
      </c>
      <c r="L90" s="111">
        <v>4.09421031362509E-2</v>
      </c>
      <c r="M90">
        <v>29</v>
      </c>
      <c r="N90" s="82">
        <v>39668</v>
      </c>
      <c r="O90">
        <v>1.19899690151215</v>
      </c>
      <c r="P90" s="85">
        <v>18.949993472918901</v>
      </c>
      <c r="Q90" s="114">
        <v>0.65339663802545178</v>
      </c>
      <c r="R90" s="111">
        <v>4.1690802783688856E-2</v>
      </c>
      <c r="S90">
        <v>29</v>
      </c>
      <c r="T90" s="82">
        <v>40035</v>
      </c>
      <c r="U90">
        <v>1.1519408226013199</v>
      </c>
      <c r="V90" s="85">
        <v>19.269993465766301</v>
      </c>
      <c r="W90" s="114">
        <v>0.63110726176493581</v>
      </c>
      <c r="X90" s="111">
        <v>4.1193712897293878E-2</v>
      </c>
      <c r="Y90">
        <v>29</v>
      </c>
      <c r="Z90" s="82">
        <v>40414</v>
      </c>
      <c r="AA90">
        <v>0.51340049505233798</v>
      </c>
      <c r="AB90" s="85">
        <v>18.789993476495201</v>
      </c>
      <c r="AC90" s="114">
        <v>0.43353995138689511</v>
      </c>
      <c r="AD90" s="111">
        <v>3.8894218466000788E-2</v>
      </c>
      <c r="AE90">
        <v>29</v>
      </c>
    </row>
    <row r="91" spans="1:31">
      <c r="A91">
        <v>30</v>
      </c>
      <c r="B91" s="82">
        <v>38948</v>
      </c>
      <c r="C91">
        <v>0.60360580682754505</v>
      </c>
      <c r="D91" s="85">
        <v>19.349993463978201</v>
      </c>
      <c r="E91" s="115">
        <v>0.50195397846075296</v>
      </c>
      <c r="F91" s="112">
        <v>4.6217502670467904E-2</v>
      </c>
      <c r="G91">
        <v>30</v>
      </c>
      <c r="H91" s="82">
        <v>39283</v>
      </c>
      <c r="I91">
        <v>1.8746972084045399</v>
      </c>
      <c r="J91" s="85">
        <v>17.719993500411501</v>
      </c>
      <c r="K91" s="114">
        <v>0.69650074710391274</v>
      </c>
      <c r="L91" s="111">
        <v>4.2106920802227568E-2</v>
      </c>
      <c r="M91">
        <v>30</v>
      </c>
      <c r="N91" s="82">
        <v>39669</v>
      </c>
      <c r="O91">
        <v>1.21538829803467</v>
      </c>
      <c r="P91" s="85">
        <v>19.089993469789601</v>
      </c>
      <c r="Q91" s="114">
        <v>0.64313605338934665</v>
      </c>
      <c r="R91" s="111">
        <v>4.2895523121020622E-2</v>
      </c>
      <c r="S91">
        <v>30</v>
      </c>
      <c r="T91" s="82">
        <v>40036</v>
      </c>
      <c r="U91">
        <v>1.0843424797058101</v>
      </c>
      <c r="V91" s="85">
        <v>19.2499934662134</v>
      </c>
      <c r="W91" s="114">
        <v>0.62680530599234685</v>
      </c>
      <c r="X91" s="111">
        <v>4.2368493572866275E-2</v>
      </c>
      <c r="Y91">
        <v>30</v>
      </c>
      <c r="Z91" s="82">
        <v>40415</v>
      </c>
      <c r="AA91">
        <v>0.49883681535720797</v>
      </c>
      <c r="AB91" s="85">
        <v>18.7599934771657</v>
      </c>
      <c r="AC91" s="114">
        <v>0.42871478814750552</v>
      </c>
      <c r="AD91" s="111">
        <v>3.9681853590728948E-2</v>
      </c>
      <c r="AE91">
        <v>30</v>
      </c>
    </row>
    <row r="92" spans="1:31">
      <c r="A92">
        <v>31</v>
      </c>
      <c r="B92" s="82">
        <v>38949</v>
      </c>
      <c r="C92">
        <v>0.56757992506027199</v>
      </c>
      <c r="D92" s="85">
        <v>19.359993463754702</v>
      </c>
      <c r="E92" s="115">
        <v>0.48345944541813279</v>
      </c>
      <c r="F92" s="112">
        <v>4.7307434876536068E-2</v>
      </c>
      <c r="G92">
        <v>31</v>
      </c>
      <c r="H92" s="82">
        <v>39284</v>
      </c>
      <c r="I92">
        <v>1.81568944454193</v>
      </c>
      <c r="J92" s="85">
        <v>17.8499934975058</v>
      </c>
      <c r="K92" s="114">
        <v>0.71039555988353409</v>
      </c>
      <c r="L92" s="111">
        <v>4.3315054870226979E-2</v>
      </c>
      <c r="M92">
        <v>31</v>
      </c>
      <c r="N92" s="82">
        <v>39670</v>
      </c>
      <c r="O92">
        <v>1.0545462369918801</v>
      </c>
      <c r="P92" s="85">
        <v>19.0699934702367</v>
      </c>
      <c r="Q92" s="114">
        <v>0.63910173976944329</v>
      </c>
      <c r="R92" s="111">
        <v>4.412702646652731E-2</v>
      </c>
      <c r="S92">
        <v>31</v>
      </c>
      <c r="T92" s="82">
        <v>40037</v>
      </c>
      <c r="U92">
        <v>1.03878533840179</v>
      </c>
      <c r="V92" s="85">
        <v>19.269993465766301</v>
      </c>
      <c r="W92" s="114">
        <v>0.61777056622677118</v>
      </c>
      <c r="X92" s="111">
        <v>4.3568589818490398E-2</v>
      </c>
      <c r="Y92">
        <v>31</v>
      </c>
      <c r="Z92" s="82">
        <v>40416</v>
      </c>
      <c r="AA92">
        <v>0.48315581679344199</v>
      </c>
      <c r="AB92" s="85">
        <v>18.819993475824599</v>
      </c>
      <c r="AC92" s="114">
        <v>0.4228881931800772</v>
      </c>
      <c r="AD92" s="111">
        <v>4.0476286812079633E-2</v>
      </c>
      <c r="AE92">
        <v>31</v>
      </c>
    </row>
    <row r="93" spans="1:31">
      <c r="A93">
        <v>32</v>
      </c>
      <c r="B93" s="82">
        <v>38950</v>
      </c>
      <c r="C93">
        <v>0.56532192230224598</v>
      </c>
      <c r="D93" s="85">
        <v>19.309993464872299</v>
      </c>
      <c r="E93" s="115">
        <v>0.46649300212871936</v>
      </c>
      <c r="F93" s="112">
        <v>4.8387802329107638E-2</v>
      </c>
      <c r="G93">
        <v>32</v>
      </c>
      <c r="H93" s="82">
        <v>39285</v>
      </c>
      <c r="I93">
        <v>1.73837578296661</v>
      </c>
      <c r="J93" s="85">
        <v>17.929993495717699</v>
      </c>
      <c r="K93" s="114">
        <v>0.71541434763516976</v>
      </c>
      <c r="L93" s="111">
        <v>4.458554695981029E-2</v>
      </c>
      <c r="M93">
        <v>32</v>
      </c>
      <c r="N93" s="82">
        <v>39671</v>
      </c>
      <c r="O93">
        <v>1.0213137865066499</v>
      </c>
      <c r="P93" s="85">
        <v>19.029993471130801</v>
      </c>
      <c r="Q93" s="114">
        <v>0.62125631400292902</v>
      </c>
      <c r="R93" s="111">
        <v>4.5385882660325359E-2</v>
      </c>
      <c r="S93">
        <v>32</v>
      </c>
      <c r="T93" s="82">
        <v>40038</v>
      </c>
      <c r="U93">
        <v>0.98957747220992998</v>
      </c>
      <c r="V93" s="85">
        <v>19.299993465095799</v>
      </c>
      <c r="W93" s="114">
        <v>0.60813851039440669</v>
      </c>
      <c r="X93" s="111">
        <v>4.4788857181923838E-2</v>
      </c>
      <c r="Y93">
        <v>32</v>
      </c>
      <c r="Z93" s="82">
        <v>40417</v>
      </c>
      <c r="AA93">
        <v>0.47907027602195701</v>
      </c>
      <c r="AB93" s="85">
        <v>18.8399934753776</v>
      </c>
      <c r="AC93" s="114">
        <v>0.4161590615010391</v>
      </c>
      <c r="AD93" s="111">
        <v>4.1279074327414428E-2</v>
      </c>
      <c r="AE93">
        <v>32</v>
      </c>
    </row>
    <row r="94" spans="1:31">
      <c r="A94">
        <v>33</v>
      </c>
      <c r="B94" s="82">
        <v>38951</v>
      </c>
      <c r="C94">
        <v>0.54331022500991799</v>
      </c>
      <c r="D94" s="85">
        <v>19.099993469566101</v>
      </c>
      <c r="E94" s="115">
        <v>0.45714535669347411</v>
      </c>
      <c r="F94" s="112">
        <v>4.9456318426568238E-2</v>
      </c>
      <c r="G94">
        <v>33</v>
      </c>
      <c r="H94" s="82">
        <v>39286</v>
      </c>
      <c r="I94">
        <v>1.7034773826599099</v>
      </c>
      <c r="J94" s="85">
        <v>17.8499934975058</v>
      </c>
      <c r="K94" s="114">
        <v>0.71430882066101797</v>
      </c>
      <c r="L94" s="111">
        <v>4.5905571251894296E-2</v>
      </c>
      <c r="M94">
        <v>33</v>
      </c>
      <c r="N94" s="82">
        <v>39672</v>
      </c>
      <c r="O94">
        <v>1.01984643936157</v>
      </c>
      <c r="P94" s="85">
        <v>18.959993472695398</v>
      </c>
      <c r="Q94" s="114">
        <v>0.60819096843424991</v>
      </c>
      <c r="R94" s="111">
        <v>4.6648041120940766E-2</v>
      </c>
      <c r="S94">
        <v>33</v>
      </c>
      <c r="T94" s="82">
        <v>40039</v>
      </c>
      <c r="U94">
        <v>0.89145469665527299</v>
      </c>
      <c r="V94" s="85">
        <v>19.339993464201701</v>
      </c>
      <c r="W94" s="114">
        <v>0.59750068572378401</v>
      </c>
      <c r="X94" s="111">
        <v>4.6028558748655732E-2</v>
      </c>
      <c r="Y94">
        <v>33</v>
      </c>
      <c r="Z94" s="82">
        <v>40418</v>
      </c>
      <c r="AA94">
        <v>0.476070016622543</v>
      </c>
      <c r="AB94" s="85">
        <v>18.8399934753776</v>
      </c>
      <c r="AC94" s="114">
        <v>0.41159309443049263</v>
      </c>
      <c r="AD94" s="111">
        <v>4.2086897465053896E-2</v>
      </c>
      <c r="AE94">
        <v>33</v>
      </c>
    </row>
    <row r="95" spans="1:31">
      <c r="A95">
        <v>34</v>
      </c>
      <c r="B95" s="82">
        <v>38952</v>
      </c>
      <c r="C95">
        <v>0.522757768630981</v>
      </c>
      <c r="D95" s="85">
        <v>19.029993471130801</v>
      </c>
      <c r="E95" s="115">
        <v>0.44768127591044243</v>
      </c>
      <c r="F95" s="112">
        <v>5.0518373987298491E-2</v>
      </c>
      <c r="G95">
        <v>34</v>
      </c>
      <c r="H95" s="82">
        <v>39287</v>
      </c>
      <c r="I95">
        <v>1.42308330535889</v>
      </c>
      <c r="J95" s="85">
        <v>17.8599934972823</v>
      </c>
      <c r="K95" s="114">
        <v>0.71185330323906892</v>
      </c>
      <c r="L95" s="111">
        <v>4.7257499779895268E-2</v>
      </c>
      <c r="M95">
        <v>34</v>
      </c>
      <c r="N95" s="82">
        <v>39673</v>
      </c>
      <c r="O95">
        <v>0.95237272977829002</v>
      </c>
      <c r="P95" s="85">
        <v>18.889993474259999</v>
      </c>
      <c r="Q95" s="114">
        <v>0.60110052080021859</v>
      </c>
      <c r="R95" s="111">
        <v>4.7918084496115072E-2</v>
      </c>
      <c r="S95">
        <v>34</v>
      </c>
      <c r="T95" s="82">
        <v>40040</v>
      </c>
      <c r="U95">
        <v>0.76909530162811302</v>
      </c>
      <c r="V95" s="85">
        <v>19.4099934626371</v>
      </c>
      <c r="W95" s="114">
        <v>0.57976353387463953</v>
      </c>
      <c r="X95" s="111">
        <v>4.7286111642211165E-2</v>
      </c>
      <c r="Y95">
        <v>34</v>
      </c>
      <c r="Z95" s="82">
        <v>40419</v>
      </c>
      <c r="AA95">
        <v>0.47921824455261203</v>
      </c>
      <c r="AB95" s="85">
        <v>18.849993475154101</v>
      </c>
      <c r="AC95" s="114">
        <v>0.40844201777723771</v>
      </c>
      <c r="AD95" s="111">
        <v>4.2902372118021871E-2</v>
      </c>
      <c r="AE95">
        <v>34</v>
      </c>
    </row>
    <row r="96" spans="1:31">
      <c r="A96">
        <v>35</v>
      </c>
      <c r="B96" s="82">
        <v>38953</v>
      </c>
      <c r="C96">
        <v>0.47274962067604098</v>
      </c>
      <c r="D96" s="85">
        <v>19.049993470683699</v>
      </c>
      <c r="E96" s="115">
        <v>0.43824916965312899</v>
      </c>
      <c r="F96" s="112">
        <v>5.1579754228666883E-2</v>
      </c>
      <c r="G96">
        <v>35</v>
      </c>
      <c r="H96" s="82">
        <v>39288</v>
      </c>
      <c r="I96">
        <v>1.52604520320892</v>
      </c>
      <c r="J96" s="85">
        <v>17.899993496388198</v>
      </c>
      <c r="K96" s="114">
        <v>0.6934673274509785</v>
      </c>
      <c r="L96" s="111">
        <v>4.8645774993565587E-2</v>
      </c>
      <c r="M96">
        <v>35</v>
      </c>
      <c r="N96" s="82">
        <v>39674</v>
      </c>
      <c r="O96">
        <v>0.91368681192398105</v>
      </c>
      <c r="P96" s="85">
        <v>18.769993476942201</v>
      </c>
      <c r="Q96" s="114">
        <v>0.5896044242744396</v>
      </c>
      <c r="R96" s="111">
        <v>4.9205425167080256E-2</v>
      </c>
      <c r="S96">
        <v>35</v>
      </c>
      <c r="T96" s="82">
        <v>40041</v>
      </c>
      <c r="U96">
        <v>0.72740399837493896</v>
      </c>
      <c r="V96" s="85">
        <v>19.439993461966498</v>
      </c>
      <c r="W96" s="114">
        <v>0.55296284210917801</v>
      </c>
      <c r="X96" s="111">
        <v>4.8549785012629215E-2</v>
      </c>
      <c r="Y96">
        <v>35</v>
      </c>
      <c r="Z96" s="82">
        <v>40420</v>
      </c>
      <c r="AA96">
        <v>0.48955866694450401</v>
      </c>
      <c r="AB96" s="85">
        <v>18.609993480518501</v>
      </c>
      <c r="AC96" s="114">
        <v>0.40748840102923367</v>
      </c>
      <c r="AD96" s="111">
        <v>4.3728234613763788E-2</v>
      </c>
      <c r="AE96">
        <v>35</v>
      </c>
    </row>
    <row r="97" spans="1:31">
      <c r="A97">
        <v>36</v>
      </c>
      <c r="B97" s="82">
        <v>38954</v>
      </c>
      <c r="C97">
        <v>0.415321946144104</v>
      </c>
      <c r="D97" s="85">
        <v>19.039993470907199</v>
      </c>
      <c r="E97" s="115">
        <v>0.42179228466469021</v>
      </c>
      <c r="F97" s="112">
        <v>5.2644124431639766E-2</v>
      </c>
      <c r="G97">
        <v>36</v>
      </c>
      <c r="H97" s="82">
        <v>39289</v>
      </c>
      <c r="I97">
        <v>1.38711726665497</v>
      </c>
      <c r="J97" s="85">
        <v>17.809993498399901</v>
      </c>
      <c r="K97" s="114">
        <v>0.68995418661287178</v>
      </c>
      <c r="L97" s="111">
        <v>5.0047314116203286E-2</v>
      </c>
      <c r="M97">
        <v>36</v>
      </c>
      <c r="N97" s="82">
        <v>39675</v>
      </c>
      <c r="O97">
        <v>0.91129028797149703</v>
      </c>
      <c r="P97" s="85">
        <v>18.539993482083101</v>
      </c>
      <c r="Q97" s="114">
        <v>0.57879345121753589</v>
      </c>
      <c r="R97" s="111">
        <v>5.0498456230602722E-2</v>
      </c>
      <c r="S97">
        <v>36</v>
      </c>
      <c r="T97" s="82">
        <v>40042</v>
      </c>
      <c r="U97">
        <v>0.72890561819076505</v>
      </c>
      <c r="V97" s="85">
        <v>19.459993461519499</v>
      </c>
      <c r="W97" s="114">
        <v>0.53227139042814875</v>
      </c>
      <c r="X97" s="111">
        <v>4.9797994108548918E-2</v>
      </c>
      <c r="Y97">
        <v>36</v>
      </c>
      <c r="Z97" s="82">
        <v>40421</v>
      </c>
      <c r="AA97">
        <v>0.48440909385681202</v>
      </c>
      <c r="AB97" s="85">
        <v>18.479993483424199</v>
      </c>
      <c r="AC97" s="114">
        <v>0.40934944519132394</v>
      </c>
      <c r="AD97" s="111">
        <v>4.4558475392690762E-2</v>
      </c>
      <c r="AE97">
        <v>36</v>
      </c>
    </row>
    <row r="98" spans="1:31">
      <c r="A98">
        <v>37</v>
      </c>
      <c r="B98" s="82">
        <v>38955</v>
      </c>
      <c r="C98">
        <v>0.37774473428726202</v>
      </c>
      <c r="D98" s="85">
        <v>19.159993468225</v>
      </c>
      <c r="E98" s="115">
        <v>0.39865976020309279</v>
      </c>
      <c r="F98" s="112">
        <v>5.3693646954480048E-2</v>
      </c>
      <c r="G98">
        <v>37</v>
      </c>
      <c r="H98" s="82">
        <v>39290</v>
      </c>
      <c r="I98">
        <v>1.2024024724960301</v>
      </c>
      <c r="J98" s="85">
        <v>17.799993498623401</v>
      </c>
      <c r="K98" s="114">
        <v>0.67876929519978035</v>
      </c>
      <c r="L98" s="111">
        <v>5.1476781800996005E-2</v>
      </c>
      <c r="M98">
        <v>37</v>
      </c>
      <c r="N98" s="82">
        <v>39676</v>
      </c>
      <c r="O98">
        <v>0.90237915515899703</v>
      </c>
      <c r="P98" s="85">
        <v>18.489993483200699</v>
      </c>
      <c r="Q98" s="114">
        <v>0.5727474137466193</v>
      </c>
      <c r="R98" s="111">
        <v>5.1790414135840866E-2</v>
      </c>
      <c r="S98">
        <v>37</v>
      </c>
      <c r="T98" s="82">
        <v>40043</v>
      </c>
      <c r="U98">
        <v>0.75972270965576205</v>
      </c>
      <c r="V98" s="85">
        <v>19.469993461295999</v>
      </c>
      <c r="W98" s="114">
        <v>0.52168893557818008</v>
      </c>
      <c r="X98" s="111">
        <v>5.1038379186243134E-2</v>
      </c>
      <c r="Y98">
        <v>37</v>
      </c>
      <c r="Z98" s="82"/>
      <c r="AB98" s="85">
        <v>18.4199934847653</v>
      </c>
      <c r="AC98" s="114"/>
      <c r="AD98" s="104"/>
      <c r="AE98">
        <v>37</v>
      </c>
    </row>
    <row r="99" spans="1:31">
      <c r="A99">
        <v>38</v>
      </c>
      <c r="B99" s="82">
        <v>38956</v>
      </c>
      <c r="C99">
        <v>0.34652221202850297</v>
      </c>
      <c r="D99" s="85">
        <v>19.089993469789601</v>
      </c>
      <c r="E99" s="115">
        <v>0.37598257576046551</v>
      </c>
      <c r="F99" s="112">
        <v>5.4717398499600139E-2</v>
      </c>
      <c r="G99">
        <v>38</v>
      </c>
      <c r="H99" s="82">
        <v>39291</v>
      </c>
      <c r="I99">
        <v>1.4092205762863199</v>
      </c>
      <c r="J99" s="85">
        <v>17.7099935006351</v>
      </c>
      <c r="K99" s="114">
        <v>0.65815920478057754</v>
      </c>
      <c r="L99" s="111">
        <v>5.2926638556493329E-2</v>
      </c>
      <c r="M99">
        <v>38</v>
      </c>
      <c r="N99" s="82">
        <v>39677</v>
      </c>
      <c r="O99">
        <v>0.86331391334533703</v>
      </c>
      <c r="P99" s="85">
        <v>18.459993483871202</v>
      </c>
      <c r="Q99" s="114">
        <v>0.56837106769884937</v>
      </c>
      <c r="R99" s="111">
        <v>5.3100321444229145E-2</v>
      </c>
      <c r="S99">
        <v>38</v>
      </c>
      <c r="T99" s="82">
        <v>40044</v>
      </c>
      <c r="U99">
        <v>0.78460526466369596</v>
      </c>
      <c r="V99" s="85">
        <v>19.689993456378598</v>
      </c>
      <c r="W99" s="114">
        <v>0.52110019896959658</v>
      </c>
      <c r="X99" s="111">
        <v>5.2288338643603126E-2</v>
      </c>
      <c r="Y99">
        <v>38</v>
      </c>
      <c r="Z99" s="82"/>
      <c r="AB99" s="85">
        <v>18.1099934916944</v>
      </c>
      <c r="AC99" s="114"/>
      <c r="AD99" s="104"/>
      <c r="AE99">
        <v>38</v>
      </c>
    </row>
    <row r="100" spans="1:31">
      <c r="A100">
        <v>39</v>
      </c>
      <c r="B100" s="82">
        <v>38957</v>
      </c>
      <c r="C100">
        <v>0.31830158829688998</v>
      </c>
      <c r="D100" s="85">
        <v>19.029993471130801</v>
      </c>
      <c r="E100" s="115">
        <v>0.35492940624778502</v>
      </c>
      <c r="F100" s="112">
        <v>5.5703818783901071E-2</v>
      </c>
      <c r="G100">
        <v>39</v>
      </c>
      <c r="H100" s="82">
        <v>39292</v>
      </c>
      <c r="I100">
        <v>1.41768670082092</v>
      </c>
      <c r="J100" s="85">
        <v>17.669993501529099</v>
      </c>
      <c r="K100" s="114">
        <v>0.66253550692655405</v>
      </c>
      <c r="L100" s="111">
        <v>5.4373593844447378E-2</v>
      </c>
      <c r="M100">
        <v>39</v>
      </c>
      <c r="N100" s="82">
        <v>39678</v>
      </c>
      <c r="O100">
        <v>0.83749967813491799</v>
      </c>
      <c r="P100" s="85">
        <v>18.4399934843183</v>
      </c>
      <c r="Q100" s="114">
        <v>0.56102324700552586</v>
      </c>
      <c r="R100" s="111">
        <v>5.443246604039121E-2</v>
      </c>
      <c r="S100">
        <v>39</v>
      </c>
      <c r="T100" s="82">
        <v>40045</v>
      </c>
      <c r="U100">
        <v>0.78127574920654297</v>
      </c>
      <c r="V100" s="85">
        <v>19.789993454143399</v>
      </c>
      <c r="W100" s="114">
        <v>0.52467058297381142</v>
      </c>
      <c r="X100" s="111">
        <v>5.3580815690717036E-2</v>
      </c>
      <c r="Y100">
        <v>39</v>
      </c>
      <c r="Z100" s="82"/>
      <c r="AB100" s="85">
        <v>17.909993496164699</v>
      </c>
      <c r="AC100" s="114"/>
      <c r="AD100" s="104"/>
      <c r="AE100">
        <v>39</v>
      </c>
    </row>
    <row r="101" spans="1:31">
      <c r="A101">
        <v>40</v>
      </c>
      <c r="B101" s="82">
        <v>38958</v>
      </c>
      <c r="C101">
        <v>0.30280420184135398</v>
      </c>
      <c r="D101" s="85">
        <v>18.929993473365901</v>
      </c>
      <c r="E101" s="115">
        <v>0.3351138575350795</v>
      </c>
      <c r="F101" s="112">
        <v>5.6654152033811626E-2</v>
      </c>
      <c r="G101">
        <v>40</v>
      </c>
      <c r="H101" s="82">
        <v>39293</v>
      </c>
      <c r="I101">
        <v>1.4256905317306501</v>
      </c>
      <c r="J101" s="85">
        <v>17.799993498623401</v>
      </c>
      <c r="K101" s="114">
        <v>0.6655666575434056</v>
      </c>
      <c r="L101" s="111">
        <v>5.5864977293618327E-2</v>
      </c>
      <c r="M101">
        <v>40</v>
      </c>
      <c r="N101" s="82">
        <v>39679</v>
      </c>
      <c r="O101">
        <v>0.80005079507827803</v>
      </c>
      <c r="P101" s="85">
        <v>18.4299934845418</v>
      </c>
      <c r="Q101" s="114">
        <v>0.55360511232240051</v>
      </c>
      <c r="R101" s="111">
        <v>5.578147979083737E-2</v>
      </c>
      <c r="S101">
        <v>40</v>
      </c>
      <c r="T101" s="82">
        <v>40046</v>
      </c>
      <c r="U101">
        <v>0.742517530918121</v>
      </c>
      <c r="V101" s="85">
        <v>19.839993453025802</v>
      </c>
      <c r="W101" s="114">
        <v>0.52601151458777395</v>
      </c>
      <c r="X101" s="111">
        <v>5.4918995311577103E-2</v>
      </c>
      <c r="Y101">
        <v>40</v>
      </c>
      <c r="Z101" s="82"/>
      <c r="AB101" s="85"/>
      <c r="AC101" s="114"/>
      <c r="AD101" s="104"/>
      <c r="AE101">
        <v>40</v>
      </c>
    </row>
    <row r="102" spans="1:31">
      <c r="A102">
        <v>41</v>
      </c>
      <c r="B102" s="82">
        <v>38959</v>
      </c>
      <c r="C102">
        <v>0.294776290655136</v>
      </c>
      <c r="D102" s="85">
        <v>18.8399934753776</v>
      </c>
      <c r="E102" s="115">
        <v>0.31967345039280742</v>
      </c>
      <c r="F102" s="112">
        <v>5.7566872879698819E-2</v>
      </c>
      <c r="G102">
        <v>41</v>
      </c>
      <c r="H102" s="82">
        <v>39294</v>
      </c>
      <c r="I102">
        <v>1.48222744464874</v>
      </c>
      <c r="J102" s="85">
        <v>17.799993498623401</v>
      </c>
      <c r="K102" s="114">
        <v>0.66782883970843343</v>
      </c>
      <c r="L102" s="111">
        <v>5.7412308998303657E-2</v>
      </c>
      <c r="M102">
        <v>41</v>
      </c>
      <c r="N102" s="82">
        <v>39680</v>
      </c>
      <c r="O102">
        <v>0.76902824640274003</v>
      </c>
      <c r="P102" s="85">
        <v>18.1899934899062</v>
      </c>
      <c r="Q102" s="114">
        <v>0.54439549505426965</v>
      </c>
      <c r="R102" s="111">
        <v>5.7147432963212834E-2</v>
      </c>
      <c r="S102">
        <v>41</v>
      </c>
      <c r="T102" s="82">
        <v>40047</v>
      </c>
      <c r="U102">
        <v>0.711250960826874</v>
      </c>
      <c r="V102" s="85">
        <v>19.7999934539199</v>
      </c>
      <c r="W102" s="114">
        <v>0.52052847887077947</v>
      </c>
      <c r="X102" s="111">
        <v>5.6296488957551925E-2</v>
      </c>
      <c r="Y102">
        <v>41</v>
      </c>
      <c r="Z102" s="82"/>
      <c r="AB102" s="85"/>
      <c r="AC102" s="114"/>
      <c r="AD102" s="104"/>
      <c r="AE102">
        <v>41</v>
      </c>
    </row>
    <row r="103" spans="1:31">
      <c r="A103">
        <v>42</v>
      </c>
      <c r="B103" s="82">
        <v>38960</v>
      </c>
      <c r="C103">
        <v>0.27749410271644598</v>
      </c>
      <c r="D103" s="85">
        <v>18.789993476495201</v>
      </c>
      <c r="E103" s="115">
        <v>0.30884679496348877</v>
      </c>
      <c r="F103" s="112">
        <v>5.845102936915008E-2</v>
      </c>
      <c r="G103">
        <v>42</v>
      </c>
      <c r="H103" s="82">
        <v>39295</v>
      </c>
      <c r="I103">
        <v>1.5528037548065201</v>
      </c>
      <c r="J103" s="85">
        <v>17.999993494152999</v>
      </c>
      <c r="K103" s="114">
        <v>0.67285641246220329</v>
      </c>
      <c r="L103" s="111">
        <v>5.9006528585787858E-2</v>
      </c>
      <c r="M103">
        <v>42</v>
      </c>
      <c r="N103" s="82">
        <v>39681</v>
      </c>
      <c r="O103">
        <v>0.76367688179016102</v>
      </c>
      <c r="P103" s="85">
        <v>17.899993496388198</v>
      </c>
      <c r="Q103" s="114">
        <v>0.53500153467345701</v>
      </c>
      <c r="R103" s="111">
        <v>5.8510877502171849E-2</v>
      </c>
      <c r="S103">
        <v>42</v>
      </c>
      <c r="T103" s="82">
        <v>40048</v>
      </c>
      <c r="U103">
        <v>0.69024777412414595</v>
      </c>
      <c r="V103" s="85">
        <v>19.7299934554845</v>
      </c>
      <c r="W103" s="114">
        <v>0.51249869311093399</v>
      </c>
      <c r="X103" s="111">
        <v>5.7692880783305908E-2</v>
      </c>
      <c r="Y103">
        <v>42</v>
      </c>
      <c r="Z103" s="82"/>
      <c r="AB103" s="85"/>
      <c r="AC103" s="114"/>
      <c r="AD103" s="104"/>
      <c r="AE103">
        <v>42</v>
      </c>
    </row>
    <row r="104" spans="1:31">
      <c r="A104">
        <v>43</v>
      </c>
      <c r="B104" s="82"/>
      <c r="D104" s="85">
        <v>18.739993477612799</v>
      </c>
      <c r="E104" s="114"/>
      <c r="F104" s="104"/>
      <c r="G104">
        <v>43</v>
      </c>
      <c r="H104" s="82">
        <v>39296</v>
      </c>
      <c r="I104">
        <v>1.5338702201843299</v>
      </c>
      <c r="J104" s="85">
        <v>18.0099934939295</v>
      </c>
      <c r="K104" s="114">
        <v>0.68016911375127109</v>
      </c>
      <c r="L104" s="111">
        <v>6.0670636646292429E-2</v>
      </c>
      <c r="M104">
        <v>43</v>
      </c>
      <c r="N104" s="82">
        <v>39682</v>
      </c>
      <c r="O104">
        <v>0.74625051021575906</v>
      </c>
      <c r="P104" s="85">
        <v>17.839993497729299</v>
      </c>
      <c r="Q104" s="114">
        <v>0.52912920016063791</v>
      </c>
      <c r="R104" s="111">
        <v>5.9866888155318668E-2</v>
      </c>
      <c r="S104">
        <v>43</v>
      </c>
      <c r="T104" s="82">
        <v>40049</v>
      </c>
      <c r="U104">
        <v>0.65160650014877297</v>
      </c>
      <c r="V104" s="85">
        <v>19.749993455037501</v>
      </c>
      <c r="W104" s="114">
        <v>0.50475502726204302</v>
      </c>
      <c r="X104" s="111">
        <v>5.9099855906372505E-2</v>
      </c>
      <c r="Y104">
        <v>43</v>
      </c>
      <c r="Z104" s="82"/>
      <c r="AB104" s="85"/>
      <c r="AC104" s="114"/>
      <c r="AD104" s="104"/>
      <c r="AE104">
        <v>43</v>
      </c>
    </row>
    <row r="105" spans="1:31">
      <c r="A105">
        <v>44</v>
      </c>
      <c r="B105" s="82"/>
      <c r="D105" s="85">
        <v>18.699993478506801</v>
      </c>
      <c r="E105" s="114"/>
      <c r="F105" s="104"/>
      <c r="G105">
        <v>44</v>
      </c>
      <c r="H105" s="82">
        <v>39297</v>
      </c>
      <c r="I105">
        <v>1.52073621749878</v>
      </c>
      <c r="J105" s="85">
        <v>18.199993489682701</v>
      </c>
      <c r="K105" s="114">
        <v>0.68305350044675062</v>
      </c>
      <c r="L105" s="111">
        <v>6.2397229856032722E-2</v>
      </c>
      <c r="M105">
        <v>44</v>
      </c>
      <c r="N105" s="82">
        <v>39683</v>
      </c>
      <c r="O105">
        <v>0.74350672960281405</v>
      </c>
      <c r="P105" s="85">
        <v>17.909993496164699</v>
      </c>
      <c r="Q105" s="114">
        <v>0.52332232424207126</v>
      </c>
      <c r="R105" s="111">
        <v>6.1236971241298156E-2</v>
      </c>
      <c r="S105">
        <v>44</v>
      </c>
      <c r="T105" s="82">
        <v>40050</v>
      </c>
      <c r="U105">
        <v>0.61094188690185502</v>
      </c>
      <c r="V105" s="85">
        <v>19.7999934539199</v>
      </c>
      <c r="W105" s="114">
        <v>0.493783117130002</v>
      </c>
      <c r="X105" s="111">
        <v>6.0523324820337163E-2</v>
      </c>
      <c r="Y105">
        <v>44</v>
      </c>
      <c r="Z105" s="82"/>
      <c r="AB105" s="85"/>
      <c r="AC105" s="114"/>
      <c r="AD105" s="104"/>
      <c r="AE105">
        <v>44</v>
      </c>
    </row>
    <row r="106" spans="1:31">
      <c r="A106">
        <v>45</v>
      </c>
      <c r="B106" s="82"/>
      <c r="D106" s="85">
        <v>18.569993481412599</v>
      </c>
      <c r="E106" s="114"/>
      <c r="F106" s="104"/>
      <c r="G106">
        <v>45</v>
      </c>
      <c r="H106" s="82">
        <v>39298</v>
      </c>
      <c r="I106">
        <v>1.5455912351608301</v>
      </c>
      <c r="J106" s="85">
        <v>18.169993490353299</v>
      </c>
      <c r="K106" s="114">
        <v>0.68383399538546574</v>
      </c>
      <c r="L106" s="111">
        <v>6.4194974063444779E-2</v>
      </c>
      <c r="M106">
        <v>45</v>
      </c>
      <c r="N106" s="82">
        <v>39684</v>
      </c>
      <c r="O106">
        <v>0.71022427082061801</v>
      </c>
      <c r="P106" s="85">
        <v>18.0299934934825</v>
      </c>
      <c r="Q106" s="114">
        <v>0.5196628558330354</v>
      </c>
      <c r="R106" s="111">
        <v>6.2629539730732001E-2</v>
      </c>
      <c r="S106">
        <v>45</v>
      </c>
      <c r="T106" s="82">
        <v>40051</v>
      </c>
      <c r="U106">
        <v>0.58239549398422197</v>
      </c>
      <c r="V106" s="85">
        <v>19.919993451237701</v>
      </c>
      <c r="W106" s="114">
        <v>0.48031285496336845</v>
      </c>
      <c r="X106" s="111">
        <v>6.1956657216138925E-2</v>
      </c>
      <c r="Y106">
        <v>45</v>
      </c>
      <c r="Z106" s="82"/>
      <c r="AB106" s="85"/>
      <c r="AC106" s="114"/>
      <c r="AD106" s="104"/>
      <c r="AE106">
        <v>45</v>
      </c>
    </row>
    <row r="107" spans="1:31">
      <c r="A107">
        <v>46</v>
      </c>
      <c r="B107" s="82"/>
      <c r="E107" s="114"/>
      <c r="F107" s="104"/>
      <c r="G107">
        <v>46</v>
      </c>
      <c r="H107" s="82">
        <v>39299</v>
      </c>
      <c r="I107">
        <v>1.6269384622573899</v>
      </c>
      <c r="J107" s="85">
        <v>18.369993485882901</v>
      </c>
      <c r="K107" s="114">
        <v>0.68582947631711744</v>
      </c>
      <c r="L107" s="111">
        <v>6.6043052302385927E-2</v>
      </c>
      <c r="M107">
        <v>46</v>
      </c>
      <c r="N107" s="82">
        <v>39685</v>
      </c>
      <c r="O107">
        <v>0.67478358745574996</v>
      </c>
      <c r="P107" s="85">
        <v>18.119993491470801</v>
      </c>
      <c r="Q107" s="114">
        <v>0.51250990472267932</v>
      </c>
      <c r="R107" s="111">
        <v>6.4053029624742353E-2</v>
      </c>
      <c r="S107">
        <v>46</v>
      </c>
      <c r="T107" s="82">
        <v>40052</v>
      </c>
      <c r="U107">
        <v>0.55584144592285201</v>
      </c>
      <c r="V107" s="85">
        <v>19.939993450790698</v>
      </c>
      <c r="W107" s="114">
        <v>0.46753886145452572</v>
      </c>
      <c r="X107" s="111">
        <v>6.3396911949736109E-2</v>
      </c>
      <c r="Y107">
        <v>46</v>
      </c>
      <c r="Z107" s="82"/>
      <c r="AB107" s="85"/>
      <c r="AC107" s="114"/>
      <c r="AD107" s="104"/>
      <c r="AE107">
        <v>46</v>
      </c>
    </row>
    <row r="108" spans="1:31">
      <c r="A108">
        <v>47</v>
      </c>
      <c r="B108" s="82"/>
      <c r="E108" s="114"/>
      <c r="F108" s="104"/>
      <c r="G108">
        <v>47</v>
      </c>
      <c r="H108" s="82">
        <v>39300</v>
      </c>
      <c r="I108">
        <v>1.5694887638092001</v>
      </c>
      <c r="J108" s="85">
        <v>18.5099934827537</v>
      </c>
      <c r="K108" s="114">
        <v>0.69187997164110937</v>
      </c>
      <c r="L108" s="111">
        <v>6.7966705535270872E-2</v>
      </c>
      <c r="M108">
        <v>47</v>
      </c>
      <c r="N108" s="82">
        <v>39686</v>
      </c>
      <c r="O108">
        <v>0.67559218406677202</v>
      </c>
      <c r="P108" s="85">
        <v>18.129993491247301</v>
      </c>
      <c r="Q108" s="114">
        <v>0.50279812069861252</v>
      </c>
      <c r="R108" s="111">
        <v>6.549745702708358E-2</v>
      </c>
      <c r="S108">
        <v>47</v>
      </c>
      <c r="T108" s="82">
        <v>40053</v>
      </c>
      <c r="U108">
        <v>0.53752416372299205</v>
      </c>
      <c r="V108" s="85">
        <v>19.949993450567199</v>
      </c>
      <c r="W108" s="114">
        <v>0.45535485734482034</v>
      </c>
      <c r="X108" s="111">
        <v>6.4837351485482045E-2</v>
      </c>
      <c r="Y108">
        <v>47</v>
      </c>
      <c r="Z108" s="82"/>
      <c r="AB108" s="85"/>
      <c r="AC108" s="114"/>
      <c r="AD108" s="104"/>
      <c r="AE108">
        <v>47</v>
      </c>
    </row>
    <row r="109" spans="1:31">
      <c r="A109">
        <v>48</v>
      </c>
      <c r="B109" s="82"/>
      <c r="E109" s="114"/>
      <c r="F109" s="104"/>
      <c r="G109">
        <v>48</v>
      </c>
      <c r="H109" s="82">
        <v>39301</v>
      </c>
      <c r="I109">
        <v>1.4502606391906701</v>
      </c>
      <c r="J109" s="85">
        <v>18.559993481636099</v>
      </c>
      <c r="K109" s="114">
        <v>0.69173415744385869</v>
      </c>
      <c r="L109" s="111">
        <v>6.9973454730016607E-2</v>
      </c>
      <c r="M109">
        <v>48</v>
      </c>
      <c r="N109" s="82">
        <v>39687</v>
      </c>
      <c r="O109">
        <v>0.705178081989288</v>
      </c>
      <c r="P109" s="85">
        <v>18.059993492811898</v>
      </c>
      <c r="Q109" s="114">
        <v>0.49756819528479934</v>
      </c>
      <c r="R109" s="111">
        <v>6.6950561669486763E-2</v>
      </c>
      <c r="S109">
        <v>48</v>
      </c>
      <c r="T109" s="82">
        <v>40054</v>
      </c>
      <c r="U109">
        <v>0.54579102993011497</v>
      </c>
      <c r="V109" s="85">
        <v>19.899993451684701</v>
      </c>
      <c r="W109" s="114">
        <v>0.44508817071226592</v>
      </c>
      <c r="X109" s="111">
        <v>6.6277077963297834E-2</v>
      </c>
      <c r="Y109">
        <v>48</v>
      </c>
      <c r="Z109" s="82"/>
      <c r="AB109" s="85"/>
      <c r="AC109" s="114"/>
      <c r="AD109" s="104"/>
      <c r="AE109">
        <v>48</v>
      </c>
    </row>
    <row r="110" spans="1:31">
      <c r="A110">
        <v>49</v>
      </c>
      <c r="C110" s="82"/>
      <c r="F110" s="86"/>
      <c r="G110">
        <v>49</v>
      </c>
      <c r="H110" s="82">
        <v>39302</v>
      </c>
      <c r="I110">
        <v>1.4008413553237899</v>
      </c>
      <c r="J110" s="85">
        <v>18.729993477836299</v>
      </c>
      <c r="K110" s="113">
        <v>0.68383024729604214</v>
      </c>
      <c r="L110" s="83">
        <v>7.2043419039652778E-2</v>
      </c>
      <c r="M110">
        <v>49</v>
      </c>
      <c r="N110" s="82">
        <v>39688</v>
      </c>
      <c r="O110">
        <v>0.72480988502502397</v>
      </c>
      <c r="P110" s="85">
        <v>17.8499934975058</v>
      </c>
      <c r="Q110" s="113">
        <v>0.49947731318168037</v>
      </c>
      <c r="R110" s="83">
        <v>6.841713954974854E-2</v>
      </c>
      <c r="S110">
        <v>49</v>
      </c>
      <c r="T110" s="82">
        <v>40055</v>
      </c>
      <c r="U110">
        <v>0.58936506509780895</v>
      </c>
      <c r="V110" s="85">
        <v>19.699993456155099</v>
      </c>
      <c r="W110" s="113">
        <v>0.44168379802489044</v>
      </c>
      <c r="X110" s="83">
        <v>6.7715666204635663E-2</v>
      </c>
      <c r="Y110">
        <v>49</v>
      </c>
      <c r="AA110" s="82"/>
      <c r="AB110" s="85"/>
      <c r="AD110" s="86"/>
      <c r="AE110">
        <v>49</v>
      </c>
    </row>
    <row r="111" spans="1:31">
      <c r="A111">
        <v>50</v>
      </c>
      <c r="C111" s="82"/>
      <c r="F111" s="86"/>
      <c r="G111">
        <v>50</v>
      </c>
      <c r="H111" s="82">
        <v>39303</v>
      </c>
      <c r="I111">
        <v>1.32289290428162</v>
      </c>
      <c r="J111" s="85">
        <v>18.719993478059799</v>
      </c>
      <c r="K111" s="113">
        <v>0.67597515573195044</v>
      </c>
      <c r="L111" s="83">
        <v>7.4171316813664193E-2</v>
      </c>
      <c r="M111">
        <v>50</v>
      </c>
      <c r="N111" s="82">
        <v>39689</v>
      </c>
      <c r="O111">
        <v>0.74074661731720004</v>
      </c>
      <c r="P111" s="85">
        <v>17.719993500411501</v>
      </c>
      <c r="Q111" s="113">
        <v>0.50355800903657499</v>
      </c>
      <c r="R111" s="83">
        <v>6.9905221810258045E-2</v>
      </c>
      <c r="S111">
        <v>50</v>
      </c>
      <c r="T111" s="82">
        <v>40056</v>
      </c>
      <c r="U111">
        <v>0.60179126262664795</v>
      </c>
      <c r="V111" s="85">
        <v>19.449993461742999</v>
      </c>
      <c r="W111" s="113">
        <v>0.44913006708841868</v>
      </c>
      <c r="X111" s="83">
        <v>6.9161253655659005E-2</v>
      </c>
      <c r="Y111">
        <v>50</v>
      </c>
      <c r="AA111" s="82"/>
      <c r="AB111" s="85"/>
      <c r="AD111" s="86"/>
      <c r="AE111">
        <v>50</v>
      </c>
    </row>
    <row r="112" spans="1:31">
      <c r="A112">
        <v>51</v>
      </c>
      <c r="C112" s="82"/>
      <c r="F112" s="86"/>
      <c r="G112">
        <v>51</v>
      </c>
      <c r="H112" s="82">
        <v>39304</v>
      </c>
      <c r="I112">
        <v>1.2311036586761499</v>
      </c>
      <c r="J112" s="85">
        <v>18.689993478730301</v>
      </c>
      <c r="K112" s="113">
        <v>0.66582599704645973</v>
      </c>
      <c r="L112" s="83">
        <v>7.6339693729017236E-2</v>
      </c>
      <c r="M112">
        <v>51</v>
      </c>
      <c r="N112" s="82">
        <v>39690</v>
      </c>
      <c r="O112">
        <v>0.75713223218917802</v>
      </c>
      <c r="P112" s="85">
        <v>17.639993502199701</v>
      </c>
      <c r="Q112" s="113">
        <v>0.50820803090218747</v>
      </c>
      <c r="R112" s="83">
        <v>7.1426355419827475E-2</v>
      </c>
      <c r="S112">
        <v>51</v>
      </c>
      <c r="U112" s="82"/>
      <c r="V112" s="85">
        <v>19.299993465095799</v>
      </c>
      <c r="X112" s="86"/>
      <c r="Y112">
        <v>51</v>
      </c>
      <c r="AA112" s="82"/>
      <c r="AB112" s="85"/>
      <c r="AD112" s="86"/>
      <c r="AE112">
        <v>51</v>
      </c>
    </row>
    <row r="113" spans="1:31">
      <c r="A113">
        <v>52</v>
      </c>
      <c r="C113" s="82"/>
      <c r="F113" s="86"/>
      <c r="G113">
        <v>52</v>
      </c>
      <c r="H113" s="82">
        <v>39305</v>
      </c>
      <c r="I113">
        <v>1.24461114406586</v>
      </c>
      <c r="J113" s="85">
        <v>18.629993480071398</v>
      </c>
      <c r="K113" s="113">
        <v>0.65279167566396135</v>
      </c>
      <c r="L113" s="83">
        <v>7.8540002994697072E-2</v>
      </c>
      <c r="M113">
        <v>52</v>
      </c>
      <c r="N113" s="82">
        <v>39691</v>
      </c>
      <c r="O113">
        <v>0.75924843549728405</v>
      </c>
      <c r="P113" s="85">
        <v>17.759993499517499</v>
      </c>
      <c r="Q113" s="113">
        <v>0.51319622228941764</v>
      </c>
      <c r="R113" s="83">
        <v>7.2986439798118655E-2</v>
      </c>
      <c r="S113">
        <v>52</v>
      </c>
      <c r="U113" s="82"/>
      <c r="V113" s="85">
        <v>19.2499934662134</v>
      </c>
      <c r="X113" s="86"/>
      <c r="Y113">
        <v>52</v>
      </c>
      <c r="AA113" s="82"/>
      <c r="AB113" s="85"/>
      <c r="AD113" s="86"/>
      <c r="AE113">
        <v>52</v>
      </c>
    </row>
    <row r="114" spans="1:31">
      <c r="A114">
        <v>53</v>
      </c>
      <c r="C114" s="82"/>
      <c r="F114" s="86"/>
      <c r="G114">
        <v>53</v>
      </c>
      <c r="H114" s="82">
        <v>39306</v>
      </c>
      <c r="I114">
        <v>1.2599692344665501</v>
      </c>
      <c r="J114" s="85">
        <v>18.529993482306601</v>
      </c>
      <c r="K114" s="113">
        <v>0.64693390650127947</v>
      </c>
      <c r="L114" s="83">
        <v>8.0759971418573315E-2</v>
      </c>
      <c r="M114">
        <v>53</v>
      </c>
      <c r="O114" s="82"/>
      <c r="P114" s="85">
        <v>17.839993497729299</v>
      </c>
      <c r="R114" s="86"/>
      <c r="S114">
        <v>53</v>
      </c>
      <c r="U114" s="82"/>
      <c r="V114" s="85">
        <v>19.179993467778001</v>
      </c>
      <c r="X114" s="86"/>
      <c r="Y114">
        <v>53</v>
      </c>
      <c r="AA114" s="82"/>
      <c r="AB114" s="85"/>
      <c r="AD114" s="86"/>
      <c r="AE114">
        <v>53</v>
      </c>
    </row>
    <row r="115" spans="1:31">
      <c r="A115">
        <v>54</v>
      </c>
      <c r="G115">
        <v>54</v>
      </c>
      <c r="H115" s="82">
        <v>39307</v>
      </c>
      <c r="I115">
        <v>1.27378809452057</v>
      </c>
      <c r="J115">
        <v>18.559993481636099</v>
      </c>
      <c r="K115" s="113">
        <v>0.64506888362746917</v>
      </c>
      <c r="L115" s="83">
        <v>8.3014083805580105E-2</v>
      </c>
      <c r="M115">
        <v>54</v>
      </c>
      <c r="P115">
        <v>17.909993496164699</v>
      </c>
      <c r="S115">
        <v>54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39308</v>
      </c>
      <c r="I116">
        <v>1.19438588619232</v>
      </c>
      <c r="J116">
        <v>18.5899934809655</v>
      </c>
      <c r="K116" s="113">
        <v>0.64519841103746001</v>
      </c>
      <c r="L116" s="83">
        <v>8.53280444538453E-2</v>
      </c>
      <c r="M116">
        <v>55</v>
      </c>
      <c r="S116">
        <v>55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39309</v>
      </c>
      <c r="I117">
        <v>1.08117032051086</v>
      </c>
      <c r="J117">
        <v>18.689993478730301</v>
      </c>
      <c r="K117" s="113">
        <v>0.63845821957026372</v>
      </c>
      <c r="L117" s="83">
        <v>8.7709412354108951E-2</v>
      </c>
      <c r="M117">
        <v>56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39310</v>
      </c>
      <c r="I118">
        <v>1.0048795938491799</v>
      </c>
      <c r="J118">
        <v>18.559993481636099</v>
      </c>
      <c r="K118" s="113">
        <v>0.62397593776203142</v>
      </c>
      <c r="L118" s="83">
        <v>9.0146689919569589E-2</v>
      </c>
      <c r="M118">
        <v>57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39311</v>
      </c>
      <c r="I119">
        <v>0.95789182186126698</v>
      </c>
      <c r="J119">
        <v>18.369993485882901</v>
      </c>
      <c r="K119" s="113">
        <v>0.60816356913448988</v>
      </c>
      <c r="L119" s="83">
        <v>9.2587998002765307E-2</v>
      </c>
      <c r="M119">
        <v>58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39312</v>
      </c>
      <c r="I120">
        <v>0.93908488750457797</v>
      </c>
      <c r="J120">
        <v>18.389993485435902</v>
      </c>
      <c r="K120" s="113">
        <v>0.5943877063083155</v>
      </c>
      <c r="L120" s="83">
        <v>9.5018797590298631E-2</v>
      </c>
      <c r="M120">
        <v>59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39313</v>
      </c>
      <c r="I121">
        <v>0.92362421751022294</v>
      </c>
      <c r="J121">
        <v>18.339993486553499</v>
      </c>
      <c r="K121" s="113">
        <v>0.58465152318718105</v>
      </c>
      <c r="L121" s="83">
        <v>9.7467051634592919E-2</v>
      </c>
      <c r="M121">
        <v>60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39314</v>
      </c>
      <c r="I122">
        <v>0.88043141365051303</v>
      </c>
      <c r="J122">
        <v>18.319993487000499</v>
      </c>
      <c r="K122" s="113">
        <v>0.57750528015219171</v>
      </c>
      <c r="L122" s="83">
        <v>9.9936528436657707E-2</v>
      </c>
      <c r="M122">
        <v>61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39315</v>
      </c>
      <c r="I123">
        <v>0.88601619005203203</v>
      </c>
      <c r="J123">
        <v>18.229993489012099</v>
      </c>
      <c r="K123" s="113">
        <v>0.56826893835622627</v>
      </c>
      <c r="L123" s="83">
        <v>0.10243875166338401</v>
      </c>
      <c r="M123">
        <v>62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39316</v>
      </c>
      <c r="I124">
        <v>0.90398514270782504</v>
      </c>
      <c r="J124">
        <v>18.149993490800298</v>
      </c>
      <c r="K124" s="113">
        <v>0.56393404050101381</v>
      </c>
      <c r="L124" s="83">
        <v>0.10495658258048944</v>
      </c>
      <c r="M124">
        <v>63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39317</v>
      </c>
      <c r="I125">
        <v>1.06366002559662</v>
      </c>
      <c r="J125">
        <v>18.2599934883416</v>
      </c>
      <c r="K125" s="113">
        <v>0.56377835354525119</v>
      </c>
      <c r="L125" s="83">
        <v>0.10750844184036125</v>
      </c>
      <c r="M125">
        <v>64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39318</v>
      </c>
      <c r="I126">
        <v>1.4335535764694201</v>
      </c>
      <c r="J126">
        <v>18.559993481636099</v>
      </c>
      <c r="K126" s="113">
        <v>0.5815102046729943</v>
      </c>
      <c r="L126" s="83">
        <v>0.11013430467026913</v>
      </c>
      <c r="M126">
        <v>65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39319</v>
      </c>
      <c r="I127">
        <v>1.7929491996765099</v>
      </c>
      <c r="J127">
        <v>18.6699934791774</v>
      </c>
      <c r="K127" s="113">
        <v>0.62286811719584445</v>
      </c>
      <c r="L127" s="83">
        <v>0.11293493612907313</v>
      </c>
      <c r="M127">
        <v>66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39320</v>
      </c>
      <c r="I128">
        <v>1.08188736438751</v>
      </c>
      <c r="J128">
        <v>18.929993473365901</v>
      </c>
      <c r="K128" s="113">
        <v>0.66717719410254206</v>
      </c>
      <c r="L128" s="83">
        <v>0.11599297706285985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39321</v>
      </c>
      <c r="I129">
        <v>0.96317309141159102</v>
      </c>
      <c r="J129">
        <v>18.949993472918901</v>
      </c>
      <c r="K129" s="113">
        <v>0.63922726752018733</v>
      </c>
      <c r="L129" s="83">
        <v>0.11935899852663222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39322</v>
      </c>
      <c r="I130">
        <v>0.86817336082458496</v>
      </c>
      <c r="J130">
        <v>18.969993472471899</v>
      </c>
      <c r="K130" s="113">
        <v>0.61120845129624968</v>
      </c>
      <c r="L130" s="83">
        <v>0.12270286096105761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39323</v>
      </c>
      <c r="I131">
        <v>0.80977916717529297</v>
      </c>
      <c r="J131">
        <v>18.9899934720248</v>
      </c>
      <c r="K131" s="113">
        <v>0.58433945079382221</v>
      </c>
      <c r="L131" s="83">
        <v>0.12601461032658973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39324</v>
      </c>
      <c r="I132">
        <v>0.77832013368606601</v>
      </c>
      <c r="J132">
        <v>18.859993474930501</v>
      </c>
      <c r="K132" s="113">
        <v>0.56193014365894078</v>
      </c>
      <c r="L132" s="83">
        <v>0.12928964586319658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39325</v>
      </c>
      <c r="I133">
        <v>0.74148398637771595</v>
      </c>
      <c r="J133">
        <v>18.8299934756011</v>
      </c>
      <c r="K133" s="113">
        <v>0.54548120922544086</v>
      </c>
      <c r="L133" s="83">
        <v>0.13251705772028322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J134">
        <v>18.819993475824599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J135">
        <v>18.7599934771657</v>
      </c>
      <c r="M135">
        <v>74</v>
      </c>
      <c r="S135">
        <v>74</v>
      </c>
      <c r="Y135">
        <v>74</v>
      </c>
      <c r="AE135">
        <v>74</v>
      </c>
    </row>
    <row r="136" spans="1:31">
      <c r="A136">
        <v>75</v>
      </c>
      <c r="J136">
        <v>18.619993480295001</v>
      </c>
    </row>
    <row r="137" spans="1:31">
      <c r="A137">
        <v>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AE41-8B21-CC4D-BE6A-16DD238747B4}">
  <sheetPr codeName="Sheet4"/>
  <dimension ref="A1:AJ144"/>
  <sheetViews>
    <sheetView topLeftCell="A51" zoomScale="57" zoomScaleNormal="90" workbookViewId="0">
      <selection activeCell="AA61" sqref="AA61:AB94"/>
    </sheetView>
  </sheetViews>
  <sheetFormatPr baseColWidth="10" defaultRowHeight="15"/>
  <cols>
    <col min="4" max="4" width="10.83203125" style="85"/>
    <col min="5" max="5" width="10.83203125" style="113"/>
    <col min="11" max="11" width="10.83203125" style="113"/>
    <col min="17" max="17" width="10.83203125" style="113"/>
    <col min="23" max="23" width="10.83203125" style="113"/>
    <col min="29" max="29" width="10.83203125" style="113"/>
    <col min="35" max="35" width="10.83203125" style="113"/>
  </cols>
  <sheetData>
    <row r="1" spans="1:36">
      <c r="D1" s="85" t="s">
        <v>141</v>
      </c>
      <c r="E1" s="113" t="s">
        <v>155</v>
      </c>
      <c r="F1" s="85"/>
      <c r="J1" s="85" t="s">
        <v>141</v>
      </c>
      <c r="K1" s="113" t="s">
        <v>156</v>
      </c>
      <c r="L1" s="85"/>
      <c r="P1" s="85" t="s">
        <v>141</v>
      </c>
      <c r="Q1" s="113" t="s">
        <v>157</v>
      </c>
      <c r="R1" s="85"/>
      <c r="V1" s="85" t="s">
        <v>141</v>
      </c>
      <c r="W1" s="113" t="s">
        <v>158</v>
      </c>
      <c r="X1" s="85"/>
      <c r="AB1" s="85" t="s">
        <v>141</v>
      </c>
      <c r="AC1" s="113" t="s">
        <v>159</v>
      </c>
      <c r="AD1" s="85"/>
      <c r="AH1" s="85" t="s">
        <v>141</v>
      </c>
      <c r="AI1" s="113" t="s">
        <v>160</v>
      </c>
      <c r="AJ1" s="85"/>
    </row>
    <row r="2" spans="1:36">
      <c r="A2">
        <v>0</v>
      </c>
      <c r="B2" s="82">
        <v>36724</v>
      </c>
      <c r="C2">
        <v>0.75471144914627097</v>
      </c>
      <c r="D2" s="85">
        <v>15.6099935475737</v>
      </c>
      <c r="E2" s="115">
        <v>1</v>
      </c>
      <c r="F2" s="112">
        <v>1.7717407352724052E-2</v>
      </c>
      <c r="G2">
        <v>0</v>
      </c>
      <c r="H2" s="82">
        <v>37090</v>
      </c>
      <c r="I2">
        <v>0.81061524152755704</v>
      </c>
      <c r="J2" s="85">
        <v>16.609993525221999</v>
      </c>
      <c r="K2" s="114">
        <v>1</v>
      </c>
      <c r="L2" s="111">
        <v>1.7717407352724052E-2</v>
      </c>
      <c r="M2">
        <v>0</v>
      </c>
      <c r="N2" s="82">
        <v>37443</v>
      </c>
      <c r="O2">
        <v>1.08723533153534</v>
      </c>
      <c r="P2" s="85">
        <v>15.6199935473502</v>
      </c>
      <c r="Q2" s="115">
        <v>1</v>
      </c>
      <c r="R2" s="112">
        <v>1.7717407352724052E-2</v>
      </c>
      <c r="S2">
        <v>0</v>
      </c>
      <c r="T2" s="82">
        <v>37819</v>
      </c>
      <c r="U2">
        <v>0.79149460792541504</v>
      </c>
      <c r="V2" s="85">
        <v>18.1899934899062</v>
      </c>
      <c r="W2" s="114">
        <v>1</v>
      </c>
      <c r="X2" s="111">
        <v>1.7717407352724052E-2</v>
      </c>
      <c r="Y2">
        <v>0</v>
      </c>
      <c r="Z2" s="82">
        <v>38180</v>
      </c>
      <c r="AA2">
        <v>0.95322853326797496</v>
      </c>
      <c r="AB2" s="85">
        <v>16.189993534609702</v>
      </c>
      <c r="AC2" s="114">
        <v>1</v>
      </c>
      <c r="AD2" s="111">
        <v>1.7717407352724052E-2</v>
      </c>
      <c r="AE2">
        <v>0</v>
      </c>
      <c r="AF2" s="82">
        <v>38554</v>
      </c>
      <c r="AG2">
        <v>0.70816481113433805</v>
      </c>
      <c r="AH2" s="85">
        <v>17.319993509352201</v>
      </c>
      <c r="AI2" s="114">
        <v>1</v>
      </c>
      <c r="AJ2" s="111">
        <v>1.7717407352724052E-2</v>
      </c>
    </row>
    <row r="3" spans="1:36">
      <c r="A3">
        <v>1</v>
      </c>
      <c r="B3" s="82">
        <v>36725</v>
      </c>
      <c r="C3">
        <v>0.72677409648895297</v>
      </c>
      <c r="D3" s="85">
        <v>15.639993546903201</v>
      </c>
      <c r="E3" s="115">
        <v>0.63263878356736336</v>
      </c>
      <c r="F3" s="112">
        <v>1.8890486289141844E-2</v>
      </c>
      <c r="G3">
        <v>1</v>
      </c>
      <c r="H3" s="82">
        <v>37091</v>
      </c>
      <c r="I3">
        <v>0.78952741622924805</v>
      </c>
      <c r="J3" s="85">
        <v>16.509993527457102</v>
      </c>
      <c r="K3" s="114">
        <v>0.62855585031774575</v>
      </c>
      <c r="L3" s="111">
        <v>1.8949105987780292E-2</v>
      </c>
      <c r="M3">
        <v>1</v>
      </c>
      <c r="N3" s="82">
        <v>37444</v>
      </c>
      <c r="O3">
        <v>0.96802031993866</v>
      </c>
      <c r="P3" s="85">
        <v>15.559993548691301</v>
      </c>
      <c r="Q3" s="115">
        <v>0.70084179530196233</v>
      </c>
      <c r="R3" s="112">
        <v>1.8891060411628219E-2</v>
      </c>
      <c r="S3">
        <v>1</v>
      </c>
      <c r="T3" s="82">
        <v>37820</v>
      </c>
      <c r="U3">
        <v>0.76069295406341597</v>
      </c>
      <c r="V3" s="85">
        <v>18.339993486553499</v>
      </c>
      <c r="W3" s="114">
        <v>0.59394075712334538</v>
      </c>
      <c r="X3" s="111">
        <v>1.9046845583102476E-2</v>
      </c>
      <c r="Y3">
        <v>1</v>
      </c>
      <c r="Z3" s="82">
        <v>38181</v>
      </c>
      <c r="AA3">
        <v>1.0028933286666899</v>
      </c>
      <c r="AB3" s="85">
        <v>16.179993534833201</v>
      </c>
      <c r="AC3" s="114">
        <v>0.6674645974568969</v>
      </c>
      <c r="AD3" s="111">
        <v>1.892418666298807E-2</v>
      </c>
      <c r="AE3">
        <v>1</v>
      </c>
      <c r="AF3" s="82">
        <v>38555</v>
      </c>
      <c r="AG3">
        <v>0.79093140363693204</v>
      </c>
      <c r="AH3" s="85">
        <v>17.319993509352201</v>
      </c>
      <c r="AI3" s="114">
        <v>0.58757858322033307</v>
      </c>
      <c r="AJ3" s="111">
        <v>1.8992235878263566E-2</v>
      </c>
    </row>
    <row r="4" spans="1:36">
      <c r="A4">
        <v>2</v>
      </c>
      <c r="B4" s="82">
        <v>36726</v>
      </c>
      <c r="C4">
        <v>0.68718129396438599</v>
      </c>
      <c r="D4" s="85">
        <v>15.729993544891499</v>
      </c>
      <c r="E4" s="115">
        <v>0.54425454336009171</v>
      </c>
      <c r="F4" s="112">
        <v>1.9711366103527278E-2</v>
      </c>
      <c r="G4">
        <v>2</v>
      </c>
      <c r="H4" s="82">
        <v>37092</v>
      </c>
      <c r="I4">
        <v>0.75511091947555498</v>
      </c>
      <c r="J4" s="85">
        <v>16.3899935301394</v>
      </c>
      <c r="K4" s="114">
        <v>0.55508728128802143</v>
      </c>
      <c r="L4" s="111">
        <v>1.980101762586688E-2</v>
      </c>
      <c r="M4">
        <v>2</v>
      </c>
      <c r="N4" s="82">
        <v>37445</v>
      </c>
      <c r="O4">
        <v>0.90376293659210205</v>
      </c>
      <c r="P4" s="85">
        <v>15.739993544668</v>
      </c>
      <c r="Q4" s="115">
        <v>0.61477339738282655</v>
      </c>
      <c r="R4" s="112">
        <v>1.9779690571509134E-2</v>
      </c>
      <c r="S4">
        <v>2</v>
      </c>
      <c r="T4" s="82">
        <v>37821</v>
      </c>
      <c r="U4">
        <v>0.74088591337204002</v>
      </c>
      <c r="V4" s="85">
        <v>18.289993487671001</v>
      </c>
      <c r="W4" s="114">
        <v>0.53463109706418011</v>
      </c>
      <c r="X4" s="111">
        <v>1.9934963839545242E-2</v>
      </c>
      <c r="Y4">
        <v>2</v>
      </c>
      <c r="Z4" s="82">
        <v>38182</v>
      </c>
      <c r="AA4">
        <v>0.95068234205246005</v>
      </c>
      <c r="AB4" s="85">
        <v>16.3999935299158</v>
      </c>
      <c r="AC4" s="114">
        <v>0.60975103312424828</v>
      </c>
      <c r="AD4" s="111">
        <v>1.9804696867461492E-2</v>
      </c>
      <c r="AE4">
        <v>2</v>
      </c>
      <c r="AF4" s="82">
        <v>38556</v>
      </c>
      <c r="AG4">
        <v>0.78129643201828003</v>
      </c>
      <c r="AH4" s="85">
        <v>17.2899935100228</v>
      </c>
      <c r="AI4" s="114">
        <v>0.54339781721488634</v>
      </c>
      <c r="AJ4" s="111">
        <v>1.9830232069582881E-2</v>
      </c>
    </row>
    <row r="5" spans="1:36">
      <c r="A5">
        <v>3</v>
      </c>
      <c r="B5" s="82">
        <v>36727</v>
      </c>
      <c r="C5">
        <v>0.63732123374938998</v>
      </c>
      <c r="D5" s="85">
        <v>15.879993541538701</v>
      </c>
      <c r="E5" s="115">
        <v>0.51051874637478556</v>
      </c>
      <c r="F5" s="112">
        <v>2.0438734187472753E-2</v>
      </c>
      <c r="G5">
        <v>3</v>
      </c>
      <c r="H5" s="82">
        <v>37093</v>
      </c>
      <c r="I5">
        <v>0.76095747947692904</v>
      </c>
      <c r="J5" s="85">
        <v>16.429993529245301</v>
      </c>
      <c r="K5" s="114">
        <v>0.52943493775338302</v>
      </c>
      <c r="L5" s="111">
        <v>2.0564731763610108E-2</v>
      </c>
      <c r="M5">
        <v>3</v>
      </c>
      <c r="N5" s="82">
        <v>37446</v>
      </c>
      <c r="O5">
        <v>0.89287388324737504</v>
      </c>
      <c r="P5" s="85">
        <v>15.759993544220899</v>
      </c>
      <c r="Q5" s="115">
        <v>0.57950533593507259</v>
      </c>
      <c r="R5" s="112">
        <v>2.058525251869496E-2</v>
      </c>
      <c r="S5">
        <v>3</v>
      </c>
      <c r="T5" s="82">
        <v>37822</v>
      </c>
      <c r="U5">
        <v>0.72401273250579801</v>
      </c>
      <c r="V5" s="85">
        <v>18.579993481189</v>
      </c>
      <c r="W5" s="114">
        <v>0.51883549330636047</v>
      </c>
      <c r="X5" s="111">
        <v>2.0746063294529726E-2</v>
      </c>
      <c r="Y5">
        <v>3</v>
      </c>
      <c r="Z5" s="82">
        <v>38183</v>
      </c>
      <c r="AA5">
        <v>0.89509898424148604</v>
      </c>
      <c r="AB5" s="85">
        <v>16.409993529692301</v>
      </c>
      <c r="AC5" s="114">
        <v>0.58574638812632118</v>
      </c>
      <c r="AD5" s="111">
        <v>2.0630992916828614E-2</v>
      </c>
      <c r="AE5">
        <v>3</v>
      </c>
      <c r="AF5" s="82">
        <v>38557</v>
      </c>
      <c r="AG5">
        <v>0.73769348859786998</v>
      </c>
      <c r="AH5" s="85">
        <v>17.259993510693299</v>
      </c>
      <c r="AI5" s="114">
        <v>0.53158683740955914</v>
      </c>
      <c r="AJ5" s="111">
        <v>2.0613865411910914E-2</v>
      </c>
    </row>
    <row r="6" spans="1:36">
      <c r="A6">
        <v>4</v>
      </c>
      <c r="B6" s="82">
        <v>36728</v>
      </c>
      <c r="C6">
        <v>0.62642818689346302</v>
      </c>
      <c r="D6" s="85">
        <v>15.979993539303599</v>
      </c>
      <c r="E6" s="115">
        <v>0.48775041462763963</v>
      </c>
      <c r="F6" s="112">
        <v>2.1132683179998373E-2</v>
      </c>
      <c r="G6">
        <v>4</v>
      </c>
      <c r="H6" s="82">
        <v>37094</v>
      </c>
      <c r="I6">
        <v>0.76296311616897605</v>
      </c>
      <c r="J6" s="85">
        <v>16.6399935245514</v>
      </c>
      <c r="K6" s="114">
        <v>0.52356617515717652</v>
      </c>
      <c r="L6" s="111">
        <v>2.1299887474959402E-2</v>
      </c>
      <c r="M6">
        <v>4</v>
      </c>
      <c r="N6" s="82">
        <v>37447</v>
      </c>
      <c r="O6">
        <v>0.85562527179717995</v>
      </c>
      <c r="P6" s="85">
        <v>15.849993542209299</v>
      </c>
      <c r="Q6" s="115">
        <v>0.56695371183008281</v>
      </c>
      <c r="R6" s="112">
        <v>2.1352920256855302E-2</v>
      </c>
      <c r="S6">
        <v>4</v>
      </c>
      <c r="T6" s="82">
        <v>37823</v>
      </c>
      <c r="U6">
        <v>0.72742658853530895</v>
      </c>
      <c r="V6" s="85">
        <v>18.599993480742</v>
      </c>
      <c r="W6" s="114">
        <v>0.51100274699328185</v>
      </c>
      <c r="X6" s="111">
        <v>2.1547758464279757E-2</v>
      </c>
      <c r="Y6">
        <v>4</v>
      </c>
      <c r="Z6" s="82">
        <v>38184</v>
      </c>
      <c r="AA6">
        <v>0.81319564580917403</v>
      </c>
      <c r="AB6" s="85">
        <v>16.3999935299158</v>
      </c>
      <c r="AC6" s="114">
        <v>0.56898248091695469</v>
      </c>
      <c r="AD6" s="111">
        <v>2.1430484753739126E-2</v>
      </c>
      <c r="AE6">
        <v>4</v>
      </c>
      <c r="AF6" s="82">
        <v>38558</v>
      </c>
      <c r="AG6">
        <v>0.64457654953002896</v>
      </c>
      <c r="AH6" s="85">
        <v>17.2899935100228</v>
      </c>
      <c r="AI6" s="114">
        <v>0.51844887926043692</v>
      </c>
      <c r="AJ6" s="111">
        <v>2.1381853434794013E-2</v>
      </c>
    </row>
    <row r="7" spans="1:36">
      <c r="A7">
        <v>5</v>
      </c>
      <c r="B7" s="82">
        <v>36729</v>
      </c>
      <c r="C7">
        <v>0.63971304893493697</v>
      </c>
      <c r="D7" s="85">
        <v>16.089993536844901</v>
      </c>
      <c r="E7" s="115">
        <v>0.47765931260948824</v>
      </c>
      <c r="F7" s="112">
        <v>2.1803257950162712E-2</v>
      </c>
      <c r="G7">
        <v>5</v>
      </c>
      <c r="H7" s="82">
        <v>37095</v>
      </c>
      <c r="I7">
        <v>0.766088366508484</v>
      </c>
      <c r="J7" s="85">
        <v>16.7099935229868</v>
      </c>
      <c r="K7" s="114">
        <v>0.52219922612275482</v>
      </c>
      <c r="L7" s="111">
        <v>2.2035494575427781E-2</v>
      </c>
      <c r="M7">
        <v>5</v>
      </c>
      <c r="N7" s="82">
        <v>37448</v>
      </c>
      <c r="O7">
        <v>0.81206691265106201</v>
      </c>
      <c r="P7" s="85">
        <v>16.029993538186002</v>
      </c>
      <c r="Q7" s="115">
        <v>0.5561004871260834</v>
      </c>
      <c r="R7" s="112">
        <v>2.2109881974507022E-2</v>
      </c>
      <c r="S7">
        <v>5</v>
      </c>
      <c r="T7" s="82">
        <v>37824</v>
      </c>
      <c r="U7">
        <v>0.71466034650802601</v>
      </c>
      <c r="V7" s="85">
        <v>18.659993479400899</v>
      </c>
      <c r="W7" s="114">
        <v>0.50999008768288812</v>
      </c>
      <c r="X7" s="111">
        <v>2.2339774595169646E-2</v>
      </c>
      <c r="Y7">
        <v>5</v>
      </c>
      <c r="Z7" s="82">
        <v>38185</v>
      </c>
      <c r="AA7">
        <v>0.76963752508163497</v>
      </c>
      <c r="AB7" s="85">
        <v>16.409993529692301</v>
      </c>
      <c r="AC7" s="114">
        <v>0.54826726094491629</v>
      </c>
      <c r="AD7" s="111">
        <v>2.2210337378096259E-2</v>
      </c>
      <c r="AE7">
        <v>5</v>
      </c>
      <c r="AF7" s="82">
        <v>38559</v>
      </c>
      <c r="AG7">
        <v>0.60118204355239901</v>
      </c>
      <c r="AH7" s="85">
        <v>17.43999350667</v>
      </c>
      <c r="AI7" s="114">
        <v>0.49163614028624159</v>
      </c>
      <c r="AJ7" s="111">
        <v>2.2134689954688737E-2</v>
      </c>
    </row>
    <row r="8" spans="1:36">
      <c r="A8">
        <v>6</v>
      </c>
      <c r="B8" s="82">
        <v>36730</v>
      </c>
      <c r="C8">
        <v>0.66530835628509499</v>
      </c>
      <c r="D8" s="85">
        <v>16.099993536621401</v>
      </c>
      <c r="E8" s="115">
        <v>0.47755816727283262</v>
      </c>
      <c r="F8" s="112">
        <v>2.2465340811981514E-2</v>
      </c>
      <c r="G8">
        <v>6</v>
      </c>
      <c r="H8" s="82">
        <v>37096</v>
      </c>
      <c r="I8">
        <v>0.77381515502929699</v>
      </c>
      <c r="J8" s="85">
        <v>16.819993520528101</v>
      </c>
      <c r="K8" s="114">
        <v>0.52241928641985391</v>
      </c>
      <c r="L8" s="111">
        <v>2.2771861536244001E-2</v>
      </c>
      <c r="M8">
        <v>6</v>
      </c>
      <c r="N8" s="82">
        <v>37449</v>
      </c>
      <c r="O8">
        <v>0.82191228866577104</v>
      </c>
      <c r="P8" s="85">
        <v>16.0599935375154</v>
      </c>
      <c r="Q8" s="115">
        <v>0.54420909608672452</v>
      </c>
      <c r="R8" s="112">
        <v>2.286113613007788E-2</v>
      </c>
      <c r="S8">
        <v>6</v>
      </c>
      <c r="T8" s="82">
        <v>37825</v>
      </c>
      <c r="U8">
        <v>0.72689712047576904</v>
      </c>
      <c r="V8" s="85">
        <v>18.719993478059799</v>
      </c>
      <c r="W8" s="114">
        <v>0.5066153443011846</v>
      </c>
      <c r="X8" s="111">
        <v>2.3132599890300549E-2</v>
      </c>
      <c r="Y8">
        <v>6</v>
      </c>
      <c r="Z8" s="82">
        <v>38186</v>
      </c>
      <c r="AA8">
        <v>0.72243338823318504</v>
      </c>
      <c r="AB8" s="85">
        <v>16.499993527680701</v>
      </c>
      <c r="AC8" s="114">
        <v>0.53270518865769512</v>
      </c>
      <c r="AD8" s="111">
        <v>2.2966537229448306E-2</v>
      </c>
      <c r="AE8">
        <v>6</v>
      </c>
      <c r="AF8" s="82">
        <v>38560</v>
      </c>
      <c r="AG8">
        <v>0.54711937904357899</v>
      </c>
      <c r="AH8" s="85">
        <v>17.579993503540798</v>
      </c>
      <c r="AI8" s="114">
        <v>0.47185919691450628</v>
      </c>
      <c r="AJ8" s="111">
        <v>2.2859291123713259E-2</v>
      </c>
    </row>
    <row r="9" spans="1:36">
      <c r="A9">
        <v>7</v>
      </c>
      <c r="B9" s="82">
        <v>36731</v>
      </c>
      <c r="C9">
        <v>0.81932902336120605</v>
      </c>
      <c r="D9" s="85">
        <v>16.349993531033402</v>
      </c>
      <c r="E9" s="115">
        <v>0.48356279202802172</v>
      </c>
      <c r="F9" s="112">
        <v>2.3127528721052028E-2</v>
      </c>
      <c r="G9">
        <v>7</v>
      </c>
      <c r="H9" s="82">
        <v>37097</v>
      </c>
      <c r="I9">
        <v>0.78990966081619296</v>
      </c>
      <c r="J9" s="85">
        <v>16.919993518292902</v>
      </c>
      <c r="K9" s="114">
        <v>0.52407187227293162</v>
      </c>
      <c r="L9" s="111">
        <v>2.3512325343150307E-2</v>
      </c>
      <c r="M9">
        <v>7</v>
      </c>
      <c r="N9" s="82">
        <v>37450</v>
      </c>
      <c r="O9">
        <v>0.83328658342361495</v>
      </c>
      <c r="P9" s="85">
        <v>16.039993537962498</v>
      </c>
      <c r="Q9" s="115">
        <v>0.54169502716938189</v>
      </c>
      <c r="R9" s="112">
        <v>2.3599816710460578E-2</v>
      </c>
      <c r="S9">
        <v>7</v>
      </c>
      <c r="T9" s="82">
        <v>37826</v>
      </c>
      <c r="U9">
        <v>0.75968360900878895</v>
      </c>
      <c r="V9" s="85">
        <v>18.789993476495201</v>
      </c>
      <c r="W9" s="114">
        <v>0.50852516208152454</v>
      </c>
      <c r="X9" s="111">
        <v>2.392308780564811E-2</v>
      </c>
      <c r="Y9">
        <v>7</v>
      </c>
      <c r="Z9" s="82">
        <v>38187</v>
      </c>
      <c r="AA9">
        <v>0.68142521381378196</v>
      </c>
      <c r="AB9" s="85">
        <v>16.5599935263396</v>
      </c>
      <c r="AC9" s="114">
        <v>0.51743913404318698</v>
      </c>
      <c r="AD9" s="111">
        <v>2.3707701503272154E-2</v>
      </c>
      <c r="AE9">
        <v>7</v>
      </c>
      <c r="AF9" s="82">
        <v>38561</v>
      </c>
      <c r="AG9">
        <v>0.53510159254074097</v>
      </c>
      <c r="AH9" s="85">
        <v>17.5999935030937</v>
      </c>
      <c r="AI9" s="114">
        <v>0.45027140012866218</v>
      </c>
      <c r="AJ9" s="111">
        <v>2.3563392518690114E-2</v>
      </c>
    </row>
    <row r="10" spans="1:36">
      <c r="A10">
        <v>8</v>
      </c>
      <c r="B10" s="82">
        <v>36732</v>
      </c>
      <c r="C10">
        <v>0.87940961122512795</v>
      </c>
      <c r="D10" s="85">
        <v>16.4699935283512</v>
      </c>
      <c r="E10" s="115">
        <v>0.51734142268575045</v>
      </c>
      <c r="F10" s="112">
        <v>2.3804976167972107E-2</v>
      </c>
      <c r="G10">
        <v>8</v>
      </c>
      <c r="H10" s="82">
        <v>37098</v>
      </c>
      <c r="I10">
        <v>0.79359191656112704</v>
      </c>
      <c r="J10" s="85">
        <v>17.169993512704998</v>
      </c>
      <c r="K10" s="114">
        <v>0.52781288449086317</v>
      </c>
      <c r="L10" s="111">
        <v>2.4258275595683464E-2</v>
      </c>
      <c r="M10">
        <v>8</v>
      </c>
      <c r="N10" s="82">
        <v>37451</v>
      </c>
      <c r="O10">
        <v>0.80829352140426602</v>
      </c>
      <c r="P10" s="85">
        <v>16.099993536621401</v>
      </c>
      <c r="Q10" s="115">
        <v>0.54273062901725799</v>
      </c>
      <c r="R10" s="112">
        <v>2.4334793284005753E-2</v>
      </c>
      <c r="S10">
        <v>8</v>
      </c>
      <c r="T10" s="82">
        <v>37827</v>
      </c>
      <c r="U10">
        <v>0.81379252672195401</v>
      </c>
      <c r="V10" s="85">
        <v>18.789993476495201</v>
      </c>
      <c r="W10" s="114">
        <v>0.51638530579835684</v>
      </c>
      <c r="X10" s="111">
        <v>2.4718648618518649E-2</v>
      </c>
      <c r="Y10">
        <v>8</v>
      </c>
      <c r="Z10" s="82">
        <v>38188</v>
      </c>
      <c r="AA10">
        <v>0.64348161220550504</v>
      </c>
      <c r="AB10" s="85">
        <v>16.669993523880901</v>
      </c>
      <c r="AC10" s="114">
        <v>0.50300000845791659</v>
      </c>
      <c r="AD10" s="111">
        <v>2.4432808137504636E-2</v>
      </c>
      <c r="AE10">
        <v>8</v>
      </c>
      <c r="AF10" s="82">
        <v>38562</v>
      </c>
      <c r="AG10">
        <v>0.52799969911575295</v>
      </c>
      <c r="AH10" s="85">
        <v>17.719993500411501</v>
      </c>
      <c r="AI10" s="114">
        <v>0.43950534932171881</v>
      </c>
      <c r="AJ10" s="111">
        <v>2.4240068846409158E-2</v>
      </c>
    </row>
    <row r="11" spans="1:36">
      <c r="A11">
        <v>9</v>
      </c>
      <c r="B11" s="82">
        <v>36733</v>
      </c>
      <c r="C11">
        <v>0.73241132497787498</v>
      </c>
      <c r="D11" s="85">
        <v>16.279993532597999</v>
      </c>
      <c r="E11" s="115">
        <v>0.5407205196849012</v>
      </c>
      <c r="F11" s="112">
        <v>2.452678610101762E-2</v>
      </c>
      <c r="G11">
        <v>9</v>
      </c>
      <c r="H11" s="82">
        <v>37099</v>
      </c>
      <c r="I11">
        <v>0.791284680366516</v>
      </c>
      <c r="J11" s="85">
        <v>17.249993510916902</v>
      </c>
      <c r="K11" s="114">
        <v>0.52992936468661223</v>
      </c>
      <c r="L11" s="111">
        <v>2.5017771903933374E-2</v>
      </c>
      <c r="M11">
        <v>9</v>
      </c>
      <c r="N11" s="82">
        <v>37452</v>
      </c>
      <c r="O11">
        <v>0.76755535602569602</v>
      </c>
      <c r="P11" s="85">
        <v>16.139993535727299</v>
      </c>
      <c r="Q11" s="115">
        <v>0.53884159595511261</v>
      </c>
      <c r="R11" s="112">
        <v>2.5073007527446456E-2</v>
      </c>
      <c r="S11">
        <v>9</v>
      </c>
      <c r="T11" s="82">
        <v>37828</v>
      </c>
      <c r="U11">
        <v>0.75459319353103604</v>
      </c>
      <c r="V11" s="85">
        <v>18.559993481636099</v>
      </c>
      <c r="W11" s="114">
        <v>0.5299160874179315</v>
      </c>
      <c r="X11" s="111">
        <v>2.5524541896692246E-2</v>
      </c>
      <c r="Y11">
        <v>9</v>
      </c>
      <c r="Z11" s="82">
        <v>38189</v>
      </c>
      <c r="AA11">
        <v>0.60777443647384599</v>
      </c>
      <c r="AB11" s="85">
        <v>16.609993525221999</v>
      </c>
      <c r="AC11" s="114">
        <v>0.48898886019242299</v>
      </c>
      <c r="AD11" s="111">
        <v>2.5144314970499564E-2</v>
      </c>
      <c r="AE11">
        <v>9</v>
      </c>
      <c r="AF11" s="82">
        <v>38563</v>
      </c>
      <c r="AG11">
        <v>0.53077429533004805</v>
      </c>
      <c r="AH11" s="85">
        <v>17.8699934970588</v>
      </c>
      <c r="AI11" s="114">
        <v>0.43360860879463581</v>
      </c>
      <c r="AJ11" s="111">
        <v>2.4906384792010003E-2</v>
      </c>
    </row>
    <row r="12" spans="1:36">
      <c r="A12">
        <v>10</v>
      </c>
      <c r="B12" s="82">
        <v>36734</v>
      </c>
      <c r="C12">
        <v>0.62898719310760498</v>
      </c>
      <c r="D12" s="85">
        <v>16.349993531033402</v>
      </c>
      <c r="E12" s="115">
        <v>0.52396388567061258</v>
      </c>
      <c r="F12" s="112">
        <v>2.5269147136126078E-2</v>
      </c>
      <c r="G12">
        <v>10</v>
      </c>
      <c r="H12" s="82">
        <v>37100</v>
      </c>
      <c r="I12">
        <v>0.79406797885894798</v>
      </c>
      <c r="J12" s="85">
        <v>17.549993504211301</v>
      </c>
      <c r="K12" s="114">
        <v>0.53032561297461511</v>
      </c>
      <c r="L12" s="111">
        <v>2.5782689119175476E-2</v>
      </c>
      <c r="M12">
        <v>10</v>
      </c>
      <c r="N12" s="82">
        <v>37453</v>
      </c>
      <c r="O12">
        <v>0.725968897342682</v>
      </c>
      <c r="P12" s="85">
        <v>16.099993536621401</v>
      </c>
      <c r="Q12" s="115">
        <v>0.53008046503244233</v>
      </c>
      <c r="R12" s="112">
        <v>2.5808077212818463E-2</v>
      </c>
      <c r="S12">
        <v>10</v>
      </c>
      <c r="T12" s="82">
        <v>37829</v>
      </c>
      <c r="U12">
        <v>0.72641587257385298</v>
      </c>
      <c r="V12" s="85">
        <v>18.5099934827537</v>
      </c>
      <c r="W12" s="114">
        <v>0.52309967572749061</v>
      </c>
      <c r="X12" s="111">
        <v>2.6339175528141093E-2</v>
      </c>
      <c r="Y12">
        <v>10</v>
      </c>
      <c r="Z12" s="82">
        <v>38190</v>
      </c>
      <c r="AA12">
        <v>0.60305768251419101</v>
      </c>
      <c r="AB12" s="85">
        <v>16.679993523657298</v>
      </c>
      <c r="AC12" s="114">
        <v>0.47529234736875681</v>
      </c>
      <c r="AD12" s="111">
        <v>2.5836686504491634E-2</v>
      </c>
      <c r="AE12">
        <v>10</v>
      </c>
      <c r="AF12" s="82">
        <v>38564</v>
      </c>
      <c r="AG12">
        <v>0.55280709266662598</v>
      </c>
      <c r="AH12" s="85">
        <v>17.879993496835301</v>
      </c>
      <c r="AI12" s="114">
        <v>0.43218057110568742</v>
      </c>
      <c r="AJ12" s="111">
        <v>2.5569564252958969E-2</v>
      </c>
    </row>
    <row r="13" spans="1:36">
      <c r="A13">
        <v>11</v>
      </c>
      <c r="B13" s="82">
        <v>36735</v>
      </c>
      <c r="C13">
        <v>0.57826137542724598</v>
      </c>
      <c r="D13" s="85">
        <v>16.359993530809898</v>
      </c>
      <c r="E13" s="115">
        <v>0.49583774318496343</v>
      </c>
      <c r="F13" s="112">
        <v>2.5994338242062133E-2</v>
      </c>
      <c r="G13">
        <v>11</v>
      </c>
      <c r="H13" s="82">
        <v>37101</v>
      </c>
      <c r="I13">
        <v>0.81133866310119596</v>
      </c>
      <c r="J13" s="85">
        <v>17.719993500411501</v>
      </c>
      <c r="K13" s="114">
        <v>0.53099139202180512</v>
      </c>
      <c r="L13" s="111">
        <v>2.6559150930949793E-2</v>
      </c>
      <c r="M13">
        <v>11</v>
      </c>
      <c r="N13" s="82">
        <v>37454</v>
      </c>
      <c r="O13">
        <v>0.702747583389282</v>
      </c>
      <c r="P13" s="85">
        <v>16.1499935355038</v>
      </c>
      <c r="Q13" s="115">
        <v>0.51882123144985115</v>
      </c>
      <c r="R13" s="112">
        <v>2.6531499454290633E-2</v>
      </c>
      <c r="S13">
        <v>11</v>
      </c>
      <c r="T13" s="82">
        <v>37830</v>
      </c>
      <c r="U13">
        <v>0.71243292093277</v>
      </c>
      <c r="V13" s="85">
        <v>18.519993482530101</v>
      </c>
      <c r="W13" s="114">
        <v>0.51492021365285912</v>
      </c>
      <c r="X13" s="111">
        <v>2.7142846347096371E-2</v>
      </c>
      <c r="Y13">
        <v>11</v>
      </c>
      <c r="Z13" s="82">
        <v>38191</v>
      </c>
      <c r="AA13">
        <v>0.58579677343368497</v>
      </c>
      <c r="AB13" s="85">
        <v>16.689993523433799</v>
      </c>
      <c r="AC13" s="114">
        <v>0.46840321296131843</v>
      </c>
      <c r="AD13" s="111">
        <v>2.6514539195668159E-2</v>
      </c>
      <c r="AE13">
        <v>11</v>
      </c>
      <c r="AF13" s="82">
        <v>38565</v>
      </c>
      <c r="AG13">
        <v>0.58464217185974099</v>
      </c>
      <c r="AH13" s="85">
        <v>17.8699934970588</v>
      </c>
      <c r="AI13" s="114">
        <v>0.43754000953856825</v>
      </c>
      <c r="AJ13" s="111">
        <v>2.6231046149770749E-2</v>
      </c>
    </row>
    <row r="14" spans="1:36">
      <c r="A14">
        <v>12</v>
      </c>
      <c r="B14" s="82">
        <v>36736</v>
      </c>
      <c r="C14">
        <v>0.573605537414551</v>
      </c>
      <c r="D14" s="85">
        <v>16.459993528574699</v>
      </c>
      <c r="E14" s="115">
        <v>0.47238219191356445</v>
      </c>
      <c r="F14" s="112">
        <v>2.6686423309749525E-2</v>
      </c>
      <c r="G14">
        <v>12</v>
      </c>
      <c r="H14" s="82">
        <v>37102</v>
      </c>
      <c r="I14">
        <v>0.83511215448379505</v>
      </c>
      <c r="J14" s="85">
        <v>17.8699934970588</v>
      </c>
      <c r="K14" s="114">
        <v>0.53428833833910083</v>
      </c>
      <c r="L14" s="111">
        <v>2.7342719702319541E-2</v>
      </c>
      <c r="M14">
        <v>12</v>
      </c>
      <c r="N14" s="82">
        <v>37455</v>
      </c>
      <c r="O14">
        <v>0.680228412151337</v>
      </c>
      <c r="P14" s="85">
        <v>16.2399935334921</v>
      </c>
      <c r="Q14" s="115">
        <v>0.50948213540969178</v>
      </c>
      <c r="R14" s="112">
        <v>2.7243481128950146E-2</v>
      </c>
      <c r="S14">
        <v>12</v>
      </c>
      <c r="T14" s="82">
        <v>37831</v>
      </c>
      <c r="U14">
        <v>0.72696602344512895</v>
      </c>
      <c r="V14" s="85">
        <v>18.549993481859602</v>
      </c>
      <c r="W14" s="114">
        <v>0.50888472674090546</v>
      </c>
      <c r="X14" s="111">
        <v>2.7936063536493957E-2</v>
      </c>
      <c r="Y14">
        <v>12</v>
      </c>
      <c r="Z14" s="82">
        <v>38192</v>
      </c>
      <c r="AA14">
        <v>0.62034642696380604</v>
      </c>
      <c r="AB14" s="85">
        <v>16.939993517845899</v>
      </c>
      <c r="AC14" s="114">
        <v>0.46151359787028018</v>
      </c>
      <c r="AD14" s="111">
        <v>2.7184125143086688E-2</v>
      </c>
      <c r="AE14">
        <v>12</v>
      </c>
      <c r="AF14" s="82">
        <v>38566</v>
      </c>
      <c r="AG14">
        <v>0.60849171876907304</v>
      </c>
      <c r="AH14" s="85">
        <v>17.7799934990704</v>
      </c>
      <c r="AI14" s="114">
        <v>0.44764564238175497</v>
      </c>
      <c r="AJ14" s="111">
        <v>2.6899256975076596E-2</v>
      </c>
    </row>
    <row r="15" spans="1:36">
      <c r="A15">
        <v>13</v>
      </c>
      <c r="B15" s="82">
        <v>36737</v>
      </c>
      <c r="C15">
        <v>0.59794557094573997</v>
      </c>
      <c r="D15" s="85">
        <v>16.4799935281277</v>
      </c>
      <c r="E15" s="115">
        <v>0.46075774867967478</v>
      </c>
      <c r="F15" s="112">
        <v>2.7353395095736387E-2</v>
      </c>
      <c r="G15">
        <v>13</v>
      </c>
      <c r="H15" s="82">
        <v>37103</v>
      </c>
      <c r="I15">
        <v>0.85295593738555897</v>
      </c>
      <c r="J15" s="85">
        <v>18.039993493259001</v>
      </c>
      <c r="K15" s="114">
        <v>0.53965373579494824</v>
      </c>
      <c r="L15" s="111">
        <v>2.8136000522034493E-2</v>
      </c>
      <c r="M15">
        <v>13</v>
      </c>
      <c r="N15" s="82">
        <v>37456</v>
      </c>
      <c r="O15">
        <v>0.64658844470977805</v>
      </c>
      <c r="P15" s="85">
        <v>16.509993527457102</v>
      </c>
      <c r="Q15" s="115">
        <v>0.50096014686157353</v>
      </c>
      <c r="R15" s="112">
        <v>2.7947506030944744E-2</v>
      </c>
      <c r="S15">
        <v>13</v>
      </c>
      <c r="T15" s="82">
        <v>37832</v>
      </c>
      <c r="U15">
        <v>0.72872215509414695</v>
      </c>
      <c r="V15" s="85">
        <v>18.5899934809655</v>
      </c>
      <c r="W15" s="114">
        <v>0.4854812547208483</v>
      </c>
      <c r="X15" s="111">
        <v>2.8722346338580073E-2</v>
      </c>
      <c r="Y15">
        <v>13</v>
      </c>
      <c r="Z15" s="82">
        <v>38193</v>
      </c>
      <c r="AA15">
        <v>0.62838155031204201</v>
      </c>
      <c r="AB15" s="85">
        <v>17.179993512481499</v>
      </c>
      <c r="AC15" s="114">
        <v>0.4659317935829243</v>
      </c>
      <c r="AD15" s="111">
        <v>2.7853146890194962E-2</v>
      </c>
      <c r="AE15">
        <v>13</v>
      </c>
      <c r="AF15" s="82">
        <v>38567</v>
      </c>
      <c r="AG15">
        <v>0.62075597047805797</v>
      </c>
      <c r="AH15" s="85">
        <v>17.799993498623401</v>
      </c>
      <c r="AI15" s="114">
        <v>0.45736042855950026</v>
      </c>
      <c r="AJ15" s="111">
        <v>2.7577837874805885E-2</v>
      </c>
    </row>
    <row r="16" spans="1:36">
      <c r="A16">
        <v>14</v>
      </c>
      <c r="B16" s="82">
        <v>36738</v>
      </c>
      <c r="C16">
        <v>0.63035905361175504</v>
      </c>
      <c r="D16" s="85">
        <v>16.499993527680701</v>
      </c>
      <c r="E16" s="115">
        <v>0.46072081766652184</v>
      </c>
      <c r="F16" s="112">
        <v>2.8006684118285795E-2</v>
      </c>
      <c r="G16">
        <v>14</v>
      </c>
      <c r="H16" s="82">
        <v>37104</v>
      </c>
      <c r="I16">
        <v>0.911568284034729</v>
      </c>
      <c r="J16" s="85">
        <v>18.1099934916944</v>
      </c>
      <c r="K16" s="114">
        <v>0.48745635638988005</v>
      </c>
      <c r="L16" s="111">
        <v>2.8942466577129743E-2</v>
      </c>
      <c r="M16">
        <v>14</v>
      </c>
      <c r="N16" s="82">
        <v>37457</v>
      </c>
      <c r="O16">
        <v>0.614579677581787</v>
      </c>
      <c r="P16" s="85">
        <v>16.5599935263396</v>
      </c>
      <c r="Q16" s="115">
        <v>0.4526393191012783</v>
      </c>
      <c r="R16" s="112">
        <v>2.8650530909183645E-2</v>
      </c>
      <c r="S16">
        <v>14</v>
      </c>
      <c r="T16" s="82">
        <v>37833</v>
      </c>
      <c r="U16">
        <v>0.76111817359924305</v>
      </c>
      <c r="V16" s="85">
        <v>18.549993481859602</v>
      </c>
      <c r="W16" s="114">
        <v>0.38328619482424559</v>
      </c>
      <c r="X16" s="111">
        <v>2.9478861149327386E-2</v>
      </c>
      <c r="Y16">
        <v>14</v>
      </c>
      <c r="Z16" s="82">
        <v>38194</v>
      </c>
      <c r="AA16">
        <v>0.61671698093414296</v>
      </c>
      <c r="AB16" s="85">
        <v>17.239993511140401</v>
      </c>
      <c r="AC16" s="114">
        <v>0.44720723990382277</v>
      </c>
      <c r="AD16" s="111">
        <v>2.8535494291899211E-2</v>
      </c>
      <c r="AE16">
        <v>14</v>
      </c>
      <c r="AF16" s="82">
        <v>38568</v>
      </c>
      <c r="AG16">
        <v>0.65821373462677002</v>
      </c>
      <c r="AH16" s="85">
        <v>17.839993497729299</v>
      </c>
      <c r="AI16" s="114">
        <v>0.46425568051397864</v>
      </c>
      <c r="AJ16" s="111">
        <v>2.8269751871662981E-2</v>
      </c>
    </row>
    <row r="17" spans="1:36">
      <c r="A17">
        <v>15</v>
      </c>
      <c r="B17" s="82">
        <v>36739</v>
      </c>
      <c r="C17">
        <v>0.64827334880828902</v>
      </c>
      <c r="D17" s="85">
        <v>16.6499935243279</v>
      </c>
      <c r="E17" s="115">
        <v>0.42385080090385202</v>
      </c>
      <c r="F17" s="112">
        <v>2.866046520007921E-2</v>
      </c>
      <c r="G17">
        <v>15</v>
      </c>
      <c r="H17" s="82">
        <v>37105</v>
      </c>
      <c r="I17">
        <v>0.95748668909072898</v>
      </c>
      <c r="J17" s="85">
        <v>18.079993492364899</v>
      </c>
      <c r="K17" s="114">
        <v>0.37994292318902861</v>
      </c>
      <c r="L17" s="111">
        <v>2.9684294855564036E-2</v>
      </c>
      <c r="M17">
        <v>15</v>
      </c>
      <c r="N17" s="82">
        <v>37458</v>
      </c>
      <c r="O17">
        <v>0.61222952604293801</v>
      </c>
      <c r="P17" s="85">
        <v>16.779993521422199</v>
      </c>
      <c r="Q17" s="115">
        <v>0.36093718818462239</v>
      </c>
      <c r="R17" s="112">
        <v>2.9296131760264511E-2</v>
      </c>
      <c r="S17">
        <v>15</v>
      </c>
      <c r="T17" s="82">
        <v>37834</v>
      </c>
      <c r="U17">
        <v>0.80481964349746704</v>
      </c>
      <c r="V17" s="85">
        <v>18.469993483647698</v>
      </c>
      <c r="W17" s="114">
        <v>0.27961425485826363</v>
      </c>
      <c r="X17" s="111">
        <v>3.0092748251373411E-2</v>
      </c>
      <c r="Y17">
        <v>15</v>
      </c>
      <c r="Z17" s="82">
        <v>38195</v>
      </c>
      <c r="AA17">
        <v>0.60515034198760997</v>
      </c>
      <c r="AB17" s="85">
        <v>17.499993505328899</v>
      </c>
      <c r="AC17" s="114">
        <v>0.36795296071345596</v>
      </c>
      <c r="AD17" s="111">
        <v>2.9195787934367418E-2</v>
      </c>
      <c r="AE17">
        <v>15</v>
      </c>
      <c r="AF17" s="82">
        <v>38569</v>
      </c>
      <c r="AG17">
        <v>0.63761663436889604</v>
      </c>
      <c r="AH17" s="85">
        <v>17.889993496611702</v>
      </c>
      <c r="AI17" s="114">
        <v>0.40881043455700028</v>
      </c>
      <c r="AJ17" s="111">
        <v>2.8971938070552837E-2</v>
      </c>
    </row>
    <row r="18" spans="1:36">
      <c r="A18">
        <v>16</v>
      </c>
      <c r="B18" s="82">
        <v>36740</v>
      </c>
      <c r="C18">
        <v>0.62883645296096802</v>
      </c>
      <c r="D18" s="85">
        <v>16.879993519187</v>
      </c>
      <c r="E18" s="115">
        <v>0.34943651690297994</v>
      </c>
      <c r="F18" s="112">
        <v>2.9272735684635818E-2</v>
      </c>
      <c r="G18">
        <v>16</v>
      </c>
      <c r="H18" s="82">
        <v>37106</v>
      </c>
      <c r="I18">
        <v>0.94469451904296897</v>
      </c>
      <c r="J18" s="85">
        <v>18.1899934899062</v>
      </c>
      <c r="K18" s="114">
        <v>0.27766144767233703</v>
      </c>
      <c r="L18" s="111">
        <v>3.0279786276590597E-2</v>
      </c>
      <c r="M18">
        <v>16</v>
      </c>
      <c r="N18" s="82">
        <v>37459</v>
      </c>
      <c r="O18">
        <v>0.64486962556839</v>
      </c>
      <c r="P18" s="85">
        <v>16.7999935209751</v>
      </c>
      <c r="Q18" s="115">
        <v>0.27299090725149855</v>
      </c>
      <c r="R18" s="112">
        <v>2.9830378280276151E-2</v>
      </c>
      <c r="S18">
        <v>16</v>
      </c>
      <c r="T18" s="82">
        <v>37835</v>
      </c>
      <c r="U18">
        <v>0.83116710186004605</v>
      </c>
      <c r="V18" s="85">
        <v>18.459993483871202</v>
      </c>
      <c r="W18" s="114">
        <v>0.20399360101532854</v>
      </c>
      <c r="X18" s="111">
        <v>3.0552215021216116E-2</v>
      </c>
      <c r="Y18">
        <v>16</v>
      </c>
      <c r="Z18" s="82">
        <v>38196</v>
      </c>
      <c r="AA18">
        <v>0.63267725706100497</v>
      </c>
      <c r="AB18" s="85">
        <v>17.459993506223</v>
      </c>
      <c r="AC18" s="114">
        <v>0.28009014504879831</v>
      </c>
      <c r="AD18" s="111">
        <v>2.9758613716188615E-2</v>
      </c>
      <c r="AE18">
        <v>16</v>
      </c>
      <c r="AF18" s="82">
        <v>38570</v>
      </c>
      <c r="AG18">
        <v>0.61286133527755704</v>
      </c>
      <c r="AH18" s="85">
        <v>17.959993495047101</v>
      </c>
      <c r="AI18" s="114">
        <v>0.31723104056996654</v>
      </c>
      <c r="AJ18" s="111">
        <v>2.9601677943178504E-2</v>
      </c>
    </row>
    <row r="19" spans="1:36">
      <c r="A19">
        <v>17</v>
      </c>
      <c r="B19" s="82">
        <v>36741</v>
      </c>
      <c r="C19">
        <v>0.60217046737670898</v>
      </c>
      <c r="D19" s="85">
        <v>16.909993518516401</v>
      </c>
      <c r="E19" s="115">
        <v>0.26945562705974319</v>
      </c>
      <c r="F19" s="112">
        <v>2.9794206960504638E-2</v>
      </c>
      <c r="G19">
        <v>17</v>
      </c>
      <c r="H19" s="82">
        <v>37107</v>
      </c>
      <c r="I19">
        <v>0.95227450132369995</v>
      </c>
      <c r="J19" s="85">
        <v>18.239993488788599</v>
      </c>
      <c r="K19" s="114">
        <v>0.20326909935612955</v>
      </c>
      <c r="L19" s="111">
        <v>3.073016392348845E-2</v>
      </c>
      <c r="M19">
        <v>17</v>
      </c>
      <c r="N19" s="82">
        <v>37460</v>
      </c>
      <c r="O19">
        <v>0.65143597126007102</v>
      </c>
      <c r="P19" s="85">
        <v>16.769993521645699</v>
      </c>
      <c r="Q19" s="115">
        <v>0.20666251039040862</v>
      </c>
      <c r="R19" s="112">
        <v>3.0245040622776716E-2</v>
      </c>
      <c r="S19">
        <v>17</v>
      </c>
      <c r="T19" s="82">
        <v>37836</v>
      </c>
      <c r="U19">
        <v>0.83779811859130904</v>
      </c>
      <c r="V19" s="85">
        <v>18.459993483871202</v>
      </c>
      <c r="W19" s="114">
        <v>0.15764382044751685</v>
      </c>
      <c r="X19" s="111">
        <v>3.089405148838242E-2</v>
      </c>
      <c r="Y19">
        <v>17</v>
      </c>
      <c r="Z19" s="82">
        <v>38197</v>
      </c>
      <c r="AA19">
        <v>0.66122424602508501</v>
      </c>
      <c r="AB19" s="85">
        <v>17.629993502423201</v>
      </c>
      <c r="AC19" s="114">
        <v>0.21074018437175535</v>
      </c>
      <c r="AD19" s="111">
        <v>3.0197015866507103E-2</v>
      </c>
      <c r="AE19">
        <v>17</v>
      </c>
      <c r="AF19" s="82">
        <v>38571</v>
      </c>
      <c r="AG19">
        <v>0.63027918338775601</v>
      </c>
      <c r="AH19" s="85">
        <v>18.0099934939295</v>
      </c>
      <c r="AI19" s="114">
        <v>0.23336007997185132</v>
      </c>
      <c r="AJ19" s="111">
        <v>3.0105034340942863E-2</v>
      </c>
    </row>
    <row r="20" spans="1:36">
      <c r="A20">
        <v>18</v>
      </c>
      <c r="B20" s="82">
        <v>36742</v>
      </c>
      <c r="C20">
        <v>0.64766311645507801</v>
      </c>
      <c r="D20" s="85">
        <v>17.0499935153872</v>
      </c>
      <c r="E20" s="115">
        <v>0.20348756963862646</v>
      </c>
      <c r="F20" s="112">
        <v>3.0206100655922382E-2</v>
      </c>
      <c r="G20">
        <v>18</v>
      </c>
      <c r="H20" s="82">
        <v>37108</v>
      </c>
      <c r="I20">
        <v>0.94011366367340099</v>
      </c>
      <c r="J20" s="85">
        <v>18.249993488565099</v>
      </c>
      <c r="K20" s="114">
        <v>0.15965487677185597</v>
      </c>
      <c r="L20" s="111">
        <v>3.1067236609591584E-2</v>
      </c>
      <c r="M20">
        <v>18</v>
      </c>
      <c r="N20" s="82">
        <v>37461</v>
      </c>
      <c r="O20">
        <v>0.66078978776931796</v>
      </c>
      <c r="P20" s="85">
        <v>16.7299935225398</v>
      </c>
      <c r="Q20" s="115">
        <v>0.16108488482374367</v>
      </c>
      <c r="R20" s="112">
        <v>3.0564063080129902E-2</v>
      </c>
      <c r="S20">
        <v>18</v>
      </c>
      <c r="T20" s="82">
        <v>37837</v>
      </c>
      <c r="U20">
        <v>0.88279753923416104</v>
      </c>
      <c r="V20" s="85">
        <v>18.699993478506801</v>
      </c>
      <c r="W20" s="114">
        <v>0.13320310028444673</v>
      </c>
      <c r="X20" s="111">
        <v>3.1160981808383736E-2</v>
      </c>
      <c r="Y20">
        <v>18</v>
      </c>
      <c r="Z20" s="82">
        <v>38198</v>
      </c>
      <c r="AA20">
        <v>0.68841421604156505</v>
      </c>
      <c r="AB20" s="85">
        <v>17.6999935008586</v>
      </c>
      <c r="AC20" s="114">
        <v>0.16303050506716565</v>
      </c>
      <c r="AD20" s="111">
        <v>3.0535815845884863E-2</v>
      </c>
      <c r="AE20">
        <v>18</v>
      </c>
      <c r="AF20" s="82">
        <v>38572</v>
      </c>
      <c r="AG20">
        <v>0.68488991260528598</v>
      </c>
      <c r="AH20" s="85">
        <v>17.979993494600102</v>
      </c>
      <c r="AI20" s="114">
        <v>0.17448099220954438</v>
      </c>
      <c r="AJ20" s="111">
        <v>3.0484896820187436E-2</v>
      </c>
    </row>
    <row r="21" spans="1:36">
      <c r="A21">
        <v>19</v>
      </c>
      <c r="B21" s="82">
        <v>36743</v>
      </c>
      <c r="C21">
        <v>0.66984188556671098</v>
      </c>
      <c r="D21" s="85">
        <v>17.0399935156107</v>
      </c>
      <c r="E21" s="115">
        <v>0.15957168159766963</v>
      </c>
      <c r="F21" s="112">
        <v>3.0524777523050821E-2</v>
      </c>
      <c r="G21">
        <v>19</v>
      </c>
      <c r="H21" s="82">
        <v>37109</v>
      </c>
      <c r="I21">
        <v>0.90796279907226596</v>
      </c>
      <c r="J21" s="85">
        <v>18.229993489012099</v>
      </c>
      <c r="K21" s="114">
        <v>0.13840914070709631</v>
      </c>
      <c r="L21" s="111">
        <v>3.1334720225768768E-2</v>
      </c>
      <c r="M21">
        <v>19</v>
      </c>
      <c r="N21" s="82">
        <v>37462</v>
      </c>
      <c r="O21">
        <v>0.69810199737548795</v>
      </c>
      <c r="P21" s="85">
        <v>16.7199935227633</v>
      </c>
      <c r="Q21" s="115">
        <v>0.13269412525648916</v>
      </c>
      <c r="R21" s="112">
        <v>3.0814849775124189E-2</v>
      </c>
      <c r="S21">
        <v>19</v>
      </c>
      <c r="T21" s="82">
        <v>37838</v>
      </c>
      <c r="U21">
        <v>0.93353271484375</v>
      </c>
      <c r="V21" s="85">
        <v>18.879993474483499</v>
      </c>
      <c r="W21" s="114">
        <v>0.12447186448869881</v>
      </c>
      <c r="X21" s="111">
        <v>3.1390076573916077E-2</v>
      </c>
      <c r="Y21">
        <v>19</v>
      </c>
      <c r="Z21" s="82">
        <v>38199</v>
      </c>
      <c r="AA21">
        <v>0.73366123437881503</v>
      </c>
      <c r="AB21" s="85">
        <v>17.949993495270601</v>
      </c>
      <c r="AC21" s="114">
        <v>0.13374901402546169</v>
      </c>
      <c r="AD21" s="111">
        <v>3.0801726895907929E-2</v>
      </c>
      <c r="AE21">
        <v>19</v>
      </c>
      <c r="AF21" s="82">
        <v>38573</v>
      </c>
      <c r="AG21">
        <v>0.69013023376464799</v>
      </c>
      <c r="AH21" s="85">
        <v>17.909993496164699</v>
      </c>
      <c r="AI21" s="114">
        <v>0.13965867243509175</v>
      </c>
      <c r="AJ21" s="111">
        <v>3.0772641252733698E-2</v>
      </c>
    </row>
    <row r="22" spans="1:36">
      <c r="A22">
        <v>20</v>
      </c>
      <c r="B22" s="82">
        <v>36744</v>
      </c>
      <c r="C22">
        <v>0.66729414463043202</v>
      </c>
      <c r="D22" s="85">
        <v>17.109993514046099</v>
      </c>
      <c r="E22" s="115">
        <v>0.13223613493931477</v>
      </c>
      <c r="F22" s="112">
        <v>3.07770571683928E-2</v>
      </c>
      <c r="G22">
        <v>20</v>
      </c>
      <c r="H22" s="82">
        <v>37110</v>
      </c>
      <c r="I22">
        <v>0.88322734832763705</v>
      </c>
      <c r="J22" s="85">
        <v>18.1099934916944</v>
      </c>
      <c r="K22" s="114">
        <v>0.131125858995217</v>
      </c>
      <c r="L22" s="111">
        <v>3.1567242941984174E-2</v>
      </c>
      <c r="M22">
        <v>20</v>
      </c>
      <c r="N22" s="82">
        <v>37463</v>
      </c>
      <c r="O22">
        <v>0.696566462516785</v>
      </c>
      <c r="P22" s="85">
        <v>16.769993521645699</v>
      </c>
      <c r="Q22" s="115">
        <v>0.11751519612279096</v>
      </c>
      <c r="R22" s="112">
        <v>3.1022358333007705E-2</v>
      </c>
      <c r="S22">
        <v>20</v>
      </c>
      <c r="T22" s="82">
        <v>37839</v>
      </c>
      <c r="U22">
        <v>0.92190712690353405</v>
      </c>
      <c r="V22" s="85">
        <v>18.949993472918901</v>
      </c>
      <c r="W22" s="114">
        <v>0.12630492704499305</v>
      </c>
      <c r="X22" s="111">
        <v>3.160621714669367E-2</v>
      </c>
      <c r="Y22">
        <v>20</v>
      </c>
      <c r="Z22" s="82">
        <v>38200</v>
      </c>
      <c r="AA22">
        <v>0.79358398914337203</v>
      </c>
      <c r="AB22" s="85">
        <v>18.069993492588399</v>
      </c>
      <c r="AC22" s="114">
        <v>0.11836574469116083</v>
      </c>
      <c r="AD22" s="111">
        <v>3.1023669101821489E-2</v>
      </c>
      <c r="AE22">
        <v>20</v>
      </c>
      <c r="AF22" s="82">
        <v>38574</v>
      </c>
      <c r="AG22">
        <v>0.70056611299514804</v>
      </c>
      <c r="AH22" s="85">
        <v>17.889993496611702</v>
      </c>
      <c r="AI22" s="114">
        <v>0.11996275595067325</v>
      </c>
      <c r="AJ22" s="111">
        <v>3.1003732655770423E-2</v>
      </c>
    </row>
    <row r="23" spans="1:36">
      <c r="A23">
        <v>21</v>
      </c>
      <c r="B23" s="82">
        <v>36745</v>
      </c>
      <c r="C23">
        <v>0.67708915472030595</v>
      </c>
      <c r="D23" s="85">
        <v>16.989993516728301</v>
      </c>
      <c r="E23" s="115">
        <v>0.11598260458924921</v>
      </c>
      <c r="F23" s="112">
        <v>3.0987818272791991E-2</v>
      </c>
      <c r="G23">
        <v>21</v>
      </c>
      <c r="H23" s="82">
        <v>37111</v>
      </c>
      <c r="I23">
        <v>0.85712844133377097</v>
      </c>
      <c r="J23" s="85">
        <v>17.979993494600102</v>
      </c>
      <c r="K23" s="114">
        <v>0.13283010584309016</v>
      </c>
      <c r="L23" s="111">
        <v>3.1786460452248033E-2</v>
      </c>
      <c r="M23">
        <v>21</v>
      </c>
      <c r="N23" s="82">
        <v>37464</v>
      </c>
      <c r="O23">
        <v>0.67753922939300504</v>
      </c>
      <c r="P23" s="85">
        <v>17.259993510693299</v>
      </c>
      <c r="Q23" s="115">
        <v>0.10980072562162888</v>
      </c>
      <c r="R23" s="112">
        <v>3.1206888205782688E-2</v>
      </c>
      <c r="S23">
        <v>21</v>
      </c>
      <c r="T23" s="82">
        <v>37840</v>
      </c>
      <c r="U23">
        <v>0.93042343854904197</v>
      </c>
      <c r="V23" s="85">
        <v>18.9899934720248</v>
      </c>
      <c r="W23" s="114">
        <v>0.13365823370593569</v>
      </c>
      <c r="X23" s="111">
        <v>3.1826186526516864E-2</v>
      </c>
      <c r="Y23">
        <v>21</v>
      </c>
      <c r="Z23" s="82">
        <v>38201</v>
      </c>
      <c r="AA23">
        <v>0.81182843446731601</v>
      </c>
      <c r="AB23" s="85">
        <v>18.0299934934825</v>
      </c>
      <c r="AC23" s="114">
        <v>0.11301043294923167</v>
      </c>
      <c r="AD23" s="111">
        <v>3.1221568807313936E-2</v>
      </c>
      <c r="AE23">
        <v>21</v>
      </c>
      <c r="AF23" s="82">
        <v>38575</v>
      </c>
      <c r="AG23">
        <v>0.69401627779007002</v>
      </c>
      <c r="AH23" s="85">
        <v>17.879993496835301</v>
      </c>
      <c r="AI23" s="114">
        <v>0.11067592859728145</v>
      </c>
      <c r="AJ23" s="111">
        <v>3.1202543342542511E-2</v>
      </c>
    </row>
    <row r="24" spans="1:36">
      <c r="A24">
        <v>22</v>
      </c>
      <c r="B24" s="82">
        <v>36746</v>
      </c>
      <c r="C24">
        <v>0.67885875701904297</v>
      </c>
      <c r="D24" s="85">
        <v>17.159993512928502</v>
      </c>
      <c r="E24" s="115">
        <v>0.10804665233419596</v>
      </c>
      <c r="F24" s="112">
        <v>3.1171927274798977E-2</v>
      </c>
      <c r="G24">
        <v>22</v>
      </c>
      <c r="H24" s="82">
        <v>37112</v>
      </c>
      <c r="I24">
        <v>0.84239959716796897</v>
      </c>
      <c r="J24" s="85">
        <v>17.899993496388198</v>
      </c>
      <c r="K24" s="114">
        <v>0.14048423812937846</v>
      </c>
      <c r="L24" s="111">
        <v>3.2007050037145553E-2</v>
      </c>
      <c r="M24">
        <v>22</v>
      </c>
      <c r="N24" s="82">
        <v>37465</v>
      </c>
      <c r="O24">
        <v>0.67713558673858598</v>
      </c>
      <c r="P24" s="85">
        <v>17.309993509575701</v>
      </c>
      <c r="Q24" s="115">
        <v>0.1066524196327238</v>
      </c>
      <c r="R24" s="112">
        <v>3.1383521653108114E-2</v>
      </c>
      <c r="S24">
        <v>22</v>
      </c>
      <c r="T24" s="82">
        <v>37841</v>
      </c>
      <c r="U24">
        <v>0.92561179399490401</v>
      </c>
      <c r="V24" s="85">
        <v>19.099993469566101</v>
      </c>
      <c r="W24" s="114">
        <v>0.14684702859977031</v>
      </c>
      <c r="X24" s="111">
        <v>3.2059135476866361E-2</v>
      </c>
      <c r="Y24">
        <v>22</v>
      </c>
      <c r="Z24" s="82">
        <v>38202</v>
      </c>
      <c r="AA24">
        <v>0.76707303524017301</v>
      </c>
      <c r="AB24" s="85">
        <v>18.0299934934825</v>
      </c>
      <c r="AC24" s="114">
        <v>0.11310967322683876</v>
      </c>
      <c r="AD24" s="111">
        <v>3.1410203901419874E-2</v>
      </c>
      <c r="AE24">
        <v>22</v>
      </c>
      <c r="AF24" s="82">
        <v>38576</v>
      </c>
      <c r="AG24">
        <v>0.65860241651535001</v>
      </c>
      <c r="AH24" s="85">
        <v>17.929993495717699</v>
      </c>
      <c r="AI24" s="114">
        <v>0.10762860209530323</v>
      </c>
      <c r="AJ24" s="111">
        <v>3.1385985032793981E-2</v>
      </c>
    </row>
    <row r="25" spans="1:36">
      <c r="A25">
        <v>23</v>
      </c>
      <c r="B25" s="82">
        <v>36747</v>
      </c>
      <c r="C25">
        <v>0.676735699176788</v>
      </c>
      <c r="D25" s="85">
        <v>17.399993507564101</v>
      </c>
      <c r="E25" s="115">
        <v>0.10534847327046226</v>
      </c>
      <c r="F25" s="112">
        <v>3.1344922305788447E-2</v>
      </c>
      <c r="G25">
        <v>23</v>
      </c>
      <c r="H25" s="82">
        <v>37113</v>
      </c>
      <c r="I25">
        <v>0.86576193571090698</v>
      </c>
      <c r="J25" s="85">
        <v>17.8499934975058</v>
      </c>
      <c r="K25" s="114">
        <v>0.15344296396644289</v>
      </c>
      <c r="L25" s="111">
        <v>3.2239143467392546E-2</v>
      </c>
      <c r="M25">
        <v>23</v>
      </c>
      <c r="N25" s="82">
        <v>37466</v>
      </c>
      <c r="O25">
        <v>0.69135481119155895</v>
      </c>
      <c r="P25" s="85">
        <v>17.6099935028702</v>
      </c>
      <c r="Q25" s="115">
        <v>0.10779151506126951</v>
      </c>
      <c r="R25" s="112">
        <v>3.1555502116106242E-2</v>
      </c>
      <c r="S25">
        <v>23</v>
      </c>
      <c r="T25" s="82">
        <v>37842</v>
      </c>
      <c r="U25">
        <v>0.90112280845642101</v>
      </c>
      <c r="V25" s="85">
        <v>19.279993465542798</v>
      </c>
      <c r="W25" s="114">
        <v>0.16575208400120198</v>
      </c>
      <c r="X25" s="111">
        <v>3.231583014784218E-2</v>
      </c>
      <c r="Y25">
        <v>23</v>
      </c>
      <c r="Z25" s="82">
        <v>38203</v>
      </c>
      <c r="AA25">
        <v>0.72356492280960105</v>
      </c>
      <c r="AB25" s="85">
        <v>18.039993493259001</v>
      </c>
      <c r="AC25" s="114">
        <v>0.11530077668287783</v>
      </c>
      <c r="AD25" s="111">
        <v>3.1598969099515421E-2</v>
      </c>
      <c r="AE25">
        <v>23</v>
      </c>
      <c r="AF25" s="82">
        <v>38577</v>
      </c>
      <c r="AG25">
        <v>0.64382416009902999</v>
      </c>
      <c r="AH25" s="85">
        <v>18.069993492588399</v>
      </c>
      <c r="AI25" s="114">
        <v>0.10779403625530344</v>
      </c>
      <c r="AJ25" s="111">
        <v>3.1564802855648159E-2</v>
      </c>
    </row>
    <row r="26" spans="1:36">
      <c r="A26">
        <v>24</v>
      </c>
      <c r="B26" s="82">
        <v>36748</v>
      </c>
      <c r="C26">
        <v>0.68644428253173795</v>
      </c>
      <c r="D26" s="85">
        <v>17.729993500188002</v>
      </c>
      <c r="E26" s="115">
        <v>0.10639592173920953</v>
      </c>
      <c r="F26" s="112">
        <v>3.1515555722098382E-2</v>
      </c>
      <c r="G26">
        <v>24</v>
      </c>
      <c r="H26" s="82">
        <v>37114</v>
      </c>
      <c r="I26">
        <v>0.89006209373474099</v>
      </c>
      <c r="J26" s="85">
        <v>17.8499934975058</v>
      </c>
      <c r="K26" s="114">
        <v>0.1734527059423637</v>
      </c>
      <c r="L26" s="111">
        <v>3.2491421724063767E-2</v>
      </c>
      <c r="M26">
        <v>24</v>
      </c>
      <c r="N26" s="82">
        <v>37467</v>
      </c>
      <c r="O26">
        <v>0.71420794725418102</v>
      </c>
      <c r="P26" s="85">
        <v>17.879993496835301</v>
      </c>
      <c r="Q26" s="115">
        <v>0.11298463441760992</v>
      </c>
      <c r="R26" s="112">
        <v>3.1731817678291703E-2</v>
      </c>
      <c r="S26">
        <v>24</v>
      </c>
      <c r="T26" s="82">
        <v>37843</v>
      </c>
      <c r="U26">
        <v>0.91010510921478305</v>
      </c>
      <c r="V26" s="85">
        <v>19.3899934630841</v>
      </c>
      <c r="W26" s="114">
        <v>0.19114559822916286</v>
      </c>
      <c r="X26" s="111">
        <v>3.2606962925176168E-2</v>
      </c>
      <c r="Y26">
        <v>24</v>
      </c>
      <c r="Z26" s="82">
        <v>38204</v>
      </c>
      <c r="AA26">
        <v>0.68984478712081898</v>
      </c>
      <c r="AB26" s="85">
        <v>18.159993490576799</v>
      </c>
      <c r="AC26" s="114">
        <v>0.11974360382427507</v>
      </c>
      <c r="AD26" s="111">
        <v>3.1791416644091935E-2</v>
      </c>
      <c r="AE26">
        <v>24</v>
      </c>
      <c r="AF26" s="82">
        <v>38578</v>
      </c>
      <c r="AG26">
        <v>0.53487026691436801</v>
      </c>
      <c r="AH26" s="85">
        <v>18.0999934919179</v>
      </c>
      <c r="AI26" s="114">
        <v>0.11149719560506303</v>
      </c>
      <c r="AJ26" s="111">
        <v>3.1745072539076956E-2</v>
      </c>
    </row>
    <row r="27" spans="1:36">
      <c r="A27">
        <v>25</v>
      </c>
      <c r="B27" s="82">
        <v>36749</v>
      </c>
      <c r="C27">
        <v>0.71602505445480302</v>
      </c>
      <c r="D27" s="85">
        <v>17.979993494600102</v>
      </c>
      <c r="E27" s="115">
        <v>0.11111131695926141</v>
      </c>
      <c r="F27" s="112">
        <v>3.1690615947295407E-2</v>
      </c>
      <c r="G27">
        <v>25</v>
      </c>
      <c r="H27" s="82">
        <v>37115</v>
      </c>
      <c r="I27">
        <v>0.87008982896804798</v>
      </c>
      <c r="J27" s="85">
        <v>17.8499934975058</v>
      </c>
      <c r="K27" s="114">
        <v>0.20118452933945302</v>
      </c>
      <c r="L27" s="111">
        <v>3.2775397617258575E-2</v>
      </c>
      <c r="M27">
        <v>25</v>
      </c>
      <c r="N27" s="82">
        <v>37468</v>
      </c>
      <c r="O27">
        <v>0.75465881824493397</v>
      </c>
      <c r="P27" s="85">
        <v>17.949993495270601</v>
      </c>
      <c r="Q27" s="115">
        <v>0.12220697647225082</v>
      </c>
      <c r="R27" s="112">
        <v>3.1918961242256329E-2</v>
      </c>
      <c r="S27">
        <v>25</v>
      </c>
      <c r="T27" s="82">
        <v>37844</v>
      </c>
      <c r="U27">
        <v>0.91906017065048196</v>
      </c>
      <c r="V27" s="85">
        <v>19.679993456602102</v>
      </c>
      <c r="W27" s="114">
        <v>0.22750529099419575</v>
      </c>
      <c r="X27" s="111">
        <v>3.2942510214054213E-2</v>
      </c>
      <c r="Y27">
        <v>25</v>
      </c>
      <c r="Z27" s="82">
        <v>38205</v>
      </c>
      <c r="AA27">
        <v>0.64425307512283303</v>
      </c>
      <c r="AB27" s="85">
        <v>18.379993485659401</v>
      </c>
      <c r="AC27" s="114">
        <v>0.12704673180645215</v>
      </c>
      <c r="AD27" s="111">
        <v>3.1992320827021192E-2</v>
      </c>
      <c r="AE27">
        <v>25</v>
      </c>
      <c r="AF27" s="82">
        <v>38579</v>
      </c>
      <c r="AG27">
        <v>0.52832072973251298</v>
      </c>
      <c r="AH27" s="85">
        <v>18.069993492588399</v>
      </c>
      <c r="AI27" s="114">
        <v>0.11300774303721194</v>
      </c>
      <c r="AJ27" s="111">
        <v>3.1931734267357757E-2</v>
      </c>
    </row>
    <row r="28" spans="1:36">
      <c r="A28">
        <v>26</v>
      </c>
      <c r="B28" s="82">
        <v>36750</v>
      </c>
      <c r="C28">
        <v>0.70647192001342796</v>
      </c>
      <c r="D28" s="85">
        <v>17.669993501529099</v>
      </c>
      <c r="E28" s="115">
        <v>0.12004878480217698</v>
      </c>
      <c r="F28" s="112">
        <v>3.1875574869492704E-2</v>
      </c>
      <c r="G28">
        <v>26</v>
      </c>
      <c r="H28" s="82">
        <v>37116</v>
      </c>
      <c r="I28">
        <v>0.85208386182785001</v>
      </c>
      <c r="J28" s="85">
        <v>17.839993497729299</v>
      </c>
      <c r="K28" s="114">
        <v>0.23571362847247757</v>
      </c>
      <c r="L28" s="111">
        <v>3.310262474797495E-2</v>
      </c>
      <c r="M28">
        <v>26</v>
      </c>
      <c r="N28" s="82">
        <v>37469</v>
      </c>
      <c r="O28">
        <v>0.81371945142746005</v>
      </c>
      <c r="P28" s="85">
        <v>17.7799934990704</v>
      </c>
      <c r="Q28" s="115">
        <v>0.13606674666962049</v>
      </c>
      <c r="R28" s="112">
        <v>3.2121862896992842E-2</v>
      </c>
      <c r="S28">
        <v>26</v>
      </c>
      <c r="T28" s="82">
        <v>37845</v>
      </c>
      <c r="U28">
        <v>0.90904533863067605</v>
      </c>
      <c r="V28" s="85">
        <v>19.749993455037501</v>
      </c>
      <c r="W28" s="114">
        <v>0.27977277515450444</v>
      </c>
      <c r="X28" s="111">
        <v>3.3343740964571489E-2</v>
      </c>
      <c r="Y28">
        <v>26</v>
      </c>
      <c r="Z28" s="82">
        <v>38206</v>
      </c>
      <c r="AA28">
        <v>0.63531708717346203</v>
      </c>
      <c r="AB28" s="85">
        <v>18.579993481189</v>
      </c>
      <c r="AC28" s="114">
        <v>0.13679863210266735</v>
      </c>
      <c r="AD28" s="111">
        <v>3.2207530615152323E-2</v>
      </c>
      <c r="AE28">
        <v>26</v>
      </c>
      <c r="AF28" s="82">
        <v>38580</v>
      </c>
      <c r="AG28">
        <v>0.524821817874908</v>
      </c>
      <c r="AH28" s="85">
        <v>18.039993493259001</v>
      </c>
      <c r="AI28" s="114">
        <v>0.11955020382493178</v>
      </c>
      <c r="AJ28" s="111">
        <v>3.2120599444705515E-2</v>
      </c>
    </row>
    <row r="29" spans="1:36">
      <c r="A29">
        <v>27</v>
      </c>
      <c r="B29" s="82">
        <v>36751</v>
      </c>
      <c r="C29">
        <v>0.71086752414703402</v>
      </c>
      <c r="D29" s="85">
        <v>17.639993502199701</v>
      </c>
      <c r="E29" s="115">
        <v>0.13049720345802673</v>
      </c>
      <c r="F29" s="112">
        <v>3.2072272825066167E-2</v>
      </c>
      <c r="G29">
        <v>27</v>
      </c>
      <c r="H29" s="82">
        <v>37117</v>
      </c>
      <c r="I29">
        <v>0.79170250892639205</v>
      </c>
      <c r="J29" s="85">
        <v>17.919993495941199</v>
      </c>
      <c r="K29" s="114">
        <v>0.28057532577103528</v>
      </c>
      <c r="L29" s="111">
        <v>3.3482434377118661E-2</v>
      </c>
      <c r="M29">
        <v>27</v>
      </c>
      <c r="N29" s="82">
        <v>37470</v>
      </c>
      <c r="O29">
        <v>0.87321746349334695</v>
      </c>
      <c r="P29" s="85">
        <v>17.8699934970588</v>
      </c>
      <c r="Q29" s="115">
        <v>0.15521625900519861</v>
      </c>
      <c r="R29" s="112">
        <v>3.2345495271043107E-2</v>
      </c>
      <c r="S29">
        <v>27</v>
      </c>
      <c r="T29" s="82">
        <v>37846</v>
      </c>
      <c r="U29">
        <v>0.91112136840820301</v>
      </c>
      <c r="V29" s="85">
        <v>19.759993454814001</v>
      </c>
      <c r="W29" s="114">
        <v>0.35089397333908906</v>
      </c>
      <c r="X29" s="111">
        <v>3.3831826848211899E-2</v>
      </c>
      <c r="Y29">
        <v>27</v>
      </c>
      <c r="Z29" s="82">
        <v>38207</v>
      </c>
      <c r="AA29">
        <v>0.64223492145538297</v>
      </c>
      <c r="AB29" s="85">
        <v>18.649993479624399</v>
      </c>
      <c r="AC29" s="114">
        <v>0.15193858948059394</v>
      </c>
      <c r="AD29" s="111">
        <v>3.2441139436216293E-2</v>
      </c>
      <c r="AE29">
        <v>27</v>
      </c>
      <c r="AF29" s="82">
        <v>38581</v>
      </c>
      <c r="AG29">
        <v>0.54042595624923695</v>
      </c>
      <c r="AH29" s="85">
        <v>18.2799934878946</v>
      </c>
      <c r="AI29" s="114">
        <v>0.13002917379704437</v>
      </c>
      <c r="AJ29" s="111">
        <v>3.2319969035556013E-2</v>
      </c>
    </row>
    <row r="30" spans="1:36">
      <c r="A30">
        <v>28</v>
      </c>
      <c r="B30" s="82">
        <v>36752</v>
      </c>
      <c r="C30">
        <v>0.67082870006561302</v>
      </c>
      <c r="D30" s="85">
        <v>17.589993503317299</v>
      </c>
      <c r="E30" s="115">
        <v>0.14445320242578699</v>
      </c>
      <c r="F30" s="112">
        <v>3.2285484542791315E-2</v>
      </c>
      <c r="G30">
        <v>28</v>
      </c>
      <c r="H30" s="82">
        <v>37118</v>
      </c>
      <c r="I30">
        <v>0.728002309799194</v>
      </c>
      <c r="J30" s="85">
        <v>18.039993493259001</v>
      </c>
      <c r="K30" s="114">
        <v>0.33630793316966129</v>
      </c>
      <c r="L30" s="111">
        <v>3.3930752953588002E-2</v>
      </c>
      <c r="M30">
        <v>28</v>
      </c>
      <c r="N30" s="82">
        <v>37471</v>
      </c>
      <c r="O30">
        <v>0.90688985586166404</v>
      </c>
      <c r="P30" s="85">
        <v>17.839993497729299</v>
      </c>
      <c r="Q30" s="115">
        <v>0.18116270607245152</v>
      </c>
      <c r="R30" s="112">
        <v>3.2600830790644728E-2</v>
      </c>
      <c r="S30">
        <v>28</v>
      </c>
      <c r="T30" s="82">
        <v>37847</v>
      </c>
      <c r="U30">
        <v>0.86407214403152499</v>
      </c>
      <c r="V30" s="85">
        <v>19.769993454590502</v>
      </c>
      <c r="W30" s="114">
        <v>0.45202776624914565</v>
      </c>
      <c r="X30" s="111">
        <v>3.4432067905822025E-2</v>
      </c>
      <c r="Y30">
        <v>28</v>
      </c>
      <c r="Z30" s="82">
        <v>38208</v>
      </c>
      <c r="AA30">
        <v>0.62421369552612305</v>
      </c>
      <c r="AB30" s="85">
        <v>19.029993471130801</v>
      </c>
      <c r="AC30" s="114">
        <v>0.17364465471945678</v>
      </c>
      <c r="AD30" s="111">
        <v>3.2700768803626927E-2</v>
      </c>
      <c r="AE30">
        <v>28</v>
      </c>
      <c r="AF30" s="82">
        <v>38582</v>
      </c>
      <c r="AG30">
        <v>0.56521791219711304</v>
      </c>
      <c r="AH30" s="85">
        <v>18.289993487671001</v>
      </c>
      <c r="AI30" s="114">
        <v>0.14636220785933374</v>
      </c>
      <c r="AJ30" s="111">
        <v>3.2539032448209083E-2</v>
      </c>
    </row>
    <row r="31" spans="1:36">
      <c r="A31">
        <v>29</v>
      </c>
      <c r="B31" s="82">
        <v>36753</v>
      </c>
      <c r="C31">
        <v>0.61889606714248702</v>
      </c>
      <c r="D31" s="85">
        <v>17.6099935028702</v>
      </c>
      <c r="E31" s="115">
        <v>0.15984519450649048</v>
      </c>
      <c r="F31" s="112">
        <v>3.2520391261631483E-2</v>
      </c>
      <c r="G31">
        <v>29</v>
      </c>
      <c r="H31" s="82">
        <v>37119</v>
      </c>
      <c r="I31">
        <v>0.675123751163483</v>
      </c>
      <c r="J31" s="85">
        <v>18.229993489012099</v>
      </c>
      <c r="K31" s="114">
        <v>0.40806654022834454</v>
      </c>
      <c r="L31" s="111">
        <v>3.4462787321880656E-2</v>
      </c>
      <c r="M31">
        <v>29</v>
      </c>
      <c r="N31" s="82">
        <v>37472</v>
      </c>
      <c r="O31">
        <v>0.96093696355819702</v>
      </c>
      <c r="P31" s="85">
        <v>17.9399934954942</v>
      </c>
      <c r="Q31" s="115">
        <v>0.21390492148392662</v>
      </c>
      <c r="R31" s="112">
        <v>3.2896763212038486E-2</v>
      </c>
      <c r="S31">
        <v>29</v>
      </c>
      <c r="T31" s="82">
        <v>37848</v>
      </c>
      <c r="U31">
        <v>0.81938564777374301</v>
      </c>
      <c r="V31" s="85">
        <v>19.9599934503436</v>
      </c>
      <c r="W31" s="114">
        <v>0.50024333288992295</v>
      </c>
      <c r="X31" s="111">
        <v>3.5183499334886306E-2</v>
      </c>
      <c r="Y31">
        <v>29</v>
      </c>
      <c r="Z31" s="82">
        <v>38209</v>
      </c>
      <c r="AA31">
        <v>0.64002621173858598</v>
      </c>
      <c r="AB31" s="85">
        <v>19.089993469789601</v>
      </c>
      <c r="AC31" s="114">
        <v>0.20202581842474687</v>
      </c>
      <c r="AD31" s="111">
        <v>3.3001569546122239E-2</v>
      </c>
      <c r="AE31">
        <v>29</v>
      </c>
      <c r="AF31" s="82">
        <v>38583</v>
      </c>
      <c r="AG31">
        <v>0.56536060571670499</v>
      </c>
      <c r="AH31" s="85">
        <v>18.309993487223998</v>
      </c>
      <c r="AI31" s="114">
        <v>0.16892595150420786</v>
      </c>
      <c r="AJ31" s="111">
        <v>3.278507646180992E-2</v>
      </c>
    </row>
    <row r="32" spans="1:36">
      <c r="A32">
        <v>30</v>
      </c>
      <c r="B32" s="82">
        <v>36754</v>
      </c>
      <c r="C32">
        <v>0.58091145753860496</v>
      </c>
      <c r="D32" s="85">
        <v>17.829993497952799</v>
      </c>
      <c r="E32" s="115">
        <v>0.17729805587858727</v>
      </c>
      <c r="F32" s="112">
        <v>3.2779802391712E-2</v>
      </c>
      <c r="G32">
        <v>30</v>
      </c>
      <c r="H32" s="82">
        <v>37120</v>
      </c>
      <c r="I32">
        <v>0.65632736682891801</v>
      </c>
      <c r="J32" s="85">
        <v>18.319993487000499</v>
      </c>
      <c r="K32" s="114">
        <v>0.44500606570429335</v>
      </c>
      <c r="L32" s="111">
        <v>3.5100973414069182E-2</v>
      </c>
      <c r="M32">
        <v>30</v>
      </c>
      <c r="N32" s="82">
        <v>37473</v>
      </c>
      <c r="O32">
        <v>0.97871929407119795</v>
      </c>
      <c r="P32" s="85">
        <v>17.969993494823601</v>
      </c>
      <c r="Q32" s="115">
        <v>0.25896808494401274</v>
      </c>
      <c r="R32" s="112">
        <v>3.3245074454549953E-2</v>
      </c>
      <c r="S32">
        <v>30</v>
      </c>
      <c r="T32" s="82">
        <v>37849</v>
      </c>
      <c r="U32">
        <v>0.78472244739532504</v>
      </c>
      <c r="V32" s="85">
        <v>20.119993446767399</v>
      </c>
      <c r="W32" s="114">
        <v>0.51934034030669807</v>
      </c>
      <c r="X32" s="111">
        <v>3.603715439379334E-2</v>
      </c>
      <c r="Y32">
        <v>30</v>
      </c>
      <c r="Z32" s="82">
        <v>38210</v>
      </c>
      <c r="AA32">
        <v>0.68296372890472401</v>
      </c>
      <c r="AB32" s="85">
        <v>19.159993468225</v>
      </c>
      <c r="AC32" s="114">
        <v>0.24207466957861359</v>
      </c>
      <c r="AD32" s="111">
        <v>3.3350193550837931E-2</v>
      </c>
      <c r="AE32">
        <v>30</v>
      </c>
      <c r="AF32" s="82">
        <v>38584</v>
      </c>
      <c r="AG32">
        <v>0.55719166994094804</v>
      </c>
      <c r="AH32" s="85">
        <v>18.289993487671001</v>
      </c>
      <c r="AI32" s="114">
        <v>0.19627137889178706</v>
      </c>
      <c r="AJ32" s="111">
        <v>3.3068049541730288E-2</v>
      </c>
    </row>
    <row r="33" spans="1:36">
      <c r="A33">
        <v>31</v>
      </c>
      <c r="B33" s="82">
        <v>36755</v>
      </c>
      <c r="C33">
        <v>0.54575306177139304</v>
      </c>
      <c r="D33" s="85">
        <v>18.089993492141399</v>
      </c>
      <c r="E33" s="115">
        <v>0.19993480393853069</v>
      </c>
      <c r="F33" s="112">
        <v>3.3069500063852911E-2</v>
      </c>
      <c r="G33">
        <v>31</v>
      </c>
      <c r="H33" s="82">
        <v>37121</v>
      </c>
      <c r="I33">
        <v>0.65515244007110596</v>
      </c>
      <c r="J33" s="85">
        <v>18.2699934881181</v>
      </c>
      <c r="K33" s="114">
        <v>0.46259669604159953</v>
      </c>
      <c r="L33" s="111">
        <v>3.5812659937167035E-2</v>
      </c>
      <c r="M33">
        <v>31</v>
      </c>
      <c r="N33" s="82">
        <v>37474</v>
      </c>
      <c r="O33">
        <v>0.93571215867996205</v>
      </c>
      <c r="P33" s="85">
        <v>17.949993495270601</v>
      </c>
      <c r="Q33" s="115">
        <v>0.31777009094681902</v>
      </c>
      <c r="R33" s="112">
        <v>3.3662357945858611E-2</v>
      </c>
      <c r="S33">
        <v>31</v>
      </c>
      <c r="T33" s="82">
        <v>37850</v>
      </c>
      <c r="U33">
        <v>0.76038861274719205</v>
      </c>
      <c r="V33" s="85">
        <v>20.1399934463203</v>
      </c>
      <c r="W33" s="114">
        <v>0.52387008353500053</v>
      </c>
      <c r="X33" s="111">
        <v>3.6946706412204516E-2</v>
      </c>
      <c r="Y33">
        <v>31</v>
      </c>
      <c r="Z33" s="82">
        <v>38211</v>
      </c>
      <c r="AA33">
        <v>0.58431881666183505</v>
      </c>
      <c r="AB33" s="85">
        <v>19.099993469566101</v>
      </c>
      <c r="AC33" s="114">
        <v>0.30074014603716559</v>
      </c>
      <c r="AD33" s="111">
        <v>3.3765007973679019E-2</v>
      </c>
      <c r="AE33">
        <v>31</v>
      </c>
      <c r="AF33" s="82">
        <v>38585</v>
      </c>
      <c r="AG33">
        <v>0.56138169765472401</v>
      </c>
      <c r="AH33" s="85">
        <v>18.339993486553499</v>
      </c>
      <c r="AI33" s="114">
        <v>0.2297453260201533</v>
      </c>
      <c r="AJ33" s="111">
        <v>3.339444823122692E-2</v>
      </c>
    </row>
    <row r="34" spans="1:36">
      <c r="A34">
        <v>32</v>
      </c>
      <c r="B34" s="82">
        <v>36756</v>
      </c>
      <c r="C34">
        <v>0.51490408182144198</v>
      </c>
      <c r="D34" s="85">
        <v>18.139993491023802</v>
      </c>
      <c r="E34" s="115">
        <v>0.22929350045190855</v>
      </c>
      <c r="F34" s="112">
        <v>3.3398521163220632E-2</v>
      </c>
      <c r="G34">
        <v>32</v>
      </c>
      <c r="H34" s="82">
        <v>37122</v>
      </c>
      <c r="I34">
        <v>0.634116351604462</v>
      </c>
      <c r="J34" s="85">
        <v>18.2799934878946</v>
      </c>
      <c r="K34" s="114">
        <v>0.4720066642705662</v>
      </c>
      <c r="L34" s="111">
        <v>3.6561769127816127E-2</v>
      </c>
      <c r="M34">
        <v>32</v>
      </c>
      <c r="N34" s="82">
        <v>37475</v>
      </c>
      <c r="O34">
        <v>0.93686401844024703</v>
      </c>
      <c r="P34" s="85">
        <v>17.9399934954942</v>
      </c>
      <c r="Q34" s="115">
        <v>0.39141930730722657</v>
      </c>
      <c r="R34" s="112">
        <v>3.416556436096533E-2</v>
      </c>
      <c r="S34">
        <v>32</v>
      </c>
      <c r="T34" s="82">
        <v>37851</v>
      </c>
      <c r="U34">
        <v>0.72958022356033303</v>
      </c>
      <c r="V34" s="85">
        <v>20.149993446096801</v>
      </c>
      <c r="W34" s="114">
        <v>0.52229417883766494</v>
      </c>
      <c r="X34" s="111">
        <v>3.7886858503383421E-2</v>
      </c>
      <c r="Y34">
        <v>32</v>
      </c>
      <c r="Z34" s="82">
        <v>38212</v>
      </c>
      <c r="AA34">
        <v>0.54008841514587402</v>
      </c>
      <c r="AB34" s="85">
        <v>19.009993471577801</v>
      </c>
      <c r="AC34" s="114">
        <v>0.35842972269087087</v>
      </c>
      <c r="AD34" s="111">
        <v>3.427064007441951E-2</v>
      </c>
      <c r="AE34">
        <v>32</v>
      </c>
      <c r="AF34" s="82">
        <v>38586</v>
      </c>
      <c r="AG34">
        <v>0.52162605524063099</v>
      </c>
      <c r="AH34" s="85">
        <v>18.169993490353299</v>
      </c>
      <c r="AI34" s="114">
        <v>0.27470722474293718</v>
      </c>
      <c r="AJ34" s="111">
        <v>3.3774190728588643E-2</v>
      </c>
    </row>
    <row r="35" spans="1:36">
      <c r="A35">
        <v>33</v>
      </c>
      <c r="B35" s="82">
        <v>36757</v>
      </c>
      <c r="C35">
        <v>0.491649359464645</v>
      </c>
      <c r="D35" s="85">
        <v>18.089993492141399</v>
      </c>
      <c r="E35" s="115">
        <v>0.26622263447154698</v>
      </c>
      <c r="F35" s="112">
        <v>3.3773935104059093E-2</v>
      </c>
      <c r="G35">
        <v>33</v>
      </c>
      <c r="H35" s="82">
        <v>37123</v>
      </c>
      <c r="I35">
        <v>0.58716225624084495</v>
      </c>
      <c r="J35" s="85">
        <v>18.249993488565099</v>
      </c>
      <c r="K35" s="114">
        <v>0.47349694361422051</v>
      </c>
      <c r="L35" s="111">
        <v>3.7340255349199998E-2</v>
      </c>
      <c r="M35">
        <v>33</v>
      </c>
      <c r="N35" s="82">
        <v>37476</v>
      </c>
      <c r="O35">
        <v>0.94953840970992998</v>
      </c>
      <c r="P35" s="85">
        <v>17.9399934954942</v>
      </c>
      <c r="Q35" s="115">
        <v>0.47162784551571585</v>
      </c>
      <c r="R35" s="112">
        <v>3.4772166065582935E-2</v>
      </c>
      <c r="S35">
        <v>33</v>
      </c>
      <c r="T35" s="82">
        <v>37852</v>
      </c>
      <c r="U35">
        <v>0.70905411243438698</v>
      </c>
      <c r="V35" s="85">
        <v>19.9699934501201</v>
      </c>
      <c r="W35" s="114">
        <v>0.51639711889234352</v>
      </c>
      <c r="X35" s="111">
        <v>3.8848735433643762E-2</v>
      </c>
      <c r="Y35">
        <v>33</v>
      </c>
      <c r="Z35" s="82">
        <v>38213</v>
      </c>
      <c r="AA35">
        <v>0.48946332931518599</v>
      </c>
      <c r="AB35" s="85">
        <v>18.9999934718013</v>
      </c>
      <c r="AC35" s="114">
        <v>0.39429580763757083</v>
      </c>
      <c r="AD35" s="111">
        <v>3.4860890104538182E-2</v>
      </c>
      <c r="AE35">
        <v>33</v>
      </c>
      <c r="AF35" s="82">
        <v>38587</v>
      </c>
      <c r="AG35">
        <v>0.48377311229705799</v>
      </c>
      <c r="AH35" s="85">
        <v>18.1899934899062</v>
      </c>
      <c r="AI35" s="114">
        <v>0.32460270661842605</v>
      </c>
      <c r="AJ35" s="111">
        <v>3.4219111401235035E-2</v>
      </c>
    </row>
    <row r="36" spans="1:36">
      <c r="A36">
        <v>34</v>
      </c>
      <c r="B36" s="82">
        <v>36758</v>
      </c>
      <c r="C36">
        <v>0.46992945671081499</v>
      </c>
      <c r="D36" s="85">
        <v>18.0299934934825</v>
      </c>
      <c r="E36" s="115">
        <v>0.31336819110841496</v>
      </c>
      <c r="F36" s="112">
        <v>3.4204452987444366E-2</v>
      </c>
      <c r="G36">
        <v>34</v>
      </c>
      <c r="H36" s="82">
        <v>37124</v>
      </c>
      <c r="I36">
        <v>0.57441449165344205</v>
      </c>
      <c r="J36" s="85">
        <v>18.499993482977199</v>
      </c>
      <c r="K36" s="114">
        <v>0.46568595101564164</v>
      </c>
      <c r="L36" s="111">
        <v>3.8136201941759727E-2</v>
      </c>
      <c r="M36">
        <v>34</v>
      </c>
      <c r="N36" s="82">
        <v>37477</v>
      </c>
      <c r="O36">
        <v>0.95962351560592696</v>
      </c>
      <c r="P36" s="85">
        <v>17.989993494376598</v>
      </c>
      <c r="Q36" s="115">
        <v>0.51693193016837902</v>
      </c>
      <c r="R36" s="112">
        <v>3.5486376325170939E-2</v>
      </c>
      <c r="S36">
        <v>34</v>
      </c>
      <c r="T36" s="82">
        <v>37853</v>
      </c>
      <c r="U36">
        <v>0.70928460359573398</v>
      </c>
      <c r="V36" s="85">
        <v>19.909993451461201</v>
      </c>
      <c r="W36" s="114">
        <v>0.50994544690640053</v>
      </c>
      <c r="X36" s="111">
        <v>3.9817025977059939E-2</v>
      </c>
      <c r="Y36">
        <v>34</v>
      </c>
      <c r="Z36" s="82">
        <v>38214</v>
      </c>
      <c r="AA36">
        <v>0.45475745201110801</v>
      </c>
      <c r="AB36" s="85">
        <v>18.869993474707002</v>
      </c>
      <c r="AC36" s="114">
        <v>0.40233405809150197</v>
      </c>
      <c r="AD36" s="111">
        <v>3.5517395391858005E-2</v>
      </c>
      <c r="AE36">
        <v>34</v>
      </c>
      <c r="AF36" s="82">
        <v>38588</v>
      </c>
      <c r="AG36">
        <v>0.42287185788154602</v>
      </c>
      <c r="AH36" s="85">
        <v>18.129993491247301</v>
      </c>
      <c r="AI36" s="114">
        <v>0.36226215686911156</v>
      </c>
      <c r="AJ36" s="111">
        <v>3.4738011365978663E-2</v>
      </c>
    </row>
    <row r="37" spans="1:36">
      <c r="A37">
        <v>35</v>
      </c>
      <c r="B37" s="82">
        <v>36759</v>
      </c>
      <c r="C37">
        <v>0.46114644408226002</v>
      </c>
      <c r="D37" s="85">
        <v>18.119993491470801</v>
      </c>
      <c r="E37" s="115">
        <v>0.35263942601962406</v>
      </c>
      <c r="F37" s="112">
        <v>3.4703128530858184E-2</v>
      </c>
      <c r="G37">
        <v>35</v>
      </c>
      <c r="H37" s="82">
        <v>37125</v>
      </c>
      <c r="I37">
        <v>0.54835015535354603</v>
      </c>
      <c r="J37" s="85">
        <v>18.499993482977199</v>
      </c>
      <c r="K37" s="114">
        <v>0.45886233505108198</v>
      </c>
      <c r="L37" s="111">
        <v>3.8947011074439188E-2</v>
      </c>
      <c r="M37">
        <v>35</v>
      </c>
      <c r="N37" s="82">
        <v>37478</v>
      </c>
      <c r="O37">
        <v>0.99465084075927701</v>
      </c>
      <c r="P37" s="85">
        <v>18.239993488788599</v>
      </c>
      <c r="Q37" s="115">
        <v>0.54421311121332994</v>
      </c>
      <c r="R37" s="112">
        <v>3.629224213745242E-2</v>
      </c>
      <c r="S37">
        <v>35</v>
      </c>
      <c r="T37" s="82">
        <v>37854</v>
      </c>
      <c r="U37">
        <v>0.70597195625305198</v>
      </c>
      <c r="V37" s="85">
        <v>20.039993448555499</v>
      </c>
      <c r="W37" s="114">
        <v>0.50669989401059901</v>
      </c>
      <c r="X37" s="111">
        <v>4.0795850762429871E-2</v>
      </c>
      <c r="Y37">
        <v>35</v>
      </c>
      <c r="Z37" s="82">
        <v>38215</v>
      </c>
      <c r="AA37">
        <v>0.41978415846824602</v>
      </c>
      <c r="AB37" s="85">
        <v>18.8299934756011</v>
      </c>
      <c r="AC37" s="114">
        <v>0.39837689034347989</v>
      </c>
      <c r="AD37" s="111">
        <v>3.6193996079050571E-2</v>
      </c>
      <c r="AE37">
        <v>35</v>
      </c>
      <c r="AF37" s="82">
        <v>38589</v>
      </c>
      <c r="AG37">
        <v>0.33999457955360401</v>
      </c>
      <c r="AH37" s="85">
        <v>18.129993491247301</v>
      </c>
      <c r="AI37" s="114">
        <v>0.36857018842442202</v>
      </c>
      <c r="AJ37" s="111">
        <v>3.5309224858767162E-2</v>
      </c>
    </row>
    <row r="38" spans="1:36">
      <c r="A38">
        <v>36</v>
      </c>
      <c r="B38" s="82">
        <v>36760</v>
      </c>
      <c r="C38">
        <v>0.45582556724548301</v>
      </c>
      <c r="D38" s="85">
        <v>18.0299934934825</v>
      </c>
      <c r="E38" s="115">
        <v>0.37223337795377742</v>
      </c>
      <c r="F38" s="112">
        <v>3.5260429326069119E-2</v>
      </c>
      <c r="G38">
        <v>36</v>
      </c>
      <c r="H38" s="82">
        <v>37126</v>
      </c>
      <c r="I38">
        <v>0.54513412714004505</v>
      </c>
      <c r="J38" s="85">
        <v>18.549993481859602</v>
      </c>
      <c r="K38" s="114">
        <v>0.44991987240751469</v>
      </c>
      <c r="L38" s="111">
        <v>3.9764355789598485E-2</v>
      </c>
      <c r="M38">
        <v>36</v>
      </c>
      <c r="N38" s="82">
        <v>37479</v>
      </c>
      <c r="O38">
        <v>1.01707231998444</v>
      </c>
      <c r="P38" s="85">
        <v>18.339993486553499</v>
      </c>
      <c r="Q38" s="115">
        <v>0.56346095427347698</v>
      </c>
      <c r="R38" s="112">
        <v>3.7163493494547041E-2</v>
      </c>
      <c r="S38">
        <v>36</v>
      </c>
      <c r="T38" s="82">
        <v>37855</v>
      </c>
      <c r="U38">
        <v>0.69481927156448398</v>
      </c>
      <c r="V38" s="85">
        <v>20.079993447661401</v>
      </c>
      <c r="W38" s="114">
        <v>0.50445313968218253</v>
      </c>
      <c r="X38" s="111">
        <v>4.1799239875910853E-2</v>
      </c>
      <c r="Y38">
        <v>36</v>
      </c>
      <c r="Z38" s="82">
        <v>38216</v>
      </c>
      <c r="AA38">
        <v>0.39061862230300898</v>
      </c>
      <c r="AB38" s="85">
        <v>18.809993476048099</v>
      </c>
      <c r="AC38" s="114">
        <v>0.38748677043254182</v>
      </c>
      <c r="AD38" s="111">
        <v>3.6876045713187047E-2</v>
      </c>
      <c r="AE38">
        <v>36</v>
      </c>
      <c r="AF38" s="82">
        <v>38590</v>
      </c>
      <c r="AG38">
        <v>0.31575787067413302</v>
      </c>
      <c r="AH38" s="85">
        <v>18.119993491470801</v>
      </c>
      <c r="AI38" s="114">
        <v>0.34990420090181173</v>
      </c>
      <c r="AJ38" s="111">
        <v>3.5909709006030653E-2</v>
      </c>
    </row>
    <row r="39" spans="1:36">
      <c r="A39">
        <v>37</v>
      </c>
      <c r="B39" s="82">
        <v>36761</v>
      </c>
      <c r="C39">
        <v>0.46947878599166898</v>
      </c>
      <c r="D39" s="85">
        <v>18.1799934901297</v>
      </c>
      <c r="E39" s="115">
        <v>0.38210745410023983</v>
      </c>
      <c r="F39" s="112">
        <v>3.586251793226173E-2</v>
      </c>
      <c r="G39">
        <v>37</v>
      </c>
      <c r="H39" s="82">
        <v>37127</v>
      </c>
      <c r="I39">
        <v>0.53433376550674405</v>
      </c>
      <c r="J39" s="85">
        <v>18.569993481412599</v>
      </c>
      <c r="K39" s="114">
        <v>0.44438290963452964</v>
      </c>
      <c r="L39" s="111">
        <v>4.0586480467737787E-2</v>
      </c>
      <c r="M39">
        <v>37</v>
      </c>
      <c r="N39" s="82">
        <v>37480</v>
      </c>
      <c r="O39">
        <v>1.00205826759338</v>
      </c>
      <c r="P39" s="85">
        <v>18.389993485435902</v>
      </c>
      <c r="Q39" s="115">
        <v>0.57652972180309248</v>
      </c>
      <c r="R39" s="112">
        <v>3.8086479537060874E-2</v>
      </c>
      <c r="S39">
        <v>37</v>
      </c>
      <c r="T39" s="82">
        <v>37856</v>
      </c>
      <c r="U39">
        <v>0.73798245191574097</v>
      </c>
      <c r="V39" s="85">
        <v>20.079993447661401</v>
      </c>
      <c r="W39" s="114">
        <v>0.50134906998727613</v>
      </c>
      <c r="X39" s="111">
        <v>4.2825127662973056E-2</v>
      </c>
      <c r="Y39">
        <v>37</v>
      </c>
      <c r="Z39" s="82">
        <v>38217</v>
      </c>
      <c r="AA39">
        <v>0.365178972482681</v>
      </c>
      <c r="AB39" s="85">
        <v>18.849993475154101</v>
      </c>
      <c r="AC39" s="114">
        <v>0.37390907617775793</v>
      </c>
      <c r="AD39" s="111">
        <v>3.7553275630267828E-2</v>
      </c>
      <c r="AE39">
        <v>37</v>
      </c>
      <c r="AF39" s="82">
        <v>38591</v>
      </c>
      <c r="AG39">
        <v>0.31105631589889499</v>
      </c>
      <c r="AH39" s="85">
        <v>18.2699934881181</v>
      </c>
      <c r="AI39" s="114">
        <v>0.33241443516748453</v>
      </c>
      <c r="AJ39" s="111">
        <v>3.6492169670029467E-2</v>
      </c>
    </row>
    <row r="40" spans="1:36">
      <c r="A40">
        <v>38</v>
      </c>
      <c r="B40" s="82">
        <v>36762</v>
      </c>
      <c r="C40">
        <v>0.48183745145797702</v>
      </c>
      <c r="D40" s="85">
        <v>18.1799934901297</v>
      </c>
      <c r="E40" s="115">
        <v>0.39079354736185479</v>
      </c>
      <c r="F40" s="112">
        <v>3.6493799089049955E-2</v>
      </c>
      <c r="G40">
        <v>38</v>
      </c>
      <c r="H40" s="82">
        <v>37128</v>
      </c>
      <c r="I40">
        <v>0.52179348468780495</v>
      </c>
      <c r="J40" s="85">
        <v>18.769993476942201</v>
      </c>
      <c r="K40" s="114">
        <v>0.43912343603923099</v>
      </c>
      <c r="L40" s="111">
        <v>4.1417210332510654E-2</v>
      </c>
      <c r="M40">
        <v>38</v>
      </c>
      <c r="N40" s="82">
        <v>37481</v>
      </c>
      <c r="O40">
        <v>0.99232047796249401</v>
      </c>
      <c r="P40" s="85">
        <v>18.449993484094801</v>
      </c>
      <c r="Q40" s="115">
        <v>0.58206754957446738</v>
      </c>
      <c r="R40" s="112">
        <v>3.905292807344652E-2</v>
      </c>
      <c r="S40">
        <v>38</v>
      </c>
      <c r="T40" s="82">
        <v>37857</v>
      </c>
      <c r="U40">
        <v>0.76310217380523704</v>
      </c>
      <c r="V40" s="85">
        <v>19.909993451461201</v>
      </c>
      <c r="W40" s="114">
        <v>0.50718200245903711</v>
      </c>
      <c r="X40" s="111">
        <v>4.3870413626631612E-2</v>
      </c>
      <c r="Y40">
        <v>38</v>
      </c>
      <c r="Z40" s="82">
        <v>38218</v>
      </c>
      <c r="AA40">
        <v>0.32743614912033098</v>
      </c>
      <c r="AB40" s="85">
        <v>18.889993474259999</v>
      </c>
      <c r="AC40" s="114">
        <v>0.35949292761525092</v>
      </c>
      <c r="AD40" s="111">
        <v>3.8222496790285304E-2</v>
      </c>
      <c r="AE40">
        <v>38</v>
      </c>
      <c r="AF40" s="82">
        <v>38592</v>
      </c>
      <c r="AG40">
        <v>0.32384231686592102</v>
      </c>
      <c r="AH40" s="85">
        <v>18.209993489459201</v>
      </c>
      <c r="AI40" s="114">
        <v>0.32124332366778446</v>
      </c>
      <c r="AJ40" s="111">
        <v>3.7061253217367321E-2</v>
      </c>
    </row>
    <row r="41" spans="1:36">
      <c r="A41">
        <v>39</v>
      </c>
      <c r="B41" s="82">
        <v>36763</v>
      </c>
      <c r="C41">
        <v>0.50284880399704002</v>
      </c>
      <c r="D41" s="85">
        <v>18.359993486106401</v>
      </c>
      <c r="E41" s="115">
        <v>0.3983893997960129</v>
      </c>
      <c r="F41" s="112">
        <v>3.7149059931809662E-2</v>
      </c>
      <c r="G41">
        <v>39</v>
      </c>
      <c r="H41" s="82">
        <v>37129</v>
      </c>
      <c r="I41">
        <v>0.52126449346542403</v>
      </c>
      <c r="J41" s="85">
        <v>18.789993476495201</v>
      </c>
      <c r="K41" s="114">
        <v>0.43355396471234653</v>
      </c>
      <c r="L41" s="111">
        <v>4.2264064960609062E-2</v>
      </c>
      <c r="M41">
        <v>39</v>
      </c>
      <c r="N41" s="82">
        <v>37482</v>
      </c>
      <c r="O41">
        <v>0.91523009538650502</v>
      </c>
      <c r="P41" s="85">
        <v>18.449993484094801</v>
      </c>
      <c r="Q41" s="115">
        <v>0.5840241135068035</v>
      </c>
      <c r="R41" s="112">
        <v>4.0054569073576407E-2</v>
      </c>
      <c r="S41">
        <v>39</v>
      </c>
      <c r="T41" s="82">
        <v>37858</v>
      </c>
      <c r="U41">
        <v>0.78152418136596702</v>
      </c>
      <c r="V41" s="85">
        <v>19.859993452578799</v>
      </c>
      <c r="W41" s="114">
        <v>0.51419999281722106</v>
      </c>
      <c r="X41" s="111">
        <v>4.4942965651064322E-2</v>
      </c>
      <c r="Y41">
        <v>39</v>
      </c>
      <c r="Z41" s="82">
        <v>38219</v>
      </c>
      <c r="AA41">
        <v>0.317915380001068</v>
      </c>
      <c r="AB41" s="85">
        <v>19.009993471577801</v>
      </c>
      <c r="AC41" s="114">
        <v>0.34052911849970552</v>
      </c>
      <c r="AD41" s="111">
        <v>3.8881183210262564E-2</v>
      </c>
      <c r="AE41">
        <v>39</v>
      </c>
      <c r="AF41" s="82">
        <v>38593</v>
      </c>
      <c r="AG41">
        <v>0.33786311745643599</v>
      </c>
      <c r="AH41" s="85">
        <v>18.239993488788599</v>
      </c>
      <c r="AI41" s="114">
        <v>0.31901984116825777</v>
      </c>
      <c r="AJ41" s="111">
        <v>3.7619818072098743E-2</v>
      </c>
    </row>
    <row r="42" spans="1:36">
      <c r="A42">
        <v>40</v>
      </c>
      <c r="B42" s="82">
        <v>36764</v>
      </c>
      <c r="C42">
        <v>0.50886571407318104</v>
      </c>
      <c r="D42" s="85">
        <v>18.289993487671001</v>
      </c>
      <c r="E42" s="115">
        <v>0.40729753166877958</v>
      </c>
      <c r="F42" s="112">
        <v>3.7833356226990925E-2</v>
      </c>
      <c r="G42">
        <v>40</v>
      </c>
      <c r="H42" s="82">
        <v>37130</v>
      </c>
      <c r="I42">
        <v>0.53599190711975098</v>
      </c>
      <c r="J42" s="85">
        <v>18.979993472248299</v>
      </c>
      <c r="K42" s="114">
        <v>0.43044066140795262</v>
      </c>
      <c r="L42" s="111">
        <v>4.3119258682007618E-2</v>
      </c>
      <c r="M42">
        <v>40</v>
      </c>
      <c r="N42" s="82">
        <v>37483</v>
      </c>
      <c r="O42">
        <v>0.84087902307510398</v>
      </c>
      <c r="P42" s="85">
        <v>18.569993481412599</v>
      </c>
      <c r="Q42" s="115">
        <v>0.57610590335318856</v>
      </c>
      <c r="R42" s="112">
        <v>4.1084601215874997E-2</v>
      </c>
      <c r="S42">
        <v>40</v>
      </c>
      <c r="T42" s="82">
        <v>37859</v>
      </c>
      <c r="U42">
        <v>0.79279792308807395</v>
      </c>
      <c r="V42" s="85">
        <v>19.859993452578799</v>
      </c>
      <c r="W42" s="114">
        <v>0.52068100182003807</v>
      </c>
      <c r="X42" s="111">
        <v>4.6051865736667412E-2</v>
      </c>
      <c r="Y42">
        <v>40</v>
      </c>
      <c r="Z42" s="82">
        <v>38220</v>
      </c>
      <c r="AA42">
        <v>0.33023041486740101</v>
      </c>
      <c r="AB42" s="85">
        <v>18.929993473365901</v>
      </c>
      <c r="AC42" s="114">
        <v>0.32734226289660012</v>
      </c>
      <c r="AD42" s="111">
        <v>3.9522800898064099E-2</v>
      </c>
      <c r="AE42">
        <v>40</v>
      </c>
      <c r="AF42" s="82">
        <v>38594</v>
      </c>
      <c r="AG42">
        <v>0.39963346719741799</v>
      </c>
      <c r="AH42" s="85">
        <v>18.309993487223998</v>
      </c>
      <c r="AI42" s="114">
        <v>0.32195614967894798</v>
      </c>
      <c r="AJ42" s="111">
        <v>3.8183932886038385E-2</v>
      </c>
    </row>
    <row r="43" spans="1:36">
      <c r="A43">
        <v>41</v>
      </c>
      <c r="B43" s="82">
        <v>36765</v>
      </c>
      <c r="C43">
        <v>0.50689160823821999</v>
      </c>
      <c r="D43" s="85">
        <v>18.329993486776999</v>
      </c>
      <c r="E43" s="115">
        <v>0.41346084618668233</v>
      </c>
      <c r="F43" s="112">
        <v>3.8541526192075536E-2</v>
      </c>
      <c r="G43">
        <v>41</v>
      </c>
      <c r="H43" s="82">
        <v>37131</v>
      </c>
      <c r="I43">
        <v>0.55972695350646995</v>
      </c>
      <c r="J43" s="85">
        <v>19.029993471130801</v>
      </c>
      <c r="K43" s="114">
        <v>0.43194029345248086</v>
      </c>
      <c r="L43" s="111">
        <v>4.3993983548741046E-2</v>
      </c>
      <c r="M43">
        <v>41</v>
      </c>
      <c r="N43" s="82">
        <v>37484</v>
      </c>
      <c r="O43">
        <v>0.79404926300048795</v>
      </c>
      <c r="P43" s="85">
        <v>18.649993479624399</v>
      </c>
      <c r="Q43" s="115">
        <v>0.56219469492680174</v>
      </c>
      <c r="R43" s="112">
        <v>4.2134940685234809E-2</v>
      </c>
      <c r="S43">
        <v>41</v>
      </c>
      <c r="T43" s="82">
        <v>37860</v>
      </c>
      <c r="U43">
        <v>0.80546796321868896</v>
      </c>
      <c r="V43" s="85">
        <v>19.859993452578799</v>
      </c>
      <c r="W43" s="114">
        <v>0.52574409802564626</v>
      </c>
      <c r="X43" s="111">
        <v>4.7200099258758427E-2</v>
      </c>
      <c r="Y43">
        <v>41</v>
      </c>
      <c r="Z43" s="82">
        <v>38221</v>
      </c>
      <c r="AA43">
        <v>0.34968462586402899</v>
      </c>
      <c r="AB43" s="85">
        <v>18.8399934753776</v>
      </c>
      <c r="AC43" s="114">
        <v>0.32417471964854105</v>
      </c>
      <c r="AD43" s="111">
        <v>4.0149521378534898E-2</v>
      </c>
      <c r="AE43">
        <v>41</v>
      </c>
      <c r="AF43" s="82">
        <v>38595</v>
      </c>
      <c r="AG43">
        <v>0.43323287367820701</v>
      </c>
      <c r="AH43" s="85">
        <v>18.559993481636099</v>
      </c>
      <c r="AI43" s="114">
        <v>0.34070180025458657</v>
      </c>
      <c r="AJ43" s="111">
        <v>3.8763142355098971E-2</v>
      </c>
    </row>
    <row r="44" spans="1:36">
      <c r="A44">
        <v>42</v>
      </c>
      <c r="B44" s="82">
        <v>36766</v>
      </c>
      <c r="C44">
        <v>0.51688003540039096</v>
      </c>
      <c r="D44" s="85">
        <v>18.539993482083101</v>
      </c>
      <c r="E44" s="115">
        <v>0.41641863575527743</v>
      </c>
      <c r="F44" s="112">
        <v>3.9273859690948258E-2</v>
      </c>
      <c r="G44">
        <v>42</v>
      </c>
      <c r="H44" s="82">
        <v>37132</v>
      </c>
      <c r="I44">
        <v>0.576884746551514</v>
      </c>
      <c r="J44" s="85">
        <v>19.059993470460199</v>
      </c>
      <c r="K44" s="114">
        <v>0.43773483703141375</v>
      </c>
      <c r="L44" s="111">
        <v>4.4891133433913995E-2</v>
      </c>
      <c r="M44">
        <v>42</v>
      </c>
      <c r="N44" s="82">
        <v>37485</v>
      </c>
      <c r="O44">
        <v>0.776345074176788</v>
      </c>
      <c r="P44" s="85">
        <v>18.939993473142401</v>
      </c>
      <c r="Q44" s="115">
        <v>0.54807932215139377</v>
      </c>
      <c r="R44" s="112">
        <v>4.3194070731012779E-2</v>
      </c>
      <c r="S44">
        <v>42</v>
      </c>
      <c r="T44" s="82">
        <v>37861</v>
      </c>
      <c r="U44">
        <v>0.80874878168106101</v>
      </c>
      <c r="V44" s="85">
        <v>19.7999934539199</v>
      </c>
      <c r="W44" s="114">
        <v>0.53026360243495141</v>
      </c>
      <c r="X44" s="111">
        <v>4.838644843924686E-2</v>
      </c>
      <c r="Y44">
        <v>42</v>
      </c>
      <c r="Z44" s="82">
        <v>38222</v>
      </c>
      <c r="AA44">
        <v>0.38046634197235102</v>
      </c>
      <c r="AB44" s="85">
        <v>18.719993478059799</v>
      </c>
      <c r="AC44" s="114">
        <v>0.32832854076278034</v>
      </c>
      <c r="AD44" s="111">
        <v>4.0777730876205738E-2</v>
      </c>
      <c r="AE44">
        <v>42</v>
      </c>
      <c r="AF44" s="82"/>
      <c r="AH44" s="85">
        <v>18.699993478506801</v>
      </c>
      <c r="AI44" s="114"/>
      <c r="AJ44" s="108"/>
    </row>
    <row r="45" spans="1:36">
      <c r="A45">
        <v>43</v>
      </c>
      <c r="B45" s="82">
        <v>36767</v>
      </c>
      <c r="C45">
        <v>0.528212010860443</v>
      </c>
      <c r="D45" s="85">
        <v>18.569993481412599</v>
      </c>
      <c r="E45" s="115">
        <v>0.42023047576908484</v>
      </c>
      <c r="F45" s="112">
        <v>4.0032280347545857E-2</v>
      </c>
      <c r="G45">
        <v>43</v>
      </c>
      <c r="H45" s="82">
        <v>37133</v>
      </c>
      <c r="I45">
        <v>0.59920638799667403</v>
      </c>
      <c r="J45" s="85">
        <v>19.039993470907199</v>
      </c>
      <c r="K45" s="114">
        <v>0.44432126581731668</v>
      </c>
      <c r="L45" s="111">
        <v>4.5818476763875328E-2</v>
      </c>
      <c r="M45">
        <v>43</v>
      </c>
      <c r="N45" s="82">
        <v>37486</v>
      </c>
      <c r="O45">
        <v>0.75163882970809903</v>
      </c>
      <c r="P45" s="85">
        <v>19.089993469789601</v>
      </c>
      <c r="Q45" s="115">
        <v>0.5377253764810237</v>
      </c>
      <c r="R45" s="112">
        <v>4.4271394071054224E-2</v>
      </c>
      <c r="S45">
        <v>43</v>
      </c>
      <c r="T45" s="82">
        <v>37862</v>
      </c>
      <c r="U45">
        <v>0.81516236066818204</v>
      </c>
      <c r="V45" s="85">
        <v>19.759993454814001</v>
      </c>
      <c r="W45" s="114">
        <v>0.53306722269072282</v>
      </c>
      <c r="X45" s="111">
        <v>4.960774407622328E-2</v>
      </c>
      <c r="Y45">
        <v>43</v>
      </c>
      <c r="Z45" s="82">
        <v>38223</v>
      </c>
      <c r="AA45">
        <v>0.43002545833587602</v>
      </c>
      <c r="AB45" s="85">
        <v>18.719993478059799</v>
      </c>
      <c r="AC45" s="114">
        <v>0.3393023954975366</v>
      </c>
      <c r="AD45" s="111">
        <v>4.1419376457965222E-2</v>
      </c>
      <c r="AE45">
        <v>43</v>
      </c>
      <c r="AF45" s="82"/>
      <c r="AH45" s="85"/>
      <c r="AI45" s="114"/>
      <c r="AJ45" s="104"/>
    </row>
    <row r="46" spans="1:36">
      <c r="A46">
        <v>44</v>
      </c>
      <c r="B46" s="82">
        <v>36768</v>
      </c>
      <c r="C46">
        <v>0.54846435785293601</v>
      </c>
      <c r="D46" s="85">
        <v>18.499993482977199</v>
      </c>
      <c r="E46" s="115">
        <v>0.42473236245675705</v>
      </c>
      <c r="F46" s="112">
        <v>4.0812553177046358E-2</v>
      </c>
      <c r="G46">
        <v>44</v>
      </c>
      <c r="H46" s="82">
        <v>37134</v>
      </c>
      <c r="I46">
        <v>0.61251771450042702</v>
      </c>
      <c r="J46" s="85">
        <v>18.8399934753776</v>
      </c>
      <c r="K46" s="114">
        <v>0.45222733460230158</v>
      </c>
      <c r="L46" s="111">
        <v>4.6776315812163516E-2</v>
      </c>
      <c r="M46">
        <v>44</v>
      </c>
      <c r="N46" s="82">
        <v>37487</v>
      </c>
      <c r="O46">
        <v>0.76580959558486905</v>
      </c>
      <c r="P46" s="85">
        <v>19.2399934664369</v>
      </c>
      <c r="Q46" s="115">
        <v>0.52836882539769092</v>
      </c>
      <c r="R46" s="112">
        <v>4.5365461800633985E-2</v>
      </c>
      <c r="S46">
        <v>44</v>
      </c>
      <c r="T46" s="82">
        <v>37863</v>
      </c>
      <c r="U46">
        <v>0.82913601398467995</v>
      </c>
      <c r="V46" s="85">
        <v>19.589993458613801</v>
      </c>
      <c r="W46" s="114">
        <v>0.53545868917413131</v>
      </c>
      <c r="X46" s="111">
        <v>5.0862807054308762E-2</v>
      </c>
      <c r="Y46">
        <v>44</v>
      </c>
      <c r="Z46" s="82">
        <v>38224</v>
      </c>
      <c r="AA46">
        <v>0.481708884239197</v>
      </c>
      <c r="AB46" s="85">
        <v>18.689993478730301</v>
      </c>
      <c r="AC46" s="114">
        <v>0.35831632005809699</v>
      </c>
      <c r="AD46" s="111">
        <v>4.2090726685095357E-2</v>
      </c>
      <c r="AE46">
        <v>44</v>
      </c>
      <c r="AF46" s="82"/>
      <c r="AH46" s="85"/>
      <c r="AI46" s="114"/>
      <c r="AJ46" s="104"/>
    </row>
    <row r="47" spans="1:36">
      <c r="A47">
        <v>45</v>
      </c>
      <c r="B47" s="82">
        <v>36769</v>
      </c>
      <c r="C47">
        <v>0.55621039867401101</v>
      </c>
      <c r="D47" s="85">
        <v>18.449993484094801</v>
      </c>
      <c r="E47" s="115">
        <v>0.43138309422851961</v>
      </c>
      <c r="F47" s="112">
        <v>4.1612685246629359E-2</v>
      </c>
      <c r="G47">
        <v>45</v>
      </c>
      <c r="H47" s="82"/>
      <c r="J47" s="85">
        <v>18.719993478059799</v>
      </c>
      <c r="K47" s="114"/>
      <c r="L47" s="104"/>
      <c r="M47">
        <v>45</v>
      </c>
      <c r="N47" s="82">
        <v>37488</v>
      </c>
      <c r="O47">
        <v>0.77239024639129605</v>
      </c>
      <c r="P47" s="85">
        <v>19.4799934610725</v>
      </c>
      <c r="Q47" s="115">
        <v>0.52557055107423645</v>
      </c>
      <c r="R47" s="112">
        <v>4.6477645912173148E-2</v>
      </c>
      <c r="S47">
        <v>45</v>
      </c>
      <c r="T47" s="82">
        <v>37864</v>
      </c>
      <c r="U47">
        <v>0.83117038011550903</v>
      </c>
      <c r="V47" s="85">
        <v>19.459993461519499</v>
      </c>
      <c r="W47" s="114">
        <v>0.53871054068577262</v>
      </c>
      <c r="X47" s="111">
        <v>5.2143810020376741E-2</v>
      </c>
      <c r="Y47">
        <v>45</v>
      </c>
      <c r="Z47" s="82">
        <v>38225</v>
      </c>
      <c r="AA47">
        <v>0.47786480188369801</v>
      </c>
      <c r="AB47" s="85">
        <v>18.719993478059799</v>
      </c>
      <c r="AC47" s="114">
        <v>0.38102207947844224</v>
      </c>
      <c r="AD47" s="111">
        <v>4.2806224518537793E-2</v>
      </c>
      <c r="AE47">
        <v>45</v>
      </c>
      <c r="AF47" s="82"/>
      <c r="AH47" s="85"/>
      <c r="AI47" s="114"/>
      <c r="AJ47" s="104"/>
    </row>
    <row r="48" spans="1:36">
      <c r="A48">
        <v>46</v>
      </c>
      <c r="B48" s="82"/>
      <c r="D48" s="85">
        <v>18.299993487447502</v>
      </c>
      <c r="E48" s="114"/>
      <c r="F48" s="104"/>
      <c r="G48">
        <v>46</v>
      </c>
      <c r="H48" s="82"/>
      <c r="J48" s="85">
        <v>18.709993478283302</v>
      </c>
      <c r="K48" s="114"/>
      <c r="L48" s="104"/>
      <c r="M48">
        <v>46</v>
      </c>
      <c r="N48" s="82">
        <v>37489</v>
      </c>
      <c r="O48">
        <v>0.80240291357040405</v>
      </c>
      <c r="P48" s="85">
        <v>19.369993463531198</v>
      </c>
      <c r="Q48" s="115">
        <v>0.52509822057616473</v>
      </c>
      <c r="R48" s="112">
        <v>4.7624747942165056E-2</v>
      </c>
      <c r="S48">
        <v>46</v>
      </c>
      <c r="T48" s="82"/>
      <c r="V48" s="85">
        <v>19.429993462190101</v>
      </c>
      <c r="W48" s="114"/>
      <c r="X48" s="108"/>
      <c r="Y48">
        <v>46</v>
      </c>
      <c r="Z48" s="82">
        <v>38226</v>
      </c>
      <c r="AA48">
        <v>0.48759698867797902</v>
      </c>
      <c r="AB48" s="85">
        <v>18.459993483871202</v>
      </c>
      <c r="AC48" s="114">
        <v>0.39240124615491356</v>
      </c>
      <c r="AD48" s="111">
        <v>4.357605978285263E-2</v>
      </c>
      <c r="AE48">
        <v>46</v>
      </c>
      <c r="AF48" s="82"/>
      <c r="AH48" s="85"/>
      <c r="AI48" s="114"/>
      <c r="AJ48" s="104"/>
    </row>
    <row r="49" spans="1:36">
      <c r="A49">
        <v>47</v>
      </c>
      <c r="B49" s="82"/>
      <c r="D49" s="85">
        <v>18.139993491023802</v>
      </c>
      <c r="E49" s="114"/>
      <c r="F49" s="104"/>
      <c r="G49">
        <v>47</v>
      </c>
      <c r="H49" s="82"/>
      <c r="J49" s="85">
        <v>18.709993478283302</v>
      </c>
      <c r="K49" s="114"/>
      <c r="L49" s="104"/>
      <c r="M49">
        <v>47</v>
      </c>
      <c r="N49" s="82">
        <v>37490</v>
      </c>
      <c r="O49">
        <v>0.85552471876144398</v>
      </c>
      <c r="P49" s="85">
        <v>19.339993464201701</v>
      </c>
      <c r="Q49" s="115">
        <v>0.52936956756849662</v>
      </c>
      <c r="R49" s="112">
        <v>4.8792846814589487E-2</v>
      </c>
      <c r="S49">
        <v>47</v>
      </c>
      <c r="T49" s="82"/>
      <c r="V49" s="85">
        <v>19.349993463978201</v>
      </c>
      <c r="W49" s="114"/>
      <c r="X49" s="108"/>
      <c r="Y49">
        <v>47</v>
      </c>
      <c r="Z49" s="82">
        <v>38227</v>
      </c>
      <c r="AA49">
        <v>0.49381425976753202</v>
      </c>
      <c r="AB49" s="85">
        <v>18.409993484988799</v>
      </c>
      <c r="AC49" s="114">
        <v>0.40067581244767858</v>
      </c>
      <c r="AD49" s="111">
        <v>4.4370448177061657E-2</v>
      </c>
      <c r="AE49">
        <v>47</v>
      </c>
      <c r="AF49" s="82"/>
      <c r="AH49" s="85"/>
      <c r="AI49" s="114"/>
      <c r="AJ49" s="104"/>
    </row>
    <row r="50" spans="1:36">
      <c r="A50">
        <v>48</v>
      </c>
      <c r="B50" s="82"/>
      <c r="D50" s="85">
        <v>18.0299934934825</v>
      </c>
      <c r="E50" s="114"/>
      <c r="F50" s="104"/>
      <c r="G50">
        <v>48</v>
      </c>
      <c r="H50" s="82"/>
      <c r="J50" s="85">
        <v>18.4199934847653</v>
      </c>
      <c r="K50" s="114"/>
      <c r="L50" s="104"/>
      <c r="M50">
        <v>48</v>
      </c>
      <c r="N50" s="82">
        <v>37491</v>
      </c>
      <c r="O50">
        <v>0.88610363006591797</v>
      </c>
      <c r="P50" s="85">
        <v>19.369993463531198</v>
      </c>
      <c r="Q50" s="115">
        <v>0.53916256527666995</v>
      </c>
      <c r="R50" s="112">
        <v>4.9995888207249074E-2</v>
      </c>
      <c r="S50">
        <v>48</v>
      </c>
      <c r="T50" s="82"/>
      <c r="V50" s="85">
        <v>19.329993464425201</v>
      </c>
      <c r="W50" s="114"/>
      <c r="X50" s="104"/>
      <c r="Y50">
        <v>48</v>
      </c>
      <c r="Z50" s="82">
        <v>38228</v>
      </c>
      <c r="AA50">
        <v>0.50038713216781605</v>
      </c>
      <c r="AB50" s="85">
        <v>18.4399934843183</v>
      </c>
      <c r="AC50" s="114">
        <v>0.40656635289521126</v>
      </c>
      <c r="AD50" s="111">
        <v>4.5192316507982111E-2</v>
      </c>
      <c r="AE50">
        <v>48</v>
      </c>
      <c r="AF50" s="82"/>
      <c r="AH50" s="85"/>
      <c r="AI50" s="114"/>
      <c r="AJ50" s="104"/>
    </row>
    <row r="51" spans="1:36">
      <c r="A51">
        <v>49</v>
      </c>
      <c r="C51" s="82"/>
      <c r="D51" s="85">
        <v>17.899993496388198</v>
      </c>
      <c r="F51" s="86"/>
      <c r="G51">
        <v>49</v>
      </c>
      <c r="I51" s="82"/>
      <c r="J51" s="85">
        <v>18.389993485435902</v>
      </c>
      <c r="L51" s="86"/>
      <c r="M51">
        <v>49</v>
      </c>
      <c r="N51" s="82">
        <v>37492</v>
      </c>
      <c r="O51">
        <v>0.87719494104385398</v>
      </c>
      <c r="P51" s="85">
        <v>19.4799934610725</v>
      </c>
      <c r="Q51" s="115">
        <v>0.54843829409083422</v>
      </c>
      <c r="R51" s="112">
        <v>5.1249471511283819E-2</v>
      </c>
      <c r="S51">
        <v>49</v>
      </c>
      <c r="U51" s="82"/>
      <c r="V51" s="85">
        <v>19.289993465319299</v>
      </c>
      <c r="X51" s="86"/>
      <c r="Y51">
        <v>49</v>
      </c>
      <c r="Z51" s="82">
        <v>38229</v>
      </c>
      <c r="AA51">
        <v>0.51922076940536499</v>
      </c>
      <c r="AB51" s="85">
        <v>18.389993485435902</v>
      </c>
      <c r="AC51" s="113">
        <v>0.41124635911968149</v>
      </c>
      <c r="AD51" s="83">
        <v>4.6041355642780848E-2</v>
      </c>
      <c r="AE51">
        <v>49</v>
      </c>
      <c r="AG51" s="82"/>
      <c r="AH51" s="85"/>
      <c r="AJ51" s="86"/>
    </row>
    <row r="52" spans="1:36">
      <c r="A52">
        <v>50</v>
      </c>
      <c r="C52" s="82"/>
      <c r="D52" s="85">
        <v>17.8499934975058</v>
      </c>
      <c r="F52" s="86"/>
      <c r="G52">
        <v>50</v>
      </c>
      <c r="I52" s="82"/>
      <c r="J52" s="85">
        <v>18.399993485212399</v>
      </c>
      <c r="L52" s="86"/>
      <c r="M52">
        <v>50</v>
      </c>
      <c r="N52" s="82">
        <v>37493</v>
      </c>
      <c r="O52">
        <v>0.853205025196075</v>
      </c>
      <c r="P52" s="85">
        <v>19.489993460849</v>
      </c>
      <c r="Q52" s="115">
        <v>0.55213655665335826</v>
      </c>
      <c r="R52" s="112">
        <v>5.2559764445989338E-2</v>
      </c>
      <c r="S52">
        <v>50</v>
      </c>
      <c r="U52" s="82"/>
      <c r="V52" s="85">
        <v>19.339993464201701</v>
      </c>
      <c r="X52" s="86"/>
      <c r="Y52">
        <v>50</v>
      </c>
      <c r="Z52" s="82">
        <v>38230</v>
      </c>
      <c r="AA52">
        <v>0.522738397121429</v>
      </c>
      <c r="AB52" s="85">
        <v>18.309993487223998</v>
      </c>
      <c r="AC52" s="113">
        <v>0.41787914876579302</v>
      </c>
      <c r="AD52" s="83">
        <v>4.6912873593599275E-2</v>
      </c>
      <c r="AE52">
        <v>50</v>
      </c>
      <c r="AG52" s="82"/>
      <c r="AH52" s="85"/>
      <c r="AJ52" s="86"/>
    </row>
    <row r="53" spans="1:36">
      <c r="A53">
        <v>51</v>
      </c>
      <c r="C53" s="82"/>
      <c r="F53" s="86"/>
      <c r="G53">
        <v>51</v>
      </c>
      <c r="I53" s="82"/>
      <c r="J53" s="85"/>
      <c r="L53" s="86"/>
      <c r="M53">
        <v>51</v>
      </c>
      <c r="N53" s="82">
        <v>37494</v>
      </c>
      <c r="O53">
        <v>0.85545516014099099</v>
      </c>
      <c r="P53" s="85">
        <v>19.449993461742999</v>
      </c>
      <c r="Q53" s="116">
        <v>0.55078891749160364</v>
      </c>
      <c r="R53" s="92">
        <v>5.3911535281374469E-2</v>
      </c>
      <c r="S53">
        <v>51</v>
      </c>
      <c r="U53" s="82"/>
      <c r="V53" s="85"/>
      <c r="X53" s="86"/>
      <c r="Y53">
        <v>51</v>
      </c>
      <c r="AA53" s="82"/>
      <c r="AB53" s="85"/>
      <c r="AD53" s="86"/>
      <c r="AE53">
        <v>51</v>
      </c>
      <c r="AG53" s="82"/>
      <c r="AH53" s="85"/>
      <c r="AJ53" s="86"/>
    </row>
    <row r="54" spans="1:36">
      <c r="A54">
        <v>52</v>
      </c>
      <c r="C54" s="82"/>
      <c r="F54" s="86"/>
      <c r="G54">
        <v>52</v>
      </c>
      <c r="I54" s="82"/>
      <c r="J54" s="85"/>
      <c r="L54" s="86"/>
      <c r="M54">
        <v>52</v>
      </c>
      <c r="N54" s="82">
        <v>37495</v>
      </c>
      <c r="O54">
        <v>0.86706233024597201</v>
      </c>
      <c r="P54" s="85">
        <v>19.2399934664369</v>
      </c>
      <c r="Q54" s="115">
        <v>0.55039843108295039</v>
      </c>
      <c r="R54" s="112">
        <v>5.529220843948994E-2</v>
      </c>
      <c r="S54">
        <v>52</v>
      </c>
      <c r="U54" s="82"/>
      <c r="V54" s="85"/>
      <c r="X54" s="86"/>
      <c r="Y54">
        <v>52</v>
      </c>
      <c r="AA54" s="82"/>
      <c r="AB54" s="85"/>
      <c r="AD54" s="86"/>
      <c r="AE54">
        <v>52</v>
      </c>
      <c r="AG54" s="82"/>
      <c r="AH54" s="85"/>
      <c r="AJ54" s="86"/>
    </row>
    <row r="55" spans="1:36">
      <c r="A55">
        <v>53</v>
      </c>
      <c r="C55" s="82"/>
      <c r="F55" s="86"/>
      <c r="G55">
        <v>53</v>
      </c>
      <c r="I55" s="82"/>
      <c r="J55" s="85"/>
      <c r="L55" s="86"/>
      <c r="M55">
        <v>53</v>
      </c>
      <c r="N55" s="82">
        <v>37496</v>
      </c>
      <c r="O55">
        <v>0.87559109926223799</v>
      </c>
      <c r="P55" s="85">
        <v>19.089993469789601</v>
      </c>
      <c r="Q55" s="115">
        <v>0.55177183948288544</v>
      </c>
      <c r="R55" s="112">
        <v>5.6692913299580927E-2</v>
      </c>
      <c r="S55">
        <v>53</v>
      </c>
      <c r="U55" s="82"/>
      <c r="V55" s="85"/>
      <c r="X55" s="86"/>
      <c r="Y55">
        <v>53</v>
      </c>
      <c r="AA55" s="82"/>
      <c r="AB55" s="85"/>
      <c r="AD55" s="86"/>
      <c r="AE55">
        <v>53</v>
      </c>
      <c r="AG55" s="82"/>
      <c r="AH55" s="85"/>
      <c r="AJ55" s="86"/>
    </row>
    <row r="56" spans="1:36">
      <c r="N56" s="82">
        <v>37497</v>
      </c>
      <c r="O56">
        <v>0.86654967069625899</v>
      </c>
      <c r="P56">
        <v>19.189993467554501</v>
      </c>
      <c r="Q56" s="115">
        <v>0.55362562604563947</v>
      </c>
      <c r="R56" s="112">
        <v>5.8121482854482771E-2</v>
      </c>
    </row>
    <row r="57" spans="1:36">
      <c r="N57" s="82">
        <v>37498</v>
      </c>
      <c r="O57">
        <v>0.86815464496612504</v>
      </c>
      <c r="P57">
        <v>19.4099934626371</v>
      </c>
      <c r="Q57" s="115">
        <v>0.55340519436611957</v>
      </c>
      <c r="R57" s="112">
        <v>5.959684623156964E-2</v>
      </c>
    </row>
    <row r="58" spans="1:36">
      <c r="N58" s="82">
        <v>37499</v>
      </c>
      <c r="O58">
        <v>0.86125469207763705</v>
      </c>
      <c r="P58">
        <v>19.489993460849</v>
      </c>
      <c r="Q58" s="115">
        <v>0.55350537864293703</v>
      </c>
      <c r="R58" s="112">
        <v>6.1124670835735237E-2</v>
      </c>
    </row>
    <row r="60" spans="1:36">
      <c r="D60" s="85" t="s">
        <v>141</v>
      </c>
      <c r="E60" s="113" t="s">
        <v>161</v>
      </c>
      <c r="F60" s="85"/>
      <c r="J60" s="85" t="s">
        <v>141</v>
      </c>
      <c r="K60" s="113" t="s">
        <v>162</v>
      </c>
      <c r="L60" s="85"/>
      <c r="P60" s="85"/>
      <c r="Q60" s="113" t="s">
        <v>163</v>
      </c>
      <c r="R60" s="85"/>
      <c r="V60" s="85" t="s">
        <v>141</v>
      </c>
      <c r="W60" s="113" t="s">
        <v>164</v>
      </c>
      <c r="X60" s="85"/>
      <c r="AB60" s="85" t="s">
        <v>141</v>
      </c>
      <c r="AC60" s="113" t="s">
        <v>165</v>
      </c>
      <c r="AD60" s="85"/>
    </row>
    <row r="61" spans="1:36">
      <c r="A61">
        <v>0</v>
      </c>
      <c r="B61" s="82">
        <v>38923</v>
      </c>
      <c r="C61">
        <v>0.85420310497283902</v>
      </c>
      <c r="D61" s="85">
        <v>18.939993473142401</v>
      </c>
      <c r="E61" s="115">
        <v>1</v>
      </c>
      <c r="F61" s="112">
        <v>1.7717407352724052E-2</v>
      </c>
      <c r="G61">
        <v>0</v>
      </c>
      <c r="H61" s="82">
        <v>39250</v>
      </c>
      <c r="I61">
        <v>1.6216241121292101</v>
      </c>
      <c r="J61" s="85">
        <v>14.9399935625494</v>
      </c>
      <c r="K61" s="115">
        <v>1</v>
      </c>
      <c r="L61" s="112">
        <v>1.7717407352724052E-2</v>
      </c>
      <c r="M61">
        <v>0</v>
      </c>
      <c r="N61" s="82">
        <v>39632</v>
      </c>
      <c r="O61">
        <v>1.6681727170944201</v>
      </c>
      <c r="P61" s="85">
        <v>16.349993531033402</v>
      </c>
      <c r="Q61" s="114">
        <v>1</v>
      </c>
      <c r="R61" s="111">
        <v>1.7717407352724052E-2</v>
      </c>
      <c r="S61">
        <v>0</v>
      </c>
      <c r="T61" s="82">
        <v>40009</v>
      </c>
      <c r="U61">
        <v>0.86321789026260398</v>
      </c>
      <c r="V61" s="85">
        <v>17.4499935064465</v>
      </c>
      <c r="W61" s="114">
        <v>1</v>
      </c>
      <c r="X61" s="111">
        <v>1.7717407352724052E-2</v>
      </c>
      <c r="Y61">
        <v>0</v>
      </c>
      <c r="Z61" s="82">
        <v>40386</v>
      </c>
      <c r="AA61">
        <v>0.78265148401260398</v>
      </c>
      <c r="AB61" s="85">
        <v>17.919993495941199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38924</v>
      </c>
      <c r="C62">
        <v>0.861866235733032</v>
      </c>
      <c r="D62" s="85">
        <v>19.139993468672099</v>
      </c>
      <c r="E62" s="115">
        <v>0.59605707658914531</v>
      </c>
      <c r="F62" s="112">
        <v>1.909552042361844E-2</v>
      </c>
      <c r="G62">
        <v>1</v>
      </c>
      <c r="H62" s="82">
        <v>39251</v>
      </c>
      <c r="I62">
        <v>1.6375216245651201</v>
      </c>
      <c r="J62" s="85">
        <v>15.029993560537701</v>
      </c>
      <c r="K62" s="115">
        <v>0.77725535767203302</v>
      </c>
      <c r="L62" s="112">
        <v>1.8852565179219412E-2</v>
      </c>
      <c r="M62">
        <v>1</v>
      </c>
      <c r="N62" s="82">
        <v>39633</v>
      </c>
      <c r="O62">
        <v>1.66908478736877</v>
      </c>
      <c r="P62" s="85">
        <v>16.379993530362899</v>
      </c>
      <c r="Q62" s="114">
        <v>0.76603978731759237</v>
      </c>
      <c r="R62" s="111">
        <v>1.8933628236205643E-2</v>
      </c>
      <c r="S62">
        <v>1</v>
      </c>
      <c r="T62" s="82">
        <v>40010</v>
      </c>
      <c r="U62">
        <v>0.82514369487762496</v>
      </c>
      <c r="V62" s="85">
        <v>17.409993507340602</v>
      </c>
      <c r="W62" s="114">
        <v>0.62614421826363809</v>
      </c>
      <c r="X62" s="111">
        <v>1.9000271575734334E-2</v>
      </c>
      <c r="Y62">
        <v>1</v>
      </c>
      <c r="Z62" s="82">
        <v>40387</v>
      </c>
      <c r="AA62">
        <v>0.76410645246505704</v>
      </c>
      <c r="AB62" s="85">
        <v>17.899993496388198</v>
      </c>
      <c r="AC62" s="114">
        <v>0.59679092102036491</v>
      </c>
      <c r="AD62" s="111">
        <v>1.9029687185081828E-2</v>
      </c>
      <c r="AE62">
        <v>1</v>
      </c>
    </row>
    <row r="63" spans="1:36">
      <c r="A63">
        <v>2</v>
      </c>
      <c r="B63" s="82">
        <v>38925</v>
      </c>
      <c r="C63">
        <v>0.82058507204055797</v>
      </c>
      <c r="D63" s="85">
        <v>19.2299934666604</v>
      </c>
      <c r="E63" s="115">
        <v>0.55889043827088891</v>
      </c>
      <c r="F63" s="112">
        <v>2.0021042905897533E-2</v>
      </c>
      <c r="G63">
        <v>2</v>
      </c>
      <c r="H63" s="82">
        <v>39252</v>
      </c>
      <c r="I63">
        <v>1.6861373186111499</v>
      </c>
      <c r="J63" s="85">
        <v>15.2199935562909</v>
      </c>
      <c r="K63" s="115">
        <v>0.7237560690741045</v>
      </c>
      <c r="L63" s="112">
        <v>1.9792762350641566E-2</v>
      </c>
      <c r="M63">
        <v>2</v>
      </c>
      <c r="N63" s="82">
        <v>39634</v>
      </c>
      <c r="O63">
        <v>1.53371262550354</v>
      </c>
      <c r="P63" s="85">
        <v>16.4899935279042</v>
      </c>
      <c r="Q63" s="114">
        <v>0.72041282959482877</v>
      </c>
      <c r="R63" s="111">
        <v>1.992652704130321E-2</v>
      </c>
      <c r="S63">
        <v>2</v>
      </c>
      <c r="T63" s="82">
        <v>40011</v>
      </c>
      <c r="U63">
        <v>0.76788192987442005</v>
      </c>
      <c r="V63" s="85">
        <v>17.429993506893499</v>
      </c>
      <c r="W63" s="114">
        <v>0.56000718648491887</v>
      </c>
      <c r="X63" s="111">
        <v>1.9887358807111576E-2</v>
      </c>
      <c r="Y63">
        <v>2</v>
      </c>
      <c r="Z63" s="82">
        <v>40388</v>
      </c>
      <c r="AA63">
        <v>0.76499640941619895</v>
      </c>
      <c r="AB63" s="85">
        <v>17.899993496388198</v>
      </c>
      <c r="AC63" s="114">
        <v>0.53729418930636452</v>
      </c>
      <c r="AD63" s="111">
        <v>1.9902674086110683E-2</v>
      </c>
      <c r="AE63">
        <v>2</v>
      </c>
    </row>
    <row r="64" spans="1:36">
      <c r="A64">
        <v>3</v>
      </c>
      <c r="B64" s="82">
        <v>38926</v>
      </c>
      <c r="C64">
        <v>0.77380859851837203</v>
      </c>
      <c r="D64" s="85">
        <v>19.269993465766301</v>
      </c>
      <c r="E64" s="115">
        <v>0.54340743219689425</v>
      </c>
      <c r="F64" s="112">
        <v>2.0901780134558477E-2</v>
      </c>
      <c r="G64">
        <v>3</v>
      </c>
      <c r="H64" s="82">
        <v>39253</v>
      </c>
      <c r="I64">
        <v>1.78453493118286</v>
      </c>
      <c r="J64" s="85">
        <v>15.469993550703</v>
      </c>
      <c r="K64" s="115">
        <v>0.71227981136393137</v>
      </c>
      <c r="L64" s="112">
        <v>2.0689436574519222E-2</v>
      </c>
      <c r="M64">
        <v>3</v>
      </c>
      <c r="N64" s="82">
        <v>39635</v>
      </c>
      <c r="O64">
        <v>1.3002804517746001</v>
      </c>
      <c r="P64" s="85">
        <v>16.7199935227633</v>
      </c>
      <c r="Q64" s="114">
        <v>0.6964684299801136</v>
      </c>
      <c r="R64" s="111">
        <v>2.087704473651961E-2</v>
      </c>
      <c r="S64">
        <v>3</v>
      </c>
      <c r="T64" s="82">
        <v>40012</v>
      </c>
      <c r="U64">
        <v>0.70644909143447898</v>
      </c>
      <c r="V64" s="85">
        <v>17.629993502423201</v>
      </c>
      <c r="W64" s="114">
        <v>0.53259926236050081</v>
      </c>
      <c r="X64" s="111">
        <v>2.0696536467350608E-2</v>
      </c>
      <c r="Y64">
        <v>3</v>
      </c>
      <c r="Z64" s="82">
        <v>40389</v>
      </c>
      <c r="AA64">
        <v>0.77695029973983798</v>
      </c>
      <c r="AB64" s="85">
        <v>17.809993498399901</v>
      </c>
      <c r="AC64" s="114">
        <v>0.52581696977069947</v>
      </c>
      <c r="AD64" s="111">
        <v>2.0702054349435849E-2</v>
      </c>
      <c r="AE64">
        <v>3</v>
      </c>
    </row>
    <row r="65" spans="1:31">
      <c r="A65">
        <v>4</v>
      </c>
      <c r="B65" s="82">
        <v>38927</v>
      </c>
      <c r="C65">
        <v>0.76196438074111905</v>
      </c>
      <c r="D65" s="85">
        <v>19.299993465095799</v>
      </c>
      <c r="E65" s="115">
        <v>0.52922211913116646</v>
      </c>
      <c r="F65" s="112">
        <v>2.1763444166000359E-2</v>
      </c>
      <c r="G65">
        <v>4</v>
      </c>
      <c r="H65" s="82">
        <v>39254</v>
      </c>
      <c r="I65">
        <v>1.82312083244324</v>
      </c>
      <c r="J65" s="85">
        <v>15.809993543103401</v>
      </c>
      <c r="K65" s="115">
        <v>0.716160900131247</v>
      </c>
      <c r="L65" s="112">
        <v>2.1585502150549409E-2</v>
      </c>
      <c r="M65">
        <v>4</v>
      </c>
      <c r="N65" s="82">
        <v>39636</v>
      </c>
      <c r="O65">
        <v>1.17930579185486</v>
      </c>
      <c r="P65" s="85">
        <v>16.7199935227633</v>
      </c>
      <c r="Q65" s="114">
        <v>0.66472161248129813</v>
      </c>
      <c r="R65" s="111">
        <v>2.1812367920716707E-2</v>
      </c>
      <c r="S65">
        <v>4</v>
      </c>
      <c r="T65" s="82">
        <v>40013</v>
      </c>
      <c r="U65">
        <v>0.65710043907165505</v>
      </c>
      <c r="V65" s="85">
        <v>17.669993501529099</v>
      </c>
      <c r="W65" s="114">
        <v>0.51074986637396913</v>
      </c>
      <c r="X65" s="111">
        <v>2.147962386540193E-2</v>
      </c>
      <c r="Y65">
        <v>4</v>
      </c>
      <c r="Z65" s="82">
        <v>40390</v>
      </c>
      <c r="AA65">
        <v>0.755912125110626</v>
      </c>
      <c r="AB65" s="85">
        <v>18.089993492141399</v>
      </c>
      <c r="AC65" s="114">
        <v>0.52598668407546723</v>
      </c>
      <c r="AD65" s="111">
        <v>2.1483440627583578E-2</v>
      </c>
      <c r="AE65">
        <v>4</v>
      </c>
    </row>
    <row r="66" spans="1:31">
      <c r="A66">
        <v>5</v>
      </c>
      <c r="B66" s="82">
        <v>38928</v>
      </c>
      <c r="C66">
        <v>0.73060286045074496</v>
      </c>
      <c r="D66" s="85">
        <v>19.329993464425201</v>
      </c>
      <c r="E66" s="115">
        <v>0.52325749741552208</v>
      </c>
      <c r="F66" s="112">
        <v>2.2607121680064898E-2</v>
      </c>
      <c r="G66">
        <v>5</v>
      </c>
      <c r="H66" s="82">
        <v>39255</v>
      </c>
      <c r="I66">
        <v>1.79941666126251</v>
      </c>
      <c r="J66" s="85">
        <v>15.719993545115001</v>
      </c>
      <c r="K66" s="115">
        <v>0.7202138376654077</v>
      </c>
      <c r="L66" s="112">
        <v>2.2500454625290749E-2</v>
      </c>
      <c r="M66">
        <v>5</v>
      </c>
      <c r="N66" s="82">
        <v>39637</v>
      </c>
      <c r="O66">
        <v>1.17295038700104</v>
      </c>
      <c r="P66" s="85">
        <v>16.7099935229868</v>
      </c>
      <c r="Q66" s="114">
        <v>0.6403712572706054</v>
      </c>
      <c r="R66" s="111">
        <v>2.2712881270186013E-2</v>
      </c>
      <c r="S66">
        <v>5</v>
      </c>
      <c r="T66" s="82">
        <v>40014</v>
      </c>
      <c r="U66">
        <v>0.62493729591369596</v>
      </c>
      <c r="V66" s="85">
        <v>17.5999935030937</v>
      </c>
      <c r="W66" s="114">
        <v>0.49226716059248388</v>
      </c>
      <c r="X66" s="111">
        <v>2.223669224794908E-2</v>
      </c>
      <c r="Y66">
        <v>5</v>
      </c>
      <c r="Z66" s="82">
        <v>40391</v>
      </c>
      <c r="AA66">
        <v>0.74177742004394498</v>
      </c>
      <c r="AB66" s="85">
        <v>18.209993489459201</v>
      </c>
      <c r="AC66" s="114">
        <v>0.52116868592603838</v>
      </c>
      <c r="AD66" s="111">
        <v>2.227552461016552E-2</v>
      </c>
      <c r="AE66">
        <v>5</v>
      </c>
    </row>
    <row r="67" spans="1:31">
      <c r="A67">
        <v>6</v>
      </c>
      <c r="B67" s="82">
        <v>38929</v>
      </c>
      <c r="C67">
        <v>0.72850024700164795</v>
      </c>
      <c r="D67" s="85">
        <v>19.339993464201701</v>
      </c>
      <c r="E67" s="115">
        <v>0.51426206022862697</v>
      </c>
      <c r="F67" s="112">
        <v>2.3443783900611134E-2</v>
      </c>
      <c r="G67">
        <v>6</v>
      </c>
      <c r="H67" s="82">
        <v>39256</v>
      </c>
      <c r="I67">
        <v>1.6995420455932599</v>
      </c>
      <c r="J67" s="85">
        <v>15.7499935444445</v>
      </c>
      <c r="K67" s="115">
        <v>0.72004509976825182</v>
      </c>
      <c r="L67" s="112">
        <v>2.3415395811023868E-2</v>
      </c>
      <c r="M67">
        <v>6</v>
      </c>
      <c r="N67" s="82">
        <v>39638</v>
      </c>
      <c r="O67">
        <v>1.1525226831436199</v>
      </c>
      <c r="P67" s="85">
        <v>16.599993525445502</v>
      </c>
      <c r="Q67" s="114">
        <v>0.63150356617973125</v>
      </c>
      <c r="R67" s="111">
        <v>2.3585813677453552E-2</v>
      </c>
      <c r="S67">
        <v>6</v>
      </c>
      <c r="T67" s="82">
        <v>40015</v>
      </c>
      <c r="U67">
        <v>0.62596690654754605</v>
      </c>
      <c r="V67" s="85">
        <v>17.359993508458199</v>
      </c>
      <c r="W67" s="114">
        <v>0.4784683057841061</v>
      </c>
      <c r="X67" s="111">
        <v>2.2967700763254665E-2</v>
      </c>
      <c r="Y67">
        <v>6</v>
      </c>
      <c r="Z67" s="82">
        <v>40392</v>
      </c>
      <c r="AA67">
        <v>0.73292219638824496</v>
      </c>
      <c r="AB67" s="85">
        <v>18.359993486106401</v>
      </c>
      <c r="AC67" s="114">
        <v>0.51656704151590183</v>
      </c>
      <c r="AD67" s="111">
        <v>2.3065868635924532E-2</v>
      </c>
      <c r="AE67">
        <v>6</v>
      </c>
    </row>
    <row r="68" spans="1:31">
      <c r="A68">
        <v>7</v>
      </c>
      <c r="B68" s="82">
        <v>38930</v>
      </c>
      <c r="C68">
        <v>0.76124882698059104</v>
      </c>
      <c r="D68" s="85">
        <v>19.439993461966498</v>
      </c>
      <c r="E68" s="115">
        <v>0.51130064830687605</v>
      </c>
      <c r="F68" s="112">
        <v>2.4268455839915173E-2</v>
      </c>
      <c r="G68">
        <v>7</v>
      </c>
      <c r="H68" s="82">
        <v>39257</v>
      </c>
      <c r="I68">
        <v>1.57085716724396</v>
      </c>
      <c r="J68" s="85">
        <v>15.799993543326901</v>
      </c>
      <c r="K68" s="115">
        <v>0.71320084614538559</v>
      </c>
      <c r="L68" s="112">
        <v>2.4331384957059891E-2</v>
      </c>
      <c r="M68">
        <v>7</v>
      </c>
      <c r="N68" s="82">
        <v>39639</v>
      </c>
      <c r="O68">
        <v>1.03911793231964</v>
      </c>
      <c r="P68" s="85">
        <v>16.429993529245301</v>
      </c>
      <c r="Q68" s="114">
        <v>0.6258662349919607</v>
      </c>
      <c r="R68" s="111">
        <v>2.4444089046872227E-2</v>
      </c>
      <c r="S68">
        <v>7</v>
      </c>
      <c r="T68" s="82">
        <v>40016</v>
      </c>
      <c r="U68">
        <v>0.607185959815979</v>
      </c>
      <c r="V68" s="85">
        <v>17.359993508458199</v>
      </c>
      <c r="W68" s="114">
        <v>0.47437403319910143</v>
      </c>
      <c r="X68" s="111">
        <v>2.3672741247514492E-2</v>
      </c>
      <c r="Y68">
        <v>7</v>
      </c>
      <c r="Z68" s="82">
        <v>40393</v>
      </c>
      <c r="AA68">
        <v>0.74048566818237305</v>
      </c>
      <c r="AB68" s="85">
        <v>18.4199934847653</v>
      </c>
      <c r="AC68" s="114">
        <v>0.5131638169292625</v>
      </c>
      <c r="AD68" s="111">
        <v>2.3855822486142968E-2</v>
      </c>
      <c r="AE68">
        <v>7</v>
      </c>
    </row>
    <row r="69" spans="1:31">
      <c r="A69">
        <v>8</v>
      </c>
      <c r="B69" s="82">
        <v>38931</v>
      </c>
      <c r="C69">
        <v>0.78977745771408103</v>
      </c>
      <c r="D69" s="85">
        <v>19.329993464425201</v>
      </c>
      <c r="E69" s="115">
        <v>0.51777653041832084</v>
      </c>
      <c r="F69" s="112">
        <v>2.5092862154860042E-2</v>
      </c>
      <c r="G69">
        <v>8</v>
      </c>
      <c r="H69" s="82">
        <v>39258</v>
      </c>
      <c r="I69">
        <v>1.4566946029663099</v>
      </c>
      <c r="J69" s="85">
        <v>15.8599935419858</v>
      </c>
      <c r="K69" s="115">
        <v>0.70116272691731685</v>
      </c>
      <c r="L69" s="112">
        <v>2.5242487212046475E-2</v>
      </c>
      <c r="M69">
        <v>8</v>
      </c>
      <c r="N69" s="82">
        <v>39640</v>
      </c>
      <c r="O69">
        <v>0.94505381584167503</v>
      </c>
      <c r="P69" s="85">
        <v>16.3899935301394</v>
      </c>
      <c r="Q69" s="114">
        <v>0.60952742030004303</v>
      </c>
      <c r="R69" s="111">
        <v>2.5288921216777251E-2</v>
      </c>
      <c r="S69">
        <v>8</v>
      </c>
      <c r="T69" s="82">
        <v>40017</v>
      </c>
      <c r="U69">
        <v>0.58132565021514904</v>
      </c>
      <c r="V69" s="85">
        <v>17.329993509128698</v>
      </c>
      <c r="W69" s="114">
        <v>0.46823008795862803</v>
      </c>
      <c r="X69" s="111">
        <v>2.4372472307803723E-2</v>
      </c>
      <c r="Y69">
        <v>8</v>
      </c>
      <c r="Z69" s="82">
        <v>40394</v>
      </c>
      <c r="AA69">
        <v>0.71824961900711104</v>
      </c>
      <c r="AB69" s="85">
        <v>18.4299934845418</v>
      </c>
      <c r="AC69" s="114">
        <v>0.51374138370795253</v>
      </c>
      <c r="AD69" s="111">
        <v>2.464348206313436E-2</v>
      </c>
      <c r="AE69">
        <v>8</v>
      </c>
    </row>
    <row r="70" spans="1:31">
      <c r="A70">
        <v>9</v>
      </c>
      <c r="B70" s="82">
        <v>38932</v>
      </c>
      <c r="C70">
        <v>0.78174835443496704</v>
      </c>
      <c r="D70" s="85">
        <v>19.189993467554501</v>
      </c>
      <c r="E70" s="115">
        <v>0.52574726963676366</v>
      </c>
      <c r="F70" s="112">
        <v>2.5921652093952516E-2</v>
      </c>
      <c r="G70">
        <v>9</v>
      </c>
      <c r="H70" s="82">
        <v>39259</v>
      </c>
      <c r="I70">
        <v>1.3830623626709</v>
      </c>
      <c r="J70" s="85">
        <v>15.729993544891499</v>
      </c>
      <c r="K70" s="115">
        <v>0.68720396886951052</v>
      </c>
      <c r="L70" s="112">
        <v>2.6143718047147903E-2</v>
      </c>
      <c r="M70">
        <v>9</v>
      </c>
      <c r="N70" s="82">
        <v>39641</v>
      </c>
      <c r="O70">
        <v>0.97208553552627597</v>
      </c>
      <c r="P70" s="85">
        <v>16.569993526116001</v>
      </c>
      <c r="Q70" s="114">
        <v>0.59005571562585546</v>
      </c>
      <c r="R70" s="111">
        <v>2.6113779726936109E-2</v>
      </c>
      <c r="S70">
        <v>9</v>
      </c>
      <c r="T70" s="82">
        <v>40018</v>
      </c>
      <c r="U70">
        <v>0.57906574010848999</v>
      </c>
      <c r="V70" s="85">
        <v>17.319993509352201</v>
      </c>
      <c r="W70" s="114">
        <v>0.45945703813431377</v>
      </c>
      <c r="X70" s="111">
        <v>2.5063264630440712E-2</v>
      </c>
      <c r="Y70">
        <v>9</v>
      </c>
      <c r="Z70" s="82">
        <v>40395</v>
      </c>
      <c r="AA70">
        <v>0.72235959768295299</v>
      </c>
      <c r="AB70" s="85">
        <v>18.319993487000499</v>
      </c>
      <c r="AC70" s="114">
        <v>0.50914318347892096</v>
      </c>
      <c r="AD70" s="111">
        <v>2.5432147012249454E-2</v>
      </c>
      <c r="AE70">
        <v>9</v>
      </c>
    </row>
    <row r="71" spans="1:31">
      <c r="A71">
        <v>10</v>
      </c>
      <c r="B71" s="82">
        <v>38933</v>
      </c>
      <c r="C71">
        <v>0.77019578218460105</v>
      </c>
      <c r="D71" s="85">
        <v>19.099993469566101</v>
      </c>
      <c r="E71" s="115">
        <v>0.5268874157664567</v>
      </c>
      <c r="F71" s="112">
        <v>2.675554123163966E-2</v>
      </c>
      <c r="G71">
        <v>10</v>
      </c>
      <c r="H71" s="82">
        <v>39260</v>
      </c>
      <c r="I71">
        <v>1.4045957326889</v>
      </c>
      <c r="J71" s="85">
        <v>15.6199935473502</v>
      </c>
      <c r="K71" s="115">
        <v>0.6751054137834317</v>
      </c>
      <c r="L71" s="112">
        <v>2.7024700262762637E-2</v>
      </c>
      <c r="M71">
        <v>10</v>
      </c>
      <c r="N71" s="82">
        <v>39642</v>
      </c>
      <c r="O71">
        <v>1.0697547197341899</v>
      </c>
      <c r="P71" s="85">
        <v>16.519993527233598</v>
      </c>
      <c r="Q71" s="114">
        <v>0.58533634145497537</v>
      </c>
      <c r="R71" s="111">
        <v>2.6923649723638202E-2</v>
      </c>
      <c r="S71">
        <v>10</v>
      </c>
      <c r="T71" s="82">
        <v>40019</v>
      </c>
      <c r="U71">
        <v>0.59208709001541104</v>
      </c>
      <c r="V71" s="85">
        <v>17.399993507564101</v>
      </c>
      <c r="W71" s="114">
        <v>0.45550910033766884</v>
      </c>
      <c r="X71" s="111">
        <v>2.5742409967640566E-2</v>
      </c>
      <c r="Y71">
        <v>10</v>
      </c>
      <c r="Z71" s="82">
        <v>40396</v>
      </c>
      <c r="AA71">
        <v>0.72703945636749301</v>
      </c>
      <c r="AB71" s="85">
        <v>18.479993483424199</v>
      </c>
      <c r="AC71" s="114">
        <v>0.50836493347139466</v>
      </c>
      <c r="AD71" s="111">
        <v>2.6210541691751476E-2</v>
      </c>
      <c r="AE71">
        <v>10</v>
      </c>
    </row>
    <row r="72" spans="1:31">
      <c r="A72">
        <v>11</v>
      </c>
      <c r="B72" s="82">
        <v>38934</v>
      </c>
      <c r="C72">
        <v>0.80033153295517001</v>
      </c>
      <c r="D72" s="85">
        <v>18.9199934735894</v>
      </c>
      <c r="E72" s="115">
        <v>0.52508336148471213</v>
      </c>
      <c r="F72" s="112">
        <v>2.7587242600992393E-2</v>
      </c>
      <c r="G72">
        <v>11</v>
      </c>
      <c r="H72" s="82">
        <v>39261</v>
      </c>
      <c r="I72">
        <v>1.39044749736786</v>
      </c>
      <c r="J72" s="85">
        <v>15.719993545115001</v>
      </c>
      <c r="K72" s="115">
        <v>0.67124417510410495</v>
      </c>
      <c r="L72" s="112">
        <v>2.7888313112456719E-2</v>
      </c>
      <c r="M72">
        <v>11</v>
      </c>
      <c r="N72" s="82">
        <v>39643</v>
      </c>
      <c r="O72">
        <v>1.05983686447144</v>
      </c>
      <c r="P72" s="85">
        <v>16.539993526786599</v>
      </c>
      <c r="Q72" s="114">
        <v>0.59538248263630222</v>
      </c>
      <c r="R72" s="111">
        <v>2.7726049315834573E-2</v>
      </c>
      <c r="S72">
        <v>11</v>
      </c>
      <c r="T72" s="82">
        <v>40020</v>
      </c>
      <c r="U72">
        <v>0.60360920429229703</v>
      </c>
      <c r="V72" s="85">
        <v>17.389993507787601</v>
      </c>
      <c r="W72" s="114">
        <v>0.45707501681036899</v>
      </c>
      <c r="X72" s="111">
        <v>2.6418998580499127E-2</v>
      </c>
      <c r="Y72">
        <v>11</v>
      </c>
      <c r="Z72" s="82">
        <v>40397</v>
      </c>
      <c r="AA72">
        <v>0.69772267341613803</v>
      </c>
      <c r="AB72" s="85">
        <v>18.489993483200699</v>
      </c>
      <c r="AC72" s="114">
        <v>0.50902263799184067</v>
      </c>
      <c r="AD72" s="111">
        <v>2.6993787253361882E-2</v>
      </c>
      <c r="AE72">
        <v>11</v>
      </c>
    </row>
    <row r="73" spans="1:31">
      <c r="A73">
        <v>12</v>
      </c>
      <c r="B73" s="82">
        <v>38935</v>
      </c>
      <c r="C73">
        <v>0.77347517013549805</v>
      </c>
      <c r="D73" s="85">
        <v>18.939993473142401</v>
      </c>
      <c r="E73" s="115">
        <v>0.52989013330881141</v>
      </c>
      <c r="F73" s="112">
        <v>2.8409283454856726E-2</v>
      </c>
      <c r="G73">
        <v>12</v>
      </c>
      <c r="H73" s="82">
        <v>39262</v>
      </c>
      <c r="I73">
        <v>1.3539834022521999</v>
      </c>
      <c r="J73" s="85">
        <v>15.9099935408682</v>
      </c>
      <c r="K73" s="115">
        <v>0.61813698180929333</v>
      </c>
      <c r="L73" s="112">
        <v>2.8752007993391584E-2</v>
      </c>
      <c r="M73">
        <v>12</v>
      </c>
      <c r="N73" s="82">
        <v>39644</v>
      </c>
      <c r="O73">
        <v>1.0240716934204099</v>
      </c>
      <c r="P73" s="85">
        <v>16.699993523210299</v>
      </c>
      <c r="Q73" s="114">
        <v>0.58264259547213004</v>
      </c>
      <c r="R73" s="111">
        <v>2.8540573636491096E-2</v>
      </c>
      <c r="S73">
        <v>12</v>
      </c>
      <c r="T73" s="82">
        <v>40021</v>
      </c>
      <c r="U73">
        <v>0.59443032741546598</v>
      </c>
      <c r="V73" s="85">
        <v>17.539993504434801</v>
      </c>
      <c r="W73" s="114">
        <v>0.46039913698986934</v>
      </c>
      <c r="X73" s="111">
        <v>2.7097169946080142E-2</v>
      </c>
      <c r="Y73">
        <v>12</v>
      </c>
      <c r="Z73" s="82">
        <v>40398</v>
      </c>
      <c r="AA73">
        <v>0.69577652215957597</v>
      </c>
      <c r="AB73" s="85">
        <v>18.519993482530101</v>
      </c>
      <c r="AC73" s="114">
        <v>0.50335527060692487</v>
      </c>
      <c r="AD73" s="111">
        <v>2.7778145891416691E-2</v>
      </c>
      <c r="AE73">
        <v>12</v>
      </c>
    </row>
    <row r="74" spans="1:31">
      <c r="A74">
        <v>13</v>
      </c>
      <c r="B74" s="82">
        <v>38936</v>
      </c>
      <c r="C74">
        <v>0.74984753131866499</v>
      </c>
      <c r="D74" s="85">
        <v>19.109993469342601</v>
      </c>
      <c r="E74" s="115">
        <v>0.44278113171600297</v>
      </c>
      <c r="F74" s="112">
        <v>2.9238363275035276E-2</v>
      </c>
      <c r="G74">
        <v>13</v>
      </c>
      <c r="H74" s="82">
        <v>39263</v>
      </c>
      <c r="I74">
        <v>1.35081923007965</v>
      </c>
      <c r="J74" s="85">
        <v>15.879993541538701</v>
      </c>
      <c r="K74" s="115">
        <v>0.48908008778692114</v>
      </c>
      <c r="L74" s="112">
        <v>2.956670108703334E-2</v>
      </c>
      <c r="M74">
        <v>13</v>
      </c>
      <c r="N74" s="82">
        <v>39645</v>
      </c>
      <c r="O74">
        <v>0.99720549583435103</v>
      </c>
      <c r="P74" s="85">
        <v>16.769993521645699</v>
      </c>
      <c r="Q74" s="114">
        <v>0.47320283674672953</v>
      </c>
      <c r="R74" s="111">
        <v>2.9346677242337232E-2</v>
      </c>
      <c r="S74">
        <v>13</v>
      </c>
      <c r="T74" s="82">
        <v>40022</v>
      </c>
      <c r="U74">
        <v>0.61700809001922596</v>
      </c>
      <c r="V74" s="85">
        <v>17.6099935028702</v>
      </c>
      <c r="W74" s="114">
        <v>0.45975351962751287</v>
      </c>
      <c r="X74" s="111">
        <v>2.7784470618230504E-2</v>
      </c>
      <c r="Y74">
        <v>13</v>
      </c>
      <c r="Z74" s="82">
        <v>40399</v>
      </c>
      <c r="AA74">
        <v>0.69740629196167003</v>
      </c>
      <c r="AB74" s="85">
        <v>18.409993484988799</v>
      </c>
      <c r="AC74" s="114">
        <v>0.49923396156938221</v>
      </c>
      <c r="AD74" s="111">
        <v>2.8556028996011135E-2</v>
      </c>
      <c r="AE74">
        <v>13</v>
      </c>
    </row>
    <row r="75" spans="1:31">
      <c r="A75">
        <v>14</v>
      </c>
      <c r="B75" s="82">
        <v>38937</v>
      </c>
      <c r="C75">
        <v>0.78408461809158303</v>
      </c>
      <c r="D75" s="85">
        <v>19.199993467331002</v>
      </c>
      <c r="E75" s="115">
        <v>0.32093390520178466</v>
      </c>
      <c r="F75" s="112">
        <v>2.9954412678687734E-2</v>
      </c>
      <c r="G75">
        <v>14</v>
      </c>
      <c r="H75" s="82">
        <v>39264</v>
      </c>
      <c r="I75">
        <v>1.33597040176392</v>
      </c>
      <c r="J75" s="85">
        <v>15.8599935419858</v>
      </c>
      <c r="K75" s="115">
        <v>0.36097817568812962</v>
      </c>
      <c r="L75" s="112">
        <v>3.0234349355043343E-2</v>
      </c>
      <c r="M75">
        <v>14</v>
      </c>
      <c r="N75" s="82">
        <v>39646</v>
      </c>
      <c r="O75">
        <v>0.95153480768203702</v>
      </c>
      <c r="P75" s="85">
        <v>16.8099935207516</v>
      </c>
      <c r="Q75" s="114">
        <v>0.35013796443446987</v>
      </c>
      <c r="R75" s="111">
        <v>3.0024383297939338E-2</v>
      </c>
      <c r="S75">
        <v>14</v>
      </c>
      <c r="T75" s="82">
        <v>40023</v>
      </c>
      <c r="U75">
        <v>0.65548413991928101</v>
      </c>
      <c r="V75" s="85">
        <v>17.659993501752599</v>
      </c>
      <c r="W75" s="114">
        <v>0.45384549551824716</v>
      </c>
      <c r="X75" s="111">
        <v>2.8473150293667791E-2</v>
      </c>
      <c r="Y75">
        <v>14</v>
      </c>
      <c r="Z75" s="82">
        <v>40400</v>
      </c>
      <c r="AA75">
        <v>0.69920164346694902</v>
      </c>
      <c r="AB75" s="85">
        <v>18.2699934881181</v>
      </c>
      <c r="AC75" s="114">
        <v>0.40215863496310722</v>
      </c>
      <c r="AD75" s="111">
        <v>2.9324266370544968E-2</v>
      </c>
      <c r="AE75">
        <v>14</v>
      </c>
    </row>
    <row r="76" spans="1:31">
      <c r="A76">
        <v>15</v>
      </c>
      <c r="B76" s="82">
        <v>38938</v>
      </c>
      <c r="C76">
        <v>0.76536756753921498</v>
      </c>
      <c r="D76" s="85">
        <v>19.189993467554501</v>
      </c>
      <c r="E76" s="115">
        <v>0.22536645319078463</v>
      </c>
      <c r="F76" s="112">
        <v>3.0494198959503498E-2</v>
      </c>
      <c r="G76">
        <v>15</v>
      </c>
      <c r="H76" s="82">
        <v>39265</v>
      </c>
      <c r="I76">
        <v>1.40125119686127</v>
      </c>
      <c r="J76" s="85">
        <v>15.839993542432801</v>
      </c>
      <c r="K76" s="115">
        <v>0.26544680860668396</v>
      </c>
      <c r="L76" s="112">
        <v>3.0745102629078255E-2</v>
      </c>
      <c r="M76">
        <v>15</v>
      </c>
      <c r="N76" s="82">
        <v>39647</v>
      </c>
      <c r="O76">
        <v>0.87434017658233598</v>
      </c>
      <c r="P76" s="85">
        <v>16.839993520081102</v>
      </c>
      <c r="Q76" s="114">
        <v>0.25269277895800174</v>
      </c>
      <c r="R76" s="111">
        <v>3.0544905736494304E-2</v>
      </c>
      <c r="S76">
        <v>15</v>
      </c>
      <c r="T76" s="82">
        <v>40024</v>
      </c>
      <c r="U76">
        <v>0.68469357490539595</v>
      </c>
      <c r="V76" s="85">
        <v>17.729993500188002</v>
      </c>
      <c r="W76" s="114">
        <v>0.38249408439972316</v>
      </c>
      <c r="X76" s="111">
        <v>2.9155679239558613E-2</v>
      </c>
      <c r="Y76">
        <v>15</v>
      </c>
      <c r="Z76" s="82">
        <v>40401</v>
      </c>
      <c r="AA76">
        <v>0.68646192550659202</v>
      </c>
      <c r="AB76" s="85">
        <v>18.169993490353299</v>
      </c>
      <c r="AC76" s="114">
        <v>0.29464751807121797</v>
      </c>
      <c r="AD76" s="111">
        <v>2.9956346521894484E-2</v>
      </c>
      <c r="AE76">
        <v>15</v>
      </c>
    </row>
    <row r="77" spans="1:31">
      <c r="A77">
        <v>16</v>
      </c>
      <c r="B77" s="82">
        <v>38939</v>
      </c>
      <c r="C77">
        <v>0.78814083337783802</v>
      </c>
      <c r="D77" s="85">
        <v>19.119993469119098</v>
      </c>
      <c r="E77" s="115">
        <v>0.16475881898022732</v>
      </c>
      <c r="F77" s="112">
        <v>3.0883148759894622E-2</v>
      </c>
      <c r="G77">
        <v>16</v>
      </c>
      <c r="H77" s="82">
        <v>39266</v>
      </c>
      <c r="I77">
        <v>1.4578760862350499</v>
      </c>
      <c r="J77" s="85">
        <v>15.799993543326901</v>
      </c>
      <c r="K77" s="115">
        <v>0.20696232486822602</v>
      </c>
      <c r="L77" s="112">
        <v>3.1130558795566546E-2</v>
      </c>
      <c r="M77">
        <v>16</v>
      </c>
      <c r="N77" s="82">
        <v>39648</v>
      </c>
      <c r="O77">
        <v>0.80939596891403198</v>
      </c>
      <c r="P77" s="85">
        <v>16.839993520081102</v>
      </c>
      <c r="Q77" s="114">
        <v>0.18808324220219039</v>
      </c>
      <c r="R77" s="111">
        <v>3.0931530137532536E-2</v>
      </c>
      <c r="S77">
        <v>16</v>
      </c>
      <c r="T77" s="82">
        <v>40025</v>
      </c>
      <c r="U77">
        <v>0.73621863126754805</v>
      </c>
      <c r="V77" s="85">
        <v>17.6199935026467</v>
      </c>
      <c r="W77" s="114">
        <v>0.29610684768312823</v>
      </c>
      <c r="X77" s="111">
        <v>2.974480013295E-2</v>
      </c>
      <c r="Y77">
        <v>16</v>
      </c>
      <c r="Z77" s="82">
        <v>40402</v>
      </c>
      <c r="AA77">
        <v>0.67867386341095004</v>
      </c>
      <c r="AB77" s="85">
        <v>18.139993491023802</v>
      </c>
      <c r="AC77" s="114">
        <v>0.21159553090056005</v>
      </c>
      <c r="AD77" s="111">
        <v>3.0431600239219654E-2</v>
      </c>
      <c r="AE77">
        <v>16</v>
      </c>
    </row>
    <row r="78" spans="1:31">
      <c r="A78">
        <v>17</v>
      </c>
      <c r="B78" s="82">
        <v>38940</v>
      </c>
      <c r="C78">
        <v>0.77245712280273404</v>
      </c>
      <c r="D78" s="85">
        <v>18.969993472471899</v>
      </c>
      <c r="E78" s="115">
        <v>0.13423979537867178</v>
      </c>
      <c r="F78" s="112">
        <v>3.1170662416526926E-2</v>
      </c>
      <c r="G78">
        <v>17</v>
      </c>
      <c r="H78" s="82">
        <v>39267</v>
      </c>
      <c r="I78">
        <v>1.45359003543854</v>
      </c>
      <c r="J78" s="85">
        <v>15.809993543103401</v>
      </c>
      <c r="K78" s="115">
        <v>0.17707595463752623</v>
      </c>
      <c r="L78" s="112">
        <v>3.1435139235928618E-2</v>
      </c>
      <c r="M78">
        <v>17</v>
      </c>
      <c r="N78" s="82">
        <v>39649</v>
      </c>
      <c r="O78">
        <v>0.78094756603241</v>
      </c>
      <c r="P78" s="85">
        <v>16.769993521645699</v>
      </c>
      <c r="Q78" s="114">
        <v>0.15065589536814747</v>
      </c>
      <c r="R78" s="111">
        <v>3.1224081865332813E-2</v>
      </c>
      <c r="S78">
        <v>17</v>
      </c>
      <c r="T78" s="82">
        <v>40026</v>
      </c>
      <c r="U78">
        <v>0.77241200208663896</v>
      </c>
      <c r="V78" s="85">
        <v>17.569993503764302</v>
      </c>
      <c r="W78" s="114">
        <v>0.2246028439064926</v>
      </c>
      <c r="X78" s="111">
        <v>3.0209764843724077E-2</v>
      </c>
      <c r="Y78">
        <v>17</v>
      </c>
      <c r="Z78" s="82">
        <v>40403</v>
      </c>
      <c r="AA78">
        <v>0.67492461204528797</v>
      </c>
      <c r="AB78" s="85">
        <v>18.169993490353299</v>
      </c>
      <c r="AC78" s="114">
        <v>0.15843909247142465</v>
      </c>
      <c r="AD78" s="111">
        <v>3.0780118104841696E-2</v>
      </c>
      <c r="AE78">
        <v>17</v>
      </c>
    </row>
    <row r="79" spans="1:31">
      <c r="A79">
        <v>18</v>
      </c>
      <c r="B79" s="82">
        <v>38941</v>
      </c>
      <c r="C79">
        <v>0.71181213855743397</v>
      </c>
      <c r="D79" s="85">
        <v>18.869993474707002</v>
      </c>
      <c r="E79" s="115">
        <v>0.12151711612403618</v>
      </c>
      <c r="F79" s="112">
        <v>3.1404504930691052E-2</v>
      </c>
      <c r="G79">
        <v>18</v>
      </c>
      <c r="H79" s="82">
        <v>39268</v>
      </c>
      <c r="I79">
        <v>1.29182517528534</v>
      </c>
      <c r="J79" s="85">
        <v>15.739993544668</v>
      </c>
      <c r="K79" s="115">
        <v>0.16597640507929395</v>
      </c>
      <c r="L79" s="112">
        <v>3.1697686078595161E-2</v>
      </c>
      <c r="M79">
        <v>18</v>
      </c>
      <c r="N79" s="82">
        <v>39650</v>
      </c>
      <c r="O79">
        <v>0.81478476524353005</v>
      </c>
      <c r="P79" s="85">
        <v>16.789993521198699</v>
      </c>
      <c r="Q79" s="114">
        <v>0.13243935853023794</v>
      </c>
      <c r="R79" s="111">
        <v>3.1459464561451447E-2</v>
      </c>
      <c r="S79">
        <v>18</v>
      </c>
      <c r="T79" s="82">
        <v>40027</v>
      </c>
      <c r="U79">
        <v>0.80911314487457298</v>
      </c>
      <c r="V79" s="85">
        <v>17.6199935026467</v>
      </c>
      <c r="W79" s="114">
        <v>0.17434817118140955</v>
      </c>
      <c r="X79" s="111">
        <v>3.0568513436784999E-2</v>
      </c>
      <c r="Y79">
        <v>18</v>
      </c>
      <c r="Z79" s="82">
        <v>40404</v>
      </c>
      <c r="AA79">
        <v>0.63008451461792003</v>
      </c>
      <c r="AB79" s="85">
        <v>18.359993486106401</v>
      </c>
      <c r="AC79" s="114">
        <v>0.12857762839741044</v>
      </c>
      <c r="AD79" s="111">
        <v>3.1044662568482709E-2</v>
      </c>
      <c r="AE79">
        <v>18</v>
      </c>
    </row>
    <row r="80" spans="1:31">
      <c r="A80">
        <v>19</v>
      </c>
      <c r="B80" s="82">
        <v>38942</v>
      </c>
      <c r="C80">
        <v>0.62355208396911599</v>
      </c>
      <c r="D80" s="85">
        <v>18.8399934753776</v>
      </c>
      <c r="E80" s="115">
        <v>0.11756547971987681</v>
      </c>
      <c r="F80" s="112">
        <v>3.1615481662948475E-2</v>
      </c>
      <c r="G80">
        <v>19</v>
      </c>
      <c r="H80" s="82">
        <v>39269</v>
      </c>
      <c r="I80">
        <v>1.1034300327301001</v>
      </c>
      <c r="J80" s="85">
        <v>15.8299935426563</v>
      </c>
      <c r="K80" s="115">
        <v>0.16479744170653909</v>
      </c>
      <c r="L80" s="112">
        <v>3.1943486573509192E-2</v>
      </c>
      <c r="M80">
        <v>19</v>
      </c>
      <c r="N80" s="82">
        <v>39651</v>
      </c>
      <c r="O80">
        <v>0.84279698133468595</v>
      </c>
      <c r="P80" s="85">
        <v>16.779993521422199</v>
      </c>
      <c r="Q80" s="114">
        <v>0.12795467084069947</v>
      </c>
      <c r="R80" s="111">
        <v>3.166717829488034E-2</v>
      </c>
      <c r="S80">
        <v>19</v>
      </c>
      <c r="T80" s="82">
        <v>40028</v>
      </c>
      <c r="U80">
        <v>0.80972242355346702</v>
      </c>
      <c r="V80" s="85">
        <v>17.589993503317299</v>
      </c>
      <c r="W80" s="114">
        <v>0.14335987847679013</v>
      </c>
      <c r="X80" s="111">
        <v>3.0851086875742392E-2</v>
      </c>
      <c r="Y80">
        <v>19</v>
      </c>
      <c r="Z80" s="82">
        <v>40405</v>
      </c>
      <c r="AA80">
        <v>0.58718407154083296</v>
      </c>
      <c r="AB80" s="85">
        <v>18.369993485882901</v>
      </c>
      <c r="AC80" s="114">
        <v>0.11241914812083834</v>
      </c>
      <c r="AD80" s="111">
        <v>3.1262388213808188E-2</v>
      </c>
      <c r="AE80">
        <v>19</v>
      </c>
    </row>
    <row r="81" spans="1:31">
      <c r="A81">
        <v>20</v>
      </c>
      <c r="B81" s="82">
        <v>38943</v>
      </c>
      <c r="C81">
        <v>0.52288556098937999</v>
      </c>
      <c r="D81" s="85">
        <v>18.8299934756011</v>
      </c>
      <c r="E81" s="115">
        <v>0.11740485460464907</v>
      </c>
      <c r="F81" s="112">
        <v>3.1819345853814712E-2</v>
      </c>
      <c r="G81">
        <v>20</v>
      </c>
      <c r="H81" s="82">
        <v>39270</v>
      </c>
      <c r="I81">
        <v>1.0493354797363299</v>
      </c>
      <c r="J81" s="85">
        <v>15.889993541315199</v>
      </c>
      <c r="K81" s="115">
        <v>0.16935319714439734</v>
      </c>
      <c r="L81" s="112">
        <v>3.2188637897104883E-2</v>
      </c>
      <c r="M81">
        <v>20</v>
      </c>
      <c r="N81" s="82">
        <v>39652</v>
      </c>
      <c r="O81">
        <v>0.83111119270324696</v>
      </c>
      <c r="P81" s="85">
        <v>16.819993520528101</v>
      </c>
      <c r="Q81" s="114">
        <v>0.13197102301400526</v>
      </c>
      <c r="R81" s="111">
        <v>3.1867848557399957E-2</v>
      </c>
      <c r="S81">
        <v>20</v>
      </c>
      <c r="T81" s="82">
        <v>40029</v>
      </c>
      <c r="U81">
        <v>0.82258963584899902</v>
      </c>
      <c r="V81" s="85">
        <v>17.739993499964498</v>
      </c>
      <c r="W81" s="114">
        <v>0.12593856935682729</v>
      </c>
      <c r="X81" s="111">
        <v>3.1084510026448069E-2</v>
      </c>
      <c r="Y81">
        <v>20</v>
      </c>
      <c r="Z81" s="82">
        <v>40406</v>
      </c>
      <c r="AA81">
        <v>0.55820488929748502</v>
      </c>
      <c r="AB81" s="85">
        <v>18.2799934878946</v>
      </c>
      <c r="AC81" s="114">
        <v>0.10501521971413895</v>
      </c>
      <c r="AD81" s="111">
        <v>3.1453128771010391E-2</v>
      </c>
      <c r="AE81">
        <v>20</v>
      </c>
    </row>
    <row r="82" spans="1:31">
      <c r="A82">
        <v>21</v>
      </c>
      <c r="B82" s="82">
        <v>38944</v>
      </c>
      <c r="C82">
        <v>0.459888756275177</v>
      </c>
      <c r="D82" s="85">
        <v>18.889993474259999</v>
      </c>
      <c r="E82" s="115">
        <v>0.1182715504065041</v>
      </c>
      <c r="F82" s="112">
        <v>3.2022798752513279E-2</v>
      </c>
      <c r="G82">
        <v>21</v>
      </c>
      <c r="H82" s="82">
        <v>39271</v>
      </c>
      <c r="I82">
        <v>1.0265793800353999</v>
      </c>
      <c r="J82" s="85">
        <v>16.109993536397798</v>
      </c>
      <c r="K82" s="115">
        <v>0.18171854424520162</v>
      </c>
      <c r="L82" s="112">
        <v>3.2441024965675143E-2</v>
      </c>
      <c r="M82">
        <v>21</v>
      </c>
      <c r="N82" s="82">
        <v>39653</v>
      </c>
      <c r="O82">
        <v>0.86026036739349399</v>
      </c>
      <c r="P82" s="85">
        <v>16.839993520081102</v>
      </c>
      <c r="Q82" s="114">
        <v>0.14068536248929589</v>
      </c>
      <c r="R82" s="111">
        <v>3.207507383800165E-2</v>
      </c>
      <c r="S82">
        <v>21</v>
      </c>
      <c r="T82" s="82">
        <v>40030</v>
      </c>
      <c r="U82">
        <v>0.82644850015640303</v>
      </c>
      <c r="V82" s="85">
        <v>17.6999935008586</v>
      </c>
      <c r="W82" s="114">
        <v>0.11838846485251091</v>
      </c>
      <c r="X82" s="111">
        <v>3.1291563140173104E-2</v>
      </c>
      <c r="Y82">
        <v>21</v>
      </c>
      <c r="Z82" s="82">
        <v>40407</v>
      </c>
      <c r="AA82">
        <v>0.52826434373855602</v>
      </c>
      <c r="AB82" s="85">
        <v>18.249993488565099</v>
      </c>
      <c r="AC82" s="114">
        <v>0.10342134730094998</v>
      </c>
      <c r="AD82" s="111">
        <v>3.1630571840471938E-2</v>
      </c>
      <c r="AE82">
        <v>21</v>
      </c>
    </row>
    <row r="83" spans="1:31">
      <c r="A83">
        <v>22</v>
      </c>
      <c r="B83" s="82">
        <v>38945</v>
      </c>
      <c r="C83">
        <v>0.396015554666519</v>
      </c>
      <c r="D83" s="85">
        <v>18.9899934720248</v>
      </c>
      <c r="E83" s="115">
        <v>0.12170738608219296</v>
      </c>
      <c r="F83" s="112">
        <v>3.2228288439133009E-2</v>
      </c>
      <c r="G83">
        <v>22</v>
      </c>
      <c r="H83" s="82">
        <v>39272</v>
      </c>
      <c r="I83">
        <v>1.00788927078247</v>
      </c>
      <c r="J83" s="85">
        <v>16.2199935339391</v>
      </c>
      <c r="K83" s="115">
        <v>0.20238834982370321</v>
      </c>
      <c r="L83" s="112">
        <v>3.2713979929646426E-2</v>
      </c>
      <c r="M83">
        <v>22</v>
      </c>
      <c r="N83" s="82">
        <v>39654</v>
      </c>
      <c r="O83">
        <v>0.87833076715469405</v>
      </c>
      <c r="P83" s="85">
        <v>16.939993517845899</v>
      </c>
      <c r="Q83" s="114">
        <v>0.15534262258979017</v>
      </c>
      <c r="R83" s="111">
        <v>3.2295871185022709E-2</v>
      </c>
      <c r="S83">
        <v>22</v>
      </c>
      <c r="T83" s="82">
        <v>40031</v>
      </c>
      <c r="U83">
        <v>0.81143486499786399</v>
      </c>
      <c r="V83" s="85">
        <v>17.809993498399901</v>
      </c>
      <c r="W83" s="114">
        <v>0.11748108132962451</v>
      </c>
      <c r="X83" s="111">
        <v>3.1485956218551069E-2</v>
      </c>
      <c r="Y83">
        <v>22</v>
      </c>
      <c r="Z83" s="82">
        <v>40408</v>
      </c>
      <c r="AA83">
        <v>0.50767499208450295</v>
      </c>
      <c r="AB83" s="85">
        <v>18.1799934901297</v>
      </c>
      <c r="AC83" s="114">
        <v>0.10529147320425898</v>
      </c>
      <c r="AD83" s="111">
        <v>3.1805044451583324E-2</v>
      </c>
      <c r="AE83">
        <v>22</v>
      </c>
    </row>
    <row r="84" spans="1:31">
      <c r="A84">
        <v>23</v>
      </c>
      <c r="B84" s="82">
        <v>38946</v>
      </c>
      <c r="C84">
        <v>0.34432533383369401</v>
      </c>
      <c r="D84" s="85">
        <v>19.009993471577801</v>
      </c>
      <c r="E84" s="115">
        <v>0.12602584501594763</v>
      </c>
      <c r="F84" s="112">
        <v>3.2440651577907084E-2</v>
      </c>
      <c r="G84">
        <v>23</v>
      </c>
      <c r="H84" s="82">
        <v>39273</v>
      </c>
      <c r="I84">
        <v>0.94069576263427701</v>
      </c>
      <c r="J84" s="85">
        <v>16.259993533045101</v>
      </c>
      <c r="K84" s="115">
        <v>0.23141285891341065</v>
      </c>
      <c r="L84" s="112">
        <v>3.3018088066912914E-2</v>
      </c>
      <c r="M84">
        <v>23</v>
      </c>
      <c r="N84" s="82">
        <v>39655</v>
      </c>
      <c r="O84">
        <v>0.85368645191192605</v>
      </c>
      <c r="P84" s="85">
        <v>17.089993514493099</v>
      </c>
      <c r="Q84" s="114">
        <v>0.1756055218046525</v>
      </c>
      <c r="R84" s="111">
        <v>3.2540185850662519E-2</v>
      </c>
      <c r="S84">
        <v>23</v>
      </c>
      <c r="T84" s="82">
        <v>40032</v>
      </c>
      <c r="U84">
        <v>0.81261694431304898</v>
      </c>
      <c r="V84" s="85">
        <v>18.0099934939295</v>
      </c>
      <c r="W84" s="114">
        <v>0.12085203158873561</v>
      </c>
      <c r="X84" s="111">
        <v>3.1679867017614813E-2</v>
      </c>
      <c r="Y84">
        <v>23</v>
      </c>
      <c r="Z84" s="82">
        <v>40409</v>
      </c>
      <c r="AA84">
        <v>0.50056642293930098</v>
      </c>
      <c r="AB84" s="85">
        <v>18.239993488788599</v>
      </c>
      <c r="AC84" s="114">
        <v>0.1100547442255638</v>
      </c>
      <c r="AD84" s="111">
        <v>3.1982035550648859E-2</v>
      </c>
      <c r="AE84">
        <v>23</v>
      </c>
    </row>
    <row r="85" spans="1:31">
      <c r="A85">
        <v>24</v>
      </c>
      <c r="B85" s="82">
        <v>38947</v>
      </c>
      <c r="C85">
        <v>0.304903894662857</v>
      </c>
      <c r="D85" s="85">
        <v>18.939993473142401</v>
      </c>
      <c r="E85" s="115">
        <v>0.13133490519546398</v>
      </c>
      <c r="F85" s="112">
        <v>3.2660615272591696E-2</v>
      </c>
      <c r="G85">
        <v>24</v>
      </c>
      <c r="H85" s="82">
        <v>39274</v>
      </c>
      <c r="I85">
        <v>0.87996566295623802</v>
      </c>
      <c r="J85" s="85">
        <v>16.349993531033402</v>
      </c>
      <c r="K85" s="115">
        <v>0.2670756736976409</v>
      </c>
      <c r="L85" s="112">
        <v>3.3363891430252778E-2</v>
      </c>
      <c r="M85">
        <v>24</v>
      </c>
      <c r="N85" s="82">
        <v>39656</v>
      </c>
      <c r="O85">
        <v>0.83236885070800803</v>
      </c>
      <c r="P85" s="85">
        <v>17.179993512481499</v>
      </c>
      <c r="Q85" s="114">
        <v>0.2006065381783802</v>
      </c>
      <c r="R85" s="111">
        <v>3.2817184620990335E-2</v>
      </c>
      <c r="S85">
        <v>24</v>
      </c>
      <c r="T85" s="82">
        <v>40033</v>
      </c>
      <c r="U85">
        <v>0.82001906633377097</v>
      </c>
      <c r="V85" s="85">
        <v>18.329993486776999</v>
      </c>
      <c r="W85" s="114">
        <v>0.12866535279361219</v>
      </c>
      <c r="X85" s="111">
        <v>3.1881170905581666E-2</v>
      </c>
      <c r="Y85">
        <v>24</v>
      </c>
      <c r="Z85" s="82">
        <v>40410</v>
      </c>
      <c r="AA85">
        <v>0.49455595016479498</v>
      </c>
      <c r="AB85" s="85">
        <v>17.999993494152999</v>
      </c>
      <c r="AC85" s="114">
        <v>0.11818192934543392</v>
      </c>
      <c r="AD85" s="111">
        <v>3.2167498893068455E-2</v>
      </c>
      <c r="AE85">
        <v>24</v>
      </c>
    </row>
    <row r="86" spans="1:31">
      <c r="A86">
        <v>25</v>
      </c>
      <c r="B86" s="82">
        <v>38948</v>
      </c>
      <c r="C86">
        <v>0.28158447146415699</v>
      </c>
      <c r="D86" s="85">
        <v>18.959993472695398</v>
      </c>
      <c r="E86" s="115">
        <v>0.13799489200964099</v>
      </c>
      <c r="F86" s="112">
        <v>3.2888886286823044E-2</v>
      </c>
      <c r="G86">
        <v>25</v>
      </c>
      <c r="H86" s="82">
        <v>39275</v>
      </c>
      <c r="I86">
        <v>0.871390521526337</v>
      </c>
      <c r="J86" s="85">
        <v>16.289993532374499</v>
      </c>
      <c r="K86" s="115">
        <v>0.31261124475013707</v>
      </c>
      <c r="L86" s="112">
        <v>3.3760885222407541E-2</v>
      </c>
      <c r="M86">
        <v>25</v>
      </c>
      <c r="N86" s="82">
        <v>39657</v>
      </c>
      <c r="O86">
        <v>0.82627940177917503</v>
      </c>
      <c r="P86" s="85">
        <v>17.389993507787601</v>
      </c>
      <c r="Q86" s="114">
        <v>0.23259734023606585</v>
      </c>
      <c r="R86" s="111">
        <v>3.3133120560964374E-2</v>
      </c>
      <c r="S86">
        <v>25</v>
      </c>
      <c r="T86" s="82">
        <v>40034</v>
      </c>
      <c r="U86">
        <v>0.81809669733047496</v>
      </c>
      <c r="V86" s="85">
        <v>18.389993485435902</v>
      </c>
      <c r="W86" s="114">
        <v>0.14132782582486797</v>
      </c>
      <c r="X86" s="111">
        <v>3.2098576035760315E-2</v>
      </c>
      <c r="Y86">
        <v>25</v>
      </c>
      <c r="Z86" s="82">
        <v>40411</v>
      </c>
      <c r="AA86">
        <v>0.48383933305740401</v>
      </c>
      <c r="AB86" s="85">
        <v>17.979993494600102</v>
      </c>
      <c r="AC86" s="114">
        <v>0.12889015143918645</v>
      </c>
      <c r="AD86" s="111">
        <v>3.2364223909471551E-2</v>
      </c>
      <c r="AE86">
        <v>25</v>
      </c>
    </row>
    <row r="87" spans="1:31">
      <c r="A87">
        <v>26</v>
      </c>
      <c r="B87" s="82">
        <v>38949</v>
      </c>
      <c r="C87">
        <v>0.25464645028114302</v>
      </c>
      <c r="D87" s="85">
        <v>18.9199934735894</v>
      </c>
      <c r="E87" s="115">
        <v>0.14799982415362933</v>
      </c>
      <c r="F87" s="112">
        <v>3.3128692940273173E-2</v>
      </c>
      <c r="G87">
        <v>26</v>
      </c>
      <c r="H87" s="82">
        <v>39276</v>
      </c>
      <c r="I87">
        <v>0.87782257795333896</v>
      </c>
      <c r="J87" s="85">
        <v>16.2199935339391</v>
      </c>
      <c r="K87" s="115">
        <v>0.37474572617940882</v>
      </c>
      <c r="L87" s="112">
        <v>3.4218334605570409E-2</v>
      </c>
      <c r="M87">
        <v>26</v>
      </c>
      <c r="N87" s="82">
        <v>39658</v>
      </c>
      <c r="O87">
        <v>0.83471858501434304</v>
      </c>
      <c r="P87" s="85">
        <v>17.589993503317299</v>
      </c>
      <c r="Q87" s="114">
        <v>0.27629625751199677</v>
      </c>
      <c r="R87" s="111">
        <v>3.3500150936096568E-2</v>
      </c>
      <c r="S87">
        <v>26</v>
      </c>
      <c r="T87" s="82">
        <v>40035</v>
      </c>
      <c r="U87">
        <v>0.84495085477829002</v>
      </c>
      <c r="V87" s="85">
        <v>18.479993483424199</v>
      </c>
      <c r="W87" s="114">
        <v>0.15847435535952734</v>
      </c>
      <c r="X87" s="111">
        <v>3.2337580266947108E-2</v>
      </c>
      <c r="Y87">
        <v>26</v>
      </c>
      <c r="Z87" s="82">
        <v>40412</v>
      </c>
      <c r="AA87">
        <v>0.49094113707542397</v>
      </c>
      <c r="AB87" s="85">
        <v>18.0299934934825</v>
      </c>
      <c r="AC87" s="114">
        <v>0.14230120926599452</v>
      </c>
      <c r="AD87" s="111">
        <v>3.2578281635525883E-2</v>
      </c>
      <c r="AE87">
        <v>26</v>
      </c>
    </row>
    <row r="88" spans="1:31">
      <c r="A88">
        <v>27</v>
      </c>
      <c r="B88" s="82">
        <v>38950</v>
      </c>
      <c r="C88">
        <v>0.24362227320671101</v>
      </c>
      <c r="D88" s="85">
        <v>18.859993474930501</v>
      </c>
      <c r="E88" s="115">
        <v>0.15896610502156894</v>
      </c>
      <c r="F88" s="112">
        <v>3.3384934564793925E-2</v>
      </c>
      <c r="G88">
        <v>27</v>
      </c>
      <c r="H88" s="82">
        <v>39277</v>
      </c>
      <c r="I88">
        <v>0.83992797136306796</v>
      </c>
      <c r="J88" s="85">
        <v>16.199993534386198</v>
      </c>
      <c r="K88" s="115">
        <v>0.44870225175510847</v>
      </c>
      <c r="L88" s="112">
        <v>3.4755217454478321E-2</v>
      </c>
      <c r="M88">
        <v>27</v>
      </c>
      <c r="N88" s="82">
        <v>39659</v>
      </c>
      <c r="O88">
        <v>0.85524457693099998</v>
      </c>
      <c r="P88" s="85">
        <v>17.639993502199701</v>
      </c>
      <c r="Q88" s="114">
        <v>0.33713945946466062</v>
      </c>
      <c r="R88" s="111">
        <v>3.3935172363093347E-2</v>
      </c>
      <c r="S88">
        <v>27</v>
      </c>
      <c r="T88" s="82">
        <v>40036</v>
      </c>
      <c r="U88">
        <v>0.84920459985732999</v>
      </c>
      <c r="V88" s="85">
        <v>18.549993481859602</v>
      </c>
      <c r="W88" s="114">
        <v>0.1830372790421993</v>
      </c>
      <c r="X88" s="111">
        <v>3.2605866598165695E-2</v>
      </c>
      <c r="Y88">
        <v>27</v>
      </c>
      <c r="Z88" s="82">
        <v>40413</v>
      </c>
      <c r="AA88">
        <v>0.47799101471900901</v>
      </c>
      <c r="AB88" s="85">
        <v>18.039993493259001</v>
      </c>
      <c r="AC88" s="114">
        <v>0.16100002131096075</v>
      </c>
      <c r="AD88" s="111">
        <v>3.2814680338845624E-2</v>
      </c>
      <c r="AE88">
        <v>27</v>
      </c>
    </row>
    <row r="89" spans="1:31">
      <c r="A89">
        <v>28</v>
      </c>
      <c r="B89" s="82">
        <v>38951</v>
      </c>
      <c r="C89">
        <v>0.246070876717567</v>
      </c>
      <c r="D89" s="85">
        <v>18.689993478730301</v>
      </c>
      <c r="E89" s="115">
        <v>0.17468355528200963</v>
      </c>
      <c r="F89" s="112">
        <v>3.3658777121265311E-2</v>
      </c>
      <c r="G89">
        <v>28</v>
      </c>
      <c r="H89" s="82">
        <v>39278</v>
      </c>
      <c r="I89">
        <v>0.812968790531158</v>
      </c>
      <c r="J89" s="85">
        <v>16.339993531256901</v>
      </c>
      <c r="K89" s="115">
        <v>0.48744856387130031</v>
      </c>
      <c r="L89" s="112">
        <v>3.538389518178077E-2</v>
      </c>
      <c r="M89">
        <v>28</v>
      </c>
      <c r="N89" s="82">
        <v>39660</v>
      </c>
      <c r="O89">
        <v>0.89209300279617298</v>
      </c>
      <c r="P89" s="85">
        <v>17.7099935006351</v>
      </c>
      <c r="Q89" s="114">
        <v>0.42128478733998853</v>
      </c>
      <c r="R89" s="111">
        <v>3.4458217061385681E-2</v>
      </c>
      <c r="S89">
        <v>28</v>
      </c>
      <c r="T89" s="82">
        <v>40037</v>
      </c>
      <c r="U89">
        <v>0.83312910795211803</v>
      </c>
      <c r="V89" s="85">
        <v>18.609993480518501</v>
      </c>
      <c r="W89" s="114">
        <v>0.21518070877408382</v>
      </c>
      <c r="X89" s="111">
        <v>3.2915109397810095E-2</v>
      </c>
      <c r="Y89">
        <v>28</v>
      </c>
      <c r="Z89" s="82">
        <v>40414</v>
      </c>
      <c r="AA89">
        <v>0.45912891626357999</v>
      </c>
      <c r="AB89" s="85">
        <v>18.019993493706</v>
      </c>
      <c r="AC89" s="114">
        <v>0.18299779227082361</v>
      </c>
      <c r="AD89" s="111">
        <v>3.308132292969572E-2</v>
      </c>
      <c r="AE89">
        <v>28</v>
      </c>
    </row>
    <row r="90" spans="1:31">
      <c r="A90">
        <v>29</v>
      </c>
      <c r="B90" s="82">
        <v>38952</v>
      </c>
      <c r="C90">
        <v>0.24815665185451499</v>
      </c>
      <c r="D90" s="85">
        <v>18.6799934789539</v>
      </c>
      <c r="E90" s="115">
        <v>0.19790682491653355</v>
      </c>
      <c r="F90" s="112">
        <v>3.3956252238515304E-2</v>
      </c>
      <c r="G90">
        <v>29</v>
      </c>
      <c r="H90" s="82">
        <v>39279</v>
      </c>
      <c r="I90">
        <v>0.76540249586105302</v>
      </c>
      <c r="J90" s="85">
        <v>16.439993529021798</v>
      </c>
      <c r="K90" s="115">
        <v>0.5079500080649002</v>
      </c>
      <c r="L90" s="112">
        <v>3.608934611628134E-2</v>
      </c>
      <c r="M90">
        <v>29</v>
      </c>
      <c r="N90" s="82">
        <v>39661</v>
      </c>
      <c r="O90">
        <v>0.90910696983337402</v>
      </c>
      <c r="P90" s="85">
        <v>17.9399934954942</v>
      </c>
      <c r="Q90" s="114">
        <v>0.48172566220768104</v>
      </c>
      <c r="R90" s="111">
        <v>3.5098360404594471E-2</v>
      </c>
      <c r="S90">
        <v>29</v>
      </c>
      <c r="T90" s="82">
        <v>40038</v>
      </c>
      <c r="U90">
        <v>0.81261962652206399</v>
      </c>
      <c r="V90" s="85">
        <v>18.6799934789539</v>
      </c>
      <c r="W90" s="114">
        <v>0.25658493704553853</v>
      </c>
      <c r="X90" s="111">
        <v>3.3276840250851321E-2</v>
      </c>
      <c r="Y90">
        <v>29</v>
      </c>
      <c r="Z90" s="82">
        <v>40415</v>
      </c>
      <c r="AA90">
        <v>0.457490295171738</v>
      </c>
      <c r="AB90" s="85">
        <v>17.969993494823601</v>
      </c>
      <c r="AC90" s="114">
        <v>0.20895523407384059</v>
      </c>
      <c r="AD90" s="111">
        <v>3.3382645484637263E-2</v>
      </c>
      <c r="AE90">
        <v>29</v>
      </c>
    </row>
    <row r="91" spans="1:31">
      <c r="A91">
        <v>30</v>
      </c>
      <c r="B91" s="82">
        <v>38953</v>
      </c>
      <c r="C91">
        <v>0.23227815330028501</v>
      </c>
      <c r="D91" s="85">
        <v>18.729993477836299</v>
      </c>
      <c r="E91" s="115">
        <v>0.22740209445575243</v>
      </c>
      <c r="F91" s="112">
        <v>3.4291294031347654E-2</v>
      </c>
      <c r="G91">
        <v>30</v>
      </c>
      <c r="H91" s="82">
        <v>39280</v>
      </c>
      <c r="I91">
        <v>0.72950667142867998</v>
      </c>
      <c r="J91" s="85">
        <v>16.539993526786599</v>
      </c>
      <c r="K91" s="115">
        <v>0.51388268243407542</v>
      </c>
      <c r="L91" s="112">
        <v>3.6838285107079691E-2</v>
      </c>
      <c r="M91">
        <v>30</v>
      </c>
      <c r="N91" s="82">
        <v>39662</v>
      </c>
      <c r="O91">
        <v>0.92485606670379605</v>
      </c>
      <c r="P91" s="85">
        <v>18.019993493706</v>
      </c>
      <c r="Q91" s="114">
        <v>0.51869531404470481</v>
      </c>
      <c r="R91" s="111">
        <v>3.5846872239341659E-2</v>
      </c>
      <c r="S91">
        <v>30</v>
      </c>
      <c r="T91" s="82">
        <v>40039</v>
      </c>
      <c r="U91">
        <v>0.75938391685485795</v>
      </c>
      <c r="V91" s="85">
        <v>18.7499934773892</v>
      </c>
      <c r="W91" s="114">
        <v>0.31148257148439995</v>
      </c>
      <c r="X91" s="111">
        <v>3.3704893439918469E-2</v>
      </c>
      <c r="Y91">
        <v>30</v>
      </c>
      <c r="Z91" s="82">
        <v>40416</v>
      </c>
      <c r="AA91">
        <v>0.448629111051559</v>
      </c>
      <c r="AB91" s="85">
        <v>18.049993493035501</v>
      </c>
      <c r="AC91" s="114">
        <v>0.24338924565924644</v>
      </c>
      <c r="AD91" s="111">
        <v>3.3723724478920802E-2</v>
      </c>
      <c r="AE91">
        <v>30</v>
      </c>
    </row>
    <row r="92" spans="1:31">
      <c r="A92">
        <v>31</v>
      </c>
      <c r="B92" s="82">
        <v>38954</v>
      </c>
      <c r="C92">
        <v>0.21608084440231301</v>
      </c>
      <c r="D92" s="85">
        <v>18.699993478506801</v>
      </c>
      <c r="E92" s="115">
        <v>0.23737958692165648</v>
      </c>
      <c r="F92" s="112">
        <v>3.4674329050701724E-2</v>
      </c>
      <c r="G92">
        <v>31</v>
      </c>
      <c r="H92" s="82">
        <v>39281</v>
      </c>
      <c r="I92">
        <v>0.71366035938262895</v>
      </c>
      <c r="J92" s="85">
        <v>16.739993522316201</v>
      </c>
      <c r="K92" s="115">
        <v>0.51240443354866405</v>
      </c>
      <c r="L92" s="112">
        <v>3.7614037074915604E-2</v>
      </c>
      <c r="M92">
        <v>31</v>
      </c>
      <c r="N92" s="82">
        <v>39663</v>
      </c>
      <c r="O92">
        <v>0.88694137334823597</v>
      </c>
      <c r="P92" s="85">
        <v>18.2799934878946</v>
      </c>
      <c r="Q92" s="114">
        <v>0.54120655707119669</v>
      </c>
      <c r="R92" s="111">
        <v>3.666441181862435E-2</v>
      </c>
      <c r="S92">
        <v>31</v>
      </c>
      <c r="T92" s="82">
        <v>40040</v>
      </c>
      <c r="U92">
        <v>0.69664198160171498</v>
      </c>
      <c r="V92" s="85">
        <v>18.8299934756011</v>
      </c>
      <c r="W92" s="114">
        <v>0.38158891409099738</v>
      </c>
      <c r="X92" s="111">
        <v>3.4218358208670585E-2</v>
      </c>
      <c r="Y92">
        <v>31</v>
      </c>
      <c r="Z92" s="82">
        <v>40417</v>
      </c>
      <c r="AA92">
        <v>0.44830542802810702</v>
      </c>
      <c r="AB92" s="85">
        <v>18.219993489235701</v>
      </c>
      <c r="AC92" s="114">
        <v>0.28746840771563137</v>
      </c>
      <c r="AD92" s="111">
        <v>3.4118979465938219E-2</v>
      </c>
      <c r="AE92">
        <v>31</v>
      </c>
    </row>
    <row r="93" spans="1:31">
      <c r="A93">
        <v>32</v>
      </c>
      <c r="B93" s="82">
        <v>38955</v>
      </c>
      <c r="C93">
        <v>0.204377546906471</v>
      </c>
      <c r="D93" s="85">
        <v>18.729993477836299</v>
      </c>
      <c r="E93" s="115">
        <v>0.23669809017747381</v>
      </c>
      <c r="F93" s="112">
        <v>3.5072501188908117E-2</v>
      </c>
      <c r="G93">
        <v>32</v>
      </c>
      <c r="H93" s="82">
        <v>39282</v>
      </c>
      <c r="I93">
        <v>0.69222724437713601</v>
      </c>
      <c r="J93" s="85">
        <v>16.949993517622399</v>
      </c>
      <c r="K93" s="115">
        <v>0.50923105535792701</v>
      </c>
      <c r="L93" s="112">
        <v>3.8411764697438192E-2</v>
      </c>
      <c r="M93">
        <v>32</v>
      </c>
      <c r="N93" s="82">
        <v>39664</v>
      </c>
      <c r="O93">
        <v>0.87824994325637795</v>
      </c>
      <c r="P93" s="85">
        <v>18.329993486776999</v>
      </c>
      <c r="Q93" s="114">
        <v>0.54919331336001098</v>
      </c>
      <c r="R93" s="111">
        <v>3.7542101003045912E-2</v>
      </c>
      <c r="S93">
        <v>32</v>
      </c>
      <c r="T93" s="82">
        <v>40041</v>
      </c>
      <c r="U93">
        <v>0.65782845020294201</v>
      </c>
      <c r="V93" s="85">
        <v>18.879993474483499</v>
      </c>
      <c r="W93" s="114">
        <v>0.43573236579051045</v>
      </c>
      <c r="X93" s="111">
        <v>3.4837266542343058E-2</v>
      </c>
      <c r="Y93">
        <v>32</v>
      </c>
      <c r="Z93" s="82">
        <v>40418</v>
      </c>
      <c r="AA93">
        <v>0.45725417137146002</v>
      </c>
      <c r="AB93" s="85">
        <v>18.2599934883416</v>
      </c>
      <c r="AC93" s="114">
        <v>0.33378299167491499</v>
      </c>
      <c r="AD93" s="111">
        <v>3.4583993313082852E-2</v>
      </c>
      <c r="AE93">
        <v>32</v>
      </c>
    </row>
    <row r="94" spans="1:31">
      <c r="A94">
        <v>33</v>
      </c>
      <c r="B94" s="82">
        <v>38956</v>
      </c>
      <c r="C94">
        <v>0.195607930421829</v>
      </c>
      <c r="D94" s="85">
        <v>18.619993480295001</v>
      </c>
      <c r="E94" s="115">
        <v>0.23175761101283951</v>
      </c>
      <c r="F94" s="112">
        <v>3.5481366916483036E-2</v>
      </c>
      <c r="G94">
        <v>33</v>
      </c>
      <c r="H94" s="82">
        <v>39283</v>
      </c>
      <c r="I94">
        <v>0.66933715343475297</v>
      </c>
      <c r="J94" s="85">
        <v>17.0299935158342</v>
      </c>
      <c r="K94" s="115">
        <v>0.50414147756441607</v>
      </c>
      <c r="L94" s="112">
        <v>3.9230255996388887E-2</v>
      </c>
      <c r="M94">
        <v>33</v>
      </c>
      <c r="N94" s="82">
        <v>39665</v>
      </c>
      <c r="O94">
        <v>0.87900465726852395</v>
      </c>
      <c r="P94" s="85">
        <v>18.329993486776999</v>
      </c>
      <c r="Q94" s="114">
        <v>0.55248624321086093</v>
      </c>
      <c r="R94" s="111">
        <v>3.8454039937171065E-2</v>
      </c>
      <c r="S94">
        <v>33</v>
      </c>
      <c r="T94" s="82">
        <v>40042</v>
      </c>
      <c r="U94">
        <v>0.64503467082977295</v>
      </c>
      <c r="V94" s="85">
        <v>18.859993474930501</v>
      </c>
      <c r="W94" s="114">
        <v>0.45789964716379344</v>
      </c>
      <c r="X94" s="111">
        <v>3.553468214061057E-2</v>
      </c>
      <c r="Y94">
        <v>33</v>
      </c>
      <c r="Z94" s="82">
        <v>40419</v>
      </c>
      <c r="AA94">
        <v>0.46923747658729598</v>
      </c>
      <c r="AB94" s="85">
        <v>18.2799934878946</v>
      </c>
      <c r="AC94" s="114">
        <v>0.3610615262599261</v>
      </c>
      <c r="AD94" s="111">
        <v>3.5117918868422582E-2</v>
      </c>
      <c r="AE94">
        <v>33</v>
      </c>
    </row>
    <row r="95" spans="1:31">
      <c r="A95">
        <v>34</v>
      </c>
      <c r="B95" s="82">
        <v>38957</v>
      </c>
      <c r="C95">
        <v>0.18862998485565199</v>
      </c>
      <c r="D95" s="85">
        <v>18.609993480518501</v>
      </c>
      <c r="E95" s="115">
        <v>0.22563249177588071</v>
      </c>
      <c r="F95" s="112">
        <v>3.5884673023676553E-2</v>
      </c>
      <c r="G95">
        <v>34</v>
      </c>
      <c r="H95" s="82">
        <v>39284</v>
      </c>
      <c r="I95">
        <v>0.66229844093322798</v>
      </c>
      <c r="J95" s="85">
        <v>17.169993512704998</v>
      </c>
      <c r="K95" s="115">
        <v>0.49762324021341331</v>
      </c>
      <c r="L95" s="112">
        <v>4.0062103305215598E-2</v>
      </c>
      <c r="M95">
        <v>34</v>
      </c>
      <c r="N95" s="82">
        <v>39666</v>
      </c>
      <c r="O95">
        <v>0.85655546188354503</v>
      </c>
      <c r="P95" s="85">
        <v>18.309993487223998</v>
      </c>
      <c r="Q95" s="114">
        <v>0.55438509740111752</v>
      </c>
      <c r="R95" s="111">
        <v>3.9392694691944209E-2</v>
      </c>
      <c r="S95">
        <v>34</v>
      </c>
      <c r="T95" s="82">
        <v>40043</v>
      </c>
      <c r="U95">
        <v>0.65238231420517001</v>
      </c>
      <c r="V95" s="85">
        <v>18.859993474930501</v>
      </c>
      <c r="W95" s="114">
        <v>0.46795620349663974</v>
      </c>
      <c r="X95" s="111">
        <v>3.6292603343469149E-2</v>
      </c>
      <c r="Y95">
        <v>34</v>
      </c>
      <c r="Z95" s="82">
        <v>40420</v>
      </c>
      <c r="AA95">
        <v>0.49863016605377197</v>
      </c>
      <c r="AB95" s="85">
        <v>18.079993492364899</v>
      </c>
      <c r="AC95" s="114">
        <v>0.37923380936287021</v>
      </c>
      <c r="AD95" s="111">
        <v>3.5708507810912588E-2</v>
      </c>
      <c r="AE95">
        <v>34</v>
      </c>
    </row>
    <row r="96" spans="1:31">
      <c r="A96">
        <v>35</v>
      </c>
      <c r="B96" s="82">
        <v>38958</v>
      </c>
      <c r="C96">
        <v>0.18957631289959001</v>
      </c>
      <c r="D96" s="85">
        <v>18.569993481412599</v>
      </c>
      <c r="E96" s="115">
        <v>0.21950466064027724</v>
      </c>
      <c r="F96" s="112">
        <v>3.628213391605991E-2</v>
      </c>
      <c r="G96">
        <v>35</v>
      </c>
      <c r="H96" s="82">
        <v>39285</v>
      </c>
      <c r="I96">
        <v>0.67928737401962302</v>
      </c>
      <c r="J96" s="85">
        <v>17.269993510469799</v>
      </c>
      <c r="K96" s="115">
        <v>0.49271951528567504</v>
      </c>
      <c r="L96" s="112">
        <v>4.0907719315263047E-2</v>
      </c>
      <c r="M96">
        <v>35</v>
      </c>
      <c r="N96" s="82">
        <v>39667</v>
      </c>
      <c r="O96">
        <v>0.84144872426986705</v>
      </c>
      <c r="P96" s="85">
        <v>18.339993486553499</v>
      </c>
      <c r="Q96" s="114">
        <v>0.55253348985677375</v>
      </c>
      <c r="R96" s="111">
        <v>4.0355951771113993E-2</v>
      </c>
      <c r="S96">
        <v>35</v>
      </c>
      <c r="T96" s="82">
        <v>40044</v>
      </c>
      <c r="U96">
        <v>0.65940326452255205</v>
      </c>
      <c r="V96" s="85">
        <v>18.9899934720248</v>
      </c>
      <c r="W96" s="114">
        <v>0.47465758980234207</v>
      </c>
      <c r="X96" s="111">
        <v>3.7081287404732717E-2</v>
      </c>
      <c r="Y96">
        <v>35</v>
      </c>
      <c r="Z96" s="82">
        <v>40421</v>
      </c>
      <c r="AA96">
        <v>0.52571600675582897</v>
      </c>
      <c r="AB96" s="85">
        <v>18.0099934939295</v>
      </c>
      <c r="AC96" s="114">
        <v>0.3956712389336523</v>
      </c>
      <c r="AD96" s="111">
        <v>3.6329892707414352E-2</v>
      </c>
      <c r="AE96">
        <v>35</v>
      </c>
    </row>
    <row r="97" spans="1:31">
      <c r="A97">
        <v>36</v>
      </c>
      <c r="B97" s="82">
        <v>38959</v>
      </c>
      <c r="C97">
        <v>0.19570976495742801</v>
      </c>
      <c r="D97" s="85">
        <v>18.579993481189</v>
      </c>
      <c r="E97" s="115">
        <v>0.2165769970328503</v>
      </c>
      <c r="F97" s="112">
        <v>3.6672854879387609E-2</v>
      </c>
      <c r="G97">
        <v>36</v>
      </c>
      <c r="H97" s="82">
        <v>39286</v>
      </c>
      <c r="I97">
        <v>0.70530331134796098</v>
      </c>
      <c r="J97" s="85">
        <v>17.249993510916902</v>
      </c>
      <c r="K97" s="115">
        <v>0.49262150127861221</v>
      </c>
      <c r="L97" s="112">
        <v>4.1767857993483017E-2</v>
      </c>
      <c r="M97">
        <v>36</v>
      </c>
      <c r="N97" s="82">
        <v>39668</v>
      </c>
      <c r="O97">
        <v>0.83907306194305398</v>
      </c>
      <c r="P97" s="85">
        <v>18.359993486106401</v>
      </c>
      <c r="Q97" s="114">
        <v>0.54952223538049105</v>
      </c>
      <c r="R97" s="111">
        <v>4.1341216101661728E-2</v>
      </c>
      <c r="S97">
        <v>36</v>
      </c>
      <c r="T97" s="82">
        <v>40045</v>
      </c>
      <c r="U97">
        <v>0.65048325061798096</v>
      </c>
      <c r="V97" s="85">
        <v>19.009993471577801</v>
      </c>
      <c r="W97" s="114">
        <v>0.47951956262472933</v>
      </c>
      <c r="X97" s="111">
        <v>3.7902034109242075E-2</v>
      </c>
      <c r="Y97">
        <v>36</v>
      </c>
      <c r="Z97" s="82"/>
      <c r="AB97" s="85">
        <v>17.979993494600102</v>
      </c>
      <c r="AC97" s="114"/>
      <c r="AD97" s="108"/>
      <c r="AE97">
        <v>36</v>
      </c>
    </row>
    <row r="98" spans="1:31">
      <c r="A98">
        <v>37</v>
      </c>
      <c r="B98" s="82">
        <v>38960</v>
      </c>
      <c r="C98">
        <v>0.194228544831276</v>
      </c>
      <c r="D98" s="85">
        <v>18.559993481636099</v>
      </c>
      <c r="E98" s="115">
        <v>0.21745618490725743</v>
      </c>
      <c r="F98" s="112">
        <v>3.7062907886120315E-2</v>
      </c>
      <c r="G98">
        <v>37</v>
      </c>
      <c r="H98" s="82">
        <v>39287</v>
      </c>
      <c r="I98">
        <v>0.69982796907424905</v>
      </c>
      <c r="J98" s="85">
        <v>17.239993511140401</v>
      </c>
      <c r="K98" s="115">
        <v>0.4966012828257893</v>
      </c>
      <c r="L98" s="112">
        <v>4.2644919917138736E-2</v>
      </c>
      <c r="M98">
        <v>37</v>
      </c>
      <c r="N98" s="82">
        <v>39669</v>
      </c>
      <c r="O98">
        <v>0.84188908338546797</v>
      </c>
      <c r="P98" s="85">
        <v>18.499993482977199</v>
      </c>
      <c r="Q98" s="114">
        <v>0.54755496587213637</v>
      </c>
      <c r="R98" s="111">
        <v>4.2346658274334315E-2</v>
      </c>
      <c r="S98">
        <v>37</v>
      </c>
      <c r="T98" s="82">
        <v>40046</v>
      </c>
      <c r="U98">
        <v>0.62263375520706199</v>
      </c>
      <c r="V98" s="85">
        <v>19.039993470907199</v>
      </c>
      <c r="W98" s="114">
        <v>0.48052343425155292</v>
      </c>
      <c r="X98" s="111">
        <v>3.8749024107101904E-2</v>
      </c>
      <c r="Y98">
        <v>37</v>
      </c>
      <c r="Z98" s="82"/>
      <c r="AB98" s="85">
        <v>17.7099935006351</v>
      </c>
      <c r="AC98" s="114"/>
      <c r="AD98" s="104"/>
      <c r="AE98">
        <v>37</v>
      </c>
    </row>
    <row r="99" spans="1:31">
      <c r="A99">
        <v>38</v>
      </c>
      <c r="B99" s="82"/>
      <c r="D99" s="85">
        <v>18.549993481859602</v>
      </c>
      <c r="E99" s="115"/>
      <c r="F99" s="105"/>
      <c r="G99">
        <v>38</v>
      </c>
      <c r="H99" s="82">
        <v>39288</v>
      </c>
      <c r="I99">
        <v>0.74154996871948198</v>
      </c>
      <c r="J99" s="85">
        <v>17.389993507787601</v>
      </c>
      <c r="K99" s="115">
        <v>0.49803405361421255</v>
      </c>
      <c r="L99" s="112">
        <v>4.3546015073988836E-2</v>
      </c>
      <c r="M99">
        <v>38</v>
      </c>
      <c r="N99" s="82">
        <v>39670</v>
      </c>
      <c r="O99">
        <v>0.84682524204254195</v>
      </c>
      <c r="P99" s="85">
        <v>18.469993483647698</v>
      </c>
      <c r="Q99" s="114">
        <v>0.54685082425072795</v>
      </c>
      <c r="R99" s="111">
        <v>4.3380153619494759E-2</v>
      </c>
      <c r="S99">
        <v>38</v>
      </c>
      <c r="T99" s="82">
        <v>40047</v>
      </c>
      <c r="U99">
        <v>0.61058413982391402</v>
      </c>
      <c r="V99" s="85">
        <v>18.969993472471899</v>
      </c>
      <c r="W99" s="114">
        <v>0.47594949052954294</v>
      </c>
      <c r="X99" s="111">
        <v>3.9617589087833791E-2</v>
      </c>
      <c r="Y99">
        <v>38</v>
      </c>
      <c r="Z99" s="82"/>
      <c r="AB99" s="85">
        <v>17.519993504881899</v>
      </c>
      <c r="AC99" s="114"/>
      <c r="AD99" s="104"/>
      <c r="AE99">
        <v>38</v>
      </c>
    </row>
    <row r="100" spans="1:31">
      <c r="A100">
        <v>39</v>
      </c>
      <c r="B100" s="82"/>
      <c r="D100" s="85">
        <v>18.529993482306601</v>
      </c>
      <c r="E100" s="115"/>
      <c r="F100" s="105"/>
      <c r="G100">
        <v>39</v>
      </c>
      <c r="H100" s="82">
        <v>39289</v>
      </c>
      <c r="I100">
        <v>0.75666314363479603</v>
      </c>
      <c r="J100" s="85">
        <v>17.3699935082346</v>
      </c>
      <c r="K100" s="115">
        <v>0.50511650222967341</v>
      </c>
      <c r="L100" s="112">
        <v>4.4474969620309751E-2</v>
      </c>
      <c r="M100">
        <v>39</v>
      </c>
      <c r="N100" s="82">
        <v>39671</v>
      </c>
      <c r="O100">
        <v>0.87295401096344005</v>
      </c>
      <c r="P100" s="85">
        <v>18.389993485435902</v>
      </c>
      <c r="Q100" s="114">
        <v>0.54712841213395369</v>
      </c>
      <c r="R100" s="111">
        <v>4.4435986593741386E-2</v>
      </c>
      <c r="S100">
        <v>39</v>
      </c>
      <c r="T100" s="82">
        <v>40048</v>
      </c>
      <c r="U100">
        <v>0.59463638067245495</v>
      </c>
      <c r="V100" s="85">
        <v>18.969993472471899</v>
      </c>
      <c r="W100" s="114">
        <v>0.47125458769645984</v>
      </c>
      <c r="X100" s="111">
        <v>4.0495200092162356E-2</v>
      </c>
      <c r="Y100">
        <v>39</v>
      </c>
      <c r="Z100" s="82"/>
      <c r="AB100" s="85">
        <v>17.499993505328899</v>
      </c>
      <c r="AC100" s="114"/>
      <c r="AD100" s="104"/>
      <c r="AE100">
        <v>39</v>
      </c>
    </row>
    <row r="101" spans="1:31">
      <c r="A101">
        <v>40</v>
      </c>
      <c r="B101" s="82"/>
      <c r="D101" s="85">
        <v>18.389993485435902</v>
      </c>
      <c r="E101" s="115"/>
      <c r="F101" s="105"/>
      <c r="G101">
        <v>40</v>
      </c>
      <c r="H101" s="82">
        <v>39290</v>
      </c>
      <c r="I101">
        <v>0.76573288440704301</v>
      </c>
      <c r="J101" s="85">
        <v>17.379993508011101</v>
      </c>
      <c r="K101" s="115">
        <v>0.51130887415006643</v>
      </c>
      <c r="L101" s="112">
        <v>4.5434203615951192E-2</v>
      </c>
      <c r="M101">
        <v>40</v>
      </c>
      <c r="N101" s="82">
        <v>39672</v>
      </c>
      <c r="O101">
        <v>0.83854579925537098</v>
      </c>
      <c r="P101" s="85">
        <v>18.369993485882901</v>
      </c>
      <c r="Q101" s="114">
        <v>0.55069022600370487</v>
      </c>
      <c r="R101" s="111">
        <v>4.5513615503404069E-2</v>
      </c>
      <c r="S101">
        <v>40</v>
      </c>
      <c r="T101" s="82">
        <v>40049</v>
      </c>
      <c r="U101">
        <v>0.55890315771102905</v>
      </c>
      <c r="V101" s="85">
        <v>19.009993471577801</v>
      </c>
      <c r="W101" s="114">
        <v>0.46568043367933892</v>
      </c>
      <c r="X101" s="111">
        <v>4.1384409564696877E-2</v>
      </c>
      <c r="Y101">
        <v>40</v>
      </c>
      <c r="Z101" s="82"/>
      <c r="AB101" s="85">
        <v>17.549993504211301</v>
      </c>
      <c r="AC101" s="114"/>
      <c r="AD101" s="104"/>
      <c r="AE101">
        <v>40</v>
      </c>
    </row>
    <row r="102" spans="1:31">
      <c r="A102">
        <v>41</v>
      </c>
      <c r="B102" s="82"/>
      <c r="D102" s="85">
        <v>18.209993489459201</v>
      </c>
      <c r="E102" s="115"/>
      <c r="F102" s="105"/>
      <c r="G102">
        <v>41</v>
      </c>
      <c r="H102" s="82">
        <v>39291</v>
      </c>
      <c r="I102">
        <v>0.79786950349807695</v>
      </c>
      <c r="J102" s="85">
        <v>17.2999935097993</v>
      </c>
      <c r="K102" s="115">
        <v>0.51611294499248406</v>
      </c>
      <c r="L102" s="112">
        <v>4.642469805462511E-2</v>
      </c>
      <c r="M102">
        <v>41</v>
      </c>
      <c r="N102" s="82">
        <v>39673</v>
      </c>
      <c r="O102">
        <v>0.81133300065994296</v>
      </c>
      <c r="P102" s="85">
        <v>18.329993486776999</v>
      </c>
      <c r="Q102" s="114">
        <v>0.54812183514709101</v>
      </c>
      <c r="R102" s="111">
        <v>4.6622161867412068E-2</v>
      </c>
      <c r="S102">
        <v>41</v>
      </c>
      <c r="T102" s="82">
        <v>40050</v>
      </c>
      <c r="U102">
        <v>0.534121334552765</v>
      </c>
      <c r="V102" s="85">
        <v>19.059993470460199</v>
      </c>
      <c r="W102" s="114">
        <v>0.45552700242803434</v>
      </c>
      <c r="X102" s="111">
        <v>4.2285351985382781E-2</v>
      </c>
      <c r="Y102">
        <v>41</v>
      </c>
      <c r="Z102" s="82"/>
      <c r="AB102" s="85">
        <v>17.5999935030937</v>
      </c>
      <c r="AC102" s="114"/>
      <c r="AD102" s="104"/>
      <c r="AE102">
        <v>41</v>
      </c>
    </row>
    <row r="103" spans="1:31">
      <c r="A103">
        <v>42</v>
      </c>
      <c r="B103" s="82"/>
      <c r="D103" s="85">
        <v>18.169993490353299</v>
      </c>
      <c r="E103" s="115"/>
      <c r="F103" s="105"/>
      <c r="G103">
        <v>42</v>
      </c>
      <c r="H103" s="82">
        <v>39292</v>
      </c>
      <c r="I103">
        <v>0.82379746437072798</v>
      </c>
      <c r="J103" s="85">
        <v>17.249993510916902</v>
      </c>
      <c r="K103" s="115">
        <v>0.52324176534136557</v>
      </c>
      <c r="L103" s="112">
        <v>4.7440774880875496E-2</v>
      </c>
      <c r="M103">
        <v>42</v>
      </c>
      <c r="N103" s="82">
        <v>39674</v>
      </c>
      <c r="O103">
        <v>0.82464963197708097</v>
      </c>
      <c r="P103" s="85">
        <v>18.239993488788599</v>
      </c>
      <c r="Q103" s="114">
        <v>0.54301368613373024</v>
      </c>
      <c r="R103" s="111">
        <v>4.775081058053722E-2</v>
      </c>
      <c r="S103">
        <v>42</v>
      </c>
      <c r="T103" s="82">
        <v>40051</v>
      </c>
      <c r="U103">
        <v>0.52297478914260898</v>
      </c>
      <c r="V103" s="85">
        <v>19.129993468895599</v>
      </c>
      <c r="W103" s="114">
        <v>0.4448750025231949</v>
      </c>
      <c r="X103" s="111">
        <v>4.3190394075462928E-2</v>
      </c>
      <c r="Y103">
        <v>42</v>
      </c>
      <c r="Z103" s="82"/>
      <c r="AB103" s="85">
        <v>17.559993503987801</v>
      </c>
      <c r="AC103" s="114"/>
      <c r="AD103" s="104"/>
      <c r="AE103">
        <v>42</v>
      </c>
    </row>
    <row r="104" spans="1:31">
      <c r="A104">
        <v>43</v>
      </c>
      <c r="B104" s="82"/>
      <c r="D104" s="85">
        <v>18.0999934919179</v>
      </c>
      <c r="E104" s="114"/>
      <c r="F104" s="104"/>
      <c r="G104">
        <v>43</v>
      </c>
      <c r="H104" s="82">
        <v>39293</v>
      </c>
      <c r="I104">
        <v>0.88458740711212203</v>
      </c>
      <c r="J104" s="85">
        <v>17.349993508681699</v>
      </c>
      <c r="K104" s="115">
        <v>0.53070685877185964</v>
      </c>
      <c r="L104" s="112">
        <v>4.8488580883804248E-2</v>
      </c>
      <c r="M104">
        <v>43</v>
      </c>
      <c r="N104" s="82">
        <v>39675</v>
      </c>
      <c r="O104">
        <v>0.79342186450958296</v>
      </c>
      <c r="P104" s="85">
        <v>18.049993493035501</v>
      </c>
      <c r="Q104" s="114">
        <v>0.54205154620965434</v>
      </c>
      <c r="R104" s="111">
        <v>4.8892442988896598E-2</v>
      </c>
      <c r="S104">
        <v>43</v>
      </c>
      <c r="T104" s="82">
        <v>40052</v>
      </c>
      <c r="U104">
        <v>0.52256208658218395</v>
      </c>
      <c r="V104" s="85">
        <v>19.089993469789601</v>
      </c>
      <c r="W104" s="114">
        <v>0.436764875493729</v>
      </c>
      <c r="X104" s="111">
        <v>4.4098743717882437E-2</v>
      </c>
      <c r="Y104">
        <v>43</v>
      </c>
      <c r="Z104" s="82"/>
      <c r="AB104" s="85">
        <v>17.559993503987801</v>
      </c>
      <c r="AC104" s="114"/>
      <c r="AD104" s="104"/>
      <c r="AE104">
        <v>43</v>
      </c>
    </row>
    <row r="105" spans="1:31">
      <c r="A105">
        <v>44</v>
      </c>
      <c r="B105" s="82"/>
      <c r="D105" s="85">
        <v>17.929993495717699</v>
      </c>
      <c r="E105" s="114"/>
      <c r="F105" s="104"/>
      <c r="G105">
        <v>44</v>
      </c>
      <c r="H105" s="82">
        <v>39294</v>
      </c>
      <c r="I105">
        <v>0.94932776689529397</v>
      </c>
      <c r="J105" s="85">
        <v>17.399993507564101</v>
      </c>
      <c r="K105" s="115">
        <v>0.54259255543334695</v>
      </c>
      <c r="L105" s="112">
        <v>4.9577573754936016E-2</v>
      </c>
      <c r="M105">
        <v>44</v>
      </c>
      <c r="N105" s="82">
        <v>39676</v>
      </c>
      <c r="O105">
        <v>0.77157241106033303</v>
      </c>
      <c r="P105" s="85">
        <v>18.069993492588399</v>
      </c>
      <c r="Q105" s="114">
        <v>0.53724176279843661</v>
      </c>
      <c r="R105" s="111">
        <v>5.0048738007832203E-2</v>
      </c>
      <c r="S105">
        <v>44</v>
      </c>
      <c r="T105" s="82">
        <v>40053</v>
      </c>
      <c r="U105">
        <v>0.53902578353881803</v>
      </c>
      <c r="V105" s="85">
        <v>19.089993469789601</v>
      </c>
      <c r="W105" s="114">
        <v>0.43238531122363749</v>
      </c>
      <c r="X105" s="111">
        <v>4.5009426914831202E-2</v>
      </c>
      <c r="Y105">
        <v>44</v>
      </c>
      <c r="Z105" s="82"/>
      <c r="AB105" s="85"/>
      <c r="AC105" s="114"/>
      <c r="AD105" s="104"/>
      <c r="AE105">
        <v>44</v>
      </c>
    </row>
    <row r="106" spans="1:31">
      <c r="A106">
        <v>45</v>
      </c>
      <c r="B106" s="82"/>
      <c r="D106" s="85">
        <v>17.9399934954942</v>
      </c>
      <c r="E106" s="114"/>
      <c r="F106" s="104"/>
      <c r="G106">
        <v>45</v>
      </c>
      <c r="H106" s="82">
        <v>39295</v>
      </c>
      <c r="I106">
        <v>0.99596089124679599</v>
      </c>
      <c r="J106" s="85">
        <v>17.579993503540798</v>
      </c>
      <c r="K106" s="115">
        <v>0.55686688133315021</v>
      </c>
      <c r="L106" s="112">
        <v>5.0714700776362483E-2</v>
      </c>
      <c r="M106">
        <v>45</v>
      </c>
      <c r="N106" s="82">
        <v>39677</v>
      </c>
      <c r="O106">
        <v>0.76161450147628795</v>
      </c>
      <c r="P106" s="85">
        <v>18.0999934919179</v>
      </c>
      <c r="Q106" s="114">
        <v>0.53146674182839193</v>
      </c>
      <c r="R106" s="111">
        <v>5.1224309776759527E-2</v>
      </c>
      <c r="S106">
        <v>45</v>
      </c>
      <c r="T106" s="82">
        <v>40054</v>
      </c>
      <c r="U106">
        <v>0.56056982278823897</v>
      </c>
      <c r="V106" s="85">
        <v>19.049993470683699</v>
      </c>
      <c r="W106" s="114">
        <v>0.43363105066704527</v>
      </c>
      <c r="X106" s="111">
        <v>4.5930522341304555E-2</v>
      </c>
      <c r="Y106">
        <v>45</v>
      </c>
      <c r="Z106" s="82"/>
      <c r="AB106" s="85"/>
      <c r="AC106" s="114"/>
      <c r="AD106" s="104"/>
      <c r="AE106">
        <v>45</v>
      </c>
    </row>
    <row r="107" spans="1:31">
      <c r="A107">
        <v>46</v>
      </c>
      <c r="B107" s="82"/>
      <c r="E107" s="114"/>
      <c r="F107" s="104"/>
      <c r="G107">
        <v>46</v>
      </c>
      <c r="H107" s="82">
        <v>39296</v>
      </c>
      <c r="I107">
        <v>1.0068260431289699</v>
      </c>
      <c r="J107" s="85">
        <v>17.6099935028702</v>
      </c>
      <c r="K107" s="115">
        <v>0.57012921338753098</v>
      </c>
      <c r="L107" s="112">
        <v>5.1913907180451649E-2</v>
      </c>
      <c r="M107">
        <v>46</v>
      </c>
      <c r="N107" s="82">
        <v>39678</v>
      </c>
      <c r="O107">
        <v>0.76529026031494096</v>
      </c>
      <c r="P107" s="85">
        <v>18.119993491470801</v>
      </c>
      <c r="Q107" s="114">
        <v>0.52681747224321096</v>
      </c>
      <c r="R107" s="111">
        <v>5.2417913856922613E-2</v>
      </c>
      <c r="S107">
        <v>46</v>
      </c>
      <c r="T107" s="82">
        <v>40055</v>
      </c>
      <c r="U107">
        <v>0.58612072467803999</v>
      </c>
      <c r="V107" s="85">
        <v>18.909993473813</v>
      </c>
      <c r="W107" s="114">
        <v>0.43881326625600653</v>
      </c>
      <c r="X107" s="111">
        <v>4.6870834493722403E-2</v>
      </c>
      <c r="Y107">
        <v>46</v>
      </c>
      <c r="Z107" s="82"/>
      <c r="AB107" s="85"/>
      <c r="AC107" s="114"/>
      <c r="AD107" s="104"/>
      <c r="AE107">
        <v>46</v>
      </c>
    </row>
    <row r="108" spans="1:31">
      <c r="A108">
        <v>47</v>
      </c>
      <c r="B108" s="82"/>
      <c r="E108" s="114"/>
      <c r="F108" s="104"/>
      <c r="G108">
        <v>47</v>
      </c>
      <c r="H108" s="82">
        <v>39297</v>
      </c>
      <c r="I108">
        <v>0.995646953582764</v>
      </c>
      <c r="J108" s="85">
        <v>17.739993499964498</v>
      </c>
      <c r="K108" s="115">
        <v>0.57876256859104069</v>
      </c>
      <c r="L108" s="112">
        <v>5.3167628708227763E-2</v>
      </c>
      <c r="M108">
        <v>47</v>
      </c>
      <c r="N108" s="82">
        <v>39679</v>
      </c>
      <c r="O108">
        <v>0.75670135021209695</v>
      </c>
      <c r="P108" s="85">
        <v>18.079993492364899</v>
      </c>
      <c r="Q108" s="114">
        <v>0.52478448333236338</v>
      </c>
      <c r="R108" s="111">
        <v>5.3631083858382583E-2</v>
      </c>
      <c r="S108">
        <v>47</v>
      </c>
      <c r="T108" s="82">
        <v>40056</v>
      </c>
      <c r="U108">
        <v>0.60426795482635498</v>
      </c>
      <c r="V108" s="85">
        <v>18.7599934771657</v>
      </c>
      <c r="W108" s="114">
        <v>0.44668247453795595</v>
      </c>
      <c r="X108" s="111">
        <v>4.7833769328621399E-2</v>
      </c>
      <c r="Y108">
        <v>47</v>
      </c>
      <c r="Z108" s="82"/>
      <c r="AB108" s="85"/>
      <c r="AC108" s="114"/>
      <c r="AD108" s="104"/>
      <c r="AE108">
        <v>47</v>
      </c>
    </row>
    <row r="109" spans="1:31">
      <c r="A109">
        <v>48</v>
      </c>
      <c r="B109" s="82"/>
      <c r="E109" s="114"/>
      <c r="F109" s="104"/>
      <c r="G109">
        <v>48</v>
      </c>
      <c r="H109" s="82">
        <v>39298</v>
      </c>
      <c r="I109">
        <v>1.0037422180175799</v>
      </c>
      <c r="J109" s="85">
        <v>17.6899935010821</v>
      </c>
      <c r="K109" s="115">
        <v>0.58246392743380493</v>
      </c>
      <c r="L109" s="112">
        <v>5.4475842325251857E-2</v>
      </c>
      <c r="M109">
        <v>48</v>
      </c>
      <c r="N109" s="82">
        <v>39680</v>
      </c>
      <c r="O109">
        <v>0.72442936897277799</v>
      </c>
      <c r="P109" s="85">
        <v>17.749993499740999</v>
      </c>
      <c r="Q109" s="114">
        <v>0.5224050167187243</v>
      </c>
      <c r="R109" s="111">
        <v>5.4865557067599248E-2</v>
      </c>
      <c r="S109">
        <v>48</v>
      </c>
      <c r="T109" s="82"/>
      <c r="V109" s="85">
        <v>18.6799934789539</v>
      </c>
      <c r="W109" s="114"/>
      <c r="X109" s="108"/>
      <c r="Y109">
        <v>48</v>
      </c>
      <c r="Z109" s="82"/>
      <c r="AB109" s="85"/>
      <c r="AC109" s="114"/>
      <c r="AD109" s="104"/>
      <c r="AE109">
        <v>48</v>
      </c>
    </row>
    <row r="110" spans="1:31">
      <c r="A110">
        <v>49</v>
      </c>
      <c r="C110" s="82"/>
      <c r="F110" s="86"/>
      <c r="G110">
        <v>49</v>
      </c>
      <c r="H110" s="82">
        <v>39299</v>
      </c>
      <c r="I110">
        <v>1.0283955335617101</v>
      </c>
      <c r="J110" s="85">
        <v>17.879993496835301</v>
      </c>
      <c r="K110" s="115">
        <v>0.58539299545595747</v>
      </c>
      <c r="L110" s="112">
        <v>5.5819873945435923E-2</v>
      </c>
      <c r="M110">
        <v>49</v>
      </c>
      <c r="N110" s="82">
        <v>39681</v>
      </c>
      <c r="O110">
        <v>0.71092694997787498</v>
      </c>
      <c r="P110" s="85">
        <v>17.509993505105399</v>
      </c>
      <c r="Q110" s="113">
        <v>0.51631944643156469</v>
      </c>
      <c r="R110" s="83">
        <v>5.6103401109671221E-2</v>
      </c>
      <c r="S110">
        <v>49</v>
      </c>
      <c r="T110" s="82"/>
      <c r="V110" s="85">
        <v>18.649993479624399</v>
      </c>
      <c r="X110" s="109"/>
      <c r="Y110">
        <v>49</v>
      </c>
      <c r="AA110" s="82"/>
      <c r="AB110" s="85"/>
      <c r="AD110" s="86"/>
      <c r="AE110">
        <v>49</v>
      </c>
    </row>
    <row r="111" spans="1:31">
      <c r="A111">
        <v>50</v>
      </c>
      <c r="C111" s="82"/>
      <c r="F111" s="86"/>
      <c r="G111">
        <v>50</v>
      </c>
      <c r="H111" s="82">
        <v>39300</v>
      </c>
      <c r="I111">
        <v>1.0121822357177701</v>
      </c>
      <c r="J111" s="85">
        <v>17.969993494823601</v>
      </c>
      <c r="K111" s="115">
        <v>0.58964698972299745</v>
      </c>
      <c r="L111" s="112">
        <v>5.7215258608892483E-2</v>
      </c>
      <c r="M111">
        <v>50</v>
      </c>
      <c r="N111" s="82">
        <v>39682</v>
      </c>
      <c r="O111">
        <v>0.70388388633728005</v>
      </c>
      <c r="P111" s="85">
        <v>17.479993505776001</v>
      </c>
      <c r="Q111" s="113">
        <v>0.51090536551728871</v>
      </c>
      <c r="R111" s="83">
        <v>5.7341788046873246E-2</v>
      </c>
      <c r="S111">
        <v>50</v>
      </c>
      <c r="T111" s="82"/>
      <c r="V111" s="85">
        <v>18.569993481412599</v>
      </c>
      <c r="X111" s="109"/>
      <c r="Y111">
        <v>50</v>
      </c>
      <c r="AA111" s="82"/>
      <c r="AB111" s="85"/>
      <c r="AD111" s="86"/>
      <c r="AE111">
        <v>50</v>
      </c>
    </row>
    <row r="112" spans="1:31">
      <c r="A112">
        <v>51</v>
      </c>
      <c r="C112" s="82"/>
      <c r="F112" s="86"/>
      <c r="G112">
        <v>51</v>
      </c>
      <c r="H112" s="82">
        <v>39301</v>
      </c>
      <c r="I112">
        <v>0.99628400802612305</v>
      </c>
      <c r="J112" s="85">
        <v>18.0099934939295</v>
      </c>
      <c r="K112" s="116">
        <v>0.59032208478980974</v>
      </c>
      <c r="L112" s="92">
        <v>5.8660121390443833E-2</v>
      </c>
      <c r="M112">
        <v>51</v>
      </c>
      <c r="N112" s="82">
        <v>39683</v>
      </c>
      <c r="O112">
        <v>0.70897793769836404</v>
      </c>
      <c r="P112" s="85">
        <v>17.559993503987801</v>
      </c>
      <c r="Q112" s="113">
        <v>0.50676958941712558</v>
      </c>
      <c r="R112" s="83">
        <v>5.8593970259721642E-2</v>
      </c>
      <c r="S112">
        <v>51</v>
      </c>
      <c r="U112" s="82"/>
      <c r="V112" s="85">
        <v>18.559993481636099</v>
      </c>
      <c r="X112" s="86"/>
      <c r="Y112">
        <v>51</v>
      </c>
      <c r="AA112" s="82"/>
      <c r="AB112" s="85"/>
      <c r="AD112" s="86"/>
      <c r="AE112">
        <v>51</v>
      </c>
    </row>
    <row r="113" spans="1:31">
      <c r="A113">
        <v>52</v>
      </c>
      <c r="C113" s="82"/>
      <c r="F113" s="86"/>
      <c r="G113">
        <v>52</v>
      </c>
      <c r="H113" s="82">
        <v>39302</v>
      </c>
      <c r="I113">
        <v>0.99250239133834794</v>
      </c>
      <c r="J113" s="85">
        <v>18.129993491247301</v>
      </c>
      <c r="K113" s="115">
        <v>0.58899033233913567</v>
      </c>
      <c r="L113" s="112">
        <v>6.0145363477064215E-2</v>
      </c>
      <c r="M113">
        <v>52</v>
      </c>
      <c r="N113" s="82">
        <v>39684</v>
      </c>
      <c r="O113">
        <v>0.70845067501068104</v>
      </c>
      <c r="P113" s="85">
        <v>17.7799934990704</v>
      </c>
      <c r="Q113" s="113">
        <v>0.50520707775066209</v>
      </c>
      <c r="R113" s="83">
        <v>5.9869167052652245E-2</v>
      </c>
      <c r="S113">
        <v>52</v>
      </c>
      <c r="U113" s="82"/>
      <c r="V113" s="85">
        <v>18.239993488788599</v>
      </c>
      <c r="X113" s="86"/>
      <c r="Y113">
        <v>52</v>
      </c>
      <c r="AA113" s="82"/>
      <c r="AB113" s="85"/>
      <c r="AD113" s="86"/>
      <c r="AE113">
        <v>52</v>
      </c>
    </row>
    <row r="114" spans="1:31">
      <c r="A114">
        <v>53</v>
      </c>
      <c r="C114" s="82"/>
      <c r="F114" s="86"/>
      <c r="G114">
        <v>53</v>
      </c>
      <c r="H114" s="82">
        <v>39303</v>
      </c>
      <c r="I114">
        <v>0.972375929355621</v>
      </c>
      <c r="J114" s="85">
        <v>18.149993490800298</v>
      </c>
      <c r="K114" s="115">
        <v>0.58783448668140414</v>
      </c>
      <c r="L114" s="112">
        <v>6.1673719693870407E-2</v>
      </c>
      <c r="M114">
        <v>53</v>
      </c>
      <c r="N114" s="82">
        <v>39685</v>
      </c>
      <c r="O114">
        <v>0.71496516466140703</v>
      </c>
      <c r="P114" s="85">
        <v>17.889993496611702</v>
      </c>
      <c r="Q114" s="113">
        <v>0.50423448548134686</v>
      </c>
      <c r="R114" s="83">
        <v>6.1182168097648544E-2</v>
      </c>
      <c r="S114">
        <v>53</v>
      </c>
      <c r="U114" s="82"/>
      <c r="V114" s="85">
        <v>18.059993492811898</v>
      </c>
      <c r="X114" s="86"/>
      <c r="Y114">
        <v>53</v>
      </c>
      <c r="AA114" s="82"/>
      <c r="AB114" s="85"/>
      <c r="AD114" s="86"/>
      <c r="AE114">
        <v>53</v>
      </c>
    </row>
    <row r="115" spans="1:31">
      <c r="A115">
        <v>54</v>
      </c>
      <c r="G115">
        <v>54</v>
      </c>
      <c r="H115" s="82">
        <v>39304</v>
      </c>
      <c r="I115">
        <v>0.98503643274307295</v>
      </c>
      <c r="J115">
        <v>18.119993491470801</v>
      </c>
      <c r="K115" s="115">
        <v>0.58496322877771756</v>
      </c>
      <c r="L115" s="112">
        <v>6.3239403912039568E-2</v>
      </c>
      <c r="M115">
        <v>54</v>
      </c>
      <c r="N115" s="82">
        <v>39686</v>
      </c>
      <c r="O115">
        <v>0.72106182575225797</v>
      </c>
      <c r="P115">
        <v>17.889993496611702</v>
      </c>
      <c r="Q115" s="113">
        <v>0.50470127967815115</v>
      </c>
      <c r="R115" s="83">
        <v>6.2528484020058783E-2</v>
      </c>
      <c r="S115">
        <v>54</v>
      </c>
      <c r="V115">
        <v>18.019993493706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39305</v>
      </c>
      <c r="I116">
        <v>1.0139006376266499</v>
      </c>
      <c r="J116">
        <v>18.0999934919179</v>
      </c>
      <c r="K116" s="115">
        <v>0.58479098939886631</v>
      </c>
      <c r="L116" s="112">
        <v>6.4835486881703736E-2</v>
      </c>
      <c r="M116">
        <v>55</v>
      </c>
      <c r="N116" s="82">
        <v>39687</v>
      </c>
      <c r="O116">
        <v>0.722667217254639</v>
      </c>
      <c r="P116">
        <v>17.8499934975058</v>
      </c>
      <c r="Q116" s="113">
        <v>0.50590153203397636</v>
      </c>
      <c r="R116" s="83">
        <v>6.3905131597613046E-2</v>
      </c>
      <c r="S116">
        <v>55</v>
      </c>
      <c r="V116">
        <v>17.959993495047101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39306</v>
      </c>
      <c r="I117">
        <v>1.00751221179962</v>
      </c>
      <c r="J117">
        <v>18.119993491470801</v>
      </c>
      <c r="K117" s="115">
        <v>0.58782686863197287</v>
      </c>
      <c r="L117" s="112">
        <v>6.6469399825274958E-2</v>
      </c>
      <c r="M117">
        <v>56</v>
      </c>
      <c r="N117" s="82">
        <v>39688</v>
      </c>
      <c r="O117">
        <v>0.71666228771209695</v>
      </c>
      <c r="P117">
        <v>17.659993501752599</v>
      </c>
      <c r="Q117" s="113">
        <v>0.50681454981826524</v>
      </c>
      <c r="R117" s="83">
        <v>6.5311848861532282E-2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39307</v>
      </c>
      <c r="I118">
        <v>0.99241155385971103</v>
      </c>
      <c r="J118">
        <v>18.169993490353299</v>
      </c>
      <c r="K118" s="115">
        <v>0.58882129152995866</v>
      </c>
      <c r="L118" s="112">
        <v>6.8152914923188507E-2</v>
      </c>
      <c r="M118">
        <v>57</v>
      </c>
      <c r="N118" s="82">
        <v>39689</v>
      </c>
      <c r="O118">
        <v>0.71568584442138705</v>
      </c>
      <c r="P118">
        <v>17.559993503987801</v>
      </c>
      <c r="Q118" s="113">
        <v>0.50640546198061032</v>
      </c>
      <c r="R118" s="83">
        <v>6.6738215216406813E-2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39308</v>
      </c>
      <c r="I119">
        <v>0.92344021797180198</v>
      </c>
      <c r="J119">
        <v>18.209993489459201</v>
      </c>
      <c r="K119" s="115">
        <v>0.58772915563313699</v>
      </c>
      <c r="L119" s="112">
        <v>6.9885155588682246E-2</v>
      </c>
      <c r="M119">
        <v>58</v>
      </c>
      <c r="N119" s="82">
        <v>39690</v>
      </c>
      <c r="O119">
        <v>0.72090125083923295</v>
      </c>
      <c r="P119">
        <v>17.459993506223</v>
      </c>
      <c r="Q119" s="113">
        <v>0.50602811402913039</v>
      </c>
      <c r="R119" s="83">
        <v>6.8187269844816878E-2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39309</v>
      </c>
      <c r="I120">
        <v>0.80655920505523704</v>
      </c>
      <c r="J120">
        <v>18.2799934878946</v>
      </c>
      <c r="K120" s="115">
        <v>0.57922084509721594</v>
      </c>
      <c r="L120" s="112">
        <v>7.1661509600246726E-2</v>
      </c>
      <c r="M120">
        <v>59</v>
      </c>
      <c r="N120" s="82">
        <v>39691</v>
      </c>
      <c r="O120">
        <v>0.72914099693298295</v>
      </c>
      <c r="P120">
        <v>17.519993504881899</v>
      </c>
      <c r="Q120" s="113">
        <v>0.50660383821098998</v>
      </c>
      <c r="R120" s="83">
        <v>6.965925687161012E-2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39310</v>
      </c>
      <c r="I121">
        <v>0.73225200176239003</v>
      </c>
      <c r="J121">
        <v>18.139993491023802</v>
      </c>
      <c r="K121" s="115">
        <v>0.55942440274203009</v>
      </c>
      <c r="L121" s="112">
        <v>7.346625405413397E-2</v>
      </c>
      <c r="M121">
        <v>60</v>
      </c>
      <c r="P121">
        <v>17.649993501976201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39311</v>
      </c>
      <c r="I122">
        <v>0.70147442817687999</v>
      </c>
      <c r="J122">
        <v>17.999993494152999</v>
      </c>
      <c r="K122" s="115">
        <v>0.5378284780938799</v>
      </c>
      <c r="L122" s="112">
        <v>7.5250129716258024E-2</v>
      </c>
      <c r="M122">
        <v>61</v>
      </c>
      <c r="P122">
        <v>17.7099935006351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39312</v>
      </c>
      <c r="I123">
        <v>0.67615437507629395</v>
      </c>
      <c r="J123">
        <v>18.0099934939295</v>
      </c>
      <c r="K123" s="115">
        <v>0.52121537816299857</v>
      </c>
      <c r="L123" s="112">
        <v>7.700454932119008E-2</v>
      </c>
      <c r="M123">
        <v>62</v>
      </c>
      <c r="P123">
        <v>17.789993498846901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39313</v>
      </c>
      <c r="I124">
        <v>0.63986778259277299</v>
      </c>
      <c r="J124">
        <v>17.959993495047101</v>
      </c>
      <c r="K124" s="115">
        <v>0.50790188879745135</v>
      </c>
      <c r="L124" s="112">
        <v>7.8752403382913949E-2</v>
      </c>
      <c r="M124">
        <v>63</v>
      </c>
      <c r="P124">
        <v>17.8499934975058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39314</v>
      </c>
      <c r="I125">
        <v>0.62129682302474998</v>
      </c>
      <c r="J125">
        <v>17.9399934954942</v>
      </c>
      <c r="K125" s="115">
        <v>0.49441492830550843</v>
      </c>
      <c r="L125" s="112">
        <v>8.0495636498789519E-2</v>
      </c>
      <c r="M125">
        <v>64</v>
      </c>
      <c r="P125">
        <v>17.749993499740999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39315</v>
      </c>
      <c r="I126">
        <v>0.62993800640106201</v>
      </c>
      <c r="J126">
        <v>17.8499934975058</v>
      </c>
      <c r="K126" s="115">
        <v>0.48366937025133039</v>
      </c>
      <c r="L126" s="112">
        <v>8.2234044610130938E-2</v>
      </c>
      <c r="M126">
        <v>65</v>
      </c>
      <c r="P126">
        <v>17.429993506893499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39316</v>
      </c>
      <c r="I127">
        <v>0.66114616394043002</v>
      </c>
      <c r="J127">
        <v>17.7699934992939</v>
      </c>
      <c r="K127" s="115">
        <v>0.47924351705760826</v>
      </c>
      <c r="L127" s="112">
        <v>8.3968140243496039E-2</v>
      </c>
      <c r="M127">
        <v>66</v>
      </c>
      <c r="P127">
        <v>17.339993508905199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39317</v>
      </c>
      <c r="I128">
        <v>0.74659055471420299</v>
      </c>
      <c r="J128">
        <v>17.7699934992939</v>
      </c>
      <c r="K128" s="115">
        <v>0.48209943456471499</v>
      </c>
      <c r="L128" s="112">
        <v>8.5717208486183416E-2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39318</v>
      </c>
      <c r="I129">
        <v>0.77606016397476196</v>
      </c>
      <c r="J129">
        <v>18.039993493259001</v>
      </c>
      <c r="K129" s="115">
        <v>0.49707673631664773</v>
      </c>
      <c r="L129" s="112">
        <v>8.7511305644034879E-2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39319</v>
      </c>
      <c r="I130">
        <v>0.79624706506729104</v>
      </c>
      <c r="J130">
        <v>18.1799934901297</v>
      </c>
      <c r="K130" s="115">
        <v>0.5098778380793676</v>
      </c>
      <c r="L130" s="112">
        <v>8.9416337239818386E-2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39320</v>
      </c>
      <c r="I131">
        <v>0.805245041847229</v>
      </c>
      <c r="J131">
        <v>18.609993480518501</v>
      </c>
      <c r="K131" s="115">
        <v>0.51988903334872982</v>
      </c>
      <c r="L131" s="112">
        <v>9.1418913519834333E-2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39321</v>
      </c>
      <c r="I132">
        <v>0.82947027683258101</v>
      </c>
      <c r="J132">
        <v>18.6799934789539</v>
      </c>
      <c r="K132" s="115">
        <v>0.52680037669867819</v>
      </c>
      <c r="L132" s="112">
        <v>9.3543611663934087E-2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39322</v>
      </c>
      <c r="I133">
        <v>0.83480304479598999</v>
      </c>
      <c r="J133">
        <v>18.699993478506801</v>
      </c>
      <c r="K133" s="115">
        <v>0.53394404085821434</v>
      </c>
      <c r="L133" s="112">
        <v>9.574904336556489E-2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H134" s="82">
        <v>39323</v>
      </c>
      <c r="I134">
        <v>0.837230443954468</v>
      </c>
      <c r="J134">
        <v>18.709993478283302</v>
      </c>
      <c r="K134" s="115">
        <v>0.53853671553887839</v>
      </c>
      <c r="L134" s="112">
        <v>9.8033991514942714E-2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H135" s="82">
        <v>39324</v>
      </c>
      <c r="I135">
        <v>0.84010350704193104</v>
      </c>
      <c r="J135">
        <v>18.569993481412599</v>
      </c>
      <c r="K135" s="115">
        <v>0.541347125610672</v>
      </c>
      <c r="L135" s="112">
        <v>0.1003908213649376</v>
      </c>
      <c r="M135">
        <v>74</v>
      </c>
      <c r="S135">
        <v>74</v>
      </c>
      <c r="Y135">
        <v>74</v>
      </c>
      <c r="AE135">
        <v>74</v>
      </c>
    </row>
    <row r="136" spans="1:31">
      <c r="H136" s="82">
        <v>39325</v>
      </c>
      <c r="I136">
        <v>0.82398098707199097</v>
      </c>
      <c r="J136">
        <v>18.529993482306601</v>
      </c>
      <c r="K136" s="115">
        <v>0.54324117815996631</v>
      </c>
      <c r="L136" s="112">
        <v>0.10279779838858417</v>
      </c>
    </row>
    <row r="137" spans="1:31">
      <c r="J137">
        <v>18.529993482306601</v>
      </c>
    </row>
    <row r="138" spans="1:31">
      <c r="J138">
        <v>18.489993483200699</v>
      </c>
    </row>
    <row r="139" spans="1:31">
      <c r="J139">
        <v>18.369993485882901</v>
      </c>
    </row>
    <row r="140" spans="1:31">
      <c r="J140">
        <v>18.229993489012099</v>
      </c>
    </row>
    <row r="141" spans="1:31">
      <c r="J141">
        <v>18.2699934881181</v>
      </c>
    </row>
    <row r="142" spans="1:31">
      <c r="J142">
        <v>18.289993487671001</v>
      </c>
    </row>
    <row r="143" spans="1:31">
      <c r="J143">
        <v>18.2799934878946</v>
      </c>
    </row>
    <row r="144" spans="1:31">
      <c r="J144">
        <v>18.1899934899062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44467-8C3E-C14B-8D4A-9F28E0514360}">
  <sheetPr codeName="Sheet5"/>
  <dimension ref="A1:AJ138"/>
  <sheetViews>
    <sheetView topLeftCell="D50" zoomScale="75" zoomScaleNormal="150" workbookViewId="0">
      <selection activeCell="AA61" sqref="AA61:AB91"/>
    </sheetView>
  </sheetViews>
  <sheetFormatPr baseColWidth="10" defaultRowHeight="15"/>
  <cols>
    <col min="4" max="4" width="10.83203125" style="85"/>
  </cols>
  <sheetData>
    <row r="1" spans="1:36">
      <c r="D1" s="85" t="s">
        <v>141</v>
      </c>
      <c r="E1" s="85" t="s">
        <v>155</v>
      </c>
      <c r="F1" s="85"/>
      <c r="J1" s="85" t="s">
        <v>141</v>
      </c>
      <c r="K1" s="85" t="s">
        <v>156</v>
      </c>
      <c r="L1" s="85"/>
      <c r="P1" s="85" t="s">
        <v>141</v>
      </c>
      <c r="Q1" s="85" t="s">
        <v>157</v>
      </c>
      <c r="R1" s="85"/>
      <c r="V1" s="85" t="s">
        <v>141</v>
      </c>
      <c r="W1" s="85" t="s">
        <v>158</v>
      </c>
      <c r="X1" s="85"/>
      <c r="AB1" s="85" t="s">
        <v>141</v>
      </c>
      <c r="AC1" s="85" t="s">
        <v>159</v>
      </c>
      <c r="AD1" s="85"/>
      <c r="AH1" s="85" t="s">
        <v>141</v>
      </c>
      <c r="AI1" s="85" t="s">
        <v>160</v>
      </c>
      <c r="AJ1" s="85"/>
    </row>
    <row r="2" spans="1:36">
      <c r="A2">
        <v>0</v>
      </c>
      <c r="B2" s="82">
        <v>36727</v>
      </c>
      <c r="C2">
        <v>1.11548888683319</v>
      </c>
      <c r="D2" s="85">
        <v>15.98999353908</v>
      </c>
      <c r="E2" s="115">
        <v>1</v>
      </c>
      <c r="F2" s="112">
        <v>1.7717407352724052E-2</v>
      </c>
      <c r="G2">
        <v>0</v>
      </c>
      <c r="H2" s="82">
        <v>37093</v>
      </c>
      <c r="I2">
        <v>1.40956223011017</v>
      </c>
      <c r="J2" s="85">
        <v>16.449993528798199</v>
      </c>
      <c r="K2" s="114">
        <v>1</v>
      </c>
      <c r="L2" s="111">
        <v>1.7717407352724052E-2</v>
      </c>
      <c r="M2">
        <v>0</v>
      </c>
      <c r="N2" s="82">
        <v>37446</v>
      </c>
      <c r="O2">
        <v>1.12931203842163</v>
      </c>
      <c r="P2" s="85">
        <v>15.569993548467799</v>
      </c>
      <c r="Q2" s="114">
        <v>1</v>
      </c>
      <c r="R2" s="111">
        <v>1.7717407352724052E-2</v>
      </c>
      <c r="S2">
        <v>0</v>
      </c>
      <c r="T2" s="82">
        <v>37821</v>
      </c>
      <c r="U2">
        <v>1.5236561298370399</v>
      </c>
      <c r="V2" s="85">
        <v>18.019993493706</v>
      </c>
      <c r="W2" s="114">
        <v>1</v>
      </c>
      <c r="X2" s="111">
        <v>1.7717407352724052E-2</v>
      </c>
      <c r="Y2">
        <v>0</v>
      </c>
      <c r="Z2" s="82">
        <v>38184</v>
      </c>
      <c r="AA2">
        <v>1.45024538040161</v>
      </c>
      <c r="AB2" s="85">
        <v>16.569993526116001</v>
      </c>
      <c r="AC2" s="114">
        <v>1</v>
      </c>
      <c r="AD2" s="111">
        <v>1.7717407352724052E-2</v>
      </c>
      <c r="AE2">
        <v>0</v>
      </c>
      <c r="AF2" s="82">
        <v>38557</v>
      </c>
      <c r="AG2">
        <v>1.4522079229354901</v>
      </c>
      <c r="AH2" s="85">
        <v>17.229993511363901</v>
      </c>
      <c r="AI2" s="114">
        <v>1</v>
      </c>
      <c r="AJ2" s="111">
        <v>1.7717407352724052E-2</v>
      </c>
    </row>
    <row r="3" spans="1:36">
      <c r="A3">
        <v>1</v>
      </c>
      <c r="B3" s="82">
        <v>36728</v>
      </c>
      <c r="C3">
        <v>1.1445572376251201</v>
      </c>
      <c r="D3" s="85">
        <v>16.0599935375154</v>
      </c>
      <c r="E3" s="115">
        <v>0.70012437419946993</v>
      </c>
      <c r="F3" s="112">
        <v>1.8912473206116921E-2</v>
      </c>
      <c r="G3">
        <v>1</v>
      </c>
      <c r="H3" s="82">
        <v>37094</v>
      </c>
      <c r="I3">
        <v>1.38782274723053</v>
      </c>
      <c r="J3" s="85">
        <v>16.759993521869202</v>
      </c>
      <c r="K3" s="114">
        <v>0.73607743951227333</v>
      </c>
      <c r="L3" s="111">
        <v>1.8939561349893205E-2</v>
      </c>
      <c r="M3">
        <v>1</v>
      </c>
      <c r="N3" s="82">
        <v>37447</v>
      </c>
      <c r="O3">
        <v>1.1339706182479901</v>
      </c>
      <c r="P3" s="85">
        <v>15.679993546009101</v>
      </c>
      <c r="Q3" s="114">
        <v>0.7084371218379979</v>
      </c>
      <c r="R3" s="111">
        <v>1.8888192209463049E-2</v>
      </c>
      <c r="S3">
        <v>1</v>
      </c>
      <c r="T3" s="82">
        <v>37822</v>
      </c>
      <c r="U3">
        <v>1.49511122703552</v>
      </c>
      <c r="V3" s="85">
        <v>18.479993483424199</v>
      </c>
      <c r="W3" s="114">
        <v>0.72985776234985966</v>
      </c>
      <c r="X3" s="111">
        <v>1.9036019876779105E-2</v>
      </c>
      <c r="Y3">
        <v>1</v>
      </c>
      <c r="Z3" s="82">
        <v>38185</v>
      </c>
      <c r="AA3">
        <v>1.38597428798676</v>
      </c>
      <c r="AB3" s="85">
        <v>16.569993526116001</v>
      </c>
      <c r="AC3" s="114">
        <v>0.73955556665657496</v>
      </c>
      <c r="AD3" s="111">
        <v>1.8946713853018621E-2</v>
      </c>
      <c r="AE3">
        <v>1</v>
      </c>
      <c r="AF3" s="82">
        <v>38558</v>
      </c>
      <c r="AG3">
        <v>1.4072178602218599</v>
      </c>
      <c r="AH3" s="85">
        <v>17.1999935120344</v>
      </c>
      <c r="AI3" s="114">
        <v>0.73132962146864156</v>
      </c>
      <c r="AJ3" s="111">
        <v>1.8986698024667958E-2</v>
      </c>
    </row>
    <row r="4" spans="1:36">
      <c r="A4">
        <v>2</v>
      </c>
      <c r="B4" s="82">
        <v>36729</v>
      </c>
      <c r="C4">
        <v>1.1600105762481701</v>
      </c>
      <c r="D4" s="85">
        <v>16.139993535727299</v>
      </c>
      <c r="E4" s="115">
        <v>0.64191541106593908</v>
      </c>
      <c r="F4" s="112">
        <v>1.9822328367936428E-2</v>
      </c>
      <c r="G4">
        <v>2</v>
      </c>
      <c r="H4" s="82">
        <v>37095</v>
      </c>
      <c r="I4">
        <v>1.36853587627411</v>
      </c>
      <c r="J4" s="85">
        <v>16.749993522092701</v>
      </c>
      <c r="K4" s="114">
        <v>0.68218006005733489</v>
      </c>
      <c r="L4" s="111">
        <v>1.9919456886982295E-2</v>
      </c>
      <c r="M4">
        <v>2</v>
      </c>
      <c r="N4" s="82">
        <v>37448</v>
      </c>
      <c r="O4">
        <v>1.1439055204391499</v>
      </c>
      <c r="P4" s="85">
        <v>15.959993539750601</v>
      </c>
      <c r="Q4" s="114">
        <v>0.6436777071719616</v>
      </c>
      <c r="R4" s="111">
        <v>1.9789834214237613E-2</v>
      </c>
      <c r="S4">
        <v>2</v>
      </c>
      <c r="T4" s="82">
        <v>37823</v>
      </c>
      <c r="U4">
        <v>1.4486063718795801</v>
      </c>
      <c r="V4" s="85">
        <v>18.539993482083101</v>
      </c>
      <c r="W4" s="114">
        <v>0.69005220470722139</v>
      </c>
      <c r="X4" s="111">
        <v>2.0093525944991333E-2</v>
      </c>
      <c r="Y4">
        <v>2</v>
      </c>
      <c r="Z4" s="82">
        <v>38186</v>
      </c>
      <c r="AA4">
        <v>1.3167355060577399</v>
      </c>
      <c r="AB4" s="85">
        <v>16.6499935243279</v>
      </c>
      <c r="AC4" s="114">
        <v>0.68334917253137473</v>
      </c>
      <c r="AD4" s="111">
        <v>1.9921257499451922E-2</v>
      </c>
      <c r="AE4">
        <v>2</v>
      </c>
      <c r="AF4" s="82">
        <v>38559</v>
      </c>
      <c r="AG4">
        <v>1.36326956748962</v>
      </c>
      <c r="AH4" s="85">
        <v>17.319993509352201</v>
      </c>
      <c r="AI4" s="114">
        <v>0.6824368318437537</v>
      </c>
      <c r="AJ4" s="111">
        <v>1.9982558628572279E-2</v>
      </c>
    </row>
    <row r="5" spans="1:36">
      <c r="A5">
        <v>3</v>
      </c>
      <c r="B5" s="82">
        <v>36730</v>
      </c>
      <c r="C5">
        <v>1.1617131233215301</v>
      </c>
      <c r="D5" s="85">
        <v>16.1499935355038</v>
      </c>
      <c r="E5" s="115">
        <v>0.6291305003214579</v>
      </c>
      <c r="F5" s="112">
        <v>2.0673465669234392E-2</v>
      </c>
      <c r="G5">
        <v>3</v>
      </c>
      <c r="H5" s="82">
        <v>37096</v>
      </c>
      <c r="I5">
        <v>1.3469760417938199</v>
      </c>
      <c r="J5" s="85">
        <v>16.8099935207516</v>
      </c>
      <c r="K5" s="114">
        <v>0.66740436547919235</v>
      </c>
      <c r="L5" s="111">
        <v>2.0840728189858777E-2</v>
      </c>
      <c r="M5">
        <v>3</v>
      </c>
      <c r="N5" s="82">
        <v>37449</v>
      </c>
      <c r="O5">
        <v>1.1923899650573699</v>
      </c>
      <c r="P5" s="85">
        <v>16.009993538633001</v>
      </c>
      <c r="Q5" s="114">
        <v>0.62747305703780842</v>
      </c>
      <c r="R5" s="111">
        <v>2.0635430426452449E-2</v>
      </c>
      <c r="S5">
        <v>3</v>
      </c>
      <c r="T5" s="82">
        <v>37824</v>
      </c>
      <c r="U5">
        <v>1.4016206264495801</v>
      </c>
      <c r="V5" s="85">
        <v>18.619993480295001</v>
      </c>
      <c r="W5" s="114">
        <v>0.67775968194228631</v>
      </c>
      <c r="X5" s="111">
        <v>2.1107231719853362E-2</v>
      </c>
      <c r="Y5">
        <v>3</v>
      </c>
      <c r="Z5" s="82">
        <v>38187</v>
      </c>
      <c r="AA5">
        <v>1.32597744464874</v>
      </c>
      <c r="AB5" s="85">
        <v>16.699993523210299</v>
      </c>
      <c r="AC5" s="114">
        <v>0.66160267081382917</v>
      </c>
      <c r="AD5" s="111">
        <v>2.0839336345644735E-2</v>
      </c>
      <c r="AE5">
        <v>3</v>
      </c>
      <c r="AF5" s="82">
        <v>38560</v>
      </c>
      <c r="AG5">
        <v>1.25198173522949</v>
      </c>
      <c r="AH5" s="85">
        <v>17.429993506893499</v>
      </c>
      <c r="AI5" s="114">
        <v>0.66647108767948049</v>
      </c>
      <c r="AJ5" s="111">
        <v>2.0929906991570442E-2</v>
      </c>
    </row>
    <row r="6" spans="1:36">
      <c r="A6">
        <v>4</v>
      </c>
      <c r="B6" s="82">
        <v>36731</v>
      </c>
      <c r="C6">
        <v>1.1643637418746899</v>
      </c>
      <c r="D6" s="85">
        <v>16.3899935301394</v>
      </c>
      <c r="E6" s="115">
        <v>0.62568553715432229</v>
      </c>
      <c r="F6" s="112">
        <v>2.1510961522195084E-2</v>
      </c>
      <c r="G6">
        <v>4</v>
      </c>
      <c r="H6" s="82">
        <v>37097</v>
      </c>
      <c r="I6">
        <v>1.33853316307068</v>
      </c>
      <c r="J6" s="85">
        <v>16.859993519633999</v>
      </c>
      <c r="K6" s="114">
        <v>0.66095529835449507</v>
      </c>
      <c r="L6" s="111">
        <v>2.1748291552938413E-2</v>
      </c>
      <c r="M6">
        <v>4</v>
      </c>
      <c r="N6" s="82">
        <v>37450</v>
      </c>
      <c r="O6">
        <v>1.2241302728653001</v>
      </c>
      <c r="P6" s="85">
        <v>15.979993539303599</v>
      </c>
      <c r="Q6" s="114">
        <v>0.62922720023283574</v>
      </c>
      <c r="R6" s="111">
        <v>2.1465430539391803E-2</v>
      </c>
      <c r="S6">
        <v>4</v>
      </c>
      <c r="T6" s="82">
        <v>37825</v>
      </c>
      <c r="U6">
        <v>1.3869777917861901</v>
      </c>
      <c r="V6" s="85">
        <v>18.689993478730301</v>
      </c>
      <c r="W6" s="114">
        <v>0.66972602695616934</v>
      </c>
      <c r="X6" s="111">
        <v>2.2109987073291239E-2</v>
      </c>
      <c r="Y6">
        <v>4</v>
      </c>
      <c r="Z6" s="82">
        <v>38188</v>
      </c>
      <c r="AA6">
        <v>1.3544241189956701</v>
      </c>
      <c r="AB6" s="85">
        <v>16.7999935209751</v>
      </c>
      <c r="AC6" s="114">
        <v>0.65673261744138256</v>
      </c>
      <c r="AD6" s="111">
        <v>2.1735677404648022E-2</v>
      </c>
      <c r="AE6">
        <v>4</v>
      </c>
      <c r="AF6" s="82">
        <v>38561</v>
      </c>
      <c r="AG6">
        <v>1.2137216329574601</v>
      </c>
      <c r="AH6" s="85">
        <v>17.479993505776001</v>
      </c>
      <c r="AI6" s="114">
        <v>0.64876251195721468</v>
      </c>
      <c r="AJ6" s="111">
        <v>2.1864054411164766E-2</v>
      </c>
    </row>
    <row r="7" spans="1:36">
      <c r="A7">
        <v>5</v>
      </c>
      <c r="B7" s="82">
        <v>36732</v>
      </c>
      <c r="C7">
        <v>1.1681834459304801</v>
      </c>
      <c r="D7" s="85">
        <v>16.599993525445502</v>
      </c>
      <c r="E7" s="115">
        <v>0.62493517885686634</v>
      </c>
      <c r="F7" s="112">
        <v>2.2354368388792088E-2</v>
      </c>
      <c r="G7">
        <v>5</v>
      </c>
      <c r="H7" s="82">
        <v>37098</v>
      </c>
      <c r="I7">
        <v>1.3196157217025799</v>
      </c>
      <c r="J7" s="85">
        <v>17.109993514046099</v>
      </c>
      <c r="K7" s="114">
        <v>0.65808695269449102</v>
      </c>
      <c r="L7" s="111">
        <v>2.2650769665734812E-2</v>
      </c>
      <c r="M7">
        <v>5</v>
      </c>
      <c r="N7" s="82">
        <v>37451</v>
      </c>
      <c r="O7">
        <v>1.20789659023285</v>
      </c>
      <c r="P7" s="85">
        <v>16.0699935372919</v>
      </c>
      <c r="Q7" s="114">
        <v>0.63370069557885433</v>
      </c>
      <c r="R7" s="111">
        <v>2.2296004877130845E-2</v>
      </c>
      <c r="S7">
        <v>5</v>
      </c>
      <c r="T7" s="82">
        <v>37826</v>
      </c>
      <c r="U7">
        <v>1.3831210136413601</v>
      </c>
      <c r="V7" s="85">
        <v>18.779993476718701</v>
      </c>
      <c r="W7" s="114">
        <v>0.66607641541115048</v>
      </c>
      <c r="X7" s="111">
        <v>2.3106266628718408E-2</v>
      </c>
      <c r="Y7">
        <v>5</v>
      </c>
      <c r="Z7" s="82">
        <v>38189</v>
      </c>
      <c r="AA7">
        <v>1.3425492048263501</v>
      </c>
      <c r="AB7" s="85">
        <v>16.579993525892501</v>
      </c>
      <c r="AC7" s="114">
        <v>0.65840716213423689</v>
      </c>
      <c r="AD7" s="111">
        <v>2.2630845745286843E-2</v>
      </c>
      <c r="AE7">
        <v>5</v>
      </c>
      <c r="AF7" s="82">
        <v>38562</v>
      </c>
      <c r="AG7">
        <v>1.17332756519318</v>
      </c>
      <c r="AH7" s="85">
        <v>17.649993501976201</v>
      </c>
      <c r="AI7" s="114">
        <v>0.63891000536496156</v>
      </c>
      <c r="AJ7" s="111">
        <v>2.2779989448530213E-2</v>
      </c>
    </row>
    <row r="8" spans="1:36">
      <c r="A8">
        <v>6</v>
      </c>
      <c r="B8" s="82">
        <v>36733</v>
      </c>
      <c r="C8">
        <v>1.1695317029953001</v>
      </c>
      <c r="D8" s="85">
        <v>16.249993533268601</v>
      </c>
      <c r="E8" s="115">
        <v>0.62516967537572621</v>
      </c>
      <c r="F8" s="112">
        <v>2.3205470479424218E-2</v>
      </c>
      <c r="G8">
        <v>6</v>
      </c>
      <c r="H8" s="82">
        <v>37099</v>
      </c>
      <c r="I8">
        <v>1.2567846775054901</v>
      </c>
      <c r="J8" s="85">
        <v>17.169993512704998</v>
      </c>
      <c r="K8" s="114">
        <v>0.65507571077913296</v>
      </c>
      <c r="L8" s="111">
        <v>2.3560886353158533E-2</v>
      </c>
      <c r="M8">
        <v>6</v>
      </c>
      <c r="N8" s="82">
        <v>37452</v>
      </c>
      <c r="O8">
        <v>1.1829098463058501</v>
      </c>
      <c r="P8" s="85">
        <v>16.089993536844901</v>
      </c>
      <c r="Q8" s="114">
        <v>0.63333035619356604</v>
      </c>
      <c r="R8" s="111">
        <v>2.3134987372898663E-2</v>
      </c>
      <c r="S8">
        <v>6</v>
      </c>
      <c r="T8" s="82">
        <v>37827</v>
      </c>
      <c r="U8">
        <v>1.4204196929931601</v>
      </c>
      <c r="V8" s="85">
        <v>18.769993476942201</v>
      </c>
      <c r="W8" s="114">
        <v>0.6646359794542297</v>
      </c>
      <c r="X8" s="111">
        <v>2.4102257273401099E-2</v>
      </c>
      <c r="Y8">
        <v>6</v>
      </c>
      <c r="Z8" s="82">
        <v>38190</v>
      </c>
      <c r="AA8">
        <v>1.37193071842194</v>
      </c>
      <c r="AB8" s="85">
        <v>16.5499935265631</v>
      </c>
      <c r="AC8" s="114">
        <v>0.65770773303745367</v>
      </c>
      <c r="AD8" s="111">
        <v>2.3518213461852098E-2</v>
      </c>
      <c r="AE8">
        <v>6</v>
      </c>
      <c r="AF8" s="82">
        <v>38563</v>
      </c>
      <c r="AG8">
        <v>1.1259119510650599</v>
      </c>
      <c r="AH8" s="85">
        <v>17.9399934954942</v>
      </c>
      <c r="AI8" s="114">
        <v>0.63066425260535264</v>
      </c>
      <c r="AJ8" s="111">
        <v>2.3691837814512076E-2</v>
      </c>
    </row>
    <row r="9" spans="1:36">
      <c r="A9">
        <v>7</v>
      </c>
      <c r="B9" s="82">
        <v>36734</v>
      </c>
      <c r="C9">
        <v>1.1096293926239</v>
      </c>
      <c r="D9" s="85">
        <v>16.269993532821601</v>
      </c>
      <c r="E9" s="115">
        <v>0.62541324083665517</v>
      </c>
      <c r="F9" s="112">
        <v>2.4042339273326122E-2</v>
      </c>
      <c r="G9">
        <v>7</v>
      </c>
      <c r="H9" s="82">
        <v>37100</v>
      </c>
      <c r="I9">
        <v>1.2585418224334699</v>
      </c>
      <c r="J9" s="85">
        <v>17.419993507117098</v>
      </c>
      <c r="K9" s="114">
        <v>0.64714436285286203</v>
      </c>
      <c r="L9" s="111">
        <v>2.4470109064778145E-2</v>
      </c>
      <c r="M9">
        <v>7</v>
      </c>
      <c r="N9" s="82">
        <v>37453</v>
      </c>
      <c r="O9">
        <v>1.1473020315170299</v>
      </c>
      <c r="P9" s="85">
        <v>15.98999353908</v>
      </c>
      <c r="Q9" s="114">
        <v>0.63028062286300535</v>
      </c>
      <c r="R9" s="111">
        <v>2.3974268063680599E-2</v>
      </c>
      <c r="S9">
        <v>7</v>
      </c>
      <c r="T9" s="82">
        <v>37828</v>
      </c>
      <c r="U9">
        <v>1.3778672218322801</v>
      </c>
      <c r="V9" s="85">
        <v>18.619993480295001</v>
      </c>
      <c r="W9" s="114">
        <v>0.66806309185231816</v>
      </c>
      <c r="X9" s="111">
        <v>2.5095861701276884E-2</v>
      </c>
      <c r="Y9">
        <v>7</v>
      </c>
      <c r="Z9" s="82">
        <v>38191</v>
      </c>
      <c r="AA9">
        <v>1.35237181186676</v>
      </c>
      <c r="AB9" s="85">
        <v>16.499993527680701</v>
      </c>
      <c r="AC9" s="114">
        <v>0.66038300498726898</v>
      </c>
      <c r="AD9" s="111">
        <v>2.4403394308614455E-2</v>
      </c>
      <c r="AE9">
        <v>7</v>
      </c>
      <c r="AF9" s="82">
        <v>38564</v>
      </c>
      <c r="AG9">
        <v>1.1134728193283101</v>
      </c>
      <c r="AH9" s="85">
        <v>17.919993495941199</v>
      </c>
      <c r="AI9" s="114">
        <v>0.6216923902016056</v>
      </c>
      <c r="AJ9" s="111">
        <v>2.4606573210871324E-2</v>
      </c>
    </row>
    <row r="10" spans="1:36">
      <c r="A10">
        <v>8</v>
      </c>
      <c r="B10" s="82">
        <v>36735</v>
      </c>
      <c r="C10">
        <v>1.0929882526397701</v>
      </c>
      <c r="D10" s="85">
        <v>16.269993532821601</v>
      </c>
      <c r="E10" s="115">
        <v>0.61830578824664584</v>
      </c>
      <c r="F10" s="112">
        <v>2.4880173881378725E-2</v>
      </c>
      <c r="G10">
        <v>8</v>
      </c>
      <c r="H10" s="82">
        <v>37101</v>
      </c>
      <c r="I10">
        <v>1.2783230543136599</v>
      </c>
      <c r="J10" s="85">
        <v>17.589993503317299</v>
      </c>
      <c r="K10" s="114">
        <v>0.6443960290771843</v>
      </c>
      <c r="L10" s="111">
        <v>2.5381141989938204E-2</v>
      </c>
      <c r="M10">
        <v>8</v>
      </c>
      <c r="N10" s="82">
        <v>37454</v>
      </c>
      <c r="O10">
        <v>1.12055003643036</v>
      </c>
      <c r="P10" s="85">
        <v>16.019993538409501</v>
      </c>
      <c r="Q10" s="114">
        <v>0.62498609145758577</v>
      </c>
      <c r="R10" s="111">
        <v>2.4806040976420012E-2</v>
      </c>
      <c r="S10">
        <v>8</v>
      </c>
      <c r="T10" s="82">
        <v>37829</v>
      </c>
      <c r="U10">
        <v>1.3342807292938199</v>
      </c>
      <c r="V10" s="85">
        <v>18.559993481636099</v>
      </c>
      <c r="W10" s="114">
        <v>0.66497837629259515</v>
      </c>
      <c r="X10" s="111">
        <v>2.6086333037583044E-2</v>
      </c>
      <c r="Y10">
        <v>8</v>
      </c>
      <c r="Z10" s="82">
        <v>38192</v>
      </c>
      <c r="AA10">
        <v>1.4029226303100599</v>
      </c>
      <c r="AB10" s="85">
        <v>16.7299935225398</v>
      </c>
      <c r="AC10" s="114">
        <v>0.65954260404069565</v>
      </c>
      <c r="AD10" s="111">
        <v>2.5289227238462282E-2</v>
      </c>
      <c r="AE10">
        <v>8</v>
      </c>
      <c r="AF10" s="82">
        <v>38565</v>
      </c>
      <c r="AG10">
        <v>1.28811478614807</v>
      </c>
      <c r="AH10" s="85">
        <v>17.899993496388198</v>
      </c>
      <c r="AI10" s="114">
        <v>0.61696233885527152</v>
      </c>
      <c r="AJ10" s="111">
        <v>2.550957249369044E-2</v>
      </c>
    </row>
    <row r="11" spans="1:36">
      <c r="A11">
        <v>9</v>
      </c>
      <c r="B11" s="82">
        <v>36736</v>
      </c>
      <c r="C11">
        <v>1.1044564247131301</v>
      </c>
      <c r="D11" s="85">
        <v>16.339993531256901</v>
      </c>
      <c r="E11" s="115">
        <v>0.61341246587980847</v>
      </c>
      <c r="F11" s="112">
        <v>2.5710033411624079E-2</v>
      </c>
      <c r="G11">
        <v>9</v>
      </c>
      <c r="H11" s="82">
        <v>37102</v>
      </c>
      <c r="I11">
        <v>1.28183197975159</v>
      </c>
      <c r="J11" s="85">
        <v>17.7099935006351</v>
      </c>
      <c r="K11" s="114">
        <v>0.64543394861968073</v>
      </c>
      <c r="L11" s="111">
        <v>2.6296354261973267E-2</v>
      </c>
      <c r="M11">
        <v>9</v>
      </c>
      <c r="N11" s="82">
        <v>37455</v>
      </c>
      <c r="O11">
        <v>1.08740305900574</v>
      </c>
      <c r="P11" s="85">
        <v>16.0599935375154</v>
      </c>
      <c r="Q11" s="114">
        <v>0.61970935902288515</v>
      </c>
      <c r="R11" s="111">
        <v>2.563315393049154E-2</v>
      </c>
      <c r="S11">
        <v>9</v>
      </c>
      <c r="T11" s="82">
        <v>37830</v>
      </c>
      <c r="U11">
        <v>1.33207440376282</v>
      </c>
      <c r="V11" s="85">
        <v>18.5899934809655</v>
      </c>
      <c r="W11" s="114">
        <v>0.65954691471222204</v>
      </c>
      <c r="X11" s="111">
        <v>2.7070092395173721E-2</v>
      </c>
      <c r="Y11">
        <v>9</v>
      </c>
      <c r="Z11" s="82">
        <v>38193</v>
      </c>
      <c r="AA11">
        <v>1.3966358900070199</v>
      </c>
      <c r="AB11" s="85">
        <v>16.949993517622399</v>
      </c>
      <c r="AC11" s="114">
        <v>0.66382842705535827</v>
      </c>
      <c r="AD11" s="111">
        <v>2.618395954063479E-2</v>
      </c>
      <c r="AE11">
        <v>9</v>
      </c>
      <c r="AF11" s="82">
        <v>38566</v>
      </c>
      <c r="AG11">
        <v>1.3578404188156099</v>
      </c>
      <c r="AH11" s="85">
        <v>17.7799934990704</v>
      </c>
      <c r="AI11" s="114">
        <v>0.6353000409151881</v>
      </c>
      <c r="AJ11" s="111">
        <v>2.6405897407441786E-2</v>
      </c>
    </row>
    <row r="12" spans="1:36">
      <c r="A12">
        <v>10</v>
      </c>
      <c r="B12" s="82">
        <v>36737</v>
      </c>
      <c r="C12">
        <v>1.0712925195694001</v>
      </c>
      <c r="D12" s="85">
        <v>16.339993531256901</v>
      </c>
      <c r="E12" s="115">
        <v>0.61268141456851022</v>
      </c>
      <c r="F12" s="112">
        <v>2.6537161884368249E-2</v>
      </c>
      <c r="G12">
        <v>10</v>
      </c>
      <c r="H12" s="82">
        <v>37103</v>
      </c>
      <c r="I12">
        <v>1.33149218559265</v>
      </c>
      <c r="J12" s="85">
        <v>17.8599934972823</v>
      </c>
      <c r="K12" s="114">
        <v>0.64620720051979341</v>
      </c>
      <c r="L12" s="111">
        <v>2.7217956422465991E-2</v>
      </c>
      <c r="M12">
        <v>10</v>
      </c>
      <c r="N12" s="82">
        <v>37456</v>
      </c>
      <c r="O12">
        <v>1.08189272880554</v>
      </c>
      <c r="P12" s="85">
        <v>16.3099935319275</v>
      </c>
      <c r="Q12" s="114">
        <v>0.61359300685341445</v>
      </c>
      <c r="R12" s="111">
        <v>2.6455994633080872E-2</v>
      </c>
      <c r="S12">
        <v>10</v>
      </c>
      <c r="T12" s="82">
        <v>37831</v>
      </c>
      <c r="U12">
        <v>1.3384491205215501</v>
      </c>
      <c r="V12" s="85">
        <v>18.769993476942201</v>
      </c>
      <c r="W12" s="114">
        <v>0.65722494053666325</v>
      </c>
      <c r="X12" s="111">
        <v>2.8048551194102864E-2</v>
      </c>
      <c r="Y12">
        <v>10</v>
      </c>
      <c r="Z12" s="82">
        <v>38194</v>
      </c>
      <c r="AA12">
        <v>1.3528039455413801</v>
      </c>
      <c r="AB12" s="85">
        <v>17.019993516057799</v>
      </c>
      <c r="AC12" s="114">
        <v>0.66509856241779219</v>
      </c>
      <c r="AD12" s="111">
        <v>2.7092949338961655E-2</v>
      </c>
      <c r="AE12">
        <v>10</v>
      </c>
      <c r="AF12" s="82">
        <v>38567</v>
      </c>
      <c r="AG12">
        <v>1.38087546825409</v>
      </c>
      <c r="AH12" s="85">
        <v>17.8499934975058</v>
      </c>
      <c r="AI12" s="114">
        <v>0.64926603744635092</v>
      </c>
      <c r="AJ12" s="111">
        <v>2.7318673934875429E-2</v>
      </c>
    </row>
    <row r="13" spans="1:36">
      <c r="A13">
        <v>11</v>
      </c>
      <c r="B13" s="82">
        <v>36738</v>
      </c>
      <c r="C13">
        <v>1.0774626731872601</v>
      </c>
      <c r="D13" s="85">
        <v>16.3299935314805</v>
      </c>
      <c r="E13" s="115">
        <v>0.60852293086136966</v>
      </c>
      <c r="F13" s="112">
        <v>2.7363357319501652E-2</v>
      </c>
      <c r="G13">
        <v>11</v>
      </c>
      <c r="H13" s="82">
        <v>37104</v>
      </c>
      <c r="I13">
        <v>1.4138665199279801</v>
      </c>
      <c r="J13" s="85">
        <v>17.8699934970588</v>
      </c>
      <c r="K13" s="114">
        <v>0.6513172022236271</v>
      </c>
      <c r="L13" s="111">
        <v>2.8147016605613404E-2</v>
      </c>
      <c r="M13">
        <v>11</v>
      </c>
      <c r="N13" s="82">
        <v>37457</v>
      </c>
      <c r="O13">
        <v>1.10430324077606</v>
      </c>
      <c r="P13" s="85">
        <v>16.289993532374499</v>
      </c>
      <c r="Q13" s="114">
        <v>0.61018932167980977</v>
      </c>
      <c r="R13" s="111">
        <v>2.7282010478320459E-2</v>
      </c>
      <c r="S13">
        <v>11</v>
      </c>
      <c r="T13" s="82">
        <v>37832</v>
      </c>
      <c r="U13">
        <v>1.25101435184479</v>
      </c>
      <c r="V13" s="85">
        <v>18.849993475154101</v>
      </c>
      <c r="W13" s="114">
        <v>0.60872829971529818</v>
      </c>
      <c r="X13" s="111">
        <v>2.9032493019539484E-2</v>
      </c>
      <c r="Y13">
        <v>11</v>
      </c>
      <c r="Z13" s="82">
        <v>38195</v>
      </c>
      <c r="AA13">
        <v>1.35189616680145</v>
      </c>
      <c r="AB13" s="85">
        <v>17.2799935102463</v>
      </c>
      <c r="AC13" s="114">
        <v>0.66183908531738833</v>
      </c>
      <c r="AD13" s="111">
        <v>2.8006317254536409E-2</v>
      </c>
      <c r="AE13">
        <v>11</v>
      </c>
      <c r="AF13" s="82">
        <v>38568</v>
      </c>
      <c r="AG13">
        <v>1.3931089639663701</v>
      </c>
      <c r="AH13" s="85">
        <v>17.929993495717699</v>
      </c>
      <c r="AI13" s="114">
        <v>0.65718026490046111</v>
      </c>
      <c r="AJ13" s="111">
        <v>2.8250867711296781E-2</v>
      </c>
    </row>
    <row r="14" spans="1:36">
      <c r="A14">
        <v>12</v>
      </c>
      <c r="B14" s="82">
        <v>36739</v>
      </c>
      <c r="C14">
        <v>1.1711502075195299</v>
      </c>
      <c r="D14" s="85">
        <v>16.519993527233598</v>
      </c>
      <c r="E14" s="115">
        <v>0.607323464050745</v>
      </c>
      <c r="F14" s="112">
        <v>2.8184392070870003E-2</v>
      </c>
      <c r="G14">
        <v>12</v>
      </c>
      <c r="H14" s="82">
        <v>37105</v>
      </c>
      <c r="I14">
        <v>1.44332551956177</v>
      </c>
      <c r="J14" s="85">
        <v>17.789993498846901</v>
      </c>
      <c r="K14" s="114">
        <v>0.58791695485502182</v>
      </c>
      <c r="L14" s="111">
        <v>2.9082393588468057E-2</v>
      </c>
      <c r="M14">
        <v>12</v>
      </c>
      <c r="N14" s="82">
        <v>37458</v>
      </c>
      <c r="O14">
        <v>1.12570428848267</v>
      </c>
      <c r="P14" s="85">
        <v>16.459993528574699</v>
      </c>
      <c r="Q14" s="114">
        <v>0.61113712037054713</v>
      </c>
      <c r="R14" s="111">
        <v>2.8103316517024524E-2</v>
      </c>
      <c r="S14">
        <v>12</v>
      </c>
      <c r="T14" s="82">
        <v>37833</v>
      </c>
      <c r="U14">
        <v>1.2339795827865601</v>
      </c>
      <c r="V14" s="85">
        <v>18.879993474483499</v>
      </c>
      <c r="W14" s="114">
        <v>0.44602593508956068</v>
      </c>
      <c r="X14" s="111">
        <v>2.9959712061599992E-2</v>
      </c>
      <c r="Y14">
        <v>12</v>
      </c>
      <c r="Z14" s="82">
        <v>38196</v>
      </c>
      <c r="AA14">
        <v>1.4135497808456401</v>
      </c>
      <c r="AB14" s="85">
        <v>17.2099935118109</v>
      </c>
      <c r="AC14" s="114">
        <v>0.60576502716328251</v>
      </c>
      <c r="AD14" s="111">
        <v>2.8927425537194677E-2</v>
      </c>
      <c r="AE14">
        <v>12</v>
      </c>
      <c r="AF14" s="82">
        <v>38569</v>
      </c>
      <c r="AG14">
        <v>1.3587920665741</v>
      </c>
      <c r="AH14" s="85">
        <v>17.919993495941199</v>
      </c>
      <c r="AI14" s="114">
        <v>0.57385358715979295</v>
      </c>
      <c r="AJ14" s="111">
        <v>2.9195830407201386E-2</v>
      </c>
    </row>
    <row r="15" spans="1:36">
      <c r="A15">
        <v>13</v>
      </c>
      <c r="B15" s="82">
        <v>36740</v>
      </c>
      <c r="C15">
        <v>1.2451413869857799</v>
      </c>
      <c r="D15" s="85">
        <v>16.7299935225398</v>
      </c>
      <c r="E15" s="115">
        <v>0.53624048419236159</v>
      </c>
      <c r="F15" s="112">
        <v>2.9011580755965997E-2</v>
      </c>
      <c r="G15">
        <v>13</v>
      </c>
      <c r="H15" s="82">
        <v>37106</v>
      </c>
      <c r="I15">
        <v>1.4149694442748999</v>
      </c>
      <c r="J15" s="85">
        <v>17.929993495717699</v>
      </c>
      <c r="K15" s="114">
        <v>0.44240078579861841</v>
      </c>
      <c r="L15" s="111">
        <v>2.9938476998816636E-2</v>
      </c>
      <c r="M15">
        <v>13</v>
      </c>
      <c r="N15" s="82">
        <v>37459</v>
      </c>
      <c r="O15">
        <v>1.17700099945068</v>
      </c>
      <c r="P15" s="85">
        <v>16.4899935279042</v>
      </c>
      <c r="Q15" s="114">
        <v>0.54450771635965034</v>
      </c>
      <c r="R15" s="111">
        <v>2.8932393017983272E-2</v>
      </c>
      <c r="S15">
        <v>13</v>
      </c>
      <c r="T15" s="82">
        <v>37834</v>
      </c>
      <c r="U15">
        <v>1.27059757709503</v>
      </c>
      <c r="V15" s="85">
        <v>18.809993476048099</v>
      </c>
      <c r="W15" s="114">
        <v>0.30083881556539227</v>
      </c>
      <c r="X15" s="111">
        <v>3.067233049844352E-2</v>
      </c>
      <c r="Y15">
        <v>13</v>
      </c>
      <c r="Z15" s="82">
        <v>38197</v>
      </c>
      <c r="AA15">
        <v>1.4565792083740201</v>
      </c>
      <c r="AB15" s="85">
        <v>17.359993508458199</v>
      </c>
      <c r="AC15" s="114">
        <v>0.46632641476261227</v>
      </c>
      <c r="AD15" s="111">
        <v>2.9780839431113631E-2</v>
      </c>
      <c r="AE15">
        <v>13</v>
      </c>
      <c r="AF15" s="82">
        <v>38570</v>
      </c>
      <c r="AG15">
        <v>1.24634277820587</v>
      </c>
      <c r="AH15" s="85">
        <v>17.949993495270601</v>
      </c>
      <c r="AI15" s="114">
        <v>0.42180358574490795</v>
      </c>
      <c r="AJ15" s="111">
        <v>3.0040027404704857E-2</v>
      </c>
    </row>
    <row r="16" spans="1:36">
      <c r="A16">
        <v>14</v>
      </c>
      <c r="B16" s="82">
        <v>36741</v>
      </c>
      <c r="C16">
        <v>1.2652513980865501</v>
      </c>
      <c r="D16" s="85">
        <v>16.7999935209751</v>
      </c>
      <c r="E16" s="115">
        <v>0.41784468655419005</v>
      </c>
      <c r="F16" s="112">
        <v>2.9764381733113663E-2</v>
      </c>
      <c r="G16">
        <v>14</v>
      </c>
      <c r="H16" s="82">
        <v>37107</v>
      </c>
      <c r="I16">
        <v>1.40976715087891</v>
      </c>
      <c r="J16" s="85">
        <v>17.989993494376598</v>
      </c>
      <c r="K16" s="114">
        <v>0.30965619633246333</v>
      </c>
      <c r="L16" s="111">
        <v>3.0614508181180902E-2</v>
      </c>
      <c r="M16">
        <v>14</v>
      </c>
      <c r="N16" s="82">
        <v>37460</v>
      </c>
      <c r="O16">
        <v>1.1876980066299401</v>
      </c>
      <c r="P16" s="85">
        <v>16.519993527233598</v>
      </c>
      <c r="Q16" s="114">
        <v>0.42619981998030787</v>
      </c>
      <c r="R16" s="111">
        <v>2.9686166406496309E-2</v>
      </c>
      <c r="S16">
        <v>14</v>
      </c>
      <c r="T16" s="82">
        <v>37835</v>
      </c>
      <c r="U16">
        <v>1.27410852909088</v>
      </c>
      <c r="V16" s="85">
        <v>18.789993476495201</v>
      </c>
      <c r="W16" s="114">
        <v>0.21331524918327732</v>
      </c>
      <c r="X16" s="111">
        <v>3.1171695898143406E-2</v>
      </c>
      <c r="Y16">
        <v>14</v>
      </c>
      <c r="Z16" s="82">
        <v>38198</v>
      </c>
      <c r="AA16">
        <v>1.4566124677658101</v>
      </c>
      <c r="AB16" s="85">
        <v>17.4499935064465</v>
      </c>
      <c r="AC16" s="114">
        <v>0.33322456904722964</v>
      </c>
      <c r="AD16" s="111">
        <v>3.0469356650214493E-2</v>
      </c>
      <c r="AE16">
        <v>14</v>
      </c>
      <c r="AF16" s="82">
        <v>38571</v>
      </c>
      <c r="AG16">
        <v>1.24925076961517</v>
      </c>
      <c r="AH16" s="85">
        <v>17.909993496164699</v>
      </c>
      <c r="AI16" s="114">
        <v>0.29125517424743502</v>
      </c>
      <c r="AJ16" s="111">
        <v>3.0689039608541701E-2</v>
      </c>
    </row>
    <row r="17" spans="1:36">
      <c r="A17">
        <v>15</v>
      </c>
      <c r="B17" s="82">
        <v>36742</v>
      </c>
      <c r="C17">
        <v>1.23346519470215</v>
      </c>
      <c r="D17" s="85">
        <v>16.989993516728301</v>
      </c>
      <c r="E17" s="115">
        <v>0.30722920347652849</v>
      </c>
      <c r="F17" s="112">
        <v>3.0373277009553723E-2</v>
      </c>
      <c r="G17">
        <v>15</v>
      </c>
      <c r="H17" s="82">
        <v>37108</v>
      </c>
      <c r="I17">
        <v>1.4009306430816699</v>
      </c>
      <c r="J17" s="85">
        <v>18.039993493259001</v>
      </c>
      <c r="K17" s="114">
        <v>0.22397102590640505</v>
      </c>
      <c r="L17" s="111">
        <v>3.1107448898104267E-2</v>
      </c>
      <c r="M17">
        <v>15</v>
      </c>
      <c r="N17" s="82">
        <v>37461</v>
      </c>
      <c r="O17">
        <v>1.20185935497284</v>
      </c>
      <c r="P17" s="85">
        <v>16.509993527457102</v>
      </c>
      <c r="Q17" s="114">
        <v>0.31444192622159006</v>
      </c>
      <c r="R17" s="111">
        <v>3.0297380049238733E-2</v>
      </c>
      <c r="S17">
        <v>15</v>
      </c>
      <c r="T17" s="82">
        <v>37836</v>
      </c>
      <c r="U17">
        <v>1.2428066730499301</v>
      </c>
      <c r="V17" s="85">
        <v>18.769993476942201</v>
      </c>
      <c r="W17" s="114">
        <v>0.17341589953546874</v>
      </c>
      <c r="X17" s="111">
        <v>3.1533882111425326E-2</v>
      </c>
      <c r="Y17">
        <v>15</v>
      </c>
      <c r="Z17" s="82">
        <v>38199</v>
      </c>
      <c r="AA17">
        <v>1.4572840929031401</v>
      </c>
      <c r="AB17" s="85">
        <v>17.679993501305599</v>
      </c>
      <c r="AC17" s="114">
        <v>0.2409723461041679</v>
      </c>
      <c r="AD17" s="111">
        <v>3.098274297211933E-2</v>
      </c>
      <c r="AE17">
        <v>15</v>
      </c>
      <c r="AF17" s="82">
        <v>38572</v>
      </c>
      <c r="AG17">
        <v>1.2623405456543</v>
      </c>
      <c r="AH17" s="85">
        <v>17.829993497952799</v>
      </c>
      <c r="AI17" s="114">
        <v>0.21162133527442925</v>
      </c>
      <c r="AJ17" s="111">
        <v>3.1153301207853104E-2</v>
      </c>
    </row>
    <row r="18" spans="1:36">
      <c r="A18">
        <v>16</v>
      </c>
      <c r="B18" s="82">
        <v>36743</v>
      </c>
      <c r="C18">
        <v>1.1911584138870199</v>
      </c>
      <c r="D18" s="85">
        <v>16.909993518516401</v>
      </c>
      <c r="E18" s="115">
        <v>0.2272248643079908</v>
      </c>
      <c r="F18" s="112">
        <v>3.0839652997783292E-2</v>
      </c>
      <c r="G18">
        <v>16</v>
      </c>
      <c r="H18" s="82">
        <v>37109</v>
      </c>
      <c r="I18">
        <v>1.33198118209839</v>
      </c>
      <c r="J18" s="85">
        <v>18.0099934939295</v>
      </c>
      <c r="K18" s="114">
        <v>0.18130773858111388</v>
      </c>
      <c r="L18" s="111">
        <v>3.1473288279500689E-2</v>
      </c>
      <c r="M18">
        <v>16</v>
      </c>
      <c r="N18" s="82">
        <v>37462</v>
      </c>
      <c r="O18">
        <v>1.22999787330627</v>
      </c>
      <c r="P18" s="85">
        <v>16.519993527233598</v>
      </c>
      <c r="Q18" s="114">
        <v>0.23376169390342572</v>
      </c>
      <c r="R18" s="111">
        <v>3.0762767385316102E-2</v>
      </c>
      <c r="S18">
        <v>16</v>
      </c>
      <c r="T18" s="82">
        <v>37837</v>
      </c>
      <c r="U18">
        <v>1.2261279821395901</v>
      </c>
      <c r="V18" s="85">
        <v>19.0699934702367</v>
      </c>
      <c r="W18" s="114">
        <v>0.16308317347585571</v>
      </c>
      <c r="X18" s="111">
        <v>3.1830802746684858E-2</v>
      </c>
      <c r="Y18">
        <v>16</v>
      </c>
      <c r="Z18" s="82">
        <v>38200</v>
      </c>
      <c r="AA18">
        <v>1.5203334093093901</v>
      </c>
      <c r="AB18" s="85">
        <v>17.8699934970588</v>
      </c>
      <c r="AC18" s="114">
        <v>0.190273249674033</v>
      </c>
      <c r="AD18" s="111">
        <v>3.1367871854919321E-2</v>
      </c>
      <c r="AE18">
        <v>16</v>
      </c>
      <c r="AF18" s="82">
        <v>38573</v>
      </c>
      <c r="AG18">
        <v>1.25089287757874</v>
      </c>
      <c r="AH18" s="85">
        <v>17.6999935008586</v>
      </c>
      <c r="AI18" s="114">
        <v>0.17370226252849577</v>
      </c>
      <c r="AJ18" s="111">
        <v>3.1496571386037474E-2</v>
      </c>
    </row>
    <row r="19" spans="1:36">
      <c r="A19">
        <v>17</v>
      </c>
      <c r="B19" s="82">
        <v>36744</v>
      </c>
      <c r="C19">
        <v>1.1037224531173699</v>
      </c>
      <c r="D19" s="85">
        <v>16.899993518740001</v>
      </c>
      <c r="E19" s="115">
        <v>0.17991998886420618</v>
      </c>
      <c r="F19" s="112">
        <v>3.119083637453926E-2</v>
      </c>
      <c r="G19">
        <v>17</v>
      </c>
      <c r="H19" s="82">
        <v>37110</v>
      </c>
      <c r="I19">
        <v>1.30073702335358</v>
      </c>
      <c r="J19" s="85">
        <v>17.9399934954942</v>
      </c>
      <c r="K19" s="114">
        <v>0.16687272361057925</v>
      </c>
      <c r="L19" s="111">
        <v>3.1772081795449922E-2</v>
      </c>
      <c r="M19">
        <v>17</v>
      </c>
      <c r="N19" s="82">
        <v>37463</v>
      </c>
      <c r="O19">
        <v>1.2270992994308501</v>
      </c>
      <c r="P19" s="85">
        <v>16.599993525445502</v>
      </c>
      <c r="Q19" s="114">
        <v>0.18510237830742438</v>
      </c>
      <c r="R19" s="111">
        <v>3.1116677072484254E-2</v>
      </c>
      <c r="S19">
        <v>17</v>
      </c>
      <c r="T19" s="82">
        <v>37838</v>
      </c>
      <c r="U19">
        <v>1.20383429527283</v>
      </c>
      <c r="V19" s="85">
        <v>19.179993467778001</v>
      </c>
      <c r="W19" s="114">
        <v>0.17116859568106035</v>
      </c>
      <c r="X19" s="111">
        <v>3.2114635808242809E-2</v>
      </c>
      <c r="Y19">
        <v>17</v>
      </c>
      <c r="Z19" s="82">
        <v>38201</v>
      </c>
      <c r="AA19">
        <v>1.5189849138259901</v>
      </c>
      <c r="AB19" s="85">
        <v>17.8499934975058</v>
      </c>
      <c r="AC19" s="114">
        <v>0.17157604921644737</v>
      </c>
      <c r="AD19" s="111">
        <v>3.1678702105408824E-2</v>
      </c>
      <c r="AE19">
        <v>17</v>
      </c>
      <c r="AF19" s="82">
        <v>38574</v>
      </c>
      <c r="AG19">
        <v>1.20761835575104</v>
      </c>
      <c r="AH19" s="85">
        <v>17.6199935026467</v>
      </c>
      <c r="AI19" s="114">
        <v>0.16211201667336642</v>
      </c>
      <c r="AJ19" s="111">
        <v>3.1779065420876572E-2</v>
      </c>
    </row>
    <row r="20" spans="1:36">
      <c r="A20">
        <v>18</v>
      </c>
      <c r="B20" s="82">
        <v>36745</v>
      </c>
      <c r="C20">
        <v>1.0671355724334699</v>
      </c>
      <c r="D20" s="85">
        <v>16.659993524104401</v>
      </c>
      <c r="E20" s="115">
        <v>0.15577976217703654</v>
      </c>
      <c r="F20" s="112">
        <v>3.1471997407220405E-2</v>
      </c>
      <c r="G20">
        <v>18</v>
      </c>
      <c r="H20" s="82">
        <v>37111</v>
      </c>
      <c r="I20">
        <v>1.24850738048553</v>
      </c>
      <c r="J20" s="85">
        <v>17.829993497952799</v>
      </c>
      <c r="K20" s="114">
        <v>0.1704257437588661</v>
      </c>
      <c r="L20" s="111">
        <v>3.2046982176107609E-2</v>
      </c>
      <c r="M20">
        <v>18</v>
      </c>
      <c r="N20" s="82">
        <v>37464</v>
      </c>
      <c r="O20">
        <v>1.1937783956527701</v>
      </c>
      <c r="P20" s="85">
        <v>17.079993514716602</v>
      </c>
      <c r="Q20" s="114">
        <v>0.16024441453846205</v>
      </c>
      <c r="R20" s="111">
        <v>3.1401425797232853E-2</v>
      </c>
      <c r="S20">
        <v>18</v>
      </c>
      <c r="T20" s="82">
        <v>37839</v>
      </c>
      <c r="U20">
        <v>1.1284091472625699</v>
      </c>
      <c r="V20" s="85">
        <v>19.189993467554501</v>
      </c>
      <c r="W20" s="114">
        <v>0.19204270560357628</v>
      </c>
      <c r="X20" s="111">
        <v>3.2413547881988761E-2</v>
      </c>
      <c r="Y20">
        <v>18</v>
      </c>
      <c r="Z20" s="82">
        <v>38202</v>
      </c>
      <c r="AA20">
        <v>1.462562084198</v>
      </c>
      <c r="AB20" s="85">
        <v>17.839993497729299</v>
      </c>
      <c r="AC20" s="114">
        <v>0.1728959965060313</v>
      </c>
      <c r="AD20" s="111">
        <v>3.1959861986716478E-2</v>
      </c>
      <c r="AE20">
        <v>18</v>
      </c>
      <c r="AF20" s="82">
        <v>38575</v>
      </c>
      <c r="AG20">
        <v>1.2104083299636801</v>
      </c>
      <c r="AH20" s="85">
        <v>17.549993504211301</v>
      </c>
      <c r="AI20" s="114">
        <v>0.16569075561671226</v>
      </c>
      <c r="AJ20" s="111">
        <v>3.2042293356740463E-2</v>
      </c>
    </row>
    <row r="21" spans="1:36">
      <c r="A21">
        <v>19</v>
      </c>
      <c r="B21" s="82">
        <v>36746</v>
      </c>
      <c r="C21">
        <v>1.0430110692977901</v>
      </c>
      <c r="D21" s="85">
        <v>16.949993517622399</v>
      </c>
      <c r="E21" s="115">
        <v>0.14784135343539778</v>
      </c>
      <c r="F21" s="112">
        <v>3.171381039024275E-2</v>
      </c>
      <c r="G21">
        <v>19</v>
      </c>
      <c r="H21" s="82">
        <v>37112</v>
      </c>
      <c r="I21">
        <v>1.2017794847488401</v>
      </c>
      <c r="J21" s="85">
        <v>17.789993498846901</v>
      </c>
      <c r="K21" s="114">
        <v>0.18509265629651681</v>
      </c>
      <c r="L21" s="111">
        <v>3.232599264793154E-2</v>
      </c>
      <c r="M21">
        <v>19</v>
      </c>
      <c r="N21" s="82">
        <v>37465</v>
      </c>
      <c r="O21">
        <v>1.19989681243896</v>
      </c>
      <c r="P21" s="85">
        <v>17.149993513152001</v>
      </c>
      <c r="Q21" s="114">
        <v>0.1511740646813291</v>
      </c>
      <c r="R21" s="111">
        <v>3.1655076087622885E-2</v>
      </c>
      <c r="S21">
        <v>19</v>
      </c>
      <c r="T21" s="82">
        <v>37840</v>
      </c>
      <c r="U21">
        <v>1.09171950817108</v>
      </c>
      <c r="V21" s="85">
        <v>19.189993467554501</v>
      </c>
      <c r="W21" s="114">
        <v>0.2221449267511936</v>
      </c>
      <c r="X21" s="111">
        <v>3.2747434321883796E-2</v>
      </c>
      <c r="Y21">
        <v>19</v>
      </c>
      <c r="Z21" s="82">
        <v>38203</v>
      </c>
      <c r="AA21">
        <v>1.40425169467926</v>
      </c>
      <c r="AB21" s="85">
        <v>17.819993498176402</v>
      </c>
      <c r="AC21" s="114">
        <v>0.18657444682122185</v>
      </c>
      <c r="AD21" s="111">
        <v>3.2242917569711906E-2</v>
      </c>
      <c r="AE21">
        <v>19</v>
      </c>
      <c r="AF21" s="82">
        <v>38576</v>
      </c>
      <c r="AG21">
        <v>1.22908163070679</v>
      </c>
      <c r="AH21" s="85">
        <v>17.639993502199701</v>
      </c>
      <c r="AI21" s="114">
        <v>0.18059991081130922</v>
      </c>
      <c r="AJ21" s="111">
        <v>3.2310181293157228E-2</v>
      </c>
    </row>
    <row r="22" spans="1:36">
      <c r="A22">
        <v>20</v>
      </c>
      <c r="B22" s="82">
        <v>36747</v>
      </c>
      <c r="C22">
        <v>1.02975308895111</v>
      </c>
      <c r="D22" s="85">
        <v>17.339993508905199</v>
      </c>
      <c r="E22" s="115">
        <v>0.15053272258155137</v>
      </c>
      <c r="F22" s="112">
        <v>3.1946858928588825E-2</v>
      </c>
      <c r="G22">
        <v>20</v>
      </c>
      <c r="H22" s="82">
        <v>37113</v>
      </c>
      <c r="I22">
        <v>1.17192363739014</v>
      </c>
      <c r="J22" s="85">
        <v>17.749993499740999</v>
      </c>
      <c r="K22" s="114">
        <v>0.20906396098764457</v>
      </c>
      <c r="L22" s="111">
        <v>3.2627396307517625E-2</v>
      </c>
      <c r="M22">
        <v>20</v>
      </c>
      <c r="N22" s="82">
        <v>37466</v>
      </c>
      <c r="O22">
        <v>1.2086880207061801</v>
      </c>
      <c r="P22" s="85">
        <v>17.409993507340602</v>
      </c>
      <c r="Q22" s="114">
        <v>0.15423111078142032</v>
      </c>
      <c r="R22" s="111">
        <v>3.1895562463772356E-2</v>
      </c>
      <c r="S22">
        <v>20</v>
      </c>
      <c r="T22" s="82">
        <v>37841</v>
      </c>
      <c r="U22">
        <v>1.08894968032837</v>
      </c>
      <c r="V22" s="85">
        <v>19.2499934662134</v>
      </c>
      <c r="W22" s="114">
        <v>0.26537396526305412</v>
      </c>
      <c r="X22" s="111">
        <v>3.3130731627256139E-2</v>
      </c>
      <c r="Y22">
        <v>20</v>
      </c>
      <c r="Z22" s="82">
        <v>38204</v>
      </c>
      <c r="AA22">
        <v>1.35083675384521</v>
      </c>
      <c r="AB22" s="85">
        <v>17.919993495941199</v>
      </c>
      <c r="AC22" s="114">
        <v>0.21023490228090672</v>
      </c>
      <c r="AD22" s="111">
        <v>3.2547084413984205E-2</v>
      </c>
      <c r="AE22">
        <v>20</v>
      </c>
      <c r="AF22" s="82">
        <v>38577</v>
      </c>
      <c r="AG22">
        <v>1.2502224445343</v>
      </c>
      <c r="AH22" s="85">
        <v>17.929993495717699</v>
      </c>
      <c r="AI22" s="114">
        <v>0.20592474445215336</v>
      </c>
      <c r="AJ22" s="111">
        <v>3.2602450513385603E-2</v>
      </c>
    </row>
    <row r="23" spans="1:36">
      <c r="A23">
        <v>21</v>
      </c>
      <c r="B23" s="82">
        <v>36748</v>
      </c>
      <c r="C23">
        <v>1.0078284740448</v>
      </c>
      <c r="D23" s="85">
        <v>17.6199935026467</v>
      </c>
      <c r="E23" s="115">
        <v>0.16179160154397126</v>
      </c>
      <c r="F23" s="112">
        <v>3.2188514714327716E-2</v>
      </c>
      <c r="G23">
        <v>21</v>
      </c>
      <c r="H23" s="82">
        <v>37114</v>
      </c>
      <c r="I23">
        <v>1.19345474243164</v>
      </c>
      <c r="J23" s="85">
        <v>17.6899935010821</v>
      </c>
      <c r="K23" s="114">
        <v>0.24333389447139142</v>
      </c>
      <c r="L23" s="111">
        <v>3.2965176510851596E-2</v>
      </c>
      <c r="M23">
        <v>21</v>
      </c>
      <c r="N23" s="82">
        <v>37467</v>
      </c>
      <c r="O23">
        <v>1.19752168655396</v>
      </c>
      <c r="P23" s="85">
        <v>17.679993501305599</v>
      </c>
      <c r="Q23" s="114">
        <v>0.16654814081022015</v>
      </c>
      <c r="R23" s="111">
        <v>3.214383230892856E-2</v>
      </c>
      <c r="S23">
        <v>21</v>
      </c>
      <c r="T23" s="82">
        <v>37842</v>
      </c>
      <c r="U23">
        <v>1.12542712688446</v>
      </c>
      <c r="V23" s="85">
        <v>19.4099934626371</v>
      </c>
      <c r="W23" s="114">
        <v>0.3283316216165324</v>
      </c>
      <c r="X23" s="111">
        <v>3.3584624529375121E-2</v>
      </c>
      <c r="Y23">
        <v>21</v>
      </c>
      <c r="Z23" s="82">
        <v>38205</v>
      </c>
      <c r="AA23">
        <v>1.24031746387482</v>
      </c>
      <c r="AB23" s="85">
        <v>18.129993491247301</v>
      </c>
      <c r="AC23" s="114">
        <v>0.24490654607560958</v>
      </c>
      <c r="AD23" s="111">
        <v>3.28894646069081E-2</v>
      </c>
      <c r="AE23">
        <v>21</v>
      </c>
      <c r="AF23" s="82">
        <v>38578</v>
      </c>
      <c r="AG23">
        <v>1.1225173473358201</v>
      </c>
      <c r="AH23" s="85">
        <v>17.989993494376598</v>
      </c>
      <c r="AI23" s="114">
        <v>0.24366452919658901</v>
      </c>
      <c r="AJ23" s="111">
        <v>3.2938321996872161E-2</v>
      </c>
    </row>
    <row r="24" spans="1:36">
      <c r="A24">
        <v>22</v>
      </c>
      <c r="B24" s="82">
        <v>36749</v>
      </c>
      <c r="C24">
        <v>1.0833556652069101</v>
      </c>
      <c r="D24" s="85">
        <v>17.899993496388198</v>
      </c>
      <c r="E24" s="115">
        <v>0.18037775897485855</v>
      </c>
      <c r="F24" s="112">
        <v>3.245116797227382E-2</v>
      </c>
      <c r="G24">
        <v>22</v>
      </c>
      <c r="H24" s="82">
        <v>37115</v>
      </c>
      <c r="I24">
        <v>1.1822656393051101</v>
      </c>
      <c r="J24" s="85">
        <v>17.6899935010821</v>
      </c>
      <c r="K24" s="114">
        <v>0.29244246890304831</v>
      </c>
      <c r="L24" s="111">
        <v>3.3353682542557134E-2</v>
      </c>
      <c r="M24">
        <v>22</v>
      </c>
      <c r="N24" s="82">
        <v>37468</v>
      </c>
      <c r="O24">
        <v>1.2098537683486901</v>
      </c>
      <c r="P24" s="85">
        <v>17.7699934992939</v>
      </c>
      <c r="Q24" s="114">
        <v>0.18688107388373873</v>
      </c>
      <c r="R24" s="111">
        <v>3.2414734970610773E-2</v>
      </c>
      <c r="S24">
        <v>22</v>
      </c>
      <c r="T24" s="82">
        <v>37843</v>
      </c>
      <c r="U24">
        <v>1.1310383081436199</v>
      </c>
      <c r="V24" s="85">
        <v>19.539993459731399</v>
      </c>
      <c r="W24" s="114">
        <v>0.42314428077713789</v>
      </c>
      <c r="X24" s="111">
        <v>3.4140579053807386E-2</v>
      </c>
      <c r="Y24">
        <v>22</v>
      </c>
      <c r="Z24" s="82">
        <v>38206</v>
      </c>
      <c r="AA24">
        <v>1.1758381128311199</v>
      </c>
      <c r="AB24" s="85">
        <v>18.2799934878946</v>
      </c>
      <c r="AC24" s="114">
        <v>0.29138266969967969</v>
      </c>
      <c r="AD24" s="111">
        <v>3.3288702364587114E-2</v>
      </c>
      <c r="AE24">
        <v>22</v>
      </c>
      <c r="AF24" s="82">
        <v>38579</v>
      </c>
      <c r="AG24">
        <v>1.0690492391586299</v>
      </c>
      <c r="AH24" s="85">
        <v>17.979993494600102</v>
      </c>
      <c r="AI24" s="114">
        <v>0.2885469756422448</v>
      </c>
      <c r="AJ24" s="111">
        <v>3.3332990369650775E-2</v>
      </c>
    </row>
    <row r="25" spans="1:36">
      <c r="A25">
        <v>23</v>
      </c>
      <c r="B25" s="82">
        <v>36750</v>
      </c>
      <c r="C25">
        <v>1.09579253196716</v>
      </c>
      <c r="D25" s="85">
        <v>17.6899935010821</v>
      </c>
      <c r="E25" s="115">
        <v>0.21140219453649084</v>
      </c>
      <c r="F25" s="112">
        <v>3.2746749443368597E-2</v>
      </c>
      <c r="G25">
        <v>23</v>
      </c>
      <c r="H25" s="82">
        <v>37116</v>
      </c>
      <c r="I25">
        <v>1.1748950481414799</v>
      </c>
      <c r="J25" s="85">
        <v>17.7099935006351</v>
      </c>
      <c r="K25" s="114">
        <v>0.35898817630937285</v>
      </c>
      <c r="L25" s="111">
        <v>3.3814318483473549E-2</v>
      </c>
      <c r="M25">
        <v>23</v>
      </c>
      <c r="N25" s="82">
        <v>37469</v>
      </c>
      <c r="O25">
        <v>1.26698434352875</v>
      </c>
      <c r="P25" s="85">
        <v>17.589993503317299</v>
      </c>
      <c r="Q25" s="114">
        <v>0.21652793504988704</v>
      </c>
      <c r="R25" s="111">
        <v>3.2718616794159425E-2</v>
      </c>
      <c r="S25">
        <v>23</v>
      </c>
      <c r="T25" s="82">
        <v>37844</v>
      </c>
      <c r="U25">
        <v>1.1653794050216699</v>
      </c>
      <c r="V25" s="85">
        <v>19.909993451461201</v>
      </c>
      <c r="W25" s="114">
        <v>0.51632927879519164</v>
      </c>
      <c r="X25" s="111">
        <v>3.4842167906067818E-2</v>
      </c>
      <c r="Y25">
        <v>23</v>
      </c>
      <c r="Z25" s="82">
        <v>38207</v>
      </c>
      <c r="AA25">
        <v>1.1370431184768699</v>
      </c>
      <c r="AB25" s="85">
        <v>18.389993485435902</v>
      </c>
      <c r="AC25" s="114">
        <v>0.356555242004161</v>
      </c>
      <c r="AD25" s="111">
        <v>3.3761040996268143E-2</v>
      </c>
      <c r="AE25">
        <v>23</v>
      </c>
      <c r="AF25" s="82">
        <v>38580</v>
      </c>
      <c r="AG25">
        <v>1.01088082790375</v>
      </c>
      <c r="AH25" s="85">
        <v>17.949993495270601</v>
      </c>
      <c r="AI25" s="114">
        <v>0.34987203893089019</v>
      </c>
      <c r="AJ25" s="111">
        <v>3.3794388436859328E-2</v>
      </c>
    </row>
    <row r="26" spans="1:36">
      <c r="A26">
        <v>24</v>
      </c>
      <c r="B26" s="82">
        <v>36751</v>
      </c>
      <c r="C26">
        <v>1.1384851932525599</v>
      </c>
      <c r="D26" s="85">
        <v>17.649993501976201</v>
      </c>
      <c r="E26" s="115">
        <v>0.25070182156684967</v>
      </c>
      <c r="F26" s="112">
        <v>3.3087101676791693E-2</v>
      </c>
      <c r="G26">
        <v>24</v>
      </c>
      <c r="H26" s="82">
        <v>37117</v>
      </c>
      <c r="I26">
        <v>1.1220862865448</v>
      </c>
      <c r="J26" s="85">
        <v>17.929993495717699</v>
      </c>
      <c r="K26" s="114">
        <v>0.45109992573852908</v>
      </c>
      <c r="L26" s="111">
        <v>3.4369704246594676E-2</v>
      </c>
      <c r="M26">
        <v>24</v>
      </c>
      <c r="N26" s="82">
        <v>37470</v>
      </c>
      <c r="O26">
        <v>1.2970789670944201</v>
      </c>
      <c r="P26" s="85">
        <v>17.6999935008586</v>
      </c>
      <c r="Q26" s="114">
        <v>0.25798035453675144</v>
      </c>
      <c r="R26" s="111">
        <v>3.3065101676094784E-2</v>
      </c>
      <c r="S26">
        <v>24</v>
      </c>
      <c r="T26" s="82">
        <v>37845</v>
      </c>
      <c r="U26">
        <v>1.1927062273025499</v>
      </c>
      <c r="V26" s="85">
        <v>20.039993448555499</v>
      </c>
      <c r="W26" s="114">
        <v>0.56811152673128373</v>
      </c>
      <c r="X26" s="111">
        <v>3.5690431835128711E-2</v>
      </c>
      <c r="Y26">
        <v>24</v>
      </c>
      <c r="Z26" s="82">
        <v>38208</v>
      </c>
      <c r="AA26">
        <v>1.08944916725159</v>
      </c>
      <c r="AB26" s="85">
        <v>18.779993476718701</v>
      </c>
      <c r="AC26" s="114">
        <v>0.44907668703732961</v>
      </c>
      <c r="AD26" s="111">
        <v>3.4331413639698057E-2</v>
      </c>
      <c r="AE26">
        <v>24</v>
      </c>
      <c r="AF26" s="82">
        <v>38581</v>
      </c>
      <c r="AG26">
        <v>1.00067102909088</v>
      </c>
      <c r="AH26" s="85">
        <v>18.209993489459201</v>
      </c>
      <c r="AI26" s="114">
        <v>0.43231243754203741</v>
      </c>
      <c r="AJ26" s="111">
        <v>3.4343393661346137E-2</v>
      </c>
    </row>
    <row r="27" spans="1:36">
      <c r="A27">
        <v>25</v>
      </c>
      <c r="B27" s="82">
        <v>36752</v>
      </c>
      <c r="C27">
        <v>1.1014978885650599</v>
      </c>
      <c r="D27" s="85">
        <v>17.559993503987801</v>
      </c>
      <c r="E27" s="115">
        <v>0.30511525651135346</v>
      </c>
      <c r="F27" s="112">
        <v>3.3485795032498301E-2</v>
      </c>
      <c r="G27">
        <v>25</v>
      </c>
      <c r="H27" s="82">
        <v>37118</v>
      </c>
      <c r="I27">
        <v>1.0782824754714999</v>
      </c>
      <c r="J27" s="85">
        <v>18.039993493259001</v>
      </c>
      <c r="K27" s="114">
        <v>0.52365446090559398</v>
      </c>
      <c r="L27" s="111">
        <v>3.5056583187724068E-2</v>
      </c>
      <c r="M27">
        <v>25</v>
      </c>
      <c r="N27" s="82">
        <v>37471</v>
      </c>
      <c r="O27">
        <v>1.2716988325119001</v>
      </c>
      <c r="P27" s="85">
        <v>17.759993499517499</v>
      </c>
      <c r="Q27" s="114">
        <v>0.31544420367870796</v>
      </c>
      <c r="R27" s="111">
        <v>3.3475560425598086E-2</v>
      </c>
      <c r="S27">
        <v>25</v>
      </c>
      <c r="T27" s="82">
        <v>37846</v>
      </c>
      <c r="U27">
        <v>1.2122267484664899</v>
      </c>
      <c r="V27" s="85">
        <v>20.079993447661401</v>
      </c>
      <c r="W27" s="114">
        <v>0.59857534948431956</v>
      </c>
      <c r="X27" s="111">
        <v>3.665870449711435E-2</v>
      </c>
      <c r="Y27">
        <v>25</v>
      </c>
      <c r="Z27" s="82">
        <v>38209</v>
      </c>
      <c r="AA27">
        <v>1.0275516510009799</v>
      </c>
      <c r="AB27" s="85">
        <v>18.859993474930501</v>
      </c>
      <c r="AC27" s="114">
        <v>0.52244881339277516</v>
      </c>
      <c r="AD27" s="111">
        <v>3.5044115446501649E-2</v>
      </c>
      <c r="AE27">
        <v>25</v>
      </c>
      <c r="AF27" s="82">
        <v>38582</v>
      </c>
      <c r="AG27">
        <v>1.02882981300354</v>
      </c>
      <c r="AH27" s="85">
        <v>18.1899934899062</v>
      </c>
      <c r="AI27" s="114">
        <v>0.50204723972060195</v>
      </c>
      <c r="AJ27" s="111">
        <v>3.5014195795672741E-2</v>
      </c>
    </row>
    <row r="28" spans="1:36">
      <c r="A28">
        <v>26</v>
      </c>
      <c r="B28" s="82">
        <v>36753</v>
      </c>
      <c r="C28">
        <v>1.03442931175232</v>
      </c>
      <c r="D28" s="85">
        <v>17.509993505105399</v>
      </c>
      <c r="E28" s="115">
        <v>0.3740200140750351</v>
      </c>
      <c r="F28" s="112">
        <v>3.3961678472720913E-2</v>
      </c>
      <c r="G28">
        <v>26</v>
      </c>
      <c r="H28" s="82">
        <v>37119</v>
      </c>
      <c r="I28">
        <v>1.04484891891479</v>
      </c>
      <c r="J28" s="85">
        <v>18.219993489235701</v>
      </c>
      <c r="K28" s="114">
        <v>0.56056013260934867</v>
      </c>
      <c r="L28" s="111">
        <v>3.5863513037542857E-2</v>
      </c>
      <c r="M28">
        <v>26</v>
      </c>
      <c r="N28" s="82">
        <v>37472</v>
      </c>
      <c r="O28">
        <v>1.2755472660064699</v>
      </c>
      <c r="P28" s="85">
        <v>17.8699934970588</v>
      </c>
      <c r="Q28" s="114">
        <v>0.39202591327662989</v>
      </c>
      <c r="R28" s="111">
        <v>3.3970887184458107E-2</v>
      </c>
      <c r="S28">
        <v>26</v>
      </c>
      <c r="T28" s="82">
        <v>37847</v>
      </c>
      <c r="U28">
        <v>1.14936482906342</v>
      </c>
      <c r="V28" s="85">
        <v>20.089993447437902</v>
      </c>
      <c r="W28" s="114">
        <v>0.61596883981933281</v>
      </c>
      <c r="X28" s="111">
        <v>3.7699430564757837E-2</v>
      </c>
      <c r="Y28">
        <v>26</v>
      </c>
      <c r="Z28" s="82">
        <v>38210</v>
      </c>
      <c r="AA28">
        <v>1.0556790828704801</v>
      </c>
      <c r="AB28" s="85">
        <v>18.949993472918901</v>
      </c>
      <c r="AC28" s="114">
        <v>0.5560300244533003</v>
      </c>
      <c r="AD28" s="111">
        <v>3.5881486235333458E-2</v>
      </c>
      <c r="AE28">
        <v>26</v>
      </c>
      <c r="AF28" s="82">
        <v>38583</v>
      </c>
      <c r="AG28">
        <v>1.0055186748504601</v>
      </c>
      <c r="AH28" s="85">
        <v>18.209993489459201</v>
      </c>
      <c r="AI28" s="114">
        <v>0.54387072199319986</v>
      </c>
      <c r="AJ28" s="111">
        <v>3.5797293832116828E-2</v>
      </c>
    </row>
    <row r="29" spans="1:36">
      <c r="A29">
        <v>27</v>
      </c>
      <c r="B29" s="82">
        <v>36754</v>
      </c>
      <c r="C29">
        <v>0.99712872505187999</v>
      </c>
      <c r="D29" s="85">
        <v>17.6899935010821</v>
      </c>
      <c r="E29" s="115">
        <v>0.46314944638648836</v>
      </c>
      <c r="F29" s="112">
        <v>3.4532284004825969E-2</v>
      </c>
      <c r="G29">
        <v>27</v>
      </c>
      <c r="H29" s="82">
        <v>37120</v>
      </c>
      <c r="I29">
        <v>1.0392187833786</v>
      </c>
      <c r="J29" s="85">
        <v>18.219993489235701</v>
      </c>
      <c r="K29" s="114">
        <v>0.57778048988988873</v>
      </c>
      <c r="L29" s="111">
        <v>3.6745471371019515E-2</v>
      </c>
      <c r="M29">
        <v>27</v>
      </c>
      <c r="N29" s="82">
        <v>37473</v>
      </c>
      <c r="O29">
        <v>1.3136501312255899</v>
      </c>
      <c r="P29" s="85">
        <v>17.919993495941199</v>
      </c>
      <c r="Q29" s="114">
        <v>0.5011058221293947</v>
      </c>
      <c r="R29" s="111">
        <v>3.4576311047273843E-2</v>
      </c>
      <c r="S29">
        <v>27</v>
      </c>
      <c r="T29" s="82">
        <v>37848</v>
      </c>
      <c r="U29">
        <v>1.09145843982697</v>
      </c>
      <c r="V29" s="85">
        <v>20.049993448332</v>
      </c>
      <c r="W29" s="114">
        <v>0.61868684845443611</v>
      </c>
      <c r="X29" s="111">
        <v>3.8795778237676243E-2</v>
      </c>
      <c r="Y29">
        <v>27</v>
      </c>
      <c r="Z29" s="82">
        <v>38211</v>
      </c>
      <c r="AA29">
        <v>1.0369784832000699</v>
      </c>
      <c r="AB29" s="85">
        <v>18.969993472471899</v>
      </c>
      <c r="AC29" s="114">
        <v>0.57712884608724035</v>
      </c>
      <c r="AD29" s="111">
        <v>3.6789085070692042E-2</v>
      </c>
      <c r="AE29">
        <v>27</v>
      </c>
      <c r="AF29" s="82">
        <v>38584</v>
      </c>
      <c r="AG29">
        <v>0.94886875152587902</v>
      </c>
      <c r="AH29" s="85">
        <v>18.1899934899062</v>
      </c>
      <c r="AI29" s="114">
        <v>0.56442901341987661</v>
      </c>
      <c r="AJ29" s="111">
        <v>3.6655051079813164E-2</v>
      </c>
    </row>
    <row r="30" spans="1:36">
      <c r="A30">
        <v>28</v>
      </c>
      <c r="B30" s="82">
        <v>36755</v>
      </c>
      <c r="C30">
        <v>0.971976459026337</v>
      </c>
      <c r="D30" s="85">
        <v>18.039993493259001</v>
      </c>
      <c r="E30" s="115">
        <v>0.5170526702962096</v>
      </c>
      <c r="F30" s="112">
        <v>3.5226974844527581E-2</v>
      </c>
      <c r="G30">
        <v>28</v>
      </c>
      <c r="H30" s="82">
        <v>37121</v>
      </c>
      <c r="I30">
        <v>1.05310535430908</v>
      </c>
      <c r="J30" s="85">
        <v>18.169993490353299</v>
      </c>
      <c r="K30" s="114">
        <v>0.58666543422422956</v>
      </c>
      <c r="L30" s="111">
        <v>3.7672218296991258E-2</v>
      </c>
      <c r="M30">
        <v>28</v>
      </c>
      <c r="N30" s="82">
        <v>37474</v>
      </c>
      <c r="O30">
        <v>1.2432048320770299</v>
      </c>
      <c r="P30" s="85">
        <v>17.8599934972823</v>
      </c>
      <c r="Q30" s="114">
        <v>0.56730252393039915</v>
      </c>
      <c r="R30" s="111">
        <v>3.5328111803259489E-2</v>
      </c>
      <c r="S30">
        <v>28</v>
      </c>
      <c r="T30" s="82">
        <v>37849</v>
      </c>
      <c r="U30">
        <v>1.04626381397247</v>
      </c>
      <c r="V30" s="85">
        <v>20.009993449225998</v>
      </c>
      <c r="W30" s="114">
        <v>0.61405479275212704</v>
      </c>
      <c r="X30" s="111">
        <v>3.9925768634885242E-2</v>
      </c>
      <c r="Y30">
        <v>28</v>
      </c>
      <c r="Z30" s="82">
        <v>38212</v>
      </c>
      <c r="AA30">
        <v>1.0093802213668801</v>
      </c>
      <c r="AB30" s="85">
        <v>18.9199934735894</v>
      </c>
      <c r="AC30" s="114">
        <v>0.58640086672590341</v>
      </c>
      <c r="AD30" s="111">
        <v>3.7749979815906172E-2</v>
      </c>
      <c r="AE30">
        <v>28</v>
      </c>
      <c r="AF30" s="82">
        <v>38585</v>
      </c>
      <c r="AG30">
        <v>0.92701947689056396</v>
      </c>
      <c r="AH30" s="85">
        <v>18.2699934881181</v>
      </c>
      <c r="AI30" s="114">
        <v>0.56938982841210894</v>
      </c>
      <c r="AJ30" s="111">
        <v>3.7560265004835794E-2</v>
      </c>
    </row>
    <row r="31" spans="1:36">
      <c r="A31">
        <v>29</v>
      </c>
      <c r="B31" s="82">
        <v>36756</v>
      </c>
      <c r="C31">
        <v>0.97385734319686901</v>
      </c>
      <c r="D31" s="85">
        <v>18.089993492141399</v>
      </c>
      <c r="E31" s="115">
        <v>0.54573622339252459</v>
      </c>
      <c r="F31" s="112">
        <v>3.6029079651954066E-2</v>
      </c>
      <c r="G31">
        <v>29</v>
      </c>
      <c r="H31" s="82">
        <v>37122</v>
      </c>
      <c r="I31">
        <v>1.04903852939606</v>
      </c>
      <c r="J31" s="85">
        <v>18.219993489235701</v>
      </c>
      <c r="K31" s="114">
        <v>0.59297105535787609</v>
      </c>
      <c r="L31" s="111">
        <v>3.8632072443173168E-2</v>
      </c>
      <c r="M31">
        <v>29</v>
      </c>
      <c r="N31" s="82">
        <v>37475</v>
      </c>
      <c r="O31">
        <v>1.2303594350814799</v>
      </c>
      <c r="P31" s="85">
        <v>17.829993497952799</v>
      </c>
      <c r="Q31" s="114">
        <v>0.59936010085311064</v>
      </c>
      <c r="R31" s="111">
        <v>3.6190697841783789E-2</v>
      </c>
      <c r="S31">
        <v>29</v>
      </c>
      <c r="T31" s="82">
        <v>37850</v>
      </c>
      <c r="U31">
        <v>1.00935530662537</v>
      </c>
      <c r="V31" s="85">
        <v>19.989993449673101</v>
      </c>
      <c r="W31" s="114">
        <v>0.60674448321679531</v>
      </c>
      <c r="X31" s="111">
        <v>4.107903953605381E-2</v>
      </c>
      <c r="Y31">
        <v>29</v>
      </c>
      <c r="Z31" s="82">
        <v>38213</v>
      </c>
      <c r="AA31">
        <v>0.93284839391708396</v>
      </c>
      <c r="AB31" s="85">
        <v>18.899993474036499</v>
      </c>
      <c r="AC31" s="114">
        <v>0.58830645866975995</v>
      </c>
      <c r="AD31" s="111">
        <v>3.874664625522526E-2</v>
      </c>
      <c r="AE31">
        <v>29</v>
      </c>
      <c r="AF31" s="82">
        <v>38586</v>
      </c>
      <c r="AG31">
        <v>0.88569265604019198</v>
      </c>
      <c r="AH31" s="85">
        <v>18.0999934919179</v>
      </c>
      <c r="AI31" s="114">
        <v>0.56955930008846756</v>
      </c>
      <c r="AJ31" s="111">
        <v>3.8498120217130928E-2</v>
      </c>
    </row>
    <row r="32" spans="1:36">
      <c r="A32">
        <v>30</v>
      </c>
      <c r="B32" s="82">
        <v>36757</v>
      </c>
      <c r="C32">
        <v>0.97897928953170799</v>
      </c>
      <c r="D32" s="85">
        <v>18.0299934934825</v>
      </c>
      <c r="E32" s="115">
        <v>0.56186927740968151</v>
      </c>
      <c r="F32" s="112">
        <v>3.6889874896258695E-2</v>
      </c>
      <c r="G32">
        <v>30</v>
      </c>
      <c r="H32" s="82">
        <v>37123</v>
      </c>
      <c r="I32">
        <v>1.0107449293136599</v>
      </c>
      <c r="J32" s="85">
        <v>18.2699934881181</v>
      </c>
      <c r="K32" s="114">
        <v>0.59603580942974288</v>
      </c>
      <c r="L32" s="111">
        <v>3.962742377879306E-2</v>
      </c>
      <c r="M32">
        <v>30</v>
      </c>
      <c r="N32" s="82">
        <v>37476</v>
      </c>
      <c r="O32">
        <v>1.21727907657623</v>
      </c>
      <c r="P32" s="85">
        <v>17.8499934975058</v>
      </c>
      <c r="Q32" s="114">
        <v>0.61615167342395161</v>
      </c>
      <c r="R32" s="111">
        <v>3.7114417205455795E-2</v>
      </c>
      <c r="S32">
        <v>30</v>
      </c>
      <c r="T32" s="82">
        <v>37851</v>
      </c>
      <c r="U32">
        <v>0.982330322265625</v>
      </c>
      <c r="V32" s="85">
        <v>19.989993449673101</v>
      </c>
      <c r="W32" s="114">
        <v>0.59878231935713266</v>
      </c>
      <c r="X32" s="111">
        <v>4.2252536942632334E-2</v>
      </c>
      <c r="Y32">
        <v>30</v>
      </c>
      <c r="Z32" s="82">
        <v>38214</v>
      </c>
      <c r="AA32">
        <v>0.90094399452209495</v>
      </c>
      <c r="AB32" s="85">
        <v>18.779993476718701</v>
      </c>
      <c r="AC32" s="114">
        <v>0.58039877878975543</v>
      </c>
      <c r="AD32" s="111">
        <v>3.9771237464262796E-2</v>
      </c>
      <c r="AE32">
        <v>30</v>
      </c>
      <c r="AF32" s="82">
        <v>38587</v>
      </c>
      <c r="AG32">
        <v>0.849767446517944</v>
      </c>
      <c r="AH32" s="85">
        <v>17.989993494376598</v>
      </c>
      <c r="AI32" s="114">
        <v>0.56463366172702245</v>
      </c>
      <c r="AJ32" s="111">
        <v>3.9451641374141866E-2</v>
      </c>
    </row>
    <row r="33" spans="1:36">
      <c r="A33">
        <v>31</v>
      </c>
      <c r="B33" s="82">
        <v>36758</v>
      </c>
      <c r="C33">
        <v>0.970145463943481</v>
      </c>
      <c r="D33" s="85">
        <v>17.979993494600102</v>
      </c>
      <c r="E33" s="115">
        <v>0.57132939118877901</v>
      </c>
      <c r="F33" s="112">
        <v>3.7790414262972256E-2</v>
      </c>
      <c r="G33">
        <v>31</v>
      </c>
      <c r="H33" s="82">
        <v>37124</v>
      </c>
      <c r="I33">
        <v>1.0062394142150899</v>
      </c>
      <c r="J33" s="85">
        <v>18.529993482306601</v>
      </c>
      <c r="K33" s="114">
        <v>0.59368321763066867</v>
      </c>
      <c r="L33" s="111">
        <v>4.065510173602381E-2</v>
      </c>
      <c r="M33">
        <v>31</v>
      </c>
      <c r="N33" s="82">
        <v>37477</v>
      </c>
      <c r="O33">
        <v>1.2141354084014899</v>
      </c>
      <c r="P33" s="85">
        <v>17.909993496164699</v>
      </c>
      <c r="Q33" s="114">
        <v>0.62444104705649539</v>
      </c>
      <c r="R33" s="111">
        <v>3.8084465560430054E-2</v>
      </c>
      <c r="S33">
        <v>31</v>
      </c>
      <c r="T33" s="82">
        <v>37852</v>
      </c>
      <c r="U33">
        <v>0.96456205844879195</v>
      </c>
      <c r="V33" s="85">
        <v>19.849993452802298</v>
      </c>
      <c r="W33" s="114">
        <v>0.59149794059678762</v>
      </c>
      <c r="X33" s="111">
        <v>4.3446116758300415E-2</v>
      </c>
      <c r="Y33">
        <v>31</v>
      </c>
      <c r="Z33" s="82">
        <v>38215</v>
      </c>
      <c r="AA33">
        <v>0.84924972057342496</v>
      </c>
      <c r="AB33" s="85">
        <v>18.7499934773892</v>
      </c>
      <c r="AC33" s="114">
        <v>0.57224248921457277</v>
      </c>
      <c r="AD33" s="111">
        <v>4.0804940594445761E-2</v>
      </c>
      <c r="AE33">
        <v>31</v>
      </c>
      <c r="AF33" s="82">
        <v>38588</v>
      </c>
      <c r="AG33">
        <v>0.77351814508438099</v>
      </c>
      <c r="AH33" s="85">
        <v>17.9399934954942</v>
      </c>
      <c r="AI33" s="114">
        <v>0.55737137170930828</v>
      </c>
      <c r="AJ33" s="111">
        <v>4.0416377695856036E-2</v>
      </c>
    </row>
    <row r="34" spans="1:36">
      <c r="A34">
        <v>32</v>
      </c>
      <c r="B34" s="82">
        <v>36759</v>
      </c>
      <c r="C34">
        <v>0.96705889701843295</v>
      </c>
      <c r="D34" s="85">
        <v>18.069993492588399</v>
      </c>
      <c r="E34" s="115">
        <v>0.57557647822937807</v>
      </c>
      <c r="F34" s="112">
        <v>3.8723568554748657E-2</v>
      </c>
      <c r="G34">
        <v>32</v>
      </c>
      <c r="H34" s="82">
        <v>37125</v>
      </c>
      <c r="I34">
        <v>0.97785663604736295</v>
      </c>
      <c r="J34" s="85">
        <v>18.529993482306601</v>
      </c>
      <c r="K34" s="114">
        <v>0.59188224326843442</v>
      </c>
      <c r="L34" s="111">
        <v>4.1718961702721526E-2</v>
      </c>
      <c r="M34">
        <v>32</v>
      </c>
      <c r="N34" s="82">
        <v>37478</v>
      </c>
      <c r="O34">
        <v>1.2054039239883401</v>
      </c>
      <c r="P34" s="85">
        <v>18.229993489012099</v>
      </c>
      <c r="Q34" s="114">
        <v>0.62881270898962049</v>
      </c>
      <c r="R34" s="111">
        <v>3.9093675301330462E-2</v>
      </c>
      <c r="S34">
        <v>32</v>
      </c>
      <c r="T34" s="82">
        <v>37853</v>
      </c>
      <c r="U34">
        <v>0.95746916532516502</v>
      </c>
      <c r="V34" s="85">
        <v>19.779993454366899</v>
      </c>
      <c r="W34" s="114">
        <v>0.58564507664753795</v>
      </c>
      <c r="X34" s="111">
        <v>4.4652636848315622E-2</v>
      </c>
      <c r="Y34">
        <v>32</v>
      </c>
      <c r="Z34" s="82">
        <v>38216</v>
      </c>
      <c r="AA34">
        <v>0.78860968351364102</v>
      </c>
      <c r="AB34" s="85">
        <v>18.7499934773892</v>
      </c>
      <c r="AC34" s="114">
        <v>0.56112771966073915</v>
      </c>
      <c r="AD34" s="111">
        <v>4.1851295467072801E-2</v>
      </c>
      <c r="AE34">
        <v>32</v>
      </c>
      <c r="AF34" s="82">
        <v>38589</v>
      </c>
      <c r="AG34">
        <v>0.67298215627670299</v>
      </c>
      <c r="AH34" s="85">
        <v>17.979993494600102</v>
      </c>
      <c r="AI34" s="114">
        <v>0.54297219803192487</v>
      </c>
      <c r="AJ34" s="111">
        <v>4.1391457283532593E-2</v>
      </c>
    </row>
    <row r="35" spans="1:36">
      <c r="A35">
        <v>33</v>
      </c>
      <c r="B35" s="82">
        <v>36760</v>
      </c>
      <c r="C35">
        <v>0.93529742956161499</v>
      </c>
      <c r="D35" s="85">
        <v>18.2799934878946</v>
      </c>
      <c r="E35" s="115">
        <v>0.57759735319604744</v>
      </c>
      <c r="F35" s="112">
        <v>3.9689733903299322E-2</v>
      </c>
      <c r="G35">
        <v>33</v>
      </c>
      <c r="H35" s="82">
        <v>37126</v>
      </c>
      <c r="I35">
        <v>0.96897077560424805</v>
      </c>
      <c r="J35" s="85">
        <v>18.609993480518501</v>
      </c>
      <c r="K35" s="114">
        <v>0.58773352460124195</v>
      </c>
      <c r="L35" s="111">
        <v>4.2807688988475159E-2</v>
      </c>
      <c r="M35">
        <v>33</v>
      </c>
      <c r="N35" s="82">
        <v>37479</v>
      </c>
      <c r="O35">
        <v>1.2414312362670901</v>
      </c>
      <c r="P35" s="85">
        <v>18.299993487447502</v>
      </c>
      <c r="Q35" s="114">
        <v>0.63052891621935081</v>
      </c>
      <c r="R35" s="111">
        <v>4.0151595924484355E-2</v>
      </c>
      <c r="S35">
        <v>33</v>
      </c>
      <c r="T35" s="82">
        <v>37854</v>
      </c>
      <c r="U35">
        <v>0.96054857969284102</v>
      </c>
      <c r="V35" s="85">
        <v>19.929993451014202</v>
      </c>
      <c r="W35" s="114">
        <v>0.58177727643753396</v>
      </c>
      <c r="X35" s="111">
        <v>4.5878043295355338E-2</v>
      </c>
      <c r="Y35">
        <v>33</v>
      </c>
      <c r="Z35" s="82">
        <v>38217</v>
      </c>
      <c r="AA35">
        <v>0.73693227767944303</v>
      </c>
      <c r="AB35" s="85">
        <v>18.809993476048099</v>
      </c>
      <c r="AC35" s="114">
        <v>0.54664674462791929</v>
      </c>
      <c r="AD35" s="111">
        <v>4.2906712721812991E-2</v>
      </c>
      <c r="AE35">
        <v>33</v>
      </c>
      <c r="AF35" s="82">
        <v>38590</v>
      </c>
      <c r="AG35">
        <v>0.61884140968322798</v>
      </c>
      <c r="AH35" s="85">
        <v>17.989993494376598</v>
      </c>
      <c r="AI35" s="114">
        <v>0.5194746717883596</v>
      </c>
      <c r="AJ35" s="111">
        <v>4.236990547317071E-2</v>
      </c>
    </row>
    <row r="36" spans="1:36">
      <c r="A36">
        <v>34</v>
      </c>
      <c r="B36" s="82">
        <v>36761</v>
      </c>
      <c r="C36">
        <v>0.943162500858307</v>
      </c>
      <c r="D36" s="85">
        <v>18.459993483871202</v>
      </c>
      <c r="E36" s="115">
        <v>0.57504512528023133</v>
      </c>
      <c r="F36" s="112">
        <v>4.0692818186568717E-2</v>
      </c>
      <c r="G36">
        <v>34</v>
      </c>
      <c r="H36" s="82">
        <v>37127</v>
      </c>
      <c r="I36">
        <v>0.929973125457764</v>
      </c>
      <c r="J36" s="85">
        <v>18.619993480295001</v>
      </c>
      <c r="K36" s="114">
        <v>0.58445281557736584</v>
      </c>
      <c r="L36" s="111">
        <v>4.3922332130534071E-2</v>
      </c>
      <c r="M36">
        <v>34</v>
      </c>
      <c r="N36" s="82">
        <v>37480</v>
      </c>
      <c r="O36">
        <v>1.27248346805573</v>
      </c>
      <c r="P36" s="85">
        <v>18.369993485882901</v>
      </c>
      <c r="Q36" s="114">
        <v>0.63455580588752125</v>
      </c>
      <c r="R36" s="111">
        <v>4.1244064950323289E-2</v>
      </c>
      <c r="S36">
        <v>34</v>
      </c>
      <c r="T36" s="82">
        <v>37855</v>
      </c>
      <c r="U36">
        <v>0.956490278244019</v>
      </c>
      <c r="V36" s="85">
        <v>20.029993448778999</v>
      </c>
      <c r="W36" s="114">
        <v>0.58015342968952788</v>
      </c>
      <c r="X36" s="111">
        <v>4.713878673918985E-2</v>
      </c>
      <c r="Y36">
        <v>34</v>
      </c>
      <c r="Z36" s="82">
        <v>38218</v>
      </c>
      <c r="AA36">
        <v>0.61716008186340299</v>
      </c>
      <c r="AB36" s="85">
        <v>18.8399934753776</v>
      </c>
      <c r="AC36" s="114">
        <v>0.53099874649047885</v>
      </c>
      <c r="AD36" s="111">
        <v>4.396793894647217E-2</v>
      </c>
      <c r="AE36">
        <v>34</v>
      </c>
      <c r="AF36" s="82">
        <v>38591</v>
      </c>
      <c r="AG36">
        <v>0.59597897529602095</v>
      </c>
      <c r="AH36" s="85">
        <v>18.1099934916944</v>
      </c>
      <c r="AI36" s="114">
        <v>0.49710885552705375</v>
      </c>
      <c r="AJ36" s="111">
        <v>4.3334766778110358E-2</v>
      </c>
    </row>
    <row r="37" spans="1:36">
      <c r="A37">
        <v>35</v>
      </c>
      <c r="B37" s="82">
        <v>36762</v>
      </c>
      <c r="C37">
        <v>0.96355682611465499</v>
      </c>
      <c r="D37" s="85">
        <v>18.479993483424199</v>
      </c>
      <c r="E37" s="115">
        <v>0.57456572246738691</v>
      </c>
      <c r="F37" s="112">
        <v>4.1726143605502523E-2</v>
      </c>
      <c r="G37">
        <v>35</v>
      </c>
      <c r="H37" s="82">
        <v>37128</v>
      </c>
      <c r="I37">
        <v>0.87777125835418701</v>
      </c>
      <c r="J37" s="85">
        <v>18.869993474707002</v>
      </c>
      <c r="K37" s="114">
        <v>0.57807161281001562</v>
      </c>
      <c r="L37" s="111">
        <v>4.5060971345790006E-2</v>
      </c>
      <c r="M37">
        <v>35</v>
      </c>
      <c r="N37" s="82">
        <v>37481</v>
      </c>
      <c r="O37">
        <v>1.31288814544678</v>
      </c>
      <c r="P37" s="85">
        <v>18.4299934845418</v>
      </c>
      <c r="Q37" s="114">
        <v>0.63934396314317476</v>
      </c>
      <c r="R37" s="111">
        <v>4.2375755294218463E-2</v>
      </c>
      <c r="S37">
        <v>35</v>
      </c>
      <c r="T37" s="82">
        <v>37856</v>
      </c>
      <c r="U37">
        <v>1.0240674018859901</v>
      </c>
      <c r="V37" s="85">
        <v>20.039993448555499</v>
      </c>
      <c r="W37" s="114">
        <v>0.5788119220169351</v>
      </c>
      <c r="X37" s="111">
        <v>4.8436995225627312E-2</v>
      </c>
      <c r="Y37">
        <v>35</v>
      </c>
      <c r="Z37" s="82">
        <v>38219</v>
      </c>
      <c r="AA37">
        <v>0.51655316352844205</v>
      </c>
      <c r="AB37" s="85">
        <v>19.0799934700132</v>
      </c>
      <c r="AC37" s="114">
        <v>0.50204397196188966</v>
      </c>
      <c r="AD37" s="111">
        <v>4.5030230461149186E-2</v>
      </c>
      <c r="AE37">
        <v>35</v>
      </c>
      <c r="AF37" s="82">
        <v>38592</v>
      </c>
      <c r="AG37">
        <v>0.596363484859467</v>
      </c>
      <c r="AH37" s="85">
        <v>18.059993492811898</v>
      </c>
      <c r="AI37" s="114">
        <v>0.48043507835793936</v>
      </c>
      <c r="AJ37" s="111">
        <v>4.4290383501460501E-2</v>
      </c>
    </row>
    <row r="38" spans="1:36">
      <c r="A38">
        <v>36</v>
      </c>
      <c r="B38" s="82">
        <v>36763</v>
      </c>
      <c r="C38">
        <v>0.97922962903976396</v>
      </c>
      <c r="D38" s="85">
        <v>18.479993483424199</v>
      </c>
      <c r="E38" s="115">
        <v>0.57668458233369924</v>
      </c>
      <c r="F38" s="112">
        <v>4.2785781583155255E-2</v>
      </c>
      <c r="G38">
        <v>36</v>
      </c>
      <c r="H38" s="82">
        <v>37129</v>
      </c>
      <c r="I38">
        <v>0.84683120250701904</v>
      </c>
      <c r="J38" s="85">
        <v>18.879993474483499</v>
      </c>
      <c r="K38" s="114">
        <v>0.56797878571472038</v>
      </c>
      <c r="L38" s="111">
        <v>4.6232126492067482E-2</v>
      </c>
      <c r="M38">
        <v>36</v>
      </c>
      <c r="N38" s="82">
        <v>37482</v>
      </c>
      <c r="O38">
        <v>1.2731249332428001</v>
      </c>
      <c r="P38" s="85">
        <v>18.459993483871202</v>
      </c>
      <c r="Q38" s="114">
        <v>0.64520774506958101</v>
      </c>
      <c r="R38" s="111">
        <v>4.3548872138299312E-2</v>
      </c>
      <c r="S38">
        <v>36</v>
      </c>
      <c r="T38" s="82">
        <v>37857</v>
      </c>
      <c r="U38">
        <v>1.0045645236969001</v>
      </c>
      <c r="V38" s="85">
        <v>19.9699934501201</v>
      </c>
      <c r="W38" s="114">
        <v>0.58626072676944885</v>
      </c>
      <c r="X38" s="111">
        <v>4.9768682822666853E-2</v>
      </c>
      <c r="Y38">
        <v>36</v>
      </c>
      <c r="Z38" s="82">
        <v>38220</v>
      </c>
      <c r="AA38">
        <v>0.48024299740791299</v>
      </c>
      <c r="AB38" s="85">
        <v>19.099993469566101</v>
      </c>
      <c r="AC38" s="114">
        <v>0.46572184788263843</v>
      </c>
      <c r="AD38" s="111">
        <v>4.6078990880284894E-2</v>
      </c>
      <c r="AE38">
        <v>36</v>
      </c>
      <c r="AF38" s="82">
        <v>38593</v>
      </c>
      <c r="AG38">
        <v>0.61130660772323597</v>
      </c>
      <c r="AH38" s="85">
        <v>18.1099934916944</v>
      </c>
      <c r="AI38" s="114">
        <v>0.47132025320164178</v>
      </c>
      <c r="AJ38" s="111">
        <v>4.5236275625214442E-2</v>
      </c>
    </row>
    <row r="39" spans="1:36">
      <c r="A39">
        <v>37</v>
      </c>
      <c r="B39" s="82">
        <v>36764</v>
      </c>
      <c r="C39">
        <v>0.97606629133224498</v>
      </c>
      <c r="D39" s="85">
        <v>18.4199934847653</v>
      </c>
      <c r="E39" s="115">
        <v>0.57962765762669533</v>
      </c>
      <c r="F39" s="112">
        <v>4.3875477319617821E-2</v>
      </c>
      <c r="G39">
        <v>37</v>
      </c>
      <c r="H39" s="82">
        <v>37130</v>
      </c>
      <c r="I39">
        <v>0.86968266963958696</v>
      </c>
      <c r="J39" s="85">
        <v>19.0699934702367</v>
      </c>
      <c r="K39" s="114">
        <v>0.5584472401580558</v>
      </c>
      <c r="L39" s="111">
        <v>4.7416374462416186E-2</v>
      </c>
      <c r="M39">
        <v>37</v>
      </c>
      <c r="N39" s="82">
        <v>37483</v>
      </c>
      <c r="O39">
        <v>1.2179862260818499</v>
      </c>
      <c r="P39" s="85">
        <v>18.609993480518501</v>
      </c>
      <c r="Q39" s="114">
        <v>0.64521915480151104</v>
      </c>
      <c r="R39" s="111">
        <v>4.4765066029846201E-2</v>
      </c>
      <c r="S39">
        <v>37</v>
      </c>
      <c r="T39" s="82">
        <v>37858</v>
      </c>
      <c r="U39">
        <v>0.95785367488861095</v>
      </c>
      <c r="V39" s="85">
        <v>19.929993451014202</v>
      </c>
      <c r="W39" s="114">
        <v>0.5877665413934019</v>
      </c>
      <c r="X39" s="111">
        <v>5.1146810272982728E-2</v>
      </c>
      <c r="Y39">
        <v>37</v>
      </c>
      <c r="Z39" s="82">
        <v>38221</v>
      </c>
      <c r="AA39">
        <v>0.47176635265350297</v>
      </c>
      <c r="AB39" s="85">
        <v>19.059993470460199</v>
      </c>
      <c r="AC39" s="114">
        <v>0.43810681405762947</v>
      </c>
      <c r="AD39" s="111">
        <v>4.7085456086145033E-2</v>
      </c>
      <c r="AE39">
        <v>37</v>
      </c>
      <c r="AF39" s="82">
        <v>38594</v>
      </c>
      <c r="AG39">
        <v>0.64703476428985596</v>
      </c>
      <c r="AH39" s="85">
        <v>18.1899934899062</v>
      </c>
      <c r="AI39" s="114">
        <v>0.46901940915715229</v>
      </c>
      <c r="AJ39" s="111">
        <v>4.6188556351362764E-2</v>
      </c>
    </row>
    <row r="40" spans="1:36">
      <c r="A40">
        <v>38</v>
      </c>
      <c r="B40" s="82">
        <v>36765</v>
      </c>
      <c r="C40">
        <v>0.97823673486709595</v>
      </c>
      <c r="D40" s="85">
        <v>18.4299934845418</v>
      </c>
      <c r="E40" s="115">
        <v>0.58086727234953539</v>
      </c>
      <c r="F40" s="112">
        <v>4.4994256624484981E-2</v>
      </c>
      <c r="G40">
        <v>38</v>
      </c>
      <c r="H40" s="82">
        <v>37131</v>
      </c>
      <c r="I40">
        <v>0.90294599533081099</v>
      </c>
      <c r="J40" s="85">
        <v>18.979993472248299</v>
      </c>
      <c r="K40" s="114">
        <v>0.55638576181347443</v>
      </c>
      <c r="L40" s="111">
        <v>4.8624405179676582E-2</v>
      </c>
      <c r="M40">
        <v>38</v>
      </c>
      <c r="N40" s="82">
        <v>37484</v>
      </c>
      <c r="O40">
        <v>1.18594539165497</v>
      </c>
      <c r="P40" s="85">
        <v>18.719993478059799</v>
      </c>
      <c r="Q40" s="114">
        <v>0.64054814800692883</v>
      </c>
      <c r="R40" s="111">
        <v>4.60240162848728E-2</v>
      </c>
      <c r="S40">
        <v>38</v>
      </c>
      <c r="T40" s="82">
        <v>37859</v>
      </c>
      <c r="U40">
        <v>0.92673200368881203</v>
      </c>
      <c r="V40" s="85">
        <v>19.929993451014202</v>
      </c>
      <c r="W40" s="114">
        <v>0.58288275314023785</v>
      </c>
      <c r="X40" s="111">
        <v>5.2563098295390111E-2</v>
      </c>
      <c r="Y40">
        <v>38</v>
      </c>
      <c r="Z40" s="82">
        <v>38222</v>
      </c>
      <c r="AA40">
        <v>0.44665938615799</v>
      </c>
      <c r="AB40" s="85">
        <v>18.889993474259999</v>
      </c>
      <c r="AC40" s="114">
        <v>0.42147406895114786</v>
      </c>
      <c r="AD40" s="111">
        <v>4.8058334720048168E-2</v>
      </c>
      <c r="AE40">
        <v>38</v>
      </c>
      <c r="AF40" s="82">
        <v>38595</v>
      </c>
      <c r="AG40">
        <v>0.66728848218917802</v>
      </c>
      <c r="AH40" s="85">
        <v>18.409993484988799</v>
      </c>
      <c r="AI40" s="114">
        <v>0.47410748816637044</v>
      </c>
      <c r="AJ40" s="111">
        <v>4.7160283617260511E-2</v>
      </c>
    </row>
    <row r="41" spans="1:36">
      <c r="A41">
        <v>39</v>
      </c>
      <c r="B41" s="82">
        <v>36766</v>
      </c>
      <c r="C41">
        <v>0.97078394889831499</v>
      </c>
      <c r="D41" s="85">
        <v>18.709993478283302</v>
      </c>
      <c r="E41" s="115">
        <v>0.58178945534631066</v>
      </c>
      <c r="F41" s="112">
        <v>4.6143936511046986E-2</v>
      </c>
      <c r="G41">
        <v>39</v>
      </c>
      <c r="H41" s="82">
        <v>37132</v>
      </c>
      <c r="I41">
        <v>0.92462277412414595</v>
      </c>
      <c r="J41" s="85">
        <v>18.969993472471899</v>
      </c>
      <c r="K41" s="114">
        <v>0.55961521681902426</v>
      </c>
      <c r="L41" s="111">
        <v>4.9853764233394854E-2</v>
      </c>
      <c r="M41">
        <v>39</v>
      </c>
      <c r="N41" s="82">
        <v>37485</v>
      </c>
      <c r="O41">
        <v>1.1749749183654801</v>
      </c>
      <c r="P41" s="85">
        <v>18.9899934720248</v>
      </c>
      <c r="Q41" s="114">
        <v>0.63514731710802885</v>
      </c>
      <c r="R41" s="111">
        <v>4.7317188676927753E-2</v>
      </c>
      <c r="S41">
        <v>39</v>
      </c>
      <c r="T41" s="82">
        <v>37860</v>
      </c>
      <c r="U41">
        <v>0.91534221172332797</v>
      </c>
      <c r="V41" s="85">
        <v>19.879993452131799</v>
      </c>
      <c r="W41" s="114">
        <v>0.57643890440248202</v>
      </c>
      <c r="X41" s="111">
        <v>5.4008086646691524E-2</v>
      </c>
      <c r="Y41">
        <v>39</v>
      </c>
      <c r="Z41" s="82">
        <v>38223</v>
      </c>
      <c r="AA41">
        <v>0.39848834276199302</v>
      </c>
      <c r="AB41" s="85">
        <v>18.889993474259999</v>
      </c>
      <c r="AC41" s="114">
        <v>0.40662713009360052</v>
      </c>
      <c r="AD41" s="111">
        <v>4.9010056773257538E-2</v>
      </c>
      <c r="AE41">
        <v>39</v>
      </c>
      <c r="AF41" s="82"/>
      <c r="AH41" s="85">
        <v>18.479993483424199</v>
      </c>
      <c r="AI41" s="107"/>
      <c r="AJ41" s="108"/>
    </row>
    <row r="42" spans="1:36">
      <c r="A42">
        <v>40</v>
      </c>
      <c r="B42" s="82">
        <v>36767</v>
      </c>
      <c r="C42">
        <v>0.96405476331710804</v>
      </c>
      <c r="D42" s="85">
        <v>18.739993477612799</v>
      </c>
      <c r="E42" s="115">
        <v>0.58144179677604912</v>
      </c>
      <c r="F42" s="112">
        <v>4.7340265926147387E-2</v>
      </c>
      <c r="G42">
        <v>40</v>
      </c>
      <c r="H42" s="82">
        <v>37133</v>
      </c>
      <c r="I42">
        <v>0.94844573736190796</v>
      </c>
      <c r="J42" s="85">
        <v>18.909993473813</v>
      </c>
      <c r="K42" s="114">
        <v>0.56405493112175431</v>
      </c>
      <c r="L42" s="111">
        <v>5.1119482117626312E-2</v>
      </c>
      <c r="M42">
        <v>40</v>
      </c>
      <c r="N42" s="82">
        <v>37486</v>
      </c>
      <c r="O42">
        <v>1.1782296895980799</v>
      </c>
      <c r="P42" s="85">
        <v>19.109993469342601</v>
      </c>
      <c r="Q42" s="114">
        <v>0.63118433510952621</v>
      </c>
      <c r="R42" s="111">
        <v>4.8654330544024529E-2</v>
      </c>
      <c r="S42">
        <v>40</v>
      </c>
      <c r="T42" s="82">
        <v>37861</v>
      </c>
      <c r="U42">
        <v>0.88922637701034501</v>
      </c>
      <c r="V42" s="85">
        <v>19.759993454814001</v>
      </c>
      <c r="W42" s="114">
        <v>0.57167176008143172</v>
      </c>
      <c r="X42" s="111">
        <v>5.5475118493997347E-2</v>
      </c>
      <c r="Y42">
        <v>40</v>
      </c>
      <c r="Z42" s="82">
        <v>38224</v>
      </c>
      <c r="AA42">
        <v>0.36445802450180098</v>
      </c>
      <c r="AB42" s="85">
        <v>18.899993474036499</v>
      </c>
      <c r="AC42" s="114">
        <v>0.38623825828769831</v>
      </c>
      <c r="AD42" s="111">
        <v>4.9950071473906177E-2</v>
      </c>
      <c r="AE42">
        <v>40</v>
      </c>
      <c r="AF42" s="82"/>
      <c r="AH42" s="85">
        <v>18.539993482083101</v>
      </c>
      <c r="AI42" s="107"/>
      <c r="AJ42" s="108"/>
    </row>
    <row r="43" spans="1:36">
      <c r="A43">
        <v>41</v>
      </c>
      <c r="B43" s="82">
        <v>36768</v>
      </c>
      <c r="C43">
        <v>0.97430247068405196</v>
      </c>
      <c r="D43" s="85">
        <v>18.689993478730301</v>
      </c>
      <c r="E43" s="115">
        <v>0.58047223707495976</v>
      </c>
      <c r="F43" s="112">
        <v>4.8568491905843246E-2</v>
      </c>
      <c r="G43">
        <v>41</v>
      </c>
      <c r="H43" s="82">
        <v>37134</v>
      </c>
      <c r="I43">
        <v>0.95748698711395297</v>
      </c>
      <c r="J43" s="85">
        <v>18.729993477836299</v>
      </c>
      <c r="K43" s="114">
        <v>0.56931335766910907</v>
      </c>
      <c r="L43" s="111">
        <v>5.2421966439437223E-2</v>
      </c>
      <c r="M43">
        <v>41</v>
      </c>
      <c r="N43" s="82">
        <v>37487</v>
      </c>
      <c r="O43">
        <v>1.2016259431839</v>
      </c>
      <c r="P43" s="85">
        <v>19.209993467107399</v>
      </c>
      <c r="Q43" s="114">
        <v>0.62936388578010671</v>
      </c>
      <c r="R43" s="111">
        <v>5.002973044988384E-2</v>
      </c>
      <c r="S43">
        <v>41</v>
      </c>
      <c r="T43" s="82">
        <v>37862</v>
      </c>
      <c r="U43">
        <v>0.87513297796249401</v>
      </c>
      <c r="V43" s="85">
        <v>19.6499934572727</v>
      </c>
      <c r="W43" s="114">
        <v>0.56579123501398632</v>
      </c>
      <c r="X43" s="111">
        <v>5.6962586144389954E-2</v>
      </c>
      <c r="Y43">
        <v>41</v>
      </c>
      <c r="Z43" s="82">
        <v>38225</v>
      </c>
      <c r="AA43">
        <v>0.36731857061386097</v>
      </c>
      <c r="AB43" s="85">
        <v>18.909993473813</v>
      </c>
      <c r="AC43" s="114">
        <v>0.36584733706566774</v>
      </c>
      <c r="AD43" s="111">
        <v>5.0865413922437874E-2</v>
      </c>
      <c r="AE43">
        <v>41</v>
      </c>
      <c r="AF43" s="82"/>
      <c r="AH43" s="85">
        <v>18.499993482977199</v>
      </c>
      <c r="AI43" s="107"/>
      <c r="AJ43" s="108"/>
    </row>
    <row r="44" spans="1:36">
      <c r="A44">
        <v>42</v>
      </c>
      <c r="B44" s="82">
        <v>36769</v>
      </c>
      <c r="C44">
        <v>0.97707432508468595</v>
      </c>
      <c r="D44" s="85">
        <v>18.6699934791774</v>
      </c>
      <c r="E44" s="115">
        <v>0.58113664051579195</v>
      </c>
      <c r="F44" s="112">
        <v>4.9823529319136022E-2</v>
      </c>
      <c r="G44">
        <v>42</v>
      </c>
      <c r="H44" s="82"/>
      <c r="J44" s="85">
        <v>18.639993479847899</v>
      </c>
      <c r="K44" s="107"/>
      <c r="L44" s="108"/>
      <c r="M44">
        <v>42</v>
      </c>
      <c r="N44" s="82">
        <v>37488</v>
      </c>
      <c r="O44">
        <v>1.2151587009429901</v>
      </c>
      <c r="P44" s="85">
        <v>19.369993463531198</v>
      </c>
      <c r="Q44" s="114">
        <v>0.63055796805564301</v>
      </c>
      <c r="R44" s="111">
        <v>5.1447063758222299E-2</v>
      </c>
      <c r="S44">
        <v>42</v>
      </c>
      <c r="T44" s="82">
        <v>37863</v>
      </c>
      <c r="U44">
        <v>0.87611615657806396</v>
      </c>
      <c r="V44" s="85">
        <v>19.519993460178402</v>
      </c>
      <c r="W44" s="114">
        <v>0.56087615243053801</v>
      </c>
      <c r="X44" s="111">
        <v>5.8468352877696125E-2</v>
      </c>
      <c r="Y44">
        <v>42</v>
      </c>
      <c r="Z44" s="82">
        <v>38226</v>
      </c>
      <c r="AA44">
        <v>0.36432880163192699</v>
      </c>
      <c r="AB44" s="85">
        <v>18.719993478059799</v>
      </c>
      <c r="AC44" s="114">
        <v>0.35575328077590057</v>
      </c>
      <c r="AD44" s="111">
        <v>5.1753445965478477E-2</v>
      </c>
      <c r="AE44">
        <v>42</v>
      </c>
      <c r="AF44" s="82"/>
      <c r="AH44" s="85">
        <v>18.4199934847653</v>
      </c>
      <c r="AI44" s="107"/>
      <c r="AJ44" s="108"/>
    </row>
    <row r="45" spans="1:36">
      <c r="A45">
        <v>43</v>
      </c>
      <c r="B45" s="82"/>
      <c r="D45" s="85">
        <v>18.549993481859602</v>
      </c>
      <c r="E45" s="56"/>
      <c r="F45" s="105"/>
      <c r="G45">
        <v>43</v>
      </c>
      <c r="H45" s="82"/>
      <c r="J45" s="85">
        <v>18.6799934789539</v>
      </c>
      <c r="K45" s="107"/>
      <c r="L45" s="108"/>
      <c r="M45">
        <v>43</v>
      </c>
      <c r="N45" s="82">
        <v>37489</v>
      </c>
      <c r="O45">
        <v>1.23787188529968</v>
      </c>
      <c r="P45" s="85">
        <v>19.269993465766301</v>
      </c>
      <c r="Q45" s="114">
        <v>0.6324303310799978</v>
      </c>
      <c r="R45" s="111">
        <v>5.2917669690087939E-2</v>
      </c>
      <c r="S45">
        <v>43</v>
      </c>
      <c r="T45" s="82">
        <v>37864</v>
      </c>
      <c r="U45">
        <v>0.869129598140717</v>
      </c>
      <c r="V45" s="85">
        <v>19.3999934628606</v>
      </c>
      <c r="W45" s="114">
        <v>0.55847842781952173</v>
      </c>
      <c r="X45" s="111">
        <v>5.9992667098859205E-2</v>
      </c>
      <c r="Y45">
        <v>43</v>
      </c>
      <c r="Z45" s="82">
        <v>38227</v>
      </c>
      <c r="AA45">
        <v>0.37029108405113198</v>
      </c>
      <c r="AB45" s="85">
        <v>18.699993478506801</v>
      </c>
      <c r="AC45" s="114">
        <v>0.34955487551464981</v>
      </c>
      <c r="AD45" s="111">
        <v>5.2626250391763212E-2</v>
      </c>
      <c r="AE45">
        <v>43</v>
      </c>
      <c r="AF45" s="82"/>
      <c r="AH45" s="85">
        <v>18.339993486553499</v>
      </c>
      <c r="AI45" s="59"/>
      <c r="AJ45" s="104"/>
    </row>
    <row r="46" spans="1:36">
      <c r="A46">
        <v>44</v>
      </c>
      <c r="B46" s="82"/>
      <c r="D46" s="85">
        <v>18.389993485435902</v>
      </c>
      <c r="E46" s="56"/>
      <c r="F46" s="105"/>
      <c r="G46">
        <v>44</v>
      </c>
      <c r="H46" s="82"/>
      <c r="J46" s="85">
        <v>18.709993478283302</v>
      </c>
      <c r="K46" s="59"/>
      <c r="L46" s="104"/>
      <c r="M46">
        <v>44</v>
      </c>
      <c r="N46" s="82">
        <v>37490</v>
      </c>
      <c r="O46">
        <v>1.2668991088867201</v>
      </c>
      <c r="P46" s="85">
        <v>19.089993469789601</v>
      </c>
      <c r="Q46" s="114">
        <v>0.6354352195876749</v>
      </c>
      <c r="R46" s="111">
        <v>5.4426435976603918E-2</v>
      </c>
      <c r="S46">
        <v>44</v>
      </c>
      <c r="T46" s="82"/>
      <c r="V46" s="85">
        <v>19.349993463978201</v>
      </c>
      <c r="W46" s="107"/>
      <c r="X46" s="108"/>
      <c r="Y46">
        <v>44</v>
      </c>
      <c r="Z46" s="82">
        <v>38228</v>
      </c>
      <c r="AA46">
        <v>0.377913147211075</v>
      </c>
      <c r="AB46" s="85">
        <v>18.739993477612799</v>
      </c>
      <c r="AC46" s="114">
        <v>0.34790479957192122</v>
      </c>
      <c r="AD46" s="111">
        <v>5.3498696792784892E-2</v>
      </c>
      <c r="AE46">
        <v>44</v>
      </c>
      <c r="AF46" s="82"/>
      <c r="AH46" s="85"/>
      <c r="AI46" s="59"/>
      <c r="AJ46" s="104"/>
    </row>
    <row r="47" spans="1:36">
      <c r="A47">
        <v>45</v>
      </c>
      <c r="B47" s="82"/>
      <c r="D47" s="85">
        <v>18.2699934881181</v>
      </c>
      <c r="E47" s="56"/>
      <c r="F47" s="105"/>
      <c r="G47">
        <v>45</v>
      </c>
      <c r="H47" s="82"/>
      <c r="J47" s="85">
        <v>18.359993486106401</v>
      </c>
      <c r="K47" s="59"/>
      <c r="L47" s="104"/>
      <c r="M47">
        <v>45</v>
      </c>
      <c r="N47" s="82">
        <v>37491</v>
      </c>
      <c r="O47">
        <v>1.2871607542037999</v>
      </c>
      <c r="P47" s="85">
        <v>18.9999934718013</v>
      </c>
      <c r="Q47" s="114">
        <v>0.63950587352605381</v>
      </c>
      <c r="R47" s="111">
        <v>5.5970588213613705E-2</v>
      </c>
      <c r="S47">
        <v>45</v>
      </c>
      <c r="T47" s="82"/>
      <c r="V47" s="85">
        <v>19.289993465319299</v>
      </c>
      <c r="W47" s="107"/>
      <c r="X47" s="108"/>
      <c r="Y47">
        <v>45</v>
      </c>
      <c r="Z47" s="82">
        <v>38229</v>
      </c>
      <c r="AA47">
        <v>0.382228493690491</v>
      </c>
      <c r="AB47" s="85">
        <v>18.6699934791774</v>
      </c>
      <c r="AC47" s="114">
        <v>0.34914717973423781</v>
      </c>
      <c r="AD47" s="111">
        <v>5.438326597936477E-2</v>
      </c>
      <c r="AE47">
        <v>45</v>
      </c>
      <c r="AF47" s="82"/>
      <c r="AH47" s="85"/>
      <c r="AI47" s="59"/>
      <c r="AJ47" s="104"/>
    </row>
    <row r="48" spans="1:36">
      <c r="A48">
        <v>46</v>
      </c>
      <c r="B48" s="82"/>
      <c r="D48" s="85">
        <v>18.079993492364899</v>
      </c>
      <c r="E48" s="59"/>
      <c r="F48" s="104"/>
      <c r="G48">
        <v>46</v>
      </c>
      <c r="H48" s="82"/>
      <c r="J48" s="85">
        <v>18.219993489235701</v>
      </c>
      <c r="K48" s="59"/>
      <c r="L48" s="104"/>
      <c r="M48">
        <v>46</v>
      </c>
      <c r="N48" s="82">
        <v>37492</v>
      </c>
      <c r="O48">
        <v>1.2672706842422501</v>
      </c>
      <c r="P48" s="85">
        <v>19.019993471354301</v>
      </c>
      <c r="Q48" s="114">
        <v>0.64335258256729144</v>
      </c>
      <c r="R48" s="111">
        <v>5.7559684736231291E-2</v>
      </c>
      <c r="S48">
        <v>46</v>
      </c>
      <c r="T48" s="82"/>
      <c r="V48" s="85">
        <v>19.299993465095799</v>
      </c>
      <c r="W48" s="107"/>
      <c r="X48" s="108"/>
      <c r="Y48">
        <v>46</v>
      </c>
      <c r="Z48" s="82">
        <v>38230</v>
      </c>
      <c r="AA48">
        <v>0.40281057357788103</v>
      </c>
      <c r="AB48" s="85">
        <v>18.559993481636099</v>
      </c>
      <c r="AC48" s="114">
        <v>0.35100496070946369</v>
      </c>
      <c r="AD48" s="111">
        <v>5.5282109442773529E-2</v>
      </c>
      <c r="AE48">
        <v>46</v>
      </c>
      <c r="AF48" s="82"/>
      <c r="AH48" s="85"/>
      <c r="AI48" s="59"/>
      <c r="AJ48" s="104"/>
    </row>
    <row r="49" spans="1:36">
      <c r="A49">
        <v>47</v>
      </c>
      <c r="B49" s="82"/>
      <c r="D49" s="85">
        <v>18.0099934939295</v>
      </c>
      <c r="E49" s="59"/>
      <c r="F49" s="104"/>
      <c r="G49">
        <v>47</v>
      </c>
      <c r="H49" s="82"/>
      <c r="J49" s="85">
        <v>18.2599934883416</v>
      </c>
      <c r="K49" s="59"/>
      <c r="L49" s="104"/>
      <c r="M49">
        <v>47</v>
      </c>
      <c r="N49" s="82">
        <v>37493</v>
      </c>
      <c r="O49">
        <v>1.2243512868881199</v>
      </c>
      <c r="P49" s="85">
        <v>19.009993471577801</v>
      </c>
      <c r="Q49" s="114">
        <v>0.64373819335061533</v>
      </c>
      <c r="R49" s="111">
        <v>5.9203141328977436E-2</v>
      </c>
      <c r="S49">
        <v>47</v>
      </c>
      <c r="T49" s="82"/>
      <c r="V49" s="85">
        <v>19.3199934646487</v>
      </c>
      <c r="W49" s="107"/>
      <c r="X49" s="108"/>
      <c r="Y49">
        <v>47</v>
      </c>
      <c r="Z49" s="82"/>
      <c r="AB49" s="85">
        <v>18.389993485435902</v>
      </c>
      <c r="AC49" s="107"/>
      <c r="AD49" s="108"/>
      <c r="AE49">
        <v>47</v>
      </c>
      <c r="AF49" s="82"/>
      <c r="AH49" s="85"/>
      <c r="AI49" s="59"/>
      <c r="AJ49" s="104"/>
    </row>
    <row r="50" spans="1:36">
      <c r="A50">
        <v>48</v>
      </c>
      <c r="B50" s="82"/>
      <c r="E50" s="59"/>
      <c r="F50" s="104"/>
      <c r="G50">
        <v>48</v>
      </c>
      <c r="H50" s="82"/>
      <c r="J50" s="85"/>
      <c r="K50" s="59"/>
      <c r="L50" s="104"/>
      <c r="M50">
        <v>48</v>
      </c>
      <c r="N50" s="82">
        <v>37494</v>
      </c>
      <c r="O50">
        <v>1.1958417892456099</v>
      </c>
      <c r="P50" s="85">
        <v>18.9999934718013</v>
      </c>
      <c r="Q50" s="114">
        <v>0.64023351490670433</v>
      </c>
      <c r="R50" s="111">
        <v>6.0893090592910259E-2</v>
      </c>
      <c r="S50">
        <v>48</v>
      </c>
      <c r="T50" s="82"/>
      <c r="V50" s="85">
        <v>19.379993463307599</v>
      </c>
      <c r="W50" s="59"/>
      <c r="X50" s="104"/>
      <c r="Y50">
        <v>48</v>
      </c>
      <c r="Z50" s="82"/>
      <c r="AB50" s="85">
        <v>18.479993483424199</v>
      </c>
      <c r="AC50" s="107"/>
      <c r="AD50" s="108"/>
      <c r="AE50">
        <v>48</v>
      </c>
      <c r="AF50" s="82"/>
      <c r="AH50" s="85"/>
      <c r="AI50" s="59"/>
      <c r="AJ50" s="104"/>
    </row>
    <row r="51" spans="1:36">
      <c r="A51">
        <v>49</v>
      </c>
      <c r="C51" s="82"/>
      <c r="E51" s="86"/>
      <c r="F51" s="86"/>
      <c r="G51">
        <v>49</v>
      </c>
      <c r="I51" s="82"/>
      <c r="J51" s="85"/>
      <c r="K51" s="86"/>
      <c r="L51" s="86"/>
      <c r="M51">
        <v>49</v>
      </c>
      <c r="N51" s="82">
        <v>37495</v>
      </c>
      <c r="O51">
        <v>1.1847833395004299</v>
      </c>
      <c r="P51" s="85">
        <v>18.859993474930501</v>
      </c>
      <c r="Q51" s="113">
        <v>0.63581214280149212</v>
      </c>
      <c r="R51" s="83">
        <v>6.2622153709497252E-2</v>
      </c>
      <c r="S51">
        <v>49</v>
      </c>
      <c r="U51" s="82"/>
      <c r="V51" s="85">
        <v>19.4099934626371</v>
      </c>
      <c r="W51" s="86"/>
      <c r="X51" s="86"/>
      <c r="Y51">
        <v>49</v>
      </c>
      <c r="Z51" s="82"/>
      <c r="AB51" s="85">
        <v>18.5099934827537</v>
      </c>
      <c r="AC51" s="85"/>
      <c r="AD51" s="109"/>
      <c r="AE51">
        <v>49</v>
      </c>
      <c r="AG51" s="82"/>
      <c r="AH51" s="85"/>
      <c r="AI51" s="86"/>
      <c r="AJ51" s="86"/>
    </row>
    <row r="52" spans="1:36">
      <c r="A52">
        <v>50</v>
      </c>
      <c r="C52" s="82"/>
      <c r="E52" s="86"/>
      <c r="F52" s="86"/>
      <c r="G52">
        <v>50</v>
      </c>
      <c r="I52" s="82"/>
      <c r="J52" s="85"/>
      <c r="K52" s="86"/>
      <c r="L52" s="86"/>
      <c r="M52">
        <v>50</v>
      </c>
      <c r="N52" s="82">
        <v>37496</v>
      </c>
      <c r="O52">
        <v>1.1670385599136399</v>
      </c>
      <c r="P52" s="85">
        <v>18.769993476942201</v>
      </c>
      <c r="Q52" s="113">
        <v>0.63246689204757278</v>
      </c>
      <c r="R52" s="83">
        <v>6.4377851815164325E-2</v>
      </c>
      <c r="S52">
        <v>50</v>
      </c>
      <c r="U52" s="82"/>
      <c r="V52" s="85">
        <v>19.429993462190101</v>
      </c>
      <c r="W52" s="86"/>
      <c r="X52" s="86"/>
      <c r="Y52">
        <v>50</v>
      </c>
      <c r="AA52" s="82"/>
      <c r="AB52" s="85">
        <v>18.459993483871202</v>
      </c>
      <c r="AC52" s="86"/>
      <c r="AD52" s="86"/>
      <c r="AE52">
        <v>50</v>
      </c>
      <c r="AG52" s="82"/>
      <c r="AH52" s="85"/>
      <c r="AI52" s="86"/>
      <c r="AJ52" s="86"/>
    </row>
    <row r="53" spans="1:36">
      <c r="A53">
        <v>51</v>
      </c>
      <c r="C53" s="82"/>
      <c r="E53" s="86"/>
      <c r="F53" s="86"/>
      <c r="G53">
        <v>51</v>
      </c>
      <c r="I53" s="82"/>
      <c r="J53" s="85"/>
      <c r="K53" s="86"/>
      <c r="L53" s="86"/>
      <c r="M53">
        <v>51</v>
      </c>
      <c r="N53" s="82">
        <v>37497</v>
      </c>
      <c r="O53">
        <v>1.1548255681991599</v>
      </c>
      <c r="P53" s="85">
        <v>18.929993473365901</v>
      </c>
      <c r="Q53" s="113">
        <v>0.62905071995897599</v>
      </c>
      <c r="R53" s="83">
        <v>6.6166655631192325E-2</v>
      </c>
      <c r="S53">
        <v>51</v>
      </c>
      <c r="U53" s="82"/>
      <c r="V53" s="85">
        <v>19.4099934626371</v>
      </c>
      <c r="W53" s="86"/>
      <c r="X53" s="86"/>
      <c r="Y53">
        <v>51</v>
      </c>
      <c r="AA53" s="82"/>
      <c r="AB53" s="85"/>
      <c r="AC53" s="86"/>
      <c r="AD53" s="86"/>
      <c r="AE53">
        <v>51</v>
      </c>
      <c r="AG53" s="82"/>
      <c r="AH53" s="85"/>
      <c r="AI53" s="86"/>
      <c r="AJ53" s="86"/>
    </row>
    <row r="54" spans="1:36">
      <c r="A54">
        <v>52</v>
      </c>
      <c r="C54" s="82"/>
      <c r="E54" s="86"/>
      <c r="F54" s="86"/>
      <c r="G54">
        <v>52</v>
      </c>
      <c r="I54" s="82"/>
      <c r="J54" s="85"/>
      <c r="K54" s="86"/>
      <c r="L54" s="86"/>
      <c r="M54">
        <v>52</v>
      </c>
      <c r="N54" s="82">
        <v>37498</v>
      </c>
      <c r="O54">
        <v>1.1600140333175699</v>
      </c>
      <c r="P54" s="85">
        <v>19.2299934666604</v>
      </c>
      <c r="Q54" s="113">
        <v>0.62604952721635276</v>
      </c>
      <c r="R54" s="83">
        <v>6.8010435955930634E-2</v>
      </c>
      <c r="S54">
        <v>52</v>
      </c>
      <c r="U54" s="82"/>
      <c r="V54" s="85">
        <v>19.339993464201701</v>
      </c>
      <c r="W54" s="86"/>
      <c r="X54" s="86"/>
      <c r="Y54">
        <v>52</v>
      </c>
      <c r="AA54" s="82"/>
      <c r="AB54" s="85"/>
      <c r="AC54" s="86"/>
      <c r="AD54" s="86"/>
      <c r="AE54">
        <v>52</v>
      </c>
      <c r="AG54" s="82"/>
      <c r="AH54" s="85"/>
      <c r="AI54" s="86"/>
      <c r="AJ54" s="86"/>
    </row>
    <row r="55" spans="1:36">
      <c r="A55">
        <v>53</v>
      </c>
      <c r="C55" s="82"/>
      <c r="E55" s="86"/>
      <c r="F55" s="86"/>
      <c r="G55">
        <v>53</v>
      </c>
      <c r="I55" s="82"/>
      <c r="J55" s="85"/>
      <c r="K55" s="86"/>
      <c r="L55" s="86"/>
      <c r="M55">
        <v>53</v>
      </c>
      <c r="N55" s="82">
        <v>37499</v>
      </c>
      <c r="O55">
        <v>1.1585212945938099</v>
      </c>
      <c r="P55" s="85">
        <v>19.299993465095799</v>
      </c>
      <c r="Q55" s="113">
        <v>0.62492010983227764</v>
      </c>
      <c r="R55" s="83">
        <v>6.9924735729481616E-2</v>
      </c>
      <c r="S55">
        <v>53</v>
      </c>
      <c r="U55" s="82"/>
      <c r="V55" s="85">
        <v>19.259993465989901</v>
      </c>
      <c r="W55" s="86"/>
      <c r="X55" s="86"/>
      <c r="Y55">
        <v>53</v>
      </c>
      <c r="AA55" s="82"/>
      <c r="AB55" s="85"/>
      <c r="AC55" s="86"/>
      <c r="AD55" s="86"/>
      <c r="AE55">
        <v>53</v>
      </c>
      <c r="AG55" s="82"/>
      <c r="AH55" s="85"/>
      <c r="AI55" s="86"/>
      <c r="AJ55" s="86"/>
    </row>
    <row r="56" spans="1:36">
      <c r="N56" s="82"/>
      <c r="P56">
        <v>19.3199934646487</v>
      </c>
      <c r="Q56" s="85"/>
      <c r="R56" s="109"/>
      <c r="V56">
        <v>19.099993469566101</v>
      </c>
    </row>
    <row r="57" spans="1:36">
      <c r="N57" s="82"/>
      <c r="Q57" s="85"/>
      <c r="R57" s="109"/>
    </row>
    <row r="58" spans="1:36">
      <c r="N58" s="82"/>
      <c r="Q58" s="85"/>
      <c r="R58" s="109"/>
    </row>
    <row r="60" spans="1:36">
      <c r="D60" s="85" t="s">
        <v>141</v>
      </c>
      <c r="E60" s="85" t="s">
        <v>161</v>
      </c>
      <c r="F60" s="85"/>
      <c r="J60" s="85" t="s">
        <v>141</v>
      </c>
      <c r="K60" s="85" t="s">
        <v>162</v>
      </c>
      <c r="L60" s="85"/>
      <c r="P60" s="85"/>
      <c r="Q60" s="85" t="s">
        <v>163</v>
      </c>
      <c r="R60" s="85"/>
      <c r="V60" s="85" t="s">
        <v>141</v>
      </c>
      <c r="W60" s="85" t="s">
        <v>164</v>
      </c>
      <c r="X60" s="85"/>
      <c r="AB60" s="85" t="s">
        <v>141</v>
      </c>
      <c r="AC60" s="85" t="s">
        <v>165</v>
      </c>
      <c r="AD60" s="85"/>
    </row>
    <row r="61" spans="1:36">
      <c r="A61">
        <v>0</v>
      </c>
      <c r="B61" s="82">
        <v>38925</v>
      </c>
      <c r="C61">
        <v>1.44495785236359</v>
      </c>
      <c r="D61" s="85">
        <v>18.849993475154101</v>
      </c>
      <c r="E61" s="115">
        <v>1</v>
      </c>
      <c r="F61" s="112">
        <v>1.7717407352724052E-2</v>
      </c>
      <c r="G61">
        <v>0</v>
      </c>
      <c r="H61" s="82">
        <v>39253</v>
      </c>
      <c r="I61">
        <v>1.9890779256820701</v>
      </c>
      <c r="J61" s="85">
        <v>15.5099935498089</v>
      </c>
      <c r="K61" s="114">
        <v>1</v>
      </c>
      <c r="L61" s="111">
        <v>1.7717407352724052E-2</v>
      </c>
      <c r="M61">
        <v>0</v>
      </c>
      <c r="N61" s="82">
        <v>39636</v>
      </c>
      <c r="O61">
        <v>1.64950907230377</v>
      </c>
      <c r="P61" s="85">
        <v>16.7299935225398</v>
      </c>
      <c r="Q61" s="114">
        <v>1</v>
      </c>
      <c r="R61" s="111">
        <v>1.7717407352724052E-2</v>
      </c>
      <c r="S61">
        <v>0</v>
      </c>
      <c r="T61" s="82">
        <v>40012</v>
      </c>
      <c r="U61">
        <v>1.1901714801788299</v>
      </c>
      <c r="V61" s="85">
        <v>17.759993499517499</v>
      </c>
      <c r="W61" s="114">
        <v>1</v>
      </c>
      <c r="X61" s="111">
        <v>1.7717407352724052E-2</v>
      </c>
      <c r="Y61">
        <v>0</v>
      </c>
      <c r="Z61" s="82">
        <v>40391</v>
      </c>
      <c r="AA61">
        <v>1.29518151283264</v>
      </c>
      <c r="AB61" s="85">
        <v>18.119993491470801</v>
      </c>
      <c r="AC61" s="114">
        <v>1</v>
      </c>
      <c r="AD61" s="111">
        <v>1.7717407352724052E-2</v>
      </c>
      <c r="AE61">
        <v>0</v>
      </c>
    </row>
    <row r="62" spans="1:36">
      <c r="A62">
        <v>1</v>
      </c>
      <c r="B62" s="82">
        <v>38926</v>
      </c>
      <c r="C62">
        <v>1.38780570030212</v>
      </c>
      <c r="D62" s="85">
        <v>18.859993474930501</v>
      </c>
      <c r="E62" s="115">
        <v>0.70856665117137929</v>
      </c>
      <c r="F62" s="112">
        <v>1.9089599990955941E-2</v>
      </c>
      <c r="G62">
        <v>1</v>
      </c>
      <c r="H62" s="82">
        <v>39254</v>
      </c>
      <c r="I62">
        <v>2.0462944507598899</v>
      </c>
      <c r="J62" s="85">
        <v>15.8299935426563</v>
      </c>
      <c r="K62" s="114">
        <v>0.80223884887468744</v>
      </c>
      <c r="L62" s="111">
        <v>1.8884758311600545E-2</v>
      </c>
      <c r="M62">
        <v>1</v>
      </c>
      <c r="N62" s="82">
        <v>39637</v>
      </c>
      <c r="O62">
        <v>1.46008372306824</v>
      </c>
      <c r="P62" s="85">
        <v>16.699993523210299</v>
      </c>
      <c r="Q62" s="114">
        <v>0.75978412408142315</v>
      </c>
      <c r="R62" s="111">
        <v>1.8956306369692859E-2</v>
      </c>
      <c r="S62">
        <v>1</v>
      </c>
      <c r="T62" s="82">
        <v>40013</v>
      </c>
      <c r="U62">
        <v>1.12796401977539</v>
      </c>
      <c r="V62" s="85">
        <v>17.819993498176402</v>
      </c>
      <c r="W62" s="114">
        <v>0.68615154407574563</v>
      </c>
      <c r="X62" s="111">
        <v>1.9019609112057398E-2</v>
      </c>
      <c r="Y62">
        <v>1</v>
      </c>
      <c r="Z62" s="82">
        <v>40392</v>
      </c>
      <c r="AA62">
        <v>1.29599726200104</v>
      </c>
      <c r="AB62" s="85">
        <v>18.3499934863299</v>
      </c>
      <c r="AC62" s="114">
        <v>0.69747099768994691</v>
      </c>
      <c r="AD62" s="111">
        <v>1.9042378748424169E-2</v>
      </c>
      <c r="AE62">
        <v>1</v>
      </c>
    </row>
    <row r="63" spans="1:36">
      <c r="A63">
        <v>2</v>
      </c>
      <c r="B63" s="82">
        <v>38927</v>
      </c>
      <c r="C63">
        <v>1.3912870883941699</v>
      </c>
      <c r="D63" s="85">
        <v>18.939993473142401</v>
      </c>
      <c r="E63" s="115">
        <v>0.67220781737321855</v>
      </c>
      <c r="F63" s="112">
        <v>2.014130351000526E-2</v>
      </c>
      <c r="G63">
        <v>2</v>
      </c>
      <c r="H63" s="82">
        <v>39255</v>
      </c>
      <c r="I63">
        <v>2.0673952102661102</v>
      </c>
      <c r="J63" s="85">
        <v>15.739993544668</v>
      </c>
      <c r="K63" s="114">
        <v>0.76087893605289325</v>
      </c>
      <c r="L63" s="111">
        <v>1.9887112244257321E-2</v>
      </c>
      <c r="M63">
        <v>2</v>
      </c>
      <c r="N63" s="82">
        <v>39638</v>
      </c>
      <c r="O63">
        <v>1.3869726657867401</v>
      </c>
      <c r="P63" s="85">
        <v>16.659993524104401</v>
      </c>
      <c r="Q63" s="114">
        <v>0.69669201450847906</v>
      </c>
      <c r="R63" s="111">
        <v>1.9958253015037716E-2</v>
      </c>
      <c r="S63">
        <v>2</v>
      </c>
      <c r="T63" s="82">
        <v>40014</v>
      </c>
      <c r="U63">
        <v>1.1288372278213501</v>
      </c>
      <c r="V63" s="85">
        <v>17.799993498623401</v>
      </c>
      <c r="W63" s="114">
        <v>0.63144984965389306</v>
      </c>
      <c r="X63" s="111">
        <v>1.999451619043072E-2</v>
      </c>
      <c r="Y63">
        <v>2</v>
      </c>
      <c r="Z63" s="82">
        <v>40393</v>
      </c>
      <c r="AA63">
        <v>1.2704890966415401</v>
      </c>
      <c r="AB63" s="85">
        <v>18.499993482977199</v>
      </c>
      <c r="AC63" s="114">
        <v>0.65839294192166287</v>
      </c>
      <c r="AD63" s="111">
        <v>2.0055746990616942E-2</v>
      </c>
      <c r="AE63">
        <v>2</v>
      </c>
    </row>
    <row r="64" spans="1:36">
      <c r="A64">
        <v>3</v>
      </c>
      <c r="B64" s="82">
        <v>38928</v>
      </c>
      <c r="C64">
        <v>1.3325221538543699</v>
      </c>
      <c r="D64" s="85">
        <v>19.029993471130801</v>
      </c>
      <c r="E64" s="115">
        <v>0.66674055127846588</v>
      </c>
      <c r="F64" s="112">
        <v>2.1152922431912788E-2</v>
      </c>
      <c r="G64">
        <v>3</v>
      </c>
      <c r="H64" s="82">
        <v>39256</v>
      </c>
      <c r="I64">
        <v>2.04811787605286</v>
      </c>
      <c r="J64" s="85">
        <v>15.7499935444445</v>
      </c>
      <c r="K64" s="114">
        <v>0.75141640220834394</v>
      </c>
      <c r="L64" s="111">
        <v>2.084423711576824E-2</v>
      </c>
      <c r="M64">
        <v>3</v>
      </c>
      <c r="N64" s="82">
        <v>39639</v>
      </c>
      <c r="O64">
        <v>1.2589073181152299</v>
      </c>
      <c r="P64" s="85">
        <v>16.529993527010099</v>
      </c>
      <c r="Q64" s="114">
        <v>0.67379022663515276</v>
      </c>
      <c r="R64" s="111">
        <v>2.0891225893062929E-2</v>
      </c>
      <c r="S64">
        <v>3</v>
      </c>
      <c r="T64" s="82">
        <v>40015</v>
      </c>
      <c r="U64">
        <v>1.18377637863159</v>
      </c>
      <c r="V64" s="85">
        <v>17.589993503317299</v>
      </c>
      <c r="W64" s="114">
        <v>0.62076069367522158</v>
      </c>
      <c r="X64" s="111">
        <v>2.0904596380902096E-2</v>
      </c>
      <c r="Y64">
        <v>3</v>
      </c>
      <c r="Z64" s="82">
        <v>40394</v>
      </c>
      <c r="AA64">
        <v>1.1705806255340601</v>
      </c>
      <c r="AB64" s="85">
        <v>18.549993481859602</v>
      </c>
      <c r="AC64" s="114">
        <v>0.64781540811822436</v>
      </c>
      <c r="AD64" s="111">
        <v>2.1029697831406506E-2</v>
      </c>
      <c r="AE64">
        <v>3</v>
      </c>
    </row>
    <row r="65" spans="1:31">
      <c r="A65">
        <v>4</v>
      </c>
      <c r="B65" s="82">
        <v>38929</v>
      </c>
      <c r="C65">
        <v>1.3137000799179099</v>
      </c>
      <c r="D65" s="85">
        <v>19.129993468895599</v>
      </c>
      <c r="E65" s="115">
        <v>0.65833584099312104</v>
      </c>
      <c r="F65" s="112">
        <v>2.2162024844955171E-2</v>
      </c>
      <c r="G65">
        <v>4</v>
      </c>
      <c r="H65" s="82">
        <v>39257</v>
      </c>
      <c r="I65">
        <v>1.94022881984711</v>
      </c>
      <c r="J65" s="85">
        <v>15.7799935437739</v>
      </c>
      <c r="K65" s="114">
        <v>0.74740719349643769</v>
      </c>
      <c r="L65" s="111">
        <v>2.1792254760280932E-2</v>
      </c>
      <c r="M65">
        <v>4</v>
      </c>
      <c r="N65" s="82">
        <v>39640</v>
      </c>
      <c r="O65">
        <v>1.1878747940063501</v>
      </c>
      <c r="P65" s="85">
        <v>16.509993527457102</v>
      </c>
      <c r="Q65" s="114">
        <v>0.65270841244623212</v>
      </c>
      <c r="R65" s="111">
        <v>2.1793472429591988E-2</v>
      </c>
      <c r="S65">
        <v>4</v>
      </c>
      <c r="T65" s="82">
        <v>40016</v>
      </c>
      <c r="U65">
        <v>1.1471710205078101</v>
      </c>
      <c r="V65" s="85">
        <v>17.519993504881899</v>
      </c>
      <c r="W65" s="114">
        <v>0.62620716160403589</v>
      </c>
      <c r="X65" s="111">
        <v>2.1792804162977145E-2</v>
      </c>
      <c r="Y65">
        <v>4</v>
      </c>
      <c r="Z65" s="82">
        <v>40395</v>
      </c>
      <c r="AA65">
        <v>1.11390793323517</v>
      </c>
      <c r="AB65" s="85">
        <v>18.459993483871202</v>
      </c>
      <c r="AC65" s="114">
        <v>0.63147677071164554</v>
      </c>
      <c r="AD65" s="111">
        <v>2.1993014775411247E-2</v>
      </c>
      <c r="AE65">
        <v>4</v>
      </c>
    </row>
    <row r="66" spans="1:31">
      <c r="A66">
        <v>5</v>
      </c>
      <c r="B66" s="82">
        <v>38930</v>
      </c>
      <c r="C66">
        <v>1.3431577682495099</v>
      </c>
      <c r="D66" s="85">
        <v>19.269993465766301</v>
      </c>
      <c r="E66" s="115">
        <v>0.65402740780093915</v>
      </c>
      <c r="F66" s="112">
        <v>2.3165380837762508E-2</v>
      </c>
      <c r="G66">
        <v>5</v>
      </c>
      <c r="H66" s="82">
        <v>39258</v>
      </c>
      <c r="I66">
        <v>1.8054729700088501</v>
      </c>
      <c r="J66" s="85">
        <v>15.8299935426563</v>
      </c>
      <c r="K66" s="114">
        <v>0.73956152084251414</v>
      </c>
      <c r="L66" s="111">
        <v>2.2737512884831848E-2</v>
      </c>
      <c r="M66">
        <v>5</v>
      </c>
      <c r="N66" s="82">
        <v>39641</v>
      </c>
      <c r="O66">
        <v>1.23915803432465</v>
      </c>
      <c r="P66" s="85">
        <v>16.7299935225398</v>
      </c>
      <c r="Q66" s="114">
        <v>0.63747137337321613</v>
      </c>
      <c r="R66" s="111">
        <v>2.2671694261345618E-2</v>
      </c>
      <c r="S66">
        <v>5</v>
      </c>
      <c r="T66" s="82">
        <v>40017</v>
      </c>
      <c r="U66">
        <v>1.0953562259674099</v>
      </c>
      <c r="V66" s="85">
        <v>17.43999350667</v>
      </c>
      <c r="W66" s="114">
        <v>0.62268949860739375</v>
      </c>
      <c r="X66" s="111">
        <v>2.2684271315095459E-2</v>
      </c>
      <c r="Y66">
        <v>5</v>
      </c>
      <c r="Z66" s="82">
        <v>40396</v>
      </c>
      <c r="AA66">
        <v>1.0683354139328001</v>
      </c>
      <c r="AB66" s="85">
        <v>18.579993481189</v>
      </c>
      <c r="AC66" s="114">
        <v>0.61920218384011316</v>
      </c>
      <c r="AD66" s="111">
        <v>2.2932161272006542E-2</v>
      </c>
      <c r="AE66">
        <v>5</v>
      </c>
    </row>
    <row r="67" spans="1:31">
      <c r="A67">
        <v>6</v>
      </c>
      <c r="B67" s="82">
        <v>38931</v>
      </c>
      <c r="C67">
        <v>1.3283045291900599</v>
      </c>
      <c r="D67" s="85">
        <v>19.269993465766301</v>
      </c>
      <c r="E67" s="115">
        <v>0.65637275754350122</v>
      </c>
      <c r="F67" s="112">
        <v>2.4169906652072248E-2</v>
      </c>
      <c r="G67">
        <v>6</v>
      </c>
      <c r="H67" s="82">
        <v>39259</v>
      </c>
      <c r="I67">
        <v>1.6840059757232699</v>
      </c>
      <c r="J67" s="85">
        <v>15.6699935462326</v>
      </c>
      <c r="K67" s="114">
        <v>0.72816669932981815</v>
      </c>
      <c r="L67" s="111">
        <v>2.367703612166441E-2</v>
      </c>
      <c r="M67">
        <v>6</v>
      </c>
      <c r="N67" s="82">
        <v>39642</v>
      </c>
      <c r="O67">
        <v>1.3703637123107899</v>
      </c>
      <c r="P67" s="85">
        <v>16.6299935247749</v>
      </c>
      <c r="Q67" s="114">
        <v>0.63844624699605534</v>
      </c>
      <c r="R67" s="111">
        <v>2.3542235179151098E-2</v>
      </c>
      <c r="S67">
        <v>6</v>
      </c>
      <c r="T67" s="82">
        <v>40018</v>
      </c>
      <c r="U67">
        <v>1.0579817295074501</v>
      </c>
      <c r="V67" s="85">
        <v>17.379993508011101</v>
      </c>
      <c r="W67" s="114">
        <v>0.61448751284270775</v>
      </c>
      <c r="X67" s="111">
        <v>2.3568057668771767E-2</v>
      </c>
      <c r="Y67">
        <v>6</v>
      </c>
      <c r="Z67" s="82">
        <v>40397</v>
      </c>
      <c r="AA67">
        <v>1.0038257837295499</v>
      </c>
      <c r="AB67" s="85">
        <v>18.569993481412599</v>
      </c>
      <c r="AC67" s="114">
        <v>0.60894871867450739</v>
      </c>
      <c r="AD67" s="111">
        <v>2.3861441065442662E-2</v>
      </c>
      <c r="AE67">
        <v>6</v>
      </c>
    </row>
    <row r="68" spans="1:31">
      <c r="A68">
        <v>7</v>
      </c>
      <c r="B68" s="82">
        <v>38932</v>
      </c>
      <c r="C68">
        <v>1.2921602725982699</v>
      </c>
      <c r="D68" s="85">
        <v>19.119993469119098</v>
      </c>
      <c r="E68" s="115">
        <v>0.65537855442016113</v>
      </c>
      <c r="F68" s="112">
        <v>2.5177208213372534E-2</v>
      </c>
      <c r="G68">
        <v>7</v>
      </c>
      <c r="H68" s="82">
        <v>39260</v>
      </c>
      <c r="I68">
        <v>1.63905513286591</v>
      </c>
      <c r="J68" s="85">
        <v>15.5299935493618</v>
      </c>
      <c r="K68" s="114">
        <v>0.7156819613041977</v>
      </c>
      <c r="L68" s="111">
        <v>2.4597638442251164E-2</v>
      </c>
      <c r="M68">
        <v>7</v>
      </c>
      <c r="N68" s="82">
        <v>39643</v>
      </c>
      <c r="O68">
        <v>1.4236359596252399</v>
      </c>
      <c r="P68" s="85">
        <v>16.5499935265631</v>
      </c>
      <c r="Q68" s="114">
        <v>0.65260570129348328</v>
      </c>
      <c r="R68" s="111">
        <v>2.4409519437012979E-2</v>
      </c>
      <c r="S68">
        <v>7</v>
      </c>
      <c r="T68" s="82">
        <v>40019</v>
      </c>
      <c r="U68">
        <v>1.0261255502700799</v>
      </c>
      <c r="V68" s="85">
        <v>17.539993504434801</v>
      </c>
      <c r="W68" s="114">
        <v>0.6065614507790883</v>
      </c>
      <c r="X68" s="111">
        <v>2.4439567254233623E-2</v>
      </c>
      <c r="Y68">
        <v>7</v>
      </c>
      <c r="Z68" s="82">
        <v>40398</v>
      </c>
      <c r="AA68">
        <v>0.99247938394546498</v>
      </c>
      <c r="AB68" s="85">
        <v>18.639993479847899</v>
      </c>
      <c r="AC68" s="114">
        <v>0.59600200673724568</v>
      </c>
      <c r="AD68" s="111">
        <v>2.4777405030178029E-2</v>
      </c>
      <c r="AE68">
        <v>7</v>
      </c>
    </row>
    <row r="69" spans="1:31">
      <c r="A69">
        <v>8</v>
      </c>
      <c r="B69" s="82">
        <v>38933</v>
      </c>
      <c r="C69">
        <v>1.28372919559479</v>
      </c>
      <c r="D69" s="85">
        <v>19.029993471130801</v>
      </c>
      <c r="E69" s="115">
        <v>0.65107782622256438</v>
      </c>
      <c r="F69" s="112">
        <v>2.6175923706289801E-2</v>
      </c>
      <c r="G69">
        <v>8</v>
      </c>
      <c r="H69" s="82">
        <v>39261</v>
      </c>
      <c r="I69">
        <v>1.7168954610824601</v>
      </c>
      <c r="J69" s="85">
        <v>15.729993544891499</v>
      </c>
      <c r="K69" s="114">
        <v>0.70749421488266684</v>
      </c>
      <c r="L69" s="111">
        <v>2.5499260976121926E-2</v>
      </c>
      <c r="M69">
        <v>8</v>
      </c>
      <c r="N69" s="82">
        <v>39644</v>
      </c>
      <c r="O69">
        <v>1.42373883724213</v>
      </c>
      <c r="P69" s="85">
        <v>16.6299935247749</v>
      </c>
      <c r="Q69" s="114">
        <v>0.66291512477080405</v>
      </c>
      <c r="R69" s="111">
        <v>2.5288965072720045E-2</v>
      </c>
      <c r="S69">
        <v>8</v>
      </c>
      <c r="T69" s="82">
        <v>40020</v>
      </c>
      <c r="U69">
        <v>1.01476514339447</v>
      </c>
      <c r="V69" s="85">
        <v>17.559993503987801</v>
      </c>
      <c r="W69" s="114">
        <v>0.5992097460717033</v>
      </c>
      <c r="X69" s="111">
        <v>2.5308328622931968E-2</v>
      </c>
      <c r="Y69">
        <v>8</v>
      </c>
      <c r="Z69" s="82">
        <v>40399</v>
      </c>
      <c r="AA69">
        <v>0.977899730205536</v>
      </c>
      <c r="AB69" s="85">
        <v>18.6699934791774</v>
      </c>
      <c r="AC69" s="114">
        <v>0.58993540036059577</v>
      </c>
      <c r="AD69" s="111">
        <v>2.5680072773331081E-2</v>
      </c>
      <c r="AE69">
        <v>8</v>
      </c>
    </row>
    <row r="70" spans="1:31">
      <c r="A70">
        <v>9</v>
      </c>
      <c r="B70" s="82">
        <v>38934</v>
      </c>
      <c r="C70">
        <v>1.2391490936279299</v>
      </c>
      <c r="D70" s="85">
        <v>18.869993474707002</v>
      </c>
      <c r="E70" s="115">
        <v>0.64867049122241993</v>
      </c>
      <c r="F70" s="112">
        <v>2.7164859593112246E-2</v>
      </c>
      <c r="G70">
        <v>9</v>
      </c>
      <c r="H70" s="82">
        <v>39262</v>
      </c>
      <c r="I70">
        <v>1.7932374477386499</v>
      </c>
      <c r="J70" s="85">
        <v>15.9499935399741</v>
      </c>
      <c r="K70" s="114">
        <v>0.70902985498153104</v>
      </c>
      <c r="L70" s="111">
        <v>2.6401252763925676E-2</v>
      </c>
      <c r="M70">
        <v>9</v>
      </c>
      <c r="N70" s="82">
        <v>39645</v>
      </c>
      <c r="O70">
        <v>1.36395835876465</v>
      </c>
      <c r="P70" s="85">
        <v>16.7299935225398</v>
      </c>
      <c r="Q70" s="114">
        <v>0.6671184838437636</v>
      </c>
      <c r="R70" s="111">
        <v>2.6183071055818762E-2</v>
      </c>
      <c r="S70">
        <v>9</v>
      </c>
      <c r="T70" s="82">
        <v>40021</v>
      </c>
      <c r="U70">
        <v>0.93698155879974399</v>
      </c>
      <c r="V70" s="85">
        <v>17.739993499964498</v>
      </c>
      <c r="W70" s="114">
        <v>0.59484464007571347</v>
      </c>
      <c r="X70" s="111">
        <v>2.6169050728951451E-2</v>
      </c>
      <c r="Y70">
        <v>9</v>
      </c>
      <c r="Z70" s="82">
        <v>40400</v>
      </c>
      <c r="AA70">
        <v>0.932076156139374</v>
      </c>
      <c r="AB70" s="85">
        <v>18.639993479847899</v>
      </c>
      <c r="AC70" s="114">
        <v>0.58558407459731732</v>
      </c>
      <c r="AD70" s="111">
        <v>2.6576236335970307E-2</v>
      </c>
      <c r="AE70">
        <v>9</v>
      </c>
    </row>
    <row r="71" spans="1:31">
      <c r="A71">
        <v>10</v>
      </c>
      <c r="B71" s="82">
        <v>38935</v>
      </c>
      <c r="C71">
        <v>1.14736557006836</v>
      </c>
      <c r="D71" s="85">
        <v>18.8399934753776</v>
      </c>
      <c r="E71" s="115">
        <v>0.64304246650346641</v>
      </c>
      <c r="F71" s="112">
        <v>2.8143131526399037E-2</v>
      </c>
      <c r="G71">
        <v>10</v>
      </c>
      <c r="H71" s="82">
        <v>39263</v>
      </c>
      <c r="I71">
        <v>1.86902964115143</v>
      </c>
      <c r="J71" s="85">
        <v>15.9199935406447</v>
      </c>
      <c r="K71" s="114">
        <v>0.71434872430885277</v>
      </c>
      <c r="L71" s="111">
        <v>2.7314459087847014E-2</v>
      </c>
      <c r="M71">
        <v>10</v>
      </c>
      <c r="N71" s="82">
        <v>39646</v>
      </c>
      <c r="O71">
        <v>1.3206272125244101</v>
      </c>
      <c r="P71" s="85">
        <v>16.749993522092701</v>
      </c>
      <c r="Q71" s="114">
        <v>0.66369625631732865</v>
      </c>
      <c r="R71" s="111">
        <v>2.7086037366656209E-2</v>
      </c>
      <c r="S71">
        <v>10</v>
      </c>
      <c r="T71" s="82">
        <v>40022</v>
      </c>
      <c r="U71">
        <v>0.92609322071075395</v>
      </c>
      <c r="V71" s="85">
        <v>17.7799934990704</v>
      </c>
      <c r="W71" s="114">
        <v>0.58196971995542734</v>
      </c>
      <c r="X71" s="111">
        <v>2.7031891555903721E-2</v>
      </c>
      <c r="Y71">
        <v>10</v>
      </c>
      <c r="Z71" s="82">
        <v>40401</v>
      </c>
      <c r="AA71">
        <v>0.89246052503585804</v>
      </c>
      <c r="AB71" s="85">
        <v>18.609993480518501</v>
      </c>
      <c r="AC71" s="114">
        <v>0.57704645616728223</v>
      </c>
      <c r="AD71" s="111">
        <v>2.7465467148323007E-2</v>
      </c>
      <c r="AE71">
        <v>10</v>
      </c>
    </row>
    <row r="72" spans="1:31">
      <c r="A72">
        <v>11</v>
      </c>
      <c r="B72" s="82">
        <v>38936</v>
      </c>
      <c r="C72">
        <v>1.1037689447403001</v>
      </c>
      <c r="D72" s="85">
        <v>18.969993472471899</v>
      </c>
      <c r="E72" s="115">
        <v>0.5704248522979315</v>
      </c>
      <c r="F72" s="112">
        <v>2.9112897310900228E-2</v>
      </c>
      <c r="G72">
        <v>11</v>
      </c>
      <c r="H72" s="82">
        <v>39264</v>
      </c>
      <c r="I72">
        <v>1.84443736076355</v>
      </c>
      <c r="J72" s="85">
        <v>15.8699935417623</v>
      </c>
      <c r="K72" s="114">
        <v>0.72097250823970083</v>
      </c>
      <c r="L72" s="111">
        <v>2.8231696029092829E-2</v>
      </c>
      <c r="M72">
        <v>11</v>
      </c>
      <c r="N72" s="82">
        <v>39647</v>
      </c>
      <c r="O72">
        <v>1.22318863868713</v>
      </c>
      <c r="P72" s="85">
        <v>16.759993521869202</v>
      </c>
      <c r="Q72" s="114">
        <v>0.65835207507922933</v>
      </c>
      <c r="R72" s="111">
        <v>2.7985974736105212E-2</v>
      </c>
      <c r="S72">
        <v>11</v>
      </c>
      <c r="T72" s="82">
        <v>40023</v>
      </c>
      <c r="U72">
        <v>0.93692398071289096</v>
      </c>
      <c r="V72" s="85">
        <v>17.7799934990704</v>
      </c>
      <c r="W72" s="114">
        <v>0.57504803029420715</v>
      </c>
      <c r="X72" s="111">
        <v>2.7880651437468738E-2</v>
      </c>
      <c r="Y72">
        <v>11</v>
      </c>
      <c r="Z72" s="82">
        <v>40402</v>
      </c>
      <c r="AA72">
        <v>0.89503782987594604</v>
      </c>
      <c r="AB72" s="85">
        <v>18.529993482306601</v>
      </c>
      <c r="AC72" s="114">
        <v>0.56758289093471614</v>
      </c>
      <c r="AD72" s="111">
        <v>2.8342457524228735E-2</v>
      </c>
      <c r="AE72">
        <v>11</v>
      </c>
    </row>
    <row r="73" spans="1:31">
      <c r="A73">
        <v>12</v>
      </c>
      <c r="B73" s="82">
        <v>38937</v>
      </c>
      <c r="C73">
        <v>1.0517760515212999</v>
      </c>
      <c r="D73" s="85">
        <v>19.059993470460199</v>
      </c>
      <c r="E73" s="115">
        <v>0.41275281014363985</v>
      </c>
      <c r="F73" s="112">
        <v>2.9996286419269078E-2</v>
      </c>
      <c r="G73">
        <v>12</v>
      </c>
      <c r="H73" s="82">
        <v>39265</v>
      </c>
      <c r="I73">
        <v>1.8794207572937001</v>
      </c>
      <c r="J73" s="85">
        <v>15.8999935410917</v>
      </c>
      <c r="K73" s="114">
        <v>0.62034217558140381</v>
      </c>
      <c r="L73" s="111">
        <v>2.9153371027881601E-2</v>
      </c>
      <c r="M73">
        <v>12</v>
      </c>
      <c r="N73" s="82">
        <v>39648</v>
      </c>
      <c r="O73">
        <v>1.2010180950164799</v>
      </c>
      <c r="P73" s="85">
        <v>16.759993521869202</v>
      </c>
      <c r="Q73" s="114">
        <v>0.59330896832170055</v>
      </c>
      <c r="R73" s="111">
        <v>2.8880304253054403E-2</v>
      </c>
      <c r="S73">
        <v>12</v>
      </c>
      <c r="T73" s="82">
        <v>40024</v>
      </c>
      <c r="U73">
        <v>0.90863335132598899</v>
      </c>
      <c r="V73" s="85">
        <v>17.899993496388198</v>
      </c>
      <c r="W73" s="114">
        <v>0.54799643817760368</v>
      </c>
      <c r="X73" s="111">
        <v>2.8720837188316355E-2</v>
      </c>
      <c r="Y73">
        <v>12</v>
      </c>
      <c r="Z73" s="82">
        <v>40403</v>
      </c>
      <c r="AA73">
        <v>0.89645755290985096</v>
      </c>
      <c r="AB73" s="85">
        <v>18.529993482306601</v>
      </c>
      <c r="AC73" s="114">
        <v>0.48093803949287517</v>
      </c>
      <c r="AD73" s="111">
        <v>2.9203938812525608E-2</v>
      </c>
      <c r="AE73">
        <v>12</v>
      </c>
    </row>
    <row r="74" spans="1:31">
      <c r="A74">
        <v>13</v>
      </c>
      <c r="B74" s="82">
        <v>38938</v>
      </c>
      <c r="C74">
        <v>1.0265575647354099</v>
      </c>
      <c r="D74" s="85">
        <v>18.9999934718013</v>
      </c>
      <c r="E74" s="115">
        <v>0.27724490068423624</v>
      </c>
      <c r="F74" s="112">
        <v>3.0667863564818428E-2</v>
      </c>
      <c r="G74">
        <v>13</v>
      </c>
      <c r="H74" s="82">
        <v>39266</v>
      </c>
      <c r="I74">
        <v>1.9158338308334399</v>
      </c>
      <c r="J74" s="85">
        <v>15.8699935417623</v>
      </c>
      <c r="K74" s="114">
        <v>0.47054806009831329</v>
      </c>
      <c r="L74" s="111">
        <v>2.9970008401506196E-2</v>
      </c>
      <c r="M74">
        <v>13</v>
      </c>
      <c r="N74" s="82">
        <v>39649</v>
      </c>
      <c r="O74">
        <v>1.25187432765961</v>
      </c>
      <c r="P74" s="85">
        <v>16.769993521645699</v>
      </c>
      <c r="Q74" s="114">
        <v>0.45623642487524546</v>
      </c>
      <c r="R74" s="111">
        <v>2.9701026322870215E-2</v>
      </c>
      <c r="S74">
        <v>13</v>
      </c>
      <c r="T74" s="82">
        <v>40025</v>
      </c>
      <c r="U74">
        <v>0.94523817300796498</v>
      </c>
      <c r="V74" s="85">
        <v>17.809993498399901</v>
      </c>
      <c r="W74" s="114">
        <v>0.4294927363171448</v>
      </c>
      <c r="X74" s="111">
        <v>2.9532241125848915E-2</v>
      </c>
      <c r="Y74">
        <v>13</v>
      </c>
      <c r="Z74" s="82">
        <v>40404</v>
      </c>
      <c r="AA74">
        <v>0.85127240419387795</v>
      </c>
      <c r="AB74" s="85">
        <v>18.699993478506801</v>
      </c>
      <c r="AC74" s="114">
        <v>0.35298614328298294</v>
      </c>
      <c r="AD74" s="111">
        <v>2.9952120868966155E-2</v>
      </c>
      <c r="AE74">
        <v>13</v>
      </c>
    </row>
    <row r="75" spans="1:31">
      <c r="A75">
        <v>14</v>
      </c>
      <c r="B75" s="82">
        <v>38939</v>
      </c>
      <c r="C75">
        <v>1.0161052942276001</v>
      </c>
      <c r="D75" s="85">
        <v>18.909993473813</v>
      </c>
      <c r="E75" s="115">
        <v>0.19592786650300517</v>
      </c>
      <c r="F75" s="112">
        <v>3.1135354403369311E-2</v>
      </c>
      <c r="G75">
        <v>14</v>
      </c>
      <c r="H75" s="82">
        <v>39267</v>
      </c>
      <c r="I75">
        <v>1.9004327058792101</v>
      </c>
      <c r="J75" s="85">
        <v>15.889993541315199</v>
      </c>
      <c r="K75" s="114">
        <v>0.34187463813256269</v>
      </c>
      <c r="L75" s="111">
        <v>3.061542119589802E-2</v>
      </c>
      <c r="M75">
        <v>14</v>
      </c>
      <c r="N75" s="82">
        <v>39650</v>
      </c>
      <c r="O75">
        <v>1.2954612970352199</v>
      </c>
      <c r="P75" s="85">
        <v>16.849993519857598</v>
      </c>
      <c r="Q75" s="114">
        <v>0.33005466951162515</v>
      </c>
      <c r="R75" s="111">
        <v>3.0357585946689723E-2</v>
      </c>
      <c r="S75">
        <v>14</v>
      </c>
      <c r="T75" s="82">
        <v>40026</v>
      </c>
      <c r="U75">
        <v>1.0109505653381301</v>
      </c>
      <c r="V75" s="85">
        <v>17.729993500188002</v>
      </c>
      <c r="W75" s="114">
        <v>0.31084418638354239</v>
      </c>
      <c r="X75" s="111">
        <v>3.0187267946340905E-2</v>
      </c>
      <c r="Y75">
        <v>14</v>
      </c>
      <c r="Z75" s="82">
        <v>40405</v>
      </c>
      <c r="AA75">
        <v>0.80380618572235096</v>
      </c>
      <c r="AB75" s="85">
        <v>18.639993479847899</v>
      </c>
      <c r="AC75" s="114">
        <v>0.24537960539515907</v>
      </c>
      <c r="AD75" s="111">
        <v>3.0526482139655222E-2</v>
      </c>
      <c r="AE75">
        <v>14</v>
      </c>
    </row>
    <row r="76" spans="1:31">
      <c r="A76">
        <v>15</v>
      </c>
      <c r="B76" s="82">
        <v>38940</v>
      </c>
      <c r="C76">
        <v>1.03243291378021</v>
      </c>
      <c r="D76" s="85">
        <v>18.7499934773892</v>
      </c>
      <c r="E76" s="115">
        <v>0.1584127183605242</v>
      </c>
      <c r="F76" s="112">
        <v>3.1471392828609349E-2</v>
      </c>
      <c r="G76">
        <v>15</v>
      </c>
      <c r="H76" s="82">
        <v>39268</v>
      </c>
      <c r="I76">
        <v>1.7184547185897801</v>
      </c>
      <c r="J76" s="85">
        <v>15.7899935435504</v>
      </c>
      <c r="K76" s="114">
        <v>0.25563571438875021</v>
      </c>
      <c r="L76" s="111">
        <v>3.1102465628554864E-2</v>
      </c>
      <c r="M76">
        <v>15</v>
      </c>
      <c r="N76" s="82">
        <v>39651</v>
      </c>
      <c r="O76">
        <v>1.3450499773025499</v>
      </c>
      <c r="P76" s="85">
        <v>16.789993521198699</v>
      </c>
      <c r="Q76" s="114">
        <v>0.24123836786167124</v>
      </c>
      <c r="R76" s="111">
        <v>3.0851996086686873E-2</v>
      </c>
      <c r="S76">
        <v>15</v>
      </c>
      <c r="T76" s="82">
        <v>40027</v>
      </c>
      <c r="U76">
        <v>1.0386478900909399</v>
      </c>
      <c r="V76" s="85">
        <v>17.719993500411501</v>
      </c>
      <c r="W76" s="114">
        <v>0.22579867790757605</v>
      </c>
      <c r="X76" s="111">
        <v>3.067584678446602E-2</v>
      </c>
      <c r="Y76">
        <v>15</v>
      </c>
      <c r="Z76" s="82">
        <v>40406</v>
      </c>
      <c r="AA76">
        <v>0.75447589159011796</v>
      </c>
      <c r="AB76" s="85">
        <v>18.499993482977199</v>
      </c>
      <c r="AC76" s="114">
        <v>0.17686341264331695</v>
      </c>
      <c r="AD76" s="111">
        <v>3.0936775106603729E-2</v>
      </c>
      <c r="AE76">
        <v>15</v>
      </c>
    </row>
    <row r="77" spans="1:31">
      <c r="A77">
        <v>16</v>
      </c>
      <c r="B77" s="82">
        <v>38941</v>
      </c>
      <c r="C77">
        <v>1.0418052673339799</v>
      </c>
      <c r="D77" s="85">
        <v>18.709993478283302</v>
      </c>
      <c r="E77" s="115">
        <v>0.14830138328334713</v>
      </c>
      <c r="F77" s="112">
        <v>3.1743231005950681E-2</v>
      </c>
      <c r="G77">
        <v>16</v>
      </c>
      <c r="H77" s="82">
        <v>39269</v>
      </c>
      <c r="I77">
        <v>1.4524606466293299</v>
      </c>
      <c r="J77" s="85">
        <v>15.879993541538701</v>
      </c>
      <c r="K77" s="114">
        <v>0.20719945385621169</v>
      </c>
      <c r="L77" s="111">
        <v>3.1473712843308937E-2</v>
      </c>
      <c r="M77">
        <v>16</v>
      </c>
      <c r="N77" s="82">
        <v>39652</v>
      </c>
      <c r="O77">
        <v>1.3421949148178101</v>
      </c>
      <c r="P77" s="85">
        <v>16.789993521198699</v>
      </c>
      <c r="Q77" s="114">
        <v>0.19029964923693365</v>
      </c>
      <c r="R77" s="111">
        <v>3.1221294523384905E-2</v>
      </c>
      <c r="S77">
        <v>16</v>
      </c>
      <c r="T77" s="82">
        <v>40028</v>
      </c>
      <c r="U77">
        <v>1.0588250160217301</v>
      </c>
      <c r="V77" s="85">
        <v>17.669993501529099</v>
      </c>
      <c r="W77" s="114">
        <v>0.17463740923626125</v>
      </c>
      <c r="X77" s="111">
        <v>3.1038930781690923E-2</v>
      </c>
      <c r="Y77">
        <v>16</v>
      </c>
      <c r="Z77" s="82">
        <v>40407</v>
      </c>
      <c r="AA77">
        <v>0.697978496551514</v>
      </c>
      <c r="AB77" s="85">
        <v>18.489993483200699</v>
      </c>
      <c r="AC77" s="114">
        <v>0.14022676962366465</v>
      </c>
      <c r="AD77" s="111">
        <v>3.1235585450860671E-2</v>
      </c>
      <c r="AE77">
        <v>16</v>
      </c>
    </row>
    <row r="78" spans="1:31">
      <c r="A78">
        <v>17</v>
      </c>
      <c r="B78" s="82">
        <v>38942</v>
      </c>
      <c r="C78">
        <v>1.0257533788680999</v>
      </c>
      <c r="D78" s="85">
        <v>18.709993478283302</v>
      </c>
      <c r="E78" s="115">
        <v>0.15374101325131612</v>
      </c>
      <c r="F78" s="112">
        <v>3.1997669828873095E-2</v>
      </c>
      <c r="G78">
        <v>17</v>
      </c>
      <c r="H78" s="82">
        <v>39270</v>
      </c>
      <c r="I78">
        <v>1.3152711391448999</v>
      </c>
      <c r="J78" s="85">
        <v>15.9499935399741</v>
      </c>
      <c r="K78" s="114">
        <v>0.18396342638704069</v>
      </c>
      <c r="L78" s="111">
        <v>3.1779763869094528E-2</v>
      </c>
      <c r="M78">
        <v>17</v>
      </c>
      <c r="N78" s="82">
        <v>39653</v>
      </c>
      <c r="O78">
        <v>1.40053582191467</v>
      </c>
      <c r="P78" s="85">
        <v>16.7299935225398</v>
      </c>
      <c r="Q78" s="114">
        <v>0.16636574993114306</v>
      </c>
      <c r="R78" s="111">
        <v>3.1516372614264598E-2</v>
      </c>
      <c r="S78">
        <v>17</v>
      </c>
      <c r="T78" s="82">
        <v>40029</v>
      </c>
      <c r="U78">
        <v>1.08348405361176</v>
      </c>
      <c r="V78" s="85">
        <v>17.799993498623401</v>
      </c>
      <c r="W78" s="114">
        <v>0.14927995850366432</v>
      </c>
      <c r="X78" s="111">
        <v>3.1322556224403511E-2</v>
      </c>
      <c r="Y78">
        <v>17</v>
      </c>
      <c r="Z78" s="82">
        <v>40408</v>
      </c>
      <c r="AA78">
        <v>0.68752831220626798</v>
      </c>
      <c r="AB78" s="85">
        <v>18.449993484094801</v>
      </c>
      <c r="AC78" s="114">
        <v>0.12309619872778797</v>
      </c>
      <c r="AD78" s="111">
        <v>3.1474068913404409E-2</v>
      </c>
      <c r="AE78">
        <v>17</v>
      </c>
    </row>
    <row r="79" spans="1:31">
      <c r="A79">
        <v>18</v>
      </c>
      <c r="B79" s="82">
        <v>38943</v>
      </c>
      <c r="C79">
        <v>0.95985424518585205</v>
      </c>
      <c r="D79" s="85">
        <v>18.869993474707002</v>
      </c>
      <c r="E79" s="115">
        <v>0.16870242414316511</v>
      </c>
      <c r="F79" s="112">
        <v>3.2261129408770864E-2</v>
      </c>
      <c r="G79">
        <v>18</v>
      </c>
      <c r="H79" s="82">
        <v>39271</v>
      </c>
      <c r="I79">
        <v>1.2741813659668</v>
      </c>
      <c r="J79" s="85">
        <v>16.009993538633001</v>
      </c>
      <c r="K79" s="114">
        <v>0.17861052589096166</v>
      </c>
      <c r="L79" s="111">
        <v>3.2053908131784992E-2</v>
      </c>
      <c r="M79">
        <v>18</v>
      </c>
      <c r="N79" s="82">
        <v>39654</v>
      </c>
      <c r="O79">
        <v>1.4625425338745099</v>
      </c>
      <c r="P79" s="85">
        <v>16.949993517622399</v>
      </c>
      <c r="Q79" s="114">
        <v>0.16147866659616381</v>
      </c>
      <c r="R79" s="111">
        <v>3.1774933652778052E-2</v>
      </c>
      <c r="S79">
        <v>18</v>
      </c>
      <c r="T79" s="82">
        <v>40030</v>
      </c>
      <c r="U79">
        <v>1.08454525470734</v>
      </c>
      <c r="V79" s="85">
        <v>17.799993498623401</v>
      </c>
      <c r="W79" s="114">
        <v>0.14104127122642887</v>
      </c>
      <c r="X79" s="111">
        <v>3.1567748179523625E-2</v>
      </c>
      <c r="Y79">
        <v>18</v>
      </c>
      <c r="Z79" s="82">
        <v>40409</v>
      </c>
      <c r="AA79">
        <v>0.69069808721542403</v>
      </c>
      <c r="AB79" s="85">
        <v>18.539993482083101</v>
      </c>
      <c r="AC79" s="114">
        <v>0.1190157178874634</v>
      </c>
      <c r="AD79" s="111">
        <v>3.1683479974837871E-2</v>
      </c>
      <c r="AE79">
        <v>18</v>
      </c>
    </row>
    <row r="80" spans="1:31">
      <c r="A80">
        <v>19</v>
      </c>
      <c r="B80" s="82">
        <v>38944</v>
      </c>
      <c r="C80">
        <v>0.89594542980194103</v>
      </c>
      <c r="D80" s="85">
        <v>18.969993472471899</v>
      </c>
      <c r="E80" s="115">
        <v>0.19031433520767069</v>
      </c>
      <c r="F80" s="112">
        <v>3.2551527552855543E-2</v>
      </c>
      <c r="G80">
        <v>19</v>
      </c>
      <c r="H80" s="82">
        <v>39272</v>
      </c>
      <c r="I80">
        <v>1.28483986854553</v>
      </c>
      <c r="J80" s="85">
        <v>16.129993535950799</v>
      </c>
      <c r="K80" s="114">
        <v>0.18679670328137013</v>
      </c>
      <c r="L80" s="111">
        <v>3.2321137410161516E-2</v>
      </c>
      <c r="M80">
        <v>19</v>
      </c>
      <c r="N80" s="82">
        <v>39655</v>
      </c>
      <c r="O80">
        <v>1.4227154254913299</v>
      </c>
      <c r="P80" s="85">
        <v>17.089993514493099</v>
      </c>
      <c r="Q80" s="114">
        <v>0.16965270961795353</v>
      </c>
      <c r="R80" s="111">
        <v>3.202880565402455E-2</v>
      </c>
      <c r="S80">
        <v>19</v>
      </c>
      <c r="T80" s="82">
        <v>40031</v>
      </c>
      <c r="U80">
        <v>1.04493319988251</v>
      </c>
      <c r="V80" s="85">
        <v>17.889993496611702</v>
      </c>
      <c r="W80" s="114">
        <v>0.14357150296171206</v>
      </c>
      <c r="X80" s="111">
        <v>3.1799698967533201E-2</v>
      </c>
      <c r="Y80">
        <v>19</v>
      </c>
      <c r="Z80" s="82">
        <v>40410</v>
      </c>
      <c r="AA80">
        <v>0.69836068153381303</v>
      </c>
      <c r="AB80" s="85">
        <v>18.2599934883416</v>
      </c>
      <c r="AC80" s="114">
        <v>0.12330792486944327</v>
      </c>
      <c r="AD80" s="111">
        <v>3.1886874057220002E-2</v>
      </c>
      <c r="AE80">
        <v>19</v>
      </c>
    </row>
    <row r="81" spans="1:31">
      <c r="A81">
        <v>20</v>
      </c>
      <c r="B81" s="82">
        <v>38945</v>
      </c>
      <c r="C81">
        <v>0.83779942989349399</v>
      </c>
      <c r="D81" s="85">
        <v>19.029993471130801</v>
      </c>
      <c r="E81" s="115">
        <v>0.2195951681017807</v>
      </c>
      <c r="F81" s="112">
        <v>3.2879057096828326E-2</v>
      </c>
      <c r="G81">
        <v>20</v>
      </c>
      <c r="H81" s="82">
        <v>39273</v>
      </c>
      <c r="I81">
        <v>1.2755113840103101</v>
      </c>
      <c r="J81" s="85">
        <v>16.1599935352803</v>
      </c>
      <c r="K81" s="114">
        <v>0.20661881217746639</v>
      </c>
      <c r="L81" s="111">
        <v>3.2601687521857117E-2</v>
      </c>
      <c r="M81">
        <v>20</v>
      </c>
      <c r="N81" s="82">
        <v>39656</v>
      </c>
      <c r="O81">
        <v>1.37157726287842</v>
      </c>
      <c r="P81" s="85">
        <v>17.1999935120344</v>
      </c>
      <c r="Q81" s="114">
        <v>0.18612807490797995</v>
      </c>
      <c r="R81" s="111">
        <v>3.2296843997268745E-2</v>
      </c>
      <c r="S81">
        <v>20</v>
      </c>
      <c r="T81" s="82">
        <v>40032</v>
      </c>
      <c r="U81">
        <v>1.02986788749695</v>
      </c>
      <c r="V81" s="85">
        <v>18.049993493035501</v>
      </c>
      <c r="W81" s="114">
        <v>0.15278913023158561</v>
      </c>
      <c r="X81" s="111">
        <v>3.2036695146712674E-2</v>
      </c>
      <c r="Y81">
        <v>20</v>
      </c>
      <c r="Z81" s="82">
        <v>40411</v>
      </c>
      <c r="AA81">
        <v>0.70870327949523904</v>
      </c>
      <c r="AB81" s="85">
        <v>18.249993488565099</v>
      </c>
      <c r="AC81" s="114">
        <v>0.13312664757430093</v>
      </c>
      <c r="AD81" s="111">
        <v>3.2094660021327728E-2</v>
      </c>
      <c r="AE81">
        <v>20</v>
      </c>
    </row>
    <row r="82" spans="1:31">
      <c r="A82">
        <v>21</v>
      </c>
      <c r="B82" s="82">
        <v>38946</v>
      </c>
      <c r="C82">
        <v>0.75973600149154696</v>
      </c>
      <c r="D82" s="85">
        <v>18.939993473142401</v>
      </c>
      <c r="E82" s="115">
        <v>0.25869151571591559</v>
      </c>
      <c r="F82" s="112">
        <v>3.3255290905175941E-2</v>
      </c>
      <c r="G82">
        <v>21</v>
      </c>
      <c r="H82" s="82">
        <v>39274</v>
      </c>
      <c r="I82">
        <v>1.26215207576752</v>
      </c>
      <c r="J82" s="85">
        <v>16.319993531704</v>
      </c>
      <c r="K82" s="114">
        <v>0.23617630414543075</v>
      </c>
      <c r="L82" s="111">
        <v>3.2910943092888792E-2</v>
      </c>
      <c r="M82">
        <v>21</v>
      </c>
      <c r="N82" s="82">
        <v>39657</v>
      </c>
      <c r="O82">
        <v>1.3684170246124301</v>
      </c>
      <c r="P82" s="85">
        <v>17.359993508458199</v>
      </c>
      <c r="Q82" s="114">
        <v>0.21062498848053179</v>
      </c>
      <c r="R82" s="111">
        <v>3.2591353453007912E-2</v>
      </c>
      <c r="S82">
        <v>21</v>
      </c>
      <c r="T82" s="82">
        <v>40033</v>
      </c>
      <c r="U82">
        <v>1.04346787929535</v>
      </c>
      <c r="V82" s="85">
        <v>18.389993485435902</v>
      </c>
      <c r="W82" s="114">
        <v>0.16898924010646907</v>
      </c>
      <c r="X82" s="111">
        <v>3.2290396200165168E-2</v>
      </c>
      <c r="Y82">
        <v>21</v>
      </c>
      <c r="Z82" s="82">
        <v>40412</v>
      </c>
      <c r="AA82">
        <v>0.71714860200882002</v>
      </c>
      <c r="AB82" s="85">
        <v>18.309993487223998</v>
      </c>
      <c r="AC82" s="114">
        <v>0.14805827270666916</v>
      </c>
      <c r="AD82" s="111">
        <v>3.2318566086152946E-2</v>
      </c>
      <c r="AE82">
        <v>21</v>
      </c>
    </row>
    <row r="83" spans="1:31">
      <c r="A83">
        <v>22</v>
      </c>
      <c r="B83" s="82">
        <v>38947</v>
      </c>
      <c r="C83">
        <v>0.71159690618515004</v>
      </c>
      <c r="D83" s="85">
        <v>18.849993475154101</v>
      </c>
      <c r="E83" s="115">
        <v>0.30707583117966208</v>
      </c>
      <c r="F83" s="112">
        <v>3.3692018467539921E-2</v>
      </c>
      <c r="G83">
        <v>22</v>
      </c>
      <c r="H83" s="82">
        <v>39275</v>
      </c>
      <c r="I83">
        <v>1.2913165092468299</v>
      </c>
      <c r="J83" s="85">
        <v>16.2199935339391</v>
      </c>
      <c r="K83" s="114">
        <v>0.27737968346407371</v>
      </c>
      <c r="L83" s="111">
        <v>3.326447446076939E-2</v>
      </c>
      <c r="M83">
        <v>22</v>
      </c>
      <c r="N83" s="82">
        <v>39658</v>
      </c>
      <c r="O83">
        <v>1.3510777950286901</v>
      </c>
      <c r="P83" s="85">
        <v>17.539993504434801</v>
      </c>
      <c r="Q83" s="114">
        <v>0.24645580242699572</v>
      </c>
      <c r="R83" s="111">
        <v>3.2925184642921983E-2</v>
      </c>
      <c r="S83">
        <v>22</v>
      </c>
      <c r="T83" s="82">
        <v>40034</v>
      </c>
      <c r="U83">
        <v>1.03731000423431</v>
      </c>
      <c r="V83" s="85">
        <v>18.449993484094801</v>
      </c>
      <c r="W83" s="114">
        <v>0.19440743766591129</v>
      </c>
      <c r="X83" s="111">
        <v>3.2574650449352781E-2</v>
      </c>
      <c r="Y83">
        <v>22</v>
      </c>
      <c r="Z83" s="82">
        <v>40413</v>
      </c>
      <c r="AA83">
        <v>0.69171184301376298</v>
      </c>
      <c r="AB83" s="85">
        <v>18.299993487447502</v>
      </c>
      <c r="AC83" s="114">
        <v>0.16845585869623528</v>
      </c>
      <c r="AD83" s="111">
        <v>3.2567667301518013E-2</v>
      </c>
      <c r="AE83">
        <v>22</v>
      </c>
    </row>
    <row r="84" spans="1:31">
      <c r="A84">
        <v>23</v>
      </c>
      <c r="B84" s="82">
        <v>38948</v>
      </c>
      <c r="C84">
        <v>0.69279038906097401</v>
      </c>
      <c r="D84" s="85">
        <v>18.939993473142401</v>
      </c>
      <c r="E84" s="115">
        <v>0.37215697223945388</v>
      </c>
      <c r="F84" s="112">
        <v>3.4201278862642882E-2</v>
      </c>
      <c r="G84">
        <v>23</v>
      </c>
      <c r="H84" s="82">
        <v>39276</v>
      </c>
      <c r="I84">
        <v>1.3349757194519001</v>
      </c>
      <c r="J84" s="85">
        <v>16.2299935337156</v>
      </c>
      <c r="K84" s="114">
        <v>0.33352512282646024</v>
      </c>
      <c r="L84" s="111">
        <v>3.3673044403635811E-2</v>
      </c>
      <c r="M84">
        <v>23</v>
      </c>
      <c r="N84" s="82">
        <v>39659</v>
      </c>
      <c r="O84">
        <v>1.31344795227051</v>
      </c>
      <c r="P84" s="85">
        <v>17.569993503764302</v>
      </c>
      <c r="Q84" s="114">
        <v>0.29627517093184519</v>
      </c>
      <c r="R84" s="111">
        <v>3.3315519699015771E-2</v>
      </c>
      <c r="S84">
        <v>23</v>
      </c>
      <c r="T84" s="82">
        <v>40035</v>
      </c>
      <c r="U84">
        <v>1.02232241630554</v>
      </c>
      <c r="V84" s="85">
        <v>18.529993482306601</v>
      </c>
      <c r="W84" s="114">
        <v>0.22873178838158567</v>
      </c>
      <c r="X84" s="111">
        <v>3.2900674999252789E-2</v>
      </c>
      <c r="Y84">
        <v>23</v>
      </c>
      <c r="Z84" s="82">
        <v>40414</v>
      </c>
      <c r="AA84">
        <v>0.68308854103088401</v>
      </c>
      <c r="AB84" s="85">
        <v>18.289993487671001</v>
      </c>
      <c r="AC84" s="114">
        <v>0.19281158138096111</v>
      </c>
      <c r="AD84" s="111">
        <v>3.2849784258312115E-2</v>
      </c>
      <c r="AE84">
        <v>23</v>
      </c>
    </row>
    <row r="85" spans="1:31">
      <c r="A85">
        <v>24</v>
      </c>
      <c r="B85" s="82">
        <v>38949</v>
      </c>
      <c r="C85">
        <v>0.65855360031127896</v>
      </c>
      <c r="D85" s="85">
        <v>18.959993472695398</v>
      </c>
      <c r="E85" s="115">
        <v>0.43035148974514803</v>
      </c>
      <c r="F85" s="112">
        <v>3.4809713806633058E-2</v>
      </c>
      <c r="G85">
        <v>24</v>
      </c>
      <c r="H85" s="82">
        <v>39277</v>
      </c>
      <c r="I85">
        <v>1.27920889854431</v>
      </c>
      <c r="J85" s="85">
        <v>16.259993533045101</v>
      </c>
      <c r="K85" s="114">
        <v>0.41129361082385135</v>
      </c>
      <c r="L85" s="111">
        <v>3.4156824748284305E-2</v>
      </c>
      <c r="M85">
        <v>24</v>
      </c>
      <c r="N85" s="82">
        <v>39660</v>
      </c>
      <c r="O85">
        <v>1.30335021018982</v>
      </c>
      <c r="P85" s="85">
        <v>17.729993500188002</v>
      </c>
      <c r="Q85" s="114">
        <v>0.36314001289059999</v>
      </c>
      <c r="R85" s="111">
        <v>3.3779009799011342E-2</v>
      </c>
      <c r="S85">
        <v>24</v>
      </c>
      <c r="T85" s="82">
        <v>40036</v>
      </c>
      <c r="U85">
        <v>1.01750469207764</v>
      </c>
      <c r="V85" s="85">
        <v>18.549993481859602</v>
      </c>
      <c r="W85" s="114">
        <v>0.27501321384845162</v>
      </c>
      <c r="X85" s="111">
        <v>3.3282393087870663E-2</v>
      </c>
      <c r="Y85">
        <v>24</v>
      </c>
      <c r="Z85" s="82">
        <v>40415</v>
      </c>
      <c r="AA85">
        <v>0.66817843914032005</v>
      </c>
      <c r="AB85" s="85">
        <v>18.209993489459201</v>
      </c>
      <c r="AC85" s="114">
        <v>0.22489879862435475</v>
      </c>
      <c r="AD85" s="111">
        <v>3.3170730448620692E-2</v>
      </c>
      <c r="AE85">
        <v>24</v>
      </c>
    </row>
    <row r="86" spans="1:31">
      <c r="A86">
        <v>25</v>
      </c>
      <c r="B86" s="82">
        <v>38950</v>
      </c>
      <c r="C86">
        <v>0.65556371212005604</v>
      </c>
      <c r="D86" s="85">
        <v>18.929993473365901</v>
      </c>
      <c r="E86" s="115">
        <v>0.45520575398750973</v>
      </c>
      <c r="F86" s="112">
        <v>3.5502227712827648E-2</v>
      </c>
      <c r="G86">
        <v>25</v>
      </c>
      <c r="H86" s="82">
        <v>39278</v>
      </c>
      <c r="I86">
        <v>1.2348101139068599</v>
      </c>
      <c r="J86" s="85">
        <v>16.379993530362899</v>
      </c>
      <c r="K86" s="114">
        <v>0.50736618688360524</v>
      </c>
      <c r="L86" s="111">
        <v>3.4741086503185567E-2</v>
      </c>
      <c r="M86">
        <v>25</v>
      </c>
      <c r="N86" s="82">
        <v>39661</v>
      </c>
      <c r="O86">
        <v>1.35040962696075</v>
      </c>
      <c r="P86" s="85">
        <v>17.8699934970588</v>
      </c>
      <c r="Q86" s="114">
        <v>0.45856752611955287</v>
      </c>
      <c r="R86" s="111">
        <v>3.4340701331868562E-2</v>
      </c>
      <c r="S86">
        <v>25</v>
      </c>
      <c r="T86" s="82">
        <v>40037</v>
      </c>
      <c r="U86">
        <v>1.0195783376693699</v>
      </c>
      <c r="V86" s="85">
        <v>18.5899934809655</v>
      </c>
      <c r="W86" s="114">
        <v>0.33866043145612623</v>
      </c>
      <c r="X86" s="111">
        <v>3.3736058988931159E-2</v>
      </c>
      <c r="Y86">
        <v>25</v>
      </c>
      <c r="Z86" s="82">
        <v>40416</v>
      </c>
      <c r="AA86">
        <v>0.63727223873138406</v>
      </c>
      <c r="AB86" s="85">
        <v>18.249993488565099</v>
      </c>
      <c r="AC86" s="114">
        <v>0.26585297291352367</v>
      </c>
      <c r="AD86" s="111">
        <v>3.3540648133860478E-2</v>
      </c>
      <c r="AE86">
        <v>25</v>
      </c>
    </row>
    <row r="87" spans="1:31">
      <c r="A87">
        <v>26</v>
      </c>
      <c r="B87" s="82">
        <v>38951</v>
      </c>
      <c r="C87">
        <v>0.64493483304977395</v>
      </c>
      <c r="D87" s="85">
        <v>18.769993476942201</v>
      </c>
      <c r="E87" s="115">
        <v>0.4684330004078669</v>
      </c>
      <c r="F87" s="112">
        <v>3.6258113758660962E-2</v>
      </c>
      <c r="G87">
        <v>26</v>
      </c>
      <c r="H87" s="82">
        <v>39279</v>
      </c>
      <c r="I87">
        <v>1.1638756990432699</v>
      </c>
      <c r="J87" s="85">
        <v>16.419993529468801</v>
      </c>
      <c r="K87" s="114">
        <v>0.5602585342542431</v>
      </c>
      <c r="L87" s="111">
        <v>3.5446307768844762E-2</v>
      </c>
      <c r="M87">
        <v>26</v>
      </c>
      <c r="N87" s="82">
        <v>39662</v>
      </c>
      <c r="O87">
        <v>1.3765394687652599</v>
      </c>
      <c r="P87" s="85">
        <v>17.879993496835301</v>
      </c>
      <c r="Q87" s="114">
        <v>0.54649556191216042</v>
      </c>
      <c r="R87" s="111">
        <v>3.5035454292585026E-2</v>
      </c>
      <c r="S87">
        <v>26</v>
      </c>
      <c r="T87" s="82">
        <v>40038</v>
      </c>
      <c r="U87">
        <v>1.02228927612305</v>
      </c>
      <c r="V87" s="85">
        <v>18.639993479847899</v>
      </c>
      <c r="W87" s="114">
        <v>0.4280777591281768</v>
      </c>
      <c r="X87" s="111">
        <v>3.4285822595456657E-2</v>
      </c>
      <c r="Y87">
        <v>26</v>
      </c>
      <c r="Z87" s="82">
        <v>40417</v>
      </c>
      <c r="AA87">
        <v>0.61857002973556496</v>
      </c>
      <c r="AB87" s="85">
        <v>18.369993485882901</v>
      </c>
      <c r="AC87" s="114">
        <v>0.31776934042995708</v>
      </c>
      <c r="AD87" s="111">
        <v>3.3973971980903954E-2</v>
      </c>
      <c r="AE87">
        <v>26</v>
      </c>
    </row>
    <row r="88" spans="1:31">
      <c r="A88">
        <v>27</v>
      </c>
      <c r="B88" s="82">
        <v>38952</v>
      </c>
      <c r="C88">
        <v>0.63102972507476796</v>
      </c>
      <c r="D88" s="85">
        <v>18.729993477836299</v>
      </c>
      <c r="E88" s="115">
        <v>0.47356067420462677</v>
      </c>
      <c r="F88" s="112">
        <v>3.7043360250720518E-2</v>
      </c>
      <c r="G88">
        <v>27</v>
      </c>
      <c r="H88" s="82">
        <v>39280</v>
      </c>
      <c r="I88">
        <v>1.10447549819946</v>
      </c>
      <c r="J88" s="85">
        <v>16.459993528574699</v>
      </c>
      <c r="K88" s="114">
        <v>0.58673777360356982</v>
      </c>
      <c r="L88" s="111">
        <v>3.6245040450797135E-2</v>
      </c>
      <c r="M88">
        <v>27</v>
      </c>
      <c r="N88" s="82">
        <v>39663</v>
      </c>
      <c r="O88">
        <v>1.31189966201782</v>
      </c>
      <c r="P88" s="85">
        <v>18.1799934901297</v>
      </c>
      <c r="Q88" s="114">
        <v>0.59803931749707839</v>
      </c>
      <c r="R88" s="111">
        <v>3.5865226090903493E-2</v>
      </c>
      <c r="S88">
        <v>27</v>
      </c>
      <c r="T88" s="82">
        <v>40039</v>
      </c>
      <c r="U88">
        <v>0.98702389001846302</v>
      </c>
      <c r="V88" s="85">
        <v>18.689993478730301</v>
      </c>
      <c r="W88" s="114">
        <v>0.50368105651391692</v>
      </c>
      <c r="X88" s="111">
        <v>3.4964736178391555E-2</v>
      </c>
      <c r="Y88">
        <v>27</v>
      </c>
      <c r="Z88" s="82">
        <v>40418</v>
      </c>
      <c r="AA88">
        <v>0.61846488714218095</v>
      </c>
      <c r="AB88" s="85">
        <v>18.409993484988799</v>
      </c>
      <c r="AC88" s="114">
        <v>0.38665231507919673</v>
      </c>
      <c r="AD88" s="111">
        <v>3.4487388144213343E-2</v>
      </c>
      <c r="AE88">
        <v>27</v>
      </c>
    </row>
    <row r="89" spans="1:31">
      <c r="A89">
        <v>28</v>
      </c>
      <c r="B89" s="82">
        <v>38953</v>
      </c>
      <c r="C89">
        <v>0.57822650671005205</v>
      </c>
      <c r="D89" s="85">
        <v>18.769993476942201</v>
      </c>
      <c r="E89" s="115">
        <v>0.47380546319042471</v>
      </c>
      <c r="F89" s="112">
        <v>3.785151834606857E-2</v>
      </c>
      <c r="G89">
        <v>28</v>
      </c>
      <c r="H89" s="82">
        <v>39281</v>
      </c>
      <c r="I89">
        <v>1.0760964155197099</v>
      </c>
      <c r="J89" s="85">
        <v>16.7299935225398</v>
      </c>
      <c r="K89" s="114">
        <v>0.59721198702509282</v>
      </c>
      <c r="L89" s="111">
        <v>3.7095543684668782E-2</v>
      </c>
      <c r="M89">
        <v>28</v>
      </c>
      <c r="N89" s="82">
        <v>39664</v>
      </c>
      <c r="O89">
        <v>1.2690941095352199</v>
      </c>
      <c r="P89" s="85">
        <v>18.229993489012099</v>
      </c>
      <c r="Q89" s="114">
        <v>0.62231184481183122</v>
      </c>
      <c r="R89" s="111">
        <v>3.6794535461253018E-2</v>
      </c>
      <c r="S89">
        <v>28</v>
      </c>
      <c r="T89" s="82">
        <v>40040</v>
      </c>
      <c r="U89">
        <v>0.92607581615447998</v>
      </c>
      <c r="V89" s="85">
        <v>18.739993477612799</v>
      </c>
      <c r="W89" s="114">
        <v>0.54114881562236228</v>
      </c>
      <c r="X89" s="111">
        <v>3.5767958496694618E-2</v>
      </c>
      <c r="Y89">
        <v>28</v>
      </c>
      <c r="Z89" s="82">
        <v>40419</v>
      </c>
      <c r="AA89">
        <v>0.62220722436904896</v>
      </c>
      <c r="AB89" s="85">
        <v>18.449993484094801</v>
      </c>
      <c r="AC89" s="114">
        <v>0.42367882282618413</v>
      </c>
      <c r="AD89" s="111">
        <v>3.5101077263503991E-2</v>
      </c>
      <c r="AE89">
        <v>28</v>
      </c>
    </row>
    <row r="90" spans="1:31">
      <c r="A90">
        <v>29</v>
      </c>
      <c r="B90" s="82">
        <v>38954</v>
      </c>
      <c r="C90">
        <v>0.52156907320022605</v>
      </c>
      <c r="D90" s="85">
        <v>18.779993476718701</v>
      </c>
      <c r="E90" s="115">
        <v>0.46389770294818999</v>
      </c>
      <c r="F90" s="112">
        <v>3.8679110928724045E-2</v>
      </c>
      <c r="G90">
        <v>29</v>
      </c>
      <c r="H90" s="82">
        <v>39282</v>
      </c>
      <c r="I90">
        <v>1.09204185009003</v>
      </c>
      <c r="J90" s="85">
        <v>16.939993517845899</v>
      </c>
      <c r="K90" s="114">
        <v>0.60084136255315646</v>
      </c>
      <c r="L90" s="111">
        <v>3.7990475057831853E-2</v>
      </c>
      <c r="M90">
        <v>29</v>
      </c>
      <c r="N90" s="82">
        <v>39665</v>
      </c>
      <c r="O90">
        <v>1.2443597316741899</v>
      </c>
      <c r="P90" s="85">
        <v>18.249993488565099</v>
      </c>
      <c r="Q90" s="114">
        <v>0.63230648570521208</v>
      </c>
      <c r="R90" s="111">
        <v>3.7782115708858699E-2</v>
      </c>
      <c r="S90">
        <v>29</v>
      </c>
      <c r="T90" s="82">
        <v>40041</v>
      </c>
      <c r="U90">
        <v>0.89667439460754395</v>
      </c>
      <c r="V90" s="85">
        <v>18.7599934771657</v>
      </c>
      <c r="W90" s="114">
        <v>0.55423928046101534</v>
      </c>
      <c r="X90" s="111">
        <v>3.664336362761942E-2</v>
      </c>
      <c r="Y90">
        <v>29</v>
      </c>
      <c r="Z90" s="82">
        <v>40420</v>
      </c>
      <c r="AA90">
        <v>0.64788359403610196</v>
      </c>
      <c r="AB90" s="85">
        <v>18.229993489012099</v>
      </c>
      <c r="AC90" s="114">
        <v>0.4450244829588782</v>
      </c>
      <c r="AD90" s="111">
        <v>3.5787070514265606E-2</v>
      </c>
      <c r="AE90">
        <v>29</v>
      </c>
    </row>
    <row r="91" spans="1:31">
      <c r="A91">
        <v>30</v>
      </c>
      <c r="B91" s="82">
        <v>38955</v>
      </c>
      <c r="C91">
        <v>0.48635870218277</v>
      </c>
      <c r="D91" s="85">
        <v>18.849993475154101</v>
      </c>
      <c r="E91" s="115">
        <v>0.4468224315518694</v>
      </c>
      <c r="F91" s="112">
        <v>3.9509689413012562E-2</v>
      </c>
      <c r="G91">
        <v>30</v>
      </c>
      <c r="H91" s="82">
        <v>39283</v>
      </c>
      <c r="I91">
        <v>1.1188827753067001</v>
      </c>
      <c r="J91" s="85">
        <v>17.019993516057799</v>
      </c>
      <c r="K91" s="114">
        <v>0.60445607080680996</v>
      </c>
      <c r="L91" s="111">
        <v>3.8920916147293282E-2</v>
      </c>
      <c r="M91">
        <v>30</v>
      </c>
      <c r="N91" s="82">
        <v>39666</v>
      </c>
      <c r="O91">
        <v>1.1800463199615501</v>
      </c>
      <c r="P91" s="85">
        <v>18.2799934878946</v>
      </c>
      <c r="Q91" s="114">
        <v>0.63576725843181681</v>
      </c>
      <c r="R91" s="111">
        <v>3.8810440258596313E-2</v>
      </c>
      <c r="S91">
        <v>30</v>
      </c>
      <c r="T91" s="82">
        <v>40042</v>
      </c>
      <c r="U91">
        <v>0.88002121448516801</v>
      </c>
      <c r="V91" s="85">
        <v>18.769993476942201</v>
      </c>
      <c r="W91" s="114">
        <v>0.55763408634434508</v>
      </c>
      <c r="X91" s="111">
        <v>3.755921694758934E-2</v>
      </c>
      <c r="Y91">
        <v>30</v>
      </c>
      <c r="Z91" s="82">
        <v>40421</v>
      </c>
      <c r="AA91">
        <v>0.66770666837692305</v>
      </c>
      <c r="AB91" s="85">
        <v>18.129993491247301</v>
      </c>
      <c r="AC91" s="114">
        <v>0.46107501717503335</v>
      </c>
      <c r="AD91" s="111">
        <v>3.6509445275736963E-2</v>
      </c>
      <c r="AE91">
        <v>30</v>
      </c>
    </row>
    <row r="92" spans="1:31">
      <c r="A92">
        <v>31</v>
      </c>
      <c r="B92" s="82">
        <v>38956</v>
      </c>
      <c r="C92">
        <v>0.46000823378562899</v>
      </c>
      <c r="D92" s="85">
        <v>18.7499934773892</v>
      </c>
      <c r="E92" s="115">
        <v>0.42972140168824696</v>
      </c>
      <c r="F92" s="112">
        <v>4.0333439734146243E-2</v>
      </c>
      <c r="G92">
        <v>31</v>
      </c>
      <c r="H92" s="82">
        <v>39284</v>
      </c>
      <c r="I92">
        <v>1.0893133878707899</v>
      </c>
      <c r="J92" s="85">
        <v>17.159993512928502</v>
      </c>
      <c r="K92" s="114">
        <v>0.60899789378704139</v>
      </c>
      <c r="L92" s="111">
        <v>3.9882475711006178E-2</v>
      </c>
      <c r="M92">
        <v>31</v>
      </c>
      <c r="N92" s="82">
        <v>39667</v>
      </c>
      <c r="O92">
        <v>1.12743532657623</v>
      </c>
      <c r="P92" s="85">
        <v>18.329993486776999</v>
      </c>
      <c r="Q92" s="114">
        <v>0.63211159921928795</v>
      </c>
      <c r="R92" s="111">
        <v>3.9872860625043458E-2</v>
      </c>
      <c r="S92">
        <v>31</v>
      </c>
      <c r="T92" s="82">
        <v>40043</v>
      </c>
      <c r="U92">
        <v>0.89109557867050204</v>
      </c>
      <c r="V92" s="85">
        <v>18.819993475824599</v>
      </c>
      <c r="W92" s="114">
        <v>0.55732625429948079</v>
      </c>
      <c r="X92" s="111">
        <v>3.8503093776918247E-2</v>
      </c>
      <c r="Y92">
        <v>31</v>
      </c>
      <c r="Z92" s="82"/>
      <c r="AB92" s="85">
        <v>18.1099934916944</v>
      </c>
      <c r="AC92" s="107"/>
      <c r="AD92" s="108"/>
      <c r="AE92">
        <v>31</v>
      </c>
    </row>
    <row r="93" spans="1:31">
      <c r="A93">
        <v>32</v>
      </c>
      <c r="B93" s="82">
        <v>38957</v>
      </c>
      <c r="C93">
        <v>0.43483078479766801</v>
      </c>
      <c r="D93" s="85">
        <v>18.699993478506801</v>
      </c>
      <c r="E93" s="115">
        <v>0.41440927445677722</v>
      </c>
      <c r="F93" s="112">
        <v>4.1142065114496043E-2</v>
      </c>
      <c r="G93">
        <v>32</v>
      </c>
      <c r="H93" s="82">
        <v>39285</v>
      </c>
      <c r="I93">
        <v>1.0862166881561299</v>
      </c>
      <c r="J93" s="85">
        <v>17.269993510469799</v>
      </c>
      <c r="K93" s="114">
        <v>0.60890833724512217</v>
      </c>
      <c r="L93" s="111">
        <v>4.0880514931169579E-2</v>
      </c>
      <c r="M93">
        <v>32</v>
      </c>
      <c r="N93" s="82">
        <v>39668</v>
      </c>
      <c r="O93">
        <v>1.10949075222015</v>
      </c>
      <c r="P93" s="85">
        <v>18.359993486106401</v>
      </c>
      <c r="Q93" s="114">
        <v>0.62525099098139136</v>
      </c>
      <c r="R93" s="111">
        <v>4.0961609289460583E-2</v>
      </c>
      <c r="S93">
        <v>32</v>
      </c>
      <c r="T93" s="82">
        <v>40044</v>
      </c>
      <c r="U93">
        <v>0.90582627058029197</v>
      </c>
      <c r="V93" s="85">
        <v>19.049993470683699</v>
      </c>
      <c r="W93" s="114">
        <v>0.55858872911711666</v>
      </c>
      <c r="X93" s="111">
        <v>3.9472383767608248E-2</v>
      </c>
      <c r="Y93">
        <v>32</v>
      </c>
      <c r="Z93" s="82"/>
      <c r="AB93" s="85">
        <v>17.829993497952799</v>
      </c>
      <c r="AC93" s="107"/>
      <c r="AD93" s="108"/>
      <c r="AE93">
        <v>32</v>
      </c>
    </row>
    <row r="94" spans="1:31">
      <c r="A94">
        <v>33</v>
      </c>
      <c r="B94" s="82">
        <v>38958</v>
      </c>
      <c r="C94">
        <v>0.42786383628845198</v>
      </c>
      <c r="D94" s="85">
        <v>18.689993478730301</v>
      </c>
      <c r="E94" s="115">
        <v>0.40001996873896034</v>
      </c>
      <c r="F94" s="112">
        <v>4.1938886808586963E-2</v>
      </c>
      <c r="G94">
        <v>33</v>
      </c>
      <c r="H94" s="82">
        <v>39286</v>
      </c>
      <c r="I94">
        <v>1.0767693519592301</v>
      </c>
      <c r="J94" s="85">
        <v>17.2099935118109</v>
      </c>
      <c r="K94" s="114">
        <v>0.60856520416006965</v>
      </c>
      <c r="L94" s="111">
        <v>4.1908685378699878E-2</v>
      </c>
      <c r="M94">
        <v>33</v>
      </c>
      <c r="N94" s="82">
        <v>39669</v>
      </c>
      <c r="O94">
        <v>1.11319196224213</v>
      </c>
      <c r="P94" s="85">
        <v>18.499993482977199</v>
      </c>
      <c r="Q94" s="114">
        <v>0.61976796410096591</v>
      </c>
      <c r="R94" s="111">
        <v>4.2071451684194135E-2</v>
      </c>
      <c r="S94">
        <v>33</v>
      </c>
      <c r="T94" s="82">
        <v>40045</v>
      </c>
      <c r="U94">
        <v>0.90455365180969205</v>
      </c>
      <c r="V94" s="85">
        <v>19.0699934702367</v>
      </c>
      <c r="W94" s="114">
        <v>0.56116407609908736</v>
      </c>
      <c r="X94" s="111">
        <v>4.0478798074284658E-2</v>
      </c>
      <c r="Y94">
        <v>33</v>
      </c>
      <c r="Z94" s="82"/>
      <c r="AB94" s="85">
        <v>17.669993501529099</v>
      </c>
      <c r="AC94" s="107"/>
      <c r="AD94" s="108"/>
      <c r="AE94">
        <v>33</v>
      </c>
    </row>
    <row r="95" spans="1:31">
      <c r="A95">
        <v>34</v>
      </c>
      <c r="B95" s="82">
        <v>38959</v>
      </c>
      <c r="C95">
        <v>0.43027502298355103</v>
      </c>
      <c r="D95" s="85">
        <v>18.6699934791774</v>
      </c>
      <c r="E95" s="115">
        <v>0.39050778429548599</v>
      </c>
      <c r="F95" s="112">
        <v>4.2725580296621747E-2</v>
      </c>
      <c r="G95">
        <v>34</v>
      </c>
      <c r="H95" s="82">
        <v>39287</v>
      </c>
      <c r="I95">
        <v>1.0389589071273799</v>
      </c>
      <c r="J95" s="85">
        <v>17.229993511363901</v>
      </c>
      <c r="K95" s="114">
        <v>0.60747686778668519</v>
      </c>
      <c r="L95" s="111">
        <v>4.2958979422719985E-2</v>
      </c>
      <c r="M95">
        <v>34</v>
      </c>
      <c r="N95" s="82">
        <v>39670</v>
      </c>
      <c r="O95">
        <v>1.0850862264633201</v>
      </c>
      <c r="P95" s="85">
        <v>18.489993483200699</v>
      </c>
      <c r="Q95" s="114">
        <v>0.61710952153102483</v>
      </c>
      <c r="R95" s="111">
        <v>4.3210503825135881E-2</v>
      </c>
      <c r="S95">
        <v>34</v>
      </c>
      <c r="T95" s="82">
        <v>40046</v>
      </c>
      <c r="U95">
        <v>0.88876765966415405</v>
      </c>
      <c r="V95" s="85">
        <v>19.099993469566101</v>
      </c>
      <c r="W95" s="114">
        <v>0.56237245010511083</v>
      </c>
      <c r="X95" s="111">
        <v>4.1515673876360654E-2</v>
      </c>
      <c r="Y95">
        <v>34</v>
      </c>
      <c r="Z95" s="82"/>
      <c r="AB95" s="85">
        <v>17.7099935006351</v>
      </c>
      <c r="AC95" s="107"/>
      <c r="AD95" s="108"/>
      <c r="AE95">
        <v>34</v>
      </c>
    </row>
    <row r="96" spans="1:31">
      <c r="A96">
        <v>35</v>
      </c>
      <c r="B96" s="82">
        <v>38960</v>
      </c>
      <c r="C96">
        <v>0.416497021913528</v>
      </c>
      <c r="D96" s="85">
        <v>18.6699934791774</v>
      </c>
      <c r="E96" s="115">
        <v>0.38598853288545798</v>
      </c>
      <c r="F96" s="112">
        <v>4.3509146197495435E-2</v>
      </c>
      <c r="G96">
        <v>35</v>
      </c>
      <c r="H96" s="82">
        <v>39288</v>
      </c>
      <c r="I96">
        <v>1.1013987064361599</v>
      </c>
      <c r="J96" s="85">
        <v>17.269993510469799</v>
      </c>
      <c r="K96" s="114">
        <v>0.60317859223364512</v>
      </c>
      <c r="L96" s="111">
        <v>4.4034839088104044E-2</v>
      </c>
      <c r="M96">
        <v>35</v>
      </c>
      <c r="N96" s="82">
        <v>39671</v>
      </c>
      <c r="O96">
        <v>1.1130740642547601</v>
      </c>
      <c r="P96" s="85">
        <v>18.449993484094801</v>
      </c>
      <c r="Q96" s="114">
        <v>0.61289294268308958</v>
      </c>
      <c r="R96" s="111">
        <v>4.437545011524098E-2</v>
      </c>
      <c r="S96">
        <v>35</v>
      </c>
      <c r="T96" s="82">
        <v>40047</v>
      </c>
      <c r="U96">
        <v>0.88372445106506303</v>
      </c>
      <c r="V96" s="85">
        <v>19.059993470460199</v>
      </c>
      <c r="W96" s="114">
        <v>0.56098019392350673</v>
      </c>
      <c r="X96" s="111">
        <v>4.2582357322595459E-2</v>
      </c>
      <c r="Y96">
        <v>35</v>
      </c>
      <c r="Z96" s="82"/>
      <c r="AB96" s="85">
        <v>17.7799934990704</v>
      </c>
      <c r="AC96" s="107"/>
      <c r="AD96" s="108"/>
      <c r="AE96">
        <v>35</v>
      </c>
    </row>
    <row r="97" spans="1:31">
      <c r="A97">
        <v>36</v>
      </c>
      <c r="B97" s="82"/>
      <c r="D97" s="85">
        <v>18.639993479847899</v>
      </c>
      <c r="E97" s="56"/>
      <c r="F97" s="105"/>
      <c r="G97">
        <v>36</v>
      </c>
      <c r="H97" s="82">
        <v>39289</v>
      </c>
      <c r="I97">
        <v>1.0634993314743</v>
      </c>
      <c r="J97" s="85">
        <v>17.1999935120344</v>
      </c>
      <c r="K97" s="114">
        <v>0.60671898582100448</v>
      </c>
      <c r="L97" s="111">
        <v>4.513306492768375E-2</v>
      </c>
      <c r="M97">
        <v>36</v>
      </c>
      <c r="N97" s="82">
        <v>39672</v>
      </c>
      <c r="O97">
        <v>1.1075973510742201</v>
      </c>
      <c r="P97" s="85">
        <v>18.409993484988799</v>
      </c>
      <c r="Q97" s="114">
        <v>0.61335825494394125</v>
      </c>
      <c r="R97" s="111">
        <v>4.5562500272049763E-2</v>
      </c>
      <c r="S97">
        <v>36</v>
      </c>
      <c r="T97" s="82">
        <v>40048</v>
      </c>
      <c r="U97">
        <v>0.86667823791503895</v>
      </c>
      <c r="V97" s="85">
        <v>19.039993470907199</v>
      </c>
      <c r="W97" s="114">
        <v>0.55958555041682101</v>
      </c>
      <c r="X97" s="111">
        <v>4.3671860551488528E-2</v>
      </c>
      <c r="Y97">
        <v>36</v>
      </c>
      <c r="Z97" s="82"/>
      <c r="AB97" s="85"/>
      <c r="AC97" s="107"/>
      <c r="AD97" s="108"/>
      <c r="AE97">
        <v>36</v>
      </c>
    </row>
    <row r="98" spans="1:31">
      <c r="A98">
        <v>37</v>
      </c>
      <c r="B98" s="82"/>
      <c r="D98" s="85">
        <v>18.629993480071398</v>
      </c>
      <c r="E98" s="56"/>
      <c r="F98" s="105"/>
      <c r="G98">
        <v>37</v>
      </c>
      <c r="H98" s="82">
        <v>39290</v>
      </c>
      <c r="I98">
        <v>1.00727474689484</v>
      </c>
      <c r="J98" s="85">
        <v>17.2099935118109</v>
      </c>
      <c r="K98" s="114">
        <v>0.60515196444646568</v>
      </c>
      <c r="L98" s="111">
        <v>4.6260133089947163E-2</v>
      </c>
      <c r="M98">
        <v>37</v>
      </c>
      <c r="N98" s="82">
        <v>39673</v>
      </c>
      <c r="O98">
        <v>1.0661875009536701</v>
      </c>
      <c r="P98" s="85">
        <v>18.369993485882901</v>
      </c>
      <c r="Q98" s="114">
        <v>0.61307997837315664</v>
      </c>
      <c r="R98" s="111">
        <v>4.6779483261134319E-2</v>
      </c>
      <c r="S98">
        <v>37</v>
      </c>
      <c r="T98" s="82">
        <v>40049</v>
      </c>
      <c r="U98">
        <v>0.82904464006423995</v>
      </c>
      <c r="V98" s="85">
        <v>19.089993469789601</v>
      </c>
      <c r="W98" s="114">
        <v>0.5565937835628505</v>
      </c>
      <c r="X98" s="111">
        <v>4.4785601586935196E-2</v>
      </c>
      <c r="Y98">
        <v>37</v>
      </c>
      <c r="Z98" s="82"/>
      <c r="AB98" s="85"/>
      <c r="AC98" s="59"/>
      <c r="AD98" s="104"/>
      <c r="AE98">
        <v>37</v>
      </c>
    </row>
    <row r="99" spans="1:31">
      <c r="A99">
        <v>38</v>
      </c>
      <c r="B99" s="82"/>
      <c r="D99" s="85">
        <v>18.499993482977199</v>
      </c>
      <c r="E99" s="56"/>
      <c r="F99" s="105"/>
      <c r="G99">
        <v>38</v>
      </c>
      <c r="H99" s="82">
        <v>39291</v>
      </c>
      <c r="I99">
        <v>1.0605874061584499</v>
      </c>
      <c r="J99" s="85">
        <v>17.1299935135991</v>
      </c>
      <c r="K99" s="114">
        <v>0.59865193810350825</v>
      </c>
      <c r="L99" s="111">
        <v>4.7413193909902757E-2</v>
      </c>
      <c r="M99">
        <v>38</v>
      </c>
      <c r="N99" s="82">
        <v>39674</v>
      </c>
      <c r="O99">
        <v>1.00590288639069</v>
      </c>
      <c r="P99" s="85">
        <v>18.2699934881181</v>
      </c>
      <c r="Q99" s="114">
        <v>0.60881215199669347</v>
      </c>
      <c r="R99" s="111">
        <v>4.8025842848696168E-2</v>
      </c>
      <c r="S99">
        <v>38</v>
      </c>
      <c r="T99" s="82">
        <v>40050</v>
      </c>
      <c r="U99">
        <v>0.78258419036865201</v>
      </c>
      <c r="V99" s="85">
        <v>19.139993468672099</v>
      </c>
      <c r="W99" s="114">
        <v>0.5498383370271982</v>
      </c>
      <c r="X99" s="111">
        <v>4.592506785719877E-2</v>
      </c>
      <c r="Y99">
        <v>38</v>
      </c>
      <c r="Z99" s="82"/>
      <c r="AB99" s="85"/>
      <c r="AC99" s="59"/>
      <c r="AD99" s="104"/>
      <c r="AE99">
        <v>38</v>
      </c>
    </row>
    <row r="100" spans="1:31">
      <c r="A100">
        <v>39</v>
      </c>
      <c r="B100" s="82"/>
      <c r="D100" s="85">
        <v>18.519993482530101</v>
      </c>
      <c r="E100" s="56"/>
      <c r="F100" s="105"/>
      <c r="G100">
        <v>39</v>
      </c>
      <c r="H100" s="82">
        <v>39292</v>
      </c>
      <c r="I100">
        <v>1.08369672298431</v>
      </c>
      <c r="J100" s="85">
        <v>17.149993513152001</v>
      </c>
      <c r="K100" s="114">
        <v>0.60025484429572418</v>
      </c>
      <c r="L100" s="111">
        <v>4.8579645174130513E-2</v>
      </c>
      <c r="M100">
        <v>39</v>
      </c>
      <c r="N100" s="82">
        <v>39675</v>
      </c>
      <c r="O100">
        <v>1.01488614082336</v>
      </c>
      <c r="P100" s="85">
        <v>18.069993492588399</v>
      </c>
      <c r="Q100" s="114">
        <v>0.60017109294687088</v>
      </c>
      <c r="R100" s="111">
        <v>4.9291633758655327E-2</v>
      </c>
      <c r="S100">
        <v>39</v>
      </c>
      <c r="T100" s="82">
        <v>40051</v>
      </c>
      <c r="U100">
        <v>0.75134301185607899</v>
      </c>
      <c r="V100" s="85">
        <v>19.2499934662134</v>
      </c>
      <c r="W100" s="114">
        <v>0.53949611193332869</v>
      </c>
      <c r="X100" s="111">
        <v>4.7084034814716916E-2</v>
      </c>
      <c r="Y100">
        <v>39</v>
      </c>
      <c r="Z100" s="82"/>
      <c r="AB100" s="85"/>
      <c r="AC100" s="59"/>
      <c r="AD100" s="104"/>
      <c r="AE100">
        <v>39</v>
      </c>
    </row>
    <row r="101" spans="1:31">
      <c r="A101">
        <v>40</v>
      </c>
      <c r="B101" s="82"/>
      <c r="D101" s="85">
        <v>18.519993482530101</v>
      </c>
      <c r="E101" s="56"/>
      <c r="F101" s="105"/>
      <c r="G101">
        <v>40</v>
      </c>
      <c r="H101" s="82">
        <v>39293</v>
      </c>
      <c r="I101">
        <v>1.1278089284896899</v>
      </c>
      <c r="J101" s="85">
        <v>17.2799935102463</v>
      </c>
      <c r="K101" s="114">
        <v>0.6033760411703557</v>
      </c>
      <c r="L101" s="111">
        <v>4.9778374253312704E-2</v>
      </c>
      <c r="M101">
        <v>40</v>
      </c>
      <c r="N101" s="82">
        <v>39676</v>
      </c>
      <c r="O101">
        <v>0.99963170289993297</v>
      </c>
      <c r="P101" s="85">
        <v>18.079993492364899</v>
      </c>
      <c r="Q101" s="114">
        <v>0.59643465136312102</v>
      </c>
      <c r="R101" s="111">
        <v>5.0562843387317799E-2</v>
      </c>
      <c r="S101">
        <v>40</v>
      </c>
      <c r="T101" s="82">
        <v>40052</v>
      </c>
      <c r="U101">
        <v>0.72805386781692505</v>
      </c>
      <c r="V101" s="85">
        <v>19.279993465542798</v>
      </c>
      <c r="W101" s="114">
        <v>0.52918402656518981</v>
      </c>
      <c r="X101" s="111">
        <v>4.8259160228559618E-2</v>
      </c>
      <c r="Y101">
        <v>40</v>
      </c>
      <c r="Z101" s="82"/>
      <c r="AB101" s="85"/>
      <c r="AC101" s="59"/>
      <c r="AD101" s="104"/>
      <c r="AE101">
        <v>40</v>
      </c>
    </row>
    <row r="102" spans="1:31">
      <c r="A102">
        <v>41</v>
      </c>
      <c r="B102" s="82"/>
      <c r="E102" s="56"/>
      <c r="F102" s="105"/>
      <c r="G102">
        <v>41</v>
      </c>
      <c r="H102" s="82">
        <v>39294</v>
      </c>
      <c r="I102">
        <v>1.1773484945297199</v>
      </c>
      <c r="J102" s="85">
        <v>17.319993509352201</v>
      </c>
      <c r="K102" s="114">
        <v>0.60924842568812054</v>
      </c>
      <c r="L102" s="111">
        <v>5.1019527193319432E-2</v>
      </c>
      <c r="M102">
        <v>41</v>
      </c>
      <c r="N102" s="82">
        <v>39677</v>
      </c>
      <c r="O102">
        <v>0.96016097068786599</v>
      </c>
      <c r="P102" s="85">
        <v>18.129993491247301</v>
      </c>
      <c r="Q102" s="114">
        <v>0.59272899264649859</v>
      </c>
      <c r="R102" s="111">
        <v>5.1860388657104475E-2</v>
      </c>
      <c r="S102">
        <v>41</v>
      </c>
      <c r="T102" s="82">
        <v>40053</v>
      </c>
      <c r="U102">
        <v>0.71695363521575906</v>
      </c>
      <c r="V102" s="85">
        <v>19.309993464872299</v>
      </c>
      <c r="W102" s="114">
        <v>0.52001562254796097</v>
      </c>
      <c r="X102" s="111">
        <v>4.9445415036923825E-2</v>
      </c>
      <c r="Y102">
        <v>41</v>
      </c>
      <c r="Z102" s="82"/>
      <c r="AB102" s="85"/>
      <c r="AC102" s="59"/>
      <c r="AD102" s="104"/>
      <c r="AE102">
        <v>41</v>
      </c>
    </row>
    <row r="103" spans="1:31">
      <c r="A103">
        <v>42</v>
      </c>
      <c r="B103" s="82"/>
      <c r="E103" s="56"/>
      <c r="F103" s="105"/>
      <c r="G103">
        <v>42</v>
      </c>
      <c r="H103" s="82">
        <v>39295</v>
      </c>
      <c r="I103">
        <v>1.24925589561462</v>
      </c>
      <c r="J103" s="85">
        <v>17.499993505328899</v>
      </c>
      <c r="K103" s="114">
        <v>0.61695677452700382</v>
      </c>
      <c r="L103" s="111">
        <v>5.2304131583131075E-2</v>
      </c>
      <c r="M103">
        <v>42</v>
      </c>
      <c r="N103" s="82">
        <v>39678</v>
      </c>
      <c r="O103">
        <v>0.93814808130264304</v>
      </c>
      <c r="P103" s="85">
        <v>18.139993491023802</v>
      </c>
      <c r="Q103" s="114">
        <v>0.58628681194526999</v>
      </c>
      <c r="R103" s="111">
        <v>5.3187196579962397E-2</v>
      </c>
      <c r="S103">
        <v>42</v>
      </c>
      <c r="T103" s="82">
        <v>40054</v>
      </c>
      <c r="U103">
        <v>0.72419941425323497</v>
      </c>
      <c r="V103" s="85">
        <v>19.299993465095799</v>
      </c>
      <c r="W103" s="114">
        <v>0.51336089319332034</v>
      </c>
      <c r="X103" s="111">
        <v>5.0644253147054438E-2</v>
      </c>
      <c r="Y103">
        <v>42</v>
      </c>
      <c r="Z103" s="82"/>
      <c r="AB103" s="85"/>
      <c r="AC103" s="59"/>
      <c r="AD103" s="104"/>
      <c r="AE103">
        <v>42</v>
      </c>
    </row>
    <row r="104" spans="1:31">
      <c r="A104">
        <v>43</v>
      </c>
      <c r="B104" s="82"/>
      <c r="E104" s="59"/>
      <c r="F104" s="104"/>
      <c r="G104">
        <v>43</v>
      </c>
      <c r="H104" s="82">
        <v>39296</v>
      </c>
      <c r="I104">
        <v>1.2754714488983201</v>
      </c>
      <c r="J104" s="85">
        <v>17.509993505105399</v>
      </c>
      <c r="K104" s="114">
        <v>0.62736123903741325</v>
      </c>
      <c r="L104" s="111">
        <v>5.3646243771889167E-2</v>
      </c>
      <c r="M104">
        <v>43</v>
      </c>
      <c r="N104" s="82">
        <v>39679</v>
      </c>
      <c r="O104">
        <v>0.90953183174133301</v>
      </c>
      <c r="P104" s="85">
        <v>18.149993490800298</v>
      </c>
      <c r="Q104" s="114">
        <v>0.58018957854358022</v>
      </c>
      <c r="R104" s="111">
        <v>5.4535879832997951E-2</v>
      </c>
      <c r="S104">
        <v>43</v>
      </c>
      <c r="T104" s="82">
        <v>40055</v>
      </c>
      <c r="U104">
        <v>0.75720876455306996</v>
      </c>
      <c r="V104" s="85">
        <v>19.089993469789601</v>
      </c>
      <c r="W104" s="114">
        <v>0.5110548994864863</v>
      </c>
      <c r="X104" s="111">
        <v>5.1857812336746356E-2</v>
      </c>
      <c r="Y104">
        <v>43</v>
      </c>
      <c r="Z104" s="82"/>
      <c r="AB104" s="85"/>
      <c r="AC104" s="59"/>
      <c r="AD104" s="104"/>
      <c r="AE104">
        <v>43</v>
      </c>
    </row>
    <row r="105" spans="1:31">
      <c r="A105">
        <v>44</v>
      </c>
      <c r="B105" s="82"/>
      <c r="E105" s="59"/>
      <c r="F105" s="104"/>
      <c r="G105">
        <v>44</v>
      </c>
      <c r="H105" s="82">
        <v>39297</v>
      </c>
      <c r="I105">
        <v>1.2776244878768901</v>
      </c>
      <c r="J105" s="85">
        <v>17.669993501529099</v>
      </c>
      <c r="K105" s="114">
        <v>0.6353180247479373</v>
      </c>
      <c r="L105" s="111">
        <v>5.5042369231398929E-2</v>
      </c>
      <c r="M105">
        <v>44</v>
      </c>
      <c r="N105" s="82">
        <v>39680</v>
      </c>
      <c r="O105">
        <v>0.89158636331558205</v>
      </c>
      <c r="P105" s="85">
        <v>17.8599934972823</v>
      </c>
      <c r="Q105" s="114">
        <v>0.57341651136689298</v>
      </c>
      <c r="R105" s="111">
        <v>5.5907003923394552E-2</v>
      </c>
      <c r="S105">
        <v>44</v>
      </c>
      <c r="T105" s="82">
        <v>40056</v>
      </c>
      <c r="U105">
        <v>0.77052670717239402</v>
      </c>
      <c r="V105" s="85">
        <v>18.909993473813</v>
      </c>
      <c r="W105" s="114">
        <v>0.51507864208912668</v>
      </c>
      <c r="X105" s="111">
        <v>5.3083005704343378E-2</v>
      </c>
      <c r="Y105">
        <v>44</v>
      </c>
      <c r="Z105" s="82"/>
      <c r="AB105" s="85"/>
      <c r="AC105" s="59"/>
      <c r="AD105" s="104"/>
      <c r="AE105">
        <v>44</v>
      </c>
    </row>
    <row r="106" spans="1:31">
      <c r="A106">
        <v>45</v>
      </c>
      <c r="B106" s="82"/>
      <c r="E106" s="59"/>
      <c r="F106" s="104"/>
      <c r="G106">
        <v>45</v>
      </c>
      <c r="H106" s="82">
        <v>39298</v>
      </c>
      <c r="I106">
        <v>1.2888039350509599</v>
      </c>
      <c r="J106" s="85">
        <v>17.629993502423201</v>
      </c>
      <c r="K106" s="114">
        <v>0.6400178479148162</v>
      </c>
      <c r="L106" s="111">
        <v>5.65007171540933E-2</v>
      </c>
      <c r="M106">
        <v>45</v>
      </c>
      <c r="N106" s="82">
        <v>39681</v>
      </c>
      <c r="O106">
        <v>0.89366376399993896</v>
      </c>
      <c r="P106" s="85">
        <v>17.549993504211301</v>
      </c>
      <c r="Q106" s="114">
        <v>0.56756427880264726</v>
      </c>
      <c r="R106" s="111">
        <v>5.727914654785525E-2</v>
      </c>
      <c r="S106">
        <v>45</v>
      </c>
      <c r="T106" s="82"/>
      <c r="V106" s="85">
        <v>18.789993476495201</v>
      </c>
      <c r="W106" s="107"/>
      <c r="X106" s="108"/>
      <c r="Y106">
        <v>45</v>
      </c>
      <c r="Z106" s="82"/>
      <c r="AB106" s="85"/>
      <c r="AC106" s="59"/>
      <c r="AD106" s="104"/>
      <c r="AE106">
        <v>45</v>
      </c>
    </row>
    <row r="107" spans="1:31">
      <c r="A107">
        <v>46</v>
      </c>
      <c r="B107" s="82"/>
      <c r="E107" s="59"/>
      <c r="F107" s="104"/>
      <c r="G107">
        <v>46</v>
      </c>
      <c r="H107" s="82">
        <v>39299</v>
      </c>
      <c r="I107">
        <v>1.3274328708648699</v>
      </c>
      <c r="J107" s="85">
        <v>17.839993497729299</v>
      </c>
      <c r="K107" s="114">
        <v>0.64352294458594228</v>
      </c>
      <c r="L107" s="111">
        <v>5.8003573205914351E-2</v>
      </c>
      <c r="M107">
        <v>46</v>
      </c>
      <c r="N107" s="82">
        <v>39682</v>
      </c>
      <c r="O107">
        <v>0.890239238739014</v>
      </c>
      <c r="P107" s="85">
        <v>17.499993505328899</v>
      </c>
      <c r="Q107" s="114">
        <v>0.56459917746674182</v>
      </c>
      <c r="R107" s="111">
        <v>5.8651825962546554E-2</v>
      </c>
      <c r="S107">
        <v>46</v>
      </c>
      <c r="T107" s="82"/>
      <c r="V107" s="85">
        <v>18.779993476718701</v>
      </c>
      <c r="W107" s="107"/>
      <c r="X107" s="108"/>
      <c r="Y107">
        <v>46</v>
      </c>
      <c r="Z107" s="82"/>
      <c r="AB107" s="85"/>
      <c r="AC107" s="59"/>
      <c r="AD107" s="104"/>
      <c r="AE107">
        <v>46</v>
      </c>
    </row>
    <row r="108" spans="1:31">
      <c r="A108">
        <v>47</v>
      </c>
      <c r="B108" s="82"/>
      <c r="E108" s="59"/>
      <c r="F108" s="104"/>
      <c r="G108">
        <v>47</v>
      </c>
      <c r="H108" s="82">
        <v>39300</v>
      </c>
      <c r="I108">
        <v>1.29341208934784</v>
      </c>
      <c r="J108" s="85">
        <v>17.899993496388198</v>
      </c>
      <c r="K108" s="114">
        <v>0.64847839316582256</v>
      </c>
      <c r="L108" s="111">
        <v>5.9568753855438257E-2</v>
      </c>
      <c r="M108">
        <v>47</v>
      </c>
      <c r="N108" s="82">
        <v>39683</v>
      </c>
      <c r="O108">
        <v>0.893579602241516</v>
      </c>
      <c r="P108" s="85">
        <v>17.569993503764302</v>
      </c>
      <c r="Q108" s="114">
        <v>0.56251908843280551</v>
      </c>
      <c r="R108" s="111">
        <v>6.0047462309694037E-2</v>
      </c>
      <c r="S108">
        <v>47</v>
      </c>
      <c r="T108" s="82"/>
      <c r="V108" s="85">
        <v>18.719993478059799</v>
      </c>
      <c r="W108" s="107"/>
      <c r="X108" s="108"/>
      <c r="Y108">
        <v>47</v>
      </c>
      <c r="Z108" s="82"/>
      <c r="AB108" s="85"/>
      <c r="AC108" s="59"/>
      <c r="AD108" s="104"/>
      <c r="AE108">
        <v>47</v>
      </c>
    </row>
    <row r="109" spans="1:31">
      <c r="A109">
        <v>48</v>
      </c>
      <c r="B109" s="82"/>
      <c r="E109" s="59"/>
      <c r="F109" s="104"/>
      <c r="G109">
        <v>48</v>
      </c>
      <c r="H109" s="82">
        <v>39301</v>
      </c>
      <c r="I109">
        <v>1.2622047662735001</v>
      </c>
      <c r="J109" s="85">
        <v>17.919993495941199</v>
      </c>
      <c r="K109" s="114">
        <v>0.64864013071957538</v>
      </c>
      <c r="L109" s="111">
        <v>6.1190628684692279E-2</v>
      </c>
      <c r="M109">
        <v>48</v>
      </c>
      <c r="N109" s="82">
        <v>39684</v>
      </c>
      <c r="O109">
        <v>0.87616682052612305</v>
      </c>
      <c r="P109" s="85">
        <v>17.7099935006351</v>
      </c>
      <c r="Q109" s="114">
        <v>0.5617418473059077</v>
      </c>
      <c r="R109" s="111">
        <v>6.1476301945557643E-2</v>
      </c>
      <c r="S109">
        <v>48</v>
      </c>
      <c r="T109" s="82"/>
      <c r="V109" s="85">
        <v>18.779993476718701</v>
      </c>
      <c r="W109" s="107"/>
      <c r="X109" s="108"/>
      <c r="Y109">
        <v>48</v>
      </c>
      <c r="Z109" s="82"/>
      <c r="AB109" s="85"/>
      <c r="AC109" s="59"/>
      <c r="AD109" s="104"/>
      <c r="AE109">
        <v>48</v>
      </c>
    </row>
    <row r="110" spans="1:31">
      <c r="A110">
        <v>49</v>
      </c>
      <c r="C110" s="82"/>
      <c r="E110" s="86"/>
      <c r="F110" s="86"/>
      <c r="G110">
        <v>49</v>
      </c>
      <c r="H110" s="82">
        <v>39302</v>
      </c>
      <c r="I110">
        <v>1.25693619251251</v>
      </c>
      <c r="J110" s="85">
        <v>18.039993493259001</v>
      </c>
      <c r="K110" s="113">
        <v>0.64625254056986736</v>
      </c>
      <c r="L110" s="83">
        <v>6.285816671211289E-2</v>
      </c>
      <c r="M110">
        <v>49</v>
      </c>
      <c r="N110" s="82">
        <v>39685</v>
      </c>
      <c r="O110">
        <v>0.84853535890579201</v>
      </c>
      <c r="P110" s="85">
        <v>17.829993497952799</v>
      </c>
      <c r="Q110" s="113">
        <v>0.55916943305662059</v>
      </c>
      <c r="R110" s="83">
        <v>6.2946935804384846E-2</v>
      </c>
      <c r="S110">
        <v>49</v>
      </c>
      <c r="T110" s="82"/>
      <c r="V110" s="85">
        <v>18.529993482306601</v>
      </c>
      <c r="W110" s="85"/>
      <c r="X110" s="109"/>
      <c r="Y110">
        <v>49</v>
      </c>
      <c r="AA110" s="82"/>
      <c r="AB110" s="85"/>
      <c r="AC110" s="86"/>
      <c r="AD110" s="86"/>
      <c r="AE110">
        <v>49</v>
      </c>
    </row>
    <row r="111" spans="1:31">
      <c r="A111">
        <v>50</v>
      </c>
      <c r="C111" s="82"/>
      <c r="E111" s="86"/>
      <c r="F111" s="86"/>
      <c r="G111">
        <v>50</v>
      </c>
      <c r="H111" s="82">
        <v>39303</v>
      </c>
      <c r="I111">
        <v>1.2098853588104199</v>
      </c>
      <c r="J111" s="85">
        <v>18.069993492588399</v>
      </c>
      <c r="K111" s="113">
        <v>0.64448794199817194</v>
      </c>
      <c r="L111" s="83">
        <v>6.4575371169864615E-2</v>
      </c>
      <c r="M111">
        <v>50</v>
      </c>
      <c r="N111" s="82">
        <v>39686</v>
      </c>
      <c r="O111">
        <v>0.83399760723114003</v>
      </c>
      <c r="P111" s="85">
        <v>17.8599934972823</v>
      </c>
      <c r="Q111" s="113">
        <v>0.55421785913383703</v>
      </c>
      <c r="R111" s="83">
        <v>6.4455189039737279E-2</v>
      </c>
      <c r="S111">
        <v>50</v>
      </c>
      <c r="T111" s="82"/>
      <c r="V111" s="85"/>
      <c r="W111" s="85"/>
      <c r="X111" s="109"/>
      <c r="Y111">
        <v>50</v>
      </c>
      <c r="AA111" s="82"/>
      <c r="AB111" s="85"/>
      <c r="AC111" s="86"/>
      <c r="AD111" s="86"/>
      <c r="AE111">
        <v>50</v>
      </c>
    </row>
    <row r="112" spans="1:31">
      <c r="A112">
        <v>51</v>
      </c>
      <c r="C112" s="82"/>
      <c r="E112" s="86"/>
      <c r="F112" s="86"/>
      <c r="G112">
        <v>51</v>
      </c>
      <c r="H112" s="82">
        <v>39304</v>
      </c>
      <c r="I112">
        <v>1.1649425029754601</v>
      </c>
      <c r="J112" s="85">
        <v>18.069993492588399</v>
      </c>
      <c r="K112" s="113">
        <v>0.63957149605823127</v>
      </c>
      <c r="L112" s="83">
        <v>6.6337555083617938E-2</v>
      </c>
      <c r="M112">
        <v>51</v>
      </c>
      <c r="N112" s="82">
        <v>39687</v>
      </c>
      <c r="O112">
        <v>0.83962810039520297</v>
      </c>
      <c r="P112" s="85">
        <v>17.789993498846901</v>
      </c>
      <c r="Q112" s="113">
        <v>0.54955443713775476</v>
      </c>
      <c r="R112" s="83">
        <v>6.5989748154134609E-2</v>
      </c>
      <c r="S112">
        <v>51</v>
      </c>
      <c r="U112" s="82"/>
      <c r="V112" s="85"/>
      <c r="W112" s="86"/>
      <c r="X112" s="86"/>
      <c r="Y112">
        <v>51</v>
      </c>
      <c r="AA112" s="82"/>
      <c r="AB112" s="85"/>
      <c r="AC112" s="86"/>
      <c r="AD112" s="86"/>
      <c r="AE112">
        <v>51</v>
      </c>
    </row>
    <row r="113" spans="1:31">
      <c r="A113">
        <v>52</v>
      </c>
      <c r="C113" s="82"/>
      <c r="E113" s="86"/>
      <c r="F113" s="86"/>
      <c r="G113">
        <v>52</v>
      </c>
      <c r="H113" s="82">
        <v>39305</v>
      </c>
      <c r="I113">
        <v>1.18186831474304</v>
      </c>
      <c r="J113" s="85">
        <v>18.059993492811898</v>
      </c>
      <c r="K113" s="113">
        <v>0.63290508224623188</v>
      </c>
      <c r="L113" s="83">
        <v>6.8135883126793417E-2</v>
      </c>
      <c r="M113">
        <v>52</v>
      </c>
      <c r="N113" s="82">
        <v>39688</v>
      </c>
      <c r="O113">
        <v>0.83942329883575395</v>
      </c>
      <c r="P113" s="85">
        <v>17.589993503317299</v>
      </c>
      <c r="Q113" s="113">
        <v>0.54769846955290702</v>
      </c>
      <c r="R113" s="83">
        <v>6.7543888099633131E-2</v>
      </c>
      <c r="S113">
        <v>52</v>
      </c>
      <c r="U113" s="82"/>
      <c r="V113" s="85"/>
      <c r="W113" s="86"/>
      <c r="X113" s="86"/>
      <c r="Y113">
        <v>52</v>
      </c>
      <c r="AA113" s="82"/>
      <c r="AB113" s="85"/>
      <c r="AC113" s="86"/>
      <c r="AD113" s="86"/>
      <c r="AE113">
        <v>52</v>
      </c>
    </row>
    <row r="114" spans="1:31">
      <c r="A114">
        <v>53</v>
      </c>
      <c r="C114" s="82"/>
      <c r="E114" s="86"/>
      <c r="F114" s="86"/>
      <c r="G114">
        <v>53</v>
      </c>
      <c r="H114" s="82">
        <v>39306</v>
      </c>
      <c r="I114">
        <v>1.20893907546997</v>
      </c>
      <c r="J114" s="85">
        <v>17.979993494600102</v>
      </c>
      <c r="K114" s="113">
        <v>0.63072728476621776</v>
      </c>
      <c r="L114" s="83">
        <v>6.9965573683008431E-2</v>
      </c>
      <c r="M114">
        <v>53</v>
      </c>
      <c r="N114" s="82">
        <v>39689</v>
      </c>
      <c r="O114">
        <v>0.84695440530777</v>
      </c>
      <c r="P114" s="85">
        <v>17.479993505776001</v>
      </c>
      <c r="Q114" s="113">
        <v>0.54664431232522614</v>
      </c>
      <c r="R114" s="83">
        <v>6.9114354891343946E-2</v>
      </c>
      <c r="S114">
        <v>53</v>
      </c>
      <c r="U114" s="82"/>
      <c r="V114" s="85"/>
      <c r="W114" s="86"/>
      <c r="X114" s="86"/>
      <c r="Y114">
        <v>53</v>
      </c>
      <c r="AA114" s="82"/>
      <c r="AB114" s="85"/>
      <c r="AC114" s="86"/>
      <c r="AD114" s="86"/>
      <c r="AE114">
        <v>53</v>
      </c>
    </row>
    <row r="115" spans="1:31">
      <c r="A115">
        <v>54</v>
      </c>
      <c r="G115">
        <v>54</v>
      </c>
      <c r="H115" s="82">
        <v>39307</v>
      </c>
      <c r="I115">
        <v>1.25504326820374</v>
      </c>
      <c r="J115">
        <v>18.0299934934825</v>
      </c>
      <c r="K115" s="113">
        <v>0.63187382733732711</v>
      </c>
      <c r="L115" s="83">
        <v>7.1831259188652671E-2</v>
      </c>
      <c r="M115">
        <v>54</v>
      </c>
      <c r="N115" s="82">
        <v>39690</v>
      </c>
      <c r="O115">
        <v>0.86458754539489702</v>
      </c>
      <c r="P115">
        <v>17.409993507340602</v>
      </c>
      <c r="Q115" s="113">
        <v>0.54701508768520835</v>
      </c>
      <c r="R115" s="83">
        <v>7.0709714797103848E-2</v>
      </c>
      <c r="S115">
        <v>54</v>
      </c>
      <c r="Y115">
        <v>54</v>
      </c>
      <c r="AE115">
        <v>54</v>
      </c>
    </row>
    <row r="116" spans="1:31">
      <c r="A116">
        <v>55</v>
      </c>
      <c r="G116">
        <v>55</v>
      </c>
      <c r="H116" s="82">
        <v>39308</v>
      </c>
      <c r="I116">
        <v>1.2272821664810201</v>
      </c>
      <c r="J116">
        <v>18.0999934919179</v>
      </c>
      <c r="K116" s="113">
        <v>0.63636859672906254</v>
      </c>
      <c r="L116" s="83">
        <v>7.3753600158652247E-2</v>
      </c>
      <c r="M116">
        <v>55</v>
      </c>
      <c r="N116" s="82">
        <v>39691</v>
      </c>
      <c r="O116">
        <v>0.88040882349014304</v>
      </c>
      <c r="P116">
        <v>17.539993504434801</v>
      </c>
      <c r="Q116" s="113">
        <v>0.54943164002143929</v>
      </c>
      <c r="R116" s="83">
        <v>7.2336822499998107E-2</v>
      </c>
      <c r="S116">
        <v>55</v>
      </c>
      <c r="Y116">
        <v>55</v>
      </c>
      <c r="AE116">
        <v>55</v>
      </c>
    </row>
    <row r="117" spans="1:31">
      <c r="A117">
        <v>56</v>
      </c>
      <c r="G117">
        <v>56</v>
      </c>
      <c r="H117" s="82">
        <v>39309</v>
      </c>
      <c r="I117">
        <v>1.1484222412109399</v>
      </c>
      <c r="J117">
        <v>18.239993488788599</v>
      </c>
      <c r="K117" s="113">
        <v>0.63655907270790202</v>
      </c>
      <c r="L117" s="83">
        <v>7.5745080042089602E-2</v>
      </c>
      <c r="M117">
        <v>56</v>
      </c>
      <c r="P117">
        <v>17.629993502423201</v>
      </c>
      <c r="S117">
        <v>56</v>
      </c>
      <c r="Y117">
        <v>56</v>
      </c>
      <c r="AE117">
        <v>56</v>
      </c>
    </row>
    <row r="118" spans="1:31">
      <c r="A118">
        <v>57</v>
      </c>
      <c r="G118">
        <v>57</v>
      </c>
      <c r="H118" s="82">
        <v>39310</v>
      </c>
      <c r="I118">
        <v>1.0755660533905</v>
      </c>
      <c r="J118">
        <v>18.149993490800298</v>
      </c>
      <c r="K118" s="113">
        <v>0.629683758977025</v>
      </c>
      <c r="L118" s="83">
        <v>7.780396936526171E-2</v>
      </c>
      <c r="M118">
        <v>57</v>
      </c>
      <c r="P118">
        <v>17.679993501305599</v>
      </c>
      <c r="S118">
        <v>57</v>
      </c>
      <c r="Y118">
        <v>57</v>
      </c>
      <c r="AE118">
        <v>57</v>
      </c>
    </row>
    <row r="119" spans="1:31">
      <c r="A119">
        <v>58</v>
      </c>
      <c r="G119">
        <v>58</v>
      </c>
      <c r="H119" s="82">
        <v>39311</v>
      </c>
      <c r="I119">
        <v>1.0348210334777801</v>
      </c>
      <c r="J119">
        <v>17.989993494376598</v>
      </c>
      <c r="K119" s="113">
        <v>0.61895164780490697</v>
      </c>
      <c r="L119" s="83">
        <v>7.9890065268318974E-2</v>
      </c>
      <c r="M119">
        <v>58</v>
      </c>
      <c r="P119">
        <v>17.799993498623401</v>
      </c>
      <c r="S119">
        <v>58</v>
      </c>
      <c r="Y119">
        <v>58</v>
      </c>
      <c r="AE119">
        <v>58</v>
      </c>
    </row>
    <row r="120" spans="1:31">
      <c r="A120">
        <v>59</v>
      </c>
      <c r="G120">
        <v>59</v>
      </c>
      <c r="H120" s="82">
        <v>39312</v>
      </c>
      <c r="I120">
        <v>1.0117926597595199</v>
      </c>
      <c r="J120">
        <v>18.0299934934825</v>
      </c>
      <c r="K120" s="113">
        <v>0.60895741881150978</v>
      </c>
      <c r="L120" s="83">
        <v>8.1984698023061173E-2</v>
      </c>
      <c r="M120">
        <v>59</v>
      </c>
      <c r="P120">
        <v>17.9399934954942</v>
      </c>
      <c r="S120">
        <v>59</v>
      </c>
      <c r="Y120">
        <v>59</v>
      </c>
      <c r="AE120">
        <v>59</v>
      </c>
    </row>
    <row r="121" spans="1:31">
      <c r="A121">
        <v>60</v>
      </c>
      <c r="G121">
        <v>60</v>
      </c>
      <c r="H121" s="82">
        <v>39313</v>
      </c>
      <c r="I121">
        <v>0.97291916608810403</v>
      </c>
      <c r="J121">
        <v>17.999993494152999</v>
      </c>
      <c r="K121" s="113">
        <v>0.60098040795383523</v>
      </c>
      <c r="L121" s="83">
        <v>8.4108501647586473E-2</v>
      </c>
      <c r="M121">
        <v>60</v>
      </c>
      <c r="S121">
        <v>60</v>
      </c>
      <c r="Y121">
        <v>60</v>
      </c>
      <c r="AE121">
        <v>60</v>
      </c>
    </row>
    <row r="122" spans="1:31">
      <c r="A122">
        <v>61</v>
      </c>
      <c r="G122">
        <v>61</v>
      </c>
      <c r="H122" s="82">
        <v>39314</v>
      </c>
      <c r="I122">
        <v>0.94230282306671098</v>
      </c>
      <c r="J122">
        <v>17.979993494600102</v>
      </c>
      <c r="K122" s="113">
        <v>0.59233563140000123</v>
      </c>
      <c r="L122" s="83">
        <v>8.6259437954863599E-2</v>
      </c>
      <c r="M122">
        <v>61</v>
      </c>
      <c r="S122">
        <v>61</v>
      </c>
      <c r="Y122">
        <v>61</v>
      </c>
      <c r="AE122">
        <v>61</v>
      </c>
    </row>
    <row r="123" spans="1:31">
      <c r="A123">
        <v>62</v>
      </c>
      <c r="G123">
        <v>62</v>
      </c>
      <c r="H123" s="82">
        <v>39315</v>
      </c>
      <c r="I123">
        <v>0.92848950624465898</v>
      </c>
      <c r="J123">
        <v>17.899993496388198</v>
      </c>
      <c r="K123" s="113">
        <v>0.58407481436838526</v>
      </c>
      <c r="L123" s="83">
        <v>8.8435713335293431E-2</v>
      </c>
      <c r="M123">
        <v>62</v>
      </c>
      <c r="S123">
        <v>62</v>
      </c>
      <c r="Y123">
        <v>62</v>
      </c>
      <c r="AE123">
        <v>62</v>
      </c>
    </row>
    <row r="124" spans="1:31">
      <c r="A124">
        <v>63</v>
      </c>
      <c r="G124">
        <v>63</v>
      </c>
      <c r="H124" s="82">
        <v>39316</v>
      </c>
      <c r="I124">
        <v>0.96326613426208496</v>
      </c>
      <c r="J124">
        <v>17.829993497952799</v>
      </c>
      <c r="K124" s="113">
        <v>0.57790470775745151</v>
      </c>
      <c r="L124" s="83">
        <v>9.0631253339658047E-2</v>
      </c>
      <c r="M124">
        <v>63</v>
      </c>
      <c r="S124">
        <v>63</v>
      </c>
      <c r="Y124">
        <v>63</v>
      </c>
      <c r="AE124">
        <v>63</v>
      </c>
    </row>
    <row r="125" spans="1:31">
      <c r="A125">
        <v>64</v>
      </c>
      <c r="G125">
        <v>64</v>
      </c>
      <c r="H125" s="82">
        <v>39317</v>
      </c>
      <c r="I125">
        <v>1.0061626434326201</v>
      </c>
      <c r="J125">
        <v>17.8699934970588</v>
      </c>
      <c r="K125" s="113">
        <v>0.57845095478564079</v>
      </c>
      <c r="L125" s="83">
        <v>9.2852757587943591E-2</v>
      </c>
      <c r="M125">
        <v>64</v>
      </c>
      <c r="S125">
        <v>64</v>
      </c>
      <c r="Y125">
        <v>64</v>
      </c>
      <c r="AE125">
        <v>64</v>
      </c>
    </row>
    <row r="126" spans="1:31">
      <c r="A126">
        <v>65</v>
      </c>
      <c r="G126">
        <v>65</v>
      </c>
      <c r="H126" s="82">
        <v>39318</v>
      </c>
      <c r="I126">
        <v>1.0549914836883501</v>
      </c>
      <c r="J126">
        <v>18.149993490800298</v>
      </c>
      <c r="K126" s="113">
        <v>0.58343958604321455</v>
      </c>
      <c r="L126" s="83">
        <v>9.5133992502077852E-2</v>
      </c>
      <c r="M126">
        <v>65</v>
      </c>
      <c r="S126">
        <v>65</v>
      </c>
      <c r="Y126">
        <v>65</v>
      </c>
      <c r="AE126">
        <v>65</v>
      </c>
    </row>
    <row r="127" spans="1:31">
      <c r="A127">
        <v>66</v>
      </c>
      <c r="G127">
        <v>66</v>
      </c>
      <c r="H127" s="82">
        <v>39319</v>
      </c>
      <c r="I127">
        <v>1.0260728597641</v>
      </c>
      <c r="J127">
        <v>18.2599934883416</v>
      </c>
      <c r="K127" s="113">
        <v>0.59137872327485841</v>
      </c>
      <c r="L127" s="83">
        <v>9.7519279592032881E-2</v>
      </c>
      <c r="M127">
        <v>66</v>
      </c>
      <c r="S127">
        <v>66</v>
      </c>
      <c r="Y127">
        <v>66</v>
      </c>
      <c r="AE127">
        <v>66</v>
      </c>
    </row>
    <row r="128" spans="1:31">
      <c r="A128">
        <v>67</v>
      </c>
      <c r="G128">
        <v>67</v>
      </c>
      <c r="H128" s="82">
        <v>39320</v>
      </c>
      <c r="I128">
        <v>1.0096672773361199</v>
      </c>
      <c r="J128">
        <v>18.519993482530101</v>
      </c>
      <c r="K128" s="113">
        <v>0.59276607473452836</v>
      </c>
      <c r="L128" s="83">
        <v>0.10000451996551016</v>
      </c>
      <c r="M128">
        <v>67</v>
      </c>
      <c r="S128">
        <v>67</v>
      </c>
      <c r="Y128">
        <v>67</v>
      </c>
      <c r="AE128">
        <v>67</v>
      </c>
    </row>
    <row r="129" spans="1:31">
      <c r="A129">
        <v>68</v>
      </c>
      <c r="G129">
        <v>68</v>
      </c>
      <c r="H129" s="82">
        <v>39321</v>
      </c>
      <c r="I129">
        <v>1.0041190385818499</v>
      </c>
      <c r="J129">
        <v>18.539993482083101</v>
      </c>
      <c r="K129" s="113">
        <v>0.59176036482277772</v>
      </c>
      <c r="L129" s="83">
        <v>0.10258905529970744</v>
      </c>
      <c r="M129">
        <v>68</v>
      </c>
      <c r="S129">
        <v>68</v>
      </c>
      <c r="Y129">
        <v>68</v>
      </c>
      <c r="AE129">
        <v>68</v>
      </c>
    </row>
    <row r="130" spans="1:31">
      <c r="A130">
        <v>69</v>
      </c>
      <c r="G130">
        <v>69</v>
      </c>
      <c r="H130" s="82">
        <v>39322</v>
      </c>
      <c r="I130">
        <v>0.97677028179168701</v>
      </c>
      <c r="J130">
        <v>18.559993481636099</v>
      </c>
      <c r="K130" s="113">
        <v>0.59060408012581467</v>
      </c>
      <c r="L130" s="83">
        <v>0.1052378819098935</v>
      </c>
      <c r="M130">
        <v>69</v>
      </c>
      <c r="S130">
        <v>69</v>
      </c>
      <c r="Y130">
        <v>69</v>
      </c>
      <c r="AE130">
        <v>69</v>
      </c>
    </row>
    <row r="131" spans="1:31">
      <c r="A131">
        <v>70</v>
      </c>
      <c r="G131">
        <v>70</v>
      </c>
      <c r="H131" s="82">
        <v>39323</v>
      </c>
      <c r="I131">
        <v>0.96304357051849399</v>
      </c>
      <c r="J131">
        <v>18.599993480742</v>
      </c>
      <c r="K131" s="113">
        <v>0.58691049366693149</v>
      </c>
      <c r="L131" s="83">
        <v>0.1079519036042679</v>
      </c>
      <c r="M131">
        <v>70</v>
      </c>
      <c r="S131">
        <v>70</v>
      </c>
      <c r="Y131">
        <v>70</v>
      </c>
      <c r="AE131">
        <v>70</v>
      </c>
    </row>
    <row r="132" spans="1:31">
      <c r="A132">
        <v>71</v>
      </c>
      <c r="G132">
        <v>71</v>
      </c>
      <c r="H132" s="82">
        <v>39324</v>
      </c>
      <c r="I132">
        <v>0.96771037578582797</v>
      </c>
      <c r="J132">
        <v>18.499993482977199</v>
      </c>
      <c r="K132" s="113">
        <v>0.58332340882864631</v>
      </c>
      <c r="L132" s="83">
        <v>0.11072509699414539</v>
      </c>
      <c r="M132">
        <v>71</v>
      </c>
      <c r="S132">
        <v>71</v>
      </c>
      <c r="Y132">
        <v>71</v>
      </c>
      <c r="AE132">
        <v>71</v>
      </c>
    </row>
    <row r="133" spans="1:31">
      <c r="A133">
        <v>72</v>
      </c>
      <c r="G133">
        <v>72</v>
      </c>
      <c r="H133" s="82">
        <v>39325</v>
      </c>
      <c r="I133">
        <v>0.96110171079635598</v>
      </c>
      <c r="J133">
        <v>18.489993483200699</v>
      </c>
      <c r="K133" s="113">
        <v>0.58192720871615178</v>
      </c>
      <c r="L133" s="83">
        <v>0.11353979441499595</v>
      </c>
      <c r="M133">
        <v>72</v>
      </c>
      <c r="S133">
        <v>72</v>
      </c>
      <c r="Y133">
        <v>72</v>
      </c>
      <c r="AE133">
        <v>72</v>
      </c>
    </row>
    <row r="134" spans="1:31">
      <c r="A134">
        <v>73</v>
      </c>
      <c r="G134">
        <v>73</v>
      </c>
      <c r="J134">
        <v>18.499993482977199</v>
      </c>
      <c r="M134">
        <v>73</v>
      </c>
      <c r="S134">
        <v>73</v>
      </c>
      <c r="Y134">
        <v>73</v>
      </c>
      <c r="AE134">
        <v>73</v>
      </c>
    </row>
    <row r="135" spans="1:31">
      <c r="A135">
        <v>74</v>
      </c>
      <c r="G135">
        <v>74</v>
      </c>
      <c r="J135">
        <v>18.449993484094801</v>
      </c>
      <c r="M135">
        <v>74</v>
      </c>
      <c r="S135">
        <v>74</v>
      </c>
      <c r="Y135">
        <v>74</v>
      </c>
      <c r="AE135">
        <v>74</v>
      </c>
    </row>
    <row r="136" spans="1:31">
      <c r="J136">
        <v>18.339993486553499</v>
      </c>
    </row>
    <row r="137" spans="1:31">
      <c r="J137">
        <v>18.2599934883416</v>
      </c>
    </row>
    <row r="138" spans="1:31">
      <c r="J138">
        <v>18.249993488565099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F202-4F1E-7848-9080-DD21D03E041D}">
  <dimension ref="A1:N18"/>
  <sheetViews>
    <sheetView zoomScale="140" zoomScaleNormal="140" workbookViewId="0">
      <pane xSplit="1" topLeftCell="D1" activePane="topRight" state="frozen"/>
      <selection pane="topRight" activeCell="O2" sqref="O2:O6"/>
    </sheetView>
  </sheetViews>
  <sheetFormatPr baseColWidth="10" defaultRowHeight="15"/>
  <cols>
    <col min="1" max="1" width="13.5" customWidth="1"/>
    <col min="2" max="12" width="12.6640625" bestFit="1" customWidth="1"/>
    <col min="14" max="14" width="5.6640625" customWidth="1"/>
  </cols>
  <sheetData>
    <row r="1" spans="1:14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 s="136" t="s">
        <v>173</v>
      </c>
      <c r="N1" t="s">
        <v>172</v>
      </c>
    </row>
    <row r="2" spans="1:14">
      <c r="A2" t="s">
        <v>174</v>
      </c>
    </row>
    <row r="3" spans="1:14" s="135" customFormat="1">
      <c r="A3" s="135" t="s">
        <v>168</v>
      </c>
      <c r="B3" s="135">
        <f>SUM(Westdiep!D2:D31)/30</f>
        <v>17.284993510134552</v>
      </c>
      <c r="C3" s="135">
        <f>SUM(Westdiep!J2:J31)/30</f>
        <v>18.395993485301759</v>
      </c>
      <c r="D3" s="135">
        <f>SUM(Westdiep!P2:P31)/30</f>
        <v>17.714993500523295</v>
      </c>
      <c r="E3" s="135">
        <f>SUM(Westdiep!V2:V31)/30</f>
        <v>19.665660123589156</v>
      </c>
      <c r="F3" s="135">
        <f>SUM(Westdiep!AB2:AB31)/30</f>
        <v>18.027326826875431</v>
      </c>
      <c r="G3" s="135">
        <f>SUM(Westdiep!AH2:AH31)/30</f>
        <v>18.537660148801926</v>
      </c>
      <c r="H3" s="135">
        <f>SUM(Westdiep!D61:D90)/30</f>
        <v>20.144993436666667</v>
      </c>
      <c r="I3" s="135">
        <f>SUM(Westdiep!J61:J90)/30</f>
        <v>16.636660191292592</v>
      </c>
      <c r="J3" s="135">
        <f>SUM(Westdiep!P61:P90)/30</f>
        <v>17.868326830429364</v>
      </c>
      <c r="K3" s="135">
        <f>SUM(Westdiep!V61:V90)/30</f>
        <v>18.392993485368809</v>
      </c>
      <c r="L3" s="135">
        <f>SUM(Westdiep!AB61:AB90)/30</f>
        <v>19.155660134988562</v>
      </c>
      <c r="M3" s="85">
        <f>SUM(B3:L3)/11</f>
        <v>18.347751061270191</v>
      </c>
      <c r="N3" s="103">
        <v>4</v>
      </c>
    </row>
    <row r="4" spans="1:14" s="135" customFormat="1">
      <c r="A4" s="135" t="s">
        <v>169</v>
      </c>
      <c r="B4" s="135">
        <f>SUM(Edulis!D2:D31)/30</f>
        <v>17.277993510290994</v>
      </c>
      <c r="C4" s="135">
        <f>SUM(Edulis!J2:J31)/30</f>
        <v>18.294326820907518</v>
      </c>
      <c r="D4" s="135">
        <f>SUM(Edulis!P2:P31)/30</f>
        <v>17.246660177658026</v>
      </c>
      <c r="E4" s="135">
        <f>SUM(Edulis!V2:V31)/30</f>
        <v>19.864993452467047</v>
      </c>
      <c r="F4" s="135">
        <f>SUM(Edulis!AB2:AB31)/30</f>
        <v>18.179326823477982</v>
      </c>
      <c r="G4" s="135">
        <f>SUM(Edulis!AH2:AH31)/30</f>
        <v>18.457993483915946</v>
      </c>
      <c r="H4" s="135">
        <f>SUM(Edulis!D61:D90)/30</f>
        <v>19.916993451304755</v>
      </c>
      <c r="I4" s="135">
        <f>SUM(Edulis!J61:J90)/30</f>
        <v>16.721326856066806</v>
      </c>
      <c r="J4" s="135">
        <f>SUM(Edulis!P61:P90)/30</f>
        <v>17.862993497215232</v>
      </c>
      <c r="K4" s="135">
        <f>SUM(Edulis!V61:V90)/30</f>
        <v>18.46266015047831</v>
      </c>
      <c r="L4" s="135">
        <f>SUM(Edulis!AB61:AB90)/30</f>
        <v>19.166993468068572</v>
      </c>
      <c r="M4" s="85">
        <f t="shared" ref="M4:M11" si="0">SUM(B4:L4)/11</f>
        <v>18.313841971986474</v>
      </c>
      <c r="N4" s="103">
        <v>3</v>
      </c>
    </row>
    <row r="5" spans="1:14" s="135" customFormat="1">
      <c r="A5" s="135" t="s">
        <v>170</v>
      </c>
      <c r="B5" s="135">
        <f>SUM(FariyBank!D2:D31)/30</f>
        <v>16.722993522696221</v>
      </c>
      <c r="C5" s="135">
        <f>SUM(FariyBank!J2:J31)/30</f>
        <v>17.576660170281954</v>
      </c>
      <c r="D5" s="135">
        <f>SUM(FariyBank!P2:P31)/30</f>
        <v>16.682326856938531</v>
      </c>
      <c r="E5" s="135">
        <f>SUM(FariyBank!V2:V31)/30</f>
        <v>18.861326808234075</v>
      </c>
      <c r="F5" s="135">
        <f>SUM(FariyBank!AB2:AB31)/30</f>
        <v>17.378660174707594</v>
      </c>
      <c r="G5" s="135">
        <f>SUM(FariyBank!AH2:AH31)/30</f>
        <v>17.815660164939882</v>
      </c>
      <c r="H5" s="135">
        <f>SUM(FariyBank!D61:D90)/30</f>
        <v>19.051326803987248</v>
      </c>
      <c r="I5" s="135">
        <f>SUM(FariyBank!J61:J90)/30</f>
        <v>15.855326875423417</v>
      </c>
      <c r="J5" s="135">
        <f>SUM(FariyBank!P61:P90)/30</f>
        <v>16.861993519589348</v>
      </c>
      <c r="K5" s="135">
        <f>SUM(FariyBank!V61:V90)/30</f>
        <v>17.752993499673927</v>
      </c>
      <c r="L5" s="135">
        <f>SUM(FariyBank!AB61:AB90)/30</f>
        <v>18.190993489883859</v>
      </c>
      <c r="M5" s="85">
        <f t="shared" si="0"/>
        <v>17.522751080577823</v>
      </c>
      <c r="N5" s="103">
        <v>1</v>
      </c>
    </row>
    <row r="6" spans="1:14" s="135" customFormat="1">
      <c r="A6" s="135" t="s">
        <v>171</v>
      </c>
      <c r="B6" s="135">
        <f>SUM(NobelWind!D2:D31)/30</f>
        <v>16.889326852311719</v>
      </c>
      <c r="C6" s="135">
        <f>SUM(NobelWind!J2:J31)/30</f>
        <v>17.643993502110281</v>
      </c>
      <c r="D6" s="135">
        <f>SUM(NobelWind!P2:P31)/30</f>
        <v>16.75832685523979</v>
      </c>
      <c r="E6" s="135">
        <f>SUM(NobelWind!V2:V31)/30</f>
        <v>19.117993469163803</v>
      </c>
      <c r="F6" s="135">
        <f>SUM(NobelWind!AB2:AB31)/30</f>
        <v>17.602660169700812</v>
      </c>
      <c r="G6" s="135">
        <f>SUM(NobelWind!AH2:AH31)/30</f>
        <v>17.825660164716371</v>
      </c>
      <c r="H6" s="135">
        <f>SUM(NobelWind!D61:D90)/30</f>
        <v>18.928660140062405</v>
      </c>
      <c r="I6" s="135">
        <f>SUM(NobelWind!J61:J90)/30</f>
        <v>16.021660205038909</v>
      </c>
      <c r="J6" s="135">
        <f>SUM(NobelWind!P61:P90)/30</f>
        <v>17.081660181346063</v>
      </c>
      <c r="K6" s="135">
        <f>SUM(NobelWind!V61:V90)/30</f>
        <v>17.980660161251841</v>
      </c>
      <c r="L6" s="135">
        <f>SUM(NobelWind!AB61:AB90)/30</f>
        <v>18.446660150835928</v>
      </c>
      <c r="M6" s="85">
        <f t="shared" si="0"/>
        <v>17.663387441070718</v>
      </c>
      <c r="N6" s="103">
        <v>2</v>
      </c>
    </row>
    <row r="7" spans="1:14">
      <c r="A7" t="s">
        <v>175</v>
      </c>
      <c r="M7" s="85"/>
      <c r="N7" s="103"/>
    </row>
    <row r="8" spans="1:14">
      <c r="A8" t="s">
        <v>168</v>
      </c>
      <c r="B8" s="113">
        <f>SUM(Westdiep!C2:C31)/30</f>
        <v>1.2083523670832321</v>
      </c>
      <c r="C8" s="113">
        <f>SUM(Westdiep!I2:I31)/30</f>
        <v>1.094792934258779</v>
      </c>
      <c r="D8" s="113">
        <f>SUM(Westdiep!O2:O31)/30</f>
        <v>0.97421049674352034</v>
      </c>
      <c r="E8" s="113">
        <f>SUM(Westdiep!U2:U31)/30</f>
        <v>0.94571439226468423</v>
      </c>
      <c r="F8" s="113">
        <f>SUM(Westdiep!AA2:AA31)/30</f>
        <v>0.92484614054362013</v>
      </c>
      <c r="G8" s="113">
        <f>SUM(Westdiep!AG2:AG31)/30</f>
        <v>0.91630894045035016</v>
      </c>
      <c r="H8" s="113">
        <f>SUM(Westdiep!C61:C90)/30</f>
        <v>0.90167741433333337</v>
      </c>
      <c r="I8" s="113">
        <f>SUM(Westdiep!I61:I90)/30</f>
        <v>1.5869378129641205</v>
      </c>
      <c r="J8" s="113">
        <f>SUM(Westdiep!O61:O90)/30</f>
        <v>1.0136565426985422</v>
      </c>
      <c r="K8" s="113">
        <f>SUM(Westdiep!U66:U95)/30</f>
        <v>0.68234697679678591</v>
      </c>
      <c r="L8" s="113">
        <f>SUM(Westdiep!AA61:AA90)/30</f>
        <v>0.5786646574735641</v>
      </c>
      <c r="M8" s="85">
        <f t="shared" si="0"/>
        <v>0.98431897051004824</v>
      </c>
      <c r="N8" s="103">
        <v>2</v>
      </c>
    </row>
    <row r="9" spans="1:14">
      <c r="A9" t="s">
        <v>169</v>
      </c>
      <c r="B9" s="113">
        <f>SUM(Edulis!C2:C31)/30</f>
        <v>1.7190406362215682</v>
      </c>
      <c r="C9" s="113">
        <f>SUM(Edulis!I2:I31)/30</f>
        <v>1.7177751143773419</v>
      </c>
      <c r="D9" s="113">
        <f>SUM(Edulis!O2:O31)/30</f>
        <v>1.5910459121068323</v>
      </c>
      <c r="E9" s="113">
        <f>SUM(Edulis!U2:U31)/30</f>
        <v>1.5260812401771551</v>
      </c>
      <c r="F9" s="113">
        <f>SUM(Edulis!AA2:AA31)/30</f>
        <v>1.6184470653533929</v>
      </c>
      <c r="G9" s="113">
        <f>SUM(Edulis!AG2:AG31)/30</f>
        <v>1.6045132160186768</v>
      </c>
      <c r="H9" s="113">
        <f>SUM(Edulis!C61:C90)/30</f>
        <v>1.4691252171993261</v>
      </c>
      <c r="I9" s="113">
        <f>SUM(Edulis!I61:I90)/30</f>
        <v>2.0154620448748259</v>
      </c>
      <c r="J9" s="113">
        <f>SUM(Edulis!O61:O90)/30</f>
        <v>1.7121058543523155</v>
      </c>
      <c r="K9" s="113">
        <f>SUM(Edulis!U66:U95)/30</f>
        <v>1.2480230947335558</v>
      </c>
      <c r="L9" s="113">
        <f>SUM(Edulis!AA61:AA90)/30</f>
        <v>1.009717883666357</v>
      </c>
      <c r="M9" s="85">
        <f t="shared" si="0"/>
        <v>1.5664852071892135</v>
      </c>
      <c r="N9" s="103">
        <v>4</v>
      </c>
    </row>
    <row r="10" spans="1:14">
      <c r="A10" t="s">
        <v>170</v>
      </c>
      <c r="B10" s="113">
        <f>SUM(FariyBank!C2:C31)/30</f>
        <v>0.67280143102010093</v>
      </c>
      <c r="C10" s="113">
        <f>SUM(FariyBank!I2:I31)/30</f>
        <v>0.83190069397290545</v>
      </c>
      <c r="D10" s="113">
        <f>SUM(FariyBank!O2:O31)/30</f>
        <v>0.77181329727172854</v>
      </c>
      <c r="E10" s="113">
        <f>SUM(FariyBank!U2:U31)/30</f>
        <v>0.81572549343109135</v>
      </c>
      <c r="F10" s="113">
        <f>SUM(FariyBank!AA2:AA31)/30</f>
        <v>0.7129072626431785</v>
      </c>
      <c r="G10" s="113">
        <f>SUM(FariyBank!AG2:AG31)/30</f>
        <v>0.62138513127962747</v>
      </c>
      <c r="H10" s="113">
        <f>SUM(FariyBank!C61:C90)/30</f>
        <v>0.6235223114490509</v>
      </c>
      <c r="I10" s="113">
        <f>SUM(FariyBank!I61:I90)/30</f>
        <v>1.3026092787583674</v>
      </c>
      <c r="J10" s="113">
        <f>SUM(FariyBank!O61:O90)/30</f>
        <v>1.0143385310967765</v>
      </c>
      <c r="K10" s="113">
        <f>SUM(FariyBank!U66:U95)/30</f>
        <v>0.71852138042449953</v>
      </c>
      <c r="L10" s="113">
        <f>SUM(FariyBank!AA61:AA90)/30</f>
        <v>0.6411181380351384</v>
      </c>
      <c r="M10" s="85">
        <f t="shared" si="0"/>
        <v>0.79333117721658764</v>
      </c>
      <c r="N10" s="103">
        <v>1</v>
      </c>
    </row>
    <row r="11" spans="1:14">
      <c r="A11" t="s">
        <v>171</v>
      </c>
      <c r="B11" s="113">
        <f>SUM(NobelWind!C2:C31)/30</f>
        <v>1.1097939451535537</v>
      </c>
      <c r="C11" s="113">
        <f>SUM(NobelWind!I2:I31)/30</f>
        <v>1.2617667754491171</v>
      </c>
      <c r="D11" s="113">
        <f>SUM(NobelWind!O2:O31)/30</f>
        <v>1.1937862753868111</v>
      </c>
      <c r="E11" s="113">
        <f>SUM(NobelWind!U2:U31)/30</f>
        <v>1.2525650620460522</v>
      </c>
      <c r="F11" s="113">
        <f>SUM(NobelWind!AA2:AA31)/30</f>
        <v>1.3050182402133947</v>
      </c>
      <c r="G11" s="113">
        <f>SUM(NobelWind!AG2:AG31)/30</f>
        <v>1.1928349435329437</v>
      </c>
      <c r="H11" s="113">
        <f>SUM(NobelWind!C61:C90)/30</f>
        <v>1.0116646190484364</v>
      </c>
      <c r="I11" s="113">
        <f>SUM(NobelWind!I61:I90)/30</f>
        <v>1.5766202489535013</v>
      </c>
      <c r="J11" s="113">
        <f>SUM(NobelWind!O61:O90)/30</f>
        <v>1.3429861187934871</v>
      </c>
      <c r="K11" s="113">
        <f>SUM(NobelWind!U66:U95)/30</f>
        <v>0.9880621294180556</v>
      </c>
      <c r="L11" s="113">
        <f>SUM(NobelWind!AA61:AA90)/30</f>
        <v>0.85340258479118347</v>
      </c>
      <c r="M11" s="85">
        <f t="shared" si="0"/>
        <v>1.1898637220715034</v>
      </c>
      <c r="N11" s="103">
        <v>3</v>
      </c>
    </row>
    <row r="14" spans="1:14">
      <c r="F14" t="s">
        <v>176</v>
      </c>
      <c r="G14" t="s">
        <v>177</v>
      </c>
      <c r="H14" t="s">
        <v>178</v>
      </c>
    </row>
    <row r="15" spans="1:14">
      <c r="E15" t="s">
        <v>168</v>
      </c>
      <c r="F15" s="103">
        <v>4</v>
      </c>
      <c r="G15" s="103">
        <v>2</v>
      </c>
      <c r="H15">
        <f>F15*G15</f>
        <v>8</v>
      </c>
    </row>
    <row r="16" spans="1:14">
      <c r="E16" t="s">
        <v>169</v>
      </c>
      <c r="F16" s="103">
        <v>3</v>
      </c>
      <c r="G16" s="103">
        <v>4</v>
      </c>
      <c r="H16">
        <f t="shared" ref="H16:H18" si="1">F16*G16</f>
        <v>12</v>
      </c>
    </row>
    <row r="17" spans="5:8">
      <c r="E17" t="s">
        <v>170</v>
      </c>
      <c r="F17" s="103">
        <v>1</v>
      </c>
      <c r="G17" s="103">
        <v>1</v>
      </c>
      <c r="H17">
        <f t="shared" si="1"/>
        <v>1</v>
      </c>
    </row>
    <row r="18" spans="5:8">
      <c r="E18" t="s">
        <v>171</v>
      </c>
      <c r="F18" s="103">
        <v>2</v>
      </c>
      <c r="G18" s="103">
        <v>3</v>
      </c>
      <c r="H18">
        <f t="shared" si="1"/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0692-8ED4-1D49-9779-68C7EB51973E}">
  <sheetPr codeName="Sheet7"/>
  <dimension ref="A1:M31"/>
  <sheetViews>
    <sheetView tabSelected="1" zoomScale="125" workbookViewId="0">
      <selection activeCell="M2" sqref="A1:M6"/>
    </sheetView>
  </sheetViews>
  <sheetFormatPr baseColWidth="10" defaultColWidth="10.83203125" defaultRowHeight="15"/>
  <cols>
    <col min="1" max="1" width="26.6640625" bestFit="1" customWidth="1"/>
    <col min="13" max="13" width="10.83203125" style="135"/>
  </cols>
  <sheetData>
    <row r="1" spans="1:13">
      <c r="A1" t="s">
        <v>150</v>
      </c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 s="135" t="s">
        <v>181</v>
      </c>
    </row>
    <row r="2" spans="1:13">
      <c r="A2" t="s">
        <v>153</v>
      </c>
      <c r="B2">
        <v>195</v>
      </c>
      <c r="C2">
        <v>195</v>
      </c>
      <c r="D2">
        <v>189</v>
      </c>
      <c r="E2">
        <v>192</v>
      </c>
      <c r="F2">
        <v>192</v>
      </c>
      <c r="G2">
        <v>196</v>
      </c>
      <c r="H2">
        <v>197</v>
      </c>
      <c r="I2">
        <v>168</v>
      </c>
      <c r="J2">
        <v>187</v>
      </c>
      <c r="K2">
        <v>189</v>
      </c>
      <c r="L2">
        <v>200</v>
      </c>
      <c r="M2" s="135">
        <f>SUM(B2:L2)/11</f>
        <v>190.90909090909091</v>
      </c>
    </row>
    <row r="3" spans="1:13">
      <c r="A3" t="s">
        <v>139</v>
      </c>
      <c r="B3">
        <v>13</v>
      </c>
      <c r="C3">
        <v>14</v>
      </c>
      <c r="D3">
        <v>15</v>
      </c>
      <c r="E3">
        <v>12</v>
      </c>
      <c r="F3">
        <v>14</v>
      </c>
      <c r="G3">
        <v>13</v>
      </c>
      <c r="H3">
        <v>12</v>
      </c>
      <c r="I3">
        <v>13</v>
      </c>
      <c r="J3">
        <v>14</v>
      </c>
      <c r="K3">
        <v>13</v>
      </c>
      <c r="L3">
        <v>15</v>
      </c>
      <c r="M3" s="135">
        <f>SUM(B3:L3)/11</f>
        <v>13.454545454545455</v>
      </c>
    </row>
    <row r="4" spans="1:13">
      <c r="A4" t="s">
        <v>140</v>
      </c>
      <c r="B4">
        <v>11</v>
      </c>
      <c r="C4">
        <v>12</v>
      </c>
      <c r="D4">
        <v>12</v>
      </c>
      <c r="E4">
        <v>10</v>
      </c>
      <c r="F4">
        <v>12</v>
      </c>
      <c r="G4">
        <v>11</v>
      </c>
      <c r="H4">
        <v>10</v>
      </c>
      <c r="I4">
        <v>10</v>
      </c>
      <c r="J4">
        <v>11</v>
      </c>
      <c r="K4">
        <v>3</v>
      </c>
      <c r="L4">
        <v>12</v>
      </c>
      <c r="M4" s="135">
        <f>SUM(B4:L4)/11</f>
        <v>10.363636363636363</v>
      </c>
    </row>
    <row r="5" spans="1:13">
      <c r="A5" t="s">
        <v>180</v>
      </c>
      <c r="B5">
        <v>17</v>
      </c>
      <c r="C5">
        <v>18</v>
      </c>
      <c r="D5">
        <v>19</v>
      </c>
      <c r="E5">
        <v>16</v>
      </c>
      <c r="F5">
        <v>19</v>
      </c>
      <c r="G5">
        <v>16</v>
      </c>
      <c r="H5">
        <v>15</v>
      </c>
      <c r="I5">
        <v>16</v>
      </c>
      <c r="J5">
        <v>18</v>
      </c>
      <c r="K5">
        <v>18</v>
      </c>
      <c r="L5">
        <v>19</v>
      </c>
      <c r="M5" s="135">
        <f>SUM(B5:L5)/11</f>
        <v>17.363636363636363</v>
      </c>
    </row>
    <row r="6" spans="1:13">
      <c r="A6" t="s">
        <v>179</v>
      </c>
      <c r="B6">
        <v>25</v>
      </c>
      <c r="C6">
        <v>25</v>
      </c>
      <c r="D6">
        <v>28</v>
      </c>
      <c r="E6">
        <v>25</v>
      </c>
      <c r="F6">
        <v>29</v>
      </c>
      <c r="G6">
        <v>27</v>
      </c>
      <c r="H6">
        <v>23</v>
      </c>
      <c r="I6">
        <v>25</v>
      </c>
      <c r="J6">
        <v>28</v>
      </c>
      <c r="K6">
        <v>29</v>
      </c>
      <c r="L6">
        <v>33</v>
      </c>
      <c r="M6" s="135">
        <f>SUM(B6:L6)/11</f>
        <v>27</v>
      </c>
    </row>
    <row r="8" spans="1:13">
      <c r="A8" t="s">
        <v>151</v>
      </c>
      <c r="B8">
        <v>2000</v>
      </c>
      <c r="C8">
        <v>2001</v>
      </c>
      <c r="D8">
        <v>2002</v>
      </c>
      <c r="E8">
        <v>2003</v>
      </c>
      <c r="F8">
        <v>2004</v>
      </c>
      <c r="G8" s="153">
        <v>2005</v>
      </c>
      <c r="H8">
        <v>2006</v>
      </c>
      <c r="I8">
        <v>2007</v>
      </c>
      <c r="J8">
        <v>2008</v>
      </c>
      <c r="K8">
        <v>2009</v>
      </c>
      <c r="L8">
        <v>2010</v>
      </c>
    </row>
    <row r="9" spans="1:13">
      <c r="A9" t="s">
        <v>153</v>
      </c>
      <c r="B9">
        <v>198</v>
      </c>
      <c r="C9">
        <v>199</v>
      </c>
      <c r="D9">
        <v>187</v>
      </c>
      <c r="E9">
        <v>195</v>
      </c>
      <c r="F9">
        <v>194</v>
      </c>
      <c r="G9">
        <v>200</v>
      </c>
      <c r="H9">
        <v>200</v>
      </c>
      <c r="I9">
        <v>170</v>
      </c>
      <c r="J9">
        <v>191</v>
      </c>
      <c r="K9">
        <v>192</v>
      </c>
      <c r="L9">
        <v>206</v>
      </c>
      <c r="M9" s="135">
        <f>SUM(B9:L9)/11</f>
        <v>193.81818181818181</v>
      </c>
    </row>
    <row r="10" spans="1:13">
      <c r="A10" t="s">
        <v>139</v>
      </c>
      <c r="B10">
        <v>17</v>
      </c>
      <c r="C10">
        <v>16</v>
      </c>
      <c r="D10">
        <v>18</v>
      </c>
      <c r="E10">
        <v>15</v>
      </c>
      <c r="F10">
        <v>17</v>
      </c>
      <c r="G10">
        <v>16</v>
      </c>
      <c r="H10">
        <v>14</v>
      </c>
      <c r="I10">
        <v>17</v>
      </c>
      <c r="J10">
        <v>17</v>
      </c>
      <c r="K10">
        <v>16</v>
      </c>
      <c r="L10">
        <v>17</v>
      </c>
      <c r="M10" s="135">
        <f>SUM(B10:L10)/11</f>
        <v>16.363636363636363</v>
      </c>
    </row>
    <row r="11" spans="1:13">
      <c r="A11" t="s">
        <v>140</v>
      </c>
      <c r="B11">
        <v>11</v>
      </c>
      <c r="C11">
        <v>10</v>
      </c>
      <c r="D11">
        <v>11</v>
      </c>
      <c r="E11">
        <v>10</v>
      </c>
      <c r="F11">
        <v>10</v>
      </c>
      <c r="G11">
        <v>10</v>
      </c>
      <c r="H11">
        <v>9</v>
      </c>
      <c r="I11">
        <v>10</v>
      </c>
      <c r="J11">
        <v>10</v>
      </c>
      <c r="K11">
        <v>10</v>
      </c>
      <c r="L11">
        <v>10</v>
      </c>
      <c r="M11" s="135">
        <f>SUM(B11:L11)/11</f>
        <v>10.090909090909092</v>
      </c>
    </row>
    <row r="12" spans="1:13">
      <c r="A12" t="s">
        <v>180</v>
      </c>
      <c r="B12">
        <v>17</v>
      </c>
      <c r="C12">
        <v>16</v>
      </c>
      <c r="D12">
        <v>18</v>
      </c>
      <c r="E12">
        <v>14</v>
      </c>
      <c r="F12">
        <v>16</v>
      </c>
      <c r="G12">
        <v>16</v>
      </c>
      <c r="H12">
        <v>14</v>
      </c>
      <c r="I12">
        <v>16</v>
      </c>
      <c r="J12">
        <v>16</v>
      </c>
      <c r="K12">
        <v>16</v>
      </c>
      <c r="L12">
        <v>16</v>
      </c>
      <c r="M12" s="135">
        <f>SUM(B12:L12)/11</f>
        <v>15.909090909090908</v>
      </c>
    </row>
    <row r="13" spans="1:13">
      <c r="A13" t="s">
        <v>179</v>
      </c>
      <c r="B13">
        <v>23</v>
      </c>
      <c r="C13">
        <v>22</v>
      </c>
      <c r="D13">
        <v>25</v>
      </c>
      <c r="E13">
        <v>21</v>
      </c>
      <c r="F13">
        <v>23</v>
      </c>
      <c r="G13">
        <v>22</v>
      </c>
      <c r="H13">
        <v>20</v>
      </c>
      <c r="I13">
        <v>23</v>
      </c>
      <c r="J13">
        <v>23</v>
      </c>
      <c r="K13">
        <v>23</v>
      </c>
      <c r="L13">
        <v>24</v>
      </c>
      <c r="M13" s="135">
        <f>SUM(B13:L13)/11</f>
        <v>22.636363636363637</v>
      </c>
    </row>
    <row r="15" spans="1:13">
      <c r="A15" t="s">
        <v>152</v>
      </c>
      <c r="B15">
        <v>2000</v>
      </c>
      <c r="C15">
        <v>2001</v>
      </c>
      <c r="D15">
        <v>2002</v>
      </c>
      <c r="E15">
        <v>2003</v>
      </c>
      <c r="F15">
        <v>2004</v>
      </c>
      <c r="G15" s="153">
        <v>2005</v>
      </c>
      <c r="H15">
        <v>2006</v>
      </c>
      <c r="I15">
        <v>2007</v>
      </c>
      <c r="J15">
        <v>2008</v>
      </c>
      <c r="K15">
        <v>2009</v>
      </c>
      <c r="L15">
        <v>2010</v>
      </c>
    </row>
    <row r="16" spans="1:13">
      <c r="A16" t="s">
        <v>153</v>
      </c>
      <c r="B16">
        <v>198</v>
      </c>
      <c r="C16">
        <v>198</v>
      </c>
      <c r="D16">
        <v>186</v>
      </c>
      <c r="E16">
        <v>197</v>
      </c>
      <c r="F16">
        <v>193</v>
      </c>
      <c r="G16">
        <v>201</v>
      </c>
      <c r="H16">
        <v>205</v>
      </c>
      <c r="I16">
        <v>167</v>
      </c>
      <c r="J16">
        <v>184</v>
      </c>
      <c r="K16">
        <v>195</v>
      </c>
      <c r="L16">
        <v>207</v>
      </c>
      <c r="M16" s="135">
        <f>SUM(B16:L16)/11</f>
        <v>193.72727272727272</v>
      </c>
    </row>
    <row r="17" spans="1:13">
      <c r="A17" t="s">
        <v>139</v>
      </c>
      <c r="B17">
        <v>25</v>
      </c>
      <c r="C17">
        <v>21</v>
      </c>
      <c r="D17">
        <v>23</v>
      </c>
      <c r="E17">
        <v>21</v>
      </c>
      <c r="F17">
        <v>23</v>
      </c>
      <c r="G17">
        <v>24</v>
      </c>
      <c r="H17">
        <v>20</v>
      </c>
      <c r="I17">
        <v>19</v>
      </c>
      <c r="J17">
        <v>20</v>
      </c>
      <c r="K17">
        <v>23</v>
      </c>
      <c r="L17">
        <v>22</v>
      </c>
      <c r="M17" s="135">
        <f>SUM(B17:L17)/11</f>
        <v>21.90909090909091</v>
      </c>
    </row>
    <row r="18" spans="1:13">
      <c r="A18" t="s">
        <v>140</v>
      </c>
      <c r="B18">
        <v>14</v>
      </c>
      <c r="C18">
        <v>13</v>
      </c>
      <c r="D18">
        <v>13</v>
      </c>
      <c r="E18">
        <v>13</v>
      </c>
      <c r="F18">
        <v>14</v>
      </c>
      <c r="G18">
        <v>14</v>
      </c>
      <c r="H18">
        <v>12</v>
      </c>
      <c r="I18">
        <v>11</v>
      </c>
      <c r="J18">
        <v>12</v>
      </c>
      <c r="K18">
        <v>14</v>
      </c>
      <c r="L18">
        <v>13</v>
      </c>
      <c r="M18" s="135">
        <f>SUM(B18:L18)/11</f>
        <v>13</v>
      </c>
    </row>
    <row r="19" spans="1:13">
      <c r="A19" t="s">
        <v>180</v>
      </c>
      <c r="B19">
        <v>24</v>
      </c>
      <c r="C19">
        <v>21</v>
      </c>
      <c r="D19">
        <v>23</v>
      </c>
      <c r="E19">
        <v>20</v>
      </c>
      <c r="F19">
        <v>22</v>
      </c>
      <c r="G19">
        <v>24</v>
      </c>
      <c r="H19">
        <v>20</v>
      </c>
      <c r="I19">
        <v>19</v>
      </c>
      <c r="J19">
        <v>20</v>
      </c>
      <c r="K19">
        <v>23</v>
      </c>
      <c r="L19">
        <v>22</v>
      </c>
      <c r="M19" s="135">
        <f>SUM(B19:L19)/11</f>
        <v>21.636363636363637</v>
      </c>
    </row>
    <row r="20" spans="1:13">
      <c r="A20" t="s">
        <v>179</v>
      </c>
      <c r="B20">
        <v>36</v>
      </c>
      <c r="C20">
        <v>30</v>
      </c>
      <c r="D20">
        <v>34</v>
      </c>
      <c r="E20">
        <v>29</v>
      </c>
      <c r="F20">
        <v>33</v>
      </c>
      <c r="G20">
        <v>35</v>
      </c>
      <c r="H20">
        <v>32</v>
      </c>
      <c r="I20">
        <v>28</v>
      </c>
      <c r="J20">
        <v>29</v>
      </c>
      <c r="K20">
        <v>32</v>
      </c>
      <c r="L20">
        <v>33</v>
      </c>
      <c r="M20" s="135">
        <f>SUM(B20:L20)/11</f>
        <v>31.90909090909091</v>
      </c>
    </row>
    <row r="22" spans="1:13">
      <c r="A22" t="s">
        <v>154</v>
      </c>
      <c r="B22">
        <v>2000</v>
      </c>
      <c r="C22">
        <v>2001</v>
      </c>
      <c r="D22">
        <v>2002</v>
      </c>
      <c r="E22">
        <v>2003</v>
      </c>
      <c r="F22">
        <v>2004</v>
      </c>
      <c r="G22">
        <v>2005</v>
      </c>
      <c r="H22">
        <v>2006</v>
      </c>
      <c r="I22">
        <v>2007</v>
      </c>
      <c r="J22">
        <v>2008</v>
      </c>
      <c r="K22">
        <v>2009</v>
      </c>
      <c r="L22">
        <v>2010</v>
      </c>
    </row>
    <row r="23" spans="1:13">
      <c r="A23" t="s">
        <v>153</v>
      </c>
      <c r="B23">
        <v>201</v>
      </c>
      <c r="C23">
        <v>201</v>
      </c>
      <c r="D23">
        <v>189</v>
      </c>
      <c r="E23">
        <v>199</v>
      </c>
      <c r="F23">
        <v>197</v>
      </c>
      <c r="G23">
        <v>204</v>
      </c>
      <c r="H23">
        <v>207</v>
      </c>
      <c r="I23">
        <v>170</v>
      </c>
      <c r="J23">
        <v>188</v>
      </c>
      <c r="K23">
        <v>198</v>
      </c>
      <c r="L23">
        <v>212</v>
      </c>
      <c r="M23" s="135">
        <f>SUM(B23:L23)/11</f>
        <v>196.90909090909091</v>
      </c>
    </row>
    <row r="24" spans="1:13">
      <c r="A24" t="s">
        <v>139</v>
      </c>
      <c r="B24">
        <v>20</v>
      </c>
      <c r="C24">
        <v>17</v>
      </c>
      <c r="D24">
        <v>20</v>
      </c>
      <c r="E24">
        <v>17</v>
      </c>
      <c r="F24">
        <v>18</v>
      </c>
      <c r="G24">
        <v>18</v>
      </c>
      <c r="H24">
        <v>17</v>
      </c>
      <c r="I24">
        <v>18</v>
      </c>
      <c r="J24">
        <v>19</v>
      </c>
      <c r="K24">
        <v>19</v>
      </c>
      <c r="L24">
        <v>19</v>
      </c>
      <c r="M24" s="135">
        <f>SUM(B24:L24)/11</f>
        <v>18.363636363636363</v>
      </c>
    </row>
    <row r="25" spans="1:13">
      <c r="A25" t="s">
        <v>140</v>
      </c>
      <c r="B25">
        <v>12</v>
      </c>
      <c r="C25">
        <v>11</v>
      </c>
      <c r="D25">
        <v>12</v>
      </c>
      <c r="E25">
        <v>10</v>
      </c>
      <c r="F25">
        <v>11</v>
      </c>
      <c r="G25">
        <v>11</v>
      </c>
      <c r="H25">
        <v>10</v>
      </c>
      <c r="I25">
        <v>11</v>
      </c>
      <c r="J25">
        <v>11</v>
      </c>
      <c r="K25">
        <v>12</v>
      </c>
      <c r="L25">
        <v>11</v>
      </c>
      <c r="M25" s="135">
        <f>SUM(B25:L25)/11</f>
        <v>11.090909090909092</v>
      </c>
    </row>
    <row r="26" spans="1:13">
      <c r="A26" t="s">
        <v>180</v>
      </c>
      <c r="B26">
        <v>20</v>
      </c>
      <c r="C26">
        <v>17</v>
      </c>
      <c r="D26">
        <v>19</v>
      </c>
      <c r="E26">
        <v>16</v>
      </c>
      <c r="F26">
        <v>18</v>
      </c>
      <c r="G26">
        <v>18</v>
      </c>
      <c r="H26">
        <v>16</v>
      </c>
      <c r="I26">
        <v>18</v>
      </c>
      <c r="J26">
        <v>18</v>
      </c>
      <c r="K26">
        <v>19</v>
      </c>
      <c r="L26">
        <v>18</v>
      </c>
      <c r="M26" s="135">
        <f>SUM(B26:L26)/11</f>
        <v>17.90909090909091</v>
      </c>
    </row>
    <row r="27" spans="1:13">
      <c r="A27" t="s">
        <v>179</v>
      </c>
      <c r="B27">
        <v>28</v>
      </c>
      <c r="C27">
        <v>25</v>
      </c>
      <c r="D27">
        <v>28</v>
      </c>
      <c r="E27">
        <v>23</v>
      </c>
      <c r="F27">
        <v>25</v>
      </c>
      <c r="G27">
        <v>25</v>
      </c>
      <c r="H27">
        <v>25</v>
      </c>
      <c r="I27">
        <v>26</v>
      </c>
      <c r="J27">
        <v>26</v>
      </c>
      <c r="K27">
        <v>27</v>
      </c>
      <c r="L27">
        <v>28</v>
      </c>
      <c r="M27" s="135">
        <f>SUM(B27:L27)/11</f>
        <v>26</v>
      </c>
    </row>
    <row r="29" spans="1:13">
      <c r="B29">
        <f t="shared" ref="B29:L31" si="0">(B3+B10+B17+B24)/4</f>
        <v>18.75</v>
      </c>
      <c r="C29">
        <f t="shared" si="0"/>
        <v>17</v>
      </c>
      <c r="D29">
        <f t="shared" si="0"/>
        <v>19</v>
      </c>
      <c r="E29">
        <f t="shared" si="0"/>
        <v>16.25</v>
      </c>
      <c r="F29">
        <f t="shared" si="0"/>
        <v>18</v>
      </c>
      <c r="G29">
        <f t="shared" si="0"/>
        <v>17.75</v>
      </c>
      <c r="H29">
        <f t="shared" si="0"/>
        <v>15.75</v>
      </c>
      <c r="I29">
        <f t="shared" si="0"/>
        <v>16.75</v>
      </c>
      <c r="J29">
        <f t="shared" si="0"/>
        <v>17.5</v>
      </c>
      <c r="K29">
        <f t="shared" si="0"/>
        <v>17.75</v>
      </c>
      <c r="L29">
        <f t="shared" si="0"/>
        <v>18.25</v>
      </c>
      <c r="M29" s="135">
        <f t="shared" ref="M29:M31" si="1">SUM(B29:L29)/11</f>
        <v>17.522727272727273</v>
      </c>
    </row>
    <row r="30" spans="1:13">
      <c r="B30">
        <f t="shared" si="0"/>
        <v>12</v>
      </c>
      <c r="C30">
        <f t="shared" si="0"/>
        <v>11.5</v>
      </c>
      <c r="D30">
        <f t="shared" si="0"/>
        <v>12</v>
      </c>
      <c r="E30">
        <f t="shared" si="0"/>
        <v>10.75</v>
      </c>
      <c r="F30">
        <f t="shared" si="0"/>
        <v>11.75</v>
      </c>
      <c r="G30">
        <f t="shared" si="0"/>
        <v>11.5</v>
      </c>
      <c r="H30">
        <f t="shared" si="0"/>
        <v>10.25</v>
      </c>
      <c r="I30">
        <f t="shared" si="0"/>
        <v>10.5</v>
      </c>
      <c r="J30">
        <f t="shared" si="0"/>
        <v>11</v>
      </c>
      <c r="K30">
        <f t="shared" si="0"/>
        <v>9.75</v>
      </c>
      <c r="L30">
        <f t="shared" si="0"/>
        <v>11.5</v>
      </c>
      <c r="M30" s="135">
        <f t="shared" si="1"/>
        <v>11.136363636363637</v>
      </c>
    </row>
    <row r="31" spans="1:13">
      <c r="B31">
        <f t="shared" si="0"/>
        <v>19.5</v>
      </c>
      <c r="C31">
        <f t="shared" si="0"/>
        <v>18</v>
      </c>
      <c r="D31">
        <f t="shared" si="0"/>
        <v>19.75</v>
      </c>
      <c r="E31">
        <f t="shared" si="0"/>
        <v>16.5</v>
      </c>
      <c r="F31">
        <f t="shared" si="0"/>
        <v>18.75</v>
      </c>
      <c r="G31">
        <f t="shared" si="0"/>
        <v>18.5</v>
      </c>
      <c r="H31">
        <f t="shared" si="0"/>
        <v>16.25</v>
      </c>
      <c r="I31">
        <f t="shared" si="0"/>
        <v>17.25</v>
      </c>
      <c r="J31">
        <f t="shared" si="0"/>
        <v>18</v>
      </c>
      <c r="K31">
        <f t="shared" si="0"/>
        <v>19</v>
      </c>
      <c r="L31">
        <f t="shared" si="0"/>
        <v>18.75</v>
      </c>
      <c r="M31" s="135">
        <f t="shared" si="1"/>
        <v>18.204545454545453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Overview</vt:lpstr>
      <vt:lpstr>=</vt:lpstr>
      <vt:lpstr>Westdiep</vt:lpstr>
      <vt:lpstr>Edulis</vt:lpstr>
      <vt:lpstr>FariyBank</vt:lpstr>
      <vt:lpstr>NobelWind</vt:lpstr>
      <vt:lpstr>TEMPFOOD-AVER</vt:lpstr>
      <vt:lpstr>day-seeicloud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Koch</dc:creator>
  <cp:lastModifiedBy>Microsoft Office User</cp:lastModifiedBy>
  <dcterms:created xsi:type="dcterms:W3CDTF">2017-11-21T13:16:07Z</dcterms:created>
  <dcterms:modified xsi:type="dcterms:W3CDTF">2020-06-12T14:51:28Z</dcterms:modified>
  <cp:contentStatus/>
</cp:coreProperties>
</file>